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564\AC\Temp\"/>
    </mc:Choice>
  </mc:AlternateContent>
  <xr:revisionPtr revIDLastSave="0" documentId="8_{E4901CD2-44B8-604B-B415-42841F9F7693}" xr6:coauthVersionLast="47" xr6:coauthVersionMax="47" xr10:uidLastSave="{00000000-0000-0000-0000-000000000000}"/>
  <bookViews>
    <workbookView xWindow="-60" yWindow="-60" windowWidth="15480" windowHeight="11640" activeTab="1" xr2:uid="{2C15B502-E2E1-4039-AF49-300467A140E6}"/>
  </bookViews>
  <sheets>
    <sheet name="Kampe" sheetId="12" r:id="rId1"/>
    <sheet name="Rækker" sheetId="6" r:id="rId2"/>
    <sheet name="1. Division" sheetId="7" r:id="rId3"/>
    <sheet name="2. Division" sheetId="8" r:id="rId4"/>
    <sheet name="3. Division" sheetId="9" r:id="rId5"/>
    <sheet name="MT + ÅT" sheetId="11" r:id="rId6"/>
    <sheet name="Pokalturneringen - Udskrift" sheetId="13" r:id="rId7"/>
    <sheet name="Pokalturneringen - Resultater" sheetId="14" r:id="rId8"/>
    <sheet name="DB" sheetId="4" state="hidden" r:id="rId9"/>
  </sheets>
  <externalReferences>
    <externalReference r:id="rId10"/>
    <externalReference r:id="rId11"/>
  </externalReferences>
  <definedNames>
    <definedName name="_xlnm.Print_Area" localSheetId="2">'1. Division'!$A$1:$AS$47</definedName>
    <definedName name="_xlnm.Print_Area" localSheetId="3">'2. Division'!$A$1:$AS$47</definedName>
    <definedName name="_xlnm.Print_Area" localSheetId="4">'3. Division'!$A$1:$AS$47</definedName>
    <definedName name="_xlnm.Print_Area" localSheetId="5">'MT + ÅT'!$A$1:$U$79</definedName>
    <definedName name="_xlnm.Print_Area" localSheetId="7">'Pokalturneringen - Resultater'!$A$1:$X$38</definedName>
    <definedName name="_xlnm.Print_Area" localSheetId="6">'Pokalturneringen - Udskrift'!$A$1:$T$38</definedName>
    <definedName name="_xlnm.Print_Area" localSheetId="1">Rækker!$A$6:$BH$67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  <c r="C21" i="7"/>
  <c r="C20" i="7"/>
  <c r="C19" i="7"/>
  <c r="C18" i="7"/>
  <c r="C17" i="7"/>
  <c r="C16" i="7"/>
  <c r="C15" i="7"/>
  <c r="C14" i="7"/>
  <c r="C13" i="7"/>
  <c r="C12" i="7"/>
  <c r="C11" i="7"/>
  <c r="C10" i="7"/>
  <c r="A6" i="7"/>
  <c r="J47" i="7"/>
  <c r="J46" i="7"/>
  <c r="J45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O10" i="4"/>
  <c r="A10" i="4"/>
  <c r="A11" i="4"/>
  <c r="A12" i="4"/>
  <c r="H8" i="6"/>
  <c r="K12" i="4"/>
  <c r="A13" i="4"/>
  <c r="K8" i="6"/>
  <c r="A14" i="4"/>
  <c r="N8" i="6"/>
  <c r="A15" i="4"/>
  <c r="Q8" i="6"/>
  <c r="A16" i="4"/>
  <c r="A17" i="4"/>
  <c r="W8" i="6"/>
  <c r="A18" i="4"/>
  <c r="Z8" i="6"/>
  <c r="A19" i="4"/>
  <c r="AC8" i="6"/>
  <c r="A20" i="4"/>
  <c r="A21" i="4"/>
  <c r="A22" i="4"/>
  <c r="AL8" i="6"/>
  <c r="A23" i="4"/>
  <c r="AO8" i="6"/>
  <c r="A24" i="4"/>
  <c r="AR8" i="6"/>
  <c r="A25" i="4"/>
  <c r="AU8" i="6"/>
  <c r="A26" i="4"/>
  <c r="AX8" i="6"/>
  <c r="A27" i="4"/>
  <c r="BA8" i="6"/>
  <c r="A28" i="4"/>
  <c r="BD8" i="6"/>
  <c r="A29" i="4"/>
  <c r="BG8" i="6"/>
  <c r="H12" i="4"/>
  <c r="G12" i="4"/>
  <c r="I12" i="4"/>
  <c r="C12" i="4"/>
  <c r="E12" i="4"/>
  <c r="H9" i="6"/>
  <c r="F12" i="4"/>
  <c r="K14" i="4"/>
  <c r="O11" i="4"/>
  <c r="H6" i="7"/>
  <c r="X11" i="4"/>
  <c r="O12" i="4"/>
  <c r="AI8" i="6"/>
  <c r="K27" i="4"/>
  <c r="H27" i="4"/>
  <c r="G27" i="4"/>
  <c r="I27" i="4"/>
  <c r="C27" i="4"/>
  <c r="E27" i="4"/>
  <c r="F27" i="4"/>
  <c r="O13" i="4"/>
  <c r="L6" i="7"/>
  <c r="K17" i="4"/>
  <c r="H17" i="4"/>
  <c r="G17" i="4"/>
  <c r="I17" i="4"/>
  <c r="C17" i="4"/>
  <c r="E17" i="4"/>
  <c r="F17" i="4"/>
  <c r="O14" i="4"/>
  <c r="K29" i="4"/>
  <c r="H29" i="4"/>
  <c r="G29" i="4"/>
  <c r="C29" i="4"/>
  <c r="E29" i="4"/>
  <c r="O15" i="4"/>
  <c r="P6" i="7"/>
  <c r="K16" i="4"/>
  <c r="H16" i="4"/>
  <c r="G16" i="4"/>
  <c r="I16" i="4"/>
  <c r="C16" i="4"/>
  <c r="E16" i="4"/>
  <c r="O16" i="4"/>
  <c r="K15" i="4"/>
  <c r="H15" i="4"/>
  <c r="G15" i="4"/>
  <c r="I15" i="4"/>
  <c r="C15" i="4"/>
  <c r="E15" i="4"/>
  <c r="O17" i="4"/>
  <c r="K24" i="4"/>
  <c r="H24" i="4"/>
  <c r="G24" i="4"/>
  <c r="I24" i="4"/>
  <c r="C24" i="4"/>
  <c r="E24" i="4"/>
  <c r="F24" i="4"/>
  <c r="O18" i="4"/>
  <c r="V6" i="7"/>
  <c r="K23" i="4"/>
  <c r="H23" i="4"/>
  <c r="G23" i="4"/>
  <c r="C23" i="4"/>
  <c r="E23" i="4"/>
  <c r="F23" i="4"/>
  <c r="O19" i="4"/>
  <c r="K18" i="4"/>
  <c r="H18" i="4"/>
  <c r="L90" i="4"/>
  <c r="S90" i="4"/>
  <c r="B2" i="4"/>
  <c r="F2" i="4"/>
  <c r="F3" i="4"/>
  <c r="F5" i="4"/>
  <c r="G2" i="4"/>
  <c r="G3" i="4"/>
  <c r="G5" i="4"/>
  <c r="H2" i="4"/>
  <c r="H3" i="4"/>
  <c r="H5" i="4"/>
  <c r="B3" i="4"/>
  <c r="R90" i="4"/>
  <c r="T90" i="4"/>
  <c r="G18" i="4"/>
  <c r="I18" i="4"/>
  <c r="C18" i="4"/>
  <c r="D18" i="4"/>
  <c r="O90" i="4"/>
  <c r="E18" i="4"/>
  <c r="F18" i="4"/>
  <c r="Q90" i="4"/>
  <c r="V90" i="4"/>
  <c r="U90" i="4"/>
  <c r="X90" i="4"/>
  <c r="E2" i="4"/>
  <c r="D1" i="4"/>
  <c r="AY90" i="4"/>
  <c r="O20" i="4"/>
  <c r="Z6" i="7"/>
  <c r="K25" i="4"/>
  <c r="H25" i="4"/>
  <c r="G25" i="4"/>
  <c r="I25" i="4"/>
  <c r="C25" i="4"/>
  <c r="D25" i="4"/>
  <c r="E25" i="4"/>
  <c r="F25" i="4"/>
  <c r="O21" i="4"/>
  <c r="K20" i="4"/>
  <c r="H20" i="4"/>
  <c r="G20" i="4"/>
  <c r="C20" i="4"/>
  <c r="E20" i="4"/>
  <c r="AF9" i="6"/>
  <c r="F20" i="4"/>
  <c r="O22" i="4"/>
  <c r="K19" i="4"/>
  <c r="H19" i="4"/>
  <c r="G19" i="4"/>
  <c r="C19" i="4"/>
  <c r="E19" i="4"/>
  <c r="F19" i="4"/>
  <c r="O23" i="4"/>
  <c r="K28" i="4"/>
  <c r="H28" i="4"/>
  <c r="G28" i="4"/>
  <c r="I28" i="4"/>
  <c r="C28" i="4"/>
  <c r="E28" i="4"/>
  <c r="F28" i="4"/>
  <c r="O24" i="4"/>
  <c r="K21" i="4"/>
  <c r="H21" i="4"/>
  <c r="G21" i="4"/>
  <c r="C21" i="4"/>
  <c r="E21" i="4"/>
  <c r="F21" i="4"/>
  <c r="O25" i="4"/>
  <c r="K11" i="4"/>
  <c r="H11" i="4"/>
  <c r="G11" i="4"/>
  <c r="C11" i="4"/>
  <c r="E11" i="4"/>
  <c r="F11" i="4"/>
  <c r="O26" i="4"/>
  <c r="K10" i="4"/>
  <c r="H10" i="4"/>
  <c r="G10" i="4"/>
  <c r="I10" i="4"/>
  <c r="C10" i="4"/>
  <c r="E10" i="4"/>
  <c r="F10" i="4"/>
  <c r="K22" i="4"/>
  <c r="O27" i="4"/>
  <c r="AN6" i="7"/>
  <c r="H22" i="4"/>
  <c r="U27" i="4"/>
  <c r="K26" i="4"/>
  <c r="O28" i="4"/>
  <c r="H26" i="4"/>
  <c r="U28" i="4"/>
  <c r="K13" i="4"/>
  <c r="O29" i="4"/>
  <c r="H13" i="4"/>
  <c r="G13" i="4"/>
  <c r="C13" i="4"/>
  <c r="E13" i="4"/>
  <c r="F13" i="4"/>
  <c r="AA10" i="4"/>
  <c r="AA16" i="4"/>
  <c r="AA26" i="4"/>
  <c r="AL24" i="7"/>
  <c r="AA25" i="4"/>
  <c r="AJ24" i="7"/>
  <c r="AA24" i="4"/>
  <c r="AH24" i="7"/>
  <c r="AA23" i="4"/>
  <c r="AF24" i="7"/>
  <c r="AA22" i="4"/>
  <c r="AD24" i="7"/>
  <c r="AA21" i="4"/>
  <c r="AA20" i="4"/>
  <c r="Z24" i="7"/>
  <c r="AA19" i="4"/>
  <c r="AA18" i="4"/>
  <c r="V24" i="7"/>
  <c r="AA17" i="4"/>
  <c r="T24" i="7"/>
  <c r="AA15" i="4"/>
  <c r="P24" i="7"/>
  <c r="AA13" i="4"/>
  <c r="L24" i="7"/>
  <c r="AA12" i="4"/>
  <c r="G14" i="4"/>
  <c r="H14" i="4"/>
  <c r="I14" i="4"/>
  <c r="C14" i="4"/>
  <c r="D14" i="4"/>
  <c r="E14" i="4"/>
  <c r="F14" i="4"/>
  <c r="AA11" i="4"/>
  <c r="H24" i="7"/>
  <c r="G22" i="4"/>
  <c r="C22" i="4"/>
  <c r="E22" i="4"/>
  <c r="F22" i="4"/>
  <c r="AA27" i="4"/>
  <c r="AN24" i="7"/>
  <c r="AA14" i="4"/>
  <c r="N24" i="7"/>
  <c r="G26" i="4"/>
  <c r="I26" i="4"/>
  <c r="C26" i="4"/>
  <c r="D26" i="4"/>
  <c r="E26" i="4"/>
  <c r="F26" i="4"/>
  <c r="AA28" i="4"/>
  <c r="AF10" i="4"/>
  <c r="F30" i="7"/>
  <c r="AF16" i="4"/>
  <c r="R30" i="7"/>
  <c r="AF26" i="4"/>
  <c r="AL30" i="7"/>
  <c r="AF25" i="4"/>
  <c r="AJ30" i="7"/>
  <c r="AF24" i="4"/>
  <c r="AH30" i="7"/>
  <c r="AF23" i="4"/>
  <c r="AF30" i="7"/>
  <c r="AF22" i="4"/>
  <c r="AF21" i="4"/>
  <c r="AB30" i="7"/>
  <c r="AF20" i="4"/>
  <c r="AF19" i="4"/>
  <c r="X30" i="7"/>
  <c r="AF18" i="4"/>
  <c r="V30" i="7"/>
  <c r="AF17" i="4"/>
  <c r="T30" i="7"/>
  <c r="AF15" i="4"/>
  <c r="AF13" i="4"/>
  <c r="L30" i="7"/>
  <c r="AF12" i="4"/>
  <c r="AF11" i="4"/>
  <c r="H30" i="7"/>
  <c r="AF27" i="4"/>
  <c r="AF14" i="4"/>
  <c r="N30" i="7"/>
  <c r="AF28" i="4"/>
  <c r="AP30" i="7"/>
  <c r="AK10" i="4"/>
  <c r="F36" i="7"/>
  <c r="AK16" i="4"/>
  <c r="R36" i="7"/>
  <c r="AK26" i="4"/>
  <c r="AK25" i="4"/>
  <c r="AK24" i="4"/>
  <c r="AK23" i="4"/>
  <c r="AK22" i="4"/>
  <c r="AD36" i="7"/>
  <c r="AK21" i="4"/>
  <c r="AB36" i="7"/>
  <c r="AK20" i="4"/>
  <c r="Z36" i="7"/>
  <c r="AK19" i="4"/>
  <c r="X36" i="7"/>
  <c r="AK18" i="4"/>
  <c r="V36" i="7"/>
  <c r="AK17" i="4"/>
  <c r="AK15" i="4"/>
  <c r="P36" i="7"/>
  <c r="AK13" i="4"/>
  <c r="AK12" i="4"/>
  <c r="J36" i="7"/>
  <c r="AK11" i="4"/>
  <c r="H36" i="7"/>
  <c r="AK27" i="4"/>
  <c r="AN36" i="7"/>
  <c r="AK14" i="4"/>
  <c r="AK28" i="4"/>
  <c r="AP36" i="7"/>
  <c r="I2" i="4"/>
  <c r="I3" i="4"/>
  <c r="J2" i="4"/>
  <c r="J3" i="4"/>
  <c r="K2" i="4"/>
  <c r="K3" i="4"/>
  <c r="K5" i="4"/>
  <c r="L2" i="4"/>
  <c r="L3" i="4"/>
  <c r="L5" i="4"/>
  <c r="M2" i="4"/>
  <c r="M3" i="4"/>
  <c r="N2" i="4"/>
  <c r="N3" i="4"/>
  <c r="N6" i="4"/>
  <c r="O2" i="4"/>
  <c r="O3" i="4"/>
  <c r="P2" i="4"/>
  <c r="P3" i="4"/>
  <c r="Q2" i="4"/>
  <c r="Q3" i="4"/>
  <c r="Q6" i="4"/>
  <c r="B1" i="4"/>
  <c r="F1" i="9"/>
  <c r="AR29" i="4"/>
  <c r="AR5" i="7"/>
  <c r="AR28" i="4"/>
  <c r="AP5" i="7"/>
  <c r="AR27" i="4"/>
  <c r="AN5" i="7"/>
  <c r="AR26" i="4"/>
  <c r="AL5" i="7"/>
  <c r="AR25" i="4"/>
  <c r="AJ5" i="7"/>
  <c r="AR24" i="4"/>
  <c r="AH5" i="7"/>
  <c r="AR23" i="4"/>
  <c r="AF5" i="7"/>
  <c r="AR22" i="4"/>
  <c r="AD5" i="7"/>
  <c r="AR21" i="4"/>
  <c r="AB5" i="7"/>
  <c r="AR20" i="4"/>
  <c r="Z5" i="7"/>
  <c r="AR19" i="4"/>
  <c r="X5" i="7"/>
  <c r="AR18" i="4"/>
  <c r="V5" i="7"/>
  <c r="AR17" i="4"/>
  <c r="T5" i="7"/>
  <c r="AR16" i="4"/>
  <c r="R5" i="7"/>
  <c r="AR15" i="4"/>
  <c r="P5" i="7"/>
  <c r="AR14" i="4"/>
  <c r="N5" i="7"/>
  <c r="AR13" i="4"/>
  <c r="L5" i="7"/>
  <c r="AR12" i="4"/>
  <c r="J5" i="7"/>
  <c r="AR11" i="4"/>
  <c r="H5" i="7"/>
  <c r="AR10" i="4"/>
  <c r="F5" i="7"/>
  <c r="AA29" i="4"/>
  <c r="AR24" i="7"/>
  <c r="AF29" i="4"/>
  <c r="AK29" i="4"/>
  <c r="AR36" i="7"/>
  <c r="N36" i="7"/>
  <c r="P30" i="7"/>
  <c r="AB24" i="7"/>
  <c r="N10" i="4"/>
  <c r="F4" i="7"/>
  <c r="N29" i="4"/>
  <c r="AR4" i="7"/>
  <c r="N28" i="4"/>
  <c r="AP4" i="7"/>
  <c r="N27" i="4"/>
  <c r="AN4" i="7"/>
  <c r="N26" i="4"/>
  <c r="AL4" i="7"/>
  <c r="N25" i="4"/>
  <c r="AJ4" i="7"/>
  <c r="N24" i="4"/>
  <c r="AH4" i="7"/>
  <c r="N23" i="4"/>
  <c r="AF4" i="7"/>
  <c r="N22" i="4"/>
  <c r="AD4" i="7"/>
  <c r="N21" i="4"/>
  <c r="AB4" i="7"/>
  <c r="N20" i="4"/>
  <c r="Z4" i="7"/>
  <c r="N19" i="4"/>
  <c r="X4" i="7"/>
  <c r="N18" i="4"/>
  <c r="V4" i="7"/>
  <c r="N17" i="4"/>
  <c r="T4" i="7"/>
  <c r="N16" i="4"/>
  <c r="R4" i="7"/>
  <c r="N15" i="4"/>
  <c r="P4" i="7"/>
  <c r="N14" i="4"/>
  <c r="N4" i="7"/>
  <c r="N13" i="4"/>
  <c r="L4" i="7"/>
  <c r="N12" i="4"/>
  <c r="J4" i="7"/>
  <c r="N11" i="4"/>
  <c r="H4" i="7"/>
  <c r="C9" i="8"/>
  <c r="C21" i="8"/>
  <c r="C20" i="8"/>
  <c r="C19" i="8"/>
  <c r="C18" i="8"/>
  <c r="C17" i="8"/>
  <c r="C16" i="8"/>
  <c r="C15" i="8"/>
  <c r="C14" i="8"/>
  <c r="C13" i="8"/>
  <c r="C12" i="8"/>
  <c r="C11" i="8"/>
  <c r="C10" i="8"/>
  <c r="A6" i="8"/>
  <c r="J47" i="8"/>
  <c r="J45" i="8"/>
  <c r="J46" i="8"/>
  <c r="E21" i="8"/>
  <c r="E9" i="8"/>
  <c r="AT9" i="8"/>
  <c r="E10" i="8"/>
  <c r="AT10" i="8"/>
  <c r="E11" i="8"/>
  <c r="AT11" i="8"/>
  <c r="E12" i="8"/>
  <c r="AT12" i="8"/>
  <c r="E13" i="8"/>
  <c r="AT13" i="8"/>
  <c r="E14" i="8"/>
  <c r="AT14" i="8"/>
  <c r="E15" i="8"/>
  <c r="AT15" i="8"/>
  <c r="E16" i="8"/>
  <c r="AT16" i="8"/>
  <c r="E17" i="8"/>
  <c r="AT17" i="8"/>
  <c r="E18" i="8"/>
  <c r="AT18" i="8"/>
  <c r="E19" i="8"/>
  <c r="AT19" i="8"/>
  <c r="E20" i="8"/>
  <c r="AT20" i="8"/>
  <c r="AT21" i="8"/>
  <c r="O31" i="4"/>
  <c r="F6" i="8"/>
  <c r="A31" i="4"/>
  <c r="A32" i="4"/>
  <c r="A33" i="4"/>
  <c r="A34" i="4"/>
  <c r="A35" i="4"/>
  <c r="N29" i="6"/>
  <c r="A36" i="4"/>
  <c r="Q29" i="6"/>
  <c r="K36" i="4"/>
  <c r="A37" i="4"/>
  <c r="A38" i="4"/>
  <c r="W29" i="6"/>
  <c r="A39" i="4"/>
  <c r="Z29" i="6"/>
  <c r="A40" i="4"/>
  <c r="AC29" i="6"/>
  <c r="A41" i="4"/>
  <c r="AF29" i="6"/>
  <c r="A42" i="4"/>
  <c r="AI29" i="6"/>
  <c r="A43" i="4"/>
  <c r="AL29" i="6"/>
  <c r="A44" i="4"/>
  <c r="AO29" i="6"/>
  <c r="A45" i="4"/>
  <c r="AR29" i="6"/>
  <c r="A46" i="4"/>
  <c r="AU29" i="6"/>
  <c r="A47" i="4"/>
  <c r="AX29" i="6"/>
  <c r="A48" i="4"/>
  <c r="BA29" i="6"/>
  <c r="A49" i="4"/>
  <c r="BD29" i="6"/>
  <c r="A50" i="4"/>
  <c r="BG29" i="6"/>
  <c r="H36" i="4"/>
  <c r="G36" i="4"/>
  <c r="I36" i="4"/>
  <c r="C36" i="4"/>
  <c r="E36" i="4"/>
  <c r="F36" i="4"/>
  <c r="O32" i="4"/>
  <c r="K50" i="4"/>
  <c r="H50" i="4"/>
  <c r="G50" i="4"/>
  <c r="I50" i="4"/>
  <c r="C50" i="4"/>
  <c r="E50" i="4"/>
  <c r="O33" i="4"/>
  <c r="J6" i="8"/>
  <c r="K49" i="4"/>
  <c r="H49" i="4"/>
  <c r="G49" i="4"/>
  <c r="I49" i="4"/>
  <c r="C49" i="4"/>
  <c r="D49" i="4"/>
  <c r="E49" i="4"/>
  <c r="BD30" i="6"/>
  <c r="F49" i="4"/>
  <c r="O34" i="4"/>
  <c r="K40" i="4"/>
  <c r="H40" i="4"/>
  <c r="G40" i="4"/>
  <c r="I40" i="4"/>
  <c r="C40" i="4"/>
  <c r="E40" i="4"/>
  <c r="F40" i="4"/>
  <c r="O35" i="4"/>
  <c r="N6" i="8"/>
  <c r="K48" i="4"/>
  <c r="H48" i="4"/>
  <c r="G48" i="4"/>
  <c r="I48" i="4"/>
  <c r="C48" i="4"/>
  <c r="D48" i="4"/>
  <c r="E48" i="4"/>
  <c r="F48" i="4"/>
  <c r="O36" i="4"/>
  <c r="K35" i="4"/>
  <c r="H35" i="4"/>
  <c r="G35" i="4"/>
  <c r="I35" i="4"/>
  <c r="C35" i="4"/>
  <c r="E35" i="4"/>
  <c r="F35" i="4"/>
  <c r="O37" i="4"/>
  <c r="K44" i="4"/>
  <c r="H44" i="4"/>
  <c r="G44" i="4"/>
  <c r="I44" i="4"/>
  <c r="C44" i="4"/>
  <c r="D44" i="4"/>
  <c r="E44" i="4"/>
  <c r="F44" i="4"/>
  <c r="O38" i="4"/>
  <c r="K32" i="4"/>
  <c r="H32" i="4"/>
  <c r="G32" i="4"/>
  <c r="I32" i="4"/>
  <c r="C32" i="4"/>
  <c r="E32" i="4"/>
  <c r="F32" i="4"/>
  <c r="O39" i="4"/>
  <c r="K47" i="4"/>
  <c r="H47" i="4"/>
  <c r="G47" i="4"/>
  <c r="C47" i="4"/>
  <c r="E47" i="4"/>
  <c r="AX30" i="6"/>
  <c r="F47" i="4"/>
  <c r="O40" i="4"/>
  <c r="K34" i="4"/>
  <c r="H34" i="4"/>
  <c r="G34" i="4"/>
  <c r="I34" i="4"/>
  <c r="C34" i="4"/>
  <c r="E34" i="4"/>
  <c r="F34" i="4"/>
  <c r="O41" i="4"/>
  <c r="K38" i="4"/>
  <c r="H38" i="4"/>
  <c r="G38" i="4"/>
  <c r="I38" i="4"/>
  <c r="C38" i="4"/>
  <c r="E38" i="4"/>
  <c r="F38" i="4"/>
  <c r="O42" i="4"/>
  <c r="AB6" i="8"/>
  <c r="K33" i="4"/>
  <c r="H33" i="4"/>
  <c r="G33" i="4"/>
  <c r="I33" i="4"/>
  <c r="C33" i="4"/>
  <c r="D33" i="4"/>
  <c r="E33" i="4"/>
  <c r="F33" i="4"/>
  <c r="O43" i="4"/>
  <c r="AD6" i="8"/>
  <c r="K46" i="4"/>
  <c r="H46" i="4"/>
  <c r="G46" i="4"/>
  <c r="I46" i="4"/>
  <c r="C46" i="4"/>
  <c r="E46" i="4"/>
  <c r="AU30" i="6"/>
  <c r="F46" i="4"/>
  <c r="O44" i="4"/>
  <c r="K41" i="4"/>
  <c r="H41" i="4"/>
  <c r="G41" i="4"/>
  <c r="I41" i="4"/>
  <c r="C41" i="4"/>
  <c r="D41" i="4"/>
  <c r="E41" i="4"/>
  <c r="O45" i="4"/>
  <c r="AH6" i="8"/>
  <c r="K42" i="4"/>
  <c r="H42" i="4"/>
  <c r="G42" i="4"/>
  <c r="C42" i="4"/>
  <c r="E42" i="4"/>
  <c r="AI30" i="6"/>
  <c r="F42" i="4"/>
  <c r="O46" i="4"/>
  <c r="K45" i="4"/>
  <c r="H45" i="4"/>
  <c r="G45" i="4"/>
  <c r="C45" i="4"/>
  <c r="E45" i="4"/>
  <c r="F45" i="4"/>
  <c r="K43" i="4"/>
  <c r="O47" i="4"/>
  <c r="AL6" i="8"/>
  <c r="H43" i="4"/>
  <c r="G43" i="4"/>
  <c r="I43" i="4"/>
  <c r="U47" i="4"/>
  <c r="O48" i="4"/>
  <c r="K37" i="4"/>
  <c r="H37" i="4"/>
  <c r="G37" i="4"/>
  <c r="C37" i="4"/>
  <c r="E37" i="4"/>
  <c r="F37" i="4"/>
  <c r="O49" i="4"/>
  <c r="K39" i="4"/>
  <c r="H39" i="4"/>
  <c r="G39" i="4"/>
  <c r="C39" i="4"/>
  <c r="E39" i="4"/>
  <c r="F39" i="4"/>
  <c r="K31" i="4"/>
  <c r="O50" i="4"/>
  <c r="H31" i="4"/>
  <c r="G31" i="4"/>
  <c r="I31" i="4"/>
  <c r="C31" i="4"/>
  <c r="E31" i="4"/>
  <c r="F31" i="4"/>
  <c r="AA31" i="4"/>
  <c r="F24" i="8"/>
  <c r="AA32" i="4"/>
  <c r="H24" i="8"/>
  <c r="AA33" i="4"/>
  <c r="AA34" i="4"/>
  <c r="AA35" i="4"/>
  <c r="N24" i="8"/>
  <c r="AA36" i="4"/>
  <c r="P24" i="8"/>
  <c r="AA37" i="4"/>
  <c r="R24" i="8"/>
  <c r="AA38" i="4"/>
  <c r="T24" i="8"/>
  <c r="AA39" i="4"/>
  <c r="V24" i="8"/>
  <c r="AA40" i="4"/>
  <c r="X24" i="8"/>
  <c r="AA41" i="4"/>
  <c r="Z24" i="8"/>
  <c r="AA42" i="4"/>
  <c r="AB24" i="8"/>
  <c r="AA43" i="4"/>
  <c r="AD24" i="8"/>
  <c r="AA44" i="4"/>
  <c r="AF24" i="8"/>
  <c r="AA45" i="4"/>
  <c r="AH24" i="8"/>
  <c r="AA46" i="4"/>
  <c r="AJ24" i="8"/>
  <c r="C43" i="4"/>
  <c r="E43" i="4"/>
  <c r="F43" i="4"/>
  <c r="L99" i="4"/>
  <c r="Q99" i="4"/>
  <c r="AA47" i="4"/>
  <c r="AL24" i="8"/>
  <c r="AA48" i="4"/>
  <c r="AN24" i="8"/>
  <c r="AA49" i="4"/>
  <c r="AP24" i="8"/>
  <c r="AF31" i="4"/>
  <c r="AF32" i="4"/>
  <c r="AF33" i="4"/>
  <c r="J30" i="8"/>
  <c r="AF34" i="4"/>
  <c r="AF35" i="4"/>
  <c r="AF36" i="4"/>
  <c r="AF37" i="4"/>
  <c r="AF38" i="4"/>
  <c r="T30" i="8"/>
  <c r="AF39" i="4"/>
  <c r="V30" i="8"/>
  <c r="AF40" i="4"/>
  <c r="X30" i="8"/>
  <c r="AF41" i="4"/>
  <c r="AF42" i="4"/>
  <c r="AF43" i="4"/>
  <c r="AF44" i="4"/>
  <c r="AF30" i="8"/>
  <c r="AF45" i="4"/>
  <c r="AF46" i="4"/>
  <c r="AJ30" i="8"/>
  <c r="AF47" i="4"/>
  <c r="AF48" i="4"/>
  <c r="AN30" i="8"/>
  <c r="AF49" i="4"/>
  <c r="AP30" i="8"/>
  <c r="AK31" i="4"/>
  <c r="AK32" i="4"/>
  <c r="AK33" i="4"/>
  <c r="J36" i="8"/>
  <c r="AK34" i="4"/>
  <c r="AK35" i="4"/>
  <c r="N36" i="8"/>
  <c r="AK36" i="4"/>
  <c r="P36" i="8"/>
  <c r="AK37" i="4"/>
  <c r="R36" i="8"/>
  <c r="AK38" i="4"/>
  <c r="T36" i="8"/>
  <c r="AK39" i="4"/>
  <c r="AK40" i="4"/>
  <c r="X36" i="8"/>
  <c r="AK41" i="4"/>
  <c r="Z36" i="8"/>
  <c r="AK42" i="4"/>
  <c r="AB36" i="8"/>
  <c r="AK43" i="4"/>
  <c r="AK44" i="4"/>
  <c r="AF36" i="8"/>
  <c r="AK45" i="4"/>
  <c r="AH36" i="8"/>
  <c r="AK46" i="4"/>
  <c r="AJ36" i="8"/>
  <c r="AK47" i="4"/>
  <c r="AL36" i="8"/>
  <c r="AK48" i="4"/>
  <c r="AN36" i="8"/>
  <c r="AK49" i="4"/>
  <c r="AP36" i="8"/>
  <c r="AA50" i="4"/>
  <c r="AF50" i="4"/>
  <c r="AK50" i="4"/>
  <c r="AD30" i="8"/>
  <c r="N30" i="8"/>
  <c r="L30" i="8"/>
  <c r="J24" i="8"/>
  <c r="N50" i="4"/>
  <c r="AR4" i="8"/>
  <c r="N49" i="4"/>
  <c r="AP4" i="8"/>
  <c r="N48" i="4"/>
  <c r="AN4" i="8"/>
  <c r="N47" i="4"/>
  <c r="AL4" i="8"/>
  <c r="N46" i="4"/>
  <c r="AJ4" i="8"/>
  <c r="N45" i="4"/>
  <c r="AH4" i="8"/>
  <c r="N44" i="4"/>
  <c r="AF4" i="8"/>
  <c r="N43" i="4"/>
  <c r="AD4" i="8"/>
  <c r="N42" i="4"/>
  <c r="AB4" i="8"/>
  <c r="N41" i="4"/>
  <c r="Z4" i="8"/>
  <c r="N40" i="4"/>
  <c r="X4" i="8"/>
  <c r="N39" i="4"/>
  <c r="V4" i="8"/>
  <c r="N38" i="4"/>
  <c r="T4" i="8"/>
  <c r="N37" i="4"/>
  <c r="R4" i="8"/>
  <c r="N36" i="4"/>
  <c r="P4" i="8"/>
  <c r="N35" i="4"/>
  <c r="N4" i="8"/>
  <c r="N34" i="4"/>
  <c r="L4" i="8"/>
  <c r="N33" i="4"/>
  <c r="J4" i="8"/>
  <c r="N32" i="4"/>
  <c r="H4" i="8"/>
  <c r="N31" i="4"/>
  <c r="F4" i="8"/>
  <c r="AR31" i="4"/>
  <c r="F5" i="8"/>
  <c r="AR32" i="4"/>
  <c r="H5" i="8"/>
  <c r="AR33" i="4"/>
  <c r="J5" i="8"/>
  <c r="AR34" i="4"/>
  <c r="L5" i="8"/>
  <c r="AR35" i="4"/>
  <c r="N5" i="8"/>
  <c r="AR36" i="4"/>
  <c r="P5" i="8"/>
  <c r="AR37" i="4"/>
  <c r="R5" i="8"/>
  <c r="AR38" i="4"/>
  <c r="T5" i="8"/>
  <c r="AR39" i="4"/>
  <c r="V5" i="8"/>
  <c r="AR40" i="4"/>
  <c r="X5" i="8"/>
  <c r="AR41" i="4"/>
  <c r="Z5" i="8"/>
  <c r="AR42" i="4"/>
  <c r="AB5" i="8"/>
  <c r="AR43" i="4"/>
  <c r="AD5" i="8"/>
  <c r="AR44" i="4"/>
  <c r="AF5" i="8"/>
  <c r="AR45" i="4"/>
  <c r="AH5" i="8"/>
  <c r="AR46" i="4"/>
  <c r="AJ5" i="8"/>
  <c r="AR47" i="4"/>
  <c r="AL5" i="8"/>
  <c r="AR48" i="4"/>
  <c r="AN5" i="8"/>
  <c r="AR49" i="4"/>
  <c r="AP5" i="8"/>
  <c r="AR50" i="4"/>
  <c r="AR5" i="8"/>
  <c r="C9" i="9"/>
  <c r="C21" i="9"/>
  <c r="C20" i="9"/>
  <c r="C19" i="9"/>
  <c r="C18" i="9"/>
  <c r="C17" i="9"/>
  <c r="C16" i="9"/>
  <c r="C15" i="9"/>
  <c r="C14" i="9"/>
  <c r="C13" i="9"/>
  <c r="C12" i="9"/>
  <c r="C11" i="9"/>
  <c r="C10" i="9"/>
  <c r="A6" i="9"/>
  <c r="J47" i="9"/>
  <c r="J45" i="9"/>
  <c r="J46" i="9"/>
  <c r="E21" i="9"/>
  <c r="E20" i="9"/>
  <c r="E19" i="9"/>
  <c r="AT19" i="9"/>
  <c r="E18" i="9"/>
  <c r="AT18" i="9"/>
  <c r="E17" i="9"/>
  <c r="E16" i="9"/>
  <c r="AT16" i="9"/>
  <c r="E15" i="9"/>
  <c r="AT15" i="9"/>
  <c r="E14" i="9"/>
  <c r="AT14" i="9"/>
  <c r="E13" i="9"/>
  <c r="AT13" i="9"/>
  <c r="E12" i="9"/>
  <c r="AT12" i="9"/>
  <c r="E11" i="9"/>
  <c r="AT11" i="9"/>
  <c r="E10" i="9"/>
  <c r="AT10" i="9"/>
  <c r="E9" i="9"/>
  <c r="AT9" i="9"/>
  <c r="AT20" i="9"/>
  <c r="O52" i="4"/>
  <c r="A52" i="4"/>
  <c r="A53" i="4"/>
  <c r="M53" i="4"/>
  <c r="E50" i="6"/>
  <c r="A54" i="4"/>
  <c r="A55" i="4"/>
  <c r="K50" i="6"/>
  <c r="A56" i="4"/>
  <c r="A57" i="4"/>
  <c r="A58" i="4"/>
  <c r="A59" i="4"/>
  <c r="W50" i="6"/>
  <c r="A60" i="4"/>
  <c r="M60" i="4"/>
  <c r="A61" i="4"/>
  <c r="AC50" i="6"/>
  <c r="A62" i="4"/>
  <c r="A63" i="4"/>
  <c r="AI50" i="6"/>
  <c r="A64" i="4"/>
  <c r="A65" i="4"/>
  <c r="AO50" i="6"/>
  <c r="A66" i="4"/>
  <c r="AR50" i="6"/>
  <c r="A67" i="4"/>
  <c r="AU50" i="6"/>
  <c r="A68" i="4"/>
  <c r="M68" i="4"/>
  <c r="C68" i="4"/>
  <c r="E68" i="4"/>
  <c r="AX51" i="6"/>
  <c r="A69" i="4"/>
  <c r="A70" i="4"/>
  <c r="BD50" i="6"/>
  <c r="A71" i="4"/>
  <c r="K71" i="4"/>
  <c r="H71" i="4"/>
  <c r="G71" i="4"/>
  <c r="I71" i="4"/>
  <c r="C71" i="4"/>
  <c r="E71" i="4"/>
  <c r="F71" i="4"/>
  <c r="O71" i="4"/>
  <c r="AR6" i="9"/>
  <c r="K59" i="4"/>
  <c r="H59" i="4"/>
  <c r="G59" i="4"/>
  <c r="C59" i="4"/>
  <c r="E59" i="4"/>
  <c r="F59" i="4"/>
  <c r="O53" i="4"/>
  <c r="K63" i="4"/>
  <c r="H63" i="4"/>
  <c r="G63" i="4"/>
  <c r="I63" i="4"/>
  <c r="C63" i="4"/>
  <c r="D63" i="4"/>
  <c r="E63" i="4"/>
  <c r="F63" i="4"/>
  <c r="O54" i="4"/>
  <c r="K60" i="4"/>
  <c r="H60" i="4"/>
  <c r="G60" i="4"/>
  <c r="I60" i="4"/>
  <c r="C60" i="4"/>
  <c r="D60" i="4"/>
  <c r="E60" i="4"/>
  <c r="O55" i="4"/>
  <c r="L6" i="9"/>
  <c r="K55" i="4"/>
  <c r="H55" i="4"/>
  <c r="G55" i="4"/>
  <c r="I55" i="4"/>
  <c r="C55" i="4"/>
  <c r="E55" i="4"/>
  <c r="F55" i="4"/>
  <c r="O56" i="4"/>
  <c r="K58" i="4"/>
  <c r="H58" i="4"/>
  <c r="G58" i="4"/>
  <c r="I58" i="4"/>
  <c r="C58" i="4"/>
  <c r="D58" i="4"/>
  <c r="E58" i="4"/>
  <c r="O57" i="4"/>
  <c r="K64" i="4"/>
  <c r="H64" i="4"/>
  <c r="G64" i="4"/>
  <c r="C64" i="4"/>
  <c r="E64" i="4"/>
  <c r="F64" i="4"/>
  <c r="O58" i="4"/>
  <c r="K68" i="4"/>
  <c r="H68" i="4"/>
  <c r="G68" i="4"/>
  <c r="F68" i="4"/>
  <c r="O59" i="4"/>
  <c r="K61" i="4"/>
  <c r="H61" i="4"/>
  <c r="G61" i="4"/>
  <c r="I61" i="4"/>
  <c r="C61" i="4"/>
  <c r="E61" i="4"/>
  <c r="O60" i="4"/>
  <c r="V6" i="9"/>
  <c r="K57" i="4"/>
  <c r="H57" i="4"/>
  <c r="G57" i="4"/>
  <c r="I57" i="4"/>
  <c r="C57" i="4"/>
  <c r="D57" i="4"/>
  <c r="E57" i="4"/>
  <c r="F57" i="4"/>
  <c r="O61" i="4"/>
  <c r="X6" i="9"/>
  <c r="K52" i="4"/>
  <c r="H52" i="4"/>
  <c r="G52" i="4"/>
  <c r="I52" i="4"/>
  <c r="C52" i="4"/>
  <c r="E52" i="4"/>
  <c r="F52" i="4"/>
  <c r="O62" i="4"/>
  <c r="K67" i="4"/>
  <c r="H67" i="4"/>
  <c r="G67" i="4"/>
  <c r="C67" i="4"/>
  <c r="E67" i="4"/>
  <c r="F67" i="4"/>
  <c r="O63" i="4"/>
  <c r="AB6" i="9"/>
  <c r="K62" i="4"/>
  <c r="H62" i="4"/>
  <c r="G62" i="4"/>
  <c r="C62" i="4"/>
  <c r="E62" i="4"/>
  <c r="F62" i="4"/>
  <c r="O64" i="4"/>
  <c r="K65" i="4"/>
  <c r="H65" i="4"/>
  <c r="G65" i="4"/>
  <c r="I65" i="4"/>
  <c r="C65" i="4"/>
  <c r="D65" i="4"/>
  <c r="E65" i="4"/>
  <c r="F65" i="4"/>
  <c r="O65" i="4"/>
  <c r="AF6" i="9"/>
  <c r="K53" i="4"/>
  <c r="H53" i="4"/>
  <c r="G53" i="4"/>
  <c r="I53" i="4"/>
  <c r="C53" i="4"/>
  <c r="D53" i="4"/>
  <c r="E53" i="4"/>
  <c r="F53" i="4"/>
  <c r="O66" i="4"/>
  <c r="AH6" i="9"/>
  <c r="FG10" i="9"/>
  <c r="K70" i="4"/>
  <c r="H70" i="4"/>
  <c r="G70" i="4"/>
  <c r="I70" i="4"/>
  <c r="C70" i="4"/>
  <c r="D70" i="4"/>
  <c r="L122" i="4"/>
  <c r="O122" i="4"/>
  <c r="E70" i="4"/>
  <c r="F70" i="4"/>
  <c r="O67" i="4"/>
  <c r="AJ6" i="9"/>
  <c r="K69" i="4"/>
  <c r="H69" i="4"/>
  <c r="G69" i="4"/>
  <c r="C69" i="4"/>
  <c r="E69" i="4"/>
  <c r="F69" i="4"/>
  <c r="O68" i="4"/>
  <c r="AL6" i="9"/>
  <c r="K54" i="4"/>
  <c r="H54" i="4"/>
  <c r="G54" i="4"/>
  <c r="I54" i="4"/>
  <c r="C54" i="4"/>
  <c r="E54" i="4"/>
  <c r="F54" i="4"/>
  <c r="O69" i="4"/>
  <c r="K66" i="4"/>
  <c r="H66" i="4"/>
  <c r="G66" i="4"/>
  <c r="C66" i="4"/>
  <c r="E66" i="4"/>
  <c r="F66" i="4"/>
  <c r="O70" i="4"/>
  <c r="AP6" i="9"/>
  <c r="K56" i="4"/>
  <c r="H56" i="4"/>
  <c r="G56" i="4"/>
  <c r="I56" i="4"/>
  <c r="C56" i="4"/>
  <c r="D56" i="4"/>
  <c r="AA67" i="4"/>
  <c r="AJ24" i="9"/>
  <c r="AA52" i="4"/>
  <c r="AA53" i="4"/>
  <c r="H24" i="9"/>
  <c r="AA54" i="4"/>
  <c r="J24" i="9"/>
  <c r="AA55" i="4"/>
  <c r="L24" i="9"/>
  <c r="AA56" i="4"/>
  <c r="N24" i="9"/>
  <c r="AA57" i="4"/>
  <c r="AA58" i="4"/>
  <c r="AA59" i="4"/>
  <c r="T24" i="9"/>
  <c r="AA60" i="4"/>
  <c r="V24" i="9"/>
  <c r="AA61" i="4"/>
  <c r="X24" i="9"/>
  <c r="AA62" i="4"/>
  <c r="Z24" i="9"/>
  <c r="AA63" i="4"/>
  <c r="AB24" i="9"/>
  <c r="AA64" i="4"/>
  <c r="AD24" i="9"/>
  <c r="AA65" i="4"/>
  <c r="AF24" i="9"/>
  <c r="AA66" i="4"/>
  <c r="AA68" i="4"/>
  <c r="E56" i="4"/>
  <c r="F56" i="4"/>
  <c r="AA70" i="4"/>
  <c r="AP24" i="9"/>
  <c r="AA71" i="4"/>
  <c r="AR24" i="9"/>
  <c r="AF71" i="4"/>
  <c r="AF52" i="4"/>
  <c r="F30" i="9"/>
  <c r="AF53" i="4"/>
  <c r="AF54" i="4"/>
  <c r="J30" i="9"/>
  <c r="AF55" i="4"/>
  <c r="L30" i="9"/>
  <c r="AF56" i="4"/>
  <c r="N30" i="9"/>
  <c r="AF57" i="4"/>
  <c r="P30" i="9"/>
  <c r="AF58" i="4"/>
  <c r="AF59" i="4"/>
  <c r="AF60" i="4"/>
  <c r="V30" i="9"/>
  <c r="AF61" i="4"/>
  <c r="X30" i="9"/>
  <c r="AF62" i="4"/>
  <c r="Z30" i="9"/>
  <c r="AF63" i="4"/>
  <c r="AB30" i="9"/>
  <c r="AF64" i="4"/>
  <c r="AD30" i="9"/>
  <c r="AF65" i="4"/>
  <c r="AF30" i="9"/>
  <c r="AF66" i="4"/>
  <c r="AH30" i="9"/>
  <c r="AF67" i="4"/>
  <c r="AJ30" i="9"/>
  <c r="AF68" i="4"/>
  <c r="AL30" i="9"/>
  <c r="AF70" i="4"/>
  <c r="AP30" i="9"/>
  <c r="AK71" i="4"/>
  <c r="AR36" i="9"/>
  <c r="AK52" i="4"/>
  <c r="AK53" i="4"/>
  <c r="AK54" i="4"/>
  <c r="J36" i="9"/>
  <c r="AK55" i="4"/>
  <c r="L36" i="9"/>
  <c r="AK56" i="4"/>
  <c r="N36" i="9"/>
  <c r="AK57" i="4"/>
  <c r="P36" i="9"/>
  <c r="AK58" i="4"/>
  <c r="R36" i="9"/>
  <c r="AK59" i="4"/>
  <c r="AK60" i="4"/>
  <c r="V36" i="9"/>
  <c r="AK61" i="4"/>
  <c r="X36" i="9"/>
  <c r="AK62" i="4"/>
  <c r="Z36" i="9"/>
  <c r="AK63" i="4"/>
  <c r="AK64" i="4"/>
  <c r="AD36" i="9"/>
  <c r="AK65" i="4"/>
  <c r="AK66" i="4"/>
  <c r="AK67" i="4"/>
  <c r="AJ36" i="9"/>
  <c r="AK68" i="4"/>
  <c r="AL36" i="9"/>
  <c r="AK70" i="4"/>
  <c r="AP36" i="9"/>
  <c r="N52" i="4"/>
  <c r="F4" i="9"/>
  <c r="N53" i="4"/>
  <c r="H4" i="9"/>
  <c r="N54" i="4"/>
  <c r="J4" i="9"/>
  <c r="N55" i="4"/>
  <c r="L4" i="9"/>
  <c r="N56" i="4"/>
  <c r="N4" i="9"/>
  <c r="N57" i="4"/>
  <c r="P4" i="9"/>
  <c r="N58" i="4"/>
  <c r="R4" i="9"/>
  <c r="N59" i="4"/>
  <c r="T4" i="9"/>
  <c r="N60" i="4"/>
  <c r="V4" i="9"/>
  <c r="N61" i="4"/>
  <c r="X4" i="9"/>
  <c r="N62" i="4"/>
  <c r="Z4" i="9"/>
  <c r="N63" i="4"/>
  <c r="AB4" i="9"/>
  <c r="N64" i="4"/>
  <c r="AD4" i="9"/>
  <c r="N65" i="4"/>
  <c r="AF4" i="9"/>
  <c r="N66" i="4"/>
  <c r="AH4" i="9"/>
  <c r="N67" i="4"/>
  <c r="AJ4" i="9"/>
  <c r="N68" i="4"/>
  <c r="AL4" i="9"/>
  <c r="N69" i="4"/>
  <c r="AN4" i="9"/>
  <c r="N70" i="4"/>
  <c r="AP4" i="9"/>
  <c r="N71" i="4"/>
  <c r="AR4" i="9"/>
  <c r="AA69" i="4"/>
  <c r="AN24" i="9"/>
  <c r="F24" i="9"/>
  <c r="AF69" i="4"/>
  <c r="AN30" i="9"/>
  <c r="R30" i="9"/>
  <c r="AK69" i="4"/>
  <c r="AR52" i="4"/>
  <c r="F5" i="9"/>
  <c r="AR71" i="4"/>
  <c r="AR5" i="9"/>
  <c r="AR70" i="4"/>
  <c r="AP5" i="9"/>
  <c r="AR69" i="4"/>
  <c r="AN5" i="9"/>
  <c r="AR68" i="4"/>
  <c r="AL5" i="9"/>
  <c r="AR67" i="4"/>
  <c r="AJ5" i="9"/>
  <c r="AR66" i="4"/>
  <c r="AH5" i="9"/>
  <c r="AR65" i="4"/>
  <c r="AF5" i="9"/>
  <c r="AR64" i="4"/>
  <c r="AD5" i="9"/>
  <c r="AR63" i="4"/>
  <c r="AB5" i="9"/>
  <c r="AR62" i="4"/>
  <c r="Z5" i="9"/>
  <c r="AR61" i="4"/>
  <c r="X5" i="9"/>
  <c r="AR60" i="4"/>
  <c r="V5" i="9"/>
  <c r="AR59" i="4"/>
  <c r="T5" i="9"/>
  <c r="AR58" i="4"/>
  <c r="R5" i="9"/>
  <c r="AR57" i="4"/>
  <c r="P5" i="9"/>
  <c r="AR56" i="4"/>
  <c r="N5" i="9"/>
  <c r="AR55" i="4"/>
  <c r="L5" i="9"/>
  <c r="AR54" i="4"/>
  <c r="J5" i="9"/>
  <c r="AR53" i="4"/>
  <c r="H5" i="9"/>
  <c r="B169" i="4"/>
  <c r="D32" i="14"/>
  <c r="A169" i="4"/>
  <c r="AD169" i="4"/>
  <c r="B168" i="4"/>
  <c r="A168" i="4"/>
  <c r="AD168" i="4"/>
  <c r="B167" i="4"/>
  <c r="A167" i="4"/>
  <c r="AD167" i="4"/>
  <c r="T30" i="13"/>
  <c r="B166" i="4"/>
  <c r="A166" i="4"/>
  <c r="AD166" i="4"/>
  <c r="B165" i="4"/>
  <c r="A165" i="4"/>
  <c r="AD165" i="4"/>
  <c r="AK165" i="4"/>
  <c r="B164" i="4"/>
  <c r="A164" i="4"/>
  <c r="AD164" i="4"/>
  <c r="B163" i="4"/>
  <c r="A163" i="4"/>
  <c r="AD163" i="4"/>
  <c r="B162" i="4"/>
  <c r="A162" i="4"/>
  <c r="AD162" i="4"/>
  <c r="AK162" i="4"/>
  <c r="B161" i="4"/>
  <c r="A161" i="4"/>
  <c r="AD161" i="4"/>
  <c r="B160" i="4"/>
  <c r="A160" i="4"/>
  <c r="B23" i="13"/>
  <c r="AD160" i="4"/>
  <c r="B159" i="4"/>
  <c r="A159" i="4"/>
  <c r="AD159" i="4"/>
  <c r="B158" i="4"/>
  <c r="A158" i="4"/>
  <c r="AD158" i="4"/>
  <c r="AK158" i="4"/>
  <c r="B157" i="4"/>
  <c r="A157" i="4"/>
  <c r="B20" i="14"/>
  <c r="AD157" i="4"/>
  <c r="AK157" i="4"/>
  <c r="B156" i="4"/>
  <c r="A156" i="4"/>
  <c r="AD156" i="4"/>
  <c r="B155" i="4"/>
  <c r="A155" i="4"/>
  <c r="AD155" i="4"/>
  <c r="T18" i="13"/>
  <c r="B154" i="4"/>
  <c r="A154" i="4"/>
  <c r="B153" i="4"/>
  <c r="D16" i="13"/>
  <c r="A153" i="4"/>
  <c r="B16" i="13"/>
  <c r="AD153" i="4"/>
  <c r="B152" i="4"/>
  <c r="A152" i="4"/>
  <c r="AD152" i="4"/>
  <c r="AK152" i="4"/>
  <c r="B151" i="4"/>
  <c r="A151" i="4"/>
  <c r="B14" i="14"/>
  <c r="AD151" i="4"/>
  <c r="AK151" i="4"/>
  <c r="B150" i="4"/>
  <c r="A150" i="4"/>
  <c r="B13" i="14"/>
  <c r="AD150" i="4"/>
  <c r="B149" i="4"/>
  <c r="A149" i="4"/>
  <c r="AD149" i="4"/>
  <c r="B148" i="4"/>
  <c r="D11" i="13"/>
  <c r="A148" i="4"/>
  <c r="AD148" i="4"/>
  <c r="B147" i="4"/>
  <c r="A147" i="4"/>
  <c r="AD147" i="4"/>
  <c r="B146" i="4"/>
  <c r="A146" i="4"/>
  <c r="AD146" i="4"/>
  <c r="B145" i="4"/>
  <c r="A145" i="4"/>
  <c r="AD145" i="4"/>
  <c r="AK145" i="4"/>
  <c r="B144" i="4"/>
  <c r="A144" i="4"/>
  <c r="AD144" i="4"/>
  <c r="B143" i="4"/>
  <c r="A143" i="4"/>
  <c r="AD143" i="4"/>
  <c r="AK143" i="4"/>
  <c r="B142" i="4"/>
  <c r="A142" i="4"/>
  <c r="AD142" i="4"/>
  <c r="R1" i="4"/>
  <c r="T3" i="4"/>
  <c r="S3" i="4"/>
  <c r="R3" i="4"/>
  <c r="T2" i="4"/>
  <c r="S2" i="4"/>
  <c r="R2" i="4"/>
  <c r="T1" i="4"/>
  <c r="S1" i="4"/>
  <c r="AB163" i="4"/>
  <c r="AC163" i="4"/>
  <c r="U143" i="4"/>
  <c r="M6" i="13"/>
  <c r="V143" i="4"/>
  <c r="W143" i="4"/>
  <c r="X143" i="4"/>
  <c r="Y143" i="4"/>
  <c r="U161" i="4"/>
  <c r="V161" i="4"/>
  <c r="W161" i="4"/>
  <c r="X161" i="4"/>
  <c r="Y161" i="4"/>
  <c r="U162" i="4"/>
  <c r="V162" i="4"/>
  <c r="W162" i="4"/>
  <c r="X162" i="4"/>
  <c r="Y162" i="4"/>
  <c r="U163" i="4"/>
  <c r="M26" i="14"/>
  <c r="V163" i="4"/>
  <c r="W163" i="4"/>
  <c r="X163" i="4"/>
  <c r="Y163" i="4"/>
  <c r="U165" i="4"/>
  <c r="V165" i="4"/>
  <c r="W165" i="4"/>
  <c r="X165" i="4"/>
  <c r="Y165" i="4"/>
  <c r="B171" i="4"/>
  <c r="A171" i="4"/>
  <c r="B170" i="4"/>
  <c r="A170" i="4"/>
  <c r="T169" i="4"/>
  <c r="S169" i="4"/>
  <c r="R169" i="4"/>
  <c r="Q169" i="4"/>
  <c r="P169" i="4"/>
  <c r="O169" i="4"/>
  <c r="N169" i="4"/>
  <c r="M169" i="4"/>
  <c r="L169" i="4"/>
  <c r="K169" i="4"/>
  <c r="T168" i="4"/>
  <c r="S168" i="4"/>
  <c r="R168" i="4"/>
  <c r="Q168" i="4"/>
  <c r="P168" i="4"/>
  <c r="O168" i="4"/>
  <c r="N168" i="4"/>
  <c r="M168" i="4"/>
  <c r="L168" i="4"/>
  <c r="G31" i="14"/>
  <c r="K168" i="4"/>
  <c r="T167" i="4"/>
  <c r="S167" i="4"/>
  <c r="R167" i="4"/>
  <c r="Q167" i="4"/>
  <c r="P167" i="4"/>
  <c r="O167" i="4"/>
  <c r="N167" i="4"/>
  <c r="M167" i="4"/>
  <c r="L167" i="4"/>
  <c r="K167" i="4"/>
  <c r="T166" i="4"/>
  <c r="S166" i="4"/>
  <c r="R166" i="4"/>
  <c r="Q166" i="4"/>
  <c r="P166" i="4"/>
  <c r="O166" i="4"/>
  <c r="N166" i="4"/>
  <c r="M166" i="4"/>
  <c r="L166" i="4"/>
  <c r="K166" i="4"/>
  <c r="T165" i="4"/>
  <c r="S165" i="4"/>
  <c r="R165" i="4"/>
  <c r="Q165" i="4"/>
  <c r="P165" i="4"/>
  <c r="I28" i="13"/>
  <c r="O165" i="4"/>
  <c r="N165" i="4"/>
  <c r="M165" i="4"/>
  <c r="L165" i="4"/>
  <c r="K165" i="4"/>
  <c r="E28" i="14"/>
  <c r="F28" i="14"/>
  <c r="T164" i="4"/>
  <c r="S164" i="4"/>
  <c r="R164" i="4"/>
  <c r="Q164" i="4"/>
  <c r="P164" i="4"/>
  <c r="O164" i="4"/>
  <c r="N164" i="4"/>
  <c r="M164" i="4"/>
  <c r="L164" i="4"/>
  <c r="K164" i="4"/>
  <c r="T163" i="4"/>
  <c r="S163" i="4"/>
  <c r="R163" i="4"/>
  <c r="Q163" i="4"/>
  <c r="P163" i="4"/>
  <c r="O163" i="4"/>
  <c r="N163" i="4"/>
  <c r="M163" i="4"/>
  <c r="L163" i="4"/>
  <c r="K163" i="4"/>
  <c r="T162" i="4"/>
  <c r="S162" i="4"/>
  <c r="R162" i="4"/>
  <c r="Q162" i="4"/>
  <c r="K25" i="14"/>
  <c r="P162" i="4"/>
  <c r="I25" i="13"/>
  <c r="O162" i="4"/>
  <c r="N162" i="4"/>
  <c r="M162" i="4"/>
  <c r="L162" i="4"/>
  <c r="G25" i="13"/>
  <c r="K162" i="4"/>
  <c r="T161" i="4"/>
  <c r="S161" i="4"/>
  <c r="R161" i="4"/>
  <c r="Q161" i="4"/>
  <c r="P161" i="4"/>
  <c r="O161" i="4"/>
  <c r="N161" i="4"/>
  <c r="M161" i="4"/>
  <c r="L161" i="4"/>
  <c r="K161" i="4"/>
  <c r="E24" i="14"/>
  <c r="F24" i="14"/>
  <c r="T160" i="4"/>
  <c r="S160" i="4"/>
  <c r="R160" i="4"/>
  <c r="Q160" i="4"/>
  <c r="P160" i="4"/>
  <c r="O160" i="4"/>
  <c r="N160" i="4"/>
  <c r="M160" i="4"/>
  <c r="L160" i="4"/>
  <c r="K160" i="4"/>
  <c r="T159" i="4"/>
  <c r="S159" i="4"/>
  <c r="R159" i="4"/>
  <c r="Q159" i="4"/>
  <c r="P159" i="4"/>
  <c r="I22" i="14"/>
  <c r="J22" i="14"/>
  <c r="O159" i="4"/>
  <c r="N159" i="4"/>
  <c r="M159" i="4"/>
  <c r="L159" i="4"/>
  <c r="K159" i="4"/>
  <c r="T158" i="4"/>
  <c r="S158" i="4"/>
  <c r="R158" i="4"/>
  <c r="Q158" i="4"/>
  <c r="P158" i="4"/>
  <c r="O158" i="4"/>
  <c r="N158" i="4"/>
  <c r="M158" i="4"/>
  <c r="L158" i="4"/>
  <c r="K158" i="4"/>
  <c r="T157" i="4"/>
  <c r="S157" i="4"/>
  <c r="R157" i="4"/>
  <c r="Q157" i="4"/>
  <c r="P157" i="4"/>
  <c r="O157" i="4"/>
  <c r="N157" i="4"/>
  <c r="M157" i="4"/>
  <c r="L157" i="4"/>
  <c r="K157" i="4"/>
  <c r="T156" i="4"/>
  <c r="S156" i="4"/>
  <c r="R156" i="4"/>
  <c r="Q156" i="4"/>
  <c r="P156" i="4"/>
  <c r="O156" i="4"/>
  <c r="N156" i="4"/>
  <c r="M156" i="4"/>
  <c r="L156" i="4"/>
  <c r="K156" i="4"/>
  <c r="T155" i="4"/>
  <c r="S155" i="4"/>
  <c r="R155" i="4"/>
  <c r="Q155" i="4"/>
  <c r="P155" i="4"/>
  <c r="O155" i="4"/>
  <c r="N155" i="4"/>
  <c r="M155" i="4"/>
  <c r="L155" i="4"/>
  <c r="K155" i="4"/>
  <c r="T154" i="4"/>
  <c r="S154" i="4"/>
  <c r="R154" i="4"/>
  <c r="Q154" i="4"/>
  <c r="P154" i="4"/>
  <c r="I17" i="14"/>
  <c r="H17" i="14"/>
  <c r="O154" i="4"/>
  <c r="N154" i="4"/>
  <c r="M154" i="4"/>
  <c r="L154" i="4"/>
  <c r="K154" i="4"/>
  <c r="T153" i="4"/>
  <c r="S153" i="4"/>
  <c r="R153" i="4"/>
  <c r="Q153" i="4"/>
  <c r="K16" i="13"/>
  <c r="P153" i="4"/>
  <c r="O153" i="4"/>
  <c r="N153" i="4"/>
  <c r="M153" i="4"/>
  <c r="L153" i="4"/>
  <c r="K153" i="4"/>
  <c r="E16" i="13"/>
  <c r="F16" i="13"/>
  <c r="T152" i="4"/>
  <c r="S152" i="4"/>
  <c r="R152" i="4"/>
  <c r="Q152" i="4"/>
  <c r="K15" i="14"/>
  <c r="P152" i="4"/>
  <c r="O152" i="4"/>
  <c r="N152" i="4"/>
  <c r="M152" i="4"/>
  <c r="L152" i="4"/>
  <c r="G15" i="14"/>
  <c r="K152" i="4"/>
  <c r="T151" i="4"/>
  <c r="S151" i="4"/>
  <c r="R151" i="4"/>
  <c r="Q151" i="4"/>
  <c r="K14" i="14"/>
  <c r="P151" i="4"/>
  <c r="I14" i="13"/>
  <c r="O151" i="4"/>
  <c r="N151" i="4"/>
  <c r="M151" i="4"/>
  <c r="L151" i="4"/>
  <c r="K151" i="4"/>
  <c r="T150" i="4"/>
  <c r="S150" i="4"/>
  <c r="R150" i="4"/>
  <c r="Q150" i="4"/>
  <c r="P150" i="4"/>
  <c r="O150" i="4"/>
  <c r="N150" i="4"/>
  <c r="M150" i="4"/>
  <c r="L150" i="4"/>
  <c r="K150" i="4"/>
  <c r="E13" i="14"/>
  <c r="F13" i="14"/>
  <c r="T149" i="4"/>
  <c r="S149" i="4"/>
  <c r="R149" i="4"/>
  <c r="Q149" i="4"/>
  <c r="P149" i="4"/>
  <c r="O149" i="4"/>
  <c r="N149" i="4"/>
  <c r="M149" i="4"/>
  <c r="L149" i="4"/>
  <c r="G12" i="13"/>
  <c r="K149" i="4"/>
  <c r="T148" i="4"/>
  <c r="S148" i="4"/>
  <c r="R148" i="4"/>
  <c r="Q148" i="4"/>
  <c r="P148" i="4"/>
  <c r="O148" i="4"/>
  <c r="N148" i="4"/>
  <c r="M148" i="4"/>
  <c r="L148" i="4"/>
  <c r="K148" i="4"/>
  <c r="T147" i="4"/>
  <c r="S147" i="4"/>
  <c r="R147" i="4"/>
  <c r="Q147" i="4"/>
  <c r="K10" i="14"/>
  <c r="P147" i="4"/>
  <c r="I10" i="14"/>
  <c r="O147" i="4"/>
  <c r="N147" i="4"/>
  <c r="M147" i="4"/>
  <c r="L147" i="4"/>
  <c r="K147" i="4"/>
  <c r="T146" i="4"/>
  <c r="S146" i="4"/>
  <c r="R146" i="4"/>
  <c r="Q146" i="4"/>
  <c r="P146" i="4"/>
  <c r="O146" i="4"/>
  <c r="N146" i="4"/>
  <c r="M146" i="4"/>
  <c r="L146" i="4"/>
  <c r="K146" i="4"/>
  <c r="E9" i="13"/>
  <c r="F9" i="13"/>
  <c r="T145" i="4"/>
  <c r="S145" i="4"/>
  <c r="R145" i="4"/>
  <c r="Q145" i="4"/>
  <c r="P145" i="4"/>
  <c r="O145" i="4"/>
  <c r="N145" i="4"/>
  <c r="M145" i="4"/>
  <c r="L145" i="4"/>
  <c r="G8" i="13"/>
  <c r="K145" i="4"/>
  <c r="T144" i="4"/>
  <c r="S144" i="4"/>
  <c r="R144" i="4"/>
  <c r="Q144" i="4"/>
  <c r="P144" i="4"/>
  <c r="O144" i="4"/>
  <c r="N144" i="4"/>
  <c r="M144" i="4"/>
  <c r="L144" i="4"/>
  <c r="K144" i="4"/>
  <c r="T143" i="4"/>
  <c r="S143" i="4"/>
  <c r="R143" i="4"/>
  <c r="Q143" i="4"/>
  <c r="K6" i="13"/>
  <c r="P143" i="4"/>
  <c r="I6" i="14"/>
  <c r="J6" i="14"/>
  <c r="O143" i="4"/>
  <c r="N143" i="4"/>
  <c r="M143" i="4"/>
  <c r="L143" i="4"/>
  <c r="K143" i="4"/>
  <c r="T142" i="4"/>
  <c r="S142" i="4"/>
  <c r="R142" i="4"/>
  <c r="Q142" i="4"/>
  <c r="P142" i="4"/>
  <c r="I5" i="13"/>
  <c r="J5" i="13"/>
  <c r="O142" i="4"/>
  <c r="N142" i="4"/>
  <c r="M142" i="4"/>
  <c r="L142" i="4"/>
  <c r="K142" i="4"/>
  <c r="CP137" i="4"/>
  <c r="CP136" i="4"/>
  <c r="CP135" i="4"/>
  <c r="CP134" i="4"/>
  <c r="CP133" i="4"/>
  <c r="CP132" i="4"/>
  <c r="CP131" i="4"/>
  <c r="CP130" i="4"/>
  <c r="CP129" i="4"/>
  <c r="CP128" i="4"/>
  <c r="CP127" i="4"/>
  <c r="CP126" i="4"/>
  <c r="CP125" i="4"/>
  <c r="CP124" i="4"/>
  <c r="CP123" i="4"/>
  <c r="CP122" i="4"/>
  <c r="CP121" i="4"/>
  <c r="CP120" i="4"/>
  <c r="CP119" i="4"/>
  <c r="CP118" i="4"/>
  <c r="CP117" i="4"/>
  <c r="CP116" i="4"/>
  <c r="CP115" i="4"/>
  <c r="CP114" i="4"/>
  <c r="CP113" i="4"/>
  <c r="CP112" i="4"/>
  <c r="CP111" i="4"/>
  <c r="CP110" i="4"/>
  <c r="CP109" i="4"/>
  <c r="CP108" i="4"/>
  <c r="CP107" i="4"/>
  <c r="CP106" i="4"/>
  <c r="CP105" i="4"/>
  <c r="CP104" i="4"/>
  <c r="CP103" i="4"/>
  <c r="CP102" i="4"/>
  <c r="CP101" i="4"/>
  <c r="CP100" i="4"/>
  <c r="CP99" i="4"/>
  <c r="CP98" i="4"/>
  <c r="CP97" i="4"/>
  <c r="CP96" i="4"/>
  <c r="CP95" i="4"/>
  <c r="CP94" i="4"/>
  <c r="CP93" i="4"/>
  <c r="CP92" i="4"/>
  <c r="CP91" i="4"/>
  <c r="CP90" i="4"/>
  <c r="CP89" i="4"/>
  <c r="CP88" i="4"/>
  <c r="CP87" i="4"/>
  <c r="CP86" i="4"/>
  <c r="CP85" i="4"/>
  <c r="CP84" i="4"/>
  <c r="CP83" i="4"/>
  <c r="CP82" i="4"/>
  <c r="CP81" i="4"/>
  <c r="CP80" i="4"/>
  <c r="CP79" i="4"/>
  <c r="CP78" i="4"/>
  <c r="CP77" i="4"/>
  <c r="CP76" i="4"/>
  <c r="CP75" i="4"/>
  <c r="H6" i="4"/>
  <c r="K6" i="4"/>
  <c r="CC137" i="4"/>
  <c r="CB137" i="4"/>
  <c r="CA137" i="4"/>
  <c r="BZ137" i="4"/>
  <c r="BY137" i="4"/>
  <c r="BX137" i="4"/>
  <c r="BW137" i="4"/>
  <c r="BV137" i="4"/>
  <c r="BU137" i="4"/>
  <c r="BT137" i="4"/>
  <c r="L118" i="4"/>
  <c r="Y118" i="4"/>
  <c r="L119" i="4"/>
  <c r="Y119" i="4"/>
  <c r="L120" i="4"/>
  <c r="Y120" i="4"/>
  <c r="L121" i="4"/>
  <c r="W121" i="4"/>
  <c r="Y121" i="4"/>
  <c r="Y122" i="4"/>
  <c r="L123" i="4"/>
  <c r="Y123" i="4"/>
  <c r="L124" i="4"/>
  <c r="Y124" i="4"/>
  <c r="L125" i="4"/>
  <c r="W125" i="4"/>
  <c r="Y125" i="4"/>
  <c r="L126" i="4"/>
  <c r="Y126" i="4"/>
  <c r="L127" i="4"/>
  <c r="W127" i="4"/>
  <c r="Y127" i="4"/>
  <c r="L128" i="4"/>
  <c r="Y128" i="4"/>
  <c r="L129" i="4"/>
  <c r="W129" i="4"/>
  <c r="Y129" i="4"/>
  <c r="L130" i="4"/>
  <c r="Y130" i="4"/>
  <c r="L131" i="4"/>
  <c r="Y131" i="4"/>
  <c r="L132" i="4"/>
  <c r="W132" i="4"/>
  <c r="Y132" i="4"/>
  <c r="L133" i="4"/>
  <c r="Y133" i="4"/>
  <c r="L134" i="4"/>
  <c r="Y134" i="4"/>
  <c r="L135" i="4"/>
  <c r="W135" i="4"/>
  <c r="L136" i="4"/>
  <c r="Y136" i="4"/>
  <c r="L137" i="4"/>
  <c r="Y13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6" i="4"/>
  <c r="AD13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6" i="4"/>
  <c r="AI137" i="4"/>
  <c r="Y135" i="4"/>
  <c r="AD135" i="4"/>
  <c r="AI135" i="4"/>
  <c r="B55" i="4"/>
  <c r="B63" i="4"/>
  <c r="B71" i="4"/>
  <c r="B69" i="4"/>
  <c r="B58" i="4"/>
  <c r="B52" i="4"/>
  <c r="B64" i="4"/>
  <c r="B60" i="4"/>
  <c r="B61" i="4"/>
  <c r="B56" i="4"/>
  <c r="B68" i="4"/>
  <c r="B59" i="4"/>
  <c r="B62" i="4"/>
  <c r="B70" i="4"/>
  <c r="B57" i="4"/>
  <c r="B54" i="4"/>
  <c r="B67" i="4"/>
  <c r="B66" i="4"/>
  <c r="B53" i="4"/>
  <c r="B65" i="4"/>
  <c r="R118" i="4"/>
  <c r="U118" i="4"/>
  <c r="R119" i="4"/>
  <c r="U119" i="4"/>
  <c r="R120" i="4"/>
  <c r="U120" i="4"/>
  <c r="R124" i="4"/>
  <c r="U124" i="4"/>
  <c r="R121" i="4"/>
  <c r="U121" i="4"/>
  <c r="R122" i="4"/>
  <c r="U122" i="4"/>
  <c r="R123" i="4"/>
  <c r="U123" i="4"/>
  <c r="R128" i="4"/>
  <c r="U128" i="4"/>
  <c r="R126" i="4"/>
  <c r="U126" i="4"/>
  <c r="R130" i="4"/>
  <c r="U130" i="4"/>
  <c r="R131" i="4"/>
  <c r="U131" i="4"/>
  <c r="R125" i="4"/>
  <c r="U125" i="4"/>
  <c r="R134" i="4"/>
  <c r="U134" i="4"/>
  <c r="R136" i="4"/>
  <c r="U136" i="4"/>
  <c r="R133" i="4"/>
  <c r="U133" i="4"/>
  <c r="R132" i="4"/>
  <c r="U132" i="4"/>
  <c r="R127" i="4"/>
  <c r="U127" i="4"/>
  <c r="R137" i="4"/>
  <c r="U137" i="4"/>
  <c r="R129" i="4"/>
  <c r="U129" i="4"/>
  <c r="R135" i="4"/>
  <c r="U135" i="4"/>
  <c r="BS137" i="4"/>
  <c r="BR137" i="4"/>
  <c r="CC136" i="4"/>
  <c r="CB136" i="4"/>
  <c r="CA136" i="4"/>
  <c r="BZ136" i="4"/>
  <c r="BY136" i="4"/>
  <c r="BX136" i="4"/>
  <c r="BW136" i="4"/>
  <c r="BV136" i="4"/>
  <c r="BU136" i="4"/>
  <c r="BT136" i="4"/>
  <c r="BS136" i="4"/>
  <c r="BR136" i="4"/>
  <c r="CC135" i="4"/>
  <c r="CB135" i="4"/>
  <c r="CA135" i="4"/>
  <c r="BZ135" i="4"/>
  <c r="BY135" i="4"/>
  <c r="BX135" i="4"/>
  <c r="BW135" i="4"/>
  <c r="BV135" i="4"/>
  <c r="BU135" i="4"/>
  <c r="BT135" i="4"/>
  <c r="BS135" i="4"/>
  <c r="BR135" i="4"/>
  <c r="CC134" i="4"/>
  <c r="CB134" i="4"/>
  <c r="CA134" i="4"/>
  <c r="BZ134" i="4"/>
  <c r="BY134" i="4"/>
  <c r="BX134" i="4"/>
  <c r="BW134" i="4"/>
  <c r="BV134" i="4"/>
  <c r="BU134" i="4"/>
  <c r="BT134" i="4"/>
  <c r="BS134" i="4"/>
  <c r="BR134" i="4"/>
  <c r="CC133" i="4"/>
  <c r="CB133" i="4"/>
  <c r="CA133" i="4"/>
  <c r="BZ133" i="4"/>
  <c r="BY133" i="4"/>
  <c r="BX133" i="4"/>
  <c r="BW133" i="4"/>
  <c r="BV133" i="4"/>
  <c r="BU133" i="4"/>
  <c r="BT133" i="4"/>
  <c r="BS133" i="4"/>
  <c r="BR133" i="4"/>
  <c r="CC132" i="4"/>
  <c r="CB132" i="4"/>
  <c r="CA132" i="4"/>
  <c r="BZ132" i="4"/>
  <c r="BY132" i="4"/>
  <c r="BX132" i="4"/>
  <c r="BW132" i="4"/>
  <c r="BV132" i="4"/>
  <c r="BU132" i="4"/>
  <c r="BT132" i="4"/>
  <c r="BS132" i="4"/>
  <c r="BR132" i="4"/>
  <c r="CC131" i="4"/>
  <c r="CB131" i="4"/>
  <c r="CA131" i="4"/>
  <c r="BZ131" i="4"/>
  <c r="BY131" i="4"/>
  <c r="BX131" i="4"/>
  <c r="BW131" i="4"/>
  <c r="BV131" i="4"/>
  <c r="BU131" i="4"/>
  <c r="BT131" i="4"/>
  <c r="BS131" i="4"/>
  <c r="BR131" i="4"/>
  <c r="CC130" i="4"/>
  <c r="CB130" i="4"/>
  <c r="CA130" i="4"/>
  <c r="BZ130" i="4"/>
  <c r="BY130" i="4"/>
  <c r="BX130" i="4"/>
  <c r="BW130" i="4"/>
  <c r="BV130" i="4"/>
  <c r="BU130" i="4"/>
  <c r="BT130" i="4"/>
  <c r="BS130" i="4"/>
  <c r="BR130" i="4"/>
  <c r="CC129" i="4"/>
  <c r="CB129" i="4"/>
  <c r="CA129" i="4"/>
  <c r="BZ129" i="4"/>
  <c r="BY129" i="4"/>
  <c r="BX129" i="4"/>
  <c r="BW129" i="4"/>
  <c r="BV129" i="4"/>
  <c r="BU129" i="4"/>
  <c r="BT129" i="4"/>
  <c r="BS129" i="4"/>
  <c r="BR129" i="4"/>
  <c r="CC128" i="4"/>
  <c r="CB128" i="4"/>
  <c r="CA128" i="4"/>
  <c r="BZ128" i="4"/>
  <c r="BY128" i="4"/>
  <c r="BX128" i="4"/>
  <c r="BW128" i="4"/>
  <c r="BV128" i="4"/>
  <c r="BU128" i="4"/>
  <c r="BT128" i="4"/>
  <c r="BS128" i="4"/>
  <c r="BR128" i="4"/>
  <c r="CC127" i="4"/>
  <c r="CB127" i="4"/>
  <c r="CA127" i="4"/>
  <c r="BZ127" i="4"/>
  <c r="BY127" i="4"/>
  <c r="BX127" i="4"/>
  <c r="BW127" i="4"/>
  <c r="BV127" i="4"/>
  <c r="BU127" i="4"/>
  <c r="BT127" i="4"/>
  <c r="BS127" i="4"/>
  <c r="BR127" i="4"/>
  <c r="CC126" i="4"/>
  <c r="CB126" i="4"/>
  <c r="CA126" i="4"/>
  <c r="BZ126" i="4"/>
  <c r="BY126" i="4"/>
  <c r="BX126" i="4"/>
  <c r="BW126" i="4"/>
  <c r="BV126" i="4"/>
  <c r="BU126" i="4"/>
  <c r="BT126" i="4"/>
  <c r="BS126" i="4"/>
  <c r="BR126" i="4"/>
  <c r="CC125" i="4"/>
  <c r="CB125" i="4"/>
  <c r="CA125" i="4"/>
  <c r="BZ125" i="4"/>
  <c r="BY125" i="4"/>
  <c r="BX125" i="4"/>
  <c r="BW125" i="4"/>
  <c r="BV125" i="4"/>
  <c r="BU125" i="4"/>
  <c r="BT125" i="4"/>
  <c r="BS125" i="4"/>
  <c r="BR125" i="4"/>
  <c r="CC124" i="4"/>
  <c r="CB124" i="4"/>
  <c r="CA124" i="4"/>
  <c r="BZ124" i="4"/>
  <c r="BY124" i="4"/>
  <c r="BX124" i="4"/>
  <c r="BW124" i="4"/>
  <c r="BV124" i="4"/>
  <c r="BU124" i="4"/>
  <c r="BT124" i="4"/>
  <c r="BS124" i="4"/>
  <c r="BR124" i="4"/>
  <c r="CC123" i="4"/>
  <c r="CB123" i="4"/>
  <c r="CA123" i="4"/>
  <c r="BZ123" i="4"/>
  <c r="BY123" i="4"/>
  <c r="BX123" i="4"/>
  <c r="BW123" i="4"/>
  <c r="BV123" i="4"/>
  <c r="BU123" i="4"/>
  <c r="BT123" i="4"/>
  <c r="BS123" i="4"/>
  <c r="BR123" i="4"/>
  <c r="CC122" i="4"/>
  <c r="CB122" i="4"/>
  <c r="CA122" i="4"/>
  <c r="BZ122" i="4"/>
  <c r="BY122" i="4"/>
  <c r="BX122" i="4"/>
  <c r="BW122" i="4"/>
  <c r="BV122" i="4"/>
  <c r="BU122" i="4"/>
  <c r="BT122" i="4"/>
  <c r="BS122" i="4"/>
  <c r="BR122" i="4"/>
  <c r="CC121" i="4"/>
  <c r="CB121" i="4"/>
  <c r="CA121" i="4"/>
  <c r="BZ121" i="4"/>
  <c r="BY121" i="4"/>
  <c r="BX121" i="4"/>
  <c r="BW121" i="4"/>
  <c r="BV121" i="4"/>
  <c r="BU121" i="4"/>
  <c r="BT121" i="4"/>
  <c r="BS121" i="4"/>
  <c r="BR121" i="4"/>
  <c r="CC120" i="4"/>
  <c r="CB120" i="4"/>
  <c r="CA120" i="4"/>
  <c r="BZ120" i="4"/>
  <c r="BY120" i="4"/>
  <c r="BX120" i="4"/>
  <c r="BW120" i="4"/>
  <c r="BV120" i="4"/>
  <c r="BU120" i="4"/>
  <c r="BT120" i="4"/>
  <c r="BS120" i="4"/>
  <c r="BR120" i="4"/>
  <c r="CC119" i="4"/>
  <c r="CB119" i="4"/>
  <c r="CA119" i="4"/>
  <c r="BZ119" i="4"/>
  <c r="BY119" i="4"/>
  <c r="BX119" i="4"/>
  <c r="BW119" i="4"/>
  <c r="BV119" i="4"/>
  <c r="BU119" i="4"/>
  <c r="BT119" i="4"/>
  <c r="BS119" i="4"/>
  <c r="BR119" i="4"/>
  <c r="CC118" i="4"/>
  <c r="CB118" i="4"/>
  <c r="CA118" i="4"/>
  <c r="BZ118" i="4"/>
  <c r="BY118" i="4"/>
  <c r="BX118" i="4"/>
  <c r="BW118" i="4"/>
  <c r="BV118" i="4"/>
  <c r="BU118" i="4"/>
  <c r="BT118" i="4"/>
  <c r="BS118" i="4"/>
  <c r="BR118" i="4"/>
  <c r="H4" i="4"/>
  <c r="CC116" i="4"/>
  <c r="CB116" i="4"/>
  <c r="CA116" i="4"/>
  <c r="BZ116" i="4"/>
  <c r="BY116" i="4"/>
  <c r="BX116" i="4"/>
  <c r="BW116" i="4"/>
  <c r="BV116" i="4"/>
  <c r="BU116" i="4"/>
  <c r="BT116" i="4"/>
  <c r="L97" i="4"/>
  <c r="Y97" i="4"/>
  <c r="L98" i="4"/>
  <c r="Y98" i="4"/>
  <c r="Y99" i="4"/>
  <c r="L100" i="4"/>
  <c r="Y100" i="4"/>
  <c r="L101" i="4"/>
  <c r="Y101" i="4"/>
  <c r="L102" i="4"/>
  <c r="Y102" i="4"/>
  <c r="L103" i="4"/>
  <c r="Y103" i="4"/>
  <c r="L104" i="4"/>
  <c r="Y104" i="4"/>
  <c r="L105" i="4"/>
  <c r="Y105" i="4"/>
  <c r="L106" i="4"/>
  <c r="Y106" i="4"/>
  <c r="L107" i="4"/>
  <c r="Y107" i="4"/>
  <c r="L108" i="4"/>
  <c r="Y108" i="4"/>
  <c r="L109" i="4"/>
  <c r="Y109" i="4"/>
  <c r="L110" i="4"/>
  <c r="Y110" i="4"/>
  <c r="L111" i="4"/>
  <c r="Y111" i="4"/>
  <c r="L112" i="4"/>
  <c r="Y112" i="4"/>
  <c r="L113" i="4"/>
  <c r="Y113" i="4"/>
  <c r="L114" i="4"/>
  <c r="Y114" i="4"/>
  <c r="L115" i="4"/>
  <c r="L116" i="4"/>
  <c r="Y11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6" i="4"/>
  <c r="Y115" i="4"/>
  <c r="AD115" i="4"/>
  <c r="AI115" i="4"/>
  <c r="B46" i="4"/>
  <c r="B49" i="4"/>
  <c r="B32" i="4"/>
  <c r="B44" i="4"/>
  <c r="B47" i="4"/>
  <c r="B36" i="4"/>
  <c r="B50" i="4"/>
  <c r="B35" i="4"/>
  <c r="B40" i="4"/>
  <c r="B41" i="4"/>
  <c r="B34" i="4"/>
  <c r="B48" i="4"/>
  <c r="B33" i="4"/>
  <c r="B38" i="4"/>
  <c r="B43" i="4"/>
  <c r="B39" i="4"/>
  <c r="B42" i="4"/>
  <c r="B45" i="4"/>
  <c r="B31" i="4"/>
  <c r="B37" i="4"/>
  <c r="R97" i="4"/>
  <c r="U97" i="4"/>
  <c r="R98" i="4"/>
  <c r="U98" i="4"/>
  <c r="R104" i="4"/>
  <c r="U104" i="4"/>
  <c r="R105" i="4"/>
  <c r="U105" i="4"/>
  <c r="R100" i="4"/>
  <c r="U100" i="4"/>
  <c r="R109" i="4"/>
  <c r="U109" i="4"/>
  <c r="R101" i="4"/>
  <c r="U101" i="4"/>
  <c r="R99" i="4"/>
  <c r="U99" i="4"/>
  <c r="R108" i="4"/>
  <c r="U108" i="4"/>
  <c r="R102" i="4"/>
  <c r="U102" i="4"/>
  <c r="R103" i="4"/>
  <c r="U103" i="4"/>
  <c r="R106" i="4"/>
  <c r="U106" i="4"/>
  <c r="R107" i="4"/>
  <c r="U107" i="4"/>
  <c r="R110" i="4"/>
  <c r="U110" i="4"/>
  <c r="R113" i="4"/>
  <c r="U113" i="4"/>
  <c r="R112" i="4"/>
  <c r="U112" i="4"/>
  <c r="R111" i="4"/>
  <c r="U111" i="4"/>
  <c r="R116" i="4"/>
  <c r="U116" i="4"/>
  <c r="R114" i="4"/>
  <c r="U114" i="4"/>
  <c r="R115" i="4"/>
  <c r="U115" i="4"/>
  <c r="BS116" i="4"/>
  <c r="BR116" i="4"/>
  <c r="CC115" i="4"/>
  <c r="CB115" i="4"/>
  <c r="CA115" i="4"/>
  <c r="BZ115" i="4"/>
  <c r="BY115" i="4"/>
  <c r="BX115" i="4"/>
  <c r="BW115" i="4"/>
  <c r="BV115" i="4"/>
  <c r="BU115" i="4"/>
  <c r="BT115" i="4"/>
  <c r="BS115" i="4"/>
  <c r="BR115" i="4"/>
  <c r="CC114" i="4"/>
  <c r="CB114" i="4"/>
  <c r="CA114" i="4"/>
  <c r="BZ114" i="4"/>
  <c r="BY114" i="4"/>
  <c r="BX114" i="4"/>
  <c r="BW114" i="4"/>
  <c r="BV114" i="4"/>
  <c r="BU114" i="4"/>
  <c r="BT114" i="4"/>
  <c r="BS114" i="4"/>
  <c r="BR114" i="4"/>
  <c r="CC113" i="4"/>
  <c r="CB113" i="4"/>
  <c r="CA113" i="4"/>
  <c r="BZ113" i="4"/>
  <c r="BY113" i="4"/>
  <c r="BX113" i="4"/>
  <c r="BW113" i="4"/>
  <c r="BV113" i="4"/>
  <c r="BU113" i="4"/>
  <c r="BT113" i="4"/>
  <c r="BS113" i="4"/>
  <c r="BR113" i="4"/>
  <c r="CC112" i="4"/>
  <c r="CB112" i="4"/>
  <c r="CA112" i="4"/>
  <c r="BZ112" i="4"/>
  <c r="BY112" i="4"/>
  <c r="BX112" i="4"/>
  <c r="BW112" i="4"/>
  <c r="BV112" i="4"/>
  <c r="BU112" i="4"/>
  <c r="BT112" i="4"/>
  <c r="BS112" i="4"/>
  <c r="BR112" i="4"/>
  <c r="CC111" i="4"/>
  <c r="CB111" i="4"/>
  <c r="CA111" i="4"/>
  <c r="BZ111" i="4"/>
  <c r="BY111" i="4"/>
  <c r="BX111" i="4"/>
  <c r="BW111" i="4"/>
  <c r="BV111" i="4"/>
  <c r="BU111" i="4"/>
  <c r="BT111" i="4"/>
  <c r="BS111" i="4"/>
  <c r="BR111" i="4"/>
  <c r="CC110" i="4"/>
  <c r="CB110" i="4"/>
  <c r="CA110" i="4"/>
  <c r="BZ110" i="4"/>
  <c r="BY110" i="4"/>
  <c r="BX110" i="4"/>
  <c r="BW110" i="4"/>
  <c r="BV110" i="4"/>
  <c r="BU110" i="4"/>
  <c r="BT110" i="4"/>
  <c r="BS110" i="4"/>
  <c r="BR110" i="4"/>
  <c r="CC109" i="4"/>
  <c r="CB109" i="4"/>
  <c r="CA109" i="4"/>
  <c r="BZ109" i="4"/>
  <c r="BY109" i="4"/>
  <c r="BX109" i="4"/>
  <c r="BW109" i="4"/>
  <c r="BV109" i="4"/>
  <c r="BU109" i="4"/>
  <c r="BT109" i="4"/>
  <c r="BS109" i="4"/>
  <c r="BR109" i="4"/>
  <c r="CC108" i="4"/>
  <c r="CB108" i="4"/>
  <c r="CA108" i="4"/>
  <c r="BZ108" i="4"/>
  <c r="BY108" i="4"/>
  <c r="BX108" i="4"/>
  <c r="BW108" i="4"/>
  <c r="BV108" i="4"/>
  <c r="BU108" i="4"/>
  <c r="BT108" i="4"/>
  <c r="BS108" i="4"/>
  <c r="BR108" i="4"/>
  <c r="CC107" i="4"/>
  <c r="CB107" i="4"/>
  <c r="CA107" i="4"/>
  <c r="BZ107" i="4"/>
  <c r="BY107" i="4"/>
  <c r="BX107" i="4"/>
  <c r="BW107" i="4"/>
  <c r="BV107" i="4"/>
  <c r="BU107" i="4"/>
  <c r="BT107" i="4"/>
  <c r="BS107" i="4"/>
  <c r="BR107" i="4"/>
  <c r="CC106" i="4"/>
  <c r="CB106" i="4"/>
  <c r="CA106" i="4"/>
  <c r="BZ106" i="4"/>
  <c r="BY106" i="4"/>
  <c r="BX106" i="4"/>
  <c r="BW106" i="4"/>
  <c r="BV106" i="4"/>
  <c r="BU106" i="4"/>
  <c r="BT106" i="4"/>
  <c r="BS106" i="4"/>
  <c r="BR106" i="4"/>
  <c r="CC105" i="4"/>
  <c r="CB105" i="4"/>
  <c r="CA105" i="4"/>
  <c r="BZ105" i="4"/>
  <c r="BY105" i="4"/>
  <c r="BX105" i="4"/>
  <c r="BW105" i="4"/>
  <c r="BV105" i="4"/>
  <c r="BU105" i="4"/>
  <c r="BT105" i="4"/>
  <c r="BS105" i="4"/>
  <c r="BR105" i="4"/>
  <c r="CC104" i="4"/>
  <c r="CB104" i="4"/>
  <c r="CA104" i="4"/>
  <c r="BZ104" i="4"/>
  <c r="BY104" i="4"/>
  <c r="BX104" i="4"/>
  <c r="BW104" i="4"/>
  <c r="BV104" i="4"/>
  <c r="BU104" i="4"/>
  <c r="BT104" i="4"/>
  <c r="BS104" i="4"/>
  <c r="BR104" i="4"/>
  <c r="CC103" i="4"/>
  <c r="CB103" i="4"/>
  <c r="CA103" i="4"/>
  <c r="BZ103" i="4"/>
  <c r="BY103" i="4"/>
  <c r="BX103" i="4"/>
  <c r="BW103" i="4"/>
  <c r="BV103" i="4"/>
  <c r="BU103" i="4"/>
  <c r="BT103" i="4"/>
  <c r="BS103" i="4"/>
  <c r="BR103" i="4"/>
  <c r="CC102" i="4"/>
  <c r="CB102" i="4"/>
  <c r="CA102" i="4"/>
  <c r="BZ102" i="4"/>
  <c r="BY102" i="4"/>
  <c r="BX102" i="4"/>
  <c r="BW102" i="4"/>
  <c r="BV102" i="4"/>
  <c r="BU102" i="4"/>
  <c r="BT102" i="4"/>
  <c r="BS102" i="4"/>
  <c r="BR102" i="4"/>
  <c r="CC101" i="4"/>
  <c r="CB101" i="4"/>
  <c r="CA101" i="4"/>
  <c r="BZ101" i="4"/>
  <c r="BY101" i="4"/>
  <c r="BX101" i="4"/>
  <c r="BW101" i="4"/>
  <c r="BV101" i="4"/>
  <c r="BU101" i="4"/>
  <c r="BT101" i="4"/>
  <c r="BS101" i="4"/>
  <c r="BR101" i="4"/>
  <c r="CC100" i="4"/>
  <c r="CB100" i="4"/>
  <c r="CA100" i="4"/>
  <c r="BZ100" i="4"/>
  <c r="BY100" i="4"/>
  <c r="BX100" i="4"/>
  <c r="BW100" i="4"/>
  <c r="BV100" i="4"/>
  <c r="BU100" i="4"/>
  <c r="BT100" i="4"/>
  <c r="BS100" i="4"/>
  <c r="BR100" i="4"/>
  <c r="CC99" i="4"/>
  <c r="CB99" i="4"/>
  <c r="CA99" i="4"/>
  <c r="BZ99" i="4"/>
  <c r="BY99" i="4"/>
  <c r="BX99" i="4"/>
  <c r="BW99" i="4"/>
  <c r="BV99" i="4"/>
  <c r="BU99" i="4"/>
  <c r="BT99" i="4"/>
  <c r="BS99" i="4"/>
  <c r="BR99" i="4"/>
  <c r="CC98" i="4"/>
  <c r="CB98" i="4"/>
  <c r="CA98" i="4"/>
  <c r="BZ98" i="4"/>
  <c r="BY98" i="4"/>
  <c r="BX98" i="4"/>
  <c r="BW98" i="4"/>
  <c r="BV98" i="4"/>
  <c r="BU98" i="4"/>
  <c r="BT98" i="4"/>
  <c r="BS98" i="4"/>
  <c r="BR98" i="4"/>
  <c r="CC97" i="4"/>
  <c r="CB97" i="4"/>
  <c r="CA97" i="4"/>
  <c r="BZ97" i="4"/>
  <c r="BY97" i="4"/>
  <c r="BX97" i="4"/>
  <c r="BW97" i="4"/>
  <c r="BV97" i="4"/>
  <c r="BU97" i="4"/>
  <c r="BT97" i="4"/>
  <c r="BS97" i="4"/>
  <c r="BR97" i="4"/>
  <c r="CC95" i="4"/>
  <c r="CB95" i="4"/>
  <c r="CA95" i="4"/>
  <c r="BZ95" i="4"/>
  <c r="BY95" i="4"/>
  <c r="BX95" i="4"/>
  <c r="BW95" i="4"/>
  <c r="BV95" i="4"/>
  <c r="BU95" i="4"/>
  <c r="BT95" i="4"/>
  <c r="L76" i="4"/>
  <c r="Y76" i="4"/>
  <c r="L77" i="4"/>
  <c r="Y77" i="4"/>
  <c r="L78" i="4"/>
  <c r="Y78" i="4"/>
  <c r="L79" i="4"/>
  <c r="Y79" i="4"/>
  <c r="L80" i="4"/>
  <c r="Y80" i="4"/>
  <c r="L81" i="4"/>
  <c r="Y81" i="4"/>
  <c r="L82" i="4"/>
  <c r="Y82" i="4"/>
  <c r="L83" i="4"/>
  <c r="Y83" i="4"/>
  <c r="L84" i="4"/>
  <c r="Q84" i="4"/>
  <c r="Y84" i="4"/>
  <c r="L85" i="4"/>
  <c r="Y85" i="4"/>
  <c r="L86" i="4"/>
  <c r="Y86" i="4"/>
  <c r="L87" i="4"/>
  <c r="Y87" i="4"/>
  <c r="L88" i="4"/>
  <c r="Y88" i="4"/>
  <c r="L89" i="4"/>
  <c r="Y89" i="4"/>
  <c r="Y90" i="4"/>
  <c r="L91" i="4"/>
  <c r="Y91" i="4"/>
  <c r="L92" i="4"/>
  <c r="Y92" i="4"/>
  <c r="L93" i="4"/>
  <c r="Y93" i="4"/>
  <c r="L94" i="4"/>
  <c r="Y94" i="4"/>
  <c r="L9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I76" i="4"/>
  <c r="AI77" i="4"/>
  <c r="AI78" i="4"/>
  <c r="AI84" i="4"/>
  <c r="AI79" i="4"/>
  <c r="AI80" i="4"/>
  <c r="AI81" i="4"/>
  <c r="AI82" i="4"/>
  <c r="AI83" i="4"/>
  <c r="AI85" i="4"/>
  <c r="AI86" i="4"/>
  <c r="AI87" i="4"/>
  <c r="AI88" i="4"/>
  <c r="AI89" i="4"/>
  <c r="AI90" i="4"/>
  <c r="AI91" i="4"/>
  <c r="AI92" i="4"/>
  <c r="AI93" i="4"/>
  <c r="AI94" i="4"/>
  <c r="AI95" i="4"/>
  <c r="AJ84" i="4"/>
  <c r="B17" i="4"/>
  <c r="B25" i="4"/>
  <c r="B21" i="4"/>
  <c r="B28" i="4"/>
  <c r="B23" i="4"/>
  <c r="B24" i="4"/>
  <c r="B14" i="4"/>
  <c r="B20" i="4"/>
  <c r="B29" i="4"/>
  <c r="B27" i="4"/>
  <c r="B11" i="4"/>
  <c r="B16" i="4"/>
  <c r="B18" i="4"/>
  <c r="B26" i="4"/>
  <c r="B15" i="4"/>
  <c r="B19" i="4"/>
  <c r="B22" i="4"/>
  <c r="B10" i="4"/>
  <c r="B12" i="4"/>
  <c r="B13" i="4"/>
  <c r="R85" i="4"/>
  <c r="U85" i="4"/>
  <c r="R76" i="4"/>
  <c r="U76" i="4"/>
  <c r="R78" i="4"/>
  <c r="U78" i="4"/>
  <c r="R77" i="4"/>
  <c r="U77" i="4"/>
  <c r="R79" i="4"/>
  <c r="U79" i="4"/>
  <c r="R82" i="4"/>
  <c r="U82" i="4"/>
  <c r="R80" i="4"/>
  <c r="U80" i="4"/>
  <c r="R88" i="4"/>
  <c r="U88" i="4"/>
  <c r="R86" i="4"/>
  <c r="U86" i="4"/>
  <c r="R87" i="4"/>
  <c r="U87" i="4"/>
  <c r="R93" i="4"/>
  <c r="U93" i="4"/>
  <c r="R91" i="4"/>
  <c r="U91" i="4"/>
  <c r="R81" i="4"/>
  <c r="U81" i="4"/>
  <c r="R83" i="4"/>
  <c r="U83" i="4"/>
  <c r="R84" i="4"/>
  <c r="U84" i="4"/>
  <c r="R94" i="4"/>
  <c r="U94" i="4"/>
  <c r="R89" i="4"/>
  <c r="U89" i="4"/>
  <c r="R92" i="4"/>
  <c r="U92" i="4"/>
  <c r="R95" i="4"/>
  <c r="U95" i="4"/>
  <c r="BS95" i="4"/>
  <c r="BR95" i="4"/>
  <c r="CC94" i="4"/>
  <c r="CB94" i="4"/>
  <c r="CA94" i="4"/>
  <c r="BZ94" i="4"/>
  <c r="BY94" i="4"/>
  <c r="BX94" i="4"/>
  <c r="BW94" i="4"/>
  <c r="BV94" i="4"/>
  <c r="BU94" i="4"/>
  <c r="BT94" i="4"/>
  <c r="BS94" i="4"/>
  <c r="BR94" i="4"/>
  <c r="CC93" i="4"/>
  <c r="CB93" i="4"/>
  <c r="CA93" i="4"/>
  <c r="BZ93" i="4"/>
  <c r="BY93" i="4"/>
  <c r="BX93" i="4"/>
  <c r="BW93" i="4"/>
  <c r="BV93" i="4"/>
  <c r="BU93" i="4"/>
  <c r="BT93" i="4"/>
  <c r="BS93" i="4"/>
  <c r="BR93" i="4"/>
  <c r="CC92" i="4"/>
  <c r="CB92" i="4"/>
  <c r="CA92" i="4"/>
  <c r="BZ92" i="4"/>
  <c r="BY92" i="4"/>
  <c r="BX92" i="4"/>
  <c r="BW92" i="4"/>
  <c r="BV92" i="4"/>
  <c r="BU92" i="4"/>
  <c r="BT92" i="4"/>
  <c r="BS92" i="4"/>
  <c r="BR92" i="4"/>
  <c r="CC91" i="4"/>
  <c r="CB91" i="4"/>
  <c r="CA91" i="4"/>
  <c r="BZ91" i="4"/>
  <c r="BY91" i="4"/>
  <c r="BX91" i="4"/>
  <c r="BW91" i="4"/>
  <c r="BV91" i="4"/>
  <c r="BU91" i="4"/>
  <c r="BT91" i="4"/>
  <c r="BS91" i="4"/>
  <c r="BR91" i="4"/>
  <c r="CC90" i="4"/>
  <c r="CB90" i="4"/>
  <c r="CA90" i="4"/>
  <c r="BZ90" i="4"/>
  <c r="BY90" i="4"/>
  <c r="BX90" i="4"/>
  <c r="BW90" i="4"/>
  <c r="BV90" i="4"/>
  <c r="BU90" i="4"/>
  <c r="BT90" i="4"/>
  <c r="BS90" i="4"/>
  <c r="BR90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CC88" i="4"/>
  <c r="CB88" i="4"/>
  <c r="CA88" i="4"/>
  <c r="BZ88" i="4"/>
  <c r="BY88" i="4"/>
  <c r="BX88" i="4"/>
  <c r="BW88" i="4"/>
  <c r="BV88" i="4"/>
  <c r="BU88" i="4"/>
  <c r="BT88" i="4"/>
  <c r="BS88" i="4"/>
  <c r="BR88" i="4"/>
  <c r="CC87" i="4"/>
  <c r="CB87" i="4"/>
  <c r="CA87" i="4"/>
  <c r="BZ87" i="4"/>
  <c r="BY87" i="4"/>
  <c r="BX87" i="4"/>
  <c r="BW87" i="4"/>
  <c r="BV87" i="4"/>
  <c r="BU87" i="4"/>
  <c r="BT87" i="4"/>
  <c r="BS87" i="4"/>
  <c r="BR87" i="4"/>
  <c r="CC86" i="4"/>
  <c r="CB86" i="4"/>
  <c r="CA86" i="4"/>
  <c r="BZ86" i="4"/>
  <c r="BY86" i="4"/>
  <c r="BX86" i="4"/>
  <c r="BW86" i="4"/>
  <c r="BV86" i="4"/>
  <c r="BU86" i="4"/>
  <c r="BT86" i="4"/>
  <c r="BS86" i="4"/>
  <c r="BR86" i="4"/>
  <c r="CC85" i="4"/>
  <c r="CB85" i="4"/>
  <c r="CA85" i="4"/>
  <c r="BZ85" i="4"/>
  <c r="BY85" i="4"/>
  <c r="BX85" i="4"/>
  <c r="BW85" i="4"/>
  <c r="BV85" i="4"/>
  <c r="BU85" i="4"/>
  <c r="BT85" i="4"/>
  <c r="BS85" i="4"/>
  <c r="BR85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CC83" i="4"/>
  <c r="CB83" i="4"/>
  <c r="CA83" i="4"/>
  <c r="BZ83" i="4"/>
  <c r="BY83" i="4"/>
  <c r="BX83" i="4"/>
  <c r="BW83" i="4"/>
  <c r="BV83" i="4"/>
  <c r="BU83" i="4"/>
  <c r="BT83" i="4"/>
  <c r="BS83" i="4"/>
  <c r="BR83" i="4"/>
  <c r="CC82" i="4"/>
  <c r="CB82" i="4"/>
  <c r="CA82" i="4"/>
  <c r="BZ82" i="4"/>
  <c r="BY82" i="4"/>
  <c r="BX82" i="4"/>
  <c r="BW82" i="4"/>
  <c r="BV82" i="4"/>
  <c r="BU82" i="4"/>
  <c r="BT82" i="4"/>
  <c r="BS82" i="4"/>
  <c r="BR82" i="4"/>
  <c r="CC81" i="4"/>
  <c r="CB81" i="4"/>
  <c r="CA81" i="4"/>
  <c r="BZ81" i="4"/>
  <c r="BY81" i="4"/>
  <c r="BX81" i="4"/>
  <c r="BW81" i="4"/>
  <c r="BV81" i="4"/>
  <c r="BU81" i="4"/>
  <c r="BT81" i="4"/>
  <c r="BS81" i="4"/>
  <c r="BR81" i="4"/>
  <c r="CC80" i="4"/>
  <c r="CB80" i="4"/>
  <c r="CA80" i="4"/>
  <c r="BZ80" i="4"/>
  <c r="BY80" i="4"/>
  <c r="BX80" i="4"/>
  <c r="BW80" i="4"/>
  <c r="BV80" i="4"/>
  <c r="BU80" i="4"/>
  <c r="BT80" i="4"/>
  <c r="BS80" i="4"/>
  <c r="BR80" i="4"/>
  <c r="CC79" i="4"/>
  <c r="CB79" i="4"/>
  <c r="CA79" i="4"/>
  <c r="BZ79" i="4"/>
  <c r="BY79" i="4"/>
  <c r="BX79" i="4"/>
  <c r="BW79" i="4"/>
  <c r="BV79" i="4"/>
  <c r="BU79" i="4"/>
  <c r="BT79" i="4"/>
  <c r="BS79" i="4"/>
  <c r="BR79" i="4"/>
  <c r="CC78" i="4"/>
  <c r="CB78" i="4"/>
  <c r="CA78" i="4"/>
  <c r="BZ78" i="4"/>
  <c r="BY78" i="4"/>
  <c r="BX78" i="4"/>
  <c r="BW78" i="4"/>
  <c r="BV78" i="4"/>
  <c r="BU78" i="4"/>
  <c r="BT78" i="4"/>
  <c r="BS78" i="4"/>
  <c r="BR78" i="4"/>
  <c r="CC77" i="4"/>
  <c r="CB77" i="4"/>
  <c r="CA77" i="4"/>
  <c r="BZ77" i="4"/>
  <c r="BY77" i="4"/>
  <c r="BX77" i="4"/>
  <c r="BW77" i="4"/>
  <c r="BV77" i="4"/>
  <c r="BU77" i="4"/>
  <c r="BT77" i="4"/>
  <c r="BS77" i="4"/>
  <c r="BR77" i="4"/>
  <c r="CC76" i="4"/>
  <c r="CB76" i="4"/>
  <c r="CA76" i="4"/>
  <c r="BZ76" i="4"/>
  <c r="BY76" i="4"/>
  <c r="BX76" i="4"/>
  <c r="BW76" i="4"/>
  <c r="BV76" i="4"/>
  <c r="BU76" i="4"/>
  <c r="BT76" i="4"/>
  <c r="BS76" i="4"/>
  <c r="BR76" i="4"/>
  <c r="J71" i="4"/>
  <c r="L71" i="4"/>
  <c r="J70" i="4"/>
  <c r="L70" i="4"/>
  <c r="J69" i="4"/>
  <c r="L69" i="4"/>
  <c r="J68" i="4"/>
  <c r="L68" i="4"/>
  <c r="J67" i="4"/>
  <c r="L67" i="4"/>
  <c r="J66" i="4"/>
  <c r="L66" i="4"/>
  <c r="J65" i="4"/>
  <c r="L65" i="4"/>
  <c r="J64" i="4"/>
  <c r="L64" i="4"/>
  <c r="J63" i="4"/>
  <c r="L63" i="4"/>
  <c r="J62" i="4"/>
  <c r="L62" i="4"/>
  <c r="J61" i="4"/>
  <c r="L61" i="4"/>
  <c r="J60" i="4"/>
  <c r="L60" i="4"/>
  <c r="J59" i="4"/>
  <c r="L59" i="4"/>
  <c r="J58" i="4"/>
  <c r="L58" i="4"/>
  <c r="J57" i="4"/>
  <c r="L57" i="4"/>
  <c r="J56" i="4"/>
  <c r="L56" i="4"/>
  <c r="J55" i="4"/>
  <c r="L55" i="4"/>
  <c r="J54" i="4"/>
  <c r="L54" i="4"/>
  <c r="J53" i="4"/>
  <c r="L53" i="4"/>
  <c r="J52" i="4"/>
  <c r="L52" i="4"/>
  <c r="J50" i="4"/>
  <c r="L50" i="4"/>
  <c r="J49" i="4"/>
  <c r="L49" i="4"/>
  <c r="J48" i="4"/>
  <c r="L48" i="4"/>
  <c r="J47" i="4"/>
  <c r="L47" i="4"/>
  <c r="J46" i="4"/>
  <c r="J45" i="4"/>
  <c r="L45" i="4"/>
  <c r="J44" i="4"/>
  <c r="L44" i="4"/>
  <c r="J43" i="4"/>
  <c r="L43" i="4"/>
  <c r="J42" i="4"/>
  <c r="L42" i="4"/>
  <c r="J41" i="4"/>
  <c r="L41" i="4"/>
  <c r="J40" i="4"/>
  <c r="L40" i="4"/>
  <c r="J39" i="4"/>
  <c r="L39" i="4"/>
  <c r="J38" i="4"/>
  <c r="L38" i="4"/>
  <c r="J37" i="4"/>
  <c r="L37" i="4"/>
  <c r="J36" i="4"/>
  <c r="L36" i="4"/>
  <c r="J35" i="4"/>
  <c r="L35" i="4"/>
  <c r="J34" i="4"/>
  <c r="L34" i="4"/>
  <c r="J33" i="4"/>
  <c r="L33" i="4"/>
  <c r="J32" i="4"/>
  <c r="L32" i="4"/>
  <c r="J31" i="4"/>
  <c r="L31" i="4"/>
  <c r="J29" i="4"/>
  <c r="L29" i="4"/>
  <c r="J28" i="4"/>
  <c r="L28" i="4"/>
  <c r="J27" i="4"/>
  <c r="L27" i="4"/>
  <c r="J26" i="4"/>
  <c r="L26" i="4"/>
  <c r="J25" i="4"/>
  <c r="L25" i="4"/>
  <c r="J24" i="4"/>
  <c r="L24" i="4"/>
  <c r="J23" i="4"/>
  <c r="L23" i="4"/>
  <c r="J22" i="4"/>
  <c r="L22" i="4"/>
  <c r="J21" i="4"/>
  <c r="L21" i="4"/>
  <c r="J20" i="4"/>
  <c r="L20" i="4"/>
  <c r="J19" i="4"/>
  <c r="L19" i="4"/>
  <c r="J18" i="4"/>
  <c r="J17" i="4"/>
  <c r="L17" i="4"/>
  <c r="J16" i="4"/>
  <c r="L16" i="4"/>
  <c r="J15" i="4"/>
  <c r="L15" i="4"/>
  <c r="J14" i="4"/>
  <c r="L14" i="4"/>
  <c r="J13" i="4"/>
  <c r="L13" i="4"/>
  <c r="J12" i="4"/>
  <c r="L12" i="4"/>
  <c r="J11" i="4"/>
  <c r="L11" i="4"/>
  <c r="J10" i="4"/>
  <c r="L10" i="4"/>
  <c r="U1" i="4"/>
  <c r="L46" i="4"/>
  <c r="K4" i="4"/>
  <c r="N4" i="4"/>
  <c r="M70" i="4"/>
  <c r="BD51" i="6"/>
  <c r="M67" i="4"/>
  <c r="M66" i="4"/>
  <c r="M59" i="4"/>
  <c r="M57" i="4"/>
  <c r="M55" i="4"/>
  <c r="AD154" i="4"/>
  <c r="T17" i="13"/>
  <c r="AB153" i="4"/>
  <c r="AC153" i="4"/>
  <c r="AB148" i="4"/>
  <c r="AC148" i="4"/>
  <c r="AB145" i="4"/>
  <c r="AC145" i="4"/>
  <c r="Z143" i="4"/>
  <c r="Q6" i="14"/>
  <c r="AA143" i="4"/>
  <c r="S6" i="14"/>
  <c r="AB143" i="4"/>
  <c r="AC143" i="4"/>
  <c r="Z144" i="4"/>
  <c r="AA144" i="4"/>
  <c r="AB144" i="4"/>
  <c r="AC144" i="4"/>
  <c r="Z145" i="4"/>
  <c r="Q8" i="14"/>
  <c r="P8" i="14"/>
  <c r="AA145" i="4"/>
  <c r="Z148" i="4"/>
  <c r="Q11" i="14"/>
  <c r="AA148" i="4"/>
  <c r="Z152" i="4"/>
  <c r="Q15" i="14"/>
  <c r="AA152" i="4"/>
  <c r="S15" i="13"/>
  <c r="AB152" i="4"/>
  <c r="AC152" i="4"/>
  <c r="Z153" i="4"/>
  <c r="Q16" i="14"/>
  <c r="AA153" i="4"/>
  <c r="Z154" i="4"/>
  <c r="Q17" i="14"/>
  <c r="P17" i="14"/>
  <c r="AA154" i="4"/>
  <c r="AB154" i="4"/>
  <c r="AC154" i="4"/>
  <c r="Z156" i="4"/>
  <c r="AA156" i="4"/>
  <c r="S19" i="13"/>
  <c r="AB156" i="4"/>
  <c r="AC156" i="4"/>
  <c r="Z157" i="4"/>
  <c r="AA157" i="4"/>
  <c r="AB157" i="4"/>
  <c r="AC157" i="4"/>
  <c r="Z158" i="4"/>
  <c r="AA158" i="4"/>
  <c r="S21" i="14"/>
  <c r="AB158" i="4"/>
  <c r="AC158" i="4"/>
  <c r="Z161" i="4"/>
  <c r="AA161" i="4"/>
  <c r="AB161" i="4"/>
  <c r="AC161" i="4"/>
  <c r="Z162" i="4"/>
  <c r="Q25" i="14"/>
  <c r="AA162" i="4"/>
  <c r="S25" i="14"/>
  <c r="AB162" i="4"/>
  <c r="AC162" i="4"/>
  <c r="Z163" i="4"/>
  <c r="Q26" i="14"/>
  <c r="P26" i="14"/>
  <c r="AA163" i="4"/>
  <c r="S26" i="14"/>
  <c r="Z164" i="4"/>
  <c r="Q27" i="13"/>
  <c r="P27" i="13"/>
  <c r="AA164" i="4"/>
  <c r="AB164" i="4"/>
  <c r="AC164" i="4"/>
  <c r="Z165" i="4"/>
  <c r="AA165" i="4"/>
  <c r="S28" i="14"/>
  <c r="AB165" i="4"/>
  <c r="AC165" i="4"/>
  <c r="U144" i="4"/>
  <c r="M7" i="14"/>
  <c r="V144" i="4"/>
  <c r="O7" i="14"/>
  <c r="W144" i="4"/>
  <c r="X144" i="4"/>
  <c r="Y144" i="4"/>
  <c r="U145" i="4"/>
  <c r="V145" i="4"/>
  <c r="O8" i="13"/>
  <c r="W145" i="4"/>
  <c r="X145" i="4"/>
  <c r="Y145" i="4"/>
  <c r="U146" i="4"/>
  <c r="V146" i="4"/>
  <c r="O9" i="14"/>
  <c r="W146" i="4"/>
  <c r="X146" i="4"/>
  <c r="Y146" i="4"/>
  <c r="U147" i="4"/>
  <c r="M10" i="14"/>
  <c r="V147" i="4"/>
  <c r="O10" i="13"/>
  <c r="O10" i="14"/>
  <c r="W147" i="4"/>
  <c r="X147" i="4"/>
  <c r="Y147" i="4"/>
  <c r="U148" i="4"/>
  <c r="M11" i="14"/>
  <c r="L11" i="14"/>
  <c r="V148" i="4"/>
  <c r="W148" i="4"/>
  <c r="X148" i="4"/>
  <c r="Y148" i="4"/>
  <c r="U149" i="4"/>
  <c r="M12" i="14"/>
  <c r="N12" i="14"/>
  <c r="V149" i="4"/>
  <c r="O12" i="14"/>
  <c r="W149" i="4"/>
  <c r="X149" i="4"/>
  <c r="Y149" i="4"/>
  <c r="U150" i="4"/>
  <c r="M13" i="14"/>
  <c r="V150" i="4"/>
  <c r="W150" i="4"/>
  <c r="X150" i="4"/>
  <c r="Y150" i="4"/>
  <c r="U151" i="4"/>
  <c r="M14" i="14"/>
  <c r="V151" i="4"/>
  <c r="W151" i="4"/>
  <c r="X151" i="4"/>
  <c r="Y151" i="4"/>
  <c r="U152" i="4"/>
  <c r="V152" i="4"/>
  <c r="O15" i="14"/>
  <c r="W152" i="4"/>
  <c r="X152" i="4"/>
  <c r="Y152" i="4"/>
  <c r="U153" i="4"/>
  <c r="V153" i="4"/>
  <c r="O16" i="14"/>
  <c r="W153" i="4"/>
  <c r="X153" i="4"/>
  <c r="Y153" i="4"/>
  <c r="U154" i="4"/>
  <c r="M17" i="13"/>
  <c r="V154" i="4"/>
  <c r="O17" i="13"/>
  <c r="W154" i="4"/>
  <c r="X154" i="4"/>
  <c r="Y154" i="4"/>
  <c r="U155" i="4"/>
  <c r="V155" i="4"/>
  <c r="O18" i="14"/>
  <c r="W155" i="4"/>
  <c r="X155" i="4"/>
  <c r="Y155" i="4"/>
  <c r="U156" i="4"/>
  <c r="V156" i="4"/>
  <c r="O19" i="13"/>
  <c r="W156" i="4"/>
  <c r="X156" i="4"/>
  <c r="Y156" i="4"/>
  <c r="U157" i="4"/>
  <c r="M20" i="14"/>
  <c r="V157" i="4"/>
  <c r="W157" i="4"/>
  <c r="X157" i="4"/>
  <c r="Y157" i="4"/>
  <c r="U158" i="4"/>
  <c r="M21" i="14"/>
  <c r="V158" i="4"/>
  <c r="O21" i="14"/>
  <c r="W158" i="4"/>
  <c r="X158" i="4"/>
  <c r="Y158" i="4"/>
  <c r="U159" i="4"/>
  <c r="V159" i="4"/>
  <c r="O22" i="13"/>
  <c r="W159" i="4"/>
  <c r="X159" i="4"/>
  <c r="Y159" i="4"/>
  <c r="U160" i="4"/>
  <c r="V160" i="4"/>
  <c r="O23" i="14"/>
  <c r="W160" i="4"/>
  <c r="X160" i="4"/>
  <c r="Y160" i="4"/>
  <c r="U164" i="4"/>
  <c r="M27" i="14"/>
  <c r="V164" i="4"/>
  <c r="O27" i="13"/>
  <c r="W164" i="4"/>
  <c r="X164" i="4"/>
  <c r="Y164" i="4"/>
  <c r="U166" i="4"/>
  <c r="M29" i="14"/>
  <c r="V166" i="4"/>
  <c r="O29" i="14"/>
  <c r="W166" i="4"/>
  <c r="X166" i="4"/>
  <c r="Y166" i="4"/>
  <c r="U167" i="4"/>
  <c r="M30" i="14"/>
  <c r="V167" i="4"/>
  <c r="O30" i="14"/>
  <c r="W167" i="4"/>
  <c r="X167" i="4"/>
  <c r="Y167" i="4"/>
  <c r="U168" i="4"/>
  <c r="M31" i="14"/>
  <c r="V168" i="4"/>
  <c r="W168" i="4"/>
  <c r="X168" i="4"/>
  <c r="Y168" i="4"/>
  <c r="U169" i="4"/>
  <c r="M32" i="14"/>
  <c r="V169" i="4"/>
  <c r="W169" i="4"/>
  <c r="X169" i="4"/>
  <c r="Y169" i="4"/>
  <c r="V142" i="4"/>
  <c r="O5" i="14"/>
  <c r="W142" i="4"/>
  <c r="X142" i="4"/>
  <c r="Y142" i="4"/>
  <c r="U142" i="4"/>
  <c r="AC142" i="4"/>
  <c r="AC169" i="4"/>
  <c r="AC168" i="4"/>
  <c r="AC155" i="4"/>
  <c r="AC147" i="4"/>
  <c r="AB142" i="4"/>
  <c r="AB169" i="4"/>
  <c r="AB168" i="4"/>
  <c r="AB155" i="4"/>
  <c r="AB147" i="4"/>
  <c r="AK169" i="4"/>
  <c r="AK147" i="4"/>
  <c r="AK142" i="4"/>
  <c r="Z146" i="4"/>
  <c r="Q9" i="14"/>
  <c r="P9" i="14"/>
  <c r="AA146" i="4"/>
  <c r="S9" i="14"/>
  <c r="AB146" i="4"/>
  <c r="AC146" i="4"/>
  <c r="Z147" i="4"/>
  <c r="AA147" i="4"/>
  <c r="S10" i="14"/>
  <c r="Z149" i="4"/>
  <c r="Q12" i="14"/>
  <c r="P12" i="14"/>
  <c r="AA149" i="4"/>
  <c r="S12" i="13"/>
  <c r="S12" i="14"/>
  <c r="AB149" i="4"/>
  <c r="AC149" i="4"/>
  <c r="Z150" i="4"/>
  <c r="Q13" i="13"/>
  <c r="AA150" i="4"/>
  <c r="S13" i="14"/>
  <c r="AB150" i="4"/>
  <c r="AC150" i="4"/>
  <c r="Z151" i="4"/>
  <c r="Q14" i="13"/>
  <c r="AA151" i="4"/>
  <c r="AB151" i="4"/>
  <c r="AC151" i="4"/>
  <c r="Z155" i="4"/>
  <c r="AA155" i="4"/>
  <c r="S18" i="13"/>
  <c r="Z159" i="4"/>
  <c r="AA159" i="4"/>
  <c r="S22" i="14"/>
  <c r="AB159" i="4"/>
  <c r="AC159" i="4"/>
  <c r="Z160" i="4"/>
  <c r="Q23" i="14"/>
  <c r="AA160" i="4"/>
  <c r="AB160" i="4"/>
  <c r="AC160" i="4"/>
  <c r="Z166" i="4"/>
  <c r="Q29" i="13"/>
  <c r="P29" i="13"/>
  <c r="AA166" i="4"/>
  <c r="AB166" i="4"/>
  <c r="AC166" i="4"/>
  <c r="Z167" i="4"/>
  <c r="Q30" i="14"/>
  <c r="AA167" i="4"/>
  <c r="S30" i="14"/>
  <c r="AB167" i="4"/>
  <c r="AC167" i="4"/>
  <c r="Z168" i="4"/>
  <c r="AA168" i="4"/>
  <c r="Z169" i="4"/>
  <c r="Q32" i="14"/>
  <c r="AA169" i="4"/>
  <c r="AA142" i="4"/>
  <c r="S5" i="14"/>
  <c r="Z142" i="4"/>
  <c r="BM10" i="4"/>
  <c r="BM40" i="4"/>
  <c r="BM18" i="4"/>
  <c r="BM26" i="4"/>
  <c r="BM34" i="4"/>
  <c r="BM42" i="4"/>
  <c r="BM50" i="4"/>
  <c r="BM58" i="4"/>
  <c r="BM66" i="4"/>
  <c r="BM69" i="4"/>
  <c r="BM68" i="4"/>
  <c r="BM67" i="4"/>
  <c r="BM65" i="4"/>
  <c r="BM64" i="4"/>
  <c r="BM63" i="4"/>
  <c r="BM62" i="4"/>
  <c r="BM61" i="4"/>
  <c r="BM60" i="4"/>
  <c r="BM59" i="4"/>
  <c r="BM57" i="4"/>
  <c r="BM56" i="4"/>
  <c r="BM55" i="4"/>
  <c r="BM54" i="4"/>
  <c r="BM53" i="4"/>
  <c r="BM52" i="4"/>
  <c r="BM51" i="4"/>
  <c r="BM49" i="4"/>
  <c r="BM48" i="4"/>
  <c r="BM47" i="4"/>
  <c r="BM46" i="4"/>
  <c r="BM45" i="4"/>
  <c r="BM44" i="4"/>
  <c r="BM43" i="4"/>
  <c r="BM41" i="4"/>
  <c r="BM39" i="4"/>
  <c r="BM38" i="4"/>
  <c r="BM37" i="4"/>
  <c r="BM36" i="4"/>
  <c r="BM35" i="4"/>
  <c r="BM33" i="4"/>
  <c r="BM32" i="4"/>
  <c r="BM31" i="4"/>
  <c r="BM30" i="4"/>
  <c r="BM29" i="4"/>
  <c r="BM11" i="4"/>
  <c r="BM12" i="4"/>
  <c r="BM13" i="4"/>
  <c r="BM14" i="4"/>
  <c r="BM15" i="4"/>
  <c r="BM16" i="4"/>
  <c r="BM17" i="4"/>
  <c r="BM19" i="4"/>
  <c r="BM20" i="4"/>
  <c r="BM21" i="4"/>
  <c r="BM22" i="4"/>
  <c r="BM23" i="4"/>
  <c r="BM24" i="4"/>
  <c r="BM25" i="4"/>
  <c r="BM27" i="4"/>
  <c r="BM28" i="4"/>
  <c r="AD95" i="4"/>
  <c r="Y95" i="4"/>
  <c r="BY63" i="4"/>
  <c r="CA63" i="4"/>
  <c r="CC63" i="4"/>
  <c r="CE63" i="4"/>
  <c r="CG63" i="4"/>
  <c r="U10" i="4"/>
  <c r="U29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X1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8" i="4"/>
  <c r="U49" i="4"/>
  <c r="U50" i="4"/>
  <c r="Q10" i="4"/>
  <c r="S10" i="4"/>
  <c r="BP10" i="4"/>
  <c r="BS10" i="4"/>
  <c r="BV10" i="4"/>
  <c r="BY10" i="4"/>
  <c r="CA10" i="4"/>
  <c r="CC10" i="4"/>
  <c r="CE10" i="4"/>
  <c r="CG10" i="4"/>
  <c r="CI10" i="4"/>
  <c r="CP10" i="4"/>
  <c r="Q11" i="4"/>
  <c r="S11" i="4"/>
  <c r="BP11" i="4"/>
  <c r="BV11" i="4"/>
  <c r="BY11" i="4"/>
  <c r="CA11" i="4"/>
  <c r="CC11" i="4"/>
  <c r="CE11" i="4"/>
  <c r="CG11" i="4"/>
  <c r="CI11" i="4"/>
  <c r="CP11" i="4"/>
  <c r="Q12" i="4"/>
  <c r="S12" i="4"/>
  <c r="BP12" i="4"/>
  <c r="BV12" i="4"/>
  <c r="BY12" i="4"/>
  <c r="CA12" i="4"/>
  <c r="CC12" i="4"/>
  <c r="CE12" i="4"/>
  <c r="CG12" i="4"/>
  <c r="CI12" i="4"/>
  <c r="CP12" i="4"/>
  <c r="Q13" i="4"/>
  <c r="S13" i="4"/>
  <c r="BP13" i="4"/>
  <c r="BV13" i="4"/>
  <c r="BY13" i="4"/>
  <c r="CA13" i="4"/>
  <c r="CC13" i="4"/>
  <c r="CE13" i="4"/>
  <c r="CG13" i="4"/>
  <c r="CI13" i="4"/>
  <c r="CP13" i="4"/>
  <c r="Q14" i="4"/>
  <c r="S14" i="4"/>
  <c r="BP14" i="4"/>
  <c r="BV14" i="4"/>
  <c r="BY14" i="4"/>
  <c r="CA14" i="4"/>
  <c r="CC14" i="4"/>
  <c r="CE14" i="4"/>
  <c r="CG14" i="4"/>
  <c r="CI14" i="4"/>
  <c r="CP14" i="4"/>
  <c r="Q15" i="4"/>
  <c r="S15" i="4"/>
  <c r="BP15" i="4"/>
  <c r="BV15" i="4"/>
  <c r="BY15" i="4"/>
  <c r="CA15" i="4"/>
  <c r="CC15" i="4"/>
  <c r="CE15" i="4"/>
  <c r="CG15" i="4"/>
  <c r="CI15" i="4"/>
  <c r="CP15" i="4"/>
  <c r="Q16" i="4"/>
  <c r="S16" i="4"/>
  <c r="BP16" i="4"/>
  <c r="BV16" i="4"/>
  <c r="BY16" i="4"/>
  <c r="CA16" i="4"/>
  <c r="CC16" i="4"/>
  <c r="CE16" i="4"/>
  <c r="CG16" i="4"/>
  <c r="CI16" i="4"/>
  <c r="CP16" i="4"/>
  <c r="Q17" i="4"/>
  <c r="S17" i="4"/>
  <c r="BP17" i="4"/>
  <c r="BV17" i="4"/>
  <c r="BY17" i="4"/>
  <c r="CA17" i="4"/>
  <c r="CC17" i="4"/>
  <c r="CE17" i="4"/>
  <c r="CG17" i="4"/>
  <c r="CI17" i="4"/>
  <c r="CP17" i="4"/>
  <c r="Q18" i="4"/>
  <c r="S18" i="4"/>
  <c r="BP18" i="4"/>
  <c r="BV18" i="4"/>
  <c r="BY18" i="4"/>
  <c r="CA18" i="4"/>
  <c r="CC18" i="4"/>
  <c r="CE18" i="4"/>
  <c r="CG18" i="4"/>
  <c r="CI18" i="4"/>
  <c r="CP18" i="4"/>
  <c r="Q19" i="4"/>
  <c r="S19" i="4"/>
  <c r="BP19" i="4"/>
  <c r="BV19" i="4"/>
  <c r="BY19" i="4"/>
  <c r="CA19" i="4"/>
  <c r="CC19" i="4"/>
  <c r="CE19" i="4"/>
  <c r="CG19" i="4"/>
  <c r="CI19" i="4"/>
  <c r="CP19" i="4"/>
  <c r="Q20" i="4"/>
  <c r="S20" i="4"/>
  <c r="BP20" i="4"/>
  <c r="BV20" i="4"/>
  <c r="BY20" i="4"/>
  <c r="CA20" i="4"/>
  <c r="CC20" i="4"/>
  <c r="CE20" i="4"/>
  <c r="CG20" i="4"/>
  <c r="CI20" i="4"/>
  <c r="CP20" i="4"/>
  <c r="Q21" i="4"/>
  <c r="S21" i="4"/>
  <c r="BP21" i="4"/>
  <c r="BV21" i="4"/>
  <c r="BY21" i="4"/>
  <c r="CA21" i="4"/>
  <c r="CC21" i="4"/>
  <c r="CE21" i="4"/>
  <c r="CG21" i="4"/>
  <c r="CI21" i="4"/>
  <c r="CP21" i="4"/>
  <c r="Q22" i="4"/>
  <c r="S22" i="4"/>
  <c r="BP22" i="4"/>
  <c r="BV22" i="4"/>
  <c r="BY22" i="4"/>
  <c r="CA22" i="4"/>
  <c r="CC22" i="4"/>
  <c r="CE22" i="4"/>
  <c r="CG22" i="4"/>
  <c r="CI22" i="4"/>
  <c r="CP22" i="4"/>
  <c r="Q23" i="4"/>
  <c r="S23" i="4"/>
  <c r="BP23" i="4"/>
  <c r="BV23" i="4"/>
  <c r="BY23" i="4"/>
  <c r="CA23" i="4"/>
  <c r="CC23" i="4"/>
  <c r="CE23" i="4"/>
  <c r="CG23" i="4"/>
  <c r="CI23" i="4"/>
  <c r="CP23" i="4"/>
  <c r="Q24" i="4"/>
  <c r="S24" i="4"/>
  <c r="BP24" i="4"/>
  <c r="BV24" i="4"/>
  <c r="BY24" i="4"/>
  <c r="CA24" i="4"/>
  <c r="CC24" i="4"/>
  <c r="CE24" i="4"/>
  <c r="CG24" i="4"/>
  <c r="CI24" i="4"/>
  <c r="CP24" i="4"/>
  <c r="Q25" i="4"/>
  <c r="S25" i="4"/>
  <c r="BP25" i="4"/>
  <c r="BV25" i="4"/>
  <c r="BY25" i="4"/>
  <c r="CA25" i="4"/>
  <c r="CC25" i="4"/>
  <c r="CE25" i="4"/>
  <c r="CG25" i="4"/>
  <c r="CI25" i="4"/>
  <c r="CP25" i="4"/>
  <c r="Q26" i="4"/>
  <c r="S26" i="4"/>
  <c r="BP26" i="4"/>
  <c r="BV26" i="4"/>
  <c r="BY26" i="4"/>
  <c r="CA26" i="4"/>
  <c r="CC26" i="4"/>
  <c r="CE26" i="4"/>
  <c r="CG26" i="4"/>
  <c r="CI26" i="4"/>
  <c r="CP26" i="4"/>
  <c r="Q27" i="4"/>
  <c r="S27" i="4"/>
  <c r="BP27" i="4"/>
  <c r="BV27" i="4"/>
  <c r="BY27" i="4"/>
  <c r="CA27" i="4"/>
  <c r="CC27" i="4"/>
  <c r="CE27" i="4"/>
  <c r="CG27" i="4"/>
  <c r="CI27" i="4"/>
  <c r="CP27" i="4"/>
  <c r="Q28" i="4"/>
  <c r="S28" i="4"/>
  <c r="BP28" i="4"/>
  <c r="BV28" i="4"/>
  <c r="BY28" i="4"/>
  <c r="CA28" i="4"/>
  <c r="CC28" i="4"/>
  <c r="CE28" i="4"/>
  <c r="CG28" i="4"/>
  <c r="CI28" i="4"/>
  <c r="CP28" i="4"/>
  <c r="Q29" i="4"/>
  <c r="S29" i="4"/>
  <c r="BP29" i="4"/>
  <c r="BV29" i="4"/>
  <c r="BY29" i="4"/>
  <c r="CA29" i="4"/>
  <c r="CC29" i="4"/>
  <c r="CE29" i="4"/>
  <c r="CG29" i="4"/>
  <c r="CI29" i="4"/>
  <c r="CP29" i="4"/>
  <c r="BP30" i="4"/>
  <c r="BV30" i="4"/>
  <c r="BY30" i="4"/>
  <c r="CA30" i="4"/>
  <c r="CC30" i="4"/>
  <c r="CE30" i="4"/>
  <c r="CG30" i="4"/>
  <c r="CI30" i="4"/>
  <c r="CP30" i="4"/>
  <c r="Q31" i="4"/>
  <c r="S31" i="4"/>
  <c r="BP31" i="4"/>
  <c r="BV31" i="4"/>
  <c r="BY31" i="4"/>
  <c r="CA31" i="4"/>
  <c r="CC31" i="4"/>
  <c r="CE31" i="4"/>
  <c r="CG31" i="4"/>
  <c r="CI31" i="4"/>
  <c r="CP31" i="4"/>
  <c r="Q32" i="4"/>
  <c r="S32" i="4"/>
  <c r="BP32" i="4"/>
  <c r="BV32" i="4"/>
  <c r="BY32" i="4"/>
  <c r="CA32" i="4"/>
  <c r="CC32" i="4"/>
  <c r="CE32" i="4"/>
  <c r="CG32" i="4"/>
  <c r="CI32" i="4"/>
  <c r="CP32" i="4"/>
  <c r="Q33" i="4"/>
  <c r="S33" i="4"/>
  <c r="BP33" i="4"/>
  <c r="BV33" i="4"/>
  <c r="BY33" i="4"/>
  <c r="CA33" i="4"/>
  <c r="CC33" i="4"/>
  <c r="CE33" i="4"/>
  <c r="CG33" i="4"/>
  <c r="CI33" i="4"/>
  <c r="CP33" i="4"/>
  <c r="Q34" i="4"/>
  <c r="S34" i="4"/>
  <c r="BP34" i="4"/>
  <c r="BV34" i="4"/>
  <c r="BY34" i="4"/>
  <c r="CA34" i="4"/>
  <c r="CC34" i="4"/>
  <c r="CE34" i="4"/>
  <c r="CG34" i="4"/>
  <c r="CI34" i="4"/>
  <c r="CP34" i="4"/>
  <c r="Q35" i="4"/>
  <c r="S35" i="4"/>
  <c r="BP35" i="4"/>
  <c r="BV35" i="4"/>
  <c r="BY35" i="4"/>
  <c r="CA35" i="4"/>
  <c r="CC35" i="4"/>
  <c r="CE35" i="4"/>
  <c r="CG35" i="4"/>
  <c r="CI35" i="4"/>
  <c r="CP35" i="4"/>
  <c r="Q36" i="4"/>
  <c r="S36" i="4"/>
  <c r="BP36" i="4"/>
  <c r="BV36" i="4"/>
  <c r="BY36" i="4"/>
  <c r="CA36" i="4"/>
  <c r="CC36" i="4"/>
  <c r="CE36" i="4"/>
  <c r="CG36" i="4"/>
  <c r="CI36" i="4"/>
  <c r="CP36" i="4"/>
  <c r="Q37" i="4"/>
  <c r="S37" i="4"/>
  <c r="BP37" i="4"/>
  <c r="BV37" i="4"/>
  <c r="BY37" i="4"/>
  <c r="CA37" i="4"/>
  <c r="CC37" i="4"/>
  <c r="CE37" i="4"/>
  <c r="CG37" i="4"/>
  <c r="CI37" i="4"/>
  <c r="CP37" i="4"/>
  <c r="Q38" i="4"/>
  <c r="S38" i="4"/>
  <c r="BP38" i="4"/>
  <c r="BV38" i="4"/>
  <c r="BY38" i="4"/>
  <c r="CA38" i="4"/>
  <c r="CC38" i="4"/>
  <c r="CE38" i="4"/>
  <c r="CG38" i="4"/>
  <c r="CI38" i="4"/>
  <c r="CP38" i="4"/>
  <c r="Q39" i="4"/>
  <c r="S39" i="4"/>
  <c r="BP39" i="4"/>
  <c r="BV39" i="4"/>
  <c r="BY39" i="4"/>
  <c r="CA39" i="4"/>
  <c r="CC39" i="4"/>
  <c r="CE39" i="4"/>
  <c r="CG39" i="4"/>
  <c r="CI39" i="4"/>
  <c r="CP39" i="4"/>
  <c r="Q40" i="4"/>
  <c r="S40" i="4"/>
  <c r="BP40" i="4"/>
  <c r="BV40" i="4"/>
  <c r="BY40" i="4"/>
  <c r="CA40" i="4"/>
  <c r="CC40" i="4"/>
  <c r="CE40" i="4"/>
  <c r="CG40" i="4"/>
  <c r="CI40" i="4"/>
  <c r="CP40" i="4"/>
  <c r="Q41" i="4"/>
  <c r="S41" i="4"/>
  <c r="BP41" i="4"/>
  <c r="BV41" i="4"/>
  <c r="BY41" i="4"/>
  <c r="CA41" i="4"/>
  <c r="CC41" i="4"/>
  <c r="CE41" i="4"/>
  <c r="CG41" i="4"/>
  <c r="CI41" i="4"/>
  <c r="CP41" i="4"/>
  <c r="Q42" i="4"/>
  <c r="S42" i="4"/>
  <c r="BP42" i="4"/>
  <c r="BV42" i="4"/>
  <c r="BY42" i="4"/>
  <c r="CA42" i="4"/>
  <c r="CC42" i="4"/>
  <c r="CE42" i="4"/>
  <c r="CG42" i="4"/>
  <c r="CI42" i="4"/>
  <c r="CP42" i="4"/>
  <c r="Q43" i="4"/>
  <c r="S43" i="4"/>
  <c r="BP43" i="4"/>
  <c r="BV43" i="4"/>
  <c r="BY43" i="4"/>
  <c r="CA43" i="4"/>
  <c r="CC43" i="4"/>
  <c r="CE43" i="4"/>
  <c r="CG43" i="4"/>
  <c r="CI43" i="4"/>
  <c r="CP43" i="4"/>
  <c r="Q44" i="4"/>
  <c r="S44" i="4"/>
  <c r="BP44" i="4"/>
  <c r="BV44" i="4"/>
  <c r="BY44" i="4"/>
  <c r="CA44" i="4"/>
  <c r="CC44" i="4"/>
  <c r="CE44" i="4"/>
  <c r="CG44" i="4"/>
  <c r="CI44" i="4"/>
  <c r="CP44" i="4"/>
  <c r="Q45" i="4"/>
  <c r="S45" i="4"/>
  <c r="BP45" i="4"/>
  <c r="BV45" i="4"/>
  <c r="BY45" i="4"/>
  <c r="CA45" i="4"/>
  <c r="CC45" i="4"/>
  <c r="CE45" i="4"/>
  <c r="CG45" i="4"/>
  <c r="CI45" i="4"/>
  <c r="CP45" i="4"/>
  <c r="Q46" i="4"/>
  <c r="S46" i="4"/>
  <c r="BP46" i="4"/>
  <c r="BV46" i="4"/>
  <c r="BY46" i="4"/>
  <c r="CA46" i="4"/>
  <c r="CC46" i="4"/>
  <c r="CE46" i="4"/>
  <c r="CG46" i="4"/>
  <c r="CI46" i="4"/>
  <c r="CP46" i="4"/>
  <c r="Q47" i="4"/>
  <c r="S47" i="4"/>
  <c r="BP47" i="4"/>
  <c r="BV47" i="4"/>
  <c r="BY47" i="4"/>
  <c r="CA47" i="4"/>
  <c r="CC47" i="4"/>
  <c r="CE47" i="4"/>
  <c r="CG47" i="4"/>
  <c r="CI47" i="4"/>
  <c r="CP47" i="4"/>
  <c r="Q48" i="4"/>
  <c r="S48" i="4"/>
  <c r="BP48" i="4"/>
  <c r="BV48" i="4"/>
  <c r="BY48" i="4"/>
  <c r="CA48" i="4"/>
  <c r="CC48" i="4"/>
  <c r="CE48" i="4"/>
  <c r="CG48" i="4"/>
  <c r="CI48" i="4"/>
  <c r="CP48" i="4"/>
  <c r="Q49" i="4"/>
  <c r="S49" i="4"/>
  <c r="BP49" i="4"/>
  <c r="BV49" i="4"/>
  <c r="BY49" i="4"/>
  <c r="CA49" i="4"/>
  <c r="CC49" i="4"/>
  <c r="CE49" i="4"/>
  <c r="CG49" i="4"/>
  <c r="CI49" i="4"/>
  <c r="CP49" i="4"/>
  <c r="Q50" i="4"/>
  <c r="S50" i="4"/>
  <c r="BP50" i="4"/>
  <c r="BV50" i="4"/>
  <c r="BY50" i="4"/>
  <c r="CA50" i="4"/>
  <c r="CC50" i="4"/>
  <c r="CE50" i="4"/>
  <c r="CG50" i="4"/>
  <c r="CI50" i="4"/>
  <c r="CP50" i="4"/>
  <c r="BP51" i="4"/>
  <c r="BV51" i="4"/>
  <c r="BY51" i="4"/>
  <c r="CA51" i="4"/>
  <c r="CC51" i="4"/>
  <c r="CE51" i="4"/>
  <c r="CG51" i="4"/>
  <c r="CI51" i="4"/>
  <c r="CP51" i="4"/>
  <c r="Q52" i="4"/>
  <c r="S52" i="4"/>
  <c r="BP52" i="4"/>
  <c r="BV52" i="4"/>
  <c r="BY52" i="4"/>
  <c r="CA52" i="4"/>
  <c r="CC52" i="4"/>
  <c r="CE52" i="4"/>
  <c r="CG52" i="4"/>
  <c r="CI52" i="4"/>
  <c r="CP52" i="4"/>
  <c r="Q53" i="4"/>
  <c r="S53" i="4"/>
  <c r="BP53" i="4"/>
  <c r="BV53" i="4"/>
  <c r="BY53" i="4"/>
  <c r="CA53" i="4"/>
  <c r="CC53" i="4"/>
  <c r="CE53" i="4"/>
  <c r="CG53" i="4"/>
  <c r="CI53" i="4"/>
  <c r="CP53" i="4"/>
  <c r="Q54" i="4"/>
  <c r="S54" i="4"/>
  <c r="BP54" i="4"/>
  <c r="BV54" i="4"/>
  <c r="BY54" i="4"/>
  <c r="CA54" i="4"/>
  <c r="CC54" i="4"/>
  <c r="CE54" i="4"/>
  <c r="CG54" i="4"/>
  <c r="CI54" i="4"/>
  <c r="CP54" i="4"/>
  <c r="Q55" i="4"/>
  <c r="S55" i="4"/>
  <c r="BP55" i="4"/>
  <c r="BV55" i="4"/>
  <c r="BY55" i="4"/>
  <c r="CA55" i="4"/>
  <c r="CC55" i="4"/>
  <c r="CE55" i="4"/>
  <c r="CG55" i="4"/>
  <c r="CI55" i="4"/>
  <c r="CP55" i="4"/>
  <c r="Q56" i="4"/>
  <c r="S56" i="4"/>
  <c r="BP56" i="4"/>
  <c r="BV56" i="4"/>
  <c r="BY56" i="4"/>
  <c r="CA56" i="4"/>
  <c r="CC56" i="4"/>
  <c r="CE56" i="4"/>
  <c r="CG56" i="4"/>
  <c r="CI56" i="4"/>
  <c r="CP56" i="4"/>
  <c r="Q57" i="4"/>
  <c r="S57" i="4"/>
  <c r="BP57" i="4"/>
  <c r="BV57" i="4"/>
  <c r="BY57" i="4"/>
  <c r="CA57" i="4"/>
  <c r="CC57" i="4"/>
  <c r="CE57" i="4"/>
  <c r="CG57" i="4"/>
  <c r="CI57" i="4"/>
  <c r="CP57" i="4"/>
  <c r="Q58" i="4"/>
  <c r="S58" i="4"/>
  <c r="BP58" i="4"/>
  <c r="BV58" i="4"/>
  <c r="BY58" i="4"/>
  <c r="CA58" i="4"/>
  <c r="CC58" i="4"/>
  <c r="CE58" i="4"/>
  <c r="CG58" i="4"/>
  <c r="CI58" i="4"/>
  <c r="CP58" i="4"/>
  <c r="Q59" i="4"/>
  <c r="S59" i="4"/>
  <c r="BP59" i="4"/>
  <c r="BV59" i="4"/>
  <c r="BY59" i="4"/>
  <c r="CA59" i="4"/>
  <c r="CC59" i="4"/>
  <c r="CE59" i="4"/>
  <c r="CG59" i="4"/>
  <c r="CI59" i="4"/>
  <c r="CP59" i="4"/>
  <c r="Q60" i="4"/>
  <c r="S60" i="4"/>
  <c r="BP60" i="4"/>
  <c r="BV60" i="4"/>
  <c r="BY60" i="4"/>
  <c r="CA60" i="4"/>
  <c r="CC60" i="4"/>
  <c r="CE60" i="4"/>
  <c r="CG60" i="4"/>
  <c r="CI60" i="4"/>
  <c r="CP60" i="4"/>
  <c r="Q61" i="4"/>
  <c r="S61" i="4"/>
  <c r="BP61" i="4"/>
  <c r="BV61" i="4"/>
  <c r="BY61" i="4"/>
  <c r="CA61" i="4"/>
  <c r="CC61" i="4"/>
  <c r="CE61" i="4"/>
  <c r="CG61" i="4"/>
  <c r="CI61" i="4"/>
  <c r="CP61" i="4"/>
  <c r="Q62" i="4"/>
  <c r="S62" i="4"/>
  <c r="BP62" i="4"/>
  <c r="BV62" i="4"/>
  <c r="BY62" i="4"/>
  <c r="CA62" i="4"/>
  <c r="CC62" i="4"/>
  <c r="CE62" i="4"/>
  <c r="CG62" i="4"/>
  <c r="CI62" i="4"/>
  <c r="CP62" i="4"/>
  <c r="Q63" i="4"/>
  <c r="S63" i="4"/>
  <c r="BP63" i="4"/>
  <c r="BV63" i="4"/>
  <c r="CI63" i="4"/>
  <c r="CP63" i="4"/>
  <c r="Q64" i="4"/>
  <c r="S64" i="4"/>
  <c r="BP64" i="4"/>
  <c r="BV64" i="4"/>
  <c r="BY64" i="4"/>
  <c r="CA64" i="4"/>
  <c r="CC64" i="4"/>
  <c r="CE64" i="4"/>
  <c r="CG64" i="4"/>
  <c r="CI64" i="4"/>
  <c r="CP64" i="4"/>
  <c r="Q65" i="4"/>
  <c r="S65" i="4"/>
  <c r="BP65" i="4"/>
  <c r="BV65" i="4"/>
  <c r="BY65" i="4"/>
  <c r="CA65" i="4"/>
  <c r="CC65" i="4"/>
  <c r="CE65" i="4"/>
  <c r="CG65" i="4"/>
  <c r="CI65" i="4"/>
  <c r="CP65" i="4"/>
  <c r="Q66" i="4"/>
  <c r="S66" i="4"/>
  <c r="BP66" i="4"/>
  <c r="BV66" i="4"/>
  <c r="BY66" i="4"/>
  <c r="CA66" i="4"/>
  <c r="CC66" i="4"/>
  <c r="CE66" i="4"/>
  <c r="CG66" i="4"/>
  <c r="CI66" i="4"/>
  <c r="CP66" i="4"/>
  <c r="Q67" i="4"/>
  <c r="S67" i="4"/>
  <c r="BP67" i="4"/>
  <c r="BV67" i="4"/>
  <c r="BY67" i="4"/>
  <c r="CA67" i="4"/>
  <c r="CC67" i="4"/>
  <c r="CE67" i="4"/>
  <c r="CG67" i="4"/>
  <c r="CI67" i="4"/>
  <c r="CP67" i="4"/>
  <c r="Q68" i="4"/>
  <c r="S68" i="4"/>
  <c r="BP68" i="4"/>
  <c r="BV68" i="4"/>
  <c r="BY68" i="4"/>
  <c r="CA68" i="4"/>
  <c r="CC68" i="4"/>
  <c r="CE68" i="4"/>
  <c r="CG68" i="4"/>
  <c r="CI68" i="4"/>
  <c r="CP68" i="4"/>
  <c r="Q69" i="4"/>
  <c r="S69" i="4"/>
  <c r="BP69" i="4"/>
  <c r="BV69" i="4"/>
  <c r="BY69" i="4"/>
  <c r="CA69" i="4"/>
  <c r="CC69" i="4"/>
  <c r="CE69" i="4"/>
  <c r="CG69" i="4"/>
  <c r="CI69" i="4"/>
  <c r="CP69" i="4"/>
  <c r="Q70" i="4"/>
  <c r="S70" i="4"/>
  <c r="Q71" i="4"/>
  <c r="S71" i="4"/>
  <c r="N76" i="4"/>
  <c r="P76" i="4"/>
  <c r="AP76" i="4"/>
  <c r="AX76" i="4"/>
  <c r="N77" i="4"/>
  <c r="P77" i="4"/>
  <c r="AP77" i="4"/>
  <c r="AX77" i="4"/>
  <c r="N78" i="4"/>
  <c r="P78" i="4"/>
  <c r="AP78" i="4"/>
  <c r="AX78" i="4"/>
  <c r="N79" i="4"/>
  <c r="P79" i="4"/>
  <c r="AP79" i="4"/>
  <c r="AX79" i="4"/>
  <c r="N80" i="4"/>
  <c r="P80" i="4"/>
  <c r="AP80" i="4"/>
  <c r="AX80" i="4"/>
  <c r="N81" i="4"/>
  <c r="P81" i="4"/>
  <c r="AP81" i="4"/>
  <c r="AX81" i="4"/>
  <c r="N82" i="4"/>
  <c r="P82" i="4"/>
  <c r="AP82" i="4"/>
  <c r="AX82" i="4"/>
  <c r="N83" i="4"/>
  <c r="P83" i="4"/>
  <c r="AP83" i="4"/>
  <c r="AX83" i="4"/>
  <c r="N84" i="4"/>
  <c r="P84" i="4"/>
  <c r="AP84" i="4"/>
  <c r="AX84" i="4"/>
  <c r="N85" i="4"/>
  <c r="P85" i="4"/>
  <c r="AP85" i="4"/>
  <c r="AX85" i="4"/>
  <c r="N86" i="4"/>
  <c r="P86" i="4"/>
  <c r="AP86" i="4"/>
  <c r="AX86" i="4"/>
  <c r="N87" i="4"/>
  <c r="P87" i="4"/>
  <c r="AP87" i="4"/>
  <c r="AX87" i="4"/>
  <c r="N88" i="4"/>
  <c r="P88" i="4"/>
  <c r="AP88" i="4"/>
  <c r="AX88" i="4"/>
  <c r="N89" i="4"/>
  <c r="P89" i="4"/>
  <c r="AP89" i="4"/>
  <c r="AX89" i="4"/>
  <c r="N90" i="4"/>
  <c r="P90" i="4"/>
  <c r="AP90" i="4"/>
  <c r="AX90" i="4"/>
  <c r="N91" i="4"/>
  <c r="P91" i="4"/>
  <c r="AP91" i="4"/>
  <c r="AX91" i="4"/>
  <c r="N92" i="4"/>
  <c r="P92" i="4"/>
  <c r="AP92" i="4"/>
  <c r="AX92" i="4"/>
  <c r="N93" i="4"/>
  <c r="P93" i="4"/>
  <c r="AP93" i="4"/>
  <c r="AX93" i="4"/>
  <c r="N94" i="4"/>
  <c r="P94" i="4"/>
  <c r="AP94" i="4"/>
  <c r="AX94" i="4"/>
  <c r="N95" i="4"/>
  <c r="P95" i="4"/>
  <c r="AP95" i="4"/>
  <c r="AX95" i="4"/>
  <c r="N97" i="4"/>
  <c r="P97" i="4"/>
  <c r="AP97" i="4"/>
  <c r="AX97" i="4"/>
  <c r="N98" i="4"/>
  <c r="P98" i="4"/>
  <c r="AP98" i="4"/>
  <c r="AX98" i="4"/>
  <c r="N99" i="4"/>
  <c r="P99" i="4"/>
  <c r="AP99" i="4"/>
  <c r="AX99" i="4"/>
  <c r="N100" i="4"/>
  <c r="P100" i="4"/>
  <c r="AP100" i="4"/>
  <c r="AX100" i="4"/>
  <c r="N101" i="4"/>
  <c r="P101" i="4"/>
  <c r="AP101" i="4"/>
  <c r="AX101" i="4"/>
  <c r="N102" i="4"/>
  <c r="P102" i="4"/>
  <c r="AP102" i="4"/>
  <c r="AX102" i="4"/>
  <c r="N103" i="4"/>
  <c r="P103" i="4"/>
  <c r="AP103" i="4"/>
  <c r="AX103" i="4"/>
  <c r="N104" i="4"/>
  <c r="P104" i="4"/>
  <c r="AP104" i="4"/>
  <c r="AX104" i="4"/>
  <c r="N105" i="4"/>
  <c r="P105" i="4"/>
  <c r="AP105" i="4"/>
  <c r="AX105" i="4"/>
  <c r="N106" i="4"/>
  <c r="P106" i="4"/>
  <c r="AP106" i="4"/>
  <c r="AX106" i="4"/>
  <c r="N107" i="4"/>
  <c r="P107" i="4"/>
  <c r="AP107" i="4"/>
  <c r="AX107" i="4"/>
  <c r="N108" i="4"/>
  <c r="P108" i="4"/>
  <c r="AP108" i="4"/>
  <c r="AX108" i="4"/>
  <c r="N109" i="4"/>
  <c r="P109" i="4"/>
  <c r="AP109" i="4"/>
  <c r="AX109" i="4"/>
  <c r="N110" i="4"/>
  <c r="P110" i="4"/>
  <c r="AP110" i="4"/>
  <c r="AX110" i="4"/>
  <c r="N111" i="4"/>
  <c r="P111" i="4"/>
  <c r="AP111" i="4"/>
  <c r="AX111" i="4"/>
  <c r="N112" i="4"/>
  <c r="P112" i="4"/>
  <c r="AP112" i="4"/>
  <c r="AX112" i="4"/>
  <c r="N113" i="4"/>
  <c r="P113" i="4"/>
  <c r="AP113" i="4"/>
  <c r="AX113" i="4"/>
  <c r="N114" i="4"/>
  <c r="P114" i="4"/>
  <c r="AP114" i="4"/>
  <c r="AX114" i="4"/>
  <c r="N115" i="4"/>
  <c r="P115" i="4"/>
  <c r="AP115" i="4"/>
  <c r="AX115" i="4"/>
  <c r="N116" i="4"/>
  <c r="P116" i="4"/>
  <c r="AP116" i="4"/>
  <c r="AX116" i="4"/>
  <c r="N118" i="4"/>
  <c r="P118" i="4"/>
  <c r="AP118" i="4"/>
  <c r="AX118" i="4"/>
  <c r="N119" i="4"/>
  <c r="P119" i="4"/>
  <c r="AP119" i="4"/>
  <c r="AX119" i="4"/>
  <c r="N120" i="4"/>
  <c r="P120" i="4"/>
  <c r="AP120" i="4"/>
  <c r="AX120" i="4"/>
  <c r="N121" i="4"/>
  <c r="P121" i="4"/>
  <c r="AP121" i="4"/>
  <c r="AX121" i="4"/>
  <c r="N122" i="4"/>
  <c r="P122" i="4"/>
  <c r="AP122" i="4"/>
  <c r="AX122" i="4"/>
  <c r="N123" i="4"/>
  <c r="P123" i="4"/>
  <c r="AP123" i="4"/>
  <c r="AX123" i="4"/>
  <c r="N124" i="4"/>
  <c r="P124" i="4"/>
  <c r="AP124" i="4"/>
  <c r="AX124" i="4"/>
  <c r="N125" i="4"/>
  <c r="P125" i="4"/>
  <c r="AP125" i="4"/>
  <c r="AX125" i="4"/>
  <c r="N126" i="4"/>
  <c r="P126" i="4"/>
  <c r="AP126" i="4"/>
  <c r="AX126" i="4"/>
  <c r="N127" i="4"/>
  <c r="P127" i="4"/>
  <c r="AP127" i="4"/>
  <c r="AX127" i="4"/>
  <c r="N128" i="4"/>
  <c r="P128" i="4"/>
  <c r="AP128" i="4"/>
  <c r="AX128" i="4"/>
  <c r="N129" i="4"/>
  <c r="P129" i="4"/>
  <c r="AP129" i="4"/>
  <c r="AX129" i="4"/>
  <c r="N130" i="4"/>
  <c r="P130" i="4"/>
  <c r="AP130" i="4"/>
  <c r="AX130" i="4"/>
  <c r="N131" i="4"/>
  <c r="P131" i="4"/>
  <c r="AP131" i="4"/>
  <c r="AX131" i="4"/>
  <c r="N132" i="4"/>
  <c r="P132" i="4"/>
  <c r="AP132" i="4"/>
  <c r="AX132" i="4"/>
  <c r="N133" i="4"/>
  <c r="P133" i="4"/>
  <c r="AP133" i="4"/>
  <c r="AX133" i="4"/>
  <c r="N134" i="4"/>
  <c r="P134" i="4"/>
  <c r="AP134" i="4"/>
  <c r="AX134" i="4"/>
  <c r="N135" i="4"/>
  <c r="P135" i="4"/>
  <c r="AP135" i="4"/>
  <c r="AX135" i="4"/>
  <c r="N136" i="4"/>
  <c r="P136" i="4"/>
  <c r="AP136" i="4"/>
  <c r="AX136" i="4"/>
  <c r="N137" i="4"/>
  <c r="P137" i="4"/>
  <c r="AP137" i="4"/>
  <c r="AX137" i="4"/>
  <c r="AK166" i="4"/>
  <c r="AK159" i="4"/>
  <c r="AK150" i="4"/>
  <c r="A1" i="6"/>
  <c r="A1" i="12"/>
  <c r="A3" i="14"/>
  <c r="Q14" i="14"/>
  <c r="R14" i="14"/>
  <c r="P14" i="14"/>
  <c r="Q13" i="14"/>
  <c r="R13" i="14"/>
  <c r="S32" i="14"/>
  <c r="S18" i="14"/>
  <c r="M22" i="14"/>
  <c r="N22" i="14"/>
  <c r="M18" i="14"/>
  <c r="L18" i="14"/>
  <c r="M17" i="14"/>
  <c r="L17" i="14"/>
  <c r="M16" i="14"/>
  <c r="M15" i="14"/>
  <c r="O8" i="14"/>
  <c r="O17" i="14"/>
  <c r="O19" i="14"/>
  <c r="S27" i="14"/>
  <c r="S16" i="14"/>
  <c r="I5" i="14"/>
  <c r="I7" i="14"/>
  <c r="J7" i="14"/>
  <c r="I11" i="14"/>
  <c r="I15" i="14"/>
  <c r="J15" i="14"/>
  <c r="J17" i="14"/>
  <c r="I18" i="14"/>
  <c r="J18" i="14"/>
  <c r="I23" i="14"/>
  <c r="J23" i="14"/>
  <c r="I25" i="14"/>
  <c r="I28" i="14"/>
  <c r="I30" i="14"/>
  <c r="J30" i="14"/>
  <c r="I31" i="14"/>
  <c r="H31" i="14"/>
  <c r="E5" i="14"/>
  <c r="F5" i="14"/>
  <c r="E32" i="14"/>
  <c r="F32" i="14"/>
  <c r="E31" i="14"/>
  <c r="F31" i="14"/>
  <c r="E30" i="14"/>
  <c r="F30" i="14"/>
  <c r="E29" i="14"/>
  <c r="F29" i="14"/>
  <c r="E27" i="14"/>
  <c r="F27" i="14"/>
  <c r="E26" i="14"/>
  <c r="F26" i="14"/>
  <c r="E25" i="14"/>
  <c r="F25" i="14"/>
  <c r="E22" i="14"/>
  <c r="F22" i="14"/>
  <c r="E21" i="14"/>
  <c r="F21" i="14"/>
  <c r="E20" i="14"/>
  <c r="F20" i="14"/>
  <c r="E19" i="14"/>
  <c r="F19" i="14"/>
  <c r="E18" i="14"/>
  <c r="F18" i="14"/>
  <c r="E17" i="14"/>
  <c r="F17" i="14"/>
  <c r="E14" i="14"/>
  <c r="F14" i="14"/>
  <c r="E12" i="14"/>
  <c r="F12" i="14"/>
  <c r="E10" i="14"/>
  <c r="F10" i="14"/>
  <c r="E9" i="14"/>
  <c r="F9" i="14"/>
  <c r="E8" i="14"/>
  <c r="F8" i="14"/>
  <c r="E6" i="14"/>
  <c r="F6" i="14"/>
  <c r="M28" i="14"/>
  <c r="N28" i="14"/>
  <c r="M25" i="14"/>
  <c r="M24" i="14"/>
  <c r="D5" i="14"/>
  <c r="G5" i="14"/>
  <c r="B6" i="14"/>
  <c r="D6" i="14"/>
  <c r="K6" i="14"/>
  <c r="B7" i="14"/>
  <c r="K7" i="14"/>
  <c r="B8" i="14"/>
  <c r="D8" i="14"/>
  <c r="B9" i="14"/>
  <c r="D9" i="14"/>
  <c r="G9" i="14"/>
  <c r="K9" i="14"/>
  <c r="B10" i="14"/>
  <c r="B11" i="14"/>
  <c r="K11" i="14"/>
  <c r="B12" i="14"/>
  <c r="G12" i="14"/>
  <c r="D13" i="14"/>
  <c r="G13" i="14"/>
  <c r="K13" i="14"/>
  <c r="D14" i="14"/>
  <c r="B16" i="14"/>
  <c r="D16" i="14"/>
  <c r="G16" i="14"/>
  <c r="K16" i="14"/>
  <c r="G17" i="14"/>
  <c r="K17" i="14"/>
  <c r="K18" i="14"/>
  <c r="D19" i="14"/>
  <c r="K19" i="14"/>
  <c r="G20" i="14"/>
  <c r="K20" i="14"/>
  <c r="D21" i="14"/>
  <c r="K21" i="14"/>
  <c r="B22" i="14"/>
  <c r="D22" i="14"/>
  <c r="K22" i="14"/>
  <c r="B23" i="14"/>
  <c r="K23" i="14"/>
  <c r="B24" i="14"/>
  <c r="D24" i="14"/>
  <c r="G24" i="14"/>
  <c r="K24" i="14"/>
  <c r="O24" i="14"/>
  <c r="D25" i="14"/>
  <c r="G25" i="14"/>
  <c r="O25" i="14"/>
  <c r="B26" i="14"/>
  <c r="D26" i="14"/>
  <c r="K26" i="14"/>
  <c r="B27" i="14"/>
  <c r="G27" i="14"/>
  <c r="K27" i="14"/>
  <c r="B28" i="14"/>
  <c r="G28" i="14"/>
  <c r="K28" i="14"/>
  <c r="O28" i="14"/>
  <c r="B29" i="14"/>
  <c r="D29" i="14"/>
  <c r="G29" i="14"/>
  <c r="K29" i="14"/>
  <c r="B30" i="14"/>
  <c r="D30" i="14"/>
  <c r="K30" i="14"/>
  <c r="B31" i="14"/>
  <c r="D31" i="14"/>
  <c r="K31" i="14"/>
  <c r="B32" i="14"/>
  <c r="G32" i="14"/>
  <c r="B35" i="14"/>
  <c r="D35" i="14"/>
  <c r="B36" i="14"/>
  <c r="A3" i="13"/>
  <c r="A1" i="13"/>
  <c r="T24" i="13"/>
  <c r="T25" i="13"/>
  <c r="T26" i="13"/>
  <c r="T28" i="13"/>
  <c r="B36" i="13"/>
  <c r="D35" i="13"/>
  <c r="B35" i="13"/>
  <c r="G32" i="13"/>
  <c r="E32" i="13"/>
  <c r="F32" i="13"/>
  <c r="D32" i="13"/>
  <c r="B32" i="13"/>
  <c r="K31" i="13"/>
  <c r="I31" i="13"/>
  <c r="E31" i="13"/>
  <c r="F31" i="13"/>
  <c r="D31" i="13"/>
  <c r="B31" i="13"/>
  <c r="K30" i="13"/>
  <c r="I30" i="13"/>
  <c r="J30" i="13"/>
  <c r="E30" i="13"/>
  <c r="F30" i="13"/>
  <c r="D30" i="13"/>
  <c r="B30" i="13"/>
  <c r="K29" i="13"/>
  <c r="G29" i="13"/>
  <c r="E29" i="13"/>
  <c r="F29" i="13"/>
  <c r="D29" i="13"/>
  <c r="B29" i="13"/>
  <c r="O28" i="13"/>
  <c r="M28" i="13"/>
  <c r="K28" i="13"/>
  <c r="G28" i="13"/>
  <c r="B28" i="13"/>
  <c r="K27" i="13"/>
  <c r="G27" i="13"/>
  <c r="E27" i="13"/>
  <c r="F27" i="13"/>
  <c r="B27" i="13"/>
  <c r="M26" i="13"/>
  <c r="K26" i="13"/>
  <c r="E26" i="13"/>
  <c r="F26" i="13"/>
  <c r="D26" i="13"/>
  <c r="O25" i="13"/>
  <c r="M25" i="13"/>
  <c r="E25" i="13"/>
  <c r="F25" i="13"/>
  <c r="D25" i="13"/>
  <c r="O24" i="13"/>
  <c r="M24" i="13"/>
  <c r="K24" i="13"/>
  <c r="G24" i="13"/>
  <c r="D24" i="13"/>
  <c r="B24" i="13"/>
  <c r="K23" i="13"/>
  <c r="I23" i="13"/>
  <c r="J23" i="13"/>
  <c r="D23" i="13"/>
  <c r="K22" i="13"/>
  <c r="I22" i="13"/>
  <c r="J22" i="13"/>
  <c r="E22" i="13"/>
  <c r="F22" i="13"/>
  <c r="D22" i="13"/>
  <c r="B22" i="13"/>
  <c r="K21" i="13"/>
  <c r="E21" i="13"/>
  <c r="F21" i="13"/>
  <c r="D21" i="13"/>
  <c r="K20" i="13"/>
  <c r="G20" i="13"/>
  <c r="E20" i="13"/>
  <c r="F20" i="13"/>
  <c r="K19" i="13"/>
  <c r="E19" i="13"/>
  <c r="F19" i="13"/>
  <c r="D19" i="13"/>
  <c r="K18" i="13"/>
  <c r="I18" i="13"/>
  <c r="H18" i="13"/>
  <c r="E18" i="13"/>
  <c r="F18" i="13"/>
  <c r="K17" i="13"/>
  <c r="I17" i="13"/>
  <c r="H17" i="13"/>
  <c r="G17" i="13"/>
  <c r="E17" i="13"/>
  <c r="F17" i="13"/>
  <c r="G16" i="13"/>
  <c r="I15" i="13"/>
  <c r="G15" i="13"/>
  <c r="K14" i="13"/>
  <c r="E14" i="13"/>
  <c r="F14" i="13"/>
  <c r="D14" i="13"/>
  <c r="K13" i="13"/>
  <c r="G13" i="13"/>
  <c r="E13" i="13"/>
  <c r="F13" i="13"/>
  <c r="D13" i="13"/>
  <c r="B13" i="13"/>
  <c r="E12" i="13"/>
  <c r="F12" i="13"/>
  <c r="B12" i="13"/>
  <c r="K11" i="13"/>
  <c r="I11" i="13"/>
  <c r="J11" i="13"/>
  <c r="B11" i="13"/>
  <c r="E10" i="13"/>
  <c r="F10" i="13"/>
  <c r="B10" i="13"/>
  <c r="K9" i="13"/>
  <c r="G9" i="13"/>
  <c r="D9" i="13"/>
  <c r="B9" i="13"/>
  <c r="E8" i="13"/>
  <c r="F8" i="13"/>
  <c r="D8" i="13"/>
  <c r="B8" i="13"/>
  <c r="K7" i="13"/>
  <c r="I7" i="13"/>
  <c r="H7" i="13"/>
  <c r="B7" i="13"/>
  <c r="E6" i="13"/>
  <c r="F6" i="13"/>
  <c r="D6" i="13"/>
  <c r="B6" i="13"/>
  <c r="H5" i="13"/>
  <c r="G5" i="13"/>
  <c r="E5" i="13"/>
  <c r="F5" i="13"/>
  <c r="D5" i="13"/>
  <c r="H30" i="13"/>
  <c r="T7" i="13"/>
  <c r="T8" i="13"/>
  <c r="Q11" i="13"/>
  <c r="R11" i="13"/>
  <c r="T11" i="13"/>
  <c r="T15" i="13"/>
  <c r="Q16" i="13"/>
  <c r="S16" i="13"/>
  <c r="T16" i="13"/>
  <c r="T19" i="13"/>
  <c r="T20" i="13"/>
  <c r="T21" i="13"/>
  <c r="Q25" i="13"/>
  <c r="S25" i="13"/>
  <c r="S26" i="13"/>
  <c r="S27" i="13"/>
  <c r="S28" i="13"/>
  <c r="O12" i="13"/>
  <c r="O9" i="13"/>
  <c r="O7" i="13"/>
  <c r="M7" i="13"/>
  <c r="L7" i="13"/>
  <c r="M13" i="13"/>
  <c r="N13" i="13"/>
  <c r="M14" i="13"/>
  <c r="L14" i="13"/>
  <c r="M15" i="13"/>
  <c r="L15" i="13"/>
  <c r="M16" i="13"/>
  <c r="N16" i="13"/>
  <c r="M18" i="13"/>
  <c r="N18" i="13"/>
  <c r="L18" i="13"/>
  <c r="M20" i="13"/>
  <c r="L20" i="13"/>
  <c r="M21" i="13"/>
  <c r="M22" i="13"/>
  <c r="M29" i="13"/>
  <c r="M30" i="13"/>
  <c r="L30" i="13"/>
  <c r="Q9" i="13"/>
  <c r="S9" i="13"/>
  <c r="T9" i="13"/>
  <c r="T10" i="13"/>
  <c r="T12" i="13"/>
  <c r="T13" i="13"/>
  <c r="S22" i="13"/>
  <c r="T22" i="13"/>
  <c r="Q23" i="13"/>
  <c r="T23" i="13"/>
  <c r="T29" i="13"/>
  <c r="Q30" i="13"/>
  <c r="T31" i="13"/>
  <c r="Q32" i="13"/>
  <c r="R32" i="13"/>
  <c r="S32" i="13"/>
  <c r="T32" i="13"/>
  <c r="S5" i="13"/>
  <c r="T5" i="13"/>
  <c r="EW97" i="6"/>
  <c r="EX97" i="6"/>
  <c r="EW83" i="6"/>
  <c r="EW84" i="6"/>
  <c r="EW85" i="6"/>
  <c r="EW86" i="6"/>
  <c r="EW87" i="6"/>
  <c r="EW88" i="6"/>
  <c r="EW89" i="6"/>
  <c r="EW90" i="6"/>
  <c r="EW91" i="6"/>
  <c r="EW92" i="6"/>
  <c r="EW93" i="6"/>
  <c r="EW94" i="6"/>
  <c r="EW95" i="6"/>
  <c r="EW96" i="6"/>
  <c r="EX83" i="6"/>
  <c r="EX84" i="6"/>
  <c r="EX85" i="6"/>
  <c r="EX86" i="6"/>
  <c r="EX87" i="6"/>
  <c r="EX88" i="6"/>
  <c r="EX89" i="6"/>
  <c r="EX90" i="6"/>
  <c r="EX91" i="6"/>
  <c r="EX92" i="6"/>
  <c r="EX93" i="6"/>
  <c r="EX94" i="6"/>
  <c r="EX95" i="6"/>
  <c r="EX96" i="6"/>
  <c r="EY83" i="6"/>
  <c r="EY84" i="6"/>
  <c r="EY85" i="6"/>
  <c r="EY86" i="6"/>
  <c r="EY87" i="6"/>
  <c r="EY88" i="6"/>
  <c r="EY89" i="6"/>
  <c r="EY90" i="6"/>
  <c r="EY91" i="6"/>
  <c r="EY92" i="6"/>
  <c r="EY93" i="6"/>
  <c r="EY94" i="6"/>
  <c r="EY95" i="6"/>
  <c r="EY96" i="6"/>
  <c r="EZ83" i="6"/>
  <c r="EZ84" i="6"/>
  <c r="EZ85" i="6"/>
  <c r="EZ86" i="6"/>
  <c r="EZ87" i="6"/>
  <c r="EZ88" i="6"/>
  <c r="EZ89" i="6"/>
  <c r="EZ90" i="6"/>
  <c r="EZ91" i="6"/>
  <c r="EZ92" i="6"/>
  <c r="EZ93" i="6"/>
  <c r="EZ94" i="6"/>
  <c r="EZ95" i="6"/>
  <c r="EZ96" i="6"/>
  <c r="FA83" i="6"/>
  <c r="FA84" i="6"/>
  <c r="FA85" i="6"/>
  <c r="FA86" i="6"/>
  <c r="FA87" i="6"/>
  <c r="FA88" i="6"/>
  <c r="FA89" i="6"/>
  <c r="FA90" i="6"/>
  <c r="FA91" i="6"/>
  <c r="FA92" i="6"/>
  <c r="FA93" i="6"/>
  <c r="FA94" i="6"/>
  <c r="FA95" i="6"/>
  <c r="FA96" i="6"/>
  <c r="FB83" i="6"/>
  <c r="FB84" i="6"/>
  <c r="FB85" i="6"/>
  <c r="FB86" i="6"/>
  <c r="FB87" i="6"/>
  <c r="FB88" i="6"/>
  <c r="FB89" i="6"/>
  <c r="FB90" i="6"/>
  <c r="FB91" i="6"/>
  <c r="FB92" i="6"/>
  <c r="FB93" i="6"/>
  <c r="FB94" i="6"/>
  <c r="FB95" i="6"/>
  <c r="FB96" i="6"/>
  <c r="FC83" i="6"/>
  <c r="FC84" i="6"/>
  <c r="FC85" i="6"/>
  <c r="FC86" i="6"/>
  <c r="FC87" i="6"/>
  <c r="FC88" i="6"/>
  <c r="FC89" i="6"/>
  <c r="FC90" i="6"/>
  <c r="FC91" i="6"/>
  <c r="FC92" i="6"/>
  <c r="FC93" i="6"/>
  <c r="FC94" i="6"/>
  <c r="FC95" i="6"/>
  <c r="FC96" i="6"/>
  <c r="FD83" i="6"/>
  <c r="FD84" i="6"/>
  <c r="FD85" i="6"/>
  <c r="FD86" i="6"/>
  <c r="FD87" i="6"/>
  <c r="FD88" i="6"/>
  <c r="FD89" i="6"/>
  <c r="FD90" i="6"/>
  <c r="FD91" i="6"/>
  <c r="FD92" i="6"/>
  <c r="FD93" i="6"/>
  <c r="FD94" i="6"/>
  <c r="FD95" i="6"/>
  <c r="FD96" i="6"/>
  <c r="EY97" i="6"/>
  <c r="EO97" i="6"/>
  <c r="EP97" i="6"/>
  <c r="EO83" i="6"/>
  <c r="EO84" i="6"/>
  <c r="EO85" i="6"/>
  <c r="EO86" i="6"/>
  <c r="EO87" i="6"/>
  <c r="EO88" i="6"/>
  <c r="EO89" i="6"/>
  <c r="EO90" i="6"/>
  <c r="EO91" i="6"/>
  <c r="EO92" i="6"/>
  <c r="EO93" i="6"/>
  <c r="EO94" i="6"/>
  <c r="EO95" i="6"/>
  <c r="EO96" i="6"/>
  <c r="EP83" i="6"/>
  <c r="EP84" i="6"/>
  <c r="EP85" i="6"/>
  <c r="EP86" i="6"/>
  <c r="EP87" i="6"/>
  <c r="EP88" i="6"/>
  <c r="EP89" i="6"/>
  <c r="EP90" i="6"/>
  <c r="EP91" i="6"/>
  <c r="EP92" i="6"/>
  <c r="EP93" i="6"/>
  <c r="EP94" i="6"/>
  <c r="EP95" i="6"/>
  <c r="EP96" i="6"/>
  <c r="EQ83" i="6"/>
  <c r="EQ84" i="6"/>
  <c r="EQ85" i="6"/>
  <c r="EQ86" i="6"/>
  <c r="EQ87" i="6"/>
  <c r="EQ88" i="6"/>
  <c r="EQ89" i="6"/>
  <c r="EQ90" i="6"/>
  <c r="EQ91" i="6"/>
  <c r="EQ92" i="6"/>
  <c r="EQ93" i="6"/>
  <c r="EQ94" i="6"/>
  <c r="EQ95" i="6"/>
  <c r="EQ96" i="6"/>
  <c r="ER83" i="6"/>
  <c r="ER84" i="6"/>
  <c r="ER85" i="6"/>
  <c r="ER86" i="6"/>
  <c r="ER87" i="6"/>
  <c r="ER88" i="6"/>
  <c r="ER89" i="6"/>
  <c r="ER90" i="6"/>
  <c r="ER91" i="6"/>
  <c r="ER92" i="6"/>
  <c r="ER93" i="6"/>
  <c r="ER94" i="6"/>
  <c r="ER95" i="6"/>
  <c r="ER96" i="6"/>
  <c r="ES83" i="6"/>
  <c r="ES84" i="6"/>
  <c r="ES85" i="6"/>
  <c r="ES86" i="6"/>
  <c r="ES87" i="6"/>
  <c r="ES88" i="6"/>
  <c r="ES89" i="6"/>
  <c r="ES90" i="6"/>
  <c r="ES91" i="6"/>
  <c r="ES92" i="6"/>
  <c r="ES93" i="6"/>
  <c r="ES94" i="6"/>
  <c r="ES95" i="6"/>
  <c r="ES96" i="6"/>
  <c r="ET83" i="6"/>
  <c r="ET84" i="6"/>
  <c r="ET85" i="6"/>
  <c r="ET86" i="6"/>
  <c r="ET87" i="6"/>
  <c r="ET88" i="6"/>
  <c r="ET89" i="6"/>
  <c r="ET90" i="6"/>
  <c r="ET91" i="6"/>
  <c r="ET92" i="6"/>
  <c r="ET93" i="6"/>
  <c r="ET94" i="6"/>
  <c r="ET95" i="6"/>
  <c r="ET96" i="6"/>
  <c r="EU83" i="6"/>
  <c r="EU84" i="6"/>
  <c r="EU85" i="6"/>
  <c r="EU86" i="6"/>
  <c r="EU87" i="6"/>
  <c r="EU88" i="6"/>
  <c r="EU89" i="6"/>
  <c r="EU90" i="6"/>
  <c r="EU91" i="6"/>
  <c r="EU92" i="6"/>
  <c r="EU93" i="6"/>
  <c r="EU94" i="6"/>
  <c r="EU95" i="6"/>
  <c r="EU96" i="6"/>
  <c r="EV83" i="6"/>
  <c r="EV84" i="6"/>
  <c r="EV85" i="6"/>
  <c r="EV86" i="6"/>
  <c r="EV87" i="6"/>
  <c r="EV88" i="6"/>
  <c r="EV89" i="6"/>
  <c r="EV90" i="6"/>
  <c r="EV91" i="6"/>
  <c r="EV92" i="6"/>
  <c r="EV93" i="6"/>
  <c r="EV94" i="6"/>
  <c r="EV95" i="6"/>
  <c r="EV96" i="6"/>
  <c r="BA30" i="6"/>
  <c r="EG97" i="6"/>
  <c r="EH97" i="6"/>
  <c r="EG83" i="6"/>
  <c r="EG84" i="6"/>
  <c r="EG85" i="6"/>
  <c r="EG86" i="6"/>
  <c r="EG87" i="6"/>
  <c r="EG88" i="6"/>
  <c r="EG89" i="6"/>
  <c r="EG90" i="6"/>
  <c r="EG91" i="6"/>
  <c r="EG92" i="6"/>
  <c r="EG93" i="6"/>
  <c r="EG94" i="6"/>
  <c r="EG95" i="6"/>
  <c r="EH83" i="6"/>
  <c r="EH84" i="6"/>
  <c r="EH85" i="6"/>
  <c r="EH86" i="6"/>
  <c r="EH87" i="6"/>
  <c r="EH88" i="6"/>
  <c r="EH89" i="6"/>
  <c r="EH90" i="6"/>
  <c r="EH91" i="6"/>
  <c r="EH92" i="6"/>
  <c r="EH93" i="6"/>
  <c r="EH94" i="6"/>
  <c r="EH95" i="6"/>
  <c r="EI83" i="6"/>
  <c r="EI84" i="6"/>
  <c r="EI85" i="6"/>
  <c r="EI86" i="6"/>
  <c r="EI87" i="6"/>
  <c r="EI88" i="6"/>
  <c r="EI89" i="6"/>
  <c r="EI90" i="6"/>
  <c r="EI91" i="6"/>
  <c r="EI92" i="6"/>
  <c r="EI93" i="6"/>
  <c r="EI94" i="6"/>
  <c r="EI95" i="6"/>
  <c r="EJ83" i="6"/>
  <c r="EJ84" i="6"/>
  <c r="EJ85" i="6"/>
  <c r="EJ86" i="6"/>
  <c r="EJ87" i="6"/>
  <c r="EJ88" i="6"/>
  <c r="EJ89" i="6"/>
  <c r="EJ90" i="6"/>
  <c r="EJ91" i="6"/>
  <c r="EJ92" i="6"/>
  <c r="EJ93" i="6"/>
  <c r="EJ94" i="6"/>
  <c r="EJ95" i="6"/>
  <c r="EK83" i="6"/>
  <c r="EK84" i="6"/>
  <c r="EK85" i="6"/>
  <c r="EK86" i="6"/>
  <c r="EK87" i="6"/>
  <c r="EK88" i="6"/>
  <c r="EK89" i="6"/>
  <c r="EK90" i="6"/>
  <c r="EK91" i="6"/>
  <c r="EK92" i="6"/>
  <c r="EK93" i="6"/>
  <c r="EK94" i="6"/>
  <c r="EK95" i="6"/>
  <c r="EK96" i="6"/>
  <c r="EL83" i="6"/>
  <c r="EL84" i="6"/>
  <c r="EL85" i="6"/>
  <c r="EL86" i="6"/>
  <c r="EL87" i="6"/>
  <c r="EL88" i="6"/>
  <c r="EL89" i="6"/>
  <c r="EL90" i="6"/>
  <c r="EL91" i="6"/>
  <c r="EL92" i="6"/>
  <c r="EL93" i="6"/>
  <c r="EL94" i="6"/>
  <c r="EL95" i="6"/>
  <c r="EM83" i="6"/>
  <c r="EM84" i="6"/>
  <c r="EM85" i="6"/>
  <c r="EM86" i="6"/>
  <c r="EM87" i="6"/>
  <c r="EM88" i="6"/>
  <c r="EM89" i="6"/>
  <c r="EM90" i="6"/>
  <c r="EM91" i="6"/>
  <c r="EM92" i="6"/>
  <c r="EM93" i="6"/>
  <c r="EM94" i="6"/>
  <c r="EM95" i="6"/>
  <c r="EM96" i="6"/>
  <c r="EN83" i="6"/>
  <c r="EN84" i="6"/>
  <c r="EN85" i="6"/>
  <c r="EN86" i="6"/>
  <c r="EN87" i="6"/>
  <c r="EN88" i="6"/>
  <c r="EN89" i="6"/>
  <c r="EN90" i="6"/>
  <c r="EN91" i="6"/>
  <c r="EN92" i="6"/>
  <c r="EN93" i="6"/>
  <c r="EN94" i="6"/>
  <c r="EN95" i="6"/>
  <c r="EN96" i="6"/>
  <c r="DY97" i="6"/>
  <c r="DZ97" i="6"/>
  <c r="DY83" i="6"/>
  <c r="DY84" i="6"/>
  <c r="DY85" i="6"/>
  <c r="DY86" i="6"/>
  <c r="DY87" i="6"/>
  <c r="DY88" i="6"/>
  <c r="DY89" i="6"/>
  <c r="DY90" i="6"/>
  <c r="DY91" i="6"/>
  <c r="DY92" i="6"/>
  <c r="DY93" i="6"/>
  <c r="DY94" i="6"/>
  <c r="DY95" i="6"/>
  <c r="DY96" i="6"/>
  <c r="DZ83" i="6"/>
  <c r="DZ84" i="6"/>
  <c r="DZ85" i="6"/>
  <c r="DZ86" i="6"/>
  <c r="DZ87" i="6"/>
  <c r="DZ88" i="6"/>
  <c r="DZ89" i="6"/>
  <c r="DZ90" i="6"/>
  <c r="DZ91" i="6"/>
  <c r="DZ92" i="6"/>
  <c r="DZ93" i="6"/>
  <c r="DZ94" i="6"/>
  <c r="DZ95" i="6"/>
  <c r="DZ96" i="6"/>
  <c r="EA83" i="6"/>
  <c r="EA84" i="6"/>
  <c r="EA85" i="6"/>
  <c r="EA86" i="6"/>
  <c r="EA87" i="6"/>
  <c r="EA88" i="6"/>
  <c r="EA89" i="6"/>
  <c r="EA90" i="6"/>
  <c r="EA91" i="6"/>
  <c r="EA92" i="6"/>
  <c r="EA93" i="6"/>
  <c r="EA94" i="6"/>
  <c r="EA95" i="6"/>
  <c r="EA96" i="6"/>
  <c r="EB83" i="6"/>
  <c r="EB84" i="6"/>
  <c r="EB85" i="6"/>
  <c r="EB86" i="6"/>
  <c r="EB87" i="6"/>
  <c r="EB88" i="6"/>
  <c r="EB89" i="6"/>
  <c r="EB90" i="6"/>
  <c r="EB91" i="6"/>
  <c r="EB92" i="6"/>
  <c r="EB93" i="6"/>
  <c r="EB94" i="6"/>
  <c r="EB95" i="6"/>
  <c r="EB96" i="6"/>
  <c r="EC83" i="6"/>
  <c r="EC84" i="6"/>
  <c r="EC85" i="6"/>
  <c r="EC86" i="6"/>
  <c r="EC87" i="6"/>
  <c r="EC88" i="6"/>
  <c r="EC89" i="6"/>
  <c r="EC90" i="6"/>
  <c r="EC91" i="6"/>
  <c r="EC92" i="6"/>
  <c r="EC93" i="6"/>
  <c r="EC94" i="6"/>
  <c r="EC95" i="6"/>
  <c r="EC96" i="6"/>
  <c r="ED83" i="6"/>
  <c r="ED84" i="6"/>
  <c r="ED85" i="6"/>
  <c r="ED86" i="6"/>
  <c r="ED87" i="6"/>
  <c r="ED88" i="6"/>
  <c r="ED89" i="6"/>
  <c r="ED90" i="6"/>
  <c r="ED91" i="6"/>
  <c r="ED92" i="6"/>
  <c r="ED93" i="6"/>
  <c r="ED94" i="6"/>
  <c r="ED95" i="6"/>
  <c r="ED96" i="6"/>
  <c r="EE83" i="6"/>
  <c r="EE84" i="6"/>
  <c r="EE85" i="6"/>
  <c r="EE86" i="6"/>
  <c r="EE87" i="6"/>
  <c r="EE88" i="6"/>
  <c r="EE89" i="6"/>
  <c r="EE90" i="6"/>
  <c r="EE91" i="6"/>
  <c r="EE92" i="6"/>
  <c r="EE93" i="6"/>
  <c r="EE94" i="6"/>
  <c r="EE95" i="6"/>
  <c r="EE96" i="6"/>
  <c r="EF83" i="6"/>
  <c r="EF84" i="6"/>
  <c r="EF85" i="6"/>
  <c r="EF86" i="6"/>
  <c r="EF87" i="6"/>
  <c r="EF88" i="6"/>
  <c r="EF89" i="6"/>
  <c r="EF90" i="6"/>
  <c r="EF91" i="6"/>
  <c r="EF92" i="6"/>
  <c r="EF93" i="6"/>
  <c r="EF94" i="6"/>
  <c r="EF95" i="6"/>
  <c r="EF96" i="6"/>
  <c r="DQ97" i="6"/>
  <c r="DR97" i="6"/>
  <c r="DQ83" i="6"/>
  <c r="DQ84" i="6"/>
  <c r="DQ85" i="6"/>
  <c r="DQ86" i="6"/>
  <c r="DQ87" i="6"/>
  <c r="DQ88" i="6"/>
  <c r="DQ89" i="6"/>
  <c r="DQ90" i="6"/>
  <c r="DQ91" i="6"/>
  <c r="DQ92" i="6"/>
  <c r="DQ93" i="6"/>
  <c r="DQ94" i="6"/>
  <c r="DQ95" i="6"/>
  <c r="DQ96" i="6"/>
  <c r="DR83" i="6"/>
  <c r="DR84" i="6"/>
  <c r="DR85" i="6"/>
  <c r="DR86" i="6"/>
  <c r="DR87" i="6"/>
  <c r="DR88" i="6"/>
  <c r="DR89" i="6"/>
  <c r="DR90" i="6"/>
  <c r="DR91" i="6"/>
  <c r="DR92" i="6"/>
  <c r="DR93" i="6"/>
  <c r="DR94" i="6"/>
  <c r="DR95" i="6"/>
  <c r="DR96" i="6"/>
  <c r="DS83" i="6"/>
  <c r="DS84" i="6"/>
  <c r="DS85" i="6"/>
  <c r="DS86" i="6"/>
  <c r="DS87" i="6"/>
  <c r="DS88" i="6"/>
  <c r="DS89" i="6"/>
  <c r="DS90" i="6"/>
  <c r="DS91" i="6"/>
  <c r="DS92" i="6"/>
  <c r="DS93" i="6"/>
  <c r="DS94" i="6"/>
  <c r="DS95" i="6"/>
  <c r="DS96" i="6"/>
  <c r="DT83" i="6"/>
  <c r="DT84" i="6"/>
  <c r="DT85" i="6"/>
  <c r="DT86" i="6"/>
  <c r="DT87" i="6"/>
  <c r="DT88" i="6"/>
  <c r="DT89" i="6"/>
  <c r="DT90" i="6"/>
  <c r="DT91" i="6"/>
  <c r="DT92" i="6"/>
  <c r="DT93" i="6"/>
  <c r="DT94" i="6"/>
  <c r="DT95" i="6"/>
  <c r="DT96" i="6"/>
  <c r="DU83" i="6"/>
  <c r="DU84" i="6"/>
  <c r="DU85" i="6"/>
  <c r="DU86" i="6"/>
  <c r="DU87" i="6"/>
  <c r="DU88" i="6"/>
  <c r="DU89" i="6"/>
  <c r="DU90" i="6"/>
  <c r="DU91" i="6"/>
  <c r="DU92" i="6"/>
  <c r="DU93" i="6"/>
  <c r="DU94" i="6"/>
  <c r="DU95" i="6"/>
  <c r="DV83" i="6"/>
  <c r="DV84" i="6"/>
  <c r="DV85" i="6"/>
  <c r="DV86" i="6"/>
  <c r="DV87" i="6"/>
  <c r="DV88" i="6"/>
  <c r="DV89" i="6"/>
  <c r="DV90" i="6"/>
  <c r="DV91" i="6"/>
  <c r="DV92" i="6"/>
  <c r="DV93" i="6"/>
  <c r="DV94" i="6"/>
  <c r="DV95" i="6"/>
  <c r="DV96" i="6"/>
  <c r="DW83" i="6"/>
  <c r="DW84" i="6"/>
  <c r="DW85" i="6"/>
  <c r="DW86" i="6"/>
  <c r="DW87" i="6"/>
  <c r="DW88" i="6"/>
  <c r="DW89" i="6"/>
  <c r="DW90" i="6"/>
  <c r="DW91" i="6"/>
  <c r="DW92" i="6"/>
  <c r="DW93" i="6"/>
  <c r="DW94" i="6"/>
  <c r="DW95" i="6"/>
  <c r="DW96" i="6"/>
  <c r="DX83" i="6"/>
  <c r="DX84" i="6"/>
  <c r="DX85" i="6"/>
  <c r="DX86" i="6"/>
  <c r="DX87" i="6"/>
  <c r="DX88" i="6"/>
  <c r="DX89" i="6"/>
  <c r="DX90" i="6"/>
  <c r="DX91" i="6"/>
  <c r="DX92" i="6"/>
  <c r="DX93" i="6"/>
  <c r="DX94" i="6"/>
  <c r="DX95" i="6"/>
  <c r="DX96" i="6"/>
  <c r="AR30" i="6"/>
  <c r="DI97" i="6"/>
  <c r="DJ97" i="6"/>
  <c r="DI83" i="6"/>
  <c r="DI84" i="6"/>
  <c r="DI85" i="6"/>
  <c r="DI86" i="6"/>
  <c r="DI87" i="6"/>
  <c r="DI88" i="6"/>
  <c r="DI89" i="6"/>
  <c r="DI90" i="6"/>
  <c r="DI91" i="6"/>
  <c r="DI92" i="6"/>
  <c r="DI93" i="6"/>
  <c r="DI94" i="6"/>
  <c r="DI95" i="6"/>
  <c r="DI96" i="6"/>
  <c r="DJ83" i="6"/>
  <c r="DJ84" i="6"/>
  <c r="DJ85" i="6"/>
  <c r="DJ86" i="6"/>
  <c r="DJ87" i="6"/>
  <c r="DJ88" i="6"/>
  <c r="DJ89" i="6"/>
  <c r="DJ90" i="6"/>
  <c r="DJ91" i="6"/>
  <c r="DJ92" i="6"/>
  <c r="DJ93" i="6"/>
  <c r="DJ94" i="6"/>
  <c r="DJ95" i="6"/>
  <c r="DJ96" i="6"/>
  <c r="DK83" i="6"/>
  <c r="DK84" i="6"/>
  <c r="DK85" i="6"/>
  <c r="DK86" i="6"/>
  <c r="DK87" i="6"/>
  <c r="DK88" i="6"/>
  <c r="DK89" i="6"/>
  <c r="DK90" i="6"/>
  <c r="DK91" i="6"/>
  <c r="DK92" i="6"/>
  <c r="DK93" i="6"/>
  <c r="DK94" i="6"/>
  <c r="DK95" i="6"/>
  <c r="DK96" i="6"/>
  <c r="DL83" i="6"/>
  <c r="DL84" i="6"/>
  <c r="DL85" i="6"/>
  <c r="DL86" i="6"/>
  <c r="DL87" i="6"/>
  <c r="DL88" i="6"/>
  <c r="DL89" i="6"/>
  <c r="DL90" i="6"/>
  <c r="DL91" i="6"/>
  <c r="DL92" i="6"/>
  <c r="DL93" i="6"/>
  <c r="DL94" i="6"/>
  <c r="DL95" i="6"/>
  <c r="DL96" i="6"/>
  <c r="DM83" i="6"/>
  <c r="DM84" i="6"/>
  <c r="DM85" i="6"/>
  <c r="DM86" i="6"/>
  <c r="DM87" i="6"/>
  <c r="DM88" i="6"/>
  <c r="DM89" i="6"/>
  <c r="DM90" i="6"/>
  <c r="DM91" i="6"/>
  <c r="DM92" i="6"/>
  <c r="DM93" i="6"/>
  <c r="DM94" i="6"/>
  <c r="DM95" i="6"/>
  <c r="DM96" i="6"/>
  <c r="DN83" i="6"/>
  <c r="DN84" i="6"/>
  <c r="DN85" i="6"/>
  <c r="DN86" i="6"/>
  <c r="DN87" i="6"/>
  <c r="DN88" i="6"/>
  <c r="DN89" i="6"/>
  <c r="DN90" i="6"/>
  <c r="DN91" i="6"/>
  <c r="DN92" i="6"/>
  <c r="DN93" i="6"/>
  <c r="DN94" i="6"/>
  <c r="DN95" i="6"/>
  <c r="DN96" i="6"/>
  <c r="DO83" i="6"/>
  <c r="DO84" i="6"/>
  <c r="DO85" i="6"/>
  <c r="DO86" i="6"/>
  <c r="DO87" i="6"/>
  <c r="DO88" i="6"/>
  <c r="DO89" i="6"/>
  <c r="DO90" i="6"/>
  <c r="DO91" i="6"/>
  <c r="DO92" i="6"/>
  <c r="DO93" i="6"/>
  <c r="DO94" i="6"/>
  <c r="DO95" i="6"/>
  <c r="DP83" i="6"/>
  <c r="DP84" i="6"/>
  <c r="DP85" i="6"/>
  <c r="DP86" i="6"/>
  <c r="DP87" i="6"/>
  <c r="DP88" i="6"/>
  <c r="DP89" i="6"/>
  <c r="DP90" i="6"/>
  <c r="DP91" i="6"/>
  <c r="DP92" i="6"/>
  <c r="DP93" i="6"/>
  <c r="DP94" i="6"/>
  <c r="DP95" i="6"/>
  <c r="DP96" i="6"/>
  <c r="AO30" i="6"/>
  <c r="DA97" i="6"/>
  <c r="DB97" i="6"/>
  <c r="DA83" i="6"/>
  <c r="DA84" i="6"/>
  <c r="DA85" i="6"/>
  <c r="DA86" i="6"/>
  <c r="DA87" i="6"/>
  <c r="DA88" i="6"/>
  <c r="DA89" i="6"/>
  <c r="DA90" i="6"/>
  <c r="DA91" i="6"/>
  <c r="DA92" i="6"/>
  <c r="DA93" i="6"/>
  <c r="DA94" i="6"/>
  <c r="DA95" i="6"/>
  <c r="DA96" i="6"/>
  <c r="DB83" i="6"/>
  <c r="DB84" i="6"/>
  <c r="DB85" i="6"/>
  <c r="DB86" i="6"/>
  <c r="DB87" i="6"/>
  <c r="DB88" i="6"/>
  <c r="DB89" i="6"/>
  <c r="DB90" i="6"/>
  <c r="DB91" i="6"/>
  <c r="DB92" i="6"/>
  <c r="DB93" i="6"/>
  <c r="DB94" i="6"/>
  <c r="DB95" i="6"/>
  <c r="DC83" i="6"/>
  <c r="DC84" i="6"/>
  <c r="DC85" i="6"/>
  <c r="DC86" i="6"/>
  <c r="DC87" i="6"/>
  <c r="DC88" i="6"/>
  <c r="DC89" i="6"/>
  <c r="DC90" i="6"/>
  <c r="DC91" i="6"/>
  <c r="DC92" i="6"/>
  <c r="DC93" i="6"/>
  <c r="DC94" i="6"/>
  <c r="DC95" i="6"/>
  <c r="DD83" i="6"/>
  <c r="DD84" i="6"/>
  <c r="DD85" i="6"/>
  <c r="DD86" i="6"/>
  <c r="DD87" i="6"/>
  <c r="DD88" i="6"/>
  <c r="DD89" i="6"/>
  <c r="DD90" i="6"/>
  <c r="DD91" i="6"/>
  <c r="DD92" i="6"/>
  <c r="DD93" i="6"/>
  <c r="DD94" i="6"/>
  <c r="DD95" i="6"/>
  <c r="DE83" i="6"/>
  <c r="DE84" i="6"/>
  <c r="DE85" i="6"/>
  <c r="DE86" i="6"/>
  <c r="DE87" i="6"/>
  <c r="DE88" i="6"/>
  <c r="DE89" i="6"/>
  <c r="DE90" i="6"/>
  <c r="DE91" i="6"/>
  <c r="DE92" i="6"/>
  <c r="DE93" i="6"/>
  <c r="DE94" i="6"/>
  <c r="DE95" i="6"/>
  <c r="DF83" i="6"/>
  <c r="DF84" i="6"/>
  <c r="DF85" i="6"/>
  <c r="DF86" i="6"/>
  <c r="DF87" i="6"/>
  <c r="DF88" i="6"/>
  <c r="DF89" i="6"/>
  <c r="DF90" i="6"/>
  <c r="DF91" i="6"/>
  <c r="DF92" i="6"/>
  <c r="DF93" i="6"/>
  <c r="DF94" i="6"/>
  <c r="DF95" i="6"/>
  <c r="DG83" i="6"/>
  <c r="DG84" i="6"/>
  <c r="DG85" i="6"/>
  <c r="DG86" i="6"/>
  <c r="DG87" i="6"/>
  <c r="DG88" i="6"/>
  <c r="DG89" i="6"/>
  <c r="DG90" i="6"/>
  <c r="DG91" i="6"/>
  <c r="DG92" i="6"/>
  <c r="DG93" i="6"/>
  <c r="DG94" i="6"/>
  <c r="DG95" i="6"/>
  <c r="DH83" i="6"/>
  <c r="DH84" i="6"/>
  <c r="DH85" i="6"/>
  <c r="DH86" i="6"/>
  <c r="DH87" i="6"/>
  <c r="DH88" i="6"/>
  <c r="DH89" i="6"/>
  <c r="DH90" i="6"/>
  <c r="DH91" i="6"/>
  <c r="DH92" i="6"/>
  <c r="DH93" i="6"/>
  <c r="DH94" i="6"/>
  <c r="DH95" i="6"/>
  <c r="DH96" i="6"/>
  <c r="AL30" i="6"/>
  <c r="CS97" i="6"/>
  <c r="CT97" i="6"/>
  <c r="CS83" i="6"/>
  <c r="CS84" i="6"/>
  <c r="CS85" i="6"/>
  <c r="CS86" i="6"/>
  <c r="CS87" i="6"/>
  <c r="CS88" i="6"/>
  <c r="CS89" i="6"/>
  <c r="CS90" i="6"/>
  <c r="CS91" i="6"/>
  <c r="CS92" i="6"/>
  <c r="CS93" i="6"/>
  <c r="CS94" i="6"/>
  <c r="CS95" i="6"/>
  <c r="CS96" i="6"/>
  <c r="CT83" i="6"/>
  <c r="CT84" i="6"/>
  <c r="CT85" i="6"/>
  <c r="CT86" i="6"/>
  <c r="CT87" i="6"/>
  <c r="CT88" i="6"/>
  <c r="CT89" i="6"/>
  <c r="CT90" i="6"/>
  <c r="CT91" i="6"/>
  <c r="CT92" i="6"/>
  <c r="CT93" i="6"/>
  <c r="CT94" i="6"/>
  <c r="CT95" i="6"/>
  <c r="CT96" i="6"/>
  <c r="CU83" i="6"/>
  <c r="CU84" i="6"/>
  <c r="CU85" i="6"/>
  <c r="CU86" i="6"/>
  <c r="CU87" i="6"/>
  <c r="CU88" i="6"/>
  <c r="CU89" i="6"/>
  <c r="CU90" i="6"/>
  <c r="CU91" i="6"/>
  <c r="CU92" i="6"/>
  <c r="CU93" i="6"/>
  <c r="CU94" i="6"/>
  <c r="CU95" i="6"/>
  <c r="CU96" i="6"/>
  <c r="CV83" i="6"/>
  <c r="CV84" i="6"/>
  <c r="CV85" i="6"/>
  <c r="CV86" i="6"/>
  <c r="CV87" i="6"/>
  <c r="CV88" i="6"/>
  <c r="CV89" i="6"/>
  <c r="CV90" i="6"/>
  <c r="CV91" i="6"/>
  <c r="CV92" i="6"/>
  <c r="CV93" i="6"/>
  <c r="CV94" i="6"/>
  <c r="CV95" i="6"/>
  <c r="CV96" i="6"/>
  <c r="CW83" i="6"/>
  <c r="CW84" i="6"/>
  <c r="CW85" i="6"/>
  <c r="CW86" i="6"/>
  <c r="CW87" i="6"/>
  <c r="CW88" i="6"/>
  <c r="CW89" i="6"/>
  <c r="CW90" i="6"/>
  <c r="CW91" i="6"/>
  <c r="CW92" i="6"/>
  <c r="CW93" i="6"/>
  <c r="CW94" i="6"/>
  <c r="CW95" i="6"/>
  <c r="CW96" i="6"/>
  <c r="CX83" i="6"/>
  <c r="CX84" i="6"/>
  <c r="CX85" i="6"/>
  <c r="CX86" i="6"/>
  <c r="CX87" i="6"/>
  <c r="CX88" i="6"/>
  <c r="CX89" i="6"/>
  <c r="CX90" i="6"/>
  <c r="CX91" i="6"/>
  <c r="CX92" i="6"/>
  <c r="CX93" i="6"/>
  <c r="CX94" i="6"/>
  <c r="CX95" i="6"/>
  <c r="CX96" i="6"/>
  <c r="CY83" i="6"/>
  <c r="CY84" i="6"/>
  <c r="CY85" i="6"/>
  <c r="CY86" i="6"/>
  <c r="CY87" i="6"/>
  <c r="CY88" i="6"/>
  <c r="CY89" i="6"/>
  <c r="CY90" i="6"/>
  <c r="CY91" i="6"/>
  <c r="CY92" i="6"/>
  <c r="CY93" i="6"/>
  <c r="CY94" i="6"/>
  <c r="CY95" i="6"/>
  <c r="CY96" i="6"/>
  <c r="CZ83" i="6"/>
  <c r="CZ84" i="6"/>
  <c r="CZ85" i="6"/>
  <c r="CZ86" i="6"/>
  <c r="CZ87" i="6"/>
  <c r="CZ88" i="6"/>
  <c r="CZ89" i="6"/>
  <c r="CZ90" i="6"/>
  <c r="CZ91" i="6"/>
  <c r="CZ92" i="6"/>
  <c r="CZ93" i="6"/>
  <c r="CZ94" i="6"/>
  <c r="CZ95" i="6"/>
  <c r="CZ96" i="6"/>
  <c r="CU97" i="6"/>
  <c r="CK97" i="6"/>
  <c r="CL97" i="6"/>
  <c r="CK83" i="6"/>
  <c r="CK84" i="6"/>
  <c r="CK85" i="6"/>
  <c r="CK86" i="6"/>
  <c r="CK87" i="6"/>
  <c r="CK88" i="6"/>
  <c r="CK89" i="6"/>
  <c r="CK90" i="6"/>
  <c r="CK91" i="6"/>
  <c r="CK92" i="6"/>
  <c r="CK93" i="6"/>
  <c r="CK94" i="6"/>
  <c r="CK95" i="6"/>
  <c r="CK96" i="6"/>
  <c r="CL83" i="6"/>
  <c r="CL84" i="6"/>
  <c r="CL85" i="6"/>
  <c r="CL86" i="6"/>
  <c r="CL87" i="6"/>
  <c r="CL88" i="6"/>
  <c r="CL89" i="6"/>
  <c r="CL90" i="6"/>
  <c r="CL91" i="6"/>
  <c r="CL92" i="6"/>
  <c r="CL93" i="6"/>
  <c r="CL94" i="6"/>
  <c r="CL95" i="6"/>
  <c r="CL96" i="6"/>
  <c r="CM83" i="6"/>
  <c r="CM84" i="6"/>
  <c r="CM85" i="6"/>
  <c r="CM86" i="6"/>
  <c r="CM87" i="6"/>
  <c r="CM88" i="6"/>
  <c r="CM89" i="6"/>
  <c r="CM90" i="6"/>
  <c r="CM91" i="6"/>
  <c r="CM92" i="6"/>
  <c r="CM93" i="6"/>
  <c r="CM94" i="6"/>
  <c r="CM95" i="6"/>
  <c r="CM96" i="6"/>
  <c r="CN83" i="6"/>
  <c r="CN84" i="6"/>
  <c r="CN85" i="6"/>
  <c r="CN86" i="6"/>
  <c r="CN87" i="6"/>
  <c r="CN88" i="6"/>
  <c r="CN89" i="6"/>
  <c r="CN90" i="6"/>
  <c r="CN91" i="6"/>
  <c r="CN92" i="6"/>
  <c r="CN93" i="6"/>
  <c r="CN94" i="6"/>
  <c r="CN95" i="6"/>
  <c r="CN96" i="6"/>
  <c r="CO83" i="6"/>
  <c r="CO84" i="6"/>
  <c r="CO85" i="6"/>
  <c r="CO86" i="6"/>
  <c r="CO87" i="6"/>
  <c r="CO88" i="6"/>
  <c r="CO89" i="6"/>
  <c r="CO90" i="6"/>
  <c r="CO91" i="6"/>
  <c r="CO92" i="6"/>
  <c r="CO93" i="6"/>
  <c r="CO94" i="6"/>
  <c r="CO95" i="6"/>
  <c r="CO96" i="6"/>
  <c r="CP83" i="6"/>
  <c r="CP84" i="6"/>
  <c r="CP85" i="6"/>
  <c r="CP86" i="6"/>
  <c r="CP87" i="6"/>
  <c r="CP88" i="6"/>
  <c r="CP89" i="6"/>
  <c r="CP90" i="6"/>
  <c r="CP91" i="6"/>
  <c r="CP92" i="6"/>
  <c r="CP93" i="6"/>
  <c r="CP94" i="6"/>
  <c r="CP95" i="6"/>
  <c r="CP96" i="6"/>
  <c r="CQ83" i="6"/>
  <c r="CQ84" i="6"/>
  <c r="CQ85" i="6"/>
  <c r="CQ86" i="6"/>
  <c r="CQ87" i="6"/>
  <c r="CQ88" i="6"/>
  <c r="CQ89" i="6"/>
  <c r="CQ90" i="6"/>
  <c r="CQ91" i="6"/>
  <c r="CQ92" i="6"/>
  <c r="CQ93" i="6"/>
  <c r="CQ94" i="6"/>
  <c r="CQ95" i="6"/>
  <c r="CQ96" i="6"/>
  <c r="CR83" i="6"/>
  <c r="CR84" i="6"/>
  <c r="CR85" i="6"/>
  <c r="CR86" i="6"/>
  <c r="CR87" i="6"/>
  <c r="CR88" i="6"/>
  <c r="CR89" i="6"/>
  <c r="CR90" i="6"/>
  <c r="CR91" i="6"/>
  <c r="CR92" i="6"/>
  <c r="CR93" i="6"/>
  <c r="CR94" i="6"/>
  <c r="CR95" i="6"/>
  <c r="CR96" i="6"/>
  <c r="CC97" i="6"/>
  <c r="CD97" i="6"/>
  <c r="CC83" i="6"/>
  <c r="CC84" i="6"/>
  <c r="CC85" i="6"/>
  <c r="CC86" i="6"/>
  <c r="CC87" i="6"/>
  <c r="CC88" i="6"/>
  <c r="CC89" i="6"/>
  <c r="CC90" i="6"/>
  <c r="CC91" i="6"/>
  <c r="CC92" i="6"/>
  <c r="CC93" i="6"/>
  <c r="CC94" i="6"/>
  <c r="CC95" i="6"/>
  <c r="CC96" i="6"/>
  <c r="CD83" i="6"/>
  <c r="CD84" i="6"/>
  <c r="CD85" i="6"/>
  <c r="CD86" i="6"/>
  <c r="CD87" i="6"/>
  <c r="CD88" i="6"/>
  <c r="CD89" i="6"/>
  <c r="CD90" i="6"/>
  <c r="CD91" i="6"/>
  <c r="CD92" i="6"/>
  <c r="CD93" i="6"/>
  <c r="CD94" i="6"/>
  <c r="CD95" i="6"/>
  <c r="CD96" i="6"/>
  <c r="CE83" i="6"/>
  <c r="CE84" i="6"/>
  <c r="CE85" i="6"/>
  <c r="CE86" i="6"/>
  <c r="CE87" i="6"/>
  <c r="CE88" i="6"/>
  <c r="CE89" i="6"/>
  <c r="CE90" i="6"/>
  <c r="CE91" i="6"/>
  <c r="CE92" i="6"/>
  <c r="CE93" i="6"/>
  <c r="CE94" i="6"/>
  <c r="CE95" i="6"/>
  <c r="CE96" i="6"/>
  <c r="CF83" i="6"/>
  <c r="CF84" i="6"/>
  <c r="CF85" i="6"/>
  <c r="CF86" i="6"/>
  <c r="CF87" i="6"/>
  <c r="CF88" i="6"/>
  <c r="CF89" i="6"/>
  <c r="CF90" i="6"/>
  <c r="CF91" i="6"/>
  <c r="CF92" i="6"/>
  <c r="CF93" i="6"/>
  <c r="CF94" i="6"/>
  <c r="CF95" i="6"/>
  <c r="CF96" i="6"/>
  <c r="CG83" i="6"/>
  <c r="CG84" i="6"/>
  <c r="CG85" i="6"/>
  <c r="CG86" i="6"/>
  <c r="CG87" i="6"/>
  <c r="CG88" i="6"/>
  <c r="CG89" i="6"/>
  <c r="CG90" i="6"/>
  <c r="CG91" i="6"/>
  <c r="CG92" i="6"/>
  <c r="CG93" i="6"/>
  <c r="CG94" i="6"/>
  <c r="CG95" i="6"/>
  <c r="CG96" i="6"/>
  <c r="CH83" i="6"/>
  <c r="CH84" i="6"/>
  <c r="CH85" i="6"/>
  <c r="CH86" i="6"/>
  <c r="CH87" i="6"/>
  <c r="CH88" i="6"/>
  <c r="CH89" i="6"/>
  <c r="CH90" i="6"/>
  <c r="CH91" i="6"/>
  <c r="CH92" i="6"/>
  <c r="CH93" i="6"/>
  <c r="CH94" i="6"/>
  <c r="CH95" i="6"/>
  <c r="CH96" i="6"/>
  <c r="CI83" i="6"/>
  <c r="CI84" i="6"/>
  <c r="CI85" i="6"/>
  <c r="CI86" i="6"/>
  <c r="CI87" i="6"/>
  <c r="CI88" i="6"/>
  <c r="CI89" i="6"/>
  <c r="CI90" i="6"/>
  <c r="CI91" i="6"/>
  <c r="CI92" i="6"/>
  <c r="CI93" i="6"/>
  <c r="CI94" i="6"/>
  <c r="CI95" i="6"/>
  <c r="CI96" i="6"/>
  <c r="CJ83" i="6"/>
  <c r="CJ84" i="6"/>
  <c r="CJ85" i="6"/>
  <c r="CJ86" i="6"/>
  <c r="CJ87" i="6"/>
  <c r="CJ88" i="6"/>
  <c r="CJ89" i="6"/>
  <c r="CJ90" i="6"/>
  <c r="CJ91" i="6"/>
  <c r="CJ92" i="6"/>
  <c r="CJ93" i="6"/>
  <c r="CJ94" i="6"/>
  <c r="CJ95" i="6"/>
  <c r="CJ96" i="6"/>
  <c r="CE97" i="6"/>
  <c r="AC30" i="6"/>
  <c r="BU97" i="6"/>
  <c r="BV97" i="6"/>
  <c r="BU83" i="6"/>
  <c r="BU84" i="6"/>
  <c r="BU85" i="6"/>
  <c r="BU86" i="6"/>
  <c r="BU87" i="6"/>
  <c r="BU88" i="6"/>
  <c r="BU89" i="6"/>
  <c r="BU90" i="6"/>
  <c r="BU91" i="6"/>
  <c r="BU92" i="6"/>
  <c r="BU93" i="6"/>
  <c r="BU94" i="6"/>
  <c r="BU95" i="6"/>
  <c r="BU96" i="6"/>
  <c r="BV83" i="6"/>
  <c r="BV84" i="6"/>
  <c r="BV85" i="6"/>
  <c r="BV86" i="6"/>
  <c r="BV87" i="6"/>
  <c r="BV88" i="6"/>
  <c r="BV89" i="6"/>
  <c r="BV90" i="6"/>
  <c r="BV91" i="6"/>
  <c r="BV92" i="6"/>
  <c r="BV93" i="6"/>
  <c r="BV94" i="6"/>
  <c r="BV95" i="6"/>
  <c r="BV96" i="6"/>
  <c r="BW83" i="6"/>
  <c r="BW84" i="6"/>
  <c r="BW85" i="6"/>
  <c r="BW86" i="6"/>
  <c r="BW87" i="6"/>
  <c r="BW88" i="6"/>
  <c r="BW89" i="6"/>
  <c r="BW90" i="6"/>
  <c r="BW91" i="6"/>
  <c r="BW92" i="6"/>
  <c r="BW93" i="6"/>
  <c r="BW94" i="6"/>
  <c r="BW95" i="6"/>
  <c r="BX83" i="6"/>
  <c r="BX84" i="6"/>
  <c r="BX85" i="6"/>
  <c r="BX86" i="6"/>
  <c r="BX87" i="6"/>
  <c r="BX88" i="6"/>
  <c r="BX89" i="6"/>
  <c r="BX90" i="6"/>
  <c r="BX91" i="6"/>
  <c r="BX92" i="6"/>
  <c r="BX93" i="6"/>
  <c r="BX94" i="6"/>
  <c r="BX95" i="6"/>
  <c r="BY83" i="6"/>
  <c r="BY84" i="6"/>
  <c r="BY85" i="6"/>
  <c r="BY86" i="6"/>
  <c r="BY87" i="6"/>
  <c r="BY88" i="6"/>
  <c r="BY89" i="6"/>
  <c r="BY90" i="6"/>
  <c r="BY91" i="6"/>
  <c r="BY92" i="6"/>
  <c r="BY93" i="6"/>
  <c r="BY94" i="6"/>
  <c r="BY95" i="6"/>
  <c r="BY96" i="6"/>
  <c r="BZ83" i="6"/>
  <c r="BZ84" i="6"/>
  <c r="BZ85" i="6"/>
  <c r="BZ86" i="6"/>
  <c r="BZ87" i="6"/>
  <c r="BZ88" i="6"/>
  <c r="BZ89" i="6"/>
  <c r="BZ90" i="6"/>
  <c r="BZ91" i="6"/>
  <c r="BZ92" i="6"/>
  <c r="BZ93" i="6"/>
  <c r="BZ94" i="6"/>
  <c r="BZ95" i="6"/>
  <c r="BZ96" i="6"/>
  <c r="CA83" i="6"/>
  <c r="CA84" i="6"/>
  <c r="CA85" i="6"/>
  <c r="CA86" i="6"/>
  <c r="CA87" i="6"/>
  <c r="CA88" i="6"/>
  <c r="CA89" i="6"/>
  <c r="CA90" i="6"/>
  <c r="CA91" i="6"/>
  <c r="CA92" i="6"/>
  <c r="CA93" i="6"/>
  <c r="CA94" i="6"/>
  <c r="CA95" i="6"/>
  <c r="CA96" i="6"/>
  <c r="CB83" i="6"/>
  <c r="CB84" i="6"/>
  <c r="CB85" i="6"/>
  <c r="CB86" i="6"/>
  <c r="CB87" i="6"/>
  <c r="CB88" i="6"/>
  <c r="CB89" i="6"/>
  <c r="CB90" i="6"/>
  <c r="CB91" i="6"/>
  <c r="CB92" i="6"/>
  <c r="CB93" i="6"/>
  <c r="CB94" i="6"/>
  <c r="CB95" i="6"/>
  <c r="CB96" i="6"/>
  <c r="Z30" i="6"/>
  <c r="BM97" i="6"/>
  <c r="BN97" i="6"/>
  <c r="BM83" i="6"/>
  <c r="BM84" i="6"/>
  <c r="BM85" i="6"/>
  <c r="BM86" i="6"/>
  <c r="BM87" i="6"/>
  <c r="BM88" i="6"/>
  <c r="BM89" i="6"/>
  <c r="BM90" i="6"/>
  <c r="BM91" i="6"/>
  <c r="BM92" i="6"/>
  <c r="BM93" i="6"/>
  <c r="BM94" i="6"/>
  <c r="BM95" i="6"/>
  <c r="BM96" i="6"/>
  <c r="BN83" i="6"/>
  <c r="BN84" i="6"/>
  <c r="BN85" i="6"/>
  <c r="BN86" i="6"/>
  <c r="BN87" i="6"/>
  <c r="BN88" i="6"/>
  <c r="BN89" i="6"/>
  <c r="BN90" i="6"/>
  <c r="BN91" i="6"/>
  <c r="BN92" i="6"/>
  <c r="BN93" i="6"/>
  <c r="BN94" i="6"/>
  <c r="BN95" i="6"/>
  <c r="BN96" i="6"/>
  <c r="BO83" i="6"/>
  <c r="BO84" i="6"/>
  <c r="BO85" i="6"/>
  <c r="BO86" i="6"/>
  <c r="BO87" i="6"/>
  <c r="BO88" i="6"/>
  <c r="BO89" i="6"/>
  <c r="BO90" i="6"/>
  <c r="BO91" i="6"/>
  <c r="BO92" i="6"/>
  <c r="BO93" i="6"/>
  <c r="BO94" i="6"/>
  <c r="BO95" i="6"/>
  <c r="BP83" i="6"/>
  <c r="BP84" i="6"/>
  <c r="BP85" i="6"/>
  <c r="BP86" i="6"/>
  <c r="BP87" i="6"/>
  <c r="BP88" i="6"/>
  <c r="BP89" i="6"/>
  <c r="BP90" i="6"/>
  <c r="BP91" i="6"/>
  <c r="BP92" i="6"/>
  <c r="BP93" i="6"/>
  <c r="BP94" i="6"/>
  <c r="BP95" i="6"/>
  <c r="BP96" i="6"/>
  <c r="BQ83" i="6"/>
  <c r="BQ84" i="6"/>
  <c r="BQ85" i="6"/>
  <c r="BQ86" i="6"/>
  <c r="BQ87" i="6"/>
  <c r="BQ88" i="6"/>
  <c r="BQ89" i="6"/>
  <c r="BQ90" i="6"/>
  <c r="BQ91" i="6"/>
  <c r="BQ92" i="6"/>
  <c r="BQ93" i="6"/>
  <c r="BQ94" i="6"/>
  <c r="BQ95" i="6"/>
  <c r="BR83" i="6"/>
  <c r="BR84" i="6"/>
  <c r="BR85" i="6"/>
  <c r="BR86" i="6"/>
  <c r="BR87" i="6"/>
  <c r="BR88" i="6"/>
  <c r="BR89" i="6"/>
  <c r="BR90" i="6"/>
  <c r="BR91" i="6"/>
  <c r="BR92" i="6"/>
  <c r="BR93" i="6"/>
  <c r="BR94" i="6"/>
  <c r="BR95" i="6"/>
  <c r="BR96" i="6"/>
  <c r="BS83" i="6"/>
  <c r="BS84" i="6"/>
  <c r="BS85" i="6"/>
  <c r="BS86" i="6"/>
  <c r="BS87" i="6"/>
  <c r="BS88" i="6"/>
  <c r="BS89" i="6"/>
  <c r="BS90" i="6"/>
  <c r="BS91" i="6"/>
  <c r="BS92" i="6"/>
  <c r="BS93" i="6"/>
  <c r="BS94" i="6"/>
  <c r="BS95" i="6"/>
  <c r="BT83" i="6"/>
  <c r="BT84" i="6"/>
  <c r="BT85" i="6"/>
  <c r="BT86" i="6"/>
  <c r="BT87" i="6"/>
  <c r="BT88" i="6"/>
  <c r="BT89" i="6"/>
  <c r="BT90" i="6"/>
  <c r="BT91" i="6"/>
  <c r="BT92" i="6"/>
  <c r="BT93" i="6"/>
  <c r="BT94" i="6"/>
  <c r="BT95" i="6"/>
  <c r="W30" i="6"/>
  <c r="BE97" i="6"/>
  <c r="BF97" i="6"/>
  <c r="BE83" i="6"/>
  <c r="BE84" i="6"/>
  <c r="BE85" i="6"/>
  <c r="BE86" i="6"/>
  <c r="BE87" i="6"/>
  <c r="BE88" i="6"/>
  <c r="BE89" i="6"/>
  <c r="BE90" i="6"/>
  <c r="BE91" i="6"/>
  <c r="BE92" i="6"/>
  <c r="BE93" i="6"/>
  <c r="BE94" i="6"/>
  <c r="BE95" i="6"/>
  <c r="BE96" i="6"/>
  <c r="BF83" i="6"/>
  <c r="BF84" i="6"/>
  <c r="BF85" i="6"/>
  <c r="BF86" i="6"/>
  <c r="BF87" i="6"/>
  <c r="BF88" i="6"/>
  <c r="BF89" i="6"/>
  <c r="BF90" i="6"/>
  <c r="BF91" i="6"/>
  <c r="BF92" i="6"/>
  <c r="BF93" i="6"/>
  <c r="BF94" i="6"/>
  <c r="BF95" i="6"/>
  <c r="BF96" i="6"/>
  <c r="BG83" i="6"/>
  <c r="BG84" i="6"/>
  <c r="BG85" i="6"/>
  <c r="BG86" i="6"/>
  <c r="BG87" i="6"/>
  <c r="BG88" i="6"/>
  <c r="BG89" i="6"/>
  <c r="BG90" i="6"/>
  <c r="BG91" i="6"/>
  <c r="BG92" i="6"/>
  <c r="BG93" i="6"/>
  <c r="BG94" i="6"/>
  <c r="BG95" i="6"/>
  <c r="BG96" i="6"/>
  <c r="BH83" i="6"/>
  <c r="BH84" i="6"/>
  <c r="BH85" i="6"/>
  <c r="BH86" i="6"/>
  <c r="BH87" i="6"/>
  <c r="BH88" i="6"/>
  <c r="BH89" i="6"/>
  <c r="BH90" i="6"/>
  <c r="BH91" i="6"/>
  <c r="BH92" i="6"/>
  <c r="BH93" i="6"/>
  <c r="BH94" i="6"/>
  <c r="BH95" i="6"/>
  <c r="BH96" i="6"/>
  <c r="BI83" i="6"/>
  <c r="BI84" i="6"/>
  <c r="BI85" i="6"/>
  <c r="BI86" i="6"/>
  <c r="BI87" i="6"/>
  <c r="BI88" i="6"/>
  <c r="BI89" i="6"/>
  <c r="BI90" i="6"/>
  <c r="BI91" i="6"/>
  <c r="BI92" i="6"/>
  <c r="BI93" i="6"/>
  <c r="BI94" i="6"/>
  <c r="BI95" i="6"/>
  <c r="BI96" i="6"/>
  <c r="BJ83" i="6"/>
  <c r="BJ84" i="6"/>
  <c r="BJ85" i="6"/>
  <c r="BJ86" i="6"/>
  <c r="BJ87" i="6"/>
  <c r="BJ88" i="6"/>
  <c r="BJ89" i="6"/>
  <c r="BJ90" i="6"/>
  <c r="BJ91" i="6"/>
  <c r="BJ92" i="6"/>
  <c r="BJ93" i="6"/>
  <c r="BJ94" i="6"/>
  <c r="BJ95" i="6"/>
  <c r="BJ96" i="6"/>
  <c r="BK83" i="6"/>
  <c r="BK84" i="6"/>
  <c r="BK85" i="6"/>
  <c r="BK86" i="6"/>
  <c r="BK87" i="6"/>
  <c r="BK88" i="6"/>
  <c r="BK89" i="6"/>
  <c r="BK90" i="6"/>
  <c r="BK91" i="6"/>
  <c r="BK92" i="6"/>
  <c r="BK93" i="6"/>
  <c r="BK94" i="6"/>
  <c r="BK95" i="6"/>
  <c r="BK96" i="6"/>
  <c r="BL83" i="6"/>
  <c r="BL84" i="6"/>
  <c r="BL85" i="6"/>
  <c r="BL86" i="6"/>
  <c r="BL87" i="6"/>
  <c r="BL88" i="6"/>
  <c r="BL89" i="6"/>
  <c r="BL90" i="6"/>
  <c r="BL91" i="6"/>
  <c r="BL92" i="6"/>
  <c r="BL93" i="6"/>
  <c r="BL94" i="6"/>
  <c r="BL95" i="6"/>
  <c r="BL96" i="6"/>
  <c r="T30" i="6"/>
  <c r="AW97" i="6"/>
  <c r="AX97" i="6"/>
  <c r="AW83" i="6"/>
  <c r="AW84" i="6"/>
  <c r="AW85" i="6"/>
  <c r="AW86" i="6"/>
  <c r="AW87" i="6"/>
  <c r="AW88" i="6"/>
  <c r="AW89" i="6"/>
  <c r="AW90" i="6"/>
  <c r="AW91" i="6"/>
  <c r="AW92" i="6"/>
  <c r="AW93" i="6"/>
  <c r="AW94" i="6"/>
  <c r="AW95" i="6"/>
  <c r="AW96" i="6"/>
  <c r="AX83" i="6"/>
  <c r="AX84" i="6"/>
  <c r="AX85" i="6"/>
  <c r="AX86" i="6"/>
  <c r="AX87" i="6"/>
  <c r="AX88" i="6"/>
  <c r="AX89" i="6"/>
  <c r="AX90" i="6"/>
  <c r="AX91" i="6"/>
  <c r="AX92" i="6"/>
  <c r="AX93" i="6"/>
  <c r="AX94" i="6"/>
  <c r="AX95" i="6"/>
  <c r="AX96" i="6"/>
  <c r="AY83" i="6"/>
  <c r="AY84" i="6"/>
  <c r="AY85" i="6"/>
  <c r="AY86" i="6"/>
  <c r="AY87" i="6"/>
  <c r="AY88" i="6"/>
  <c r="AY89" i="6"/>
  <c r="AY90" i="6"/>
  <c r="AY91" i="6"/>
  <c r="AY92" i="6"/>
  <c r="AY93" i="6"/>
  <c r="AY94" i="6"/>
  <c r="AY95" i="6"/>
  <c r="AY96" i="6"/>
  <c r="AZ83" i="6"/>
  <c r="AZ84" i="6"/>
  <c r="AZ85" i="6"/>
  <c r="AZ86" i="6"/>
  <c r="AZ87" i="6"/>
  <c r="AZ88" i="6"/>
  <c r="AZ89" i="6"/>
  <c r="AZ90" i="6"/>
  <c r="AZ91" i="6"/>
  <c r="AZ92" i="6"/>
  <c r="AZ93" i="6"/>
  <c r="AZ94" i="6"/>
  <c r="AZ95" i="6"/>
  <c r="AZ96" i="6"/>
  <c r="BA83" i="6"/>
  <c r="BA84" i="6"/>
  <c r="BA85" i="6"/>
  <c r="BA86" i="6"/>
  <c r="BA87" i="6"/>
  <c r="BA88" i="6"/>
  <c r="BA89" i="6"/>
  <c r="BA90" i="6"/>
  <c r="BA91" i="6"/>
  <c r="BA92" i="6"/>
  <c r="BA93" i="6"/>
  <c r="BA94" i="6"/>
  <c r="BA95" i="6"/>
  <c r="BA96" i="6"/>
  <c r="BB83" i="6"/>
  <c r="BB84" i="6"/>
  <c r="BB85" i="6"/>
  <c r="BB86" i="6"/>
  <c r="BB87" i="6"/>
  <c r="BB88" i="6"/>
  <c r="BB89" i="6"/>
  <c r="BB90" i="6"/>
  <c r="BB91" i="6"/>
  <c r="BB92" i="6"/>
  <c r="BB93" i="6"/>
  <c r="BB94" i="6"/>
  <c r="BB95" i="6"/>
  <c r="BB96" i="6"/>
  <c r="BC83" i="6"/>
  <c r="BC84" i="6"/>
  <c r="BC85" i="6"/>
  <c r="BC86" i="6"/>
  <c r="BC87" i="6"/>
  <c r="BC88" i="6"/>
  <c r="BC89" i="6"/>
  <c r="BC90" i="6"/>
  <c r="BC91" i="6"/>
  <c r="BC92" i="6"/>
  <c r="BC93" i="6"/>
  <c r="BC94" i="6"/>
  <c r="BC95" i="6"/>
  <c r="BD83" i="6"/>
  <c r="BD84" i="6"/>
  <c r="BD85" i="6"/>
  <c r="BD86" i="6"/>
  <c r="BD87" i="6"/>
  <c r="BD88" i="6"/>
  <c r="BD89" i="6"/>
  <c r="BD90" i="6"/>
  <c r="BD91" i="6"/>
  <c r="BD92" i="6"/>
  <c r="BD93" i="6"/>
  <c r="BD94" i="6"/>
  <c r="BD95" i="6"/>
  <c r="BD96" i="6"/>
  <c r="Q30" i="6"/>
  <c r="AO97" i="6"/>
  <c r="AP97" i="6"/>
  <c r="AO83" i="6"/>
  <c r="AO84" i="6"/>
  <c r="AO85" i="6"/>
  <c r="AO86" i="6"/>
  <c r="AO87" i="6"/>
  <c r="AO88" i="6"/>
  <c r="AO89" i="6"/>
  <c r="AO90" i="6"/>
  <c r="AO91" i="6"/>
  <c r="AO92" i="6"/>
  <c r="AO93" i="6"/>
  <c r="AO94" i="6"/>
  <c r="AO95" i="6"/>
  <c r="AO96" i="6"/>
  <c r="AP83" i="6"/>
  <c r="AP84" i="6"/>
  <c r="AP85" i="6"/>
  <c r="AP86" i="6"/>
  <c r="AP87" i="6"/>
  <c r="AP88" i="6"/>
  <c r="AP89" i="6"/>
  <c r="AP90" i="6"/>
  <c r="AP91" i="6"/>
  <c r="AP92" i="6"/>
  <c r="AP93" i="6"/>
  <c r="AP94" i="6"/>
  <c r="AP95" i="6"/>
  <c r="AP96" i="6"/>
  <c r="AQ83" i="6"/>
  <c r="AQ84" i="6"/>
  <c r="AQ85" i="6"/>
  <c r="AQ86" i="6"/>
  <c r="AQ87" i="6"/>
  <c r="AQ88" i="6"/>
  <c r="AQ89" i="6"/>
  <c r="AQ90" i="6"/>
  <c r="AQ91" i="6"/>
  <c r="AQ92" i="6"/>
  <c r="AQ93" i="6"/>
  <c r="AQ94" i="6"/>
  <c r="AQ95" i="6"/>
  <c r="AQ96" i="6"/>
  <c r="AR83" i="6"/>
  <c r="AR84" i="6"/>
  <c r="AR85" i="6"/>
  <c r="AR86" i="6"/>
  <c r="AR87" i="6"/>
  <c r="AR88" i="6"/>
  <c r="AR89" i="6"/>
  <c r="AR90" i="6"/>
  <c r="AR91" i="6"/>
  <c r="AR92" i="6"/>
  <c r="AR93" i="6"/>
  <c r="AR94" i="6"/>
  <c r="AR95" i="6"/>
  <c r="AR96" i="6"/>
  <c r="AS83" i="6"/>
  <c r="AS84" i="6"/>
  <c r="AS85" i="6"/>
  <c r="AS86" i="6"/>
  <c r="AS87" i="6"/>
  <c r="AS88" i="6"/>
  <c r="AS89" i="6"/>
  <c r="AS90" i="6"/>
  <c r="AS91" i="6"/>
  <c r="AS92" i="6"/>
  <c r="AS93" i="6"/>
  <c r="AS94" i="6"/>
  <c r="AS95" i="6"/>
  <c r="AT83" i="6"/>
  <c r="AT84" i="6"/>
  <c r="AT85" i="6"/>
  <c r="AT86" i="6"/>
  <c r="AT87" i="6"/>
  <c r="AT88" i="6"/>
  <c r="AT89" i="6"/>
  <c r="AT90" i="6"/>
  <c r="AT91" i="6"/>
  <c r="AT92" i="6"/>
  <c r="AT93" i="6"/>
  <c r="AT94" i="6"/>
  <c r="AT95" i="6"/>
  <c r="AU83" i="6"/>
  <c r="AU84" i="6"/>
  <c r="AU85" i="6"/>
  <c r="AU86" i="6"/>
  <c r="AU87" i="6"/>
  <c r="AU88" i="6"/>
  <c r="AU89" i="6"/>
  <c r="AU90" i="6"/>
  <c r="AU91" i="6"/>
  <c r="AU92" i="6"/>
  <c r="AU93" i="6"/>
  <c r="AU94" i="6"/>
  <c r="AU95" i="6"/>
  <c r="AU96" i="6"/>
  <c r="AV83" i="6"/>
  <c r="AV84" i="6"/>
  <c r="AV85" i="6"/>
  <c r="AV86" i="6"/>
  <c r="AV87" i="6"/>
  <c r="AV88" i="6"/>
  <c r="AV89" i="6"/>
  <c r="AV90" i="6"/>
  <c r="AV91" i="6"/>
  <c r="AV92" i="6"/>
  <c r="AV93" i="6"/>
  <c r="AV94" i="6"/>
  <c r="AV95" i="6"/>
  <c r="AV96" i="6"/>
  <c r="N30" i="6"/>
  <c r="AG97" i="6"/>
  <c r="AH97" i="6"/>
  <c r="AG83" i="6"/>
  <c r="AG84" i="6"/>
  <c r="AG85" i="6"/>
  <c r="AG86" i="6"/>
  <c r="AG87" i="6"/>
  <c r="AG88" i="6"/>
  <c r="AG89" i="6"/>
  <c r="AG90" i="6"/>
  <c r="AG91" i="6"/>
  <c r="AG92" i="6"/>
  <c r="AG93" i="6"/>
  <c r="AG94" i="6"/>
  <c r="AG95" i="6"/>
  <c r="AG96" i="6"/>
  <c r="AH83" i="6"/>
  <c r="AH84" i="6"/>
  <c r="AH85" i="6"/>
  <c r="AH86" i="6"/>
  <c r="AH87" i="6"/>
  <c r="AH88" i="6"/>
  <c r="AH89" i="6"/>
  <c r="AH90" i="6"/>
  <c r="AH91" i="6"/>
  <c r="AH92" i="6"/>
  <c r="AH93" i="6"/>
  <c r="AH94" i="6"/>
  <c r="AH95" i="6"/>
  <c r="AH96" i="6"/>
  <c r="AI83" i="6"/>
  <c r="AI84" i="6"/>
  <c r="AI85" i="6"/>
  <c r="AI86" i="6"/>
  <c r="AI87" i="6"/>
  <c r="AI88" i="6"/>
  <c r="AI89" i="6"/>
  <c r="AI90" i="6"/>
  <c r="AI91" i="6"/>
  <c r="AI92" i="6"/>
  <c r="AI93" i="6"/>
  <c r="AI94" i="6"/>
  <c r="AI95" i="6"/>
  <c r="AI96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J95" i="6"/>
  <c r="AJ96" i="6"/>
  <c r="AK83" i="6"/>
  <c r="AK84" i="6"/>
  <c r="AK85" i="6"/>
  <c r="AK86" i="6"/>
  <c r="AK87" i="6"/>
  <c r="AK88" i="6"/>
  <c r="AK89" i="6"/>
  <c r="AK90" i="6"/>
  <c r="AK91" i="6"/>
  <c r="AK92" i="6"/>
  <c r="AK93" i="6"/>
  <c r="AK94" i="6"/>
  <c r="AK95" i="6"/>
  <c r="AK96" i="6"/>
  <c r="AL83" i="6"/>
  <c r="AL84" i="6"/>
  <c r="AL85" i="6"/>
  <c r="AL86" i="6"/>
  <c r="AL87" i="6"/>
  <c r="AL88" i="6"/>
  <c r="AL89" i="6"/>
  <c r="AL90" i="6"/>
  <c r="AL91" i="6"/>
  <c r="AL92" i="6"/>
  <c r="AL93" i="6"/>
  <c r="AL94" i="6"/>
  <c r="AL95" i="6"/>
  <c r="AL96" i="6"/>
  <c r="AM83" i="6"/>
  <c r="AM84" i="6"/>
  <c r="AM85" i="6"/>
  <c r="AM86" i="6"/>
  <c r="AM87" i="6"/>
  <c r="AM88" i="6"/>
  <c r="AM89" i="6"/>
  <c r="AM90" i="6"/>
  <c r="AM91" i="6"/>
  <c r="AM92" i="6"/>
  <c r="AM93" i="6"/>
  <c r="AM94" i="6"/>
  <c r="AM95" i="6"/>
  <c r="AM96" i="6"/>
  <c r="AN83" i="6"/>
  <c r="AN84" i="6"/>
  <c r="AN85" i="6"/>
  <c r="AN86" i="6"/>
  <c r="AN87" i="6"/>
  <c r="AN88" i="6"/>
  <c r="AN89" i="6"/>
  <c r="AN90" i="6"/>
  <c r="AN91" i="6"/>
  <c r="AN92" i="6"/>
  <c r="AN93" i="6"/>
  <c r="AN94" i="6"/>
  <c r="AN95" i="6"/>
  <c r="K30" i="6"/>
  <c r="Y97" i="6"/>
  <c r="Z97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D83" i="6"/>
  <c r="AD84" i="6"/>
  <c r="AD85" i="6"/>
  <c r="AD86" i="6"/>
  <c r="AD87" i="6"/>
  <c r="AD88" i="6"/>
  <c r="AD89" i="6"/>
  <c r="AD90" i="6"/>
  <c r="AD91" i="6"/>
  <c r="AD92" i="6"/>
  <c r="AD93" i="6"/>
  <c r="AD94" i="6"/>
  <c r="AD95" i="6"/>
  <c r="AE83" i="6"/>
  <c r="AE84" i="6"/>
  <c r="AE85" i="6"/>
  <c r="AE86" i="6"/>
  <c r="AE87" i="6"/>
  <c r="AE88" i="6"/>
  <c r="AE89" i="6"/>
  <c r="AE90" i="6"/>
  <c r="AE91" i="6"/>
  <c r="AE92" i="6"/>
  <c r="AE93" i="6"/>
  <c r="AE94" i="6"/>
  <c r="AE95" i="6"/>
  <c r="AF83" i="6"/>
  <c r="AF84" i="6"/>
  <c r="AF85" i="6"/>
  <c r="AF86" i="6"/>
  <c r="AF87" i="6"/>
  <c r="AF88" i="6"/>
  <c r="AF89" i="6"/>
  <c r="AF90" i="6"/>
  <c r="AF91" i="6"/>
  <c r="AF92" i="6"/>
  <c r="AF93" i="6"/>
  <c r="AF94" i="6"/>
  <c r="AF95" i="6"/>
  <c r="Q97" i="6"/>
  <c r="R97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S97" i="6"/>
  <c r="E30" i="6"/>
  <c r="I97" i="6"/>
  <c r="J97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B30" i="6"/>
  <c r="A97" i="6"/>
  <c r="B97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EW82" i="6"/>
  <c r="EW68" i="6"/>
  <c r="EW69" i="6"/>
  <c r="EW70" i="6"/>
  <c r="EW71" i="6"/>
  <c r="EW72" i="6"/>
  <c r="EW73" i="6"/>
  <c r="EW74" i="6"/>
  <c r="EW75" i="6"/>
  <c r="EW76" i="6"/>
  <c r="EW77" i="6"/>
  <c r="EW78" i="6"/>
  <c r="EW79" i="6"/>
  <c r="EW80" i="6"/>
  <c r="EW81" i="6"/>
  <c r="EX68" i="6"/>
  <c r="EX69" i="6"/>
  <c r="EX70" i="6"/>
  <c r="EX71" i="6"/>
  <c r="EX72" i="6"/>
  <c r="EX73" i="6"/>
  <c r="EX74" i="6"/>
  <c r="EX75" i="6"/>
  <c r="EX76" i="6"/>
  <c r="EX77" i="6"/>
  <c r="EX78" i="6"/>
  <c r="EX79" i="6"/>
  <c r="EX80" i="6"/>
  <c r="EY68" i="6"/>
  <c r="EY69" i="6"/>
  <c r="EY70" i="6"/>
  <c r="EY71" i="6"/>
  <c r="EY72" i="6"/>
  <c r="EY73" i="6"/>
  <c r="EY74" i="6"/>
  <c r="EY75" i="6"/>
  <c r="EY76" i="6"/>
  <c r="EY77" i="6"/>
  <c r="EY78" i="6"/>
  <c r="EY79" i="6"/>
  <c r="EY80" i="6"/>
  <c r="EY81" i="6"/>
  <c r="EZ68" i="6"/>
  <c r="EZ69" i="6"/>
  <c r="EZ70" i="6"/>
  <c r="EZ71" i="6"/>
  <c r="EZ72" i="6"/>
  <c r="EZ73" i="6"/>
  <c r="EZ74" i="6"/>
  <c r="EZ75" i="6"/>
  <c r="EZ76" i="6"/>
  <c r="EZ77" i="6"/>
  <c r="EZ78" i="6"/>
  <c r="EZ79" i="6"/>
  <c r="EZ80" i="6"/>
  <c r="EZ81" i="6"/>
  <c r="FA68" i="6"/>
  <c r="FA69" i="6"/>
  <c r="FA70" i="6"/>
  <c r="FA71" i="6"/>
  <c r="FA72" i="6"/>
  <c r="FA73" i="6"/>
  <c r="FA74" i="6"/>
  <c r="FA75" i="6"/>
  <c r="FA76" i="6"/>
  <c r="FA77" i="6"/>
  <c r="FA78" i="6"/>
  <c r="FA79" i="6"/>
  <c r="FA80" i="6"/>
  <c r="FA81" i="6"/>
  <c r="FB68" i="6"/>
  <c r="FB69" i="6"/>
  <c r="FB70" i="6"/>
  <c r="FB71" i="6"/>
  <c r="FB72" i="6"/>
  <c r="FB73" i="6"/>
  <c r="FB74" i="6"/>
  <c r="FB75" i="6"/>
  <c r="FB76" i="6"/>
  <c r="FB77" i="6"/>
  <c r="FB78" i="6"/>
  <c r="FB79" i="6"/>
  <c r="FB80" i="6"/>
  <c r="FB81" i="6"/>
  <c r="FC68" i="6"/>
  <c r="FC69" i="6"/>
  <c r="FC70" i="6"/>
  <c r="FC71" i="6"/>
  <c r="FC72" i="6"/>
  <c r="FC73" i="6"/>
  <c r="FC74" i="6"/>
  <c r="FC75" i="6"/>
  <c r="FC76" i="6"/>
  <c r="FC77" i="6"/>
  <c r="FC78" i="6"/>
  <c r="FC79" i="6"/>
  <c r="FC80" i="6"/>
  <c r="FC81" i="6"/>
  <c r="FD68" i="6"/>
  <c r="FD69" i="6"/>
  <c r="FD70" i="6"/>
  <c r="FD71" i="6"/>
  <c r="FD72" i="6"/>
  <c r="FD73" i="6"/>
  <c r="FD74" i="6"/>
  <c r="FD75" i="6"/>
  <c r="FD76" i="6"/>
  <c r="FD77" i="6"/>
  <c r="FD78" i="6"/>
  <c r="FD79" i="6"/>
  <c r="FD80" i="6"/>
  <c r="EX82" i="6"/>
  <c r="BD9" i="6"/>
  <c r="EO82" i="6"/>
  <c r="EO68" i="6"/>
  <c r="EO69" i="6"/>
  <c r="EO70" i="6"/>
  <c r="EO71" i="6"/>
  <c r="EO72" i="6"/>
  <c r="EO73" i="6"/>
  <c r="EO74" i="6"/>
  <c r="EO75" i="6"/>
  <c r="EO76" i="6"/>
  <c r="EO77" i="6"/>
  <c r="EO78" i="6"/>
  <c r="EO79" i="6"/>
  <c r="EO80" i="6"/>
  <c r="EP68" i="6"/>
  <c r="EP69" i="6"/>
  <c r="EP70" i="6"/>
  <c r="EP71" i="6"/>
  <c r="EP72" i="6"/>
  <c r="EP73" i="6"/>
  <c r="EP74" i="6"/>
  <c r="EP75" i="6"/>
  <c r="EP76" i="6"/>
  <c r="EP77" i="6"/>
  <c r="EP78" i="6"/>
  <c r="EP79" i="6"/>
  <c r="EP80" i="6"/>
  <c r="EQ68" i="6"/>
  <c r="EQ69" i="6"/>
  <c r="EQ70" i="6"/>
  <c r="EQ71" i="6"/>
  <c r="EQ72" i="6"/>
  <c r="EQ73" i="6"/>
  <c r="EQ74" i="6"/>
  <c r="EQ75" i="6"/>
  <c r="EQ76" i="6"/>
  <c r="EQ77" i="6"/>
  <c r="EQ78" i="6"/>
  <c r="EQ79" i="6"/>
  <c r="EQ80" i="6"/>
  <c r="ER68" i="6"/>
  <c r="ER69" i="6"/>
  <c r="ER70" i="6"/>
  <c r="ER71" i="6"/>
  <c r="ER72" i="6"/>
  <c r="ER73" i="6"/>
  <c r="ER74" i="6"/>
  <c r="ER75" i="6"/>
  <c r="ER76" i="6"/>
  <c r="ER77" i="6"/>
  <c r="ER78" i="6"/>
  <c r="ER79" i="6"/>
  <c r="ER80" i="6"/>
  <c r="ES68" i="6"/>
  <c r="ES69" i="6"/>
  <c r="ES70" i="6"/>
  <c r="ES71" i="6"/>
  <c r="ES72" i="6"/>
  <c r="ES73" i="6"/>
  <c r="ES74" i="6"/>
  <c r="ES75" i="6"/>
  <c r="ES76" i="6"/>
  <c r="ES77" i="6"/>
  <c r="ES78" i="6"/>
  <c r="ES79" i="6"/>
  <c r="ES80" i="6"/>
  <c r="ET68" i="6"/>
  <c r="ET69" i="6"/>
  <c r="ET70" i="6"/>
  <c r="ET71" i="6"/>
  <c r="ET72" i="6"/>
  <c r="ET73" i="6"/>
  <c r="ET74" i="6"/>
  <c r="ET75" i="6"/>
  <c r="ET76" i="6"/>
  <c r="ET77" i="6"/>
  <c r="ET78" i="6"/>
  <c r="ET79" i="6"/>
  <c r="ET80" i="6"/>
  <c r="ET81" i="6"/>
  <c r="EU68" i="6"/>
  <c r="EU69" i="6"/>
  <c r="EU70" i="6"/>
  <c r="EU71" i="6"/>
  <c r="EU72" i="6"/>
  <c r="EU73" i="6"/>
  <c r="EU74" i="6"/>
  <c r="EU75" i="6"/>
  <c r="EU76" i="6"/>
  <c r="EU77" i="6"/>
  <c r="EU78" i="6"/>
  <c r="EU79" i="6"/>
  <c r="EU80" i="6"/>
  <c r="EV68" i="6"/>
  <c r="EV69" i="6"/>
  <c r="EV70" i="6"/>
  <c r="EV71" i="6"/>
  <c r="EV72" i="6"/>
  <c r="EV73" i="6"/>
  <c r="EV74" i="6"/>
  <c r="EV75" i="6"/>
  <c r="EV76" i="6"/>
  <c r="EV77" i="6"/>
  <c r="EV78" i="6"/>
  <c r="EV79" i="6"/>
  <c r="EV80" i="6"/>
  <c r="EP82" i="6"/>
  <c r="BA9" i="6"/>
  <c r="EG82" i="6"/>
  <c r="EG68" i="6"/>
  <c r="EG69" i="6"/>
  <c r="EG70" i="6"/>
  <c r="EG71" i="6"/>
  <c r="EG72" i="6"/>
  <c r="EG73" i="6"/>
  <c r="EG74" i="6"/>
  <c r="EG75" i="6"/>
  <c r="EG76" i="6"/>
  <c r="EG77" i="6"/>
  <c r="EG78" i="6"/>
  <c r="EG79" i="6"/>
  <c r="EG80" i="6"/>
  <c r="EG81" i="6"/>
  <c r="EH68" i="6"/>
  <c r="EH69" i="6"/>
  <c r="EH70" i="6"/>
  <c r="EH71" i="6"/>
  <c r="EH72" i="6"/>
  <c r="EH73" i="6"/>
  <c r="EH74" i="6"/>
  <c r="EH75" i="6"/>
  <c r="EH76" i="6"/>
  <c r="EH77" i="6"/>
  <c r="EH78" i="6"/>
  <c r="EH79" i="6"/>
  <c r="EH80" i="6"/>
  <c r="EI68" i="6"/>
  <c r="EI69" i="6"/>
  <c r="EI70" i="6"/>
  <c r="EI71" i="6"/>
  <c r="EI72" i="6"/>
  <c r="EI73" i="6"/>
  <c r="EI74" i="6"/>
  <c r="EI75" i="6"/>
  <c r="EI76" i="6"/>
  <c r="EI77" i="6"/>
  <c r="EI78" i="6"/>
  <c r="EI79" i="6"/>
  <c r="EI80" i="6"/>
  <c r="EJ68" i="6"/>
  <c r="EJ69" i="6"/>
  <c r="EJ70" i="6"/>
  <c r="EJ71" i="6"/>
  <c r="EJ72" i="6"/>
  <c r="EJ73" i="6"/>
  <c r="EJ74" i="6"/>
  <c r="EJ75" i="6"/>
  <c r="EJ76" i="6"/>
  <c r="EJ77" i="6"/>
  <c r="EJ78" i="6"/>
  <c r="EJ79" i="6"/>
  <c r="EJ80" i="6"/>
  <c r="EK68" i="6"/>
  <c r="EK69" i="6"/>
  <c r="EK70" i="6"/>
  <c r="EK71" i="6"/>
  <c r="EK72" i="6"/>
  <c r="EK73" i="6"/>
  <c r="EK74" i="6"/>
  <c r="EK75" i="6"/>
  <c r="EK76" i="6"/>
  <c r="EK77" i="6"/>
  <c r="EK78" i="6"/>
  <c r="EK79" i="6"/>
  <c r="EK80" i="6"/>
  <c r="EL68" i="6"/>
  <c r="EL69" i="6"/>
  <c r="EL70" i="6"/>
  <c r="EL71" i="6"/>
  <c r="EL72" i="6"/>
  <c r="EL73" i="6"/>
  <c r="EL74" i="6"/>
  <c r="EL75" i="6"/>
  <c r="EL76" i="6"/>
  <c r="EL77" i="6"/>
  <c r="EL78" i="6"/>
  <c r="EL79" i="6"/>
  <c r="EL80" i="6"/>
  <c r="EL81" i="6"/>
  <c r="EM68" i="6"/>
  <c r="EM69" i="6"/>
  <c r="EM70" i="6"/>
  <c r="EM71" i="6"/>
  <c r="EM72" i="6"/>
  <c r="EM73" i="6"/>
  <c r="EM74" i="6"/>
  <c r="EM75" i="6"/>
  <c r="EM76" i="6"/>
  <c r="EM77" i="6"/>
  <c r="EM78" i="6"/>
  <c r="EM79" i="6"/>
  <c r="EM80" i="6"/>
  <c r="EN68" i="6"/>
  <c r="EN69" i="6"/>
  <c r="EN70" i="6"/>
  <c r="EN71" i="6"/>
  <c r="EN72" i="6"/>
  <c r="EN73" i="6"/>
  <c r="EN74" i="6"/>
  <c r="EN75" i="6"/>
  <c r="EN76" i="6"/>
  <c r="EN77" i="6"/>
  <c r="EN78" i="6"/>
  <c r="EN79" i="6"/>
  <c r="EN80" i="6"/>
  <c r="EH82" i="6"/>
  <c r="AX9" i="6"/>
  <c r="DY82" i="6"/>
  <c r="DZ82" i="6"/>
  <c r="DY68" i="6"/>
  <c r="DY69" i="6"/>
  <c r="DY70" i="6"/>
  <c r="DY71" i="6"/>
  <c r="DY72" i="6"/>
  <c r="DY73" i="6"/>
  <c r="DY74" i="6"/>
  <c r="DY75" i="6"/>
  <c r="DY76" i="6"/>
  <c r="DY77" i="6"/>
  <c r="DY78" i="6"/>
  <c r="DY79" i="6"/>
  <c r="DY80" i="6"/>
  <c r="DY81" i="6"/>
  <c r="DZ68" i="6"/>
  <c r="DZ69" i="6"/>
  <c r="DZ70" i="6"/>
  <c r="DZ71" i="6"/>
  <c r="DZ72" i="6"/>
  <c r="DZ73" i="6"/>
  <c r="DZ74" i="6"/>
  <c r="DZ75" i="6"/>
  <c r="DZ76" i="6"/>
  <c r="DZ77" i="6"/>
  <c r="DZ78" i="6"/>
  <c r="DZ79" i="6"/>
  <c r="DZ80" i="6"/>
  <c r="DZ81" i="6"/>
  <c r="EA68" i="6"/>
  <c r="EA69" i="6"/>
  <c r="EA70" i="6"/>
  <c r="EA71" i="6"/>
  <c r="EA72" i="6"/>
  <c r="EA73" i="6"/>
  <c r="EA74" i="6"/>
  <c r="EA75" i="6"/>
  <c r="EA76" i="6"/>
  <c r="EA77" i="6"/>
  <c r="EA78" i="6"/>
  <c r="EA79" i="6"/>
  <c r="EA80" i="6"/>
  <c r="EA81" i="6"/>
  <c r="EB68" i="6"/>
  <c r="EB69" i="6"/>
  <c r="EB70" i="6"/>
  <c r="EB71" i="6"/>
  <c r="EB72" i="6"/>
  <c r="EB73" i="6"/>
  <c r="EB74" i="6"/>
  <c r="EB75" i="6"/>
  <c r="EB76" i="6"/>
  <c r="EB77" i="6"/>
  <c r="EB78" i="6"/>
  <c r="EB79" i="6"/>
  <c r="EB80" i="6"/>
  <c r="EB81" i="6"/>
  <c r="EC68" i="6"/>
  <c r="EC69" i="6"/>
  <c r="EC70" i="6"/>
  <c r="EC71" i="6"/>
  <c r="EC72" i="6"/>
  <c r="EC73" i="6"/>
  <c r="EC74" i="6"/>
  <c r="EC75" i="6"/>
  <c r="EC76" i="6"/>
  <c r="EC77" i="6"/>
  <c r="EC78" i="6"/>
  <c r="EC79" i="6"/>
  <c r="EC80" i="6"/>
  <c r="EC81" i="6"/>
  <c r="ED68" i="6"/>
  <c r="ED69" i="6"/>
  <c r="ED70" i="6"/>
  <c r="ED71" i="6"/>
  <c r="ED72" i="6"/>
  <c r="ED73" i="6"/>
  <c r="ED74" i="6"/>
  <c r="ED75" i="6"/>
  <c r="ED76" i="6"/>
  <c r="ED77" i="6"/>
  <c r="ED78" i="6"/>
  <c r="ED79" i="6"/>
  <c r="ED80" i="6"/>
  <c r="ED81" i="6"/>
  <c r="EE68" i="6"/>
  <c r="EE69" i="6"/>
  <c r="EE70" i="6"/>
  <c r="EE71" i="6"/>
  <c r="EE72" i="6"/>
  <c r="EE73" i="6"/>
  <c r="EE74" i="6"/>
  <c r="EE75" i="6"/>
  <c r="EE76" i="6"/>
  <c r="EE77" i="6"/>
  <c r="EE78" i="6"/>
  <c r="EE79" i="6"/>
  <c r="EE80" i="6"/>
  <c r="EE81" i="6"/>
  <c r="EF68" i="6"/>
  <c r="EF69" i="6"/>
  <c r="EF70" i="6"/>
  <c r="EF71" i="6"/>
  <c r="EF72" i="6"/>
  <c r="EF73" i="6"/>
  <c r="EF74" i="6"/>
  <c r="EF75" i="6"/>
  <c r="EF76" i="6"/>
  <c r="EF77" i="6"/>
  <c r="EF78" i="6"/>
  <c r="EF79" i="6"/>
  <c r="EF80" i="6"/>
  <c r="EF81" i="6"/>
  <c r="EA82" i="6"/>
  <c r="EB82" i="6"/>
  <c r="AX25" i="6"/>
  <c r="AU9" i="6"/>
  <c r="DQ82" i="6"/>
  <c r="DQ68" i="6"/>
  <c r="DQ69" i="6"/>
  <c r="DQ70" i="6"/>
  <c r="DQ71" i="6"/>
  <c r="DQ72" i="6"/>
  <c r="DQ73" i="6"/>
  <c r="DQ74" i="6"/>
  <c r="DQ75" i="6"/>
  <c r="DQ76" i="6"/>
  <c r="DQ77" i="6"/>
  <c r="DQ78" i="6"/>
  <c r="DQ79" i="6"/>
  <c r="DQ80" i="6"/>
  <c r="DQ81" i="6"/>
  <c r="DR68" i="6"/>
  <c r="DR69" i="6"/>
  <c r="DR70" i="6"/>
  <c r="DR71" i="6"/>
  <c r="DR72" i="6"/>
  <c r="DR73" i="6"/>
  <c r="DR74" i="6"/>
  <c r="DR75" i="6"/>
  <c r="DR76" i="6"/>
  <c r="DR77" i="6"/>
  <c r="DR78" i="6"/>
  <c r="DR79" i="6"/>
  <c r="DR80" i="6"/>
  <c r="DR81" i="6"/>
  <c r="DS68" i="6"/>
  <c r="DS69" i="6"/>
  <c r="DS70" i="6"/>
  <c r="DS71" i="6"/>
  <c r="DS72" i="6"/>
  <c r="DS73" i="6"/>
  <c r="DS74" i="6"/>
  <c r="DS75" i="6"/>
  <c r="DS76" i="6"/>
  <c r="DS77" i="6"/>
  <c r="DS78" i="6"/>
  <c r="DS79" i="6"/>
  <c r="DS80" i="6"/>
  <c r="DS81" i="6"/>
  <c r="DT68" i="6"/>
  <c r="DT69" i="6"/>
  <c r="DT70" i="6"/>
  <c r="DT71" i="6"/>
  <c r="DT72" i="6"/>
  <c r="DT73" i="6"/>
  <c r="DT74" i="6"/>
  <c r="DT75" i="6"/>
  <c r="DT76" i="6"/>
  <c r="DT77" i="6"/>
  <c r="DT78" i="6"/>
  <c r="DT79" i="6"/>
  <c r="DT80" i="6"/>
  <c r="DT81" i="6"/>
  <c r="DU68" i="6"/>
  <c r="DU69" i="6"/>
  <c r="DU70" i="6"/>
  <c r="DU71" i="6"/>
  <c r="DU72" i="6"/>
  <c r="DU73" i="6"/>
  <c r="DU74" i="6"/>
  <c r="DU75" i="6"/>
  <c r="DU76" i="6"/>
  <c r="DU77" i="6"/>
  <c r="DU78" i="6"/>
  <c r="DU79" i="6"/>
  <c r="DU80" i="6"/>
  <c r="DU81" i="6"/>
  <c r="DV68" i="6"/>
  <c r="DV69" i="6"/>
  <c r="DV70" i="6"/>
  <c r="DV71" i="6"/>
  <c r="DV72" i="6"/>
  <c r="DV73" i="6"/>
  <c r="DV74" i="6"/>
  <c r="DV75" i="6"/>
  <c r="DV76" i="6"/>
  <c r="DV77" i="6"/>
  <c r="DV78" i="6"/>
  <c r="DV79" i="6"/>
  <c r="DV80" i="6"/>
  <c r="DV81" i="6"/>
  <c r="DW68" i="6"/>
  <c r="DW69" i="6"/>
  <c r="DW70" i="6"/>
  <c r="DW71" i="6"/>
  <c r="DW72" i="6"/>
  <c r="DW73" i="6"/>
  <c r="DW74" i="6"/>
  <c r="DW75" i="6"/>
  <c r="DW76" i="6"/>
  <c r="DW77" i="6"/>
  <c r="DW78" i="6"/>
  <c r="DW79" i="6"/>
  <c r="DW80" i="6"/>
  <c r="DW81" i="6"/>
  <c r="DX68" i="6"/>
  <c r="DX69" i="6"/>
  <c r="DX70" i="6"/>
  <c r="DX71" i="6"/>
  <c r="DX72" i="6"/>
  <c r="DX73" i="6"/>
  <c r="DX74" i="6"/>
  <c r="DX75" i="6"/>
  <c r="DX76" i="6"/>
  <c r="DX77" i="6"/>
  <c r="DX78" i="6"/>
  <c r="DX79" i="6"/>
  <c r="DX80" i="6"/>
  <c r="DX81" i="6"/>
  <c r="DR82" i="6"/>
  <c r="AR9" i="6"/>
  <c r="DI82" i="6"/>
  <c r="DI68" i="6"/>
  <c r="DI69" i="6"/>
  <c r="DI70" i="6"/>
  <c r="DI71" i="6"/>
  <c r="DI72" i="6"/>
  <c r="DI73" i="6"/>
  <c r="DI74" i="6"/>
  <c r="DI75" i="6"/>
  <c r="DI76" i="6"/>
  <c r="DI77" i="6"/>
  <c r="DI78" i="6"/>
  <c r="DI79" i="6"/>
  <c r="DI80" i="6"/>
  <c r="DI81" i="6"/>
  <c r="DJ68" i="6"/>
  <c r="DJ69" i="6"/>
  <c r="DJ70" i="6"/>
  <c r="DJ71" i="6"/>
  <c r="DJ72" i="6"/>
  <c r="DJ73" i="6"/>
  <c r="DJ74" i="6"/>
  <c r="DJ75" i="6"/>
  <c r="DJ76" i="6"/>
  <c r="DJ77" i="6"/>
  <c r="DJ78" i="6"/>
  <c r="DJ79" i="6"/>
  <c r="DJ80" i="6"/>
  <c r="DK68" i="6"/>
  <c r="DK69" i="6"/>
  <c r="DK70" i="6"/>
  <c r="DK71" i="6"/>
  <c r="DK72" i="6"/>
  <c r="DK73" i="6"/>
  <c r="DK74" i="6"/>
  <c r="DK75" i="6"/>
  <c r="DK76" i="6"/>
  <c r="DK77" i="6"/>
  <c r="DK78" i="6"/>
  <c r="DK79" i="6"/>
  <c r="DK80" i="6"/>
  <c r="DK81" i="6"/>
  <c r="DL68" i="6"/>
  <c r="DL69" i="6"/>
  <c r="DL70" i="6"/>
  <c r="DL71" i="6"/>
  <c r="DL72" i="6"/>
  <c r="DL73" i="6"/>
  <c r="DL74" i="6"/>
  <c r="DL75" i="6"/>
  <c r="DL76" i="6"/>
  <c r="DL77" i="6"/>
  <c r="DL78" i="6"/>
  <c r="DL79" i="6"/>
  <c r="DL80" i="6"/>
  <c r="DL81" i="6"/>
  <c r="DM68" i="6"/>
  <c r="DM69" i="6"/>
  <c r="DM70" i="6"/>
  <c r="DM71" i="6"/>
  <c r="DM72" i="6"/>
  <c r="DM73" i="6"/>
  <c r="DM74" i="6"/>
  <c r="DM75" i="6"/>
  <c r="DM76" i="6"/>
  <c r="DM77" i="6"/>
  <c r="DM78" i="6"/>
  <c r="DM79" i="6"/>
  <c r="DM80" i="6"/>
  <c r="DM81" i="6"/>
  <c r="DN68" i="6"/>
  <c r="DN69" i="6"/>
  <c r="DN70" i="6"/>
  <c r="DN71" i="6"/>
  <c r="DN72" i="6"/>
  <c r="DN73" i="6"/>
  <c r="DN74" i="6"/>
  <c r="DN75" i="6"/>
  <c r="DN76" i="6"/>
  <c r="DN77" i="6"/>
  <c r="DN78" i="6"/>
  <c r="DN79" i="6"/>
  <c r="DN80" i="6"/>
  <c r="DN81" i="6"/>
  <c r="DO68" i="6"/>
  <c r="DO69" i="6"/>
  <c r="DO70" i="6"/>
  <c r="DO71" i="6"/>
  <c r="DO72" i="6"/>
  <c r="DO73" i="6"/>
  <c r="DO74" i="6"/>
  <c r="DO75" i="6"/>
  <c r="DO76" i="6"/>
  <c r="DO77" i="6"/>
  <c r="DO78" i="6"/>
  <c r="DO79" i="6"/>
  <c r="DO80" i="6"/>
  <c r="DO81" i="6"/>
  <c r="DP68" i="6"/>
  <c r="DP69" i="6"/>
  <c r="DP70" i="6"/>
  <c r="DP71" i="6"/>
  <c r="DP72" i="6"/>
  <c r="DP73" i="6"/>
  <c r="DP74" i="6"/>
  <c r="DP75" i="6"/>
  <c r="DP76" i="6"/>
  <c r="DP77" i="6"/>
  <c r="DP78" i="6"/>
  <c r="DP79" i="6"/>
  <c r="DP80" i="6"/>
  <c r="DJ82" i="6"/>
  <c r="AO9" i="6"/>
  <c r="DA82" i="6"/>
  <c r="DA68" i="6"/>
  <c r="DA69" i="6"/>
  <c r="DA70" i="6"/>
  <c r="DA71" i="6"/>
  <c r="DA72" i="6"/>
  <c r="DA73" i="6"/>
  <c r="DA74" i="6"/>
  <c r="DA75" i="6"/>
  <c r="DA76" i="6"/>
  <c r="DA77" i="6"/>
  <c r="DA78" i="6"/>
  <c r="DA79" i="6"/>
  <c r="DA80" i="6"/>
  <c r="DA81" i="6"/>
  <c r="DB68" i="6"/>
  <c r="DB69" i="6"/>
  <c r="DB70" i="6"/>
  <c r="DB71" i="6"/>
  <c r="DB72" i="6"/>
  <c r="DB73" i="6"/>
  <c r="DB74" i="6"/>
  <c r="DB75" i="6"/>
  <c r="DB76" i="6"/>
  <c r="DB77" i="6"/>
  <c r="DB78" i="6"/>
  <c r="DB79" i="6"/>
  <c r="DB80" i="6"/>
  <c r="DC68" i="6"/>
  <c r="DC69" i="6"/>
  <c r="DC70" i="6"/>
  <c r="DC71" i="6"/>
  <c r="DC72" i="6"/>
  <c r="DC73" i="6"/>
  <c r="DC74" i="6"/>
  <c r="DC75" i="6"/>
  <c r="DC76" i="6"/>
  <c r="DC77" i="6"/>
  <c r="DC78" i="6"/>
  <c r="DC79" i="6"/>
  <c r="DC80" i="6"/>
  <c r="DD68" i="6"/>
  <c r="DD69" i="6"/>
  <c r="DD70" i="6"/>
  <c r="DD71" i="6"/>
  <c r="DD72" i="6"/>
  <c r="DD73" i="6"/>
  <c r="DD74" i="6"/>
  <c r="DD75" i="6"/>
  <c r="DD76" i="6"/>
  <c r="DD77" i="6"/>
  <c r="DD78" i="6"/>
  <c r="DD79" i="6"/>
  <c r="DD80" i="6"/>
  <c r="DD81" i="6"/>
  <c r="DE68" i="6"/>
  <c r="DE69" i="6"/>
  <c r="DE70" i="6"/>
  <c r="DE71" i="6"/>
  <c r="DE72" i="6"/>
  <c r="DE73" i="6"/>
  <c r="DE74" i="6"/>
  <c r="DE75" i="6"/>
  <c r="DE76" i="6"/>
  <c r="DE77" i="6"/>
  <c r="DE78" i="6"/>
  <c r="DE79" i="6"/>
  <c r="DE80" i="6"/>
  <c r="DF68" i="6"/>
  <c r="DF69" i="6"/>
  <c r="DF70" i="6"/>
  <c r="DF71" i="6"/>
  <c r="DF72" i="6"/>
  <c r="DF73" i="6"/>
  <c r="DF74" i="6"/>
  <c r="DF75" i="6"/>
  <c r="DF76" i="6"/>
  <c r="DF77" i="6"/>
  <c r="DF78" i="6"/>
  <c r="DF79" i="6"/>
  <c r="DF80" i="6"/>
  <c r="DG68" i="6"/>
  <c r="DG69" i="6"/>
  <c r="DG70" i="6"/>
  <c r="DG71" i="6"/>
  <c r="DG72" i="6"/>
  <c r="DG73" i="6"/>
  <c r="DG74" i="6"/>
  <c r="DG75" i="6"/>
  <c r="DG76" i="6"/>
  <c r="DG77" i="6"/>
  <c r="DG78" i="6"/>
  <c r="DG79" i="6"/>
  <c r="DG80" i="6"/>
  <c r="DG81" i="6"/>
  <c r="DH68" i="6"/>
  <c r="DH69" i="6"/>
  <c r="DH70" i="6"/>
  <c r="DH71" i="6"/>
  <c r="DH72" i="6"/>
  <c r="DH73" i="6"/>
  <c r="DH74" i="6"/>
  <c r="DH75" i="6"/>
  <c r="DH76" i="6"/>
  <c r="DH77" i="6"/>
  <c r="DH78" i="6"/>
  <c r="DH79" i="6"/>
  <c r="DH80" i="6"/>
  <c r="DH81" i="6"/>
  <c r="DB82" i="6"/>
  <c r="AL9" i="6"/>
  <c r="CS82" i="6"/>
  <c r="CS68" i="6"/>
  <c r="CS69" i="6"/>
  <c r="CS70" i="6"/>
  <c r="CS71" i="6"/>
  <c r="CS72" i="6"/>
  <c r="CS73" i="6"/>
  <c r="CS74" i="6"/>
  <c r="CS75" i="6"/>
  <c r="CS76" i="6"/>
  <c r="CS77" i="6"/>
  <c r="CS78" i="6"/>
  <c r="CS79" i="6"/>
  <c r="CS80" i="6"/>
  <c r="CS81" i="6"/>
  <c r="CT82" i="6"/>
  <c r="CT68" i="6"/>
  <c r="CT69" i="6"/>
  <c r="CT70" i="6"/>
  <c r="CT71" i="6"/>
  <c r="CT72" i="6"/>
  <c r="CT73" i="6"/>
  <c r="CT74" i="6"/>
  <c r="CT75" i="6"/>
  <c r="CT76" i="6"/>
  <c r="CT77" i="6"/>
  <c r="CT78" i="6"/>
  <c r="CT79" i="6"/>
  <c r="CT80" i="6"/>
  <c r="CT81" i="6"/>
  <c r="CU68" i="6"/>
  <c r="CU69" i="6"/>
  <c r="CU70" i="6"/>
  <c r="CU71" i="6"/>
  <c r="CU72" i="6"/>
  <c r="CU73" i="6"/>
  <c r="CU74" i="6"/>
  <c r="CU75" i="6"/>
  <c r="CU76" i="6"/>
  <c r="CU77" i="6"/>
  <c r="CU78" i="6"/>
  <c r="CU79" i="6"/>
  <c r="CU80" i="6"/>
  <c r="CU81" i="6"/>
  <c r="CV68" i="6"/>
  <c r="CV69" i="6"/>
  <c r="CV70" i="6"/>
  <c r="CV71" i="6"/>
  <c r="CV72" i="6"/>
  <c r="CV73" i="6"/>
  <c r="CV74" i="6"/>
  <c r="CV75" i="6"/>
  <c r="CV76" i="6"/>
  <c r="CV77" i="6"/>
  <c r="CV78" i="6"/>
  <c r="CV79" i="6"/>
  <c r="CV80" i="6"/>
  <c r="CV81" i="6"/>
  <c r="CW68" i="6"/>
  <c r="CW69" i="6"/>
  <c r="CW70" i="6"/>
  <c r="CW71" i="6"/>
  <c r="CW72" i="6"/>
  <c r="CW73" i="6"/>
  <c r="CW74" i="6"/>
  <c r="CW75" i="6"/>
  <c r="CW76" i="6"/>
  <c r="CW77" i="6"/>
  <c r="CW78" i="6"/>
  <c r="CW79" i="6"/>
  <c r="CW80" i="6"/>
  <c r="CW81" i="6"/>
  <c r="CX68" i="6"/>
  <c r="CX69" i="6"/>
  <c r="CX70" i="6"/>
  <c r="CX71" i="6"/>
  <c r="CX72" i="6"/>
  <c r="CX73" i="6"/>
  <c r="CX74" i="6"/>
  <c r="CX75" i="6"/>
  <c r="CX76" i="6"/>
  <c r="CX77" i="6"/>
  <c r="CX78" i="6"/>
  <c r="CX79" i="6"/>
  <c r="CX80" i="6"/>
  <c r="CX81" i="6"/>
  <c r="CY68" i="6"/>
  <c r="CY69" i="6"/>
  <c r="CY70" i="6"/>
  <c r="CY71" i="6"/>
  <c r="CY72" i="6"/>
  <c r="CY73" i="6"/>
  <c r="CY74" i="6"/>
  <c r="CY75" i="6"/>
  <c r="CY76" i="6"/>
  <c r="CY77" i="6"/>
  <c r="CY78" i="6"/>
  <c r="CY79" i="6"/>
  <c r="CY80" i="6"/>
  <c r="CY81" i="6"/>
  <c r="CZ68" i="6"/>
  <c r="CZ69" i="6"/>
  <c r="CZ70" i="6"/>
  <c r="CZ71" i="6"/>
  <c r="CZ72" i="6"/>
  <c r="CZ73" i="6"/>
  <c r="CZ74" i="6"/>
  <c r="CZ75" i="6"/>
  <c r="CZ76" i="6"/>
  <c r="CZ77" i="6"/>
  <c r="CZ78" i="6"/>
  <c r="CZ79" i="6"/>
  <c r="CZ80" i="6"/>
  <c r="CZ81" i="6"/>
  <c r="CU82" i="6"/>
  <c r="CV82" i="6"/>
  <c r="AL25" i="6"/>
  <c r="AI9" i="6"/>
  <c r="CK82" i="6"/>
  <c r="CK68" i="6"/>
  <c r="CK69" i="6"/>
  <c r="CK70" i="6"/>
  <c r="CK71" i="6"/>
  <c r="CK72" i="6"/>
  <c r="CK73" i="6"/>
  <c r="CK74" i="6"/>
  <c r="CK75" i="6"/>
  <c r="CK76" i="6"/>
  <c r="CK77" i="6"/>
  <c r="CK78" i="6"/>
  <c r="CK79" i="6"/>
  <c r="CK80" i="6"/>
  <c r="CK81" i="6"/>
  <c r="CL68" i="6"/>
  <c r="CL69" i="6"/>
  <c r="CL70" i="6"/>
  <c r="CL71" i="6"/>
  <c r="CL72" i="6"/>
  <c r="CL73" i="6"/>
  <c r="CL74" i="6"/>
  <c r="CL75" i="6"/>
  <c r="CL76" i="6"/>
  <c r="CL77" i="6"/>
  <c r="CL78" i="6"/>
  <c r="CL79" i="6"/>
  <c r="CL80" i="6"/>
  <c r="CL81" i="6"/>
  <c r="CM68" i="6"/>
  <c r="CM69" i="6"/>
  <c r="CM70" i="6"/>
  <c r="CM71" i="6"/>
  <c r="CM72" i="6"/>
  <c r="CM73" i="6"/>
  <c r="CM74" i="6"/>
  <c r="CM75" i="6"/>
  <c r="CM76" i="6"/>
  <c r="CM77" i="6"/>
  <c r="CM78" i="6"/>
  <c r="CM79" i="6"/>
  <c r="CM80" i="6"/>
  <c r="CM81" i="6"/>
  <c r="CN68" i="6"/>
  <c r="CN69" i="6"/>
  <c r="CN70" i="6"/>
  <c r="CN71" i="6"/>
  <c r="CN72" i="6"/>
  <c r="CN73" i="6"/>
  <c r="CN74" i="6"/>
  <c r="CN75" i="6"/>
  <c r="CN76" i="6"/>
  <c r="CN77" i="6"/>
  <c r="CN78" i="6"/>
  <c r="CN79" i="6"/>
  <c r="CN80" i="6"/>
  <c r="CN81" i="6"/>
  <c r="CO68" i="6"/>
  <c r="CO69" i="6"/>
  <c r="CO70" i="6"/>
  <c r="CO71" i="6"/>
  <c r="CO72" i="6"/>
  <c r="CO73" i="6"/>
  <c r="CO74" i="6"/>
  <c r="CO75" i="6"/>
  <c r="CO76" i="6"/>
  <c r="CO77" i="6"/>
  <c r="CO78" i="6"/>
  <c r="CO79" i="6"/>
  <c r="CO80" i="6"/>
  <c r="CO81" i="6"/>
  <c r="CP68" i="6"/>
  <c r="CP69" i="6"/>
  <c r="CP70" i="6"/>
  <c r="CP71" i="6"/>
  <c r="CP72" i="6"/>
  <c r="CP73" i="6"/>
  <c r="CP74" i="6"/>
  <c r="CP75" i="6"/>
  <c r="CP76" i="6"/>
  <c r="CP77" i="6"/>
  <c r="CP78" i="6"/>
  <c r="CP79" i="6"/>
  <c r="CP80" i="6"/>
  <c r="CP81" i="6"/>
  <c r="CQ68" i="6"/>
  <c r="CQ69" i="6"/>
  <c r="CQ70" i="6"/>
  <c r="CQ71" i="6"/>
  <c r="CQ72" i="6"/>
  <c r="CQ73" i="6"/>
  <c r="CQ74" i="6"/>
  <c r="CQ75" i="6"/>
  <c r="CQ76" i="6"/>
  <c r="CQ77" i="6"/>
  <c r="CQ78" i="6"/>
  <c r="CQ79" i="6"/>
  <c r="CQ80" i="6"/>
  <c r="CQ81" i="6"/>
  <c r="CR68" i="6"/>
  <c r="CR69" i="6"/>
  <c r="CR70" i="6"/>
  <c r="CR71" i="6"/>
  <c r="CR72" i="6"/>
  <c r="CR73" i="6"/>
  <c r="CR74" i="6"/>
  <c r="CR75" i="6"/>
  <c r="CR76" i="6"/>
  <c r="CR77" i="6"/>
  <c r="CR78" i="6"/>
  <c r="CR79" i="6"/>
  <c r="CR80" i="6"/>
  <c r="CR81" i="6"/>
  <c r="CL82" i="6"/>
  <c r="CC82" i="6"/>
  <c r="CC68" i="6"/>
  <c r="CC69" i="6"/>
  <c r="CC70" i="6"/>
  <c r="CC71" i="6"/>
  <c r="CC72" i="6"/>
  <c r="CC73" i="6"/>
  <c r="CC74" i="6"/>
  <c r="CC75" i="6"/>
  <c r="CC76" i="6"/>
  <c r="CC77" i="6"/>
  <c r="CC78" i="6"/>
  <c r="CC79" i="6"/>
  <c r="CC80" i="6"/>
  <c r="CC81" i="6"/>
  <c r="CD68" i="6"/>
  <c r="CD69" i="6"/>
  <c r="CD70" i="6"/>
  <c r="CD71" i="6"/>
  <c r="CD72" i="6"/>
  <c r="CD73" i="6"/>
  <c r="CD74" i="6"/>
  <c r="CD75" i="6"/>
  <c r="CD76" i="6"/>
  <c r="CD77" i="6"/>
  <c r="CD78" i="6"/>
  <c r="CD79" i="6"/>
  <c r="CD80" i="6"/>
  <c r="CD81" i="6"/>
  <c r="CE68" i="6"/>
  <c r="CE69" i="6"/>
  <c r="CE70" i="6"/>
  <c r="CE71" i="6"/>
  <c r="CE72" i="6"/>
  <c r="CE73" i="6"/>
  <c r="CE74" i="6"/>
  <c r="CE75" i="6"/>
  <c r="CE76" i="6"/>
  <c r="CE77" i="6"/>
  <c r="CE78" i="6"/>
  <c r="CE79" i="6"/>
  <c r="CE80" i="6"/>
  <c r="CE81" i="6"/>
  <c r="CF68" i="6"/>
  <c r="CF69" i="6"/>
  <c r="CF70" i="6"/>
  <c r="CF71" i="6"/>
  <c r="CF72" i="6"/>
  <c r="CF73" i="6"/>
  <c r="CF74" i="6"/>
  <c r="CF75" i="6"/>
  <c r="CF76" i="6"/>
  <c r="CF77" i="6"/>
  <c r="CF78" i="6"/>
  <c r="CF79" i="6"/>
  <c r="CF80" i="6"/>
  <c r="CF81" i="6"/>
  <c r="CG68" i="6"/>
  <c r="CG69" i="6"/>
  <c r="CG70" i="6"/>
  <c r="CG71" i="6"/>
  <c r="CG72" i="6"/>
  <c r="CG73" i="6"/>
  <c r="CG74" i="6"/>
  <c r="CG75" i="6"/>
  <c r="CG76" i="6"/>
  <c r="CG77" i="6"/>
  <c r="CG78" i="6"/>
  <c r="CG79" i="6"/>
  <c r="CG80" i="6"/>
  <c r="CH68" i="6"/>
  <c r="CH69" i="6"/>
  <c r="CH70" i="6"/>
  <c r="CH71" i="6"/>
  <c r="CH72" i="6"/>
  <c r="CH73" i="6"/>
  <c r="CH74" i="6"/>
  <c r="CH75" i="6"/>
  <c r="CH76" i="6"/>
  <c r="CH77" i="6"/>
  <c r="CH78" i="6"/>
  <c r="CH79" i="6"/>
  <c r="CH80" i="6"/>
  <c r="CH81" i="6"/>
  <c r="CI68" i="6"/>
  <c r="CI69" i="6"/>
  <c r="CI70" i="6"/>
  <c r="CI71" i="6"/>
  <c r="CI72" i="6"/>
  <c r="CI73" i="6"/>
  <c r="CI74" i="6"/>
  <c r="CI75" i="6"/>
  <c r="CI76" i="6"/>
  <c r="CI77" i="6"/>
  <c r="CI78" i="6"/>
  <c r="CI79" i="6"/>
  <c r="CI80" i="6"/>
  <c r="CJ68" i="6"/>
  <c r="CJ69" i="6"/>
  <c r="CJ70" i="6"/>
  <c r="CJ71" i="6"/>
  <c r="CJ72" i="6"/>
  <c r="CJ73" i="6"/>
  <c r="CJ74" i="6"/>
  <c r="CJ75" i="6"/>
  <c r="CJ76" i="6"/>
  <c r="CJ77" i="6"/>
  <c r="CJ78" i="6"/>
  <c r="CJ79" i="6"/>
  <c r="CJ80" i="6"/>
  <c r="CD82" i="6"/>
  <c r="BU82" i="6"/>
  <c r="BU68" i="6"/>
  <c r="BU69" i="6"/>
  <c r="BU70" i="6"/>
  <c r="BU71" i="6"/>
  <c r="BU72" i="6"/>
  <c r="BU73" i="6"/>
  <c r="BU74" i="6"/>
  <c r="BU75" i="6"/>
  <c r="BU76" i="6"/>
  <c r="BU77" i="6"/>
  <c r="BU78" i="6"/>
  <c r="BU79" i="6"/>
  <c r="BU80" i="6"/>
  <c r="BU81" i="6"/>
  <c r="BV82" i="6"/>
  <c r="BV68" i="6"/>
  <c r="BV69" i="6"/>
  <c r="BV70" i="6"/>
  <c r="BV71" i="6"/>
  <c r="BV72" i="6"/>
  <c r="BV73" i="6"/>
  <c r="BV74" i="6"/>
  <c r="BV75" i="6"/>
  <c r="BV76" i="6"/>
  <c r="BV77" i="6"/>
  <c r="BV78" i="6"/>
  <c r="BV79" i="6"/>
  <c r="BV80" i="6"/>
  <c r="BV81" i="6"/>
  <c r="BW68" i="6"/>
  <c r="BW69" i="6"/>
  <c r="BW70" i="6"/>
  <c r="BW71" i="6"/>
  <c r="BW72" i="6"/>
  <c r="BW73" i="6"/>
  <c r="BW74" i="6"/>
  <c r="BW75" i="6"/>
  <c r="BW76" i="6"/>
  <c r="BW77" i="6"/>
  <c r="BW78" i="6"/>
  <c r="BW79" i="6"/>
  <c r="BW80" i="6"/>
  <c r="BW81" i="6"/>
  <c r="BX68" i="6"/>
  <c r="BX69" i="6"/>
  <c r="BX70" i="6"/>
  <c r="BX71" i="6"/>
  <c r="BX72" i="6"/>
  <c r="BX73" i="6"/>
  <c r="BX74" i="6"/>
  <c r="BX75" i="6"/>
  <c r="BX76" i="6"/>
  <c r="BX77" i="6"/>
  <c r="BX78" i="6"/>
  <c r="BX79" i="6"/>
  <c r="BX80" i="6"/>
  <c r="BX81" i="6"/>
  <c r="BY68" i="6"/>
  <c r="BY69" i="6"/>
  <c r="BY70" i="6"/>
  <c r="BY71" i="6"/>
  <c r="BY72" i="6"/>
  <c r="BY73" i="6"/>
  <c r="BY74" i="6"/>
  <c r="BY75" i="6"/>
  <c r="BY76" i="6"/>
  <c r="BY77" i="6"/>
  <c r="BY78" i="6"/>
  <c r="BY79" i="6"/>
  <c r="BY80" i="6"/>
  <c r="BY81" i="6"/>
  <c r="BZ68" i="6"/>
  <c r="BZ69" i="6"/>
  <c r="BZ70" i="6"/>
  <c r="BZ71" i="6"/>
  <c r="BZ72" i="6"/>
  <c r="BZ73" i="6"/>
  <c r="BZ74" i="6"/>
  <c r="BZ75" i="6"/>
  <c r="BZ76" i="6"/>
  <c r="BZ77" i="6"/>
  <c r="BZ78" i="6"/>
  <c r="BZ79" i="6"/>
  <c r="BZ80" i="6"/>
  <c r="BZ81" i="6"/>
  <c r="CA68" i="6"/>
  <c r="CA69" i="6"/>
  <c r="CA70" i="6"/>
  <c r="CA71" i="6"/>
  <c r="CA72" i="6"/>
  <c r="CA73" i="6"/>
  <c r="CA74" i="6"/>
  <c r="CA75" i="6"/>
  <c r="CA76" i="6"/>
  <c r="CA77" i="6"/>
  <c r="CA78" i="6"/>
  <c r="CA79" i="6"/>
  <c r="CA80" i="6"/>
  <c r="CA81" i="6"/>
  <c r="CB68" i="6"/>
  <c r="CB69" i="6"/>
  <c r="CB70" i="6"/>
  <c r="CB71" i="6"/>
  <c r="CB72" i="6"/>
  <c r="CB73" i="6"/>
  <c r="CB74" i="6"/>
  <c r="CB75" i="6"/>
  <c r="CB76" i="6"/>
  <c r="CB77" i="6"/>
  <c r="CB78" i="6"/>
  <c r="CB79" i="6"/>
  <c r="CB80" i="6"/>
  <c r="CB81" i="6"/>
  <c r="BW82" i="6"/>
  <c r="BM82" i="6"/>
  <c r="BM68" i="6"/>
  <c r="BM69" i="6"/>
  <c r="BM70" i="6"/>
  <c r="BM71" i="6"/>
  <c r="BM72" i="6"/>
  <c r="BM73" i="6"/>
  <c r="BM74" i="6"/>
  <c r="BM75" i="6"/>
  <c r="BM76" i="6"/>
  <c r="BM77" i="6"/>
  <c r="BM78" i="6"/>
  <c r="BM79" i="6"/>
  <c r="BM80" i="6"/>
  <c r="BM81" i="6"/>
  <c r="BN68" i="6"/>
  <c r="BN69" i="6"/>
  <c r="BN70" i="6"/>
  <c r="BN71" i="6"/>
  <c r="BN72" i="6"/>
  <c r="BN73" i="6"/>
  <c r="BN74" i="6"/>
  <c r="BN75" i="6"/>
  <c r="BN76" i="6"/>
  <c r="BN77" i="6"/>
  <c r="BN78" i="6"/>
  <c r="BN79" i="6"/>
  <c r="BN80" i="6"/>
  <c r="BN81" i="6"/>
  <c r="BO68" i="6"/>
  <c r="BO69" i="6"/>
  <c r="BO70" i="6"/>
  <c r="BO71" i="6"/>
  <c r="BO72" i="6"/>
  <c r="BO73" i="6"/>
  <c r="BO74" i="6"/>
  <c r="BO75" i="6"/>
  <c r="BO76" i="6"/>
  <c r="BO77" i="6"/>
  <c r="BO78" i="6"/>
  <c r="BO79" i="6"/>
  <c r="BO80" i="6"/>
  <c r="BO81" i="6"/>
  <c r="BP68" i="6"/>
  <c r="BP69" i="6"/>
  <c r="BP70" i="6"/>
  <c r="BP71" i="6"/>
  <c r="BP72" i="6"/>
  <c r="BP73" i="6"/>
  <c r="BP74" i="6"/>
  <c r="BP75" i="6"/>
  <c r="BP76" i="6"/>
  <c r="BP77" i="6"/>
  <c r="BP78" i="6"/>
  <c r="BP79" i="6"/>
  <c r="BP80" i="6"/>
  <c r="BP81" i="6"/>
  <c r="BQ68" i="6"/>
  <c r="BQ69" i="6"/>
  <c r="BQ70" i="6"/>
  <c r="BQ71" i="6"/>
  <c r="BQ72" i="6"/>
  <c r="BQ73" i="6"/>
  <c r="BQ74" i="6"/>
  <c r="BQ75" i="6"/>
  <c r="BQ76" i="6"/>
  <c r="BQ77" i="6"/>
  <c r="BQ78" i="6"/>
  <c r="BQ79" i="6"/>
  <c r="BQ80" i="6"/>
  <c r="BQ81" i="6"/>
  <c r="BR68" i="6"/>
  <c r="BR69" i="6"/>
  <c r="BR70" i="6"/>
  <c r="BR71" i="6"/>
  <c r="BR72" i="6"/>
  <c r="BR73" i="6"/>
  <c r="BR74" i="6"/>
  <c r="BR75" i="6"/>
  <c r="BR76" i="6"/>
  <c r="BR77" i="6"/>
  <c r="BR78" i="6"/>
  <c r="BR79" i="6"/>
  <c r="BR80" i="6"/>
  <c r="BR81" i="6"/>
  <c r="BS68" i="6"/>
  <c r="BS69" i="6"/>
  <c r="BS70" i="6"/>
  <c r="BS71" i="6"/>
  <c r="BS72" i="6"/>
  <c r="BS73" i="6"/>
  <c r="BS74" i="6"/>
  <c r="BS75" i="6"/>
  <c r="BS76" i="6"/>
  <c r="BS77" i="6"/>
  <c r="BS78" i="6"/>
  <c r="BS79" i="6"/>
  <c r="BS80" i="6"/>
  <c r="BS81" i="6"/>
  <c r="BT68" i="6"/>
  <c r="BT69" i="6"/>
  <c r="BT70" i="6"/>
  <c r="BT71" i="6"/>
  <c r="BT72" i="6"/>
  <c r="BT73" i="6"/>
  <c r="BT74" i="6"/>
  <c r="BT75" i="6"/>
  <c r="BT76" i="6"/>
  <c r="BT77" i="6"/>
  <c r="BT78" i="6"/>
  <c r="BT79" i="6"/>
  <c r="BT80" i="6"/>
  <c r="BN82" i="6"/>
  <c r="BE82" i="6"/>
  <c r="BF82" i="6"/>
  <c r="BE68" i="6"/>
  <c r="BE69" i="6"/>
  <c r="BE70" i="6"/>
  <c r="BE71" i="6"/>
  <c r="BE72" i="6"/>
  <c r="BE73" i="6"/>
  <c r="BE74" i="6"/>
  <c r="BE75" i="6"/>
  <c r="BE76" i="6"/>
  <c r="BE77" i="6"/>
  <c r="BE78" i="6"/>
  <c r="BE79" i="6"/>
  <c r="BE80" i="6"/>
  <c r="BF68" i="6"/>
  <c r="BF69" i="6"/>
  <c r="BF70" i="6"/>
  <c r="BF71" i="6"/>
  <c r="BF72" i="6"/>
  <c r="BF73" i="6"/>
  <c r="BF74" i="6"/>
  <c r="BF75" i="6"/>
  <c r="BF76" i="6"/>
  <c r="BF77" i="6"/>
  <c r="BF78" i="6"/>
  <c r="BF79" i="6"/>
  <c r="BF80" i="6"/>
  <c r="BF81" i="6"/>
  <c r="BG68" i="6"/>
  <c r="BG69" i="6"/>
  <c r="BG70" i="6"/>
  <c r="BG71" i="6"/>
  <c r="BG72" i="6"/>
  <c r="BG73" i="6"/>
  <c r="BG74" i="6"/>
  <c r="BG75" i="6"/>
  <c r="BG76" i="6"/>
  <c r="BG77" i="6"/>
  <c r="BG78" i="6"/>
  <c r="BG79" i="6"/>
  <c r="BG80" i="6"/>
  <c r="BH68" i="6"/>
  <c r="BH69" i="6"/>
  <c r="BH70" i="6"/>
  <c r="BH71" i="6"/>
  <c r="BH72" i="6"/>
  <c r="BH73" i="6"/>
  <c r="BH74" i="6"/>
  <c r="BH75" i="6"/>
  <c r="BH76" i="6"/>
  <c r="BH77" i="6"/>
  <c r="BH78" i="6"/>
  <c r="BH79" i="6"/>
  <c r="BH80" i="6"/>
  <c r="BI68" i="6"/>
  <c r="BI69" i="6"/>
  <c r="BI70" i="6"/>
  <c r="BI71" i="6"/>
  <c r="BI72" i="6"/>
  <c r="BI73" i="6"/>
  <c r="BI74" i="6"/>
  <c r="BI75" i="6"/>
  <c r="BI76" i="6"/>
  <c r="BI77" i="6"/>
  <c r="BI78" i="6"/>
  <c r="BI79" i="6"/>
  <c r="BI80" i="6"/>
  <c r="BJ68" i="6"/>
  <c r="BJ69" i="6"/>
  <c r="BJ70" i="6"/>
  <c r="BJ71" i="6"/>
  <c r="BJ72" i="6"/>
  <c r="BJ73" i="6"/>
  <c r="BJ74" i="6"/>
  <c r="BJ75" i="6"/>
  <c r="BJ76" i="6"/>
  <c r="BJ77" i="6"/>
  <c r="BJ78" i="6"/>
  <c r="BJ79" i="6"/>
  <c r="BJ80" i="6"/>
  <c r="BJ81" i="6"/>
  <c r="BK68" i="6"/>
  <c r="BK69" i="6"/>
  <c r="BK70" i="6"/>
  <c r="BK71" i="6"/>
  <c r="BK72" i="6"/>
  <c r="BK73" i="6"/>
  <c r="BK74" i="6"/>
  <c r="BK75" i="6"/>
  <c r="BK76" i="6"/>
  <c r="BK77" i="6"/>
  <c r="BK78" i="6"/>
  <c r="BK79" i="6"/>
  <c r="BK80" i="6"/>
  <c r="BL68" i="6"/>
  <c r="BL69" i="6"/>
  <c r="BL70" i="6"/>
  <c r="BL71" i="6"/>
  <c r="BL72" i="6"/>
  <c r="BL73" i="6"/>
  <c r="BL74" i="6"/>
  <c r="BL75" i="6"/>
  <c r="BL76" i="6"/>
  <c r="BL77" i="6"/>
  <c r="BL78" i="6"/>
  <c r="BL79" i="6"/>
  <c r="BL80" i="6"/>
  <c r="BL81" i="6"/>
  <c r="AW82" i="6"/>
  <c r="AX82" i="6"/>
  <c r="AX80" i="6"/>
  <c r="AX68" i="6"/>
  <c r="AX69" i="6"/>
  <c r="AX70" i="6"/>
  <c r="AX71" i="6"/>
  <c r="AX72" i="6"/>
  <c r="AX73" i="6"/>
  <c r="AX74" i="6"/>
  <c r="AX75" i="6"/>
  <c r="AX76" i="6"/>
  <c r="AX77" i="6"/>
  <c r="AX78" i="6"/>
  <c r="AX79" i="6"/>
  <c r="AX81" i="6"/>
  <c r="AZ80" i="6"/>
  <c r="AZ68" i="6"/>
  <c r="AZ69" i="6"/>
  <c r="AZ70" i="6"/>
  <c r="AZ71" i="6"/>
  <c r="AZ72" i="6"/>
  <c r="AZ73" i="6"/>
  <c r="AZ74" i="6"/>
  <c r="AZ75" i="6"/>
  <c r="AZ76" i="6"/>
  <c r="AZ77" i="6"/>
  <c r="AZ78" i="6"/>
  <c r="AZ79" i="6"/>
  <c r="AZ81" i="6"/>
  <c r="BA80" i="6"/>
  <c r="BA68" i="6"/>
  <c r="BA69" i="6"/>
  <c r="BA70" i="6"/>
  <c r="BA71" i="6"/>
  <c r="BA72" i="6"/>
  <c r="BA73" i="6"/>
  <c r="BA74" i="6"/>
  <c r="BA75" i="6"/>
  <c r="BA76" i="6"/>
  <c r="BA77" i="6"/>
  <c r="BA78" i="6"/>
  <c r="BA79" i="6"/>
  <c r="BA81" i="6"/>
  <c r="BB80" i="6"/>
  <c r="BB68" i="6"/>
  <c r="BB69" i="6"/>
  <c r="BB70" i="6"/>
  <c r="BB71" i="6"/>
  <c r="BB72" i="6"/>
  <c r="BB73" i="6"/>
  <c r="BB74" i="6"/>
  <c r="BB75" i="6"/>
  <c r="BB76" i="6"/>
  <c r="BB77" i="6"/>
  <c r="BB78" i="6"/>
  <c r="BB79" i="6"/>
  <c r="BB81" i="6"/>
  <c r="BC80" i="6"/>
  <c r="BC68" i="6"/>
  <c r="BC69" i="6"/>
  <c r="BC70" i="6"/>
  <c r="BC71" i="6"/>
  <c r="BC72" i="6"/>
  <c r="BC73" i="6"/>
  <c r="BC74" i="6"/>
  <c r="BC75" i="6"/>
  <c r="BC76" i="6"/>
  <c r="BC77" i="6"/>
  <c r="BC78" i="6"/>
  <c r="BC79" i="6"/>
  <c r="BC81" i="6"/>
  <c r="BD80" i="6"/>
  <c r="BD68" i="6"/>
  <c r="BD69" i="6"/>
  <c r="BD70" i="6"/>
  <c r="BD71" i="6"/>
  <c r="BD72" i="6"/>
  <c r="BD73" i="6"/>
  <c r="BD74" i="6"/>
  <c r="BD75" i="6"/>
  <c r="BD76" i="6"/>
  <c r="BD77" i="6"/>
  <c r="BD78" i="6"/>
  <c r="BD79" i="6"/>
  <c r="BD81" i="6"/>
  <c r="AO82" i="6"/>
  <c r="AO68" i="6"/>
  <c r="AO69" i="6"/>
  <c r="AO70" i="6"/>
  <c r="AO71" i="6"/>
  <c r="AO72" i="6"/>
  <c r="AO73" i="6"/>
  <c r="AO74" i="6"/>
  <c r="AO75" i="6"/>
  <c r="AO76" i="6"/>
  <c r="AO77" i="6"/>
  <c r="AO78" i="6"/>
  <c r="AO79" i="6"/>
  <c r="AO80" i="6"/>
  <c r="AO81" i="6"/>
  <c r="AP68" i="6"/>
  <c r="AP69" i="6"/>
  <c r="AP70" i="6"/>
  <c r="AP71" i="6"/>
  <c r="AP72" i="6"/>
  <c r="AP73" i="6"/>
  <c r="AP74" i="6"/>
  <c r="AP75" i="6"/>
  <c r="AP76" i="6"/>
  <c r="AP77" i="6"/>
  <c r="AP78" i="6"/>
  <c r="AP79" i="6"/>
  <c r="AP80" i="6"/>
  <c r="AP81" i="6"/>
  <c r="AQ68" i="6"/>
  <c r="AQ69" i="6"/>
  <c r="AQ70" i="6"/>
  <c r="AQ71" i="6"/>
  <c r="AQ72" i="6"/>
  <c r="AQ73" i="6"/>
  <c r="AQ74" i="6"/>
  <c r="AQ75" i="6"/>
  <c r="AQ76" i="6"/>
  <c r="AQ77" i="6"/>
  <c r="AQ78" i="6"/>
  <c r="AQ79" i="6"/>
  <c r="AQ80" i="6"/>
  <c r="AQ81" i="6"/>
  <c r="AR68" i="6"/>
  <c r="AR69" i="6"/>
  <c r="AR70" i="6"/>
  <c r="AR71" i="6"/>
  <c r="AR72" i="6"/>
  <c r="AR73" i="6"/>
  <c r="AR74" i="6"/>
  <c r="AR75" i="6"/>
  <c r="AR76" i="6"/>
  <c r="AR77" i="6"/>
  <c r="AR78" i="6"/>
  <c r="AR79" i="6"/>
  <c r="AR80" i="6"/>
  <c r="AR81" i="6"/>
  <c r="AS68" i="6"/>
  <c r="AS69" i="6"/>
  <c r="AS70" i="6"/>
  <c r="AS71" i="6"/>
  <c r="AS72" i="6"/>
  <c r="AS73" i="6"/>
  <c r="AS74" i="6"/>
  <c r="AS75" i="6"/>
  <c r="AS76" i="6"/>
  <c r="AS77" i="6"/>
  <c r="AS78" i="6"/>
  <c r="AS79" i="6"/>
  <c r="AS80" i="6"/>
  <c r="AT68" i="6"/>
  <c r="AT69" i="6"/>
  <c r="AT70" i="6"/>
  <c r="AT71" i="6"/>
  <c r="AT72" i="6"/>
  <c r="AT73" i="6"/>
  <c r="AT74" i="6"/>
  <c r="AT75" i="6"/>
  <c r="AT76" i="6"/>
  <c r="AT77" i="6"/>
  <c r="AT78" i="6"/>
  <c r="AT79" i="6"/>
  <c r="AT80" i="6"/>
  <c r="AT81" i="6"/>
  <c r="AU68" i="6"/>
  <c r="AU69" i="6"/>
  <c r="AU70" i="6"/>
  <c r="AU71" i="6"/>
  <c r="AU72" i="6"/>
  <c r="AU73" i="6"/>
  <c r="AU74" i="6"/>
  <c r="AU75" i="6"/>
  <c r="AU76" i="6"/>
  <c r="AU77" i="6"/>
  <c r="AU78" i="6"/>
  <c r="AU79" i="6"/>
  <c r="AU80" i="6"/>
  <c r="AU81" i="6"/>
  <c r="AV68" i="6"/>
  <c r="AV69" i="6"/>
  <c r="AV70" i="6"/>
  <c r="AV71" i="6"/>
  <c r="AV72" i="6"/>
  <c r="AV73" i="6"/>
  <c r="AV74" i="6"/>
  <c r="AV75" i="6"/>
  <c r="AV76" i="6"/>
  <c r="AV77" i="6"/>
  <c r="AV78" i="6"/>
  <c r="AV79" i="6"/>
  <c r="AV80" i="6"/>
  <c r="AV81" i="6"/>
  <c r="AP82" i="6"/>
  <c r="N9" i="6"/>
  <c r="AG82" i="6"/>
  <c r="AG68" i="6"/>
  <c r="AG69" i="6"/>
  <c r="AG70" i="6"/>
  <c r="AG71" i="6"/>
  <c r="AG72" i="6"/>
  <c r="AG73" i="6"/>
  <c r="AG74" i="6"/>
  <c r="AG75" i="6"/>
  <c r="AG76" i="6"/>
  <c r="AG77" i="6"/>
  <c r="AG78" i="6"/>
  <c r="AG79" i="6"/>
  <c r="AG80" i="6"/>
  <c r="AH68" i="6"/>
  <c r="AH69" i="6"/>
  <c r="AH70" i="6"/>
  <c r="AH71" i="6"/>
  <c r="AH72" i="6"/>
  <c r="AH73" i="6"/>
  <c r="AH74" i="6"/>
  <c r="AH75" i="6"/>
  <c r="AH76" i="6"/>
  <c r="AH77" i="6"/>
  <c r="AH78" i="6"/>
  <c r="AH79" i="6"/>
  <c r="AH80" i="6"/>
  <c r="AH81" i="6"/>
  <c r="AI68" i="6"/>
  <c r="AI69" i="6"/>
  <c r="AI70" i="6"/>
  <c r="AI71" i="6"/>
  <c r="AI72" i="6"/>
  <c r="AI73" i="6"/>
  <c r="AI74" i="6"/>
  <c r="AI75" i="6"/>
  <c r="AI76" i="6"/>
  <c r="AI77" i="6"/>
  <c r="AI78" i="6"/>
  <c r="AI79" i="6"/>
  <c r="AI80" i="6"/>
  <c r="AI81" i="6"/>
  <c r="AJ68" i="6"/>
  <c r="AJ69" i="6"/>
  <c r="AJ70" i="6"/>
  <c r="AJ71" i="6"/>
  <c r="AJ72" i="6"/>
  <c r="AJ73" i="6"/>
  <c r="AJ74" i="6"/>
  <c r="AJ75" i="6"/>
  <c r="AJ76" i="6"/>
  <c r="AJ77" i="6"/>
  <c r="AJ78" i="6"/>
  <c r="AJ79" i="6"/>
  <c r="AJ80" i="6"/>
  <c r="AJ81" i="6"/>
  <c r="AK68" i="6"/>
  <c r="AK69" i="6"/>
  <c r="AK70" i="6"/>
  <c r="AK71" i="6"/>
  <c r="AK72" i="6"/>
  <c r="AK73" i="6"/>
  <c r="AK74" i="6"/>
  <c r="AK75" i="6"/>
  <c r="AK76" i="6"/>
  <c r="AK77" i="6"/>
  <c r="AK78" i="6"/>
  <c r="AK79" i="6"/>
  <c r="AK80" i="6"/>
  <c r="AK81" i="6"/>
  <c r="AL68" i="6"/>
  <c r="AL69" i="6"/>
  <c r="AL70" i="6"/>
  <c r="AL71" i="6"/>
  <c r="AL72" i="6"/>
  <c r="AL73" i="6"/>
  <c r="AL74" i="6"/>
  <c r="AL75" i="6"/>
  <c r="AL76" i="6"/>
  <c r="AL77" i="6"/>
  <c r="AL78" i="6"/>
  <c r="AL79" i="6"/>
  <c r="AL80" i="6"/>
  <c r="AL81" i="6"/>
  <c r="AM68" i="6"/>
  <c r="AM69" i="6"/>
  <c r="AM70" i="6"/>
  <c r="AM71" i="6"/>
  <c r="AM72" i="6"/>
  <c r="AM73" i="6"/>
  <c r="AM74" i="6"/>
  <c r="AM75" i="6"/>
  <c r="AM76" i="6"/>
  <c r="AM77" i="6"/>
  <c r="AM78" i="6"/>
  <c r="AM79" i="6"/>
  <c r="AM80" i="6"/>
  <c r="AM81" i="6"/>
  <c r="AN68" i="6"/>
  <c r="AN69" i="6"/>
  <c r="AN70" i="6"/>
  <c r="AN71" i="6"/>
  <c r="AN72" i="6"/>
  <c r="AN73" i="6"/>
  <c r="AN74" i="6"/>
  <c r="AN75" i="6"/>
  <c r="AN76" i="6"/>
  <c r="AN77" i="6"/>
  <c r="AN78" i="6"/>
  <c r="AN79" i="6"/>
  <c r="AN80" i="6"/>
  <c r="AN81" i="6"/>
  <c r="AH82" i="6"/>
  <c r="K9" i="6"/>
  <c r="Y82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B81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D68" i="6"/>
  <c r="AD69" i="6"/>
  <c r="AD70" i="6"/>
  <c r="AD71" i="6"/>
  <c r="AD72" i="6"/>
  <c r="AD73" i="6"/>
  <c r="AD74" i="6"/>
  <c r="AD75" i="6"/>
  <c r="AD76" i="6"/>
  <c r="AD77" i="6"/>
  <c r="AD78" i="6"/>
  <c r="AD79" i="6"/>
  <c r="AD80" i="6"/>
  <c r="AD81" i="6"/>
  <c r="AE68" i="6"/>
  <c r="AE69" i="6"/>
  <c r="AE70" i="6"/>
  <c r="AE71" i="6"/>
  <c r="AE72" i="6"/>
  <c r="AE73" i="6"/>
  <c r="AE74" i="6"/>
  <c r="AE75" i="6"/>
  <c r="AE76" i="6"/>
  <c r="AE77" i="6"/>
  <c r="AE78" i="6"/>
  <c r="AE79" i="6"/>
  <c r="AE80" i="6"/>
  <c r="AE81" i="6"/>
  <c r="AF68" i="6"/>
  <c r="AF69" i="6"/>
  <c r="AF70" i="6"/>
  <c r="AF71" i="6"/>
  <c r="AF72" i="6"/>
  <c r="AF73" i="6"/>
  <c r="AF74" i="6"/>
  <c r="AF75" i="6"/>
  <c r="AF76" i="6"/>
  <c r="AF77" i="6"/>
  <c r="AF78" i="6"/>
  <c r="AF79" i="6"/>
  <c r="AF80" i="6"/>
  <c r="AF81" i="6"/>
  <c r="Z82" i="6"/>
  <c r="Q82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R82" i="6"/>
  <c r="E9" i="6"/>
  <c r="I82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J82" i="6"/>
  <c r="B9" i="6"/>
  <c r="A82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B82" i="6"/>
  <c r="DZ112" i="6"/>
  <c r="DY112" i="6"/>
  <c r="AW112" i="6"/>
  <c r="AW98" i="6"/>
  <c r="AW99" i="6"/>
  <c r="AW100" i="6"/>
  <c r="AW101" i="6"/>
  <c r="AW102" i="6"/>
  <c r="AW103" i="6"/>
  <c r="AW104" i="6"/>
  <c r="AW105" i="6"/>
  <c r="AW106" i="6"/>
  <c r="AW107" i="6"/>
  <c r="AW108" i="6"/>
  <c r="AW109" i="6"/>
  <c r="AW110" i="6"/>
  <c r="AW111" i="6"/>
  <c r="AX98" i="6"/>
  <c r="AX99" i="6"/>
  <c r="AX100" i="6"/>
  <c r="AX101" i="6"/>
  <c r="AX102" i="6"/>
  <c r="AX103" i="6"/>
  <c r="AX104" i="6"/>
  <c r="AX105" i="6"/>
  <c r="AX106" i="6"/>
  <c r="AX107" i="6"/>
  <c r="AX108" i="6"/>
  <c r="AX109" i="6"/>
  <c r="AX110" i="6"/>
  <c r="AX111" i="6"/>
  <c r="AY98" i="6"/>
  <c r="AY99" i="6"/>
  <c r="AY100" i="6"/>
  <c r="AY101" i="6"/>
  <c r="AY102" i="6"/>
  <c r="AY103" i="6"/>
  <c r="AY104" i="6"/>
  <c r="AY105" i="6"/>
  <c r="AY106" i="6"/>
  <c r="AY107" i="6"/>
  <c r="AY108" i="6"/>
  <c r="AY109" i="6"/>
  <c r="AY110" i="6"/>
  <c r="AY111" i="6"/>
  <c r="AZ98" i="6"/>
  <c r="AZ99" i="6"/>
  <c r="AZ100" i="6"/>
  <c r="AZ101" i="6"/>
  <c r="AZ102" i="6"/>
  <c r="AZ103" i="6"/>
  <c r="AZ104" i="6"/>
  <c r="AZ105" i="6"/>
  <c r="AZ106" i="6"/>
  <c r="AZ107" i="6"/>
  <c r="AZ108" i="6"/>
  <c r="AZ109" i="6"/>
  <c r="AZ110" i="6"/>
  <c r="AZ111" i="6"/>
  <c r="BA98" i="6"/>
  <c r="BA99" i="6"/>
  <c r="BA100" i="6"/>
  <c r="BA101" i="6"/>
  <c r="BA102" i="6"/>
  <c r="BA103" i="6"/>
  <c r="BA104" i="6"/>
  <c r="BA105" i="6"/>
  <c r="BA106" i="6"/>
  <c r="BA107" i="6"/>
  <c r="BA108" i="6"/>
  <c r="BA109" i="6"/>
  <c r="BA110" i="6"/>
  <c r="BA111" i="6"/>
  <c r="BB98" i="6"/>
  <c r="BB99" i="6"/>
  <c r="BB100" i="6"/>
  <c r="BB101" i="6"/>
  <c r="BB102" i="6"/>
  <c r="BB103" i="6"/>
  <c r="BB104" i="6"/>
  <c r="BB105" i="6"/>
  <c r="BB106" i="6"/>
  <c r="BB107" i="6"/>
  <c r="BB108" i="6"/>
  <c r="BB109" i="6"/>
  <c r="BB110" i="6"/>
  <c r="BB111" i="6"/>
  <c r="BC98" i="6"/>
  <c r="BC99" i="6"/>
  <c r="BC100" i="6"/>
  <c r="BC101" i="6"/>
  <c r="BC102" i="6"/>
  <c r="BC103" i="6"/>
  <c r="BC104" i="6"/>
  <c r="BC105" i="6"/>
  <c r="BC106" i="6"/>
  <c r="BC107" i="6"/>
  <c r="BC108" i="6"/>
  <c r="BC109" i="6"/>
  <c r="BC110" i="6"/>
  <c r="BC111" i="6"/>
  <c r="BD98" i="6"/>
  <c r="BD99" i="6"/>
  <c r="BD100" i="6"/>
  <c r="BD101" i="6"/>
  <c r="BD102" i="6"/>
  <c r="BD103" i="6"/>
  <c r="BD104" i="6"/>
  <c r="BD105" i="6"/>
  <c r="BD106" i="6"/>
  <c r="BD107" i="6"/>
  <c r="BD108" i="6"/>
  <c r="BD109" i="6"/>
  <c r="BD110" i="6"/>
  <c r="AX112" i="6"/>
  <c r="BE112" i="6"/>
  <c r="BF112" i="6"/>
  <c r="BE98" i="6"/>
  <c r="BE99" i="6"/>
  <c r="BE100" i="6"/>
  <c r="BE101" i="6"/>
  <c r="BE102" i="6"/>
  <c r="BE103" i="6"/>
  <c r="BE104" i="6"/>
  <c r="BE105" i="6"/>
  <c r="BE106" i="6"/>
  <c r="BE107" i="6"/>
  <c r="BE108" i="6"/>
  <c r="BE109" i="6"/>
  <c r="BE110" i="6"/>
  <c r="BE111" i="6"/>
  <c r="BF98" i="6"/>
  <c r="BF99" i="6"/>
  <c r="BF100" i="6"/>
  <c r="BF101" i="6"/>
  <c r="BF102" i="6"/>
  <c r="BF103" i="6"/>
  <c r="BF104" i="6"/>
  <c r="BF105" i="6"/>
  <c r="BF106" i="6"/>
  <c r="BF107" i="6"/>
  <c r="BF108" i="6"/>
  <c r="BF109" i="6"/>
  <c r="BF110" i="6"/>
  <c r="BF111" i="6"/>
  <c r="BG98" i="6"/>
  <c r="BG99" i="6"/>
  <c r="BG100" i="6"/>
  <c r="BG101" i="6"/>
  <c r="BG102" i="6"/>
  <c r="BG103" i="6"/>
  <c r="BG104" i="6"/>
  <c r="BG105" i="6"/>
  <c r="BG106" i="6"/>
  <c r="BG107" i="6"/>
  <c r="BG108" i="6"/>
  <c r="BG109" i="6"/>
  <c r="BG110" i="6"/>
  <c r="BG111" i="6"/>
  <c r="BH98" i="6"/>
  <c r="BH99" i="6"/>
  <c r="BH100" i="6"/>
  <c r="BH101" i="6"/>
  <c r="BH102" i="6"/>
  <c r="BH103" i="6"/>
  <c r="BH104" i="6"/>
  <c r="BH105" i="6"/>
  <c r="BH106" i="6"/>
  <c r="BH107" i="6"/>
  <c r="BH108" i="6"/>
  <c r="BH109" i="6"/>
  <c r="BH110" i="6"/>
  <c r="BH111" i="6"/>
  <c r="BI98" i="6"/>
  <c r="BI99" i="6"/>
  <c r="BI100" i="6"/>
  <c r="BI101" i="6"/>
  <c r="BI102" i="6"/>
  <c r="BI103" i="6"/>
  <c r="BI104" i="6"/>
  <c r="BI105" i="6"/>
  <c r="BI106" i="6"/>
  <c r="BI107" i="6"/>
  <c r="BI108" i="6"/>
  <c r="BI109" i="6"/>
  <c r="BI110" i="6"/>
  <c r="BI111" i="6"/>
  <c r="BJ98" i="6"/>
  <c r="BJ99" i="6"/>
  <c r="BJ100" i="6"/>
  <c r="BJ101" i="6"/>
  <c r="BJ102" i="6"/>
  <c r="BJ103" i="6"/>
  <c r="BJ104" i="6"/>
  <c r="BJ105" i="6"/>
  <c r="BJ106" i="6"/>
  <c r="BJ107" i="6"/>
  <c r="BJ108" i="6"/>
  <c r="BJ109" i="6"/>
  <c r="BJ110" i="6"/>
  <c r="BK98" i="6"/>
  <c r="BK99" i="6"/>
  <c r="BK100" i="6"/>
  <c r="BK101" i="6"/>
  <c r="BK102" i="6"/>
  <c r="BK103" i="6"/>
  <c r="BK104" i="6"/>
  <c r="BK105" i="6"/>
  <c r="BK106" i="6"/>
  <c r="BK107" i="6"/>
  <c r="BK108" i="6"/>
  <c r="BK109" i="6"/>
  <c r="BK110" i="6"/>
  <c r="BK111" i="6"/>
  <c r="BL98" i="6"/>
  <c r="BL99" i="6"/>
  <c r="BL100" i="6"/>
  <c r="BL101" i="6"/>
  <c r="BL102" i="6"/>
  <c r="BL103" i="6"/>
  <c r="BL104" i="6"/>
  <c r="BL105" i="6"/>
  <c r="BL106" i="6"/>
  <c r="BL107" i="6"/>
  <c r="BL108" i="6"/>
  <c r="BL109" i="6"/>
  <c r="BL110" i="6"/>
  <c r="BL111" i="6"/>
  <c r="BM112" i="6"/>
  <c r="BN112" i="6"/>
  <c r="BM98" i="6"/>
  <c r="BM99" i="6"/>
  <c r="BM100" i="6"/>
  <c r="BM101" i="6"/>
  <c r="BM102" i="6"/>
  <c r="BM103" i="6"/>
  <c r="BM104" i="6"/>
  <c r="BM105" i="6"/>
  <c r="BM106" i="6"/>
  <c r="BM107" i="6"/>
  <c r="BM108" i="6"/>
  <c r="BM109" i="6"/>
  <c r="BM110" i="6"/>
  <c r="BM111" i="6"/>
  <c r="BN98" i="6"/>
  <c r="BN99" i="6"/>
  <c r="BN100" i="6"/>
  <c r="BN101" i="6"/>
  <c r="BN102" i="6"/>
  <c r="BN103" i="6"/>
  <c r="BN104" i="6"/>
  <c r="BN105" i="6"/>
  <c r="BN106" i="6"/>
  <c r="BN107" i="6"/>
  <c r="BN108" i="6"/>
  <c r="BN109" i="6"/>
  <c r="BN110" i="6"/>
  <c r="BN111" i="6"/>
  <c r="BO98" i="6"/>
  <c r="BO99" i="6"/>
  <c r="BO100" i="6"/>
  <c r="BO101" i="6"/>
  <c r="BO102" i="6"/>
  <c r="BO103" i="6"/>
  <c r="BO104" i="6"/>
  <c r="BO105" i="6"/>
  <c r="BO106" i="6"/>
  <c r="BO107" i="6"/>
  <c r="BO108" i="6"/>
  <c r="BO109" i="6"/>
  <c r="BO110" i="6"/>
  <c r="BP98" i="6"/>
  <c r="BP99" i="6"/>
  <c r="BP100" i="6"/>
  <c r="BP101" i="6"/>
  <c r="BP102" i="6"/>
  <c r="BP103" i="6"/>
  <c r="BP104" i="6"/>
  <c r="BP105" i="6"/>
  <c r="BP106" i="6"/>
  <c r="BP107" i="6"/>
  <c r="BP108" i="6"/>
  <c r="BP109" i="6"/>
  <c r="BP110" i="6"/>
  <c r="BP111" i="6"/>
  <c r="BQ98" i="6"/>
  <c r="BQ99" i="6"/>
  <c r="BQ100" i="6"/>
  <c r="BQ101" i="6"/>
  <c r="BQ102" i="6"/>
  <c r="BQ103" i="6"/>
  <c r="BQ104" i="6"/>
  <c r="BQ105" i="6"/>
  <c r="BQ106" i="6"/>
  <c r="BQ107" i="6"/>
  <c r="BQ108" i="6"/>
  <c r="BQ109" i="6"/>
  <c r="BQ110" i="6"/>
  <c r="BQ111" i="6"/>
  <c r="BR98" i="6"/>
  <c r="BR99" i="6"/>
  <c r="BR100" i="6"/>
  <c r="BR101" i="6"/>
  <c r="BR102" i="6"/>
  <c r="BR103" i="6"/>
  <c r="BR104" i="6"/>
  <c r="BR105" i="6"/>
  <c r="BR106" i="6"/>
  <c r="BR107" i="6"/>
  <c r="BR108" i="6"/>
  <c r="BR109" i="6"/>
  <c r="BR110" i="6"/>
  <c r="BR111" i="6"/>
  <c r="BS98" i="6"/>
  <c r="BS99" i="6"/>
  <c r="BS100" i="6"/>
  <c r="BS101" i="6"/>
  <c r="BS102" i="6"/>
  <c r="BS103" i="6"/>
  <c r="BS104" i="6"/>
  <c r="BS105" i="6"/>
  <c r="BS106" i="6"/>
  <c r="BS107" i="6"/>
  <c r="BS108" i="6"/>
  <c r="BS109" i="6"/>
  <c r="BS110" i="6"/>
  <c r="BS111" i="6"/>
  <c r="BT98" i="6"/>
  <c r="BT99" i="6"/>
  <c r="BT100" i="6"/>
  <c r="BT101" i="6"/>
  <c r="BT102" i="6"/>
  <c r="BT103" i="6"/>
  <c r="BT104" i="6"/>
  <c r="BT105" i="6"/>
  <c r="BT106" i="6"/>
  <c r="BT107" i="6"/>
  <c r="BT108" i="6"/>
  <c r="BT109" i="6"/>
  <c r="BT110" i="6"/>
  <c r="BU112" i="6"/>
  <c r="BV112" i="6"/>
  <c r="BU98" i="6"/>
  <c r="BU99" i="6"/>
  <c r="BU100" i="6"/>
  <c r="BU101" i="6"/>
  <c r="BU102" i="6"/>
  <c r="BU103" i="6"/>
  <c r="BU104" i="6"/>
  <c r="BU105" i="6"/>
  <c r="BU106" i="6"/>
  <c r="BU107" i="6"/>
  <c r="BU108" i="6"/>
  <c r="BU109" i="6"/>
  <c r="BU110" i="6"/>
  <c r="BV98" i="6"/>
  <c r="BV99" i="6"/>
  <c r="BV100" i="6"/>
  <c r="BV101" i="6"/>
  <c r="BV102" i="6"/>
  <c r="BV103" i="6"/>
  <c r="BV104" i="6"/>
  <c r="BV105" i="6"/>
  <c r="BV106" i="6"/>
  <c r="BV107" i="6"/>
  <c r="BV108" i="6"/>
  <c r="BV109" i="6"/>
  <c r="BV110" i="6"/>
  <c r="BW98" i="6"/>
  <c r="BW99" i="6"/>
  <c r="BW100" i="6"/>
  <c r="BW101" i="6"/>
  <c r="BW102" i="6"/>
  <c r="BW103" i="6"/>
  <c r="BW104" i="6"/>
  <c r="BW105" i="6"/>
  <c r="BW106" i="6"/>
  <c r="BW107" i="6"/>
  <c r="BW108" i="6"/>
  <c r="BW109" i="6"/>
  <c r="BW110" i="6"/>
  <c r="BX98" i="6"/>
  <c r="BX99" i="6"/>
  <c r="BX100" i="6"/>
  <c r="BX101" i="6"/>
  <c r="BX102" i="6"/>
  <c r="BX103" i="6"/>
  <c r="BX104" i="6"/>
  <c r="BX105" i="6"/>
  <c r="BX106" i="6"/>
  <c r="BX107" i="6"/>
  <c r="BX108" i="6"/>
  <c r="BX109" i="6"/>
  <c r="BX110" i="6"/>
  <c r="BY98" i="6"/>
  <c r="BY99" i="6"/>
  <c r="BY100" i="6"/>
  <c r="BY101" i="6"/>
  <c r="BY102" i="6"/>
  <c r="BY103" i="6"/>
  <c r="BY104" i="6"/>
  <c r="BY105" i="6"/>
  <c r="BY106" i="6"/>
  <c r="BY107" i="6"/>
  <c r="BY108" i="6"/>
  <c r="BY109" i="6"/>
  <c r="BY110" i="6"/>
  <c r="BZ98" i="6"/>
  <c r="BZ99" i="6"/>
  <c r="BZ100" i="6"/>
  <c r="BZ101" i="6"/>
  <c r="BZ102" i="6"/>
  <c r="BZ103" i="6"/>
  <c r="BZ104" i="6"/>
  <c r="BZ105" i="6"/>
  <c r="BZ106" i="6"/>
  <c r="BZ107" i="6"/>
  <c r="BZ108" i="6"/>
  <c r="BZ109" i="6"/>
  <c r="BZ110" i="6"/>
  <c r="CA98" i="6"/>
  <c r="CA99" i="6"/>
  <c r="CA100" i="6"/>
  <c r="CA101" i="6"/>
  <c r="CA102" i="6"/>
  <c r="CA103" i="6"/>
  <c r="CA104" i="6"/>
  <c r="CA105" i="6"/>
  <c r="CA106" i="6"/>
  <c r="CA107" i="6"/>
  <c r="CA108" i="6"/>
  <c r="CA109" i="6"/>
  <c r="CA110" i="6"/>
  <c r="CB98" i="6"/>
  <c r="CB99" i="6"/>
  <c r="CB100" i="6"/>
  <c r="CB101" i="6"/>
  <c r="CB102" i="6"/>
  <c r="CB103" i="6"/>
  <c r="CB104" i="6"/>
  <c r="CB105" i="6"/>
  <c r="CB106" i="6"/>
  <c r="CB107" i="6"/>
  <c r="CB108" i="6"/>
  <c r="CB109" i="6"/>
  <c r="CB110" i="6"/>
  <c r="CC112" i="6"/>
  <c r="CD112" i="6"/>
  <c r="CC98" i="6"/>
  <c r="CC99" i="6"/>
  <c r="CC100" i="6"/>
  <c r="CC101" i="6"/>
  <c r="CC102" i="6"/>
  <c r="CC103" i="6"/>
  <c r="CC104" i="6"/>
  <c r="CC105" i="6"/>
  <c r="CC106" i="6"/>
  <c r="CC107" i="6"/>
  <c r="CC108" i="6"/>
  <c r="CC109" i="6"/>
  <c r="CC110" i="6"/>
  <c r="CC111" i="6"/>
  <c r="CD98" i="6"/>
  <c r="CD99" i="6"/>
  <c r="CD100" i="6"/>
  <c r="CD101" i="6"/>
  <c r="CD102" i="6"/>
  <c r="CD103" i="6"/>
  <c r="CD104" i="6"/>
  <c r="CD105" i="6"/>
  <c r="CD106" i="6"/>
  <c r="CD107" i="6"/>
  <c r="CD108" i="6"/>
  <c r="CD109" i="6"/>
  <c r="CD110" i="6"/>
  <c r="CD111" i="6"/>
  <c r="CE98" i="6"/>
  <c r="CE99" i="6"/>
  <c r="CE100" i="6"/>
  <c r="CE101" i="6"/>
  <c r="CE102" i="6"/>
  <c r="CE103" i="6"/>
  <c r="CE104" i="6"/>
  <c r="CE105" i="6"/>
  <c r="CE106" i="6"/>
  <c r="CE107" i="6"/>
  <c r="CE108" i="6"/>
  <c r="CE109" i="6"/>
  <c r="CE110" i="6"/>
  <c r="CE111" i="6"/>
  <c r="CF98" i="6"/>
  <c r="CF99" i="6"/>
  <c r="CF100" i="6"/>
  <c r="CF101" i="6"/>
  <c r="CF102" i="6"/>
  <c r="CF103" i="6"/>
  <c r="CF104" i="6"/>
  <c r="CF105" i="6"/>
  <c r="CF106" i="6"/>
  <c r="CF107" i="6"/>
  <c r="CF108" i="6"/>
  <c r="CF109" i="6"/>
  <c r="CF110" i="6"/>
  <c r="CF111" i="6"/>
  <c r="CG98" i="6"/>
  <c r="CG99" i="6"/>
  <c r="CG100" i="6"/>
  <c r="CG101" i="6"/>
  <c r="CG102" i="6"/>
  <c r="CG103" i="6"/>
  <c r="CG104" i="6"/>
  <c r="CG105" i="6"/>
  <c r="CG106" i="6"/>
  <c r="CG107" i="6"/>
  <c r="CG108" i="6"/>
  <c r="CG109" i="6"/>
  <c r="CG110" i="6"/>
  <c r="CG111" i="6"/>
  <c r="CH98" i="6"/>
  <c r="CH99" i="6"/>
  <c r="CH100" i="6"/>
  <c r="CH101" i="6"/>
  <c r="CH102" i="6"/>
  <c r="CH103" i="6"/>
  <c r="CH104" i="6"/>
  <c r="CH105" i="6"/>
  <c r="CH106" i="6"/>
  <c r="CH107" i="6"/>
  <c r="CH108" i="6"/>
  <c r="CH109" i="6"/>
  <c r="CH110" i="6"/>
  <c r="CH111" i="6"/>
  <c r="CI98" i="6"/>
  <c r="CI99" i="6"/>
  <c r="CI100" i="6"/>
  <c r="CI101" i="6"/>
  <c r="CI102" i="6"/>
  <c r="CI103" i="6"/>
  <c r="CI104" i="6"/>
  <c r="CI105" i="6"/>
  <c r="CI106" i="6"/>
  <c r="CI107" i="6"/>
  <c r="CI108" i="6"/>
  <c r="CI109" i="6"/>
  <c r="CI110" i="6"/>
  <c r="CI111" i="6"/>
  <c r="CJ98" i="6"/>
  <c r="CJ99" i="6"/>
  <c r="CJ100" i="6"/>
  <c r="CJ101" i="6"/>
  <c r="CJ102" i="6"/>
  <c r="CJ103" i="6"/>
  <c r="CJ104" i="6"/>
  <c r="CJ105" i="6"/>
  <c r="CJ106" i="6"/>
  <c r="CJ107" i="6"/>
  <c r="CJ108" i="6"/>
  <c r="CJ109" i="6"/>
  <c r="CJ110" i="6"/>
  <c r="CJ111" i="6"/>
  <c r="CE112" i="6"/>
  <c r="CK112" i="6"/>
  <c r="CL112" i="6"/>
  <c r="CK98" i="6"/>
  <c r="CK99" i="6"/>
  <c r="CK100" i="6"/>
  <c r="CK101" i="6"/>
  <c r="CK102" i="6"/>
  <c r="CK103" i="6"/>
  <c r="CK104" i="6"/>
  <c r="CK105" i="6"/>
  <c r="CK106" i="6"/>
  <c r="CK107" i="6"/>
  <c r="CK108" i="6"/>
  <c r="CK109" i="6"/>
  <c r="CK110" i="6"/>
  <c r="CK111" i="6"/>
  <c r="CL98" i="6"/>
  <c r="CL99" i="6"/>
  <c r="CL100" i="6"/>
  <c r="CL101" i="6"/>
  <c r="CL102" i="6"/>
  <c r="CL103" i="6"/>
  <c r="CL104" i="6"/>
  <c r="CL105" i="6"/>
  <c r="CL106" i="6"/>
  <c r="CL107" i="6"/>
  <c r="CL108" i="6"/>
  <c r="CL109" i="6"/>
  <c r="CL110" i="6"/>
  <c r="CL111" i="6"/>
  <c r="CM98" i="6"/>
  <c r="CM99" i="6"/>
  <c r="CM100" i="6"/>
  <c r="CM101" i="6"/>
  <c r="CM102" i="6"/>
  <c r="CM103" i="6"/>
  <c r="CM104" i="6"/>
  <c r="CM105" i="6"/>
  <c r="CM106" i="6"/>
  <c r="CM107" i="6"/>
  <c r="CM108" i="6"/>
  <c r="CM109" i="6"/>
  <c r="CM110" i="6"/>
  <c r="CN98" i="6"/>
  <c r="CN99" i="6"/>
  <c r="CN100" i="6"/>
  <c r="CN101" i="6"/>
  <c r="CN102" i="6"/>
  <c r="CN103" i="6"/>
  <c r="CN104" i="6"/>
  <c r="CN105" i="6"/>
  <c r="CN106" i="6"/>
  <c r="CN107" i="6"/>
  <c r="CN108" i="6"/>
  <c r="CN109" i="6"/>
  <c r="CN110" i="6"/>
  <c r="CN111" i="6"/>
  <c r="CO98" i="6"/>
  <c r="CO99" i="6"/>
  <c r="CO100" i="6"/>
  <c r="CO101" i="6"/>
  <c r="CO102" i="6"/>
  <c r="CO103" i="6"/>
  <c r="CO104" i="6"/>
  <c r="CO105" i="6"/>
  <c r="CO106" i="6"/>
  <c r="CO107" i="6"/>
  <c r="CO108" i="6"/>
  <c r="CO109" i="6"/>
  <c r="CO110" i="6"/>
  <c r="CO111" i="6"/>
  <c r="CP98" i="6"/>
  <c r="CP99" i="6"/>
  <c r="CP100" i="6"/>
  <c r="CP101" i="6"/>
  <c r="CP102" i="6"/>
  <c r="CP103" i="6"/>
  <c r="CP104" i="6"/>
  <c r="CP105" i="6"/>
  <c r="CP106" i="6"/>
  <c r="CP107" i="6"/>
  <c r="CP108" i="6"/>
  <c r="CP109" i="6"/>
  <c r="CP110" i="6"/>
  <c r="CP111" i="6"/>
  <c r="CQ98" i="6"/>
  <c r="CQ99" i="6"/>
  <c r="CQ100" i="6"/>
  <c r="CQ101" i="6"/>
  <c r="CQ102" i="6"/>
  <c r="CQ103" i="6"/>
  <c r="CQ104" i="6"/>
  <c r="CQ105" i="6"/>
  <c r="CQ106" i="6"/>
  <c r="CQ107" i="6"/>
  <c r="CQ108" i="6"/>
  <c r="CQ109" i="6"/>
  <c r="CQ110" i="6"/>
  <c r="CQ111" i="6"/>
  <c r="CR98" i="6"/>
  <c r="CR99" i="6"/>
  <c r="CR100" i="6"/>
  <c r="CR101" i="6"/>
  <c r="CR102" i="6"/>
  <c r="CR103" i="6"/>
  <c r="CR104" i="6"/>
  <c r="CR105" i="6"/>
  <c r="CR106" i="6"/>
  <c r="CR107" i="6"/>
  <c r="CR108" i="6"/>
  <c r="CR109" i="6"/>
  <c r="CR110" i="6"/>
  <c r="CS112" i="6"/>
  <c r="CT112" i="6"/>
  <c r="CS98" i="6"/>
  <c r="CS99" i="6"/>
  <c r="CS100" i="6"/>
  <c r="CS101" i="6"/>
  <c r="CS102" i="6"/>
  <c r="CS103" i="6"/>
  <c r="CS104" i="6"/>
  <c r="CS105" i="6"/>
  <c r="CS106" i="6"/>
  <c r="CS107" i="6"/>
  <c r="CS108" i="6"/>
  <c r="CS109" i="6"/>
  <c r="CS110" i="6"/>
  <c r="CS111" i="6"/>
  <c r="CT98" i="6"/>
  <c r="CT99" i="6"/>
  <c r="CT100" i="6"/>
  <c r="CT101" i="6"/>
  <c r="CT102" i="6"/>
  <c r="CT103" i="6"/>
  <c r="CT104" i="6"/>
  <c r="CT105" i="6"/>
  <c r="CT106" i="6"/>
  <c r="CT107" i="6"/>
  <c r="CT108" i="6"/>
  <c r="CT109" i="6"/>
  <c r="CT110" i="6"/>
  <c r="CT111" i="6"/>
  <c r="CU98" i="6"/>
  <c r="CU99" i="6"/>
  <c r="CU100" i="6"/>
  <c r="CU101" i="6"/>
  <c r="CU102" i="6"/>
  <c r="CU103" i="6"/>
  <c r="CU104" i="6"/>
  <c r="CU105" i="6"/>
  <c r="CU106" i="6"/>
  <c r="CU107" i="6"/>
  <c r="CU108" i="6"/>
  <c r="CU109" i="6"/>
  <c r="CU110" i="6"/>
  <c r="CU111" i="6"/>
  <c r="CV98" i="6"/>
  <c r="CV99" i="6"/>
  <c r="CV100" i="6"/>
  <c r="CV101" i="6"/>
  <c r="CV102" i="6"/>
  <c r="CV103" i="6"/>
  <c r="CV104" i="6"/>
  <c r="CV105" i="6"/>
  <c r="CV106" i="6"/>
  <c r="CV107" i="6"/>
  <c r="CV108" i="6"/>
  <c r="CV109" i="6"/>
  <c r="CV110" i="6"/>
  <c r="CV111" i="6"/>
  <c r="CW98" i="6"/>
  <c r="CW99" i="6"/>
  <c r="CW100" i="6"/>
  <c r="CW101" i="6"/>
  <c r="CW102" i="6"/>
  <c r="CW103" i="6"/>
  <c r="CW104" i="6"/>
  <c r="CW105" i="6"/>
  <c r="CW106" i="6"/>
  <c r="CW107" i="6"/>
  <c r="CW108" i="6"/>
  <c r="CW109" i="6"/>
  <c r="CW110" i="6"/>
  <c r="CX98" i="6"/>
  <c r="CX99" i="6"/>
  <c r="CX100" i="6"/>
  <c r="CX101" i="6"/>
  <c r="CX102" i="6"/>
  <c r="CX103" i="6"/>
  <c r="CX104" i="6"/>
  <c r="CX105" i="6"/>
  <c r="CX106" i="6"/>
  <c r="CX107" i="6"/>
  <c r="CX108" i="6"/>
  <c r="CX109" i="6"/>
  <c r="CX110" i="6"/>
  <c r="CX111" i="6"/>
  <c r="CY98" i="6"/>
  <c r="CY99" i="6"/>
  <c r="CY100" i="6"/>
  <c r="CY101" i="6"/>
  <c r="CY102" i="6"/>
  <c r="CY103" i="6"/>
  <c r="CY104" i="6"/>
  <c r="CY105" i="6"/>
  <c r="CY106" i="6"/>
  <c r="CY107" i="6"/>
  <c r="CY108" i="6"/>
  <c r="CY109" i="6"/>
  <c r="CY110" i="6"/>
  <c r="CY111" i="6"/>
  <c r="CZ98" i="6"/>
  <c r="CZ99" i="6"/>
  <c r="CZ100" i="6"/>
  <c r="CZ101" i="6"/>
  <c r="CZ102" i="6"/>
  <c r="CZ103" i="6"/>
  <c r="CZ104" i="6"/>
  <c r="CZ105" i="6"/>
  <c r="CZ106" i="6"/>
  <c r="CZ107" i="6"/>
  <c r="CZ108" i="6"/>
  <c r="CZ109" i="6"/>
  <c r="CZ110" i="6"/>
  <c r="DA112" i="6"/>
  <c r="DB112" i="6"/>
  <c r="DA98" i="6"/>
  <c r="DA99" i="6"/>
  <c r="DA100" i="6"/>
  <c r="DA101" i="6"/>
  <c r="DA102" i="6"/>
  <c r="DA103" i="6"/>
  <c r="DA104" i="6"/>
  <c r="DA105" i="6"/>
  <c r="DA106" i="6"/>
  <c r="DA107" i="6"/>
  <c r="DA108" i="6"/>
  <c r="DA109" i="6"/>
  <c r="DA110" i="6"/>
  <c r="DA111" i="6"/>
  <c r="DB98" i="6"/>
  <c r="DB99" i="6"/>
  <c r="DB100" i="6"/>
  <c r="DB101" i="6"/>
  <c r="DB102" i="6"/>
  <c r="DB103" i="6"/>
  <c r="DB104" i="6"/>
  <c r="DB105" i="6"/>
  <c r="DB106" i="6"/>
  <c r="DB107" i="6"/>
  <c r="DB108" i="6"/>
  <c r="DB109" i="6"/>
  <c r="DB110" i="6"/>
  <c r="DB111" i="6"/>
  <c r="DC98" i="6"/>
  <c r="DC99" i="6"/>
  <c r="DC100" i="6"/>
  <c r="DC101" i="6"/>
  <c r="DC102" i="6"/>
  <c r="DC103" i="6"/>
  <c r="DC104" i="6"/>
  <c r="DC105" i="6"/>
  <c r="DC106" i="6"/>
  <c r="DC107" i="6"/>
  <c r="DC108" i="6"/>
  <c r="DC109" i="6"/>
  <c r="DC110" i="6"/>
  <c r="DC111" i="6"/>
  <c r="DD98" i="6"/>
  <c r="DD99" i="6"/>
  <c r="DD100" i="6"/>
  <c r="DD101" i="6"/>
  <c r="DD102" i="6"/>
  <c r="DD103" i="6"/>
  <c r="DD104" i="6"/>
  <c r="DD105" i="6"/>
  <c r="DD106" i="6"/>
  <c r="DD107" i="6"/>
  <c r="DD108" i="6"/>
  <c r="DD109" i="6"/>
  <c r="DD110" i="6"/>
  <c r="DD111" i="6"/>
  <c r="DE98" i="6"/>
  <c r="DE99" i="6"/>
  <c r="DE100" i="6"/>
  <c r="DE101" i="6"/>
  <c r="DE102" i="6"/>
  <c r="DE103" i="6"/>
  <c r="DE104" i="6"/>
  <c r="DE105" i="6"/>
  <c r="DE106" i="6"/>
  <c r="DE107" i="6"/>
  <c r="DE108" i="6"/>
  <c r="DE109" i="6"/>
  <c r="DE110" i="6"/>
  <c r="DE111" i="6"/>
  <c r="DF98" i="6"/>
  <c r="DF99" i="6"/>
  <c r="DF100" i="6"/>
  <c r="DF101" i="6"/>
  <c r="DF102" i="6"/>
  <c r="DF103" i="6"/>
  <c r="DF104" i="6"/>
  <c r="DF105" i="6"/>
  <c r="DF106" i="6"/>
  <c r="DF107" i="6"/>
  <c r="DF108" i="6"/>
  <c r="DF109" i="6"/>
  <c r="DF110" i="6"/>
  <c r="DF111" i="6"/>
  <c r="DG98" i="6"/>
  <c r="DG99" i="6"/>
  <c r="DG100" i="6"/>
  <c r="DG101" i="6"/>
  <c r="DG102" i="6"/>
  <c r="DG103" i="6"/>
  <c r="DG104" i="6"/>
  <c r="DG105" i="6"/>
  <c r="DG106" i="6"/>
  <c r="DG107" i="6"/>
  <c r="DG108" i="6"/>
  <c r="DG109" i="6"/>
  <c r="DG110" i="6"/>
  <c r="DH98" i="6"/>
  <c r="DH99" i="6"/>
  <c r="DH100" i="6"/>
  <c r="DH101" i="6"/>
  <c r="DH102" i="6"/>
  <c r="DH103" i="6"/>
  <c r="DH104" i="6"/>
  <c r="DH105" i="6"/>
  <c r="DH106" i="6"/>
  <c r="DH107" i="6"/>
  <c r="DH108" i="6"/>
  <c r="DH109" i="6"/>
  <c r="DH110" i="6"/>
  <c r="DH111" i="6"/>
  <c r="DI112" i="6"/>
  <c r="DJ112" i="6"/>
  <c r="DI98" i="6"/>
  <c r="DI99" i="6"/>
  <c r="DI100" i="6"/>
  <c r="DI101" i="6"/>
  <c r="DI102" i="6"/>
  <c r="DI103" i="6"/>
  <c r="DI104" i="6"/>
  <c r="DI105" i="6"/>
  <c r="DI106" i="6"/>
  <c r="DI107" i="6"/>
  <c r="DI108" i="6"/>
  <c r="DI109" i="6"/>
  <c r="DI110" i="6"/>
  <c r="DI111" i="6"/>
  <c r="DJ98" i="6"/>
  <c r="DJ99" i="6"/>
  <c r="DJ100" i="6"/>
  <c r="DJ101" i="6"/>
  <c r="DJ102" i="6"/>
  <c r="DJ103" i="6"/>
  <c r="DJ104" i="6"/>
  <c r="DJ105" i="6"/>
  <c r="DJ106" i="6"/>
  <c r="DJ107" i="6"/>
  <c r="DJ108" i="6"/>
  <c r="DJ109" i="6"/>
  <c r="DJ110" i="6"/>
  <c r="DJ111" i="6"/>
  <c r="DK98" i="6"/>
  <c r="DK99" i="6"/>
  <c r="DK100" i="6"/>
  <c r="DK101" i="6"/>
  <c r="DK102" i="6"/>
  <c r="DK103" i="6"/>
  <c r="DK104" i="6"/>
  <c r="DK105" i="6"/>
  <c r="DK106" i="6"/>
  <c r="DK107" i="6"/>
  <c r="DK108" i="6"/>
  <c r="DK109" i="6"/>
  <c r="DK110" i="6"/>
  <c r="DK111" i="6"/>
  <c r="DL98" i="6"/>
  <c r="DL99" i="6"/>
  <c r="DL100" i="6"/>
  <c r="DL101" i="6"/>
  <c r="DL102" i="6"/>
  <c r="DL103" i="6"/>
  <c r="DL104" i="6"/>
  <c r="DL105" i="6"/>
  <c r="DL106" i="6"/>
  <c r="DL107" i="6"/>
  <c r="DL108" i="6"/>
  <c r="DL109" i="6"/>
  <c r="DL110" i="6"/>
  <c r="DL111" i="6"/>
  <c r="DM98" i="6"/>
  <c r="DM99" i="6"/>
  <c r="DM100" i="6"/>
  <c r="DM101" i="6"/>
  <c r="DM102" i="6"/>
  <c r="DM103" i="6"/>
  <c r="DM104" i="6"/>
  <c r="DM105" i="6"/>
  <c r="DM106" i="6"/>
  <c r="DM107" i="6"/>
  <c r="DM108" i="6"/>
  <c r="DM109" i="6"/>
  <c r="DM110" i="6"/>
  <c r="DN98" i="6"/>
  <c r="DN99" i="6"/>
  <c r="DN100" i="6"/>
  <c r="DN101" i="6"/>
  <c r="DN102" i="6"/>
  <c r="DN103" i="6"/>
  <c r="DN104" i="6"/>
  <c r="DN105" i="6"/>
  <c r="DN106" i="6"/>
  <c r="DN107" i="6"/>
  <c r="DN108" i="6"/>
  <c r="DN109" i="6"/>
  <c r="DN110" i="6"/>
  <c r="DN111" i="6"/>
  <c r="DO98" i="6"/>
  <c r="DO99" i="6"/>
  <c r="DO100" i="6"/>
  <c r="DO101" i="6"/>
  <c r="DO102" i="6"/>
  <c r="DO103" i="6"/>
  <c r="DO104" i="6"/>
  <c r="DO105" i="6"/>
  <c r="DO106" i="6"/>
  <c r="DO107" i="6"/>
  <c r="DO108" i="6"/>
  <c r="DO109" i="6"/>
  <c r="DO110" i="6"/>
  <c r="DO111" i="6"/>
  <c r="DP98" i="6"/>
  <c r="DP99" i="6"/>
  <c r="DP100" i="6"/>
  <c r="DP101" i="6"/>
  <c r="DP102" i="6"/>
  <c r="DP103" i="6"/>
  <c r="DP104" i="6"/>
  <c r="DP105" i="6"/>
  <c r="DP106" i="6"/>
  <c r="DP107" i="6"/>
  <c r="DP108" i="6"/>
  <c r="DP109" i="6"/>
  <c r="DP110" i="6"/>
  <c r="DP111" i="6"/>
  <c r="DQ112" i="6"/>
  <c r="DR112" i="6"/>
  <c r="DQ98" i="6"/>
  <c r="DQ99" i="6"/>
  <c r="DQ100" i="6"/>
  <c r="DQ101" i="6"/>
  <c r="DQ102" i="6"/>
  <c r="DQ103" i="6"/>
  <c r="DQ104" i="6"/>
  <c r="DQ105" i="6"/>
  <c r="DQ106" i="6"/>
  <c r="DQ107" i="6"/>
  <c r="DQ108" i="6"/>
  <c r="DQ109" i="6"/>
  <c r="DQ110" i="6"/>
  <c r="DQ111" i="6"/>
  <c r="DR98" i="6"/>
  <c r="DR99" i="6"/>
  <c r="DR100" i="6"/>
  <c r="DR101" i="6"/>
  <c r="DR102" i="6"/>
  <c r="DR103" i="6"/>
  <c r="DR104" i="6"/>
  <c r="DR105" i="6"/>
  <c r="DR106" i="6"/>
  <c r="DR107" i="6"/>
  <c r="DR108" i="6"/>
  <c r="DR109" i="6"/>
  <c r="DR110" i="6"/>
  <c r="DR111" i="6"/>
  <c r="DS98" i="6"/>
  <c r="DS99" i="6"/>
  <c r="DS100" i="6"/>
  <c r="DS101" i="6"/>
  <c r="DS102" i="6"/>
  <c r="DS103" i="6"/>
  <c r="DS104" i="6"/>
  <c r="DS105" i="6"/>
  <c r="DS106" i="6"/>
  <c r="DS107" i="6"/>
  <c r="DS108" i="6"/>
  <c r="DS109" i="6"/>
  <c r="DS110" i="6"/>
  <c r="DS111" i="6"/>
  <c r="DT98" i="6"/>
  <c r="DT99" i="6"/>
  <c r="DT100" i="6"/>
  <c r="DT101" i="6"/>
  <c r="DT102" i="6"/>
  <c r="DT103" i="6"/>
  <c r="DT104" i="6"/>
  <c r="DT105" i="6"/>
  <c r="DT106" i="6"/>
  <c r="DT107" i="6"/>
  <c r="DT108" i="6"/>
  <c r="DT109" i="6"/>
  <c r="DT110" i="6"/>
  <c r="DT111" i="6"/>
  <c r="DU98" i="6"/>
  <c r="DU99" i="6"/>
  <c r="DU100" i="6"/>
  <c r="DU101" i="6"/>
  <c r="DU102" i="6"/>
  <c r="DU103" i="6"/>
  <c r="DU104" i="6"/>
  <c r="DU105" i="6"/>
  <c r="DU106" i="6"/>
  <c r="DU107" i="6"/>
  <c r="DU108" i="6"/>
  <c r="DU109" i="6"/>
  <c r="DU110" i="6"/>
  <c r="DU111" i="6"/>
  <c r="DV98" i="6"/>
  <c r="DV99" i="6"/>
  <c r="DV100" i="6"/>
  <c r="DV101" i="6"/>
  <c r="DV102" i="6"/>
  <c r="DV103" i="6"/>
  <c r="DV104" i="6"/>
  <c r="DV105" i="6"/>
  <c r="DV106" i="6"/>
  <c r="DV107" i="6"/>
  <c r="DV108" i="6"/>
  <c r="DV109" i="6"/>
  <c r="DV110" i="6"/>
  <c r="DV111" i="6"/>
  <c r="DW98" i="6"/>
  <c r="DW99" i="6"/>
  <c r="DW100" i="6"/>
  <c r="DW101" i="6"/>
  <c r="DW102" i="6"/>
  <c r="DW103" i="6"/>
  <c r="DW104" i="6"/>
  <c r="DW105" i="6"/>
  <c r="DW106" i="6"/>
  <c r="DW107" i="6"/>
  <c r="DW108" i="6"/>
  <c r="DW109" i="6"/>
  <c r="DW110" i="6"/>
  <c r="DW111" i="6"/>
  <c r="DX98" i="6"/>
  <c r="DX99" i="6"/>
  <c r="DX100" i="6"/>
  <c r="DX101" i="6"/>
  <c r="DX102" i="6"/>
  <c r="DX103" i="6"/>
  <c r="DX104" i="6"/>
  <c r="DX105" i="6"/>
  <c r="DX106" i="6"/>
  <c r="DX107" i="6"/>
  <c r="DX108" i="6"/>
  <c r="DX109" i="6"/>
  <c r="DX110" i="6"/>
  <c r="DY98" i="6"/>
  <c r="DY99" i="6"/>
  <c r="DY100" i="6"/>
  <c r="DY101" i="6"/>
  <c r="DY102" i="6"/>
  <c r="DY103" i="6"/>
  <c r="DY104" i="6"/>
  <c r="DY105" i="6"/>
  <c r="DY106" i="6"/>
  <c r="DY107" i="6"/>
  <c r="DY108" i="6"/>
  <c r="DY109" i="6"/>
  <c r="DY110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EA98" i="6"/>
  <c r="EA99" i="6"/>
  <c r="EA100" i="6"/>
  <c r="EA101" i="6"/>
  <c r="EA102" i="6"/>
  <c r="EA103" i="6"/>
  <c r="EA104" i="6"/>
  <c r="EA105" i="6"/>
  <c r="EA106" i="6"/>
  <c r="EA107" i="6"/>
  <c r="EA108" i="6"/>
  <c r="EA109" i="6"/>
  <c r="EA110" i="6"/>
  <c r="EB98" i="6"/>
  <c r="EB99" i="6"/>
  <c r="EB100" i="6"/>
  <c r="EB101" i="6"/>
  <c r="EB102" i="6"/>
  <c r="EB103" i="6"/>
  <c r="EB104" i="6"/>
  <c r="EB105" i="6"/>
  <c r="EB106" i="6"/>
  <c r="EB107" i="6"/>
  <c r="EB108" i="6"/>
  <c r="EB109" i="6"/>
  <c r="EB110" i="6"/>
  <c r="EC98" i="6"/>
  <c r="EC99" i="6"/>
  <c r="EC100" i="6"/>
  <c r="EC101" i="6"/>
  <c r="EC102" i="6"/>
  <c r="EC103" i="6"/>
  <c r="EC104" i="6"/>
  <c r="EC105" i="6"/>
  <c r="EC106" i="6"/>
  <c r="EC107" i="6"/>
  <c r="EC108" i="6"/>
  <c r="EC109" i="6"/>
  <c r="EC110" i="6"/>
  <c r="ED98" i="6"/>
  <c r="ED99" i="6"/>
  <c r="ED100" i="6"/>
  <c r="ED101" i="6"/>
  <c r="ED102" i="6"/>
  <c r="ED103" i="6"/>
  <c r="ED104" i="6"/>
  <c r="ED105" i="6"/>
  <c r="ED106" i="6"/>
  <c r="ED107" i="6"/>
  <c r="ED108" i="6"/>
  <c r="ED109" i="6"/>
  <c r="ED110" i="6"/>
  <c r="ED111" i="6"/>
  <c r="EE98" i="6"/>
  <c r="EE99" i="6"/>
  <c r="EE100" i="6"/>
  <c r="EE101" i="6"/>
  <c r="EE102" i="6"/>
  <c r="EE103" i="6"/>
  <c r="EE104" i="6"/>
  <c r="EE105" i="6"/>
  <c r="EE106" i="6"/>
  <c r="EE107" i="6"/>
  <c r="EE108" i="6"/>
  <c r="EE109" i="6"/>
  <c r="EE110" i="6"/>
  <c r="EE111" i="6"/>
  <c r="EF98" i="6"/>
  <c r="EF99" i="6"/>
  <c r="EF100" i="6"/>
  <c r="EF101" i="6"/>
  <c r="EF102" i="6"/>
  <c r="EF103" i="6"/>
  <c r="EF104" i="6"/>
  <c r="EF105" i="6"/>
  <c r="EF106" i="6"/>
  <c r="EF107" i="6"/>
  <c r="EF108" i="6"/>
  <c r="EF109" i="6"/>
  <c r="EF110" i="6"/>
  <c r="EF111" i="6"/>
  <c r="EG112" i="6"/>
  <c r="EH112" i="6"/>
  <c r="EG98" i="6"/>
  <c r="EG99" i="6"/>
  <c r="EG100" i="6"/>
  <c r="EG101" i="6"/>
  <c r="EG102" i="6"/>
  <c r="EG103" i="6"/>
  <c r="EG104" i="6"/>
  <c r="EG105" i="6"/>
  <c r="EG106" i="6"/>
  <c r="EG107" i="6"/>
  <c r="EG108" i="6"/>
  <c r="EG109" i="6"/>
  <c r="EG110" i="6"/>
  <c r="EG111" i="6"/>
  <c r="EH98" i="6"/>
  <c r="EH99" i="6"/>
  <c r="EH100" i="6"/>
  <c r="EH101" i="6"/>
  <c r="EH102" i="6"/>
  <c r="EH103" i="6"/>
  <c r="EH104" i="6"/>
  <c r="EH105" i="6"/>
  <c r="EH106" i="6"/>
  <c r="EH107" i="6"/>
  <c r="EH108" i="6"/>
  <c r="EH109" i="6"/>
  <c r="EH110" i="6"/>
  <c r="EH111" i="6"/>
  <c r="EI98" i="6"/>
  <c r="EI99" i="6"/>
  <c r="EI100" i="6"/>
  <c r="EI101" i="6"/>
  <c r="EI102" i="6"/>
  <c r="EI103" i="6"/>
  <c r="EI104" i="6"/>
  <c r="EI105" i="6"/>
  <c r="EI106" i="6"/>
  <c r="EI107" i="6"/>
  <c r="EI108" i="6"/>
  <c r="EI109" i="6"/>
  <c r="EI110" i="6"/>
  <c r="EI111" i="6"/>
  <c r="EJ98" i="6"/>
  <c r="EJ99" i="6"/>
  <c r="EJ100" i="6"/>
  <c r="EJ101" i="6"/>
  <c r="EJ102" i="6"/>
  <c r="EJ103" i="6"/>
  <c r="EJ104" i="6"/>
  <c r="EJ105" i="6"/>
  <c r="EJ106" i="6"/>
  <c r="EJ107" i="6"/>
  <c r="EJ108" i="6"/>
  <c r="EJ109" i="6"/>
  <c r="EJ110" i="6"/>
  <c r="EJ111" i="6"/>
  <c r="EK98" i="6"/>
  <c r="EK99" i="6"/>
  <c r="EK100" i="6"/>
  <c r="EK101" i="6"/>
  <c r="EK102" i="6"/>
  <c r="EK103" i="6"/>
  <c r="EK104" i="6"/>
  <c r="EK105" i="6"/>
  <c r="EK106" i="6"/>
  <c r="EK107" i="6"/>
  <c r="EK108" i="6"/>
  <c r="EK109" i="6"/>
  <c r="EK110" i="6"/>
  <c r="EK111" i="6"/>
  <c r="EL98" i="6"/>
  <c r="EL99" i="6"/>
  <c r="EL100" i="6"/>
  <c r="EL101" i="6"/>
  <c r="EL102" i="6"/>
  <c r="EL103" i="6"/>
  <c r="EL104" i="6"/>
  <c r="EL105" i="6"/>
  <c r="EL106" i="6"/>
  <c r="EL107" i="6"/>
  <c r="EL108" i="6"/>
  <c r="EL109" i="6"/>
  <c r="EL110" i="6"/>
  <c r="EM98" i="6"/>
  <c r="EM99" i="6"/>
  <c r="EM100" i="6"/>
  <c r="EM101" i="6"/>
  <c r="EM102" i="6"/>
  <c r="EM103" i="6"/>
  <c r="EM104" i="6"/>
  <c r="EM105" i="6"/>
  <c r="EM106" i="6"/>
  <c r="EM107" i="6"/>
  <c r="EM108" i="6"/>
  <c r="EM109" i="6"/>
  <c r="EM110" i="6"/>
  <c r="EN98" i="6"/>
  <c r="EN99" i="6"/>
  <c r="EN100" i="6"/>
  <c r="EN101" i="6"/>
  <c r="EN102" i="6"/>
  <c r="EN103" i="6"/>
  <c r="EN104" i="6"/>
  <c r="EN105" i="6"/>
  <c r="EN106" i="6"/>
  <c r="EN107" i="6"/>
  <c r="EN108" i="6"/>
  <c r="EN109" i="6"/>
  <c r="EN110" i="6"/>
  <c r="EN111" i="6"/>
  <c r="A112" i="6"/>
  <c r="B112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C112" i="6"/>
  <c r="EW112" i="6"/>
  <c r="EX112" i="6"/>
  <c r="EW98" i="6"/>
  <c r="EW99" i="6"/>
  <c r="EW100" i="6"/>
  <c r="EW101" i="6"/>
  <c r="EW102" i="6"/>
  <c r="EW103" i="6"/>
  <c r="EW104" i="6"/>
  <c r="EW105" i="6"/>
  <c r="EW106" i="6"/>
  <c r="EW107" i="6"/>
  <c r="EW108" i="6"/>
  <c r="EW109" i="6"/>
  <c r="EW110" i="6"/>
  <c r="EW111" i="6"/>
  <c r="EX98" i="6"/>
  <c r="EX99" i="6"/>
  <c r="EX100" i="6"/>
  <c r="EX101" i="6"/>
  <c r="EX102" i="6"/>
  <c r="EX103" i="6"/>
  <c r="EX104" i="6"/>
  <c r="EX105" i="6"/>
  <c r="EX106" i="6"/>
  <c r="EX107" i="6"/>
  <c r="EX108" i="6"/>
  <c r="EX109" i="6"/>
  <c r="EX110" i="6"/>
  <c r="EX111" i="6"/>
  <c r="EY98" i="6"/>
  <c r="EY99" i="6"/>
  <c r="EY100" i="6"/>
  <c r="EY101" i="6"/>
  <c r="EY102" i="6"/>
  <c r="EY103" i="6"/>
  <c r="EY104" i="6"/>
  <c r="EY105" i="6"/>
  <c r="EY106" i="6"/>
  <c r="EY107" i="6"/>
  <c r="EY108" i="6"/>
  <c r="EY109" i="6"/>
  <c r="EY110" i="6"/>
  <c r="EY111" i="6"/>
  <c r="EZ98" i="6"/>
  <c r="EZ99" i="6"/>
  <c r="EZ100" i="6"/>
  <c r="EZ101" i="6"/>
  <c r="EZ102" i="6"/>
  <c r="EZ103" i="6"/>
  <c r="EZ104" i="6"/>
  <c r="EZ105" i="6"/>
  <c r="EZ106" i="6"/>
  <c r="EZ107" i="6"/>
  <c r="EZ108" i="6"/>
  <c r="EZ109" i="6"/>
  <c r="EZ110" i="6"/>
  <c r="EZ111" i="6"/>
  <c r="FA98" i="6"/>
  <c r="FA99" i="6"/>
  <c r="FA100" i="6"/>
  <c r="FA101" i="6"/>
  <c r="FA102" i="6"/>
  <c r="FA103" i="6"/>
  <c r="FA104" i="6"/>
  <c r="FA105" i="6"/>
  <c r="FA106" i="6"/>
  <c r="FA107" i="6"/>
  <c r="FA108" i="6"/>
  <c r="FA109" i="6"/>
  <c r="FA110" i="6"/>
  <c r="FA111" i="6"/>
  <c r="FB98" i="6"/>
  <c r="FB99" i="6"/>
  <c r="FB100" i="6"/>
  <c r="FB101" i="6"/>
  <c r="FB102" i="6"/>
  <c r="FB103" i="6"/>
  <c r="FB104" i="6"/>
  <c r="FB105" i="6"/>
  <c r="FB106" i="6"/>
  <c r="FB107" i="6"/>
  <c r="FB108" i="6"/>
  <c r="FB109" i="6"/>
  <c r="FB110" i="6"/>
  <c r="FB111" i="6"/>
  <c r="FC98" i="6"/>
  <c r="FC99" i="6"/>
  <c r="FC100" i="6"/>
  <c r="FC101" i="6"/>
  <c r="FC102" i="6"/>
  <c r="FC103" i="6"/>
  <c r="FC104" i="6"/>
  <c r="FC105" i="6"/>
  <c r="FC106" i="6"/>
  <c r="FC107" i="6"/>
  <c r="FC108" i="6"/>
  <c r="FC109" i="6"/>
  <c r="FC110" i="6"/>
  <c r="FC111" i="6"/>
  <c r="FD98" i="6"/>
  <c r="FD99" i="6"/>
  <c r="FD100" i="6"/>
  <c r="FD101" i="6"/>
  <c r="FD102" i="6"/>
  <c r="FD103" i="6"/>
  <c r="FD104" i="6"/>
  <c r="FD105" i="6"/>
  <c r="FD106" i="6"/>
  <c r="FD107" i="6"/>
  <c r="FD108" i="6"/>
  <c r="FD109" i="6"/>
  <c r="FD110" i="6"/>
  <c r="EO112" i="6"/>
  <c r="EP112" i="6"/>
  <c r="EO98" i="6"/>
  <c r="EO99" i="6"/>
  <c r="EO100" i="6"/>
  <c r="EO101" i="6"/>
  <c r="EO102" i="6"/>
  <c r="EO103" i="6"/>
  <c r="EO104" i="6"/>
  <c r="EO105" i="6"/>
  <c r="EO106" i="6"/>
  <c r="EO107" i="6"/>
  <c r="EO108" i="6"/>
  <c r="EO109" i="6"/>
  <c r="EO110" i="6"/>
  <c r="EO111" i="6"/>
  <c r="EP98" i="6"/>
  <c r="EP99" i="6"/>
  <c r="EP100" i="6"/>
  <c r="EP101" i="6"/>
  <c r="EP102" i="6"/>
  <c r="EP103" i="6"/>
  <c r="EP104" i="6"/>
  <c r="EP105" i="6"/>
  <c r="EP106" i="6"/>
  <c r="EP107" i="6"/>
  <c r="EP108" i="6"/>
  <c r="EP109" i="6"/>
  <c r="EP110" i="6"/>
  <c r="EP111" i="6"/>
  <c r="EQ98" i="6"/>
  <c r="EQ99" i="6"/>
  <c r="EQ100" i="6"/>
  <c r="EQ101" i="6"/>
  <c r="EQ102" i="6"/>
  <c r="EQ103" i="6"/>
  <c r="EQ104" i="6"/>
  <c r="EQ105" i="6"/>
  <c r="EQ106" i="6"/>
  <c r="EQ107" i="6"/>
  <c r="EQ108" i="6"/>
  <c r="EQ109" i="6"/>
  <c r="EQ110" i="6"/>
  <c r="EQ111" i="6"/>
  <c r="ER98" i="6"/>
  <c r="ER99" i="6"/>
  <c r="ER100" i="6"/>
  <c r="ER101" i="6"/>
  <c r="ER102" i="6"/>
  <c r="ER103" i="6"/>
  <c r="ER104" i="6"/>
  <c r="ER105" i="6"/>
  <c r="ER106" i="6"/>
  <c r="ER107" i="6"/>
  <c r="ER108" i="6"/>
  <c r="ER109" i="6"/>
  <c r="ER110" i="6"/>
  <c r="ES98" i="6"/>
  <c r="ES99" i="6"/>
  <c r="ES100" i="6"/>
  <c r="ES101" i="6"/>
  <c r="ES102" i="6"/>
  <c r="ES103" i="6"/>
  <c r="ES104" i="6"/>
  <c r="ES105" i="6"/>
  <c r="ES106" i="6"/>
  <c r="ES107" i="6"/>
  <c r="ES108" i="6"/>
  <c r="ES109" i="6"/>
  <c r="ES110" i="6"/>
  <c r="ES111" i="6"/>
  <c r="ET98" i="6"/>
  <c r="ET99" i="6"/>
  <c r="ET100" i="6"/>
  <c r="ET101" i="6"/>
  <c r="ET102" i="6"/>
  <c r="ET103" i="6"/>
  <c r="ET104" i="6"/>
  <c r="ET105" i="6"/>
  <c r="ET106" i="6"/>
  <c r="ET107" i="6"/>
  <c r="ET108" i="6"/>
  <c r="ET109" i="6"/>
  <c r="ET110" i="6"/>
  <c r="ET111" i="6"/>
  <c r="EU98" i="6"/>
  <c r="EU99" i="6"/>
  <c r="EU100" i="6"/>
  <c r="EU101" i="6"/>
  <c r="EU102" i="6"/>
  <c r="EU103" i="6"/>
  <c r="EU104" i="6"/>
  <c r="EU105" i="6"/>
  <c r="EU106" i="6"/>
  <c r="EU107" i="6"/>
  <c r="EU108" i="6"/>
  <c r="EU109" i="6"/>
  <c r="EU110" i="6"/>
  <c r="EV98" i="6"/>
  <c r="EV99" i="6"/>
  <c r="EV100" i="6"/>
  <c r="EV101" i="6"/>
  <c r="EV102" i="6"/>
  <c r="EV103" i="6"/>
  <c r="EV104" i="6"/>
  <c r="EV105" i="6"/>
  <c r="EV106" i="6"/>
  <c r="EV107" i="6"/>
  <c r="EV108" i="6"/>
  <c r="EV109" i="6"/>
  <c r="EV110" i="6"/>
  <c r="EV111" i="6"/>
  <c r="AO112" i="6"/>
  <c r="AP112" i="6"/>
  <c r="AO98" i="6"/>
  <c r="AO99" i="6"/>
  <c r="AO100" i="6"/>
  <c r="AO101" i="6"/>
  <c r="AO102" i="6"/>
  <c r="AO103" i="6"/>
  <c r="AO104" i="6"/>
  <c r="AO105" i="6"/>
  <c r="AO106" i="6"/>
  <c r="AO107" i="6"/>
  <c r="AO108" i="6"/>
  <c r="AO109" i="6"/>
  <c r="AO110" i="6"/>
  <c r="AO111" i="6"/>
  <c r="AP98" i="6"/>
  <c r="AP99" i="6"/>
  <c r="AP100" i="6"/>
  <c r="AP101" i="6"/>
  <c r="AP102" i="6"/>
  <c r="AP103" i="6"/>
  <c r="AP104" i="6"/>
  <c r="AP105" i="6"/>
  <c r="AP106" i="6"/>
  <c r="AP107" i="6"/>
  <c r="AP108" i="6"/>
  <c r="AP109" i="6"/>
  <c r="AP110" i="6"/>
  <c r="AP111" i="6"/>
  <c r="AQ98" i="6"/>
  <c r="AQ99" i="6"/>
  <c r="AQ100" i="6"/>
  <c r="AQ101" i="6"/>
  <c r="AQ102" i="6"/>
  <c r="AQ103" i="6"/>
  <c r="AQ104" i="6"/>
  <c r="AQ105" i="6"/>
  <c r="AQ106" i="6"/>
  <c r="AQ107" i="6"/>
  <c r="AQ108" i="6"/>
  <c r="AQ109" i="6"/>
  <c r="AQ110" i="6"/>
  <c r="AQ111" i="6"/>
  <c r="AR98" i="6"/>
  <c r="AR99" i="6"/>
  <c r="AR100" i="6"/>
  <c r="AR101" i="6"/>
  <c r="AR102" i="6"/>
  <c r="AR103" i="6"/>
  <c r="AR104" i="6"/>
  <c r="AR105" i="6"/>
  <c r="AR106" i="6"/>
  <c r="AR107" i="6"/>
  <c r="AR108" i="6"/>
  <c r="AR109" i="6"/>
  <c r="AR110" i="6"/>
  <c r="AR111" i="6"/>
  <c r="AS98" i="6"/>
  <c r="AS99" i="6"/>
  <c r="AS100" i="6"/>
  <c r="AS101" i="6"/>
  <c r="AS102" i="6"/>
  <c r="AS103" i="6"/>
  <c r="AS104" i="6"/>
  <c r="AS105" i="6"/>
  <c r="AS106" i="6"/>
  <c r="AS107" i="6"/>
  <c r="AS108" i="6"/>
  <c r="AS109" i="6"/>
  <c r="AS110" i="6"/>
  <c r="AS111" i="6"/>
  <c r="AT98" i="6"/>
  <c r="AT99" i="6"/>
  <c r="AT100" i="6"/>
  <c r="AT101" i="6"/>
  <c r="AT102" i="6"/>
  <c r="AT103" i="6"/>
  <c r="AT104" i="6"/>
  <c r="AT105" i="6"/>
  <c r="AT106" i="6"/>
  <c r="AT107" i="6"/>
  <c r="AT108" i="6"/>
  <c r="AT109" i="6"/>
  <c r="AT110" i="6"/>
  <c r="AT111" i="6"/>
  <c r="AU98" i="6"/>
  <c r="AU99" i="6"/>
  <c r="AU100" i="6"/>
  <c r="AU101" i="6"/>
  <c r="AU102" i="6"/>
  <c r="AU103" i="6"/>
  <c r="AU104" i="6"/>
  <c r="AU105" i="6"/>
  <c r="AU106" i="6"/>
  <c r="AU107" i="6"/>
  <c r="AU108" i="6"/>
  <c r="AU109" i="6"/>
  <c r="AU110" i="6"/>
  <c r="AU111" i="6"/>
  <c r="AV98" i="6"/>
  <c r="AV99" i="6"/>
  <c r="AV100" i="6"/>
  <c r="AV101" i="6"/>
  <c r="AV102" i="6"/>
  <c r="AV103" i="6"/>
  <c r="AV104" i="6"/>
  <c r="AV105" i="6"/>
  <c r="AV106" i="6"/>
  <c r="AV107" i="6"/>
  <c r="AV108" i="6"/>
  <c r="AV109" i="6"/>
  <c r="AV110" i="6"/>
  <c r="AV111" i="6"/>
  <c r="AQ112" i="6"/>
  <c r="Q51" i="6"/>
  <c r="AR112" i="6"/>
  <c r="Q67" i="6"/>
  <c r="AG112" i="6"/>
  <c r="AH112" i="6"/>
  <c r="AG98" i="6"/>
  <c r="AG99" i="6"/>
  <c r="AG100" i="6"/>
  <c r="AG101" i="6"/>
  <c r="AG102" i="6"/>
  <c r="AG103" i="6"/>
  <c r="AG104" i="6"/>
  <c r="AG105" i="6"/>
  <c r="AG106" i="6"/>
  <c r="AG107" i="6"/>
  <c r="AG108" i="6"/>
  <c r="AG109" i="6"/>
  <c r="AG110" i="6"/>
  <c r="AH98" i="6"/>
  <c r="AH99" i="6"/>
  <c r="AH100" i="6"/>
  <c r="AH101" i="6"/>
  <c r="AH102" i="6"/>
  <c r="AH103" i="6"/>
  <c r="AH104" i="6"/>
  <c r="AH105" i="6"/>
  <c r="AH106" i="6"/>
  <c r="AH107" i="6"/>
  <c r="AH108" i="6"/>
  <c r="AH109" i="6"/>
  <c r="AH110" i="6"/>
  <c r="AH111" i="6"/>
  <c r="AI98" i="6"/>
  <c r="AI99" i="6"/>
  <c r="AI100" i="6"/>
  <c r="AI101" i="6"/>
  <c r="AI102" i="6"/>
  <c r="AI103" i="6"/>
  <c r="AI104" i="6"/>
  <c r="AI105" i="6"/>
  <c r="AI106" i="6"/>
  <c r="AI107" i="6"/>
  <c r="AI108" i="6"/>
  <c r="AI109" i="6"/>
  <c r="AI110" i="6"/>
  <c r="AI111" i="6"/>
  <c r="AJ98" i="6"/>
  <c r="AJ99" i="6"/>
  <c r="AJ100" i="6"/>
  <c r="AJ101" i="6"/>
  <c r="AJ102" i="6"/>
  <c r="AJ103" i="6"/>
  <c r="AJ104" i="6"/>
  <c r="AJ105" i="6"/>
  <c r="AJ106" i="6"/>
  <c r="AJ107" i="6"/>
  <c r="AJ108" i="6"/>
  <c r="AJ109" i="6"/>
  <c r="AJ110" i="6"/>
  <c r="AJ111" i="6"/>
  <c r="AK98" i="6"/>
  <c r="AK99" i="6"/>
  <c r="AK100" i="6"/>
  <c r="AK101" i="6"/>
  <c r="AK102" i="6"/>
  <c r="AK103" i="6"/>
  <c r="AK104" i="6"/>
  <c r="AK105" i="6"/>
  <c r="AK106" i="6"/>
  <c r="AK107" i="6"/>
  <c r="AK108" i="6"/>
  <c r="AK109" i="6"/>
  <c r="AK110" i="6"/>
  <c r="AK111" i="6"/>
  <c r="AL98" i="6"/>
  <c r="AL99" i="6"/>
  <c r="AL100" i="6"/>
  <c r="AL101" i="6"/>
  <c r="AL102" i="6"/>
  <c r="AL103" i="6"/>
  <c r="AL104" i="6"/>
  <c r="AL105" i="6"/>
  <c r="AL106" i="6"/>
  <c r="AL107" i="6"/>
  <c r="AL108" i="6"/>
  <c r="AL109" i="6"/>
  <c r="AL110" i="6"/>
  <c r="AL111" i="6"/>
  <c r="AM98" i="6"/>
  <c r="AM99" i="6"/>
  <c r="AM100" i="6"/>
  <c r="AM101" i="6"/>
  <c r="AM102" i="6"/>
  <c r="AM103" i="6"/>
  <c r="AM104" i="6"/>
  <c r="AM105" i="6"/>
  <c r="AM106" i="6"/>
  <c r="AM107" i="6"/>
  <c r="AM108" i="6"/>
  <c r="AM109" i="6"/>
  <c r="AM110" i="6"/>
  <c r="AN98" i="6"/>
  <c r="AN99" i="6"/>
  <c r="AN100" i="6"/>
  <c r="AN101" i="6"/>
  <c r="AN102" i="6"/>
  <c r="AN103" i="6"/>
  <c r="AN104" i="6"/>
  <c r="AN105" i="6"/>
  <c r="AN106" i="6"/>
  <c r="AN107" i="6"/>
  <c r="AN108" i="6"/>
  <c r="AN109" i="6"/>
  <c r="AN110" i="6"/>
  <c r="AN111" i="6"/>
  <c r="Y112" i="6"/>
  <c r="Z112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B98" i="6"/>
  <c r="AB99" i="6"/>
  <c r="AB100" i="6"/>
  <c r="AB101" i="6"/>
  <c r="AB102" i="6"/>
  <c r="AB103" i="6"/>
  <c r="AB104" i="6"/>
  <c r="AB105" i="6"/>
  <c r="AB106" i="6"/>
  <c r="AB107" i="6"/>
  <c r="AB108" i="6"/>
  <c r="AB109" i="6"/>
  <c r="AB110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D98" i="6"/>
  <c r="AD99" i="6"/>
  <c r="AD100" i="6"/>
  <c r="AD101" i="6"/>
  <c r="AD102" i="6"/>
  <c r="AD103" i="6"/>
  <c r="AD104" i="6"/>
  <c r="AD105" i="6"/>
  <c r="AD106" i="6"/>
  <c r="AD107" i="6"/>
  <c r="AD108" i="6"/>
  <c r="AD109" i="6"/>
  <c r="AD110" i="6"/>
  <c r="AE98" i="6"/>
  <c r="AE99" i="6"/>
  <c r="AE100" i="6"/>
  <c r="AE101" i="6"/>
  <c r="AE102" i="6"/>
  <c r="AE103" i="6"/>
  <c r="AE104" i="6"/>
  <c r="AE105" i="6"/>
  <c r="AE106" i="6"/>
  <c r="AE107" i="6"/>
  <c r="AE108" i="6"/>
  <c r="AE109" i="6"/>
  <c r="AE110" i="6"/>
  <c r="AF98" i="6"/>
  <c r="AF99" i="6"/>
  <c r="AF100" i="6"/>
  <c r="AF101" i="6"/>
  <c r="AF102" i="6"/>
  <c r="AF103" i="6"/>
  <c r="AF104" i="6"/>
  <c r="AF105" i="6"/>
  <c r="AF106" i="6"/>
  <c r="AF107" i="6"/>
  <c r="AF108" i="6"/>
  <c r="AF109" i="6"/>
  <c r="AF110" i="6"/>
  <c r="Q112" i="6"/>
  <c r="R112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I112" i="6"/>
  <c r="J112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AW68" i="6"/>
  <c r="AW69" i="6"/>
  <c r="AW70" i="6"/>
  <c r="AW71" i="6"/>
  <c r="AW72" i="6"/>
  <c r="AW73" i="6"/>
  <c r="AW74" i="6"/>
  <c r="AW75" i="6"/>
  <c r="AW76" i="6"/>
  <c r="AW77" i="6"/>
  <c r="AW78" i="6"/>
  <c r="AW79" i="6"/>
  <c r="AW80" i="6"/>
  <c r="AW81" i="6"/>
  <c r="AY68" i="6"/>
  <c r="AY69" i="6"/>
  <c r="AY70" i="6"/>
  <c r="AY71" i="6"/>
  <c r="AY72" i="6"/>
  <c r="AY73" i="6"/>
  <c r="AY74" i="6"/>
  <c r="AY75" i="6"/>
  <c r="AY76" i="6"/>
  <c r="AY77" i="6"/>
  <c r="AY78" i="6"/>
  <c r="AY79" i="6"/>
  <c r="AY80" i="6"/>
  <c r="AY81" i="6"/>
  <c r="E51" i="6"/>
  <c r="K51" i="6"/>
  <c r="R9" i="14"/>
  <c r="AE85" i="4"/>
  <c r="AE89" i="4"/>
  <c r="W136" i="4"/>
  <c r="W134" i="4"/>
  <c r="W130" i="4"/>
  <c r="W126" i="4"/>
  <c r="W128" i="4"/>
  <c r="W122" i="4"/>
  <c r="W124" i="4"/>
  <c r="W120" i="4"/>
  <c r="AG68" i="4"/>
  <c r="AL31" i="9"/>
  <c r="AG65" i="4"/>
  <c r="AF31" i="9"/>
  <c r="AN36" i="9"/>
  <c r="AG54" i="4"/>
  <c r="J31" i="9"/>
  <c r="D55" i="4"/>
  <c r="P6" i="9"/>
  <c r="D54" i="4"/>
  <c r="R6" i="9"/>
  <c r="H6" i="9"/>
  <c r="Z6" i="9"/>
  <c r="AB50" i="4"/>
  <c r="AR25" i="8"/>
  <c r="AB49" i="4"/>
  <c r="AP25" i="8"/>
  <c r="AB44" i="4"/>
  <c r="AB43" i="4"/>
  <c r="AD25" i="8"/>
  <c r="AB46" i="4"/>
  <c r="AJ25" i="8"/>
  <c r="AB41" i="4"/>
  <c r="Z25" i="8"/>
  <c r="AB36" i="4"/>
  <c r="AB35" i="4"/>
  <c r="FZ10" i="8"/>
  <c r="FW12" i="8"/>
  <c r="FW20" i="8"/>
  <c r="AB32" i="4"/>
  <c r="H25" i="8"/>
  <c r="AB45" i="4"/>
  <c r="AH25" i="8"/>
  <c r="AB47" i="4"/>
  <c r="AL25" i="8"/>
  <c r="AB31" i="4"/>
  <c r="AB34" i="4"/>
  <c r="L25" i="8"/>
  <c r="AB37" i="4"/>
  <c r="R25" i="8"/>
  <c r="I64" i="4"/>
  <c r="D64" i="4"/>
  <c r="AB33" i="4"/>
  <c r="J25" i="8"/>
  <c r="AB39" i="4"/>
  <c r="V25" i="8"/>
  <c r="AB40" i="4"/>
  <c r="X25" i="8"/>
  <c r="AB42" i="4"/>
  <c r="FZ19" i="8"/>
  <c r="D43" i="4"/>
  <c r="I37" i="4"/>
  <c r="D37" i="4"/>
  <c r="R46" i="4"/>
  <c r="D150" i="4"/>
  <c r="AJ6" i="8"/>
  <c r="AR6" i="8"/>
  <c r="GT14" i="8"/>
  <c r="GT20" i="8"/>
  <c r="FI18" i="8"/>
  <c r="AF6" i="8"/>
  <c r="FA19" i="8"/>
  <c r="X6" i="8"/>
  <c r="V6" i="8"/>
  <c r="P6" i="8"/>
  <c r="CO18" i="8"/>
  <c r="E29" i="6"/>
  <c r="R6" i="7"/>
  <c r="CX9" i="7"/>
  <c r="CT14" i="7"/>
  <c r="B8" i="6"/>
  <c r="E8" i="6"/>
  <c r="T8" i="6"/>
  <c r="CS14" i="7"/>
  <c r="CQ14" i="7"/>
  <c r="R14" i="7"/>
  <c r="P5" i="4"/>
  <c r="BG11" i="7"/>
  <c r="J5" i="4"/>
  <c r="AB6" i="7"/>
  <c r="EL19" i="7"/>
  <c r="T6" i="7"/>
  <c r="ED10" i="7"/>
  <c r="AF8" i="6"/>
  <c r="EC10" i="7"/>
  <c r="AD6" i="7"/>
  <c r="X6" i="7"/>
  <c r="DV15" i="7"/>
  <c r="R23" i="4"/>
  <c r="N6" i="7"/>
  <c r="D28" i="4"/>
  <c r="D27" i="4"/>
  <c r="EA18" i="7"/>
  <c r="DZ18" i="7"/>
  <c r="ED14" i="7"/>
  <c r="EC14" i="7"/>
  <c r="EA14" i="7"/>
  <c r="I29" i="4"/>
  <c r="L12" i="14"/>
  <c r="N16" i="14"/>
  <c r="L16" i="14"/>
  <c r="N20" i="14"/>
  <c r="L20" i="14"/>
  <c r="L21" i="13"/>
  <c r="N21" i="13"/>
  <c r="L13" i="13"/>
  <c r="N26" i="14"/>
  <c r="L26" i="14"/>
  <c r="P11" i="14"/>
  <c r="R11" i="14"/>
  <c r="P13" i="14"/>
  <c r="J7" i="13"/>
  <c r="H11" i="13"/>
  <c r="L24" i="13"/>
  <c r="N24" i="13"/>
  <c r="J28" i="13"/>
  <c r="H28" i="13"/>
  <c r="H31" i="13"/>
  <c r="J31" i="13"/>
  <c r="P30" i="14"/>
  <c r="R30" i="14"/>
  <c r="W119" i="4"/>
  <c r="V119" i="4"/>
  <c r="W118" i="4"/>
  <c r="FJ18" i="9"/>
  <c r="FJ13" i="9"/>
  <c r="FJ10" i="9"/>
  <c r="Y67" i="4"/>
  <c r="V67" i="4"/>
  <c r="F6" i="9"/>
  <c r="T52" i="4"/>
  <c r="AR24" i="8"/>
  <c r="AR30" i="8"/>
  <c r="AR36" i="8"/>
  <c r="AP6" i="8"/>
  <c r="AN6" i="8"/>
  <c r="GE19" i="8"/>
  <c r="FF13" i="8"/>
  <c r="FF14" i="8"/>
  <c r="B29" i="6"/>
  <c r="H29" i="6"/>
  <c r="K29" i="6"/>
  <c r="T29" i="6"/>
  <c r="FE14" i="8"/>
  <c r="FC14" i="8"/>
  <c r="AH14" i="8"/>
  <c r="FW9" i="8"/>
  <c r="FV9" i="8"/>
  <c r="FU9" i="8"/>
  <c r="FS9" i="8"/>
  <c r="AL9" i="8"/>
  <c r="FW13" i="8"/>
  <c r="FV13" i="8"/>
  <c r="FW17" i="8"/>
  <c r="FV17" i="8"/>
  <c r="FU17" i="8"/>
  <c r="FS17" i="8"/>
  <c r="AL17" i="8"/>
  <c r="FW21" i="8"/>
  <c r="FV21" i="8"/>
  <c r="FZ12" i="8"/>
  <c r="FY12" i="8"/>
  <c r="FX12" i="8"/>
  <c r="FT12" i="8"/>
  <c r="AM12" i="8"/>
  <c r="FZ16" i="8"/>
  <c r="FY16" i="8"/>
  <c r="FX16" i="8"/>
  <c r="FT16" i="8"/>
  <c r="AM16" i="8"/>
  <c r="FZ20" i="8"/>
  <c r="FY20" i="8"/>
  <c r="FX20" i="8"/>
  <c r="FT20" i="8"/>
  <c r="AM20" i="8"/>
  <c r="R6" i="8"/>
  <c r="ES13" i="8"/>
  <c r="ES9" i="8"/>
  <c r="ES21" i="8"/>
  <c r="ES17" i="8"/>
  <c r="ER17" i="8"/>
  <c r="EN17" i="8"/>
  <c r="AE17" i="8"/>
  <c r="EP19" i="8"/>
  <c r="EO19" i="8"/>
  <c r="EM19" i="8"/>
  <c r="AD19" i="8"/>
  <c r="EP15" i="8"/>
  <c r="EO15" i="8"/>
  <c r="EM15" i="8"/>
  <c r="AD15" i="8"/>
  <c r="EP11" i="8"/>
  <c r="EO11" i="8"/>
  <c r="EM11" i="8"/>
  <c r="AD11" i="8"/>
  <c r="ES16" i="8"/>
  <c r="ES12" i="8"/>
  <c r="ES20" i="8"/>
  <c r="ER20" i="8"/>
  <c r="EN20" i="8"/>
  <c r="AE20" i="8"/>
  <c r="EP18" i="8"/>
  <c r="EP14" i="8"/>
  <c r="EO14" i="8"/>
  <c r="EM14" i="8"/>
  <c r="AD14" i="8"/>
  <c r="EP10" i="8"/>
  <c r="EO10" i="8"/>
  <c r="EM10" i="8"/>
  <c r="AD10" i="8"/>
  <c r="ES15" i="8"/>
  <c r="ER15" i="8"/>
  <c r="EN15" i="8"/>
  <c r="AE15" i="8"/>
  <c r="ES11" i="8"/>
  <c r="ER11" i="8"/>
  <c r="EN11" i="8"/>
  <c r="AE11" i="8"/>
  <c r="ES10" i="8"/>
  <c r="ES19" i="8"/>
  <c r="EP21" i="8"/>
  <c r="EP20" i="8"/>
  <c r="EP17" i="8"/>
  <c r="EO17" i="8"/>
  <c r="EM17" i="8"/>
  <c r="AD17" i="8"/>
  <c r="EQ13" i="8"/>
  <c r="EP13" i="8"/>
  <c r="EO13" i="8"/>
  <c r="EM13" i="8"/>
  <c r="AD13" i="8"/>
  <c r="EP12" i="8"/>
  <c r="EO12" i="8"/>
  <c r="EM12" i="8"/>
  <c r="AD12" i="8"/>
  <c r="AR30" i="7"/>
  <c r="GH10" i="7"/>
  <c r="GE19" i="7"/>
  <c r="GE16" i="7"/>
  <c r="GE12" i="7"/>
  <c r="BJ17" i="7"/>
  <c r="BI17" i="7"/>
  <c r="BH17" i="7"/>
  <c r="BD17" i="7"/>
  <c r="I17" i="7"/>
  <c r="BJ13" i="7"/>
  <c r="BG15" i="7"/>
  <c r="BF15" i="7"/>
  <c r="BE15" i="7"/>
  <c r="BC15" i="7"/>
  <c r="H15" i="7"/>
  <c r="N5" i="4"/>
  <c r="BJ19" i="7"/>
  <c r="BJ15" i="7"/>
  <c r="BJ9" i="7"/>
  <c r="BG9" i="7"/>
  <c r="BG12" i="7"/>
  <c r="BG16" i="7"/>
  <c r="BG19" i="7"/>
  <c r="BF19" i="7"/>
  <c r="BE19" i="7"/>
  <c r="BC19" i="7"/>
  <c r="H19" i="7"/>
  <c r="BJ10" i="7"/>
  <c r="BI10" i="7"/>
  <c r="BH10" i="7"/>
  <c r="BD10" i="7"/>
  <c r="I10" i="7"/>
  <c r="BJ21" i="7"/>
  <c r="BI21" i="7"/>
  <c r="BH21" i="7"/>
  <c r="BD21" i="7"/>
  <c r="I21" i="7"/>
  <c r="AV32" i="7"/>
  <c r="BG13" i="7"/>
  <c r="BG17" i="7"/>
  <c r="BG20" i="7"/>
  <c r="BJ11" i="7"/>
  <c r="BJ14" i="7"/>
  <c r="BI14" i="7"/>
  <c r="BH14" i="7"/>
  <c r="BD14" i="7"/>
  <c r="I14" i="7"/>
  <c r="BJ18" i="7"/>
  <c r="AL6" i="7"/>
  <c r="EA11" i="7"/>
  <c r="DZ11" i="7"/>
  <c r="EA15" i="7"/>
  <c r="EA19" i="7"/>
  <c r="ED17" i="7"/>
  <c r="ED21" i="7"/>
  <c r="ED9" i="7"/>
  <c r="EC9" i="7"/>
  <c r="ED13" i="7"/>
  <c r="EC13" i="7"/>
  <c r="EA12" i="7"/>
  <c r="DZ12" i="7"/>
  <c r="EA16" i="7"/>
  <c r="DZ16" i="7"/>
  <c r="EA20" i="7"/>
  <c r="ED18" i="7"/>
  <c r="EA9" i="7"/>
  <c r="EA13" i="7"/>
  <c r="EA17" i="7"/>
  <c r="EA21" i="7"/>
  <c r="ED19" i="7"/>
  <c r="EC19" i="7"/>
  <c r="ED11" i="7"/>
  <c r="EC11" i="7"/>
  <c r="ED15" i="7"/>
  <c r="D24" i="4"/>
  <c r="DC13" i="7"/>
  <c r="DC11" i="7"/>
  <c r="DC12" i="7"/>
  <c r="D29" i="4"/>
  <c r="DV20" i="7"/>
  <c r="DU20" i="7"/>
  <c r="DV14" i="7"/>
  <c r="DU14" i="7"/>
  <c r="DS19" i="7"/>
  <c r="DV16" i="7"/>
  <c r="DS18" i="7"/>
  <c r="GW12" i="8"/>
  <c r="GV12" i="8"/>
  <c r="GR12" i="8"/>
  <c r="AS12" i="8"/>
  <c r="CM9" i="9"/>
  <c r="CM13" i="9"/>
  <c r="CM17" i="9"/>
  <c r="CP12" i="9"/>
  <c r="CP16" i="9"/>
  <c r="CP20" i="9"/>
  <c r="CM10" i="9"/>
  <c r="CM14" i="9"/>
  <c r="CM18" i="9"/>
  <c r="CP9" i="9"/>
  <c r="CP13" i="9"/>
  <c r="CP17" i="9"/>
  <c r="CP21" i="9"/>
  <c r="CM11" i="9"/>
  <c r="CM15" i="9"/>
  <c r="CM19" i="9"/>
  <c r="CP14" i="9"/>
  <c r="CP18" i="9"/>
  <c r="CM16" i="9"/>
  <c r="CP19" i="9"/>
  <c r="CM20" i="9"/>
  <c r="CP11" i="9"/>
  <c r="CM12" i="9"/>
  <c r="DF9" i="7"/>
  <c r="DF17" i="7"/>
  <c r="CO9" i="8"/>
  <c r="CN9" i="8"/>
  <c r="CJ9" i="8"/>
  <c r="Q9" i="8"/>
  <c r="CL15" i="8"/>
  <c r="CO17" i="8"/>
  <c r="CL10" i="8"/>
  <c r="CL17" i="8"/>
  <c r="CL13" i="8"/>
  <c r="CK13" i="8"/>
  <c r="CI13" i="8"/>
  <c r="P13" i="8"/>
  <c r="CO14" i="8"/>
  <c r="CN14" i="8"/>
  <c r="CJ14" i="8"/>
  <c r="Q14" i="8"/>
  <c r="CL12" i="8"/>
  <c r="CK12" i="8"/>
  <c r="CI12" i="8"/>
  <c r="P12" i="8"/>
  <c r="N25" i="8"/>
  <c r="AF25" i="8"/>
  <c r="CE19" i="7"/>
  <c r="CH14" i="7"/>
  <c r="CE10" i="7"/>
  <c r="CH9" i="7"/>
  <c r="CH11" i="7"/>
  <c r="CH12" i="7"/>
  <c r="CU14" i="7"/>
  <c r="CT16" i="7"/>
  <c r="CS16" i="7"/>
  <c r="CQ16" i="7"/>
  <c r="R16" i="7"/>
  <c r="CX17" i="7"/>
  <c r="CW21" i="7"/>
  <c r="CV21" i="7"/>
  <c r="CR21" i="7"/>
  <c r="S21" i="7"/>
  <c r="BA32" i="7"/>
  <c r="CU11" i="7"/>
  <c r="CT15" i="7"/>
  <c r="CU19" i="7"/>
  <c r="CW10" i="7"/>
  <c r="CV10" i="7"/>
  <c r="CR10" i="7"/>
  <c r="S10" i="7"/>
  <c r="CW18" i="7"/>
  <c r="CV18" i="7"/>
  <c r="CR18" i="7"/>
  <c r="S18" i="7"/>
  <c r="EX12" i="8"/>
  <c r="EX20" i="8"/>
  <c r="FA11" i="8"/>
  <c r="EZ11" i="8"/>
  <c r="EV11" i="8"/>
  <c r="AG11" i="8"/>
  <c r="FA15" i="8"/>
  <c r="EX14" i="8"/>
  <c r="EW14" i="8"/>
  <c r="EU14" i="8"/>
  <c r="AF14" i="8"/>
  <c r="EX18" i="8"/>
  <c r="EW18" i="8"/>
  <c r="EU18" i="8"/>
  <c r="AF18" i="8"/>
  <c r="FA13" i="8"/>
  <c r="EZ13" i="8"/>
  <c r="EV13" i="8"/>
  <c r="AG13" i="8"/>
  <c r="FA17" i="8"/>
  <c r="EZ17" i="8"/>
  <c r="EV17" i="8"/>
  <c r="AG17" i="8"/>
  <c r="FA21" i="8"/>
  <c r="FA16" i="8"/>
  <c r="EX15" i="8"/>
  <c r="FA18" i="8"/>
  <c r="EX9" i="8"/>
  <c r="EW9" i="8"/>
  <c r="EU9" i="8"/>
  <c r="AF9" i="8"/>
  <c r="EX17" i="8"/>
  <c r="EW17" i="8"/>
  <c r="EU17" i="8"/>
  <c r="AF17" i="8"/>
  <c r="EX11" i="8"/>
  <c r="EW11" i="8"/>
  <c r="EU11" i="8"/>
  <c r="AF11" i="8"/>
  <c r="EX19" i="8"/>
  <c r="EW19" i="8"/>
  <c r="EU19" i="8"/>
  <c r="AF19" i="8"/>
  <c r="F25" i="8"/>
  <c r="FW12" i="7"/>
  <c r="FV12" i="7"/>
  <c r="FU12" i="7"/>
  <c r="FS12" i="7"/>
  <c r="AL12" i="7"/>
  <c r="FW15" i="7"/>
  <c r="FZ10" i="7"/>
  <c r="FY10" i="7"/>
  <c r="FX10" i="7"/>
  <c r="GE15" i="8"/>
  <c r="GD9" i="8"/>
  <c r="GC9" i="8"/>
  <c r="GA9" i="8"/>
  <c r="AN9" i="8"/>
  <c r="GD11" i="8"/>
  <c r="GC11" i="8"/>
  <c r="GA11" i="8"/>
  <c r="AN11" i="8"/>
  <c r="GD13" i="8"/>
  <c r="GC13" i="8"/>
  <c r="GA13" i="8"/>
  <c r="AN13" i="8"/>
  <c r="GD15" i="8"/>
  <c r="GD17" i="8"/>
  <c r="GD19" i="8"/>
  <c r="GC19" i="8"/>
  <c r="GA19" i="8"/>
  <c r="AN19" i="8"/>
  <c r="GG12" i="8"/>
  <c r="GG14" i="8"/>
  <c r="GG16" i="8"/>
  <c r="GF16" i="8"/>
  <c r="GB16" i="8"/>
  <c r="AO16" i="8"/>
  <c r="GG18" i="8"/>
  <c r="GF18" i="8"/>
  <c r="GB18" i="8"/>
  <c r="AO18" i="8"/>
  <c r="GG20" i="8"/>
  <c r="GF20" i="8"/>
  <c r="GB20" i="8"/>
  <c r="AO20" i="8"/>
  <c r="GH17" i="8"/>
  <c r="GD12" i="8"/>
  <c r="GD14" i="8"/>
  <c r="GD16" i="8"/>
  <c r="GD18" i="8"/>
  <c r="GC18" i="8"/>
  <c r="GA18" i="8"/>
  <c r="AN18" i="8"/>
  <c r="GD20" i="8"/>
  <c r="GC20" i="8"/>
  <c r="GA20" i="8"/>
  <c r="AN20" i="8"/>
  <c r="GG9" i="8"/>
  <c r="GF9" i="8"/>
  <c r="GB9" i="8"/>
  <c r="AO9" i="8"/>
  <c r="GG15" i="8"/>
  <c r="GF15" i="8"/>
  <c r="GB15" i="8"/>
  <c r="AO15" i="8"/>
  <c r="GG17" i="8"/>
  <c r="GG19" i="8"/>
  <c r="GG21" i="8"/>
  <c r="GF21" i="8"/>
  <c r="GB21" i="8"/>
  <c r="AO21" i="8"/>
  <c r="BL32" i="8"/>
  <c r="DM111" i="6"/>
  <c r="S118" i="4"/>
  <c r="BT81" i="6"/>
  <c r="DO96" i="6"/>
  <c r="X26" i="14"/>
  <c r="X21" i="14"/>
  <c r="FD111" i="6"/>
  <c r="DG111" i="6"/>
  <c r="CW111" i="6"/>
  <c r="BD111" i="6"/>
  <c r="AG111" i="6"/>
  <c r="BW96" i="6"/>
  <c r="BC96" i="6"/>
  <c r="AA96" i="6"/>
  <c r="AF96" i="6"/>
  <c r="Y96" i="6"/>
  <c r="Z96" i="6"/>
  <c r="P96" i="6"/>
  <c r="EX81" i="6"/>
  <c r="DP81" i="6"/>
  <c r="AG81" i="6"/>
  <c r="AI82" i="6"/>
  <c r="AJ82" i="6"/>
  <c r="N25" i="6"/>
  <c r="I67" i="4"/>
  <c r="D67" i="4"/>
  <c r="G4" i="4"/>
  <c r="G6" i="4"/>
  <c r="AN30" i="7"/>
  <c r="Z30" i="7"/>
  <c r="Z9" i="6"/>
  <c r="Q101" i="4"/>
  <c r="F41" i="4"/>
  <c r="AF30" i="6"/>
  <c r="CF97" i="6"/>
  <c r="AF46" i="6"/>
  <c r="L26" i="13"/>
  <c r="N26" i="13"/>
  <c r="P23" i="14"/>
  <c r="R23" i="14"/>
  <c r="D28" i="13"/>
  <c r="D28" i="14"/>
  <c r="Y32" i="4"/>
  <c r="Z32" i="4"/>
  <c r="V32" i="4"/>
  <c r="W32" i="4"/>
  <c r="V110" i="4"/>
  <c r="Y35" i="4"/>
  <c r="Z35" i="4"/>
  <c r="Y47" i="4"/>
  <c r="Z47" i="4"/>
  <c r="Y37" i="4"/>
  <c r="M104" i="4"/>
  <c r="V100" i="4"/>
  <c r="V102" i="4"/>
  <c r="V106" i="4"/>
  <c r="Q98" i="4"/>
  <c r="O104" i="4"/>
  <c r="S115" i="4"/>
  <c r="S99" i="4"/>
  <c r="V45" i="4"/>
  <c r="W45" i="4"/>
  <c r="Q116" i="4"/>
  <c r="S105" i="4"/>
  <c r="V105" i="4"/>
  <c r="V42" i="4"/>
  <c r="W42" i="4"/>
  <c r="S98" i="4"/>
  <c r="O114" i="4"/>
  <c r="V108" i="4"/>
  <c r="Y34" i="4"/>
  <c r="Z34" i="4"/>
  <c r="V37" i="4"/>
  <c r="W37" i="4"/>
  <c r="V112" i="4"/>
  <c r="T48" i="4"/>
  <c r="O103" i="4"/>
  <c r="R37" i="4"/>
  <c r="H15" i="13"/>
  <c r="J15" i="13"/>
  <c r="D12" i="14"/>
  <c r="D12" i="13"/>
  <c r="B15" i="13"/>
  <c r="B15" i="14"/>
  <c r="B18" i="13"/>
  <c r="B18" i="14"/>
  <c r="B26" i="13"/>
  <c r="N24" i="14"/>
  <c r="L24" i="14"/>
  <c r="T30" i="9"/>
  <c r="AG59" i="4"/>
  <c r="T31" i="9"/>
  <c r="AR30" i="9"/>
  <c r="AG71" i="4"/>
  <c r="AR31" i="9"/>
  <c r="AN6" i="9"/>
  <c r="U69" i="4"/>
  <c r="P54" i="4"/>
  <c r="U54" i="4"/>
  <c r="V54" i="4"/>
  <c r="T54" i="4"/>
  <c r="BU30" i="4"/>
  <c r="R54" i="4"/>
  <c r="ES18" i="8"/>
  <c r="EQ12" i="8"/>
  <c r="ET10" i="8"/>
  <c r="Z6" i="8"/>
  <c r="V41" i="4"/>
  <c r="W41" i="4"/>
  <c r="BX19" i="4"/>
  <c r="F143" i="4"/>
  <c r="BO43" i="4"/>
  <c r="BU12" i="4"/>
  <c r="BO58" i="4"/>
  <c r="D161" i="4"/>
  <c r="BO56" i="4"/>
  <c r="BX57" i="4"/>
  <c r="BR11" i="4"/>
  <c r="BR58" i="4"/>
  <c r="H23" i="14"/>
  <c r="AL62" i="4"/>
  <c r="X53" i="4"/>
  <c r="R29" i="13"/>
  <c r="J17" i="13"/>
  <c r="Q105" i="4"/>
  <c r="EL17" i="8"/>
  <c r="EK17" i="8"/>
  <c r="EI16" i="8"/>
  <c r="EH16" i="8"/>
  <c r="EG16" i="8"/>
  <c r="EE16" i="8"/>
  <c r="AB16" i="8"/>
  <c r="EI21" i="8"/>
  <c r="EH21" i="8"/>
  <c r="EL21" i="8"/>
  <c r="EK21" i="8"/>
  <c r="EJ21" i="8"/>
  <c r="EF21" i="8"/>
  <c r="AC21" i="8"/>
  <c r="BF32" i="8"/>
  <c r="EL13" i="8"/>
  <c r="EK13" i="8"/>
  <c r="EJ13" i="8"/>
  <c r="EF13" i="8"/>
  <c r="AC13" i="8"/>
  <c r="EL12" i="8"/>
  <c r="S97" i="4"/>
  <c r="P43" i="4"/>
  <c r="BO45" i="4"/>
  <c r="P34" i="4"/>
  <c r="S109" i="4"/>
  <c r="P33" i="4"/>
  <c r="P40" i="4"/>
  <c r="H22" i="13"/>
  <c r="BO11" i="4"/>
  <c r="R12" i="14"/>
  <c r="P42" i="4"/>
  <c r="BO41" i="4"/>
  <c r="U64" i="4"/>
  <c r="V64" i="4"/>
  <c r="W64" i="4"/>
  <c r="P55" i="4"/>
  <c r="BO21" i="4"/>
  <c r="BO46" i="4"/>
  <c r="U67" i="4"/>
  <c r="W67" i="4"/>
  <c r="M52" i="4"/>
  <c r="B51" i="6"/>
  <c r="D112" i="6"/>
  <c r="B67" i="6"/>
  <c r="J6" i="4"/>
  <c r="J4" i="4"/>
  <c r="L28" i="14"/>
  <c r="J25" i="14"/>
  <c r="H25" i="14"/>
  <c r="V111" i="4"/>
  <c r="Q111" i="4"/>
  <c r="T50" i="6"/>
  <c r="M58" i="4"/>
  <c r="F1" i="7"/>
  <c r="A1" i="14"/>
  <c r="F4" i="4"/>
  <c r="F6" i="4"/>
  <c r="I29" i="13"/>
  <c r="I29" i="14"/>
  <c r="AL50" i="6"/>
  <c r="M64" i="4"/>
  <c r="AL51" i="6"/>
  <c r="AL30" i="8"/>
  <c r="F30" i="8"/>
  <c r="AF6" i="7"/>
  <c r="EX9" i="7"/>
  <c r="EW9" i="7"/>
  <c r="EU9" i="7"/>
  <c r="AF9" i="7"/>
  <c r="F159" i="4"/>
  <c r="M31" i="13"/>
  <c r="N20" i="13"/>
  <c r="N14" i="13"/>
  <c r="H30" i="14"/>
  <c r="S114" i="4"/>
  <c r="O99" i="4"/>
  <c r="M99" i="4"/>
  <c r="D61" i="4"/>
  <c r="EK12" i="8"/>
  <c r="EJ12" i="8"/>
  <c r="EF12" i="8"/>
  <c r="AC12" i="8"/>
  <c r="Q5" i="4"/>
  <c r="Q4" i="4"/>
  <c r="M5" i="4"/>
  <c r="M6" i="4"/>
  <c r="M4" i="4"/>
  <c r="P32" i="13"/>
  <c r="N30" i="13"/>
  <c r="V135" i="4"/>
  <c r="BA50" i="6"/>
  <c r="M69" i="4"/>
  <c r="BA51" i="6"/>
  <c r="S127" i="4"/>
  <c r="F1" i="8"/>
  <c r="L36" i="8"/>
  <c r="R30" i="8"/>
  <c r="P38" i="4"/>
  <c r="T6" i="8"/>
  <c r="P39" i="4"/>
  <c r="D10" i="4"/>
  <c r="Q132" i="4"/>
  <c r="D71" i="4"/>
  <c r="R60" i="4"/>
  <c r="D31" i="4"/>
  <c r="R39" i="4"/>
  <c r="I39" i="4"/>
  <c r="D39" i="4"/>
  <c r="D46" i="4"/>
  <c r="I20" i="4"/>
  <c r="D20" i="4"/>
  <c r="Q112" i="4"/>
  <c r="Q109" i="4"/>
  <c r="I69" i="4"/>
  <c r="D69" i="4"/>
  <c r="D38" i="4"/>
  <c r="I19" i="4"/>
  <c r="P35" i="4"/>
  <c r="D35" i="4"/>
  <c r="Q102" i="4"/>
  <c r="I47" i="4"/>
  <c r="D47" i="4"/>
  <c r="D36" i="4"/>
  <c r="O98" i="4"/>
  <c r="AU51" i="6"/>
  <c r="M130" i="4"/>
  <c r="D34" i="4"/>
  <c r="D40" i="4"/>
  <c r="BO82" i="6"/>
  <c r="BP82" i="6"/>
  <c r="Z25" i="6"/>
  <c r="X32" i="14"/>
  <c r="DU96" i="6"/>
  <c r="EM111" i="6"/>
  <c r="AD96" i="6"/>
  <c r="R26" i="14"/>
  <c r="CM111" i="6"/>
  <c r="AE96" i="6"/>
  <c r="BO111" i="6"/>
  <c r="L25" i="13"/>
  <c r="N25" i="13"/>
  <c r="DJ81" i="6"/>
  <c r="EL111" i="6"/>
  <c r="CZ111" i="6"/>
  <c r="P31" i="4"/>
  <c r="AJ110" i="4"/>
  <c r="AJ101" i="4"/>
  <c r="BJ111" i="6"/>
  <c r="AB96" i="6"/>
  <c r="AC96" i="6"/>
  <c r="AA97" i="6"/>
  <c r="AT96" i="6"/>
  <c r="DX111" i="6"/>
  <c r="BT111" i="6"/>
  <c r="C81" i="6"/>
  <c r="BO96" i="6"/>
  <c r="BX96" i="6"/>
  <c r="Z99" i="4"/>
  <c r="Z106" i="4"/>
  <c r="Q113" i="4"/>
  <c r="O113" i="4"/>
  <c r="V50" i="4"/>
  <c r="W50" i="4"/>
  <c r="AS81" i="6"/>
  <c r="AN96" i="6"/>
  <c r="Z94" i="4"/>
  <c r="Z84" i="4"/>
  <c r="Z91" i="4"/>
  <c r="D20" i="13"/>
  <c r="D20" i="14"/>
  <c r="AM111" i="6"/>
  <c r="O81" i="6"/>
  <c r="AJ99" i="4"/>
  <c r="D81" i="6"/>
  <c r="R16" i="13"/>
  <c r="P16" i="13"/>
  <c r="W54" i="4"/>
  <c r="AE111" i="6"/>
  <c r="CR111" i="6"/>
  <c r="FD81" i="6"/>
  <c r="AS96" i="6"/>
  <c r="J28" i="14"/>
  <c r="H28" i="14"/>
  <c r="G6" i="13"/>
  <c r="G6" i="14"/>
  <c r="I8" i="14"/>
  <c r="I8" i="13"/>
  <c r="H8" i="13"/>
  <c r="G10" i="13"/>
  <c r="G10" i="14"/>
  <c r="I12" i="13"/>
  <c r="I12" i="14"/>
  <c r="J12" i="14"/>
  <c r="G14" i="14"/>
  <c r="G14" i="13"/>
  <c r="I16" i="14"/>
  <c r="I16" i="13"/>
  <c r="J16" i="13"/>
  <c r="G18" i="14"/>
  <c r="G18" i="13"/>
  <c r="I20" i="14"/>
  <c r="I20" i="13"/>
  <c r="G22" i="13"/>
  <c r="G22" i="14"/>
  <c r="I24" i="13"/>
  <c r="I24" i="14"/>
  <c r="J24" i="14"/>
  <c r="G26" i="14"/>
  <c r="G26" i="13"/>
  <c r="G30" i="14"/>
  <c r="G30" i="13"/>
  <c r="I32" i="13"/>
  <c r="I32" i="14"/>
  <c r="D36" i="14"/>
  <c r="D36" i="13"/>
  <c r="O6" i="13"/>
  <c r="O6" i="14"/>
  <c r="B5" i="13"/>
  <c r="B5" i="14"/>
  <c r="D7" i="13"/>
  <c r="D7" i="14"/>
  <c r="Q8" i="13"/>
  <c r="H18" i="14"/>
  <c r="L15" i="14"/>
  <c r="N15" i="14"/>
  <c r="N30" i="14"/>
  <c r="L30" i="14"/>
  <c r="U68" i="4"/>
  <c r="U55" i="4"/>
  <c r="X63" i="4"/>
  <c r="P67" i="4"/>
  <c r="P70" i="4"/>
  <c r="BO31" i="4"/>
  <c r="Z107" i="4"/>
  <c r="Z137" i="4"/>
  <c r="Z128" i="4"/>
  <c r="Z83" i="4"/>
  <c r="Z110" i="4"/>
  <c r="Z104" i="4"/>
  <c r="Z129" i="4"/>
  <c r="H159" i="4"/>
  <c r="BG14" i="7"/>
  <c r="BF14" i="7"/>
  <c r="BE14" i="7"/>
  <c r="BC14" i="7"/>
  <c r="H14" i="7"/>
  <c r="BG18" i="7"/>
  <c r="GE21" i="7"/>
  <c r="GH14" i="7"/>
  <c r="GH15" i="7"/>
  <c r="CM16" i="7"/>
  <c r="BG21" i="7"/>
  <c r="CM10" i="7"/>
  <c r="J6" i="7"/>
  <c r="L22" i="13"/>
  <c r="N22" i="13"/>
  <c r="Q31" i="14"/>
  <c r="Q31" i="13"/>
  <c r="Q22" i="13"/>
  <c r="Q22" i="14"/>
  <c r="Q10" i="14"/>
  <c r="Q10" i="13"/>
  <c r="M19" i="13"/>
  <c r="M19" i="14"/>
  <c r="N11" i="14"/>
  <c r="AE95" i="4"/>
  <c r="Z114" i="4"/>
  <c r="V121" i="4"/>
  <c r="P65" i="4"/>
  <c r="BO61" i="4"/>
  <c r="BO62" i="4"/>
  <c r="X66" i="4"/>
  <c r="X60" i="4"/>
  <c r="X54" i="4"/>
  <c r="U58" i="4"/>
  <c r="X52" i="4"/>
  <c r="S121" i="4"/>
  <c r="P53" i="4"/>
  <c r="BO26" i="4"/>
  <c r="BN26" i="4"/>
  <c r="BO40" i="4"/>
  <c r="X65" i="4"/>
  <c r="X59" i="4"/>
  <c r="X67" i="4"/>
  <c r="Z67" i="4"/>
  <c r="U59" i="4"/>
  <c r="U65" i="4"/>
  <c r="U52" i="4"/>
  <c r="Q129" i="4"/>
  <c r="M120" i="4"/>
  <c r="P66" i="4"/>
  <c r="M62" i="4"/>
  <c r="AF51" i="6"/>
  <c r="CF112" i="6"/>
  <c r="AF67" i="6"/>
  <c r="P56" i="4"/>
  <c r="BO20" i="4"/>
  <c r="BO35" i="4"/>
  <c r="P71" i="4"/>
  <c r="BO15" i="4"/>
  <c r="BO27" i="4"/>
  <c r="X64" i="4"/>
  <c r="X58" i="4"/>
  <c r="U53" i="4"/>
  <c r="U60" i="4"/>
  <c r="U66" i="4"/>
  <c r="AF50" i="6"/>
  <c r="T70" i="4"/>
  <c r="BU31" i="4"/>
  <c r="Q128" i="4"/>
  <c r="P57" i="4"/>
  <c r="BO42" i="4"/>
  <c r="BO53" i="4"/>
  <c r="S135" i="4"/>
  <c r="P58" i="4"/>
  <c r="BO52" i="4"/>
  <c r="P62" i="4"/>
  <c r="P64" i="4"/>
  <c r="BO28" i="4"/>
  <c r="X69" i="4"/>
  <c r="X62" i="4"/>
  <c r="X55" i="4"/>
  <c r="U57" i="4"/>
  <c r="V57" i="4"/>
  <c r="W57" i="4"/>
  <c r="U71" i="4"/>
  <c r="Q29" i="14"/>
  <c r="U63" i="4"/>
  <c r="X56" i="4"/>
  <c r="X70" i="4"/>
  <c r="Y70" i="4"/>
  <c r="Z70" i="4"/>
  <c r="P68" i="4"/>
  <c r="BO37" i="4"/>
  <c r="P60" i="4"/>
  <c r="Z111" i="4"/>
  <c r="Z125" i="4"/>
  <c r="AJ85" i="4"/>
  <c r="S103" i="4"/>
  <c r="M103" i="4"/>
  <c r="Q103" i="4"/>
  <c r="Z101" i="4"/>
  <c r="Z97" i="4"/>
  <c r="Z108" i="4"/>
  <c r="Z100" i="4"/>
  <c r="Z115" i="4"/>
  <c r="S129" i="4"/>
  <c r="AE120" i="4"/>
  <c r="G7" i="14"/>
  <c r="G7" i="13"/>
  <c r="I9" i="14"/>
  <c r="I9" i="13"/>
  <c r="G11" i="13"/>
  <c r="G11" i="14"/>
  <c r="I13" i="14"/>
  <c r="H13" i="14"/>
  <c r="I13" i="13"/>
  <c r="G23" i="14"/>
  <c r="G23" i="13"/>
  <c r="H25" i="13"/>
  <c r="J25" i="13"/>
  <c r="B19" i="14"/>
  <c r="B19" i="13"/>
  <c r="D156" i="4"/>
  <c r="AK164" i="4"/>
  <c r="T27" i="13"/>
  <c r="M11" i="13"/>
  <c r="L11" i="13"/>
  <c r="U62" i="4"/>
  <c r="X71" i="4"/>
  <c r="P59" i="4"/>
  <c r="BO33" i="4"/>
  <c r="Z103" i="4"/>
  <c r="Q18" i="14"/>
  <c r="Q18" i="13"/>
  <c r="M5" i="14"/>
  <c r="M5" i="13"/>
  <c r="L5" i="13"/>
  <c r="AJ106" i="4"/>
  <c r="AJ109" i="4"/>
  <c r="AJ102" i="4"/>
  <c r="AE108" i="4"/>
  <c r="AE101" i="4"/>
  <c r="M121" i="4"/>
  <c r="W131" i="4"/>
  <c r="V131" i="4"/>
  <c r="Q131" i="4"/>
  <c r="W123" i="4"/>
  <c r="V123" i="4"/>
  <c r="Q123" i="4"/>
  <c r="S123" i="4"/>
  <c r="Z124" i="4"/>
  <c r="Z122" i="4"/>
  <c r="Z118" i="4"/>
  <c r="Z133" i="4"/>
  <c r="Z119" i="4"/>
  <c r="Z134" i="4"/>
  <c r="Z130" i="4"/>
  <c r="H160" i="4"/>
  <c r="D23" i="14"/>
  <c r="Q6" i="13"/>
  <c r="N25" i="14"/>
  <c r="L25" i="14"/>
  <c r="O22" i="14"/>
  <c r="X57" i="4"/>
  <c r="P61" i="4"/>
  <c r="BO67" i="4"/>
  <c r="BO49" i="4"/>
  <c r="Z112" i="4"/>
  <c r="AJ87" i="4"/>
  <c r="Z132" i="4"/>
  <c r="Z121" i="4"/>
  <c r="AE113" i="4"/>
  <c r="AE110" i="4"/>
  <c r="AN110" i="4"/>
  <c r="AE105" i="4"/>
  <c r="S131" i="4"/>
  <c r="Q125" i="4"/>
  <c r="B17" i="14"/>
  <c r="B17" i="13"/>
  <c r="AL70" i="4"/>
  <c r="AP37" i="9"/>
  <c r="AL58" i="4"/>
  <c r="R37" i="9"/>
  <c r="AL64" i="4"/>
  <c r="AD37" i="9"/>
  <c r="AL56" i="4"/>
  <c r="N37" i="9"/>
  <c r="AL54" i="4"/>
  <c r="J37" i="9"/>
  <c r="AG56" i="4"/>
  <c r="AG60" i="4"/>
  <c r="V31" i="9"/>
  <c r="AG66" i="4"/>
  <c r="AH31" i="9"/>
  <c r="AG63" i="4"/>
  <c r="H30" i="9"/>
  <c r="AB66" i="4"/>
  <c r="AH24" i="9"/>
  <c r="AB64" i="4"/>
  <c r="AB60" i="4"/>
  <c r="AB56" i="4"/>
  <c r="AB52" i="4"/>
  <c r="F25" i="9"/>
  <c r="AB69" i="4"/>
  <c r="AB61" i="4"/>
  <c r="AB53" i="4"/>
  <c r="H25" i="9"/>
  <c r="AB58" i="4"/>
  <c r="AB70" i="4"/>
  <c r="AB62" i="4"/>
  <c r="AB54" i="4"/>
  <c r="AP54" i="4"/>
  <c r="J41" i="9"/>
  <c r="R24" i="9"/>
  <c r="AB65" i="4"/>
  <c r="H11" i="14"/>
  <c r="J11" i="14"/>
  <c r="X61" i="4"/>
  <c r="P52" i="4"/>
  <c r="BO10" i="4"/>
  <c r="Z98" i="4"/>
  <c r="AE114" i="4"/>
  <c r="M107" i="4"/>
  <c r="P41" i="4"/>
  <c r="AJ111" i="4"/>
  <c r="O130" i="4"/>
  <c r="Q127" i="4"/>
  <c r="H154" i="4"/>
  <c r="J154" i="4"/>
  <c r="D17" i="13"/>
  <c r="D17" i="14"/>
  <c r="R17" i="14"/>
  <c r="Z90" i="4"/>
  <c r="M126" i="4"/>
  <c r="Q118" i="4"/>
  <c r="J153" i="4"/>
  <c r="AL24" i="9"/>
  <c r="AB68" i="4"/>
  <c r="AB59" i="4"/>
  <c r="T25" i="9"/>
  <c r="AB67" i="4"/>
  <c r="Q50" i="6"/>
  <c r="T56" i="4"/>
  <c r="Q130" i="4"/>
  <c r="S125" i="4"/>
  <c r="V125" i="4"/>
  <c r="V127" i="4"/>
  <c r="V129" i="4"/>
  <c r="Q121" i="4"/>
  <c r="P63" i="4"/>
  <c r="BO68" i="4"/>
  <c r="L22" i="14"/>
  <c r="AE115" i="4"/>
  <c r="M122" i="4"/>
  <c r="M119" i="4"/>
  <c r="S119" i="4"/>
  <c r="Q119" i="4"/>
  <c r="AJ93" i="4"/>
  <c r="O134" i="4"/>
  <c r="M134" i="4"/>
  <c r="V34" i="4"/>
  <c r="L6" i="8"/>
  <c r="BZ21" i="8"/>
  <c r="BY21" i="8"/>
  <c r="AJ107" i="4"/>
  <c r="H155" i="4"/>
  <c r="H166" i="4"/>
  <c r="J166" i="4"/>
  <c r="I42" i="4"/>
  <c r="D42" i="4"/>
  <c r="R45" i="4"/>
  <c r="BR60" i="4"/>
  <c r="BQ60" i="4"/>
  <c r="M118" i="4"/>
  <c r="T61" i="4"/>
  <c r="F155" i="4"/>
  <c r="E155" i="4"/>
  <c r="I59" i="4"/>
  <c r="D59" i="4"/>
  <c r="R61" i="4"/>
  <c r="D155" i="4"/>
  <c r="C155" i="4"/>
  <c r="R33" i="4"/>
  <c r="G155" i="4"/>
  <c r="T33" i="4"/>
  <c r="J155" i="4"/>
  <c r="I155" i="4"/>
  <c r="AE155" i="4"/>
  <c r="V56" i="4"/>
  <c r="V70" i="4"/>
  <c r="U70" i="4"/>
  <c r="W70" i="4"/>
  <c r="B50" i="6"/>
  <c r="V71" i="4"/>
  <c r="T55" i="4"/>
  <c r="BU21" i="4"/>
  <c r="S104" i="4"/>
  <c r="D167" i="4"/>
  <c r="I62" i="4"/>
  <c r="D62" i="4"/>
  <c r="R63" i="4"/>
  <c r="BR68" i="4"/>
  <c r="I68" i="4"/>
  <c r="D68" i="4"/>
  <c r="DU20" i="9"/>
  <c r="H50" i="6"/>
  <c r="N50" i="6"/>
  <c r="DT20" i="9"/>
  <c r="DP20" i="9"/>
  <c r="Y20" i="9"/>
  <c r="DR20" i="9"/>
  <c r="DR15" i="9"/>
  <c r="DU19" i="9"/>
  <c r="DR19" i="9"/>
  <c r="DR10" i="9"/>
  <c r="AB48" i="4"/>
  <c r="AN25" i="8"/>
  <c r="AB38" i="4"/>
  <c r="L24" i="8"/>
  <c r="J167" i="4"/>
  <c r="Y57" i="4"/>
  <c r="D165" i="4"/>
  <c r="AL68" i="4"/>
  <c r="AL37" i="9"/>
  <c r="AB71" i="4"/>
  <c r="AB63" i="4"/>
  <c r="AB25" i="9"/>
  <c r="AB55" i="4"/>
  <c r="L25" i="9"/>
  <c r="Y63" i="4"/>
  <c r="Z63" i="4"/>
  <c r="J6" i="9"/>
  <c r="Y54" i="4"/>
  <c r="Z54" i="4"/>
  <c r="FZ14" i="8"/>
  <c r="FY14" i="8"/>
  <c r="FX14" i="8"/>
  <c r="FT14" i="8"/>
  <c r="AM14" i="8"/>
  <c r="FW16" i="8"/>
  <c r="FV16" i="8"/>
  <c r="FU16" i="8"/>
  <c r="FS16" i="8"/>
  <c r="AL16" i="8"/>
  <c r="FW14" i="8"/>
  <c r="FV14" i="8"/>
  <c r="FU14" i="8"/>
  <c r="FS14" i="8"/>
  <c r="AL14" i="8"/>
  <c r="FZ11" i="8"/>
  <c r="FY11" i="8"/>
  <c r="FX11" i="8"/>
  <c r="FT11" i="8"/>
  <c r="AM11" i="8"/>
  <c r="ED21" i="8"/>
  <c r="EC21" i="8"/>
  <c r="EA12" i="8"/>
  <c r="DZ12" i="8"/>
  <c r="FG17" i="8"/>
  <c r="FF17" i="8"/>
  <c r="FG10" i="8"/>
  <c r="FF10" i="8"/>
  <c r="FE10" i="8"/>
  <c r="FC10" i="8"/>
  <c r="AH10" i="8"/>
  <c r="EL18" i="8"/>
  <c r="EK18" i="8"/>
  <c r="EI18" i="8"/>
  <c r="EH18" i="8"/>
  <c r="EG18" i="8"/>
  <c r="EE18" i="8"/>
  <c r="AB18" i="8"/>
  <c r="EI13" i="8"/>
  <c r="EH13" i="8"/>
  <c r="BB20" i="8"/>
  <c r="BA20" i="8"/>
  <c r="AY20" i="8"/>
  <c r="AX20" i="8"/>
  <c r="AY13" i="8"/>
  <c r="AX13" i="8"/>
  <c r="EA21" i="8"/>
  <c r="DZ21" i="8"/>
  <c r="FJ20" i="8"/>
  <c r="FI20" i="8"/>
  <c r="FH20" i="8"/>
  <c r="FD20" i="8"/>
  <c r="AI20" i="8"/>
  <c r="FJ15" i="8"/>
  <c r="FI15" i="8"/>
  <c r="FH15" i="8"/>
  <c r="FD15" i="8"/>
  <c r="AI15" i="8"/>
  <c r="FG9" i="8"/>
  <c r="FF9" i="8"/>
  <c r="EL16" i="8"/>
  <c r="EK16" i="8"/>
  <c r="EJ16" i="8"/>
  <c r="EF16" i="8"/>
  <c r="AC16" i="8"/>
  <c r="EL20" i="8"/>
  <c r="EK20" i="8"/>
  <c r="EJ20" i="8"/>
  <c r="EF20" i="8"/>
  <c r="AC20" i="8"/>
  <c r="EI20" i="8"/>
  <c r="EH20" i="8"/>
  <c r="EG20" i="8"/>
  <c r="EE20" i="8"/>
  <c r="AB20" i="8"/>
  <c r="EI15" i="8"/>
  <c r="EH15" i="8"/>
  <c r="EG15" i="8"/>
  <c r="EE15" i="8"/>
  <c r="AB15" i="8"/>
  <c r="EI10" i="8"/>
  <c r="EH10" i="8"/>
  <c r="EG10" i="8"/>
  <c r="EE10" i="8"/>
  <c r="AB10" i="8"/>
  <c r="BB12" i="8"/>
  <c r="BA12" i="8"/>
  <c r="ED19" i="8"/>
  <c r="EC19" i="8"/>
  <c r="FJ19" i="8"/>
  <c r="FJ14" i="8"/>
  <c r="FG21" i="8"/>
  <c r="FF21" i="8"/>
  <c r="FE21" i="8"/>
  <c r="FC21" i="8"/>
  <c r="AH21" i="8"/>
  <c r="EI17" i="8"/>
  <c r="EH17" i="8"/>
  <c r="EG17" i="8"/>
  <c r="EE17" i="8"/>
  <c r="AB17" i="8"/>
  <c r="BB19" i="8"/>
  <c r="BA19" i="8"/>
  <c r="AY12" i="8"/>
  <c r="AX12" i="8"/>
  <c r="EA20" i="8"/>
  <c r="DZ20" i="8"/>
  <c r="FJ11" i="8"/>
  <c r="FI11" i="8"/>
  <c r="FG20" i="8"/>
  <c r="FF20" i="8"/>
  <c r="FG15" i="8"/>
  <c r="FF15" i="8"/>
  <c r="FE15" i="8"/>
  <c r="FC15" i="8"/>
  <c r="AH15" i="8"/>
  <c r="EL15" i="8"/>
  <c r="EK15" i="8"/>
  <c r="EJ15" i="8"/>
  <c r="EF15" i="8"/>
  <c r="AC15" i="8"/>
  <c r="EL10" i="8"/>
  <c r="EK10" i="8"/>
  <c r="EJ10" i="8"/>
  <c r="EF10" i="8"/>
  <c r="AC10" i="8"/>
  <c r="EI19" i="8"/>
  <c r="EH19" i="8"/>
  <c r="EG19" i="8"/>
  <c r="EE19" i="8"/>
  <c r="AB19" i="8"/>
  <c r="EI9" i="8"/>
  <c r="EH9" i="8"/>
  <c r="EG9" i="8"/>
  <c r="EE9" i="8"/>
  <c r="AB9" i="8"/>
  <c r="AY16" i="8"/>
  <c r="AX16" i="8"/>
  <c r="AY9" i="8"/>
  <c r="AX9" i="8"/>
  <c r="ED14" i="8"/>
  <c r="EC14" i="8"/>
  <c r="EA14" i="8"/>
  <c r="DZ14" i="8"/>
  <c r="FJ17" i="8"/>
  <c r="FG16" i="8"/>
  <c r="FF16" i="8"/>
  <c r="FE16" i="8"/>
  <c r="FC16" i="8"/>
  <c r="AH16" i="8"/>
  <c r="FG12" i="8"/>
  <c r="FF12" i="8"/>
  <c r="FE12" i="8"/>
  <c r="FC12" i="8"/>
  <c r="AH12" i="8"/>
  <c r="EL11" i="8"/>
  <c r="EK11" i="8"/>
  <c r="EJ11" i="8"/>
  <c r="EF11" i="8"/>
  <c r="AC11" i="8"/>
  <c r="EL19" i="8"/>
  <c r="EK19" i="8"/>
  <c r="EJ19" i="8"/>
  <c r="EF19" i="8"/>
  <c r="AC19" i="8"/>
  <c r="EI14" i="8"/>
  <c r="EH14" i="8"/>
  <c r="EG14" i="8"/>
  <c r="EE14" i="8"/>
  <c r="AB14" i="8"/>
  <c r="FI14" i="8"/>
  <c r="FH14" i="8"/>
  <c r="FD14" i="8"/>
  <c r="AI14" i="8"/>
  <c r="BZ21" i="7"/>
  <c r="BZ10" i="7"/>
  <c r="BY10" i="7"/>
  <c r="BW15" i="7"/>
  <c r="BZ20" i="7"/>
  <c r="BY20" i="7"/>
  <c r="BW9" i="7"/>
  <c r="BV9" i="7"/>
  <c r="BW13" i="7"/>
  <c r="BZ18" i="7"/>
  <c r="BZ15" i="7"/>
  <c r="BW20" i="7"/>
  <c r="BW11" i="7"/>
  <c r="BW16" i="7"/>
  <c r="BZ14" i="7"/>
  <c r="BW14" i="7"/>
  <c r="BV14" i="7"/>
  <c r="BZ17" i="7"/>
  <c r="BY17" i="7"/>
  <c r="BZ12" i="7"/>
  <c r="BW12" i="7"/>
  <c r="BZ19" i="7"/>
  <c r="BZ11" i="7"/>
  <c r="BW10" i="7"/>
  <c r="BV10" i="7"/>
  <c r="BZ13" i="7"/>
  <c r="BY13" i="7"/>
  <c r="BW17" i="7"/>
  <c r="BV17" i="7"/>
  <c r="BW18" i="7"/>
  <c r="BV18" i="7"/>
  <c r="BZ9" i="7"/>
  <c r="BW21" i="7"/>
  <c r="DR13" i="9"/>
  <c r="DR17" i="9"/>
  <c r="DU17" i="9"/>
  <c r="DU9" i="9"/>
  <c r="DU13" i="9"/>
  <c r="DT13" i="9"/>
  <c r="DP13" i="9"/>
  <c r="Y13" i="9"/>
  <c r="Y56" i="4"/>
  <c r="FG11" i="8"/>
  <c r="FF11" i="8"/>
  <c r="FE11" i="8"/>
  <c r="FC11" i="8"/>
  <c r="AH11" i="8"/>
  <c r="FJ10" i="8"/>
  <c r="FI10" i="8"/>
  <c r="FH10" i="8"/>
  <c r="FD10" i="8"/>
  <c r="AI10" i="8"/>
  <c r="FJ13" i="8"/>
  <c r="FI13" i="8"/>
  <c r="ED12" i="8"/>
  <c r="EC12" i="8"/>
  <c r="AY17" i="8"/>
  <c r="AX17" i="8"/>
  <c r="Y39" i="4"/>
  <c r="FG18" i="8"/>
  <c r="FF18" i="8"/>
  <c r="BB15" i="8"/>
  <c r="BA15" i="8"/>
  <c r="AL36" i="4"/>
  <c r="P37" i="8"/>
  <c r="F36" i="8"/>
  <c r="H6" i="8"/>
  <c r="R32" i="4"/>
  <c r="T32" i="4"/>
  <c r="AL52" i="4"/>
  <c r="F37" i="9"/>
  <c r="AL60" i="4"/>
  <c r="DR18" i="9"/>
  <c r="DU18" i="9"/>
  <c r="DT18" i="9"/>
  <c r="DP18" i="9"/>
  <c r="Y18" i="9"/>
  <c r="AD6" i="9"/>
  <c r="BU28" i="4"/>
  <c r="Y64" i="4"/>
  <c r="EI11" i="8"/>
  <c r="EH11" i="8"/>
  <c r="EG11" i="8"/>
  <c r="EE11" i="8"/>
  <c r="AB11" i="8"/>
  <c r="EL9" i="8"/>
  <c r="EK9" i="8"/>
  <c r="EL14" i="8"/>
  <c r="EK14" i="8"/>
  <c r="FG19" i="8"/>
  <c r="FF19" i="8"/>
  <c r="FE19" i="8"/>
  <c r="FC19" i="8"/>
  <c r="AH19" i="8"/>
  <c r="FJ16" i="8"/>
  <c r="FI16" i="8"/>
  <c r="FH16" i="8"/>
  <c r="FD16" i="8"/>
  <c r="AI16" i="8"/>
  <c r="EA13" i="8"/>
  <c r="DZ13" i="8"/>
  <c r="BB16" i="8"/>
  <c r="BA16" i="8"/>
  <c r="AG46" i="4"/>
  <c r="AJ31" i="8"/>
  <c r="AG45" i="4"/>
  <c r="AH31" i="8"/>
  <c r="AG40" i="4"/>
  <c r="X31" i="8"/>
  <c r="AG36" i="4"/>
  <c r="AG50" i="4"/>
  <c r="AG44" i="4"/>
  <c r="AG33" i="4"/>
  <c r="AG48" i="4"/>
  <c r="AN31" i="8"/>
  <c r="AG39" i="4"/>
  <c r="V31" i="8"/>
  <c r="AG32" i="4"/>
  <c r="H31" i="8"/>
  <c r="AG38" i="4"/>
  <c r="T31" i="8"/>
  <c r="V46" i="4"/>
  <c r="W46" i="4"/>
  <c r="H150" i="4"/>
  <c r="R48" i="4"/>
  <c r="T43" i="4"/>
  <c r="F154" i="4"/>
  <c r="V49" i="4"/>
  <c r="W49" i="4"/>
  <c r="V36" i="4"/>
  <c r="W36" i="4"/>
  <c r="Y48" i="4"/>
  <c r="Z48" i="4"/>
  <c r="Y46" i="4"/>
  <c r="T46" i="4"/>
  <c r="BJ22" i="8"/>
  <c r="AJ7" i="8"/>
  <c r="R49" i="4"/>
  <c r="F150" i="4"/>
  <c r="I66" i="4"/>
  <c r="D66" i="4"/>
  <c r="O125" i="4"/>
  <c r="V63" i="4"/>
  <c r="ET14" i="8"/>
  <c r="ES14" i="8"/>
  <c r="BW19" i="7"/>
  <c r="V47" i="4"/>
  <c r="T47" i="4"/>
  <c r="J143" i="4"/>
  <c r="R43" i="4"/>
  <c r="V43" i="4"/>
  <c r="T42" i="4"/>
  <c r="I11" i="4"/>
  <c r="D11" i="4"/>
  <c r="D12" i="4"/>
  <c r="O81" i="4"/>
  <c r="GE15" i="7"/>
  <c r="GH11" i="7"/>
  <c r="GH16" i="7"/>
  <c r="CM14" i="7"/>
  <c r="CL14" i="7"/>
  <c r="CK14" i="7"/>
  <c r="CI14" i="7"/>
  <c r="P14" i="7"/>
  <c r="GH12" i="7"/>
  <c r="CM12" i="7"/>
  <c r="GH20" i="7"/>
  <c r="BO16" i="8"/>
  <c r="BN16" i="8"/>
  <c r="BO12" i="8"/>
  <c r="BN12" i="8"/>
  <c r="BO20" i="8"/>
  <c r="BN20" i="8"/>
  <c r="AR6" i="7"/>
  <c r="GU14" i="7"/>
  <c r="Y50" i="4"/>
  <c r="V44" i="4"/>
  <c r="BB18" i="8"/>
  <c r="BA18" i="8"/>
  <c r="BB14" i="8"/>
  <c r="BA14" i="8"/>
  <c r="BB10" i="8"/>
  <c r="BA10" i="8"/>
  <c r="AY19" i="8"/>
  <c r="AX19" i="8"/>
  <c r="AY15" i="8"/>
  <c r="AX15" i="8"/>
  <c r="AY11" i="8"/>
  <c r="AX11" i="8"/>
  <c r="ED20" i="8"/>
  <c r="EC20" i="8"/>
  <c r="ED13" i="8"/>
  <c r="EC13" i="8"/>
  <c r="EA19" i="8"/>
  <c r="DZ19" i="8"/>
  <c r="EA11" i="8"/>
  <c r="DZ11" i="8"/>
  <c r="DF11" i="8"/>
  <c r="DE11" i="8"/>
  <c r="BB21" i="8"/>
  <c r="BA21" i="8"/>
  <c r="BB17" i="8"/>
  <c r="BA17" i="8"/>
  <c r="BB13" i="8"/>
  <c r="BA13" i="8"/>
  <c r="BB9" i="8"/>
  <c r="BA9" i="8"/>
  <c r="AY18" i="8"/>
  <c r="AX18" i="8"/>
  <c r="AY14" i="8"/>
  <c r="AX14" i="8"/>
  <c r="AY10" i="8"/>
  <c r="AX10" i="8"/>
  <c r="ED18" i="8"/>
  <c r="EC18" i="8"/>
  <c r="ED11" i="8"/>
  <c r="EC11" i="8"/>
  <c r="EA17" i="8"/>
  <c r="DZ17" i="8"/>
  <c r="EA9" i="8"/>
  <c r="DZ9" i="8"/>
  <c r="FJ9" i="8"/>
  <c r="FI9" i="8"/>
  <c r="FJ12" i="8"/>
  <c r="FI12" i="8"/>
  <c r="DC21" i="8"/>
  <c r="DB21" i="8"/>
  <c r="DA21" i="8"/>
  <c r="CY21" i="8"/>
  <c r="T21" i="8"/>
  <c r="ED17" i="8"/>
  <c r="EC17" i="8"/>
  <c r="ED10" i="8"/>
  <c r="EC10" i="8"/>
  <c r="EA16" i="8"/>
  <c r="DZ16" i="8"/>
  <c r="FJ21" i="8"/>
  <c r="FI21" i="8"/>
  <c r="FI19" i="8"/>
  <c r="FH19" i="8"/>
  <c r="FD19" i="8"/>
  <c r="AI19" i="8"/>
  <c r="FI17" i="8"/>
  <c r="FH17" i="8"/>
  <c r="FD17" i="8"/>
  <c r="AI17" i="8"/>
  <c r="L36" i="7"/>
  <c r="AF36" i="7"/>
  <c r="AB25" i="4"/>
  <c r="AB13" i="4"/>
  <c r="AB17" i="4"/>
  <c r="F24" i="7"/>
  <c r="AB10" i="4"/>
  <c r="F25" i="7"/>
  <c r="AB12" i="4"/>
  <c r="AB18" i="4"/>
  <c r="AB22" i="4"/>
  <c r="AB14" i="4"/>
  <c r="I45" i="4"/>
  <c r="D45" i="4"/>
  <c r="Y36" i="4"/>
  <c r="CM20" i="7"/>
  <c r="AH36" i="7"/>
  <c r="AP24" i="7"/>
  <c r="AB28" i="4"/>
  <c r="AB21" i="4"/>
  <c r="AB25" i="7"/>
  <c r="D16" i="4"/>
  <c r="EQ9" i="8"/>
  <c r="EP9" i="8"/>
  <c r="EO9" i="8"/>
  <c r="EM9" i="8"/>
  <c r="AD9" i="8"/>
  <c r="EQ16" i="8"/>
  <c r="EP16" i="8"/>
  <c r="T36" i="7"/>
  <c r="AJ36" i="7"/>
  <c r="J30" i="7"/>
  <c r="AD30" i="7"/>
  <c r="I21" i="4"/>
  <c r="D21" i="4"/>
  <c r="BG10" i="7"/>
  <c r="I22" i="4"/>
  <c r="D22" i="4"/>
  <c r="AH6" i="7"/>
  <c r="GE10" i="7"/>
  <c r="I23" i="4"/>
  <c r="D23" i="4"/>
  <c r="CM18" i="7"/>
  <c r="BJ20" i="7"/>
  <c r="AB15" i="4"/>
  <c r="AB24" i="4"/>
  <c r="AH25" i="7"/>
  <c r="GE11" i="7"/>
  <c r="GE17" i="7"/>
  <c r="GH9" i="7"/>
  <c r="GH17" i="7"/>
  <c r="GH21" i="7"/>
  <c r="GE13" i="7"/>
  <c r="GE18" i="7"/>
  <c r="GH13" i="7"/>
  <c r="GH18" i="7"/>
  <c r="GE9" i="7"/>
  <c r="GE14" i="7"/>
  <c r="GE20" i="7"/>
  <c r="GH19" i="7"/>
  <c r="BJ16" i="7"/>
  <c r="BI16" i="7"/>
  <c r="BH16" i="7"/>
  <c r="BD16" i="7"/>
  <c r="I16" i="7"/>
  <c r="AG28" i="4"/>
  <c r="AP31" i="7"/>
  <c r="I13" i="4"/>
  <c r="D13" i="4"/>
  <c r="AP6" i="7"/>
  <c r="AB29" i="4"/>
  <c r="AR25" i="7"/>
  <c r="BJ12" i="7"/>
  <c r="AB26" i="4"/>
  <c r="DN12" i="7"/>
  <c r="DM12" i="7"/>
  <c r="DL12" i="7"/>
  <c r="DH12" i="7"/>
  <c r="W12" i="7"/>
  <c r="CP10" i="7"/>
  <c r="CO10" i="7"/>
  <c r="CN10" i="7"/>
  <c r="CJ10" i="7"/>
  <c r="Q10" i="7"/>
  <c r="CP12" i="7"/>
  <c r="CO12" i="7"/>
  <c r="CN12" i="7"/>
  <c r="CJ12" i="7"/>
  <c r="Q12" i="7"/>
  <c r="CP14" i="7"/>
  <c r="CO14" i="7"/>
  <c r="CN14" i="7"/>
  <c r="CJ14" i="7"/>
  <c r="Q14" i="7"/>
  <c r="CP16" i="7"/>
  <c r="CO16" i="7"/>
  <c r="CN16" i="7"/>
  <c r="CJ16" i="7"/>
  <c r="Q16" i="7"/>
  <c r="CP18" i="7"/>
  <c r="CP20" i="7"/>
  <c r="CM9" i="7"/>
  <c r="CL9" i="7"/>
  <c r="CK9" i="7"/>
  <c r="CI9" i="7"/>
  <c r="P9" i="7"/>
  <c r="CM11" i="7"/>
  <c r="CM13" i="7"/>
  <c r="CL13" i="7"/>
  <c r="CK13" i="7"/>
  <c r="CI13" i="7"/>
  <c r="P13" i="7"/>
  <c r="CM15" i="7"/>
  <c r="CL15" i="7"/>
  <c r="CK15" i="7"/>
  <c r="CI15" i="7"/>
  <c r="P15" i="7"/>
  <c r="CM17" i="7"/>
  <c r="CL17" i="7"/>
  <c r="CK17" i="7"/>
  <c r="CI17" i="7"/>
  <c r="P17" i="7"/>
  <c r="CM19" i="7"/>
  <c r="CM21" i="7"/>
  <c r="CP9" i="7"/>
  <c r="CP11" i="7"/>
  <c r="CO11" i="7"/>
  <c r="CN11" i="7"/>
  <c r="CJ11" i="7"/>
  <c r="Q11" i="7"/>
  <c r="CP13" i="7"/>
  <c r="CO13" i="7"/>
  <c r="CN13" i="7"/>
  <c r="CJ13" i="7"/>
  <c r="Q13" i="7"/>
  <c r="CP15" i="7"/>
  <c r="CO15" i="7"/>
  <c r="CN15" i="7"/>
  <c r="CJ15" i="7"/>
  <c r="Q15" i="7"/>
  <c r="CP17" i="7"/>
  <c r="CO17" i="7"/>
  <c r="CN17" i="7"/>
  <c r="CJ17" i="7"/>
  <c r="Q17" i="7"/>
  <c r="CP19" i="7"/>
  <c r="CO19" i="7"/>
  <c r="CN19" i="7"/>
  <c r="CJ19" i="7"/>
  <c r="Q19" i="7"/>
  <c r="CP21" i="7"/>
  <c r="ED16" i="8"/>
  <c r="EC16" i="8"/>
  <c r="ED15" i="8"/>
  <c r="EC15" i="8"/>
  <c r="EA18" i="8"/>
  <c r="DZ18" i="8"/>
  <c r="EA15" i="8"/>
  <c r="DZ15" i="8"/>
  <c r="Z37" i="4"/>
  <c r="DF14" i="8"/>
  <c r="DE14" i="8"/>
  <c r="DD14" i="8"/>
  <c r="CZ14" i="8"/>
  <c r="U14" i="8"/>
  <c r="J29" i="13"/>
  <c r="H29" i="13"/>
  <c r="N31" i="13"/>
  <c r="L31" i="13"/>
  <c r="P31" i="8"/>
  <c r="GP16" i="7"/>
  <c r="GO16" i="7"/>
  <c r="GP10" i="7"/>
  <c r="GM13" i="7"/>
  <c r="GM16" i="7"/>
  <c r="GL16" i="7"/>
  <c r="GM11" i="7"/>
  <c r="GM21" i="7"/>
  <c r="W43" i="4"/>
  <c r="T25" i="8"/>
  <c r="AN25" i="9"/>
  <c r="W71" i="4"/>
  <c r="L19" i="13"/>
  <c r="N19" i="13"/>
  <c r="H20" i="13"/>
  <c r="J20" i="13"/>
  <c r="H12" i="14"/>
  <c r="N19" i="14"/>
  <c r="L19" i="14"/>
  <c r="BR56" i="4"/>
  <c r="BW13" i="8"/>
  <c r="BV13" i="8"/>
  <c r="BZ12" i="8"/>
  <c r="BY12" i="8"/>
  <c r="BZ20" i="8"/>
  <c r="BY20" i="8"/>
  <c r="BW14" i="8"/>
  <c r="BV14" i="8"/>
  <c r="BW15" i="8"/>
  <c r="BV15" i="8"/>
  <c r="BZ14" i="8"/>
  <c r="BY14" i="8"/>
  <c r="BZ15" i="8"/>
  <c r="BY15" i="8"/>
  <c r="BW20" i="8"/>
  <c r="BZ19" i="8"/>
  <c r="BW10" i="8"/>
  <c r="BV10" i="8"/>
  <c r="BZ9" i="8"/>
  <c r="BY9" i="8"/>
  <c r="BW11" i="8"/>
  <c r="BV11" i="8"/>
  <c r="BW18" i="8"/>
  <c r="BZ17" i="8"/>
  <c r="BY17" i="8"/>
  <c r="BW12" i="8"/>
  <c r="BZ18" i="8"/>
  <c r="BY18" i="8"/>
  <c r="BW17" i="8"/>
  <c r="BV17" i="8"/>
  <c r="BW19" i="8"/>
  <c r="F158" i="4"/>
  <c r="Z64" i="4"/>
  <c r="BU40" i="4"/>
  <c r="P10" i="13"/>
  <c r="R10" i="13"/>
  <c r="H20" i="14"/>
  <c r="J20" i="14"/>
  <c r="GU18" i="7"/>
  <c r="GU12" i="7"/>
  <c r="GU16" i="7"/>
  <c r="GU20" i="7"/>
  <c r="GU9" i="7"/>
  <c r="GT9" i="7"/>
  <c r="GU17" i="7"/>
  <c r="GT17" i="7"/>
  <c r="GU13" i="7"/>
  <c r="GU19" i="7"/>
  <c r="GU15" i="7"/>
  <c r="GX21" i="7"/>
  <c r="GX18" i="7"/>
  <c r="GW18" i="7"/>
  <c r="GX20" i="7"/>
  <c r="GX16" i="7"/>
  <c r="GW16" i="7"/>
  <c r="GX14" i="7"/>
  <c r="GW14" i="7"/>
  <c r="GX12" i="7"/>
  <c r="GX19" i="7"/>
  <c r="GX17" i="7"/>
  <c r="GX10" i="7"/>
  <c r="GX13" i="7"/>
  <c r="GW13" i="7"/>
  <c r="BU16" i="4"/>
  <c r="BG15" i="8"/>
  <c r="BF15" i="8"/>
  <c r="BG20" i="8"/>
  <c r="BF20" i="8"/>
  <c r="BG21" i="8"/>
  <c r="BJ9" i="8"/>
  <c r="BI9" i="8"/>
  <c r="BH9" i="8"/>
  <c r="BD9" i="8"/>
  <c r="I9" i="8"/>
  <c r="BG9" i="8"/>
  <c r="BF21" i="8"/>
  <c r="BE21" i="8"/>
  <c r="BC21" i="8"/>
  <c r="H21" i="8"/>
  <c r="BJ16" i="8"/>
  <c r="BI16" i="8"/>
  <c r="BG11" i="8"/>
  <c r="BF11" i="8"/>
  <c r="BG16" i="8"/>
  <c r="BF16" i="8"/>
  <c r="BE16" i="8"/>
  <c r="BC16" i="8"/>
  <c r="H16" i="8"/>
  <c r="BG17" i="8"/>
  <c r="BJ15" i="8"/>
  <c r="BJ14" i="8"/>
  <c r="BF17" i="8"/>
  <c r="BI15" i="8"/>
  <c r="BH15" i="8"/>
  <c r="BD15" i="8"/>
  <c r="I15" i="8"/>
  <c r="BI13" i="8"/>
  <c r="BH13" i="8"/>
  <c r="BD13" i="8"/>
  <c r="I13" i="8"/>
  <c r="BI14" i="8"/>
  <c r="BH14" i="8"/>
  <c r="BD14" i="8"/>
  <c r="I14" i="8"/>
  <c r="BH16" i="8"/>
  <c r="BD16" i="8"/>
  <c r="I16" i="8"/>
  <c r="AV30" i="8"/>
  <c r="BJ12" i="8"/>
  <c r="BI12" i="8"/>
  <c r="BH12" i="8"/>
  <c r="BD12" i="8"/>
  <c r="I12" i="8"/>
  <c r="BF19" i="8"/>
  <c r="BE19" i="8"/>
  <c r="BC19" i="8"/>
  <c r="H19" i="8"/>
  <c r="BJ13" i="8"/>
  <c r="BJ21" i="8"/>
  <c r="BI21" i="8"/>
  <c r="BG14" i="8"/>
  <c r="BF14" i="8"/>
  <c r="BJ11" i="8"/>
  <c r="BI11" i="8"/>
  <c r="BH11" i="8"/>
  <c r="BD11" i="8"/>
  <c r="I11" i="8"/>
  <c r="BG18" i="8"/>
  <c r="BF18" i="8"/>
  <c r="BG19" i="8"/>
  <c r="BJ18" i="8"/>
  <c r="BI18" i="8"/>
  <c r="BF9" i="8"/>
  <c r="BE9" i="8"/>
  <c r="BC9" i="8"/>
  <c r="H9" i="8"/>
  <c r="BJ19" i="8"/>
  <c r="BI19" i="8"/>
  <c r="BH19" i="8"/>
  <c r="BD19" i="8"/>
  <c r="I19" i="8"/>
  <c r="BG10" i="8"/>
  <c r="BF10" i="8"/>
  <c r="BJ17" i="8"/>
  <c r="BI17" i="8"/>
  <c r="BH17" i="8"/>
  <c r="BD17" i="8"/>
  <c r="I17" i="8"/>
  <c r="BG12" i="8"/>
  <c r="BG13" i="8"/>
  <c r="BF13" i="8"/>
  <c r="BE13" i="8"/>
  <c r="BC13" i="8"/>
  <c r="H13" i="8"/>
  <c r="BJ20" i="8"/>
  <c r="BI20" i="8"/>
  <c r="BH20" i="8"/>
  <c r="BD20" i="8"/>
  <c r="I20" i="8"/>
  <c r="BJ10" i="8"/>
  <c r="BI10" i="8"/>
  <c r="BF12" i="8"/>
  <c r="BE12" i="8"/>
  <c r="BC12" i="8"/>
  <c r="H12" i="8"/>
  <c r="BR49" i="4"/>
  <c r="Z36" i="4"/>
  <c r="J25" i="9"/>
  <c r="N25" i="9"/>
  <c r="H9" i="13"/>
  <c r="J9" i="13"/>
  <c r="BU51" i="4"/>
  <c r="AR25" i="9"/>
  <c r="D152" i="4"/>
  <c r="F167" i="4"/>
  <c r="BU56" i="4"/>
  <c r="D153" i="4"/>
  <c r="R70" i="4"/>
  <c r="BM22" i="9"/>
  <c r="BM23" i="9"/>
  <c r="AP7" i="9"/>
  <c r="BM24" i="9"/>
  <c r="AJ25" i="9"/>
  <c r="Z25" i="9"/>
  <c r="V25" i="9"/>
  <c r="Z57" i="4"/>
  <c r="N5" i="13"/>
  <c r="R22" i="14"/>
  <c r="P22" i="14"/>
  <c r="BO14" i="7"/>
  <c r="BO10" i="7"/>
  <c r="BR20" i="7"/>
  <c r="BR14" i="7"/>
  <c r="BQ14" i="7"/>
  <c r="BR10" i="7"/>
  <c r="BR16" i="7"/>
  <c r="BO18" i="7"/>
  <c r="BR12" i="7"/>
  <c r="BO16" i="7"/>
  <c r="BO9" i="7"/>
  <c r="BR18" i="7"/>
  <c r="BO17" i="7"/>
  <c r="BN17" i="7"/>
  <c r="BR19" i="7"/>
  <c r="BR11" i="7"/>
  <c r="BQ11" i="7"/>
  <c r="BR15" i="7"/>
  <c r="BQ15" i="7"/>
  <c r="BO11" i="7"/>
  <c r="BO15" i="7"/>
  <c r="BO19" i="7"/>
  <c r="BN19" i="7"/>
  <c r="BO20" i="7"/>
  <c r="BO13" i="7"/>
  <c r="BR17" i="7"/>
  <c r="BR21" i="7"/>
  <c r="BO12" i="7"/>
  <c r="BN12" i="7"/>
  <c r="BO21" i="7"/>
  <c r="BR13" i="7"/>
  <c r="BR9" i="7"/>
  <c r="BQ9" i="7"/>
  <c r="R8" i="13"/>
  <c r="P8" i="13"/>
  <c r="P25" i="7"/>
  <c r="R34" i="4"/>
  <c r="T25" i="7"/>
  <c r="W44" i="4"/>
  <c r="D163" i="4"/>
  <c r="BR59" i="4"/>
  <c r="J31" i="8"/>
  <c r="O118" i="4"/>
  <c r="BU46" i="4"/>
  <c r="BU49" i="4"/>
  <c r="R50" i="4"/>
  <c r="AP25" i="9"/>
  <c r="AD25" i="9"/>
  <c r="N5" i="14"/>
  <c r="L5" i="14"/>
  <c r="DR11" i="9"/>
  <c r="DQ11" i="9"/>
  <c r="DO11" i="9"/>
  <c r="X11" i="9"/>
  <c r="DU16" i="9"/>
  <c r="DT16" i="9"/>
  <c r="DP16" i="9"/>
  <c r="Y16" i="9"/>
  <c r="DU21" i="9"/>
  <c r="DT21" i="9"/>
  <c r="DP21" i="9"/>
  <c r="Y21" i="9"/>
  <c r="BD33" i="9"/>
  <c r="DR21" i="9"/>
  <c r="DR16" i="9"/>
  <c r="DU14" i="9"/>
  <c r="DR14" i="9"/>
  <c r="DQ14" i="9"/>
  <c r="DO14" i="9"/>
  <c r="X14" i="9"/>
  <c r="DR12" i="9"/>
  <c r="DQ12" i="9"/>
  <c r="DO12" i="9"/>
  <c r="X12" i="9"/>
  <c r="DU12" i="9"/>
  <c r="DT12" i="9"/>
  <c r="DP12" i="9"/>
  <c r="Y12" i="9"/>
  <c r="DU10" i="9"/>
  <c r="DT10" i="9"/>
  <c r="DP10" i="9"/>
  <c r="Y10" i="9"/>
  <c r="P22" i="13"/>
  <c r="R22" i="13"/>
  <c r="H24" i="14"/>
  <c r="J8" i="13"/>
  <c r="DT19" i="7"/>
  <c r="DP19" i="7"/>
  <c r="Y19" i="7"/>
  <c r="DQ14" i="7"/>
  <c r="DO14" i="7"/>
  <c r="X14" i="7"/>
  <c r="DQ18" i="7"/>
  <c r="DO18" i="7"/>
  <c r="X18" i="7"/>
  <c r="DQ20" i="7"/>
  <c r="DO20" i="7"/>
  <c r="X20" i="7"/>
  <c r="DT18" i="7"/>
  <c r="DP18" i="7"/>
  <c r="Y18" i="7"/>
  <c r="DQ15" i="7"/>
  <c r="DO15" i="7"/>
  <c r="X15" i="7"/>
  <c r="DQ19" i="7"/>
  <c r="DO19" i="7"/>
  <c r="X19" i="7"/>
  <c r="DQ21" i="7"/>
  <c r="DO21" i="7"/>
  <c r="X21" i="7"/>
  <c r="DT12" i="7"/>
  <c r="DP12" i="7"/>
  <c r="Y12" i="7"/>
  <c r="BU10" i="7"/>
  <c r="BS10" i="7"/>
  <c r="L10" i="7"/>
  <c r="BU18" i="7"/>
  <c r="BS18" i="7"/>
  <c r="L18" i="7"/>
  <c r="L25" i="7"/>
  <c r="Z50" i="4"/>
  <c r="J147" i="4"/>
  <c r="AF31" i="8"/>
  <c r="R25" i="9"/>
  <c r="P18" i="13"/>
  <c r="R18" i="13"/>
  <c r="Z56" i="4"/>
  <c r="P31" i="13"/>
  <c r="R31" i="13"/>
  <c r="J24" i="13"/>
  <c r="H24" i="13"/>
  <c r="J16" i="14"/>
  <c r="H16" i="14"/>
  <c r="J13" i="14"/>
  <c r="FG21" i="7"/>
  <c r="FF21" i="7"/>
  <c r="N25" i="7"/>
  <c r="AJ25" i="7"/>
  <c r="H145" i="4"/>
  <c r="BR25" i="4"/>
  <c r="AR31" i="8"/>
  <c r="H153" i="4"/>
  <c r="BR28" i="4"/>
  <c r="Z39" i="4"/>
  <c r="AH25" i="9"/>
  <c r="P18" i="14"/>
  <c r="R18" i="14"/>
  <c r="H13" i="13"/>
  <c r="J13" i="13"/>
  <c r="W63" i="4"/>
  <c r="P31" i="14"/>
  <c r="R31" i="14"/>
  <c r="H32" i="14"/>
  <c r="J32" i="14"/>
  <c r="BR63" i="4"/>
  <c r="D157" i="4"/>
  <c r="D159" i="4"/>
  <c r="BR33" i="4"/>
  <c r="BR31" i="4"/>
  <c r="L35" i="8"/>
  <c r="AJ33" i="8"/>
  <c r="R27" i="8"/>
  <c r="AN38" i="8"/>
  <c r="AK146" i="4"/>
  <c r="X9" i="14"/>
  <c r="X39" i="8"/>
  <c r="AK144" i="4"/>
  <c r="T26" i="8"/>
  <c r="AK161" i="4"/>
  <c r="X24" i="14"/>
  <c r="AH27" i="8"/>
  <c r="AK155" i="4"/>
  <c r="X18" i="14"/>
  <c r="AK154" i="4"/>
  <c r="AK148" i="4"/>
  <c r="BX56" i="4"/>
  <c r="BX27" i="4"/>
  <c r="BX28" i="4"/>
  <c r="BX59" i="4"/>
  <c r="BX51" i="4"/>
  <c r="BX46" i="4"/>
  <c r="BX33" i="4"/>
  <c r="X27" i="8"/>
  <c r="BX30" i="4"/>
  <c r="BX16" i="4"/>
  <c r="BX10" i="4"/>
  <c r="BX37" i="4"/>
  <c r="BX49" i="4"/>
  <c r="BX31" i="4"/>
  <c r="BX35" i="4"/>
  <c r="BX25" i="4"/>
  <c r="BX53" i="4"/>
  <c r="BX62" i="4"/>
  <c r="AK168" i="4"/>
  <c r="X31" i="14"/>
  <c r="BX40" i="4"/>
  <c r="L38" i="11"/>
  <c r="L46" i="11"/>
  <c r="L42" i="11"/>
  <c r="L45" i="11"/>
  <c r="L34" i="11"/>
  <c r="L52" i="11"/>
  <c r="L37" i="11"/>
  <c r="L36" i="11"/>
  <c r="L68" i="11"/>
  <c r="L60" i="11"/>
  <c r="L17" i="11"/>
  <c r="L77" i="11"/>
  <c r="L72" i="11"/>
  <c r="L69" i="11"/>
  <c r="L14" i="11"/>
  <c r="L56" i="11"/>
  <c r="L21" i="11"/>
  <c r="L62" i="11"/>
  <c r="L71" i="11"/>
  <c r="L27" i="11"/>
  <c r="L13" i="11"/>
  <c r="L15" i="11"/>
  <c r="L58" i="11"/>
  <c r="L9" i="11"/>
  <c r="Z29" i="8"/>
  <c r="AH41" i="4"/>
  <c r="R41" i="4"/>
  <c r="T41" i="4"/>
  <c r="AI41" i="4"/>
  <c r="AJ41" i="4"/>
  <c r="J29" i="8"/>
  <c r="AH33" i="4"/>
  <c r="AI33" i="4"/>
  <c r="AJ33" i="4"/>
  <c r="AL35" i="8"/>
  <c r="AK116" i="4"/>
  <c r="O116" i="4"/>
  <c r="AL116" i="4"/>
  <c r="AM116" i="4"/>
  <c r="V29" i="8"/>
  <c r="AH39" i="4"/>
  <c r="T39" i="4"/>
  <c r="AI39" i="4"/>
  <c r="AJ39" i="4"/>
  <c r="J32" i="8"/>
  <c r="AF33" i="8"/>
  <c r="AH32" i="8"/>
  <c r="AJ32" i="8"/>
  <c r="H38" i="8"/>
  <c r="J39" i="8"/>
  <c r="J27" i="8"/>
  <c r="AL26" i="8"/>
  <c r="L27" i="8"/>
  <c r="J23" i="8"/>
  <c r="AC33" i="4"/>
  <c r="Z26" i="8"/>
  <c r="X29" i="8"/>
  <c r="AF102" i="4"/>
  <c r="O102" i="4"/>
  <c r="AG102" i="4"/>
  <c r="AH102" i="4"/>
  <c r="AH40" i="4"/>
  <c r="R40" i="4"/>
  <c r="T40" i="4"/>
  <c r="AI40" i="4"/>
  <c r="AJ40" i="4"/>
  <c r="AR29" i="8"/>
  <c r="AH50" i="4"/>
  <c r="J38" i="8"/>
  <c r="V32" i="8"/>
  <c r="R23" i="8"/>
  <c r="AC37" i="4"/>
  <c r="T37" i="4"/>
  <c r="AD37" i="4"/>
  <c r="AE37" i="4"/>
  <c r="AH29" i="8"/>
  <c r="AH45" i="4"/>
  <c r="T45" i="4"/>
  <c r="AI45" i="4"/>
  <c r="AJ45" i="4"/>
  <c r="AN23" i="8"/>
  <c r="AC48" i="4"/>
  <c r="AD48" i="4"/>
  <c r="AE48" i="4"/>
  <c r="AR35" i="8"/>
  <c r="AK114" i="4"/>
  <c r="Q114" i="4"/>
  <c r="AL114" i="4"/>
  <c r="AM114" i="4"/>
  <c r="AP35" i="8"/>
  <c r="AM49" i="4"/>
  <c r="T49" i="4"/>
  <c r="AN49" i="4"/>
  <c r="AO49" i="4"/>
  <c r="V23" i="8"/>
  <c r="AC39" i="4"/>
  <c r="AD39" i="4"/>
  <c r="AE39" i="4"/>
  <c r="N32" i="8"/>
  <c r="AB32" i="8"/>
  <c r="AF32" i="8"/>
  <c r="AP32" i="8"/>
  <c r="T33" i="8"/>
  <c r="J26" i="8"/>
  <c r="AL38" i="8"/>
  <c r="V26" i="8"/>
  <c r="L26" i="8"/>
  <c r="AD26" i="8"/>
  <c r="AN27" i="8"/>
  <c r="L42" i="8"/>
  <c r="AP42" i="8"/>
  <c r="N38" i="8"/>
  <c r="T32" i="8"/>
  <c r="Z32" i="8"/>
  <c r="F32" i="8"/>
  <c r="R35" i="8"/>
  <c r="F26" i="8"/>
  <c r="AN35" i="8"/>
  <c r="AM48" i="4"/>
  <c r="AN48" i="4"/>
  <c r="AO48" i="4"/>
  <c r="AR23" i="8"/>
  <c r="AA114" i="4"/>
  <c r="AB114" i="4"/>
  <c r="AC114" i="4"/>
  <c r="AC50" i="4"/>
  <c r="V35" i="8"/>
  <c r="AM39" i="4"/>
  <c r="AL23" i="8"/>
  <c r="R38" i="8"/>
  <c r="AP33" i="8"/>
  <c r="P33" i="8"/>
  <c r="AL32" i="8"/>
  <c r="H32" i="8"/>
  <c r="T39" i="8"/>
  <c r="AL39" i="8"/>
  <c r="V27" i="8"/>
  <c r="AL27" i="8"/>
  <c r="AB42" i="8"/>
  <c r="X42" i="8"/>
  <c r="Z35" i="8"/>
  <c r="AM41" i="4"/>
  <c r="J35" i="8"/>
  <c r="AK98" i="4"/>
  <c r="AL98" i="4"/>
  <c r="AM98" i="4"/>
  <c r="P29" i="8"/>
  <c r="AH36" i="4"/>
  <c r="R36" i="4"/>
  <c r="T36" i="4"/>
  <c r="AI36" i="4"/>
  <c r="AJ36" i="4"/>
  <c r="N29" i="8"/>
  <c r="AH35" i="4"/>
  <c r="R35" i="4"/>
  <c r="T35" i="4"/>
  <c r="AI35" i="4"/>
  <c r="AJ35" i="4"/>
  <c r="H29" i="8"/>
  <c r="AH32" i="4"/>
  <c r="AI32" i="4"/>
  <c r="AJ32" i="4"/>
  <c r="L29" i="8"/>
  <c r="AH34" i="4"/>
  <c r="T34" i="4"/>
  <c r="AI34" i="4"/>
  <c r="AJ34" i="4"/>
  <c r="P32" i="8"/>
  <c r="AH38" i="8"/>
  <c r="T38" i="8"/>
  <c r="X23" i="8"/>
  <c r="P23" i="8"/>
  <c r="AC36" i="4"/>
  <c r="AD36" i="4"/>
  <c r="AE36" i="4"/>
  <c r="P35" i="8"/>
  <c r="AM36" i="4"/>
  <c r="AB29" i="8"/>
  <c r="AF115" i="4"/>
  <c r="AF23" i="8"/>
  <c r="AA97" i="4"/>
  <c r="F38" i="8"/>
  <c r="AD32" i="8"/>
  <c r="AN32" i="8"/>
  <c r="AB27" i="8"/>
  <c r="F27" i="8"/>
  <c r="T27" i="8"/>
  <c r="AF35" i="8"/>
  <c r="AK97" i="4"/>
  <c r="AF29" i="8"/>
  <c r="AH44" i="4"/>
  <c r="N35" i="8"/>
  <c r="T42" i="8"/>
  <c r="V33" i="8"/>
  <c r="AP23" i="8"/>
  <c r="AC49" i="4"/>
  <c r="P39" i="8"/>
  <c r="AB38" i="8"/>
  <c r="AP38" i="8"/>
  <c r="P26" i="8"/>
  <c r="AN29" i="8"/>
  <c r="AH48" i="4"/>
  <c r="X35" i="8"/>
  <c r="AM40" i="4"/>
  <c r="AN40" i="4"/>
  <c r="AO40" i="4"/>
  <c r="F33" i="8"/>
  <c r="X29" i="14"/>
  <c r="X13" i="14"/>
  <c r="X17" i="14"/>
  <c r="L41" i="11"/>
  <c r="L48" i="11"/>
  <c r="L8" i="11"/>
  <c r="L61" i="11"/>
  <c r="L22" i="11"/>
  <c r="L59" i="11"/>
  <c r="L67" i="11"/>
  <c r="L11" i="11"/>
  <c r="X8" i="14"/>
  <c r="X20" i="14"/>
  <c r="L47" i="11"/>
  <c r="L50" i="11"/>
  <c r="L33" i="11"/>
  <c r="L74" i="11"/>
  <c r="L64" i="11"/>
  <c r="L73" i="11"/>
  <c r="L26" i="11"/>
  <c r="L20" i="11"/>
  <c r="X12" i="14"/>
  <c r="X10" i="14"/>
  <c r="X28" i="14"/>
  <c r="X22" i="14"/>
  <c r="X6" i="14"/>
  <c r="L40" i="11"/>
  <c r="L39" i="11"/>
  <c r="L49" i="11"/>
  <c r="L24" i="11"/>
  <c r="L19" i="11"/>
  <c r="L12" i="11"/>
  <c r="L75" i="11"/>
  <c r="L23" i="11"/>
  <c r="X15" i="14"/>
  <c r="O4" i="11"/>
  <c r="O70" i="11"/>
  <c r="X19" i="14"/>
  <c r="L35" i="11"/>
  <c r="L44" i="11"/>
  <c r="L65" i="11"/>
  <c r="L10" i="11"/>
  <c r="L76" i="11"/>
  <c r="L18" i="11"/>
  <c r="L66" i="11"/>
  <c r="X23" i="14"/>
  <c r="X25" i="14"/>
  <c r="L43" i="11"/>
  <c r="L51" i="11"/>
  <c r="L63" i="11"/>
  <c r="L16" i="11"/>
  <c r="L70" i="11"/>
  <c r="L25" i="11"/>
  <c r="AF27" i="8"/>
  <c r="R39" i="8"/>
  <c r="AL33" i="8"/>
  <c r="AD27" i="8"/>
  <c r="X38" i="8"/>
  <c r="H23" i="8"/>
  <c r="AA99" i="4"/>
  <c r="AB99" i="4"/>
  <c r="AC99" i="4"/>
  <c r="AL42" i="8"/>
  <c r="H39" i="8"/>
  <c r="AB26" i="8"/>
  <c r="X33" i="8"/>
  <c r="R26" i="8"/>
  <c r="L23" i="8"/>
  <c r="AC34" i="4"/>
  <c r="AD34" i="4"/>
  <c r="AE34" i="4"/>
  <c r="AD23" i="8"/>
  <c r="AC43" i="4"/>
  <c r="Z38" i="8"/>
  <c r="AP39" i="8"/>
  <c r="AF26" i="8"/>
  <c r="R33" i="8"/>
  <c r="L38" i="8"/>
  <c r="P38" i="8"/>
  <c r="AN39" i="8"/>
  <c r="AL29" i="8"/>
  <c r="AH47" i="4"/>
  <c r="Z23" i="8"/>
  <c r="AC41" i="4"/>
  <c r="AX41" i="4"/>
  <c r="AY41" i="4"/>
  <c r="BX13" i="4"/>
  <c r="BR13" i="4"/>
  <c r="BQ13" i="4"/>
  <c r="BU13" i="4"/>
  <c r="BT13" i="4"/>
  <c r="BW13" i="4"/>
  <c r="P27" i="8"/>
  <c r="AB39" i="8"/>
  <c r="V38" i="8"/>
  <c r="H33" i="8"/>
  <c r="AF38" i="8"/>
  <c r="R42" i="8"/>
  <c r="Z27" i="8"/>
  <c r="AH39" i="8"/>
  <c r="AN26" i="8"/>
  <c r="AH26" i="8"/>
  <c r="AB33" i="8"/>
  <c r="H35" i="8"/>
  <c r="AM32" i="4"/>
  <c r="AN32" i="4"/>
  <c r="AO32" i="4"/>
  <c r="L39" i="8"/>
  <c r="AP29" i="8"/>
  <c r="AH49" i="4"/>
  <c r="AI49" i="4"/>
  <c r="AJ49" i="4"/>
  <c r="R29" i="8"/>
  <c r="AH37" i="4"/>
  <c r="AI37" i="4"/>
  <c r="AJ37" i="4"/>
  <c r="AB35" i="8"/>
  <c r="AM42" i="4"/>
  <c r="R42" i="4"/>
  <c r="AN42" i="4"/>
  <c r="AO42" i="4"/>
  <c r="Z33" i="8"/>
  <c r="AT17" i="9"/>
  <c r="AT21" i="9"/>
  <c r="L31" i="11"/>
  <c r="AJ39" i="8"/>
  <c r="X7" i="14"/>
  <c r="Z39" i="8"/>
  <c r="L6" i="11"/>
  <c r="X11" i="14"/>
  <c r="X30" i="14"/>
  <c r="AP26" i="8"/>
  <c r="X32" i="8"/>
  <c r="X27" i="14"/>
  <c r="AD35" i="8"/>
  <c r="AK103" i="4"/>
  <c r="AL103" i="4"/>
  <c r="AM103" i="4"/>
  <c r="AM43" i="4"/>
  <c r="X16" i="14"/>
  <c r="L33" i="8"/>
  <c r="N33" i="8"/>
  <c r="N39" i="8"/>
  <c r="AJ38" i="8"/>
  <c r="AH33" i="8"/>
  <c r="F39" i="8"/>
  <c r="L32" i="8"/>
  <c r="R32" i="8"/>
  <c r="X5" i="14"/>
  <c r="AJ26" i="8"/>
  <c r="AP27" i="8"/>
  <c r="V39" i="8"/>
  <c r="X26" i="8"/>
  <c r="N23" i="8"/>
  <c r="A1" i="11"/>
  <c r="X14" i="14"/>
  <c r="AH42" i="8"/>
  <c r="Z42" i="8"/>
  <c r="AJ27" i="8"/>
  <c r="P42" i="8"/>
  <c r="AN33" i="8"/>
  <c r="AD33" i="8"/>
  <c r="F42" i="8"/>
  <c r="H27" i="8"/>
  <c r="N31" i="14"/>
  <c r="L31" i="14"/>
  <c r="O14" i="13"/>
  <c r="O14" i="14"/>
  <c r="O11" i="13"/>
  <c r="O11" i="14"/>
  <c r="Q21" i="13"/>
  <c r="Q21" i="14"/>
  <c r="P16" i="14"/>
  <c r="R16" i="14"/>
  <c r="S8" i="13"/>
  <c r="S8" i="14"/>
  <c r="P16" i="4"/>
  <c r="M81" i="4"/>
  <c r="Q78" i="4"/>
  <c r="M80" i="4"/>
  <c r="V21" i="4"/>
  <c r="W21" i="4"/>
  <c r="T13" i="4"/>
  <c r="V13" i="4"/>
  <c r="W13" i="4"/>
  <c r="M94" i="4"/>
  <c r="M79" i="4"/>
  <c r="O76" i="4"/>
  <c r="M78" i="4"/>
  <c r="T12" i="4"/>
  <c r="S86" i="4"/>
  <c r="V79" i="4"/>
  <c r="M77" i="4"/>
  <c r="M76" i="4"/>
  <c r="R15" i="4"/>
  <c r="BR32" i="4"/>
  <c r="BQ32" i="4"/>
  <c r="V15" i="4"/>
  <c r="W15" i="4"/>
  <c r="V22" i="4"/>
  <c r="W22" i="4"/>
  <c r="T26" i="4"/>
  <c r="T18" i="4"/>
  <c r="BU29" i="4"/>
  <c r="BT29" i="4"/>
  <c r="Q88" i="4"/>
  <c r="V77" i="4"/>
  <c r="X77" i="4"/>
  <c r="Y18" i="4"/>
  <c r="Z18" i="4"/>
  <c r="Y26" i="4"/>
  <c r="Y14" i="4"/>
  <c r="V84" i="4"/>
  <c r="V88" i="4"/>
  <c r="V78" i="4"/>
  <c r="Q94" i="4"/>
  <c r="S84" i="4"/>
  <c r="O83" i="4"/>
  <c r="Y28" i="4"/>
  <c r="S82" i="4"/>
  <c r="Q80" i="4"/>
  <c r="M93" i="4"/>
  <c r="S85" i="4"/>
  <c r="V85" i="4"/>
  <c r="X85" i="4"/>
  <c r="Q86" i="4"/>
  <c r="S78" i="4"/>
  <c r="V86" i="4"/>
  <c r="T16" i="4"/>
  <c r="V12" i="4"/>
  <c r="T22" i="4"/>
  <c r="V14" i="4"/>
  <c r="O79" i="4"/>
  <c r="Y15" i="4"/>
  <c r="Z15" i="4"/>
  <c r="M82" i="4"/>
  <c r="O94" i="4"/>
  <c r="V24" i="4"/>
  <c r="W24" i="4"/>
  <c r="Q82" i="4"/>
  <c r="V17" i="4"/>
  <c r="Q92" i="4"/>
  <c r="Y11" i="4"/>
  <c r="V11" i="4"/>
  <c r="R11" i="4"/>
  <c r="T11" i="4"/>
  <c r="AV22" i="7"/>
  <c r="Y19" i="4"/>
  <c r="V19" i="4"/>
  <c r="V26" i="4"/>
  <c r="W26" i="4"/>
  <c r="Y16" i="4"/>
  <c r="Z16" i="4"/>
  <c r="M84" i="4"/>
  <c r="Y20" i="4"/>
  <c r="Z20" i="4"/>
  <c r="M90" i="4"/>
  <c r="S94" i="4"/>
  <c r="T23" i="4"/>
  <c r="R29" i="4"/>
  <c r="R24" i="4"/>
  <c r="R25" i="4"/>
  <c r="BQ59" i="4"/>
  <c r="V23" i="4"/>
  <c r="W23" i="4"/>
  <c r="V76" i="4"/>
  <c r="S76" i="4"/>
  <c r="S88" i="4"/>
  <c r="Y22" i="4"/>
  <c r="R26" i="4"/>
  <c r="V16" i="4"/>
  <c r="W16" i="4"/>
  <c r="T17" i="4"/>
  <c r="J159" i="4"/>
  <c r="I159" i="4"/>
  <c r="T14" i="4"/>
  <c r="M92" i="4"/>
  <c r="V91" i="4"/>
  <c r="M91" i="4"/>
  <c r="R14" i="4"/>
  <c r="S91" i="4"/>
  <c r="S83" i="4"/>
  <c r="Q95" i="4"/>
  <c r="M95" i="4"/>
  <c r="V95" i="4"/>
  <c r="X95" i="4"/>
  <c r="D17" i="4"/>
  <c r="O95" i="4"/>
  <c r="S95" i="4"/>
  <c r="T95" i="4"/>
  <c r="AY95" i="4"/>
  <c r="P28" i="4"/>
  <c r="M87" i="4"/>
  <c r="Q85" i="4"/>
  <c r="P26" i="4"/>
  <c r="P18" i="4"/>
  <c r="Y29" i="4"/>
  <c r="Z29" i="4"/>
  <c r="Y23" i="4"/>
  <c r="P21" i="4"/>
  <c r="V87" i="4"/>
  <c r="Y17" i="4"/>
  <c r="M89" i="4"/>
  <c r="P13" i="4"/>
  <c r="O88" i="4"/>
  <c r="M83" i="4"/>
  <c r="Q93" i="4"/>
  <c r="O93" i="4"/>
  <c r="S93" i="4"/>
  <c r="T93" i="4"/>
  <c r="V93" i="4"/>
  <c r="X93" i="4"/>
  <c r="AY93" i="4"/>
  <c r="P23" i="4"/>
  <c r="S80" i="4"/>
  <c r="P11" i="4"/>
  <c r="V82" i="4"/>
  <c r="V92" i="4"/>
  <c r="V89" i="4"/>
  <c r="S87" i="4"/>
  <c r="T87" i="4"/>
  <c r="O87" i="4"/>
  <c r="Q87" i="4"/>
  <c r="X87" i="4"/>
  <c r="AY87" i="4"/>
  <c r="P12" i="4"/>
  <c r="Q76" i="4"/>
  <c r="S77" i="4"/>
  <c r="P27" i="4"/>
  <c r="P14" i="4"/>
  <c r="P15" i="4"/>
  <c r="Q83" i="4"/>
  <c r="P29" i="4"/>
  <c r="P20" i="4"/>
  <c r="P22" i="4"/>
  <c r="V18" i="4"/>
  <c r="W18" i="4"/>
  <c r="V29" i="4"/>
  <c r="W29" i="4"/>
  <c r="S92" i="4"/>
  <c r="Y12" i="4"/>
  <c r="R12" i="4"/>
  <c r="AW22" i="7"/>
  <c r="V27" i="4"/>
  <c r="W27" i="4"/>
  <c r="R18" i="4"/>
  <c r="V28" i="4"/>
  <c r="W28" i="4"/>
  <c r="P24" i="4"/>
  <c r="T27" i="4"/>
  <c r="Y27" i="4"/>
  <c r="P19" i="4"/>
  <c r="Y13" i="4"/>
  <c r="P17" i="4"/>
  <c r="S89" i="4"/>
  <c r="V83" i="4"/>
  <c r="M86" i="4"/>
  <c r="Y21" i="4"/>
  <c r="Z21" i="4"/>
  <c r="V20" i="4"/>
  <c r="W20" i="4"/>
  <c r="S79" i="4"/>
  <c r="Y24" i="4"/>
  <c r="Z24" i="4"/>
  <c r="M88" i="4"/>
  <c r="T21" i="4"/>
  <c r="O91" i="4"/>
  <c r="W11" i="4"/>
  <c r="R21" i="4"/>
  <c r="H147" i="4"/>
  <c r="G147" i="4"/>
  <c r="T19" i="4"/>
  <c r="O84" i="4"/>
  <c r="T84" i="4"/>
  <c r="X84" i="4"/>
  <c r="AY84" i="4"/>
  <c r="T29" i="4"/>
  <c r="F165" i="4"/>
  <c r="E165" i="4"/>
  <c r="T25" i="4"/>
  <c r="O80" i="4"/>
  <c r="T10" i="4"/>
  <c r="F6" i="7"/>
  <c r="BT21" i="4"/>
  <c r="V10" i="4"/>
  <c r="Y10" i="4"/>
  <c r="R10" i="4"/>
  <c r="P10" i="4"/>
  <c r="BN20" i="4"/>
  <c r="BN61" i="4"/>
  <c r="H26" i="8"/>
  <c r="AF39" i="8"/>
  <c r="N26" i="8"/>
  <c r="J33" i="8"/>
  <c r="AD39" i="8"/>
  <c r="AD38" i="8"/>
  <c r="AB23" i="8"/>
  <c r="AC42" i="4"/>
  <c r="AD42" i="4"/>
  <c r="AE42" i="4"/>
  <c r="AH35" i="8"/>
  <c r="AM45" i="4"/>
  <c r="AH23" i="8"/>
  <c r="AC45" i="4"/>
  <c r="AD29" i="8"/>
  <c r="AH43" i="4"/>
  <c r="AI43" i="4"/>
  <c r="AJ43" i="4"/>
  <c r="J9" i="14"/>
  <c r="H9" i="14"/>
  <c r="Z46" i="4"/>
  <c r="L21" i="14"/>
  <c r="N21" i="14"/>
  <c r="V94" i="4"/>
  <c r="BX14" i="4"/>
  <c r="BR17" i="4"/>
  <c r="BX64" i="4"/>
  <c r="BR27" i="4"/>
  <c r="BO64" i="4"/>
  <c r="BN64" i="4"/>
  <c r="BO57" i="4"/>
  <c r="J142" i="4"/>
  <c r="BO63" i="4"/>
  <c r="BU32" i="4"/>
  <c r="Y59" i="4"/>
  <c r="Z59" i="4"/>
  <c r="BR16" i="4"/>
  <c r="V59" i="4"/>
  <c r="T59" i="4"/>
  <c r="F164" i="4"/>
  <c r="T6" i="9"/>
  <c r="BU67" i="4"/>
  <c r="BT67" i="4"/>
  <c r="F153" i="4"/>
  <c r="BR53" i="4"/>
  <c r="BU65" i="4"/>
  <c r="BR19" i="4"/>
  <c r="J145" i="4"/>
  <c r="H143" i="4"/>
  <c r="BU25" i="4"/>
  <c r="D162" i="4"/>
  <c r="F157" i="4"/>
  <c r="BU37" i="4"/>
  <c r="F152" i="4"/>
  <c r="BU62" i="4"/>
  <c r="BU33" i="4"/>
  <c r="D144" i="4"/>
  <c r="BU59" i="4"/>
  <c r="BO36" i="4"/>
  <c r="J164" i="4"/>
  <c r="BR10" i="4"/>
  <c r="J165" i="4"/>
  <c r="BR46" i="4"/>
  <c r="BR37" i="4"/>
  <c r="BO22" i="4"/>
  <c r="BN22" i="4"/>
  <c r="BR40" i="4"/>
  <c r="H149" i="4"/>
  <c r="BR35" i="4"/>
  <c r="BO48" i="4"/>
  <c r="BO24" i="4"/>
  <c r="J160" i="4"/>
  <c r="D143" i="4"/>
  <c r="D164" i="4"/>
  <c r="BO12" i="4"/>
  <c r="BO51" i="4"/>
  <c r="BN51" i="4"/>
  <c r="BX32" i="4"/>
  <c r="BO39" i="4"/>
  <c r="F161" i="4"/>
  <c r="BO66" i="4"/>
  <c r="H168" i="4"/>
  <c r="BU10" i="4"/>
  <c r="BX36" i="4"/>
  <c r="BR30" i="4"/>
  <c r="BR51" i="4"/>
  <c r="BR14" i="4"/>
  <c r="BR62" i="4"/>
  <c r="BX22" i="4"/>
  <c r="BR36" i="4"/>
  <c r="BR57" i="4"/>
  <c r="BO69" i="4"/>
  <c r="BO34" i="4"/>
  <c r="J161" i="4"/>
  <c r="F144" i="4"/>
  <c r="H167" i="4"/>
  <c r="J158" i="4"/>
  <c r="D158" i="4"/>
  <c r="J144" i="4"/>
  <c r="F163" i="4"/>
  <c r="BO29" i="4"/>
  <c r="BU22" i="4"/>
  <c r="BU11" i="4"/>
  <c r="BU58" i="4"/>
  <c r="BU45" i="4"/>
  <c r="BT45" i="4"/>
  <c r="BO32" i="4"/>
  <c r="BO30" i="4"/>
  <c r="BR64" i="4"/>
  <c r="BU14" i="4"/>
  <c r="BR39" i="4"/>
  <c r="BQ39" i="4"/>
  <c r="BO17" i="4"/>
  <c r="J163" i="4"/>
  <c r="BU17" i="4"/>
  <c r="BO59" i="4"/>
  <c r="H163" i="4"/>
  <c r="F160" i="4"/>
  <c r="E160" i="4"/>
  <c r="BU19" i="4"/>
  <c r="BU57" i="4"/>
  <c r="BO19" i="4"/>
  <c r="J149" i="4"/>
  <c r="BU41" i="4"/>
  <c r="BU43" i="4"/>
  <c r="BX11" i="4"/>
  <c r="BO44" i="4"/>
  <c r="BO25" i="4"/>
  <c r="BX58" i="4"/>
  <c r="H164" i="4"/>
  <c r="BO13" i="4"/>
  <c r="BR65" i="4"/>
  <c r="F162" i="4"/>
  <c r="BU20" i="4"/>
  <c r="BX29" i="4"/>
  <c r="BU27" i="4"/>
  <c r="BR43" i="4"/>
  <c r="H161" i="4"/>
  <c r="BO14" i="4"/>
  <c r="P30" i="13"/>
  <c r="R30" i="13"/>
  <c r="DK21" i="8"/>
  <c r="DJ21" i="8"/>
  <c r="DI21" i="8"/>
  <c r="DG21" i="8"/>
  <c r="V21" i="8"/>
  <c r="DK20" i="8"/>
  <c r="DJ20" i="8"/>
  <c r="DI20" i="8"/>
  <c r="DG20" i="8"/>
  <c r="V20" i="8"/>
  <c r="DK15" i="8"/>
  <c r="DJ15" i="8"/>
  <c r="DI15" i="8"/>
  <c r="DG15" i="8"/>
  <c r="V15" i="8"/>
  <c r="N32" i="14"/>
  <c r="L32" i="14"/>
  <c r="K5" i="14"/>
  <c r="K5" i="13"/>
  <c r="E7" i="13"/>
  <c r="F7" i="13"/>
  <c r="E7" i="14"/>
  <c r="F7" i="14"/>
  <c r="K8" i="13"/>
  <c r="K8" i="14"/>
  <c r="E11" i="13"/>
  <c r="F11" i="13"/>
  <c r="E11" i="14"/>
  <c r="F11" i="14"/>
  <c r="K12" i="14"/>
  <c r="K12" i="13"/>
  <c r="E15" i="14"/>
  <c r="F15" i="14"/>
  <c r="E15" i="13"/>
  <c r="F15" i="13"/>
  <c r="I19" i="14"/>
  <c r="I19" i="13"/>
  <c r="G21" i="14"/>
  <c r="G21" i="13"/>
  <c r="B25" i="14"/>
  <c r="B25" i="13"/>
  <c r="D27" i="13"/>
  <c r="D27" i="14"/>
  <c r="AL32" i="4"/>
  <c r="H37" i="8"/>
  <c r="H36" i="8"/>
  <c r="Z14" i="4"/>
  <c r="T36" i="9"/>
  <c r="AL59" i="4"/>
  <c r="M71" i="4"/>
  <c r="BG51" i="6"/>
  <c r="BG50" i="6"/>
  <c r="V136" i="4"/>
  <c r="V128" i="4"/>
  <c r="M128" i="4"/>
  <c r="S130" i="4"/>
  <c r="Y55" i="4"/>
  <c r="Y66" i="4"/>
  <c r="V66" i="4"/>
  <c r="Y58" i="4"/>
  <c r="Z58" i="4"/>
  <c r="Q136" i="4"/>
  <c r="S126" i="4"/>
  <c r="Y61" i="4"/>
  <c r="V118" i="4"/>
  <c r="O121" i="4"/>
  <c r="M135" i="4"/>
  <c r="Y65" i="4"/>
  <c r="R68" i="4"/>
  <c r="T68" i="4"/>
  <c r="F147" i="4"/>
  <c r="E147" i="4"/>
  <c r="T65" i="4"/>
  <c r="V55" i="4"/>
  <c r="V134" i="4"/>
  <c r="V122" i="4"/>
  <c r="S128" i="4"/>
  <c r="T57" i="4"/>
  <c r="V53" i="4"/>
  <c r="W53" i="4"/>
  <c r="Y60" i="4"/>
  <c r="Z60" i="4"/>
  <c r="O119" i="4"/>
  <c r="M133" i="4"/>
  <c r="V68" i="4"/>
  <c r="W68" i="4"/>
  <c r="V65" i="4"/>
  <c r="Y53" i="4"/>
  <c r="Z53" i="4"/>
  <c r="Y52" i="4"/>
  <c r="Z52" i="4"/>
  <c r="S122" i="4"/>
  <c r="T62" i="4"/>
  <c r="F145" i="4"/>
  <c r="T60" i="4"/>
  <c r="R55" i="4"/>
  <c r="V61" i="4"/>
  <c r="Q135" i="4"/>
  <c r="M131" i="4"/>
  <c r="T67" i="4"/>
  <c r="Y71" i="4"/>
  <c r="V130" i="4"/>
  <c r="V124" i="4"/>
  <c r="S124" i="4"/>
  <c r="O128" i="4"/>
  <c r="V60" i="4"/>
  <c r="BC22" i="9"/>
  <c r="BC23" i="9"/>
  <c r="V62" i="4"/>
  <c r="W62" i="4"/>
  <c r="T71" i="4"/>
  <c r="BU15" i="4"/>
  <c r="M129" i="4"/>
  <c r="R66" i="4"/>
  <c r="D149" i="4"/>
  <c r="C149" i="4"/>
  <c r="V52" i="4"/>
  <c r="R52" i="4"/>
  <c r="V132" i="4"/>
  <c r="V126" i="4"/>
  <c r="V120" i="4"/>
  <c r="Q122" i="4"/>
  <c r="S132" i="4"/>
  <c r="M132" i="4"/>
  <c r="V58" i="4"/>
  <c r="W58" i="4"/>
  <c r="O129" i="4"/>
  <c r="M125" i="4"/>
  <c r="Y68" i="4"/>
  <c r="T66" i="4"/>
  <c r="F149" i="4"/>
  <c r="N29" i="14"/>
  <c r="L29" i="14"/>
  <c r="L17" i="13"/>
  <c r="N17" i="13"/>
  <c r="FG9" i="9"/>
  <c r="FG14" i="9"/>
  <c r="FJ17" i="9"/>
  <c r="FG13" i="9"/>
  <c r="FG18" i="9"/>
  <c r="FJ21" i="9"/>
  <c r="FG12" i="9"/>
  <c r="FG17" i="9"/>
  <c r="FJ20" i="9"/>
  <c r="FJ12" i="9"/>
  <c r="FG16" i="9"/>
  <c r="FG21" i="9"/>
  <c r="FJ11" i="9"/>
  <c r="FJ16" i="9"/>
  <c r="FG20" i="9"/>
  <c r="FJ19" i="9"/>
  <c r="FJ15" i="9"/>
  <c r="FJ9" i="9"/>
  <c r="FJ14" i="9"/>
  <c r="FG15" i="9"/>
  <c r="Q108" i="4"/>
  <c r="Q106" i="4"/>
  <c r="Y31" i="4"/>
  <c r="Y38" i="4"/>
  <c r="O110" i="4"/>
  <c r="T50" i="4"/>
  <c r="BU47" i="4"/>
  <c r="BT47" i="4"/>
  <c r="V35" i="4"/>
  <c r="W35" i="4"/>
  <c r="S100" i="4"/>
  <c r="P46" i="4"/>
  <c r="BO65" i="4"/>
  <c r="P32" i="14"/>
  <c r="R32" i="14"/>
  <c r="CE19" i="8"/>
  <c r="CH17" i="8"/>
  <c r="DK14" i="8"/>
  <c r="DJ14" i="8"/>
  <c r="DI14" i="8"/>
  <c r="DG14" i="8"/>
  <c r="V14" i="8"/>
  <c r="DN18" i="8"/>
  <c r="DN17" i="8"/>
  <c r="DM17" i="8"/>
  <c r="DL17" i="8"/>
  <c r="DH17" i="8"/>
  <c r="W17" i="8"/>
  <c r="BR38" i="4"/>
  <c r="O78" i="4"/>
  <c r="R56" i="4"/>
  <c r="O126" i="4"/>
  <c r="N15" i="13"/>
  <c r="S13" i="13"/>
  <c r="O5" i="13"/>
  <c r="E28" i="13"/>
  <c r="F28" i="13"/>
  <c r="Q81" i="4"/>
  <c r="S81" i="4"/>
  <c r="Q89" i="4"/>
  <c r="T28" i="4"/>
  <c r="I160" i="4"/>
  <c r="V81" i="4"/>
  <c r="O30" i="13"/>
  <c r="M56" i="4"/>
  <c r="N51" i="6"/>
  <c r="Q97" i="4"/>
  <c r="P24" i="9"/>
  <c r="AB57" i="4"/>
  <c r="P25" i="9"/>
  <c r="BZ16" i="7"/>
  <c r="BY16" i="7"/>
  <c r="L16" i="13"/>
  <c r="Q17" i="13"/>
  <c r="E24" i="13"/>
  <c r="F24" i="13"/>
  <c r="V80" i="4"/>
  <c r="Q133" i="4"/>
  <c r="FJ18" i="8"/>
  <c r="FG14" i="8"/>
  <c r="FG13" i="8"/>
  <c r="P6" i="4"/>
  <c r="P4" i="4"/>
  <c r="L6" i="4"/>
  <c r="L4" i="4"/>
  <c r="U56" i="4"/>
  <c r="W56" i="4"/>
  <c r="J18" i="13"/>
  <c r="K25" i="13"/>
  <c r="H22" i="14"/>
  <c r="N18" i="14"/>
  <c r="X68" i="4"/>
  <c r="Z68" i="4"/>
  <c r="S136" i="4"/>
  <c r="N6" i="9"/>
  <c r="AB20" i="4"/>
  <c r="BB11" i="8"/>
  <c r="BA11" i="8"/>
  <c r="AB23" i="4"/>
  <c r="Z30" i="8"/>
  <c r="X24" i="7"/>
  <c r="AF35" i="9"/>
  <c r="AP35" i="9"/>
  <c r="AM70" i="4"/>
  <c r="AN70" i="4"/>
  <c r="AO70" i="4"/>
  <c r="AP32" i="9"/>
  <c r="H26" i="9"/>
  <c r="AP38" i="9"/>
  <c r="AN38" i="9"/>
  <c r="AP42" i="9"/>
  <c r="J23" i="9"/>
  <c r="AD23" i="9"/>
  <c r="AF29" i="9"/>
  <c r="AF127" i="4"/>
  <c r="AD29" i="9"/>
  <c r="AF126" i="4"/>
  <c r="F58" i="4"/>
  <c r="Q126" i="4"/>
  <c r="AG126" i="4"/>
  <c r="AH126" i="4"/>
  <c r="R23" i="9"/>
  <c r="AA121" i="4"/>
  <c r="AB121" i="4"/>
  <c r="AC121" i="4"/>
  <c r="Z23" i="9"/>
  <c r="AC62" i="4"/>
  <c r="AN32" i="9"/>
  <c r="AP33" i="9"/>
  <c r="J42" i="9"/>
  <c r="P35" i="9"/>
  <c r="R32" i="9"/>
  <c r="V29" i="9"/>
  <c r="AH60" i="4"/>
  <c r="AI60" i="4"/>
  <c r="AJ60" i="4"/>
  <c r="P23" i="9"/>
  <c r="AA124" i="4"/>
  <c r="AD35" i="9"/>
  <c r="AM64" i="4"/>
  <c r="R35" i="9"/>
  <c r="AM58" i="4"/>
  <c r="F23" i="9"/>
  <c r="AA128" i="4"/>
  <c r="Z35" i="9"/>
  <c r="AM62" i="4"/>
  <c r="F29" i="9"/>
  <c r="AH52" i="4"/>
  <c r="F35" i="9"/>
  <c r="AK128" i="4"/>
  <c r="AL128" i="4"/>
  <c r="AM128" i="4"/>
  <c r="AB26" i="9"/>
  <c r="AN35" i="9"/>
  <c r="X33" i="9"/>
  <c r="J27" i="9"/>
  <c r="R27" i="9"/>
  <c r="AR35" i="9"/>
  <c r="AM71" i="4"/>
  <c r="D52" i="4"/>
  <c r="R71" i="4"/>
  <c r="AN71" i="4"/>
  <c r="AO71" i="4"/>
  <c r="L23" i="9"/>
  <c r="AA133" i="4"/>
  <c r="O133" i="4"/>
  <c r="AB133" i="4"/>
  <c r="AC133" i="4"/>
  <c r="V35" i="9"/>
  <c r="AB29" i="9"/>
  <c r="AH63" i="4"/>
  <c r="T63" i="4"/>
  <c r="AI63" i="4"/>
  <c r="AJ63" i="4"/>
  <c r="AJ29" i="9"/>
  <c r="AH67" i="4"/>
  <c r="AD32" i="9"/>
  <c r="AB38" i="9"/>
  <c r="X38" i="9"/>
  <c r="X26" i="9"/>
  <c r="J38" i="9"/>
  <c r="AD33" i="9"/>
  <c r="AR29" i="9"/>
  <c r="AH71" i="4"/>
  <c r="AI71" i="4"/>
  <c r="AJ71" i="4"/>
  <c r="X29" i="9"/>
  <c r="AH61" i="4"/>
  <c r="AI61" i="4"/>
  <c r="AJ61" i="4"/>
  <c r="AF23" i="9"/>
  <c r="AA127" i="4"/>
  <c r="AL23" i="9"/>
  <c r="H32" i="9"/>
  <c r="AN23" i="9"/>
  <c r="AC69" i="4"/>
  <c r="R69" i="4"/>
  <c r="F61" i="4"/>
  <c r="T69" i="4"/>
  <c r="AD69" i="4"/>
  <c r="AE69" i="4"/>
  <c r="R26" i="9"/>
  <c r="AD26" i="9"/>
  <c r="AB33" i="9"/>
  <c r="AD27" i="9"/>
  <c r="L29" i="9"/>
  <c r="AF133" i="4"/>
  <c r="AG133" i="4"/>
  <c r="AH133" i="4"/>
  <c r="J29" i="9"/>
  <c r="AH54" i="4"/>
  <c r="AI54" i="4"/>
  <c r="AJ54" i="4"/>
  <c r="X23" i="9"/>
  <c r="AH23" i="9"/>
  <c r="AC66" i="4"/>
  <c r="AN29" i="9"/>
  <c r="AH69" i="4"/>
  <c r="AI69" i="4"/>
  <c r="AJ69" i="4"/>
  <c r="AP27" i="9"/>
  <c r="R29" i="9"/>
  <c r="AH58" i="4"/>
  <c r="AL35" i="9"/>
  <c r="AM68" i="4"/>
  <c r="AR23" i="9"/>
  <c r="AA136" i="4"/>
  <c r="O136" i="4"/>
  <c r="AB136" i="4"/>
  <c r="AC136" i="4"/>
  <c r="AP23" i="9"/>
  <c r="AL29" i="9"/>
  <c r="V23" i="9"/>
  <c r="AC60" i="4"/>
  <c r="AD60" i="4"/>
  <c r="AE60" i="4"/>
  <c r="AJ23" i="9"/>
  <c r="AA137" i="4"/>
  <c r="O137" i="4"/>
  <c r="Q137" i="4"/>
  <c r="AB137" i="4"/>
  <c r="AC137" i="4"/>
  <c r="AH35" i="9"/>
  <c r="AD39" i="9"/>
  <c r="AN26" i="9"/>
  <c r="L35" i="9"/>
  <c r="AK133" i="4"/>
  <c r="AL133" i="4"/>
  <c r="AM133" i="4"/>
  <c r="X35" i="9"/>
  <c r="AM61" i="4"/>
  <c r="AN61" i="4"/>
  <c r="AO61" i="4"/>
  <c r="J39" i="9"/>
  <c r="Z29" i="9"/>
  <c r="AF135" i="4"/>
  <c r="O135" i="4"/>
  <c r="AG135" i="4"/>
  <c r="AH135" i="4"/>
  <c r="AP29" i="9"/>
  <c r="AF132" i="4"/>
  <c r="H38" i="9"/>
  <c r="R33" i="9"/>
  <c r="AH29" i="9"/>
  <c r="AH66" i="4"/>
  <c r="AI66" i="4"/>
  <c r="AJ66" i="4"/>
  <c r="P29" i="9"/>
  <c r="AH57" i="4"/>
  <c r="J35" i="9"/>
  <c r="AM54" i="4"/>
  <c r="AN54" i="4"/>
  <c r="AO54" i="4"/>
  <c r="R38" i="9"/>
  <c r="R39" i="9"/>
  <c r="X32" i="9"/>
  <c r="AJ35" i="9"/>
  <c r="AM67" i="4"/>
  <c r="H33" i="9"/>
  <c r="AB23" i="9"/>
  <c r="AA129" i="4"/>
  <c r="AN27" i="9"/>
  <c r="X42" i="9"/>
  <c r="AN33" i="9"/>
  <c r="AB32" i="9"/>
  <c r="AD42" i="9"/>
  <c r="AN39" i="9"/>
  <c r="J32" i="9"/>
  <c r="AB35" i="9"/>
  <c r="AM63" i="4"/>
  <c r="R42" i="9"/>
  <c r="H35" i="9"/>
  <c r="AM53" i="4"/>
  <c r="H39" i="9"/>
  <c r="AD38" i="9"/>
  <c r="J26" i="9"/>
  <c r="AB39" i="9"/>
  <c r="H27" i="9"/>
  <c r="H29" i="9"/>
  <c r="X39" i="9"/>
  <c r="AP26" i="9"/>
  <c r="X27" i="9"/>
  <c r="H23" i="9"/>
  <c r="AA120" i="4"/>
  <c r="O120" i="4"/>
  <c r="F60" i="4"/>
  <c r="Q120" i="4"/>
  <c r="AB120" i="4"/>
  <c r="AC120" i="4"/>
  <c r="AP39" i="9"/>
  <c r="J33" i="9"/>
  <c r="AB27" i="9"/>
  <c r="U23" i="14"/>
  <c r="W12" i="14"/>
  <c r="W10" i="14"/>
  <c r="W30" i="14"/>
  <c r="U18" i="14"/>
  <c r="T18" i="14"/>
  <c r="U9" i="14"/>
  <c r="W7" i="14"/>
  <c r="U14" i="14"/>
  <c r="V14" i="14"/>
  <c r="W19" i="14"/>
  <c r="W15" i="14"/>
  <c r="W32" i="14"/>
  <c r="W21" i="14"/>
  <c r="W11" i="14"/>
  <c r="W9" i="14"/>
  <c r="U25" i="14"/>
  <c r="V25" i="14"/>
  <c r="W26" i="14"/>
  <c r="W25" i="14"/>
  <c r="U10" i="14"/>
  <c r="V10" i="14"/>
  <c r="U27" i="14"/>
  <c r="T27" i="14"/>
  <c r="W6" i="14"/>
  <c r="U29" i="14"/>
  <c r="W24" i="14"/>
  <c r="BF22" i="7"/>
  <c r="BF23" i="7"/>
  <c r="AB7" i="7"/>
  <c r="Z22" i="4"/>
  <c r="U8" i="14"/>
  <c r="V8" i="14"/>
  <c r="H42" i="8"/>
  <c r="AN42" i="8"/>
  <c r="AP32" i="4"/>
  <c r="H41" i="8"/>
  <c r="W5" i="14"/>
  <c r="U5" i="14"/>
  <c r="V5" i="14"/>
  <c r="U28" i="14"/>
  <c r="T28" i="14"/>
  <c r="W22" i="14"/>
  <c r="Z12" i="4"/>
  <c r="W8" i="14"/>
  <c r="U31" i="14"/>
  <c r="U32" i="14"/>
  <c r="V32" i="14"/>
  <c r="U22" i="14"/>
  <c r="T22" i="14"/>
  <c r="W20" i="14"/>
  <c r="U7" i="14"/>
  <c r="V7" i="14"/>
  <c r="W27" i="14"/>
  <c r="Z38" i="4"/>
  <c r="Z71" i="4"/>
  <c r="J42" i="8"/>
  <c r="U19" i="14"/>
  <c r="T19" i="14"/>
  <c r="U16" i="14"/>
  <c r="T16" i="14"/>
  <c r="W13" i="14"/>
  <c r="W28" i="14"/>
  <c r="U12" i="14"/>
  <c r="Z65" i="4"/>
  <c r="U17" i="14"/>
  <c r="V17" i="14"/>
  <c r="Z19" i="4"/>
  <c r="AB42" i="9"/>
  <c r="W31" i="14"/>
  <c r="U15" i="14"/>
  <c r="U6" i="14"/>
  <c r="T6" i="14"/>
  <c r="AN42" i="9"/>
  <c r="U24" i="14"/>
  <c r="T24" i="14"/>
  <c r="Z61" i="4"/>
  <c r="T37" i="9"/>
  <c r="AP59" i="4"/>
  <c r="T41" i="9"/>
  <c r="BJ23" i="8"/>
  <c r="N27" i="8"/>
  <c r="W17" i="14"/>
  <c r="W14" i="14"/>
  <c r="U26" i="14"/>
  <c r="V26" i="14"/>
  <c r="W18" i="14"/>
  <c r="Z10" i="4"/>
  <c r="Z13" i="4"/>
  <c r="Z17" i="4"/>
  <c r="P21" i="14"/>
  <c r="R21" i="14"/>
  <c r="U13" i="14"/>
  <c r="T13" i="14"/>
  <c r="U21" i="14"/>
  <c r="T21" i="14"/>
  <c r="AZ11" i="8"/>
  <c r="AV11" i="8"/>
  <c r="G11" i="8"/>
  <c r="AZ19" i="8"/>
  <c r="AV19" i="8"/>
  <c r="G19" i="8"/>
  <c r="AZ20" i="8"/>
  <c r="AV20" i="8"/>
  <c r="G20" i="8"/>
  <c r="AZ13" i="8"/>
  <c r="AV13" i="8"/>
  <c r="G13" i="8"/>
  <c r="AZ16" i="8"/>
  <c r="AV16" i="8"/>
  <c r="G16" i="8"/>
  <c r="B4" i="4"/>
  <c r="Z55" i="4"/>
  <c r="Z66" i="4"/>
  <c r="V42" i="8"/>
  <c r="AF42" i="8"/>
  <c r="U20" i="14"/>
  <c r="T20" i="14"/>
  <c r="W16" i="14"/>
  <c r="U11" i="14"/>
  <c r="V11" i="14"/>
  <c r="U30" i="14"/>
  <c r="T30" i="14"/>
  <c r="W29" i="14"/>
  <c r="W23" i="14"/>
  <c r="BB18" i="7"/>
  <c r="BA18" i="7"/>
  <c r="AZ18" i="7"/>
  <c r="AV18" i="7"/>
  <c r="G18" i="7"/>
  <c r="BB12" i="7"/>
  <c r="BA12" i="7"/>
  <c r="AZ12" i="7"/>
  <c r="AV12" i="7"/>
  <c r="G12" i="7"/>
  <c r="BB17" i="7"/>
  <c r="BA17" i="7"/>
  <c r="AZ17" i="7"/>
  <c r="AV17" i="7"/>
  <c r="G17" i="7"/>
  <c r="AY11" i="7"/>
  <c r="AX11" i="7"/>
  <c r="AW11" i="7"/>
  <c r="AU11" i="7"/>
  <c r="F11" i="7"/>
  <c r="BB16" i="7"/>
  <c r="BA16" i="7"/>
  <c r="AZ16" i="7"/>
  <c r="AV16" i="7"/>
  <c r="G16" i="7"/>
  <c r="AY19" i="7"/>
  <c r="AX19" i="7"/>
  <c r="AW19" i="7"/>
  <c r="AU19" i="7"/>
  <c r="F19" i="7"/>
  <c r="BB19" i="7"/>
  <c r="BA19" i="7"/>
  <c r="AZ19" i="7"/>
  <c r="AV19" i="7"/>
  <c r="G19" i="7"/>
  <c r="AY14" i="7"/>
  <c r="AX14" i="7"/>
  <c r="AW14" i="7"/>
  <c r="AU14" i="7"/>
  <c r="F14" i="7"/>
  <c r="BB9" i="7"/>
  <c r="BA9" i="7"/>
  <c r="AZ9" i="7"/>
  <c r="AV9" i="7"/>
  <c r="G9" i="7"/>
  <c r="AY12" i="7"/>
  <c r="AX12" i="7"/>
  <c r="AW12" i="7"/>
  <c r="AU12" i="7"/>
  <c r="F12" i="7"/>
  <c r="AY21" i="7"/>
  <c r="AX21" i="7"/>
  <c r="AW21" i="7"/>
  <c r="AU21" i="7"/>
  <c r="F21" i="7"/>
  <c r="AY18" i="7"/>
  <c r="AX18" i="7"/>
  <c r="AW18" i="7"/>
  <c r="AU18" i="7"/>
  <c r="F18" i="7"/>
  <c r="AY20" i="7"/>
  <c r="AX20" i="7"/>
  <c r="AW20" i="7"/>
  <c r="AU20" i="7"/>
  <c r="F20" i="7"/>
  <c r="AY10" i="7"/>
  <c r="AX10" i="7"/>
  <c r="AW10" i="7"/>
  <c r="AU10" i="7"/>
  <c r="F10" i="7"/>
  <c r="BB10" i="7"/>
  <c r="BA10" i="7"/>
  <c r="AZ10" i="7"/>
  <c r="AV10" i="7"/>
  <c r="G10" i="7"/>
  <c r="BB13" i="7"/>
  <c r="BA13" i="7"/>
  <c r="AZ13" i="7"/>
  <c r="AV13" i="7"/>
  <c r="G13" i="7"/>
  <c r="AY17" i="7"/>
  <c r="AX17" i="7"/>
  <c r="AW17" i="7"/>
  <c r="AU17" i="7"/>
  <c r="F17" i="7"/>
  <c r="BB20" i="7"/>
  <c r="BA20" i="7"/>
  <c r="AZ20" i="7"/>
  <c r="AV20" i="7"/>
  <c r="G20" i="7"/>
  <c r="AY13" i="7"/>
  <c r="AX13" i="7"/>
  <c r="AW13" i="7"/>
  <c r="AU13" i="7"/>
  <c r="F13" i="7"/>
  <c r="BB21" i="7"/>
  <c r="BA21" i="7"/>
  <c r="AZ21" i="7"/>
  <c r="AV21" i="7"/>
  <c r="G21" i="7"/>
  <c r="AU32" i="7"/>
  <c r="BB11" i="7"/>
  <c r="BA11" i="7"/>
  <c r="AZ11" i="7"/>
  <c r="AV11" i="7"/>
  <c r="G11" i="7"/>
  <c r="AY9" i="7"/>
  <c r="AX9" i="7"/>
  <c r="AW9" i="7"/>
  <c r="AU9" i="7"/>
  <c r="F9" i="7"/>
  <c r="AY15" i="7"/>
  <c r="AX15" i="7"/>
  <c r="AW15" i="7"/>
  <c r="AU15" i="7"/>
  <c r="F15" i="7"/>
  <c r="BB15" i="7"/>
  <c r="BA15" i="7"/>
  <c r="AZ15" i="7"/>
  <c r="AV15" i="7"/>
  <c r="G15" i="7"/>
  <c r="BB14" i="7"/>
  <c r="BA14" i="7"/>
  <c r="AZ14" i="7"/>
  <c r="AV14" i="7"/>
  <c r="G14" i="7"/>
  <c r="AY16" i="7"/>
  <c r="AX16" i="7"/>
  <c r="AW16" i="7"/>
  <c r="AU16" i="7"/>
  <c r="F16" i="7"/>
  <c r="Z28" i="4"/>
  <c r="BK22" i="7"/>
  <c r="AL7" i="7"/>
  <c r="Z26" i="4"/>
  <c r="R21" i="13"/>
  <c r="P21" i="13"/>
  <c r="AJ42" i="8"/>
  <c r="H42" i="9"/>
  <c r="AF26" i="9"/>
  <c r="AH38" i="9"/>
  <c r="AH39" i="9"/>
  <c r="AF32" i="9"/>
  <c r="AF33" i="9"/>
  <c r="N26" i="9"/>
  <c r="N35" i="7"/>
  <c r="AM14" i="4"/>
  <c r="N29" i="7"/>
  <c r="N23" i="7"/>
  <c r="AC14" i="4"/>
  <c r="P32" i="7"/>
  <c r="P33" i="7"/>
  <c r="Z26" i="9"/>
  <c r="AF32" i="7"/>
  <c r="AF33" i="7"/>
  <c r="AR38" i="9"/>
  <c r="AR39" i="9"/>
  <c r="AR33" i="7"/>
  <c r="AR32" i="7"/>
  <c r="AP38" i="7"/>
  <c r="AP39" i="7"/>
  <c r="P38" i="9"/>
  <c r="P39" i="9"/>
  <c r="L26" i="9"/>
  <c r="AF39" i="9"/>
  <c r="AF38" i="9"/>
  <c r="N32" i="9"/>
  <c r="N33" i="9"/>
  <c r="Z38" i="9"/>
  <c r="Z39" i="9"/>
  <c r="T39" i="9"/>
  <c r="T38" i="9"/>
  <c r="AF26" i="7"/>
  <c r="L26" i="7"/>
  <c r="P26" i="9"/>
  <c r="N38" i="9"/>
  <c r="N39" i="9"/>
  <c r="Z26" i="7"/>
  <c r="N26" i="7"/>
  <c r="F32" i="7"/>
  <c r="F33" i="7"/>
  <c r="AR38" i="8"/>
  <c r="AR39" i="8"/>
  <c r="AH26" i="7"/>
  <c r="Z32" i="9"/>
  <c r="Z33" i="9"/>
  <c r="AF39" i="7"/>
  <c r="AF38" i="7"/>
  <c r="L32" i="7"/>
  <c r="L33" i="7"/>
  <c r="T38" i="7"/>
  <c r="T39" i="7"/>
  <c r="AD32" i="7"/>
  <c r="AD33" i="7"/>
  <c r="H26" i="7"/>
  <c r="P33" i="9"/>
  <c r="P32" i="9"/>
  <c r="AR32" i="9"/>
  <c r="AR33" i="9"/>
  <c r="AP32" i="7"/>
  <c r="AP33" i="7"/>
  <c r="Z32" i="7"/>
  <c r="Z33" i="7"/>
  <c r="N32" i="7"/>
  <c r="N33" i="7"/>
  <c r="AB26" i="7"/>
  <c r="F26" i="9"/>
  <c r="F38" i="7"/>
  <c r="F39" i="7"/>
  <c r="AR26" i="8"/>
  <c r="AH33" i="7"/>
  <c r="AH32" i="7"/>
  <c r="T26" i="7"/>
  <c r="AD26" i="7"/>
  <c r="H38" i="7"/>
  <c r="H39" i="7"/>
  <c r="X39" i="7"/>
  <c r="X38" i="7"/>
  <c r="AJ38" i="9"/>
  <c r="AJ39" i="9"/>
  <c r="P38" i="7"/>
  <c r="P39" i="7"/>
  <c r="Z39" i="7"/>
  <c r="Z38" i="7"/>
  <c r="N38" i="7"/>
  <c r="N39" i="7"/>
  <c r="AB38" i="7"/>
  <c r="AB39" i="7"/>
  <c r="F32" i="9"/>
  <c r="F33" i="9"/>
  <c r="AN26" i="7"/>
  <c r="AJ26" i="7"/>
  <c r="F26" i="7"/>
  <c r="AR32" i="8"/>
  <c r="AR33" i="8"/>
  <c r="AH38" i="7"/>
  <c r="AH39" i="7"/>
  <c r="J26" i="7"/>
  <c r="V26" i="9"/>
  <c r="V39" i="7"/>
  <c r="V38" i="7"/>
  <c r="R33" i="7"/>
  <c r="R32" i="7"/>
  <c r="T32" i="7"/>
  <c r="T33" i="7"/>
  <c r="AD39" i="7"/>
  <c r="AD38" i="7"/>
  <c r="H33" i="7"/>
  <c r="H32" i="7"/>
  <c r="T26" i="9"/>
  <c r="V32" i="7"/>
  <c r="V33" i="7"/>
  <c r="AL32" i="9"/>
  <c r="AL33" i="9"/>
  <c r="L39" i="7"/>
  <c r="L38" i="7"/>
  <c r="AD42" i="8"/>
  <c r="X26" i="7"/>
  <c r="AL26" i="7"/>
  <c r="AJ26" i="9"/>
  <c r="AB32" i="7"/>
  <c r="AB33" i="7"/>
  <c r="F39" i="9"/>
  <c r="F38" i="9"/>
  <c r="AN38" i="7"/>
  <c r="AN39" i="7"/>
  <c r="AJ38" i="7"/>
  <c r="AJ39" i="7"/>
  <c r="N42" i="8"/>
  <c r="J32" i="7"/>
  <c r="J33" i="7"/>
  <c r="V39" i="9"/>
  <c r="V38" i="9"/>
  <c r="V26" i="7"/>
  <c r="R38" i="7"/>
  <c r="R39" i="7"/>
  <c r="L33" i="9"/>
  <c r="L32" i="9"/>
  <c r="AL26" i="9"/>
  <c r="AH26" i="9"/>
  <c r="AL33" i="7"/>
  <c r="AL32" i="7"/>
  <c r="AR38" i="7"/>
  <c r="AR39" i="7"/>
  <c r="X33" i="7"/>
  <c r="X32" i="7"/>
  <c r="AL39" i="7"/>
  <c r="AL38" i="7"/>
  <c r="AJ32" i="9"/>
  <c r="AJ33" i="9"/>
  <c r="AN32" i="7"/>
  <c r="AN33" i="7"/>
  <c r="AJ32" i="7"/>
  <c r="AJ33" i="7"/>
  <c r="AJ23" i="8"/>
  <c r="AC46" i="4"/>
  <c r="AJ35" i="8"/>
  <c r="AM46" i="4"/>
  <c r="AN46" i="4"/>
  <c r="AO46" i="4"/>
  <c r="AJ29" i="8"/>
  <c r="AH46" i="4"/>
  <c r="AI46" i="4"/>
  <c r="AJ46" i="4"/>
  <c r="P26" i="7"/>
  <c r="J38" i="7"/>
  <c r="J39" i="7"/>
  <c r="T33" i="9"/>
  <c r="T32" i="9"/>
  <c r="V33" i="9"/>
  <c r="V32" i="9"/>
  <c r="R26" i="7"/>
  <c r="L39" i="9"/>
  <c r="L38" i="9"/>
  <c r="AL39" i="9"/>
  <c r="AL38" i="9"/>
  <c r="AR26" i="9"/>
  <c r="AH32" i="9"/>
  <c r="AH33" i="9"/>
  <c r="AR26" i="7"/>
  <c r="AP26" i="7"/>
  <c r="T27" i="9"/>
  <c r="F27" i="7"/>
  <c r="F27" i="9"/>
  <c r="H27" i="7"/>
  <c r="AF29" i="7"/>
  <c r="AH23" i="4"/>
  <c r="AF23" i="7"/>
  <c r="AC23" i="4"/>
  <c r="AF35" i="7"/>
  <c r="AM23" i="4"/>
  <c r="Z27" i="7"/>
  <c r="AL27" i="7"/>
  <c r="AD27" i="7"/>
  <c r="AJ29" i="7"/>
  <c r="AH25" i="4"/>
  <c r="AJ35" i="7"/>
  <c r="AM25" i="4"/>
  <c r="AN25" i="4"/>
  <c r="AO25" i="4"/>
  <c r="AJ23" i="7"/>
  <c r="AJ6" i="7"/>
  <c r="AA88" i="4"/>
  <c r="AB88" i="4"/>
  <c r="AC88" i="4"/>
  <c r="AH27" i="7"/>
  <c r="P27" i="9"/>
  <c r="L29" i="7"/>
  <c r="AH13" i="4"/>
  <c r="L23" i="7"/>
  <c r="L35" i="7"/>
  <c r="AM13" i="4"/>
  <c r="L27" i="7"/>
  <c r="AR29" i="7"/>
  <c r="AH29" i="4"/>
  <c r="AR23" i="7"/>
  <c r="AC29" i="4"/>
  <c r="AR35" i="7"/>
  <c r="AM29" i="4"/>
  <c r="AH27" i="9"/>
  <c r="AL27" i="9"/>
  <c r="L27" i="9"/>
  <c r="R23" i="7"/>
  <c r="AA86" i="4"/>
  <c r="R29" i="7"/>
  <c r="AH16" i="4"/>
  <c r="R35" i="7"/>
  <c r="AK86" i="4"/>
  <c r="P27" i="7"/>
  <c r="X35" i="7"/>
  <c r="AM19" i="4"/>
  <c r="X23" i="7"/>
  <c r="AC19" i="4"/>
  <c r="X29" i="7"/>
  <c r="AH19" i="4"/>
  <c r="AP27" i="7"/>
  <c r="AN29" i="7"/>
  <c r="AF85" i="4"/>
  <c r="AN23" i="7"/>
  <c r="AC27" i="4"/>
  <c r="AN35" i="7"/>
  <c r="AM27" i="4"/>
  <c r="F29" i="8"/>
  <c r="AH31" i="4"/>
  <c r="D32" i="4"/>
  <c r="R31" i="4"/>
  <c r="T31" i="4"/>
  <c r="AI31" i="4"/>
  <c r="AJ31" i="4"/>
  <c r="F23" i="8"/>
  <c r="AC31" i="4"/>
  <c r="F35" i="8"/>
  <c r="AM31" i="4"/>
  <c r="AN31" i="4"/>
  <c r="AO31" i="4"/>
  <c r="T27" i="7"/>
  <c r="AB27" i="7"/>
  <c r="N23" i="9"/>
  <c r="AC56" i="4"/>
  <c r="AD56" i="4"/>
  <c r="AE56" i="4"/>
  <c r="N29" i="9"/>
  <c r="N35" i="9"/>
  <c r="AK118" i="4"/>
  <c r="AL118" i="4"/>
  <c r="AM118" i="4"/>
  <c r="H23" i="7"/>
  <c r="AA78" i="4"/>
  <c r="H35" i="7"/>
  <c r="AM11" i="4"/>
  <c r="AN11" i="4"/>
  <c r="AO11" i="4"/>
  <c r="H29" i="7"/>
  <c r="AH11" i="4"/>
  <c r="AI11" i="4"/>
  <c r="AJ11" i="4"/>
  <c r="AF27" i="9"/>
  <c r="R27" i="7"/>
  <c r="AR27" i="9"/>
  <c r="AR27" i="7"/>
  <c r="AH29" i="7"/>
  <c r="AF79" i="4"/>
  <c r="AH23" i="7"/>
  <c r="AC24" i="4"/>
  <c r="AH35" i="7"/>
  <c r="AM24" i="4"/>
  <c r="AD29" i="7"/>
  <c r="AH22" i="4"/>
  <c r="R22" i="4"/>
  <c r="AI22" i="4"/>
  <c r="AJ22" i="4"/>
  <c r="AD35" i="7"/>
  <c r="AM22" i="4"/>
  <c r="AD23" i="7"/>
  <c r="AC22" i="4"/>
  <c r="P29" i="7"/>
  <c r="AH15" i="4"/>
  <c r="P23" i="7"/>
  <c r="AA91" i="4"/>
  <c r="P35" i="7"/>
  <c r="AK91" i="4"/>
  <c r="V27" i="9"/>
  <c r="AJ27" i="7"/>
  <c r="AB35" i="7"/>
  <c r="AK80" i="4"/>
  <c r="AL80" i="4"/>
  <c r="AM80" i="4"/>
  <c r="AB29" i="7"/>
  <c r="AH21" i="4"/>
  <c r="AB23" i="7"/>
  <c r="AC21" i="4"/>
  <c r="T73" i="11"/>
  <c r="S73" i="11"/>
  <c r="U73" i="11"/>
  <c r="N27" i="7"/>
  <c r="T35" i="8"/>
  <c r="AM38" i="4"/>
  <c r="T23" i="8"/>
  <c r="AC38" i="4"/>
  <c r="T29" i="8"/>
  <c r="AH38" i="4"/>
  <c r="Z27" i="9"/>
  <c r="N27" i="9"/>
  <c r="F23" i="7"/>
  <c r="AA76" i="4"/>
  <c r="AB76" i="4"/>
  <c r="AC76" i="4"/>
  <c r="F29" i="7"/>
  <c r="AH10" i="4"/>
  <c r="F35" i="7"/>
  <c r="AP35" i="7"/>
  <c r="AM28" i="4"/>
  <c r="R28" i="4"/>
  <c r="AN28" i="4"/>
  <c r="AO28" i="4"/>
  <c r="AP29" i="7"/>
  <c r="AH28" i="4"/>
  <c r="AI28" i="4"/>
  <c r="AJ28" i="4"/>
  <c r="AP23" i="7"/>
  <c r="AC28" i="4"/>
  <c r="T23" i="9"/>
  <c r="AA123" i="4"/>
  <c r="T29" i="9"/>
  <c r="AF123" i="4"/>
  <c r="T35" i="9"/>
  <c r="AJ27" i="9"/>
  <c r="X27" i="7"/>
  <c r="AF27" i="7"/>
  <c r="Z29" i="7"/>
  <c r="AH20" i="4"/>
  <c r="Z35" i="7"/>
  <c r="AK77" i="4"/>
  <c r="Z23" i="7"/>
  <c r="AA77" i="4"/>
  <c r="V27" i="7"/>
  <c r="AL35" i="7"/>
  <c r="AL29" i="7"/>
  <c r="AH26" i="4"/>
  <c r="AI26" i="4"/>
  <c r="AJ26" i="4"/>
  <c r="AL23" i="7"/>
  <c r="AC26" i="4"/>
  <c r="J27" i="7"/>
  <c r="AN27" i="7"/>
  <c r="V23" i="7"/>
  <c r="AC18" i="4"/>
  <c r="V29" i="7"/>
  <c r="AH18" i="4"/>
  <c r="V35" i="7"/>
  <c r="AK84" i="4"/>
  <c r="J35" i="7"/>
  <c r="AM12" i="4"/>
  <c r="AN12" i="4"/>
  <c r="AO12" i="4"/>
  <c r="J23" i="7"/>
  <c r="AC12" i="4"/>
  <c r="AD12" i="4"/>
  <c r="AE12" i="4"/>
  <c r="J29" i="7"/>
  <c r="AF81" i="4"/>
  <c r="AG81" i="4"/>
  <c r="AH81" i="4"/>
  <c r="AR27" i="8"/>
  <c r="T35" i="7"/>
  <c r="AM17" i="4"/>
  <c r="T29" i="7"/>
  <c r="T23" i="7"/>
  <c r="L42" i="9"/>
  <c r="P42" i="7"/>
  <c r="T72" i="11"/>
  <c r="AL42" i="7"/>
  <c r="F42" i="9"/>
  <c r="S72" i="11"/>
  <c r="R42" i="7"/>
  <c r="AL42" i="9"/>
  <c r="L42" i="7"/>
  <c r="P42" i="9"/>
  <c r="Z42" i="7"/>
  <c r="T42" i="9"/>
  <c r="AJ42" i="9"/>
  <c r="AJ42" i="7"/>
  <c r="AR42" i="9"/>
  <c r="AF42" i="9"/>
  <c r="V42" i="7"/>
  <c r="AF42" i="7"/>
  <c r="AR42" i="8"/>
  <c r="AB42" i="7"/>
  <c r="AH42" i="9"/>
  <c r="U71" i="11"/>
  <c r="N42" i="7"/>
  <c r="AP42" i="7"/>
  <c r="T71" i="11"/>
  <c r="N42" i="9"/>
  <c r="V42" i="9"/>
  <c r="S71" i="11"/>
  <c r="J42" i="7"/>
  <c r="X42" i="7"/>
  <c r="AH42" i="7"/>
  <c r="AD42" i="7"/>
  <c r="F42" i="7"/>
  <c r="AN42" i="7"/>
  <c r="Z42" i="9"/>
  <c r="AR42" i="7"/>
  <c r="T42" i="7"/>
  <c r="U72" i="11"/>
  <c r="H42" i="7"/>
  <c r="P14" i="11"/>
  <c r="O14" i="11"/>
  <c r="T14" i="11"/>
  <c r="P48" i="11"/>
  <c r="O48" i="11"/>
  <c r="T48" i="11"/>
  <c r="V43" i="9"/>
  <c r="AB43" i="7"/>
  <c r="AJ43" i="7"/>
  <c r="J43" i="9"/>
  <c r="P32" i="11"/>
  <c r="O32" i="11"/>
  <c r="T32" i="11"/>
  <c r="P58" i="11"/>
  <c r="O58" i="11"/>
  <c r="T58" i="11"/>
  <c r="T31" i="11"/>
  <c r="O31" i="11"/>
  <c r="P31" i="11"/>
  <c r="P60" i="11"/>
  <c r="T60" i="11"/>
  <c r="O60" i="11"/>
  <c r="T26" i="11"/>
  <c r="O26" i="11"/>
  <c r="P26" i="11"/>
  <c r="AN43" i="9"/>
  <c r="T63" i="11"/>
  <c r="O63" i="11"/>
  <c r="P63" i="11"/>
  <c r="T37" i="11"/>
  <c r="P37" i="11"/>
  <c r="O37" i="11"/>
  <c r="P10" i="11"/>
  <c r="T10" i="11"/>
  <c r="O10" i="11"/>
  <c r="O55" i="11"/>
  <c r="T55" i="11"/>
  <c r="P55" i="11"/>
  <c r="T23" i="11"/>
  <c r="P23" i="11"/>
  <c r="O23" i="11"/>
  <c r="O28" i="11"/>
  <c r="P28" i="11"/>
  <c r="T28" i="11"/>
  <c r="O61" i="11"/>
  <c r="P61" i="11"/>
  <c r="T61" i="11"/>
  <c r="T13" i="11"/>
  <c r="P13" i="11"/>
  <c r="O13" i="11"/>
  <c r="L43" i="7"/>
  <c r="AL43" i="7"/>
  <c r="T43" i="9"/>
  <c r="P45" i="11"/>
  <c r="T45" i="11"/>
  <c r="O45" i="11"/>
  <c r="P33" i="11"/>
  <c r="T33" i="11"/>
  <c r="O33" i="11"/>
  <c r="P18" i="11"/>
  <c r="O18" i="11"/>
  <c r="T18" i="11"/>
  <c r="O16" i="11"/>
  <c r="P16" i="11"/>
  <c r="T16" i="11"/>
  <c r="O40" i="11"/>
  <c r="T40" i="11"/>
  <c r="P40" i="11"/>
  <c r="T66" i="11"/>
  <c r="P66" i="11"/>
  <c r="O66" i="11"/>
  <c r="AP43" i="9"/>
  <c r="P54" i="11"/>
  <c r="T54" i="11"/>
  <c r="O54" i="11"/>
  <c r="AN43" i="7"/>
  <c r="P43" i="7"/>
  <c r="J43" i="7"/>
  <c r="AR43" i="8"/>
  <c r="Z43" i="7"/>
  <c r="AB43" i="9"/>
  <c r="V43" i="7"/>
  <c r="T64" i="11"/>
  <c r="P64" i="11"/>
  <c r="O64" i="11"/>
  <c r="T41" i="11"/>
  <c r="P41" i="11"/>
  <c r="O41" i="11"/>
  <c r="O53" i="11"/>
  <c r="P53" i="11"/>
  <c r="T53" i="11"/>
  <c r="P47" i="11"/>
  <c r="O47" i="11"/>
  <c r="T47" i="11"/>
  <c r="P50" i="11"/>
  <c r="O50" i="11"/>
  <c r="T50" i="11"/>
  <c r="H43" i="9"/>
  <c r="T43" i="7"/>
  <c r="AH43" i="9"/>
  <c r="AR43" i="9"/>
  <c r="R43" i="9"/>
  <c r="H43" i="7"/>
  <c r="N43" i="9"/>
  <c r="AL43" i="9"/>
  <c r="P15" i="11"/>
  <c r="T15" i="11"/>
  <c r="O15" i="11"/>
  <c r="P9" i="11"/>
  <c r="O9" i="11"/>
  <c r="T9" i="11"/>
  <c r="O12" i="11"/>
  <c r="P12" i="11"/>
  <c r="T12" i="11"/>
  <c r="T57" i="11"/>
  <c r="P57" i="11"/>
  <c r="O57" i="11"/>
  <c r="O67" i="11"/>
  <c r="P67" i="11"/>
  <c r="T67" i="11"/>
  <c r="P56" i="11"/>
  <c r="O56" i="11"/>
  <c r="T56" i="11"/>
  <c r="O52" i="11"/>
  <c r="T52" i="11"/>
  <c r="P52" i="11"/>
  <c r="P30" i="11"/>
  <c r="O30" i="11"/>
  <c r="T30" i="11"/>
  <c r="P27" i="11"/>
  <c r="T27" i="11"/>
  <c r="O27" i="11"/>
  <c r="P43" i="9"/>
  <c r="T65" i="11"/>
  <c r="O65" i="11"/>
  <c r="P65" i="11"/>
  <c r="P11" i="11"/>
  <c r="T11" i="11"/>
  <c r="O11" i="11"/>
  <c r="N43" i="7"/>
  <c r="AJ43" i="9"/>
  <c r="O25" i="11"/>
  <c r="P25" i="11"/>
  <c r="T25" i="11"/>
  <c r="T21" i="11"/>
  <c r="O21" i="11"/>
  <c r="P21" i="11"/>
  <c r="T39" i="11"/>
  <c r="P39" i="11"/>
  <c r="O39" i="11"/>
  <c r="O62" i="11"/>
  <c r="P62" i="11"/>
  <c r="T62" i="11"/>
  <c r="P42" i="11"/>
  <c r="O42" i="11"/>
  <c r="T42" i="11"/>
  <c r="P43" i="11"/>
  <c r="O43" i="11"/>
  <c r="T43" i="11"/>
  <c r="O8" i="11"/>
  <c r="T8" i="11"/>
  <c r="P8" i="11"/>
  <c r="P59" i="11"/>
  <c r="O59" i="11"/>
  <c r="T59" i="11"/>
  <c r="T24" i="11"/>
  <c r="P24" i="11"/>
  <c r="O24" i="11"/>
  <c r="P35" i="11"/>
  <c r="T35" i="11"/>
  <c r="O35" i="11"/>
  <c r="O36" i="11"/>
  <c r="P36" i="11"/>
  <c r="T36" i="11"/>
  <c r="T38" i="11"/>
  <c r="O38" i="11"/>
  <c r="P38" i="11"/>
  <c r="AD43" i="7"/>
  <c r="O29" i="11"/>
  <c r="P29" i="11"/>
  <c r="T29" i="11"/>
  <c r="F43" i="7"/>
  <c r="AF43" i="7"/>
  <c r="AF43" i="9"/>
  <c r="AD43" i="9"/>
  <c r="R43" i="7"/>
  <c r="L43" i="9"/>
  <c r="AH43" i="7"/>
  <c r="X43" i="9"/>
  <c r="F43" i="9"/>
  <c r="P51" i="11"/>
  <c r="O51" i="11"/>
  <c r="T51" i="11"/>
  <c r="P20" i="11"/>
  <c r="T20" i="11"/>
  <c r="O20" i="11"/>
  <c r="T43" i="8"/>
  <c r="AL43" i="8"/>
  <c r="C27" i="11"/>
  <c r="C11" i="11"/>
  <c r="D11" i="11"/>
  <c r="D22" i="11"/>
  <c r="F24" i="11"/>
  <c r="F8" i="11"/>
  <c r="H27" i="11"/>
  <c r="A12" i="11"/>
  <c r="D24" i="11"/>
  <c r="C20" i="11"/>
  <c r="C22" i="11"/>
  <c r="C13" i="11"/>
  <c r="H20" i="11"/>
  <c r="C8" i="11"/>
  <c r="D20" i="11"/>
  <c r="A19" i="11"/>
  <c r="H11" i="11"/>
  <c r="H13" i="11"/>
  <c r="D14" i="11"/>
  <c r="A9" i="11"/>
  <c r="F19" i="11"/>
  <c r="D10" i="11"/>
  <c r="H22" i="11"/>
  <c r="D12" i="11"/>
  <c r="H19" i="11"/>
  <c r="C17" i="11"/>
  <c r="C21" i="11"/>
  <c r="A27" i="11"/>
  <c r="H21" i="11"/>
  <c r="F13" i="11"/>
  <c r="F11" i="11"/>
  <c r="H14" i="11"/>
  <c r="H23" i="11"/>
  <c r="F10" i="11"/>
  <c r="A13" i="11"/>
  <c r="F23" i="11"/>
  <c r="C19" i="11"/>
  <c r="C23" i="11"/>
  <c r="A22" i="11"/>
  <c r="F21" i="11"/>
  <c r="A10" i="11"/>
  <c r="D8" i="11"/>
  <c r="D15" i="11"/>
  <c r="F15" i="11"/>
  <c r="H25" i="11"/>
  <c r="A20" i="11"/>
  <c r="H24" i="11"/>
  <c r="C15" i="11"/>
  <c r="F9" i="11"/>
  <c r="F12" i="11"/>
  <c r="D17" i="11"/>
  <c r="F22" i="11"/>
  <c r="A11" i="11"/>
  <c r="A14" i="11"/>
  <c r="F25" i="11"/>
  <c r="H16" i="11"/>
  <c r="D13" i="11"/>
  <c r="C9" i="11"/>
  <c r="C25" i="11"/>
  <c r="C18" i="11"/>
  <c r="A23" i="11"/>
  <c r="H9" i="11"/>
  <c r="H17" i="11"/>
  <c r="D9" i="11"/>
  <c r="H26" i="11"/>
  <c r="D19" i="11"/>
  <c r="A17" i="11"/>
  <c r="A15" i="11"/>
  <c r="D27" i="11"/>
  <c r="F17" i="11"/>
  <c r="D21" i="11"/>
  <c r="D25" i="11"/>
  <c r="C24" i="11"/>
  <c r="F27" i="11"/>
  <c r="C16" i="11"/>
  <c r="C14" i="11"/>
  <c r="F18" i="11"/>
  <c r="H18" i="11"/>
  <c r="A25" i="11"/>
  <c r="F26" i="11"/>
  <c r="C12" i="11"/>
  <c r="D18" i="11"/>
  <c r="H12" i="11"/>
  <c r="D16" i="11"/>
  <c r="F16" i="11"/>
  <c r="C10" i="11"/>
  <c r="H8" i="11"/>
  <c r="A18" i="11"/>
  <c r="F20" i="11"/>
  <c r="D26" i="11"/>
  <c r="C26" i="11"/>
  <c r="H15" i="11"/>
  <c r="H10" i="11"/>
  <c r="A21" i="11"/>
  <c r="A26" i="11"/>
  <c r="F14" i="11"/>
  <c r="D23" i="11"/>
  <c r="T19" i="11"/>
  <c r="O19" i="11"/>
  <c r="P19" i="11"/>
  <c r="P34" i="11"/>
  <c r="T34" i="11"/>
  <c r="O34" i="11"/>
  <c r="X43" i="7"/>
  <c r="AP43" i="7"/>
  <c r="AJ43" i="8"/>
  <c r="P46" i="11"/>
  <c r="O46" i="11"/>
  <c r="T46" i="11"/>
  <c r="P49" i="11"/>
  <c r="O49" i="11"/>
  <c r="T49" i="11"/>
  <c r="AD43" i="8"/>
  <c r="AF43" i="8"/>
  <c r="J43" i="8"/>
  <c r="C36" i="11"/>
  <c r="C37" i="11"/>
  <c r="C52" i="11"/>
  <c r="C34" i="11"/>
  <c r="D49" i="11"/>
  <c r="D37" i="11"/>
  <c r="C49" i="11"/>
  <c r="D35" i="11"/>
  <c r="H52" i="11"/>
  <c r="H48" i="11"/>
  <c r="F51" i="11"/>
  <c r="A51" i="11"/>
  <c r="H49" i="11"/>
  <c r="D39" i="11"/>
  <c r="H43" i="11"/>
  <c r="C45" i="11"/>
  <c r="C33" i="11"/>
  <c r="A46" i="11"/>
  <c r="H41" i="11"/>
  <c r="F43" i="11"/>
  <c r="F37" i="11"/>
  <c r="H37" i="11"/>
  <c r="F41" i="11"/>
  <c r="F52" i="11"/>
  <c r="C38" i="11"/>
  <c r="C44" i="11"/>
  <c r="C47" i="11"/>
  <c r="D41" i="11"/>
  <c r="F44" i="11"/>
  <c r="A50" i="11"/>
  <c r="D38" i="11"/>
  <c r="H39" i="11"/>
  <c r="F39" i="11"/>
  <c r="F34" i="11"/>
  <c r="C40" i="11"/>
  <c r="C35" i="11"/>
  <c r="A47" i="11"/>
  <c r="A34" i="11"/>
  <c r="H40" i="11"/>
  <c r="A40" i="11"/>
  <c r="H35" i="11"/>
  <c r="H47" i="11"/>
  <c r="A35" i="11"/>
  <c r="F38" i="11"/>
  <c r="H33" i="11"/>
  <c r="C50" i="11"/>
  <c r="C51" i="11"/>
  <c r="A52" i="11"/>
  <c r="A36" i="11"/>
  <c r="A48" i="11"/>
  <c r="D44" i="11"/>
  <c r="A39" i="11"/>
  <c r="D46" i="11"/>
  <c r="D42" i="11"/>
  <c r="C42" i="11"/>
  <c r="J46" i="11"/>
  <c r="F35" i="11"/>
  <c r="D45" i="11"/>
  <c r="C39" i="11"/>
  <c r="A43" i="11"/>
  <c r="F40" i="11"/>
  <c r="H34" i="11"/>
  <c r="D52" i="11"/>
  <c r="C41" i="11"/>
  <c r="H38" i="11"/>
  <c r="F49" i="11"/>
  <c r="D36" i="11"/>
  <c r="F48" i="11"/>
  <c r="D51" i="11"/>
  <c r="D33" i="11"/>
  <c r="D34" i="11"/>
  <c r="D40" i="11"/>
  <c r="D43" i="11"/>
  <c r="D47" i="11"/>
  <c r="D48" i="11"/>
  <c r="D50" i="11"/>
  <c r="E51" i="11"/>
  <c r="A42" i="11"/>
  <c r="F46" i="11"/>
  <c r="H50" i="11"/>
  <c r="C48" i="11"/>
  <c r="H51" i="11"/>
  <c r="F42" i="11"/>
  <c r="A38" i="11"/>
  <c r="C46" i="11"/>
  <c r="F45" i="11"/>
  <c r="H44" i="11"/>
  <c r="A44" i="11"/>
  <c r="F50" i="11"/>
  <c r="F33" i="11"/>
  <c r="C43" i="11"/>
  <c r="A37" i="11"/>
  <c r="H42" i="11"/>
  <c r="H36" i="11"/>
  <c r="H45" i="11"/>
  <c r="H46" i="11"/>
  <c r="A45" i="11"/>
  <c r="F36" i="11"/>
  <c r="F47" i="11"/>
  <c r="Z43" i="9"/>
  <c r="AP43" i="8"/>
  <c r="T22" i="11"/>
  <c r="O22" i="11"/>
  <c r="P22" i="11"/>
  <c r="AR43" i="7"/>
  <c r="N43" i="8"/>
  <c r="V43" i="8"/>
  <c r="Z43" i="8"/>
  <c r="L43" i="8"/>
  <c r="R43" i="8"/>
  <c r="F43" i="8"/>
  <c r="P43" i="8"/>
  <c r="AH43" i="8"/>
  <c r="AB43" i="8"/>
  <c r="H43" i="8"/>
  <c r="T17" i="11"/>
  <c r="P17" i="11"/>
  <c r="O17" i="11"/>
  <c r="T44" i="11"/>
  <c r="P44" i="11"/>
  <c r="O44" i="11"/>
  <c r="C63" i="11"/>
  <c r="C70" i="11"/>
  <c r="C71" i="11"/>
  <c r="F58" i="11"/>
  <c r="F62" i="11"/>
  <c r="F71" i="11"/>
  <c r="D77" i="11"/>
  <c r="D70" i="11"/>
  <c r="F70" i="11"/>
  <c r="H64" i="11"/>
  <c r="H76" i="11"/>
  <c r="D64" i="11"/>
  <c r="A69" i="11"/>
  <c r="F61" i="11"/>
  <c r="F76" i="11"/>
  <c r="F66" i="11"/>
  <c r="D60" i="11"/>
  <c r="A73" i="11"/>
  <c r="H69" i="11"/>
  <c r="D73" i="11"/>
  <c r="F69" i="11"/>
  <c r="A67" i="11"/>
  <c r="C75" i="11"/>
  <c r="A70" i="11"/>
  <c r="C68" i="11"/>
  <c r="D75" i="11"/>
  <c r="A59" i="11"/>
  <c r="H60" i="11"/>
  <c r="F73" i="11"/>
  <c r="H66" i="11"/>
  <c r="A61" i="11"/>
  <c r="F67" i="11"/>
  <c r="A76" i="11"/>
  <c r="C58" i="11"/>
  <c r="C69" i="11"/>
  <c r="C74" i="11"/>
  <c r="H74" i="11"/>
  <c r="A60" i="11"/>
  <c r="F64" i="11"/>
  <c r="H62" i="11"/>
  <c r="D58" i="11"/>
  <c r="D65" i="11"/>
  <c r="F59" i="11"/>
  <c r="D66" i="11"/>
  <c r="A68" i="11"/>
  <c r="C59" i="11"/>
  <c r="C77" i="11"/>
  <c r="D71" i="11"/>
  <c r="F77" i="11"/>
  <c r="F60" i="11"/>
  <c r="D67" i="11"/>
  <c r="D69" i="11"/>
  <c r="A62" i="11"/>
  <c r="D62" i="11"/>
  <c r="D68" i="11"/>
  <c r="D76" i="11"/>
  <c r="C60" i="11"/>
  <c r="C67" i="11"/>
  <c r="C64" i="11"/>
  <c r="H73" i="11"/>
  <c r="D63" i="11"/>
  <c r="D74" i="11"/>
  <c r="D59" i="11"/>
  <c r="D72" i="11"/>
  <c r="A77" i="11"/>
  <c r="H75" i="11"/>
  <c r="C61" i="11"/>
  <c r="C65" i="11"/>
  <c r="C73" i="11"/>
  <c r="H68" i="11"/>
  <c r="A71" i="11"/>
  <c r="H70" i="11"/>
  <c r="H65" i="11"/>
  <c r="A64" i="11"/>
  <c r="A72" i="11"/>
  <c r="F65" i="11"/>
  <c r="F68" i="11"/>
  <c r="C62" i="11"/>
  <c r="F63" i="11"/>
  <c r="H67" i="11"/>
  <c r="F75" i="11"/>
  <c r="F74" i="11"/>
  <c r="H59" i="11"/>
  <c r="H61" i="11"/>
  <c r="C76" i="11"/>
  <c r="H58" i="11"/>
  <c r="D61" i="11"/>
  <c r="A75" i="11"/>
  <c r="F72" i="11"/>
  <c r="H77" i="11"/>
  <c r="H63" i="11"/>
  <c r="C66" i="11"/>
  <c r="H71" i="11"/>
  <c r="A65" i="11"/>
  <c r="H72" i="11"/>
  <c r="C72" i="11"/>
  <c r="A63" i="11"/>
  <c r="AN43" i="8"/>
  <c r="X43" i="8"/>
  <c r="Q47" i="11"/>
  <c r="Q30" i="11"/>
  <c r="Q61" i="11"/>
  <c r="Q41" i="11"/>
  <c r="Q26" i="11"/>
  <c r="Q19" i="11"/>
  <c r="Q53" i="11"/>
  <c r="Q16" i="11"/>
  <c r="Q58" i="11"/>
  <c r="Q43" i="11"/>
  <c r="Q51" i="11"/>
  <c r="Q66" i="11"/>
  <c r="Q24" i="11"/>
  <c r="Q46" i="11"/>
  <c r="Q54" i="11"/>
  <c r="Q67" i="11"/>
  <c r="Q55" i="11"/>
  <c r="Q18" i="11"/>
  <c r="Q35" i="11"/>
  <c r="Q10" i="11"/>
  <c r="Q60" i="11"/>
  <c r="Q33" i="11"/>
  <c r="Q31" i="11"/>
  <c r="Q65" i="11"/>
  <c r="Q63" i="11"/>
  <c r="Q25" i="11"/>
  <c r="Q59" i="11"/>
  <c r="Q28" i="11"/>
  <c r="Q22" i="11"/>
  <c r="Q27" i="11"/>
  <c r="Q17" i="11"/>
  <c r="Q39" i="11"/>
  <c r="Q45" i="11"/>
  <c r="Q21" i="11"/>
  <c r="Q34" i="11"/>
  <c r="Q14" i="11"/>
  <c r="Q38" i="11"/>
  <c r="Q64" i="11"/>
  <c r="Q13" i="11"/>
  <c r="Q36" i="11"/>
  <c r="Q32" i="11"/>
  <c r="Q49" i="11"/>
  <c r="Q57" i="11"/>
  <c r="Q9" i="11"/>
  <c r="Q8" i="11"/>
  <c r="Q42" i="11"/>
  <c r="Q48" i="11"/>
  <c r="Q20" i="11"/>
  <c r="Q56" i="11"/>
  <c r="Q52" i="11"/>
  <c r="Q62" i="11"/>
  <c r="Q15" i="11"/>
  <c r="Q12" i="11"/>
  <c r="Q44" i="11"/>
  <c r="Q29" i="11"/>
  <c r="Q37" i="11"/>
  <c r="Q23" i="11"/>
  <c r="Q50" i="11"/>
  <c r="Q11" i="11"/>
  <c r="Q40" i="11"/>
  <c r="A66" i="11"/>
  <c r="B13" i="11"/>
  <c r="B59" i="11"/>
  <c r="B76" i="11"/>
  <c r="B43" i="11"/>
  <c r="B15" i="11"/>
  <c r="B10" i="11"/>
  <c r="B23" i="11"/>
  <c r="B26" i="11"/>
  <c r="B72" i="11"/>
  <c r="B70" i="11"/>
  <c r="B37" i="11"/>
  <c r="A49" i="11"/>
  <c r="B42" i="11"/>
  <c r="B22" i="11"/>
  <c r="B60" i="11"/>
  <c r="B64" i="11"/>
  <c r="B68" i="11"/>
  <c r="B50" i="11"/>
  <c r="B36" i="11"/>
  <c r="B46" i="11"/>
  <c r="B52" i="11"/>
  <c r="B35" i="11"/>
  <c r="B48" i="11"/>
  <c r="B21" i="11"/>
  <c r="B38" i="11"/>
  <c r="B74" i="11"/>
  <c r="B63" i="11"/>
  <c r="B69" i="11"/>
  <c r="B77" i="11"/>
  <c r="B58" i="11"/>
  <c r="B41" i="11"/>
  <c r="B33" i="11"/>
  <c r="B44" i="11"/>
  <c r="B39" i="11"/>
  <c r="B12" i="11"/>
  <c r="B14" i="11"/>
  <c r="A8" i="11"/>
  <c r="B8" i="11"/>
  <c r="B45" i="11"/>
  <c r="B16" i="11"/>
  <c r="A58" i="11"/>
  <c r="B61" i="11"/>
  <c r="B71" i="11"/>
  <c r="B73" i="11"/>
  <c r="A74" i="11"/>
  <c r="B62" i="11"/>
  <c r="A33" i="11"/>
  <c r="B49" i="11"/>
  <c r="A16" i="11"/>
  <c r="B9" i="11"/>
  <c r="B20" i="11"/>
  <c r="B24" i="11"/>
  <c r="B19" i="11"/>
  <c r="B75" i="11"/>
  <c r="B66" i="11"/>
  <c r="B65" i="11"/>
  <c r="B67" i="11"/>
  <c r="A41" i="11"/>
  <c r="B47" i="11"/>
  <c r="B51" i="11"/>
  <c r="B40" i="11"/>
  <c r="B34" i="11"/>
  <c r="B27" i="11"/>
  <c r="A24" i="11"/>
  <c r="B25" i="11"/>
  <c r="B11" i="11"/>
  <c r="B18" i="11"/>
  <c r="B17" i="11"/>
  <c r="EQ97" i="6"/>
  <c r="ER97" i="6"/>
  <c r="BD46" i="6"/>
  <c r="BG97" i="6"/>
  <c r="BH97" i="6"/>
  <c r="W46" i="6"/>
  <c r="CM82" i="6"/>
  <c r="CN82" i="6"/>
  <c r="AI25" i="6"/>
  <c r="CM97" i="6"/>
  <c r="CN97" i="6"/>
  <c r="AI46" i="6"/>
  <c r="BI22" i="9"/>
  <c r="BI23" i="9"/>
  <c r="W66" i="4"/>
  <c r="W65" i="4"/>
  <c r="W10" i="4"/>
  <c r="AU22" i="7"/>
  <c r="AU23" i="7"/>
  <c r="D148" i="4"/>
  <c r="C148" i="4"/>
  <c r="BR21" i="4"/>
  <c r="BQ21" i="4"/>
  <c r="BU39" i="4"/>
  <c r="BT39" i="4"/>
  <c r="J150" i="4"/>
  <c r="I150" i="4"/>
  <c r="G150" i="4"/>
  <c r="C150" i="4"/>
  <c r="E150" i="4"/>
  <c r="AG150" i="4"/>
  <c r="BU48" i="4"/>
  <c r="BT48" i="4"/>
  <c r="BR48" i="4"/>
  <c r="BQ48" i="4"/>
  <c r="BR24" i="4"/>
  <c r="BQ24" i="4"/>
  <c r="BK22" i="9"/>
  <c r="BK23" i="9"/>
  <c r="BK24" i="9"/>
  <c r="BR12" i="4"/>
  <c r="BQ12" i="4"/>
  <c r="BU69" i="4"/>
  <c r="BT69" i="4"/>
  <c r="BU42" i="4"/>
  <c r="BT42" i="4"/>
  <c r="GD15" i="7"/>
  <c r="GC15" i="7"/>
  <c r="GA15" i="7"/>
  <c r="AN15" i="7"/>
  <c r="DB21" i="7"/>
  <c r="DA21" i="7"/>
  <c r="CY21" i="7"/>
  <c r="T21" i="7"/>
  <c r="DE10" i="7"/>
  <c r="DD10" i="7"/>
  <c r="CZ10" i="7"/>
  <c r="U10" i="7"/>
  <c r="DB19" i="7"/>
  <c r="DA19" i="7"/>
  <c r="CY19" i="7"/>
  <c r="T19" i="7"/>
  <c r="DE18" i="7"/>
  <c r="DD18" i="7"/>
  <c r="CZ18" i="7"/>
  <c r="U18" i="7"/>
  <c r="CD17" i="7"/>
  <c r="CC17" i="7"/>
  <c r="CA17" i="7"/>
  <c r="N17" i="7"/>
  <c r="DE13" i="7"/>
  <c r="DD13" i="7"/>
  <c r="CZ13" i="7"/>
  <c r="U13" i="7"/>
  <c r="DE20" i="7"/>
  <c r="DD20" i="7"/>
  <c r="CZ20" i="7"/>
  <c r="U20" i="7"/>
  <c r="GG13" i="7"/>
  <c r="GF13" i="7"/>
  <c r="GB13" i="7"/>
  <c r="AO13" i="7"/>
  <c r="DB10" i="7"/>
  <c r="DA10" i="7"/>
  <c r="CY10" i="7"/>
  <c r="T10" i="7"/>
  <c r="DB12" i="7"/>
  <c r="DA12" i="7"/>
  <c r="CY12" i="7"/>
  <c r="T12" i="7"/>
  <c r="CD13" i="7"/>
  <c r="CC13" i="7"/>
  <c r="CA13" i="7"/>
  <c r="N13" i="7"/>
  <c r="DB14" i="7"/>
  <c r="DA14" i="7"/>
  <c r="CY14" i="7"/>
  <c r="T14" i="7"/>
  <c r="DE19" i="7"/>
  <c r="DD19" i="7"/>
  <c r="CZ19" i="7"/>
  <c r="U19" i="7"/>
  <c r="DE16" i="7"/>
  <c r="DD16" i="7"/>
  <c r="CZ16" i="7"/>
  <c r="U16" i="7"/>
  <c r="BI15" i="7"/>
  <c r="BH15" i="7"/>
  <c r="BD15" i="7"/>
  <c r="I15" i="7"/>
  <c r="BI11" i="7"/>
  <c r="BH11" i="7"/>
  <c r="BD11" i="7"/>
  <c r="I11" i="7"/>
  <c r="DZ19" i="7"/>
  <c r="DB11" i="7"/>
  <c r="DA11" i="7"/>
  <c r="CY11" i="7"/>
  <c r="T11" i="7"/>
  <c r="DB16" i="7"/>
  <c r="DA16" i="7"/>
  <c r="CY16" i="7"/>
  <c r="T16" i="7"/>
  <c r="CG19" i="7"/>
  <c r="CF19" i="7"/>
  <c r="CB19" i="7"/>
  <c r="O19" i="7"/>
  <c r="DB18" i="7"/>
  <c r="DA18" i="7"/>
  <c r="CY18" i="7"/>
  <c r="T18" i="7"/>
  <c r="DE17" i="7"/>
  <c r="DD17" i="7"/>
  <c r="CZ17" i="7"/>
  <c r="U17" i="7"/>
  <c r="DE12" i="7"/>
  <c r="DD12" i="7"/>
  <c r="CZ12" i="7"/>
  <c r="U12" i="7"/>
  <c r="GD18" i="7"/>
  <c r="GC18" i="7"/>
  <c r="GA18" i="7"/>
  <c r="AN18" i="7"/>
  <c r="GD11" i="7"/>
  <c r="GC11" i="7"/>
  <c r="GA11" i="7"/>
  <c r="AN11" i="7"/>
  <c r="CD16" i="7"/>
  <c r="CC16" i="7"/>
  <c r="CA16" i="7"/>
  <c r="N16" i="7"/>
  <c r="CD15" i="7"/>
  <c r="CC15" i="7"/>
  <c r="CA15" i="7"/>
  <c r="N15" i="7"/>
  <c r="CD14" i="7"/>
  <c r="CC14" i="7"/>
  <c r="CA14" i="7"/>
  <c r="N14" i="7"/>
  <c r="CD20" i="7"/>
  <c r="CC20" i="7"/>
  <c r="CA20" i="7"/>
  <c r="N20" i="7"/>
  <c r="CG11" i="7"/>
  <c r="CF11" i="7"/>
  <c r="CB11" i="7"/>
  <c r="O11" i="7"/>
  <c r="GG9" i="7"/>
  <c r="GF9" i="7"/>
  <c r="GB9" i="7"/>
  <c r="AO9" i="7"/>
  <c r="DE15" i="7"/>
  <c r="DD15" i="7"/>
  <c r="CZ15" i="7"/>
  <c r="U15" i="7"/>
  <c r="DB20" i="7"/>
  <c r="DA20" i="7"/>
  <c r="CY20" i="7"/>
  <c r="T20" i="7"/>
  <c r="DE9" i="7"/>
  <c r="DD9" i="7"/>
  <c r="CZ9" i="7"/>
  <c r="U9" i="7"/>
  <c r="CD19" i="7"/>
  <c r="CC19" i="7"/>
  <c r="CA19" i="7"/>
  <c r="N19" i="7"/>
  <c r="CG21" i="7"/>
  <c r="CF21" i="7"/>
  <c r="CB21" i="7"/>
  <c r="O21" i="7"/>
  <c r="AY32" i="7"/>
  <c r="CG18" i="7"/>
  <c r="CF18" i="7"/>
  <c r="CB18" i="7"/>
  <c r="O18" i="7"/>
  <c r="CD12" i="7"/>
  <c r="CC12" i="7"/>
  <c r="CA12" i="7"/>
  <c r="N12" i="7"/>
  <c r="CD18" i="7"/>
  <c r="CC18" i="7"/>
  <c r="CA18" i="7"/>
  <c r="N18" i="7"/>
  <c r="GD20" i="7"/>
  <c r="GC20" i="7"/>
  <c r="GA20" i="7"/>
  <c r="AN20" i="7"/>
  <c r="GG21" i="7"/>
  <c r="GF21" i="7"/>
  <c r="GB21" i="7"/>
  <c r="AO21" i="7"/>
  <c r="BL32" i="7"/>
  <c r="GG16" i="7"/>
  <c r="GF16" i="7"/>
  <c r="GB16" i="7"/>
  <c r="AO16" i="7"/>
  <c r="DB9" i="7"/>
  <c r="DA9" i="7"/>
  <c r="CY9" i="7"/>
  <c r="T9" i="7"/>
  <c r="GD19" i="7"/>
  <c r="GC19" i="7"/>
  <c r="GA19" i="7"/>
  <c r="AN19" i="7"/>
  <c r="DE11" i="7"/>
  <c r="DD11" i="7"/>
  <c r="CZ11" i="7"/>
  <c r="U11" i="7"/>
  <c r="CD9" i="7"/>
  <c r="CC9" i="7"/>
  <c r="CA9" i="7"/>
  <c r="N9" i="7"/>
  <c r="CG13" i="7"/>
  <c r="CF13" i="7"/>
  <c r="CB13" i="7"/>
  <c r="O13" i="7"/>
  <c r="CG16" i="7"/>
  <c r="CF16" i="7"/>
  <c r="CB16" i="7"/>
  <c r="O16" i="7"/>
  <c r="CG10" i="7"/>
  <c r="CF10" i="7"/>
  <c r="CB10" i="7"/>
  <c r="O10" i="7"/>
  <c r="CG20" i="7"/>
  <c r="CF20" i="7"/>
  <c r="CB20" i="7"/>
  <c r="O20" i="7"/>
  <c r="CG17" i="7"/>
  <c r="CF17" i="7"/>
  <c r="CB17" i="7"/>
  <c r="O17" i="7"/>
  <c r="GG15" i="7"/>
  <c r="GF15" i="7"/>
  <c r="GB15" i="7"/>
  <c r="AO15" i="7"/>
  <c r="DE14" i="7"/>
  <c r="DD14" i="7"/>
  <c r="CZ14" i="7"/>
  <c r="U14" i="7"/>
  <c r="CD11" i="7"/>
  <c r="CC11" i="7"/>
  <c r="CA11" i="7"/>
  <c r="N11" i="7"/>
  <c r="CG14" i="7"/>
  <c r="CF14" i="7"/>
  <c r="CB14" i="7"/>
  <c r="O14" i="7"/>
  <c r="CD10" i="7"/>
  <c r="CC10" i="7"/>
  <c r="CA10" i="7"/>
  <c r="N10" i="7"/>
  <c r="CG15" i="7"/>
  <c r="CF15" i="7"/>
  <c r="CB15" i="7"/>
  <c r="O15" i="7"/>
  <c r="CG9" i="7"/>
  <c r="CF9" i="7"/>
  <c r="CB9" i="7"/>
  <c r="O9" i="7"/>
  <c r="CG12" i="7"/>
  <c r="CF12" i="7"/>
  <c r="CB12" i="7"/>
  <c r="O12" i="7"/>
  <c r="GG17" i="7"/>
  <c r="GF17" i="7"/>
  <c r="GB17" i="7"/>
  <c r="AO17" i="7"/>
  <c r="GD9" i="7"/>
  <c r="GC9" i="7"/>
  <c r="GA9" i="7"/>
  <c r="AN9" i="7"/>
  <c r="GD16" i="7"/>
  <c r="GC16" i="7"/>
  <c r="GA16" i="7"/>
  <c r="AN16" i="7"/>
  <c r="GG19" i="7"/>
  <c r="GF19" i="7"/>
  <c r="GB19" i="7"/>
  <c r="AO19" i="7"/>
  <c r="DB17" i="7"/>
  <c r="DA17" i="7"/>
  <c r="CY17" i="7"/>
  <c r="T17" i="7"/>
  <c r="BV11" i="7"/>
  <c r="BY11" i="7"/>
  <c r="GD14" i="7"/>
  <c r="GC14" i="7"/>
  <c r="GA14" i="7"/>
  <c r="AN14" i="7"/>
  <c r="BV15" i="7"/>
  <c r="DB15" i="7"/>
  <c r="DA15" i="7"/>
  <c r="CY15" i="7"/>
  <c r="T15" i="7"/>
  <c r="DB13" i="7"/>
  <c r="DA13" i="7"/>
  <c r="CY13" i="7"/>
  <c r="T13" i="7"/>
  <c r="DE21" i="7"/>
  <c r="DD21" i="7"/>
  <c r="CZ21" i="7"/>
  <c r="U21" i="7"/>
  <c r="BB32" i="7"/>
  <c r="GG20" i="7"/>
  <c r="GF20" i="7"/>
  <c r="GB20" i="7"/>
  <c r="AO20" i="7"/>
  <c r="BV12" i="7"/>
  <c r="CL18" i="7"/>
  <c r="CK18" i="7"/>
  <c r="CI18" i="7"/>
  <c r="P18" i="7"/>
  <c r="GG10" i="7"/>
  <c r="GF10" i="7"/>
  <c r="GB10" i="7"/>
  <c r="AO10" i="7"/>
  <c r="CD21" i="7"/>
  <c r="CC21" i="7"/>
  <c r="CA21" i="7"/>
  <c r="N21" i="7"/>
  <c r="GD17" i="7"/>
  <c r="GC17" i="7"/>
  <c r="GA17" i="7"/>
  <c r="AN17" i="7"/>
  <c r="BY19" i="7"/>
  <c r="GG11" i="7"/>
  <c r="GF11" i="7"/>
  <c r="GB11" i="7"/>
  <c r="AO11" i="7"/>
  <c r="GG14" i="7"/>
  <c r="GF14" i="7"/>
  <c r="GB14" i="7"/>
  <c r="AO14" i="7"/>
  <c r="GW21" i="7"/>
  <c r="BV19" i="7"/>
  <c r="BV20" i="7"/>
  <c r="BQ13" i="7"/>
  <c r="GG12" i="7"/>
  <c r="GF12" i="7"/>
  <c r="GB12" i="7"/>
  <c r="AO12" i="7"/>
  <c r="GG18" i="7"/>
  <c r="GF18" i="7"/>
  <c r="GB18" i="7"/>
  <c r="AO18" i="7"/>
  <c r="F142" i="4"/>
  <c r="E142" i="4"/>
  <c r="J148" i="4"/>
  <c r="I148" i="4"/>
  <c r="BR20" i="4"/>
  <c r="BQ20" i="4"/>
  <c r="J169" i="4"/>
  <c r="I169" i="4"/>
  <c r="BU61" i="4"/>
  <c r="BT61" i="4"/>
  <c r="J162" i="4"/>
  <c r="I162" i="4"/>
  <c r="FA21" i="7"/>
  <c r="EZ21" i="7"/>
  <c r="EV21" i="7"/>
  <c r="AG21" i="7"/>
  <c r="BH32" i="7"/>
  <c r="FB18" i="7"/>
  <c r="FA10" i="7"/>
  <c r="EZ10" i="7"/>
  <c r="EV10" i="7"/>
  <c r="AG10" i="7"/>
  <c r="EY14" i="7"/>
  <c r="FA17" i="7"/>
  <c r="EZ17" i="7"/>
  <c r="EV17" i="7"/>
  <c r="AG17" i="7"/>
  <c r="FB19" i="7"/>
  <c r="EX20" i="7"/>
  <c r="EW20" i="7"/>
  <c r="EU20" i="7"/>
  <c r="AF20" i="7"/>
  <c r="EY17" i="7"/>
  <c r="EY21" i="7"/>
  <c r="EX14" i="7"/>
  <c r="EW14" i="7"/>
  <c r="EU14" i="7"/>
  <c r="AF14" i="7"/>
  <c r="EX16" i="7"/>
  <c r="EW16" i="7"/>
  <c r="EU16" i="7"/>
  <c r="AF16" i="7"/>
  <c r="FB17" i="7"/>
  <c r="FA16" i="7"/>
  <c r="EZ16" i="7"/>
  <c r="EV16" i="7"/>
  <c r="AG16" i="7"/>
  <c r="EY20" i="7"/>
  <c r="EY11" i="7"/>
  <c r="EY15" i="7"/>
  <c r="EY19" i="7"/>
  <c r="EY9" i="7"/>
  <c r="FA11" i="7"/>
  <c r="EZ11" i="7"/>
  <c r="EV11" i="7"/>
  <c r="AG11" i="7"/>
  <c r="EY18" i="7"/>
  <c r="FB16" i="7"/>
  <c r="FB9" i="7"/>
  <c r="EX10" i="7"/>
  <c r="EW10" i="7"/>
  <c r="EU10" i="7"/>
  <c r="AF10" i="7"/>
  <c r="FA20" i="7"/>
  <c r="EZ20" i="7"/>
  <c r="EV20" i="7"/>
  <c r="AG20" i="7"/>
  <c r="EX18" i="7"/>
  <c r="EW18" i="7"/>
  <c r="EU18" i="7"/>
  <c r="AF18" i="7"/>
  <c r="EY13" i="7"/>
  <c r="EX17" i="7"/>
  <c r="EW17" i="7"/>
  <c r="EU17" i="7"/>
  <c r="AF17" i="7"/>
  <c r="FB14" i="7"/>
  <c r="FB11" i="7"/>
  <c r="FB15" i="7"/>
  <c r="EY10" i="7"/>
  <c r="FA18" i="7"/>
  <c r="EZ18" i="7"/>
  <c r="EV18" i="7"/>
  <c r="AG18" i="7"/>
  <c r="FB12" i="7"/>
  <c r="FA12" i="7"/>
  <c r="EZ12" i="7"/>
  <c r="EV12" i="7"/>
  <c r="AG12" i="7"/>
  <c r="EX15" i="7"/>
  <c r="EW15" i="7"/>
  <c r="EU15" i="7"/>
  <c r="AF15" i="7"/>
  <c r="EX19" i="7"/>
  <c r="EW19" i="7"/>
  <c r="EU19" i="7"/>
  <c r="AF19" i="7"/>
  <c r="FB21" i="7"/>
  <c r="EX13" i="7"/>
  <c r="EW13" i="7"/>
  <c r="EU13" i="7"/>
  <c r="AF13" i="7"/>
  <c r="FB13" i="7"/>
  <c r="EY16" i="7"/>
  <c r="FA14" i="7"/>
  <c r="EZ14" i="7"/>
  <c r="EV14" i="7"/>
  <c r="AG14" i="7"/>
  <c r="EX11" i="7"/>
  <c r="EW11" i="7"/>
  <c r="EU11" i="7"/>
  <c r="AF11" i="7"/>
  <c r="EY12" i="7"/>
  <c r="FA9" i="7"/>
  <c r="EZ9" i="7"/>
  <c r="EV9" i="7"/>
  <c r="AG9" i="7"/>
  <c r="EX12" i="7"/>
  <c r="EW12" i="7"/>
  <c r="EU12" i="7"/>
  <c r="AF12" i="7"/>
  <c r="FB10" i="7"/>
  <c r="EX21" i="7"/>
  <c r="EW21" i="7"/>
  <c r="EU21" i="7"/>
  <c r="AF21" i="7"/>
  <c r="FA19" i="7"/>
  <c r="EZ19" i="7"/>
  <c r="EV19" i="7"/>
  <c r="AG19" i="7"/>
  <c r="FB20" i="7"/>
  <c r="R67" i="4"/>
  <c r="FA13" i="7"/>
  <c r="EZ13" i="7"/>
  <c r="EV13" i="7"/>
  <c r="AG13" i="7"/>
  <c r="FA15" i="7"/>
  <c r="EZ15" i="7"/>
  <c r="EV15" i="7"/>
  <c r="AG15" i="7"/>
  <c r="DF21" i="8"/>
  <c r="DE21" i="8"/>
  <c r="DD21" i="8"/>
  <c r="CZ21" i="8"/>
  <c r="U21" i="8"/>
  <c r="BB32" i="8"/>
  <c r="DC15" i="8"/>
  <c r="DB15" i="8"/>
  <c r="DA15" i="8"/>
  <c r="CY15" i="8"/>
  <c r="T15" i="8"/>
  <c r="DC18" i="8"/>
  <c r="DB18" i="8"/>
  <c r="DA18" i="8"/>
  <c r="CY18" i="8"/>
  <c r="T18" i="8"/>
  <c r="DC12" i="8"/>
  <c r="DB12" i="8"/>
  <c r="DA12" i="8"/>
  <c r="CY12" i="8"/>
  <c r="T12" i="8"/>
  <c r="DF10" i="8"/>
  <c r="DE10" i="8"/>
  <c r="DD10" i="8"/>
  <c r="CZ10" i="8"/>
  <c r="U10" i="8"/>
  <c r="DF13" i="8"/>
  <c r="DE13" i="8"/>
  <c r="DC14" i="8"/>
  <c r="DB14" i="8"/>
  <c r="DA14" i="8"/>
  <c r="CY14" i="8"/>
  <c r="T14" i="8"/>
  <c r="DC13" i="8"/>
  <c r="DB13" i="8"/>
  <c r="DA13" i="8"/>
  <c r="CY13" i="8"/>
  <c r="T13" i="8"/>
  <c r="DF16" i="8"/>
  <c r="DE16" i="8"/>
  <c r="DF18" i="8"/>
  <c r="DE18" i="8"/>
  <c r="DD18" i="8"/>
  <c r="CZ18" i="8"/>
  <c r="U18" i="8"/>
  <c r="DC16" i="8"/>
  <c r="DB16" i="8"/>
  <c r="DA16" i="8"/>
  <c r="CY16" i="8"/>
  <c r="T16" i="8"/>
  <c r="DF9" i="8"/>
  <c r="DE9" i="8"/>
  <c r="DD9" i="8"/>
  <c r="CZ9" i="8"/>
  <c r="U9" i="8"/>
  <c r="DC11" i="8"/>
  <c r="DB11" i="8"/>
  <c r="DA11" i="8"/>
  <c r="CY11" i="8"/>
  <c r="T11" i="8"/>
  <c r="DC17" i="8"/>
  <c r="DB17" i="8"/>
  <c r="DA17" i="8"/>
  <c r="CY17" i="8"/>
  <c r="T17" i="8"/>
  <c r="DF20" i="8"/>
  <c r="DE20" i="8"/>
  <c r="DD20" i="8"/>
  <c r="CZ20" i="8"/>
  <c r="U20" i="8"/>
  <c r="DC19" i="8"/>
  <c r="DB19" i="8"/>
  <c r="DA19" i="8"/>
  <c r="CY19" i="8"/>
  <c r="T19" i="8"/>
  <c r="DC20" i="8"/>
  <c r="DB20" i="8"/>
  <c r="DA20" i="8"/>
  <c r="CY20" i="8"/>
  <c r="T20" i="8"/>
  <c r="DF15" i="8"/>
  <c r="DE15" i="8"/>
  <c r="DD15" i="8"/>
  <c r="CZ15" i="8"/>
  <c r="U15" i="8"/>
  <c r="DF12" i="8"/>
  <c r="DE12" i="8"/>
  <c r="DD12" i="8"/>
  <c r="CZ12" i="8"/>
  <c r="U12" i="8"/>
  <c r="DF17" i="8"/>
  <c r="DE17" i="8"/>
  <c r="DD17" i="8"/>
  <c r="CZ17" i="8"/>
  <c r="U17" i="8"/>
  <c r="DF19" i="8"/>
  <c r="DE19" i="8"/>
  <c r="DC10" i="8"/>
  <c r="DB10" i="8"/>
  <c r="DA10" i="8"/>
  <c r="CY10" i="8"/>
  <c r="T10" i="8"/>
  <c r="DC9" i="8"/>
  <c r="DB9" i="8"/>
  <c r="W34" i="4"/>
  <c r="AP25" i="7"/>
  <c r="GK18" i="7"/>
  <c r="GI18" i="7"/>
  <c r="AP18" i="7"/>
  <c r="GM20" i="7"/>
  <c r="GL20" i="7"/>
  <c r="GP9" i="7"/>
  <c r="GO9" i="7"/>
  <c r="GN10" i="7"/>
  <c r="GJ10" i="7"/>
  <c r="AQ10" i="7"/>
  <c r="GN9" i="7"/>
  <c r="GJ9" i="7"/>
  <c r="AQ9" i="7"/>
  <c r="GN16" i="7"/>
  <c r="GJ16" i="7"/>
  <c r="AQ16" i="7"/>
  <c r="GP13" i="7"/>
  <c r="GO13" i="7"/>
  <c r="GK9" i="7"/>
  <c r="GI9" i="7"/>
  <c r="AP9" i="7"/>
  <c r="GM17" i="7"/>
  <c r="GL17" i="7"/>
  <c r="GP14" i="7"/>
  <c r="GO14" i="7"/>
  <c r="GN20" i="7"/>
  <c r="GJ20" i="7"/>
  <c r="AQ20" i="7"/>
  <c r="GK15" i="7"/>
  <c r="GI15" i="7"/>
  <c r="AP15" i="7"/>
  <c r="GP21" i="7"/>
  <c r="GO21" i="7"/>
  <c r="GM10" i="7"/>
  <c r="GL10" i="7"/>
  <c r="GP17" i="7"/>
  <c r="GO17" i="7"/>
  <c r="GM19" i="7"/>
  <c r="GL19" i="7"/>
  <c r="GK17" i="7"/>
  <c r="GI17" i="7"/>
  <c r="AP17" i="7"/>
  <c r="GP11" i="7"/>
  <c r="GO11" i="7"/>
  <c r="GM9" i="7"/>
  <c r="GL9" i="7"/>
  <c r="GN19" i="7"/>
  <c r="GJ19" i="7"/>
  <c r="AQ19" i="7"/>
  <c r="GV13" i="7"/>
  <c r="GR13" i="7"/>
  <c r="AS13" i="7"/>
  <c r="GS16" i="7"/>
  <c r="GQ16" i="7"/>
  <c r="AR16" i="7"/>
  <c r="GS9" i="7"/>
  <c r="GQ9" i="7"/>
  <c r="AR9" i="7"/>
  <c r="V25" i="7"/>
  <c r="GN15" i="7"/>
  <c r="GJ15" i="7"/>
  <c r="AQ15" i="7"/>
  <c r="GP19" i="7"/>
  <c r="GO19" i="7"/>
  <c r="GM12" i="7"/>
  <c r="GL12" i="7"/>
  <c r="GK13" i="7"/>
  <c r="GI13" i="7"/>
  <c r="AP13" i="7"/>
  <c r="GN18" i="7"/>
  <c r="GJ18" i="7"/>
  <c r="AQ18" i="7"/>
  <c r="GM14" i="7"/>
  <c r="GL14" i="7"/>
  <c r="GP20" i="7"/>
  <c r="GO20" i="7"/>
  <c r="GV15" i="7"/>
  <c r="GR15" i="7"/>
  <c r="AS15" i="7"/>
  <c r="GV16" i="7"/>
  <c r="GR16" i="7"/>
  <c r="AS16" i="7"/>
  <c r="GN12" i="7"/>
  <c r="GJ12" i="7"/>
  <c r="AQ12" i="7"/>
  <c r="GK10" i="7"/>
  <c r="GI10" i="7"/>
  <c r="AP10" i="7"/>
  <c r="GK16" i="7"/>
  <c r="GI16" i="7"/>
  <c r="AP16" i="7"/>
  <c r="GM18" i="7"/>
  <c r="GL18" i="7"/>
  <c r="GM15" i="7"/>
  <c r="GL15" i="7"/>
  <c r="GN21" i="7"/>
  <c r="GJ21" i="7"/>
  <c r="AQ21" i="7"/>
  <c r="BM32" i="7"/>
  <c r="GK12" i="7"/>
  <c r="GI12" i="7"/>
  <c r="AP12" i="7"/>
  <c r="GP12" i="7"/>
  <c r="GO12" i="7"/>
  <c r="GP15" i="7"/>
  <c r="GO15" i="7"/>
  <c r="GN17" i="7"/>
  <c r="GJ17" i="7"/>
  <c r="AQ17" i="7"/>
  <c r="O109" i="4"/>
  <c r="O115" i="4"/>
  <c r="AW22" i="9"/>
  <c r="AW23" i="9"/>
  <c r="AW24" i="9"/>
  <c r="ED9" i="8"/>
  <c r="EC9" i="8"/>
  <c r="EA10" i="8"/>
  <c r="DZ10" i="8"/>
  <c r="EL14" i="7"/>
  <c r="EK14" i="7"/>
  <c r="EJ14" i="7"/>
  <c r="EF14" i="7"/>
  <c r="AC14" i="7"/>
  <c r="EI11" i="7"/>
  <c r="EH11" i="7"/>
  <c r="EG11" i="7"/>
  <c r="EE11" i="7"/>
  <c r="AB11" i="7"/>
  <c r="EL9" i="7"/>
  <c r="EK9" i="7"/>
  <c r="EJ9" i="7"/>
  <c r="EF9" i="7"/>
  <c r="AC9" i="7"/>
  <c r="EL20" i="7"/>
  <c r="EK20" i="7"/>
  <c r="EJ20" i="7"/>
  <c r="EF20" i="7"/>
  <c r="AC20" i="7"/>
  <c r="EI17" i="7"/>
  <c r="EH17" i="7"/>
  <c r="EG17" i="7"/>
  <c r="EE17" i="7"/>
  <c r="AB17" i="7"/>
  <c r="EL15" i="7"/>
  <c r="EK15" i="7"/>
  <c r="EJ15" i="7"/>
  <c r="EF15" i="7"/>
  <c r="AC15" i="7"/>
  <c r="EI12" i="7"/>
  <c r="EH12" i="7"/>
  <c r="EG12" i="7"/>
  <c r="EE12" i="7"/>
  <c r="AB12" i="7"/>
  <c r="EL10" i="7"/>
  <c r="EK10" i="7"/>
  <c r="EJ10" i="7"/>
  <c r="EF10" i="7"/>
  <c r="AC10" i="7"/>
  <c r="EL21" i="7"/>
  <c r="EK21" i="7"/>
  <c r="EJ21" i="7"/>
  <c r="EF21" i="7"/>
  <c r="AC21" i="7"/>
  <c r="BF32" i="7"/>
  <c r="EI18" i="7"/>
  <c r="EH18" i="7"/>
  <c r="EG18" i="7"/>
  <c r="EE18" i="7"/>
  <c r="AB18" i="7"/>
  <c r="EL16" i="7"/>
  <c r="EK16" i="7"/>
  <c r="EJ16" i="7"/>
  <c r="EF16" i="7"/>
  <c r="AC16" i="7"/>
  <c r="EI13" i="7"/>
  <c r="EH13" i="7"/>
  <c r="EG13" i="7"/>
  <c r="EE13" i="7"/>
  <c r="AB13" i="7"/>
  <c r="EL11" i="7"/>
  <c r="EK11" i="7"/>
  <c r="EJ11" i="7"/>
  <c r="EF11" i="7"/>
  <c r="AC11" i="7"/>
  <c r="EI19" i="7"/>
  <c r="EH19" i="7"/>
  <c r="EG19" i="7"/>
  <c r="EE19" i="7"/>
  <c r="AB19" i="7"/>
  <c r="EL17" i="7"/>
  <c r="EK17" i="7"/>
  <c r="EJ17" i="7"/>
  <c r="EF17" i="7"/>
  <c r="AC17" i="7"/>
  <c r="EI14" i="7"/>
  <c r="EH14" i="7"/>
  <c r="EG14" i="7"/>
  <c r="EE14" i="7"/>
  <c r="AB14" i="7"/>
  <c r="EL12" i="7"/>
  <c r="EK12" i="7"/>
  <c r="EJ12" i="7"/>
  <c r="EF12" i="7"/>
  <c r="AC12" i="7"/>
  <c r="EI9" i="7"/>
  <c r="EH9" i="7"/>
  <c r="EG9" i="7"/>
  <c r="EE9" i="7"/>
  <c r="AB9" i="7"/>
  <c r="EI20" i="7"/>
  <c r="EH20" i="7"/>
  <c r="EG20" i="7"/>
  <c r="EE20" i="7"/>
  <c r="AB20" i="7"/>
  <c r="FO15" i="8"/>
  <c r="FN15" i="8"/>
  <c r="FR10" i="8"/>
  <c r="FQ10" i="8"/>
  <c r="FR12" i="8"/>
  <c r="FQ12" i="8"/>
  <c r="FR9" i="8"/>
  <c r="FQ9" i="8"/>
  <c r="FO14" i="8"/>
  <c r="FN14" i="8"/>
  <c r="FO21" i="8"/>
  <c r="FN21" i="8"/>
  <c r="FR17" i="8"/>
  <c r="FQ17" i="8"/>
  <c r="FO18" i="8"/>
  <c r="FN18" i="8"/>
  <c r="FO13" i="8"/>
  <c r="FN13" i="8"/>
  <c r="FO17" i="8"/>
  <c r="FN17" i="8"/>
  <c r="FR18" i="8"/>
  <c r="FQ18" i="8"/>
  <c r="FR15" i="8"/>
  <c r="FQ15" i="8"/>
  <c r="FO16" i="8"/>
  <c r="FN16" i="8"/>
  <c r="FR20" i="8"/>
  <c r="FQ20" i="8"/>
  <c r="F148" i="4"/>
  <c r="E148" i="4"/>
  <c r="FR14" i="8"/>
  <c r="FQ14" i="8"/>
  <c r="FO9" i="8"/>
  <c r="FN9" i="8"/>
  <c r="FO10" i="8"/>
  <c r="FN10" i="8"/>
  <c r="EI16" i="7"/>
  <c r="EH16" i="7"/>
  <c r="EG16" i="7"/>
  <c r="EE16" i="7"/>
  <c r="AB16" i="7"/>
  <c r="EI21" i="7"/>
  <c r="EH21" i="7"/>
  <c r="EG21" i="7"/>
  <c r="EE21" i="7"/>
  <c r="AB21" i="7"/>
  <c r="EL13" i="7"/>
  <c r="EK13" i="7"/>
  <c r="EJ13" i="7"/>
  <c r="EF13" i="7"/>
  <c r="AC13" i="7"/>
  <c r="EL18" i="7"/>
  <c r="EK18" i="7"/>
  <c r="EJ18" i="7"/>
  <c r="EF18" i="7"/>
  <c r="AC18" i="7"/>
  <c r="FW19" i="7"/>
  <c r="FV19" i="7"/>
  <c r="FU19" i="7"/>
  <c r="FS19" i="7"/>
  <c r="AL19" i="7"/>
  <c r="FW10" i="7"/>
  <c r="FV10" i="7"/>
  <c r="FU10" i="7"/>
  <c r="FS10" i="7"/>
  <c r="AL10" i="7"/>
  <c r="FZ9" i="7"/>
  <c r="FY9" i="7"/>
  <c r="FX9" i="7"/>
  <c r="FT9" i="7"/>
  <c r="AM9" i="7"/>
  <c r="FW17" i="7"/>
  <c r="FV17" i="7"/>
  <c r="FU17" i="7"/>
  <c r="FS17" i="7"/>
  <c r="AL17" i="7"/>
  <c r="FR13" i="8"/>
  <c r="FQ13" i="8"/>
  <c r="FR21" i="8"/>
  <c r="FQ21" i="8"/>
  <c r="FR19" i="8"/>
  <c r="FQ19" i="8"/>
  <c r="FR11" i="8"/>
  <c r="FQ11" i="8"/>
  <c r="FO12" i="8"/>
  <c r="FN12" i="8"/>
  <c r="FR16" i="8"/>
  <c r="FQ16" i="8"/>
  <c r="Z105" i="4"/>
  <c r="DN20" i="8"/>
  <c r="DM20" i="8"/>
  <c r="DL20" i="8"/>
  <c r="DH20" i="8"/>
  <c r="W20" i="8"/>
  <c r="DN11" i="8"/>
  <c r="DM11" i="8"/>
  <c r="DK9" i="8"/>
  <c r="DJ9" i="8"/>
  <c r="DK19" i="8"/>
  <c r="DJ19" i="8"/>
  <c r="AB25" i="8"/>
  <c r="O15" i="13"/>
  <c r="AE111" i="4"/>
  <c r="AN111" i="4"/>
  <c r="J47" i="11"/>
  <c r="Z109" i="4"/>
  <c r="AE127" i="4"/>
  <c r="AE119" i="4"/>
  <c r="Z126" i="4"/>
  <c r="EI12" i="8"/>
  <c r="EH12" i="8"/>
  <c r="N7" i="13"/>
  <c r="M27" i="13"/>
  <c r="M12" i="13"/>
  <c r="O16" i="13"/>
  <c r="O29" i="13"/>
  <c r="AE103" i="4"/>
  <c r="AE107" i="4"/>
  <c r="AN107" i="4"/>
  <c r="J43" i="11"/>
  <c r="AE99" i="4"/>
  <c r="AN99" i="4"/>
  <c r="J35" i="11"/>
  <c r="DN19" i="8"/>
  <c r="DM19" i="8"/>
  <c r="DL19" i="8"/>
  <c r="DH19" i="8"/>
  <c r="W19" i="8"/>
  <c r="DN14" i="8"/>
  <c r="DM14" i="8"/>
  <c r="Q28" i="14"/>
  <c r="R28" i="14"/>
  <c r="Q28" i="13"/>
  <c r="P28" i="13"/>
  <c r="Z116" i="4"/>
  <c r="AJ130" i="4"/>
  <c r="AJ126" i="4"/>
  <c r="AE97" i="4"/>
  <c r="Z93" i="4"/>
  <c r="Q12" i="13"/>
  <c r="O18" i="13"/>
  <c r="N10" i="14"/>
  <c r="L10" i="14"/>
  <c r="DK10" i="8"/>
  <c r="DJ10" i="8"/>
  <c r="DI10" i="8"/>
  <c r="DG10" i="8"/>
  <c r="V10" i="8"/>
  <c r="DM18" i="8"/>
  <c r="DL18" i="8"/>
  <c r="DH18" i="8"/>
  <c r="W18" i="8"/>
  <c r="DN9" i="8"/>
  <c r="DM9" i="8"/>
  <c r="DL9" i="8"/>
  <c r="DH9" i="8"/>
  <c r="W9" i="8"/>
  <c r="FG19" i="9"/>
  <c r="P11" i="13"/>
  <c r="ED20" i="7"/>
  <c r="EC20" i="7"/>
  <c r="Z127" i="4"/>
  <c r="M32" i="13"/>
  <c r="H6" i="14"/>
  <c r="R8" i="14"/>
  <c r="AY21" i="8"/>
  <c r="AX21" i="8"/>
  <c r="CP15" i="9"/>
  <c r="CP10" i="9"/>
  <c r="CM21" i="9"/>
  <c r="DN16" i="8"/>
  <c r="DM16" i="8"/>
  <c r="DL16" i="8"/>
  <c r="DH16" i="8"/>
  <c r="W16" i="8"/>
  <c r="DK17" i="8"/>
  <c r="DJ17" i="8"/>
  <c r="DN21" i="8"/>
  <c r="DM21" i="8"/>
  <c r="FG11" i="9"/>
  <c r="M127" i="4"/>
  <c r="ED12" i="7"/>
  <c r="EC12" i="7"/>
  <c r="EA10" i="7"/>
  <c r="DZ10" i="7"/>
  <c r="AE106" i="4"/>
  <c r="AN106" i="4"/>
  <c r="J42" i="11"/>
  <c r="AJ120" i="4"/>
  <c r="AJ136" i="4"/>
  <c r="Z136" i="4"/>
  <c r="Z120" i="4"/>
  <c r="AN120" i="4"/>
  <c r="J60" i="11"/>
  <c r="DN15" i="8"/>
  <c r="DM15" i="8"/>
  <c r="DL15" i="8"/>
  <c r="DH15" i="8"/>
  <c r="W15" i="8"/>
  <c r="GT15" i="8"/>
  <c r="GW20" i="8"/>
  <c r="Z131" i="4"/>
  <c r="N17" i="14"/>
  <c r="S23" i="13"/>
  <c r="S23" i="14"/>
  <c r="GD13" i="7"/>
  <c r="GC13" i="7"/>
  <c r="GA13" i="7"/>
  <c r="AN13" i="7"/>
  <c r="GD21" i="7"/>
  <c r="GC21" i="7"/>
  <c r="GA21" i="7"/>
  <c r="AN21" i="7"/>
  <c r="GD12" i="7"/>
  <c r="GC12" i="7"/>
  <c r="GA12" i="7"/>
  <c r="AN12" i="7"/>
  <c r="GD10" i="7"/>
  <c r="GC10" i="7"/>
  <c r="GA10" i="7"/>
  <c r="AN10" i="7"/>
  <c r="AB30" i="8"/>
  <c r="AL48" i="4"/>
  <c r="AG41" i="4"/>
  <c r="AB27" i="4"/>
  <c r="AN25" i="7"/>
  <c r="AL18" i="4"/>
  <c r="V37" i="7"/>
  <c r="AG34" i="4"/>
  <c r="L31" i="8"/>
  <c r="AG49" i="4"/>
  <c r="AP31" i="8"/>
  <c r="AH36" i="9"/>
  <c r="V36" i="8"/>
  <c r="AL15" i="4"/>
  <c r="P37" i="7"/>
  <c r="J24" i="7"/>
  <c r="V7" i="9"/>
  <c r="BC24" i="9"/>
  <c r="J7" i="9"/>
  <c r="BJ22" i="9"/>
  <c r="BJ23" i="9"/>
  <c r="BR44" i="4"/>
  <c r="BQ44" i="4"/>
  <c r="D146" i="4"/>
  <c r="C146" i="4"/>
  <c r="H146" i="4"/>
  <c r="G146" i="4"/>
  <c r="J146" i="4"/>
  <c r="I146" i="4"/>
  <c r="F146" i="4"/>
  <c r="E146" i="4"/>
  <c r="AH146" i="4"/>
  <c r="AL7" i="9"/>
  <c r="Z31" i="8"/>
  <c r="P28" i="14"/>
  <c r="Q134" i="4"/>
  <c r="N32" i="13"/>
  <c r="L32" i="13"/>
  <c r="BI24" i="9"/>
  <c r="AH7" i="9"/>
  <c r="F168" i="4"/>
  <c r="E168" i="4"/>
  <c r="BU55" i="4"/>
  <c r="BT55" i="4"/>
  <c r="BO112" i="6"/>
  <c r="C97" i="6"/>
  <c r="D97" i="6"/>
  <c r="B46" i="6"/>
  <c r="BG112" i="6"/>
  <c r="ER81" i="6"/>
  <c r="EP81" i="6"/>
  <c r="EO81" i="6"/>
  <c r="EQ81" i="6"/>
  <c r="ES81" i="6"/>
  <c r="EU81" i="6"/>
  <c r="EV81" i="6"/>
  <c r="EQ82" i="6"/>
  <c r="ER82" i="6"/>
  <c r="BD25" i="6"/>
  <c r="K82" i="6"/>
  <c r="L82" i="6"/>
  <c r="E25" i="6"/>
  <c r="N111" i="6"/>
  <c r="O111" i="6"/>
  <c r="M111" i="6"/>
  <c r="K112" i="6"/>
  <c r="L112" i="6"/>
  <c r="E67" i="6"/>
  <c r="AZ10" i="8"/>
  <c r="AV10" i="8"/>
  <c r="G10" i="8"/>
  <c r="AZ17" i="8"/>
  <c r="AV17" i="8"/>
  <c r="G17" i="8"/>
  <c r="GK11" i="8"/>
  <c r="GI11" i="8"/>
  <c r="AP11" i="8"/>
  <c r="AW14" i="8"/>
  <c r="AU14" i="8"/>
  <c r="F14" i="8"/>
  <c r="AW19" i="8"/>
  <c r="AU19" i="8"/>
  <c r="F19" i="8"/>
  <c r="AZ14" i="8"/>
  <c r="AV14" i="8"/>
  <c r="G14" i="8"/>
  <c r="AZ18" i="8"/>
  <c r="AV18" i="8"/>
  <c r="G18" i="8"/>
  <c r="AW11" i="8"/>
  <c r="AU11" i="8"/>
  <c r="F11" i="8"/>
  <c r="GN10" i="8"/>
  <c r="GJ10" i="8"/>
  <c r="AQ10" i="8"/>
  <c r="AW12" i="8"/>
  <c r="AU12" i="8"/>
  <c r="F12" i="8"/>
  <c r="AZ12" i="8"/>
  <c r="AV12" i="8"/>
  <c r="G12" i="8"/>
  <c r="AZ21" i="8"/>
  <c r="AV21" i="8"/>
  <c r="G21" i="8"/>
  <c r="AU32" i="8"/>
  <c r="GK9" i="8"/>
  <c r="GI9" i="8"/>
  <c r="AP9" i="8"/>
  <c r="AW9" i="8"/>
  <c r="AU9" i="8"/>
  <c r="F9" i="8"/>
  <c r="AZ15" i="8"/>
  <c r="AV15" i="8"/>
  <c r="G15" i="8"/>
  <c r="AW21" i="8"/>
  <c r="AU21" i="8"/>
  <c r="F21" i="8"/>
  <c r="AW15" i="8"/>
  <c r="AU15" i="8"/>
  <c r="F15" i="8"/>
  <c r="AW16" i="8"/>
  <c r="AU16" i="8"/>
  <c r="F16" i="8"/>
  <c r="AW13" i="8"/>
  <c r="AU13" i="8"/>
  <c r="F13" i="8"/>
  <c r="AW10" i="8"/>
  <c r="AU10" i="8"/>
  <c r="F10" i="8"/>
  <c r="GK19" i="8"/>
  <c r="GI19" i="8"/>
  <c r="AP19" i="8"/>
  <c r="AW18" i="8"/>
  <c r="AU18" i="8"/>
  <c r="F18" i="8"/>
  <c r="AW20" i="8"/>
  <c r="AU20" i="8"/>
  <c r="F20" i="8"/>
  <c r="AZ9" i="8"/>
  <c r="AV9" i="8"/>
  <c r="G9" i="8"/>
  <c r="AW17" i="8"/>
  <c r="AU17" i="8"/>
  <c r="F17" i="8"/>
  <c r="GN21" i="8"/>
  <c r="GJ21" i="8"/>
  <c r="AQ21" i="8"/>
  <c r="BM32" i="8"/>
  <c r="E153" i="4"/>
  <c r="W55" i="4"/>
  <c r="AX22" i="9"/>
  <c r="AX23" i="9"/>
  <c r="I165" i="4"/>
  <c r="BT40" i="4"/>
  <c r="BU44" i="4"/>
  <c r="BT44" i="4"/>
  <c r="W12" i="4"/>
  <c r="AY22" i="9"/>
  <c r="AY23" i="9"/>
  <c r="D160" i="4"/>
  <c r="C160" i="4"/>
  <c r="BN22" i="7"/>
  <c r="AR7" i="7"/>
  <c r="M137" i="4"/>
  <c r="S137" i="4"/>
  <c r="W137" i="4"/>
  <c r="V137" i="4"/>
  <c r="W133" i="4"/>
  <c r="V133" i="4"/>
  <c r="S133" i="4"/>
  <c r="R53" i="4"/>
  <c r="CV15" i="9"/>
  <c r="CR15" i="9"/>
  <c r="S15" i="9"/>
  <c r="CV9" i="9"/>
  <c r="CR9" i="9"/>
  <c r="S9" i="9"/>
  <c r="CS14" i="9"/>
  <c r="CQ14" i="9"/>
  <c r="R14" i="9"/>
  <c r="O31" i="14"/>
  <c r="O31" i="13"/>
  <c r="M23" i="14"/>
  <c r="M23" i="13"/>
  <c r="Q20" i="14"/>
  <c r="Q20" i="13"/>
  <c r="S17" i="14"/>
  <c r="S17" i="13"/>
  <c r="S7" i="14"/>
  <c r="S7" i="13"/>
  <c r="AJ131" i="4"/>
  <c r="AJ134" i="4"/>
  <c r="AJ132" i="4"/>
  <c r="AJ127" i="4"/>
  <c r="AN127" i="4"/>
  <c r="J67" i="11"/>
  <c r="AJ128" i="4"/>
  <c r="AJ118" i="4"/>
  <c r="AJ123" i="4"/>
  <c r="AJ119" i="4"/>
  <c r="AN119" i="4"/>
  <c r="J59" i="11"/>
  <c r="AJ124" i="4"/>
  <c r="AE124" i="4"/>
  <c r="AN124" i="4"/>
  <c r="AJ137" i="4"/>
  <c r="AJ122" i="4"/>
  <c r="AJ129" i="4"/>
  <c r="AJ133" i="4"/>
  <c r="AJ125" i="4"/>
  <c r="AJ135" i="4"/>
  <c r="AJ121" i="4"/>
  <c r="AE118" i="4"/>
  <c r="AN118" i="4"/>
  <c r="J58" i="11"/>
  <c r="AE137" i="4"/>
  <c r="AE135" i="4"/>
  <c r="AE132" i="4"/>
  <c r="AN132" i="4"/>
  <c r="J72" i="11"/>
  <c r="AE121" i="4"/>
  <c r="AE125" i="4"/>
  <c r="AE130" i="4"/>
  <c r="AN130" i="4"/>
  <c r="J70" i="11"/>
  <c r="J64" i="11"/>
  <c r="AE133" i="4"/>
  <c r="AE122" i="4"/>
  <c r="AN122" i="4"/>
  <c r="J62" i="11"/>
  <c r="AE136" i="4"/>
  <c r="AN136" i="4"/>
  <c r="J76" i="11"/>
  <c r="AE126" i="4"/>
  <c r="AN126" i="4"/>
  <c r="J66" i="11"/>
  <c r="AE123" i="4"/>
  <c r="AE134" i="4"/>
  <c r="AE128" i="4"/>
  <c r="AN128" i="4"/>
  <c r="J68" i="11"/>
  <c r="BU24" i="4"/>
  <c r="BT24" i="4"/>
  <c r="O105" i="4"/>
  <c r="X25" i="9"/>
  <c r="R10" i="14"/>
  <c r="P10" i="14"/>
  <c r="D147" i="4"/>
  <c r="C147" i="4"/>
  <c r="CV21" i="9"/>
  <c r="CR21" i="9"/>
  <c r="S21" i="9"/>
  <c r="BA33" i="9"/>
  <c r="E152" i="4"/>
  <c r="W47" i="4"/>
  <c r="BU13" i="7"/>
  <c r="BS13" i="7"/>
  <c r="L13" i="7"/>
  <c r="BP9" i="7"/>
  <c r="BL9" i="7"/>
  <c r="K9" i="7"/>
  <c r="GN11" i="7"/>
  <c r="GJ11" i="7"/>
  <c r="AQ11" i="7"/>
  <c r="GS13" i="7"/>
  <c r="GQ13" i="7"/>
  <c r="AR13" i="7"/>
  <c r="GS11" i="7"/>
  <c r="GQ11" i="7"/>
  <c r="AR11" i="7"/>
  <c r="GK20" i="7"/>
  <c r="GI20" i="7"/>
  <c r="AP20" i="7"/>
  <c r="GN13" i="7"/>
  <c r="GJ13" i="7"/>
  <c r="AQ13" i="7"/>
  <c r="GV18" i="7"/>
  <c r="GR18" i="7"/>
  <c r="AS18" i="7"/>
  <c r="BX16" i="7"/>
  <c r="BT16" i="7"/>
  <c r="M16" i="7"/>
  <c r="GK11" i="7"/>
  <c r="GI11" i="7"/>
  <c r="AP11" i="7"/>
  <c r="GV11" i="7"/>
  <c r="GR11" i="7"/>
  <c r="AS11" i="7"/>
  <c r="GV14" i="7"/>
  <c r="GR14" i="7"/>
  <c r="AS14" i="7"/>
  <c r="GV19" i="7"/>
  <c r="GR19" i="7"/>
  <c r="AS19" i="7"/>
  <c r="GK21" i="7"/>
  <c r="GI21" i="7"/>
  <c r="AP21" i="7"/>
  <c r="GS17" i="7"/>
  <c r="GQ17" i="7"/>
  <c r="AR17" i="7"/>
  <c r="GS10" i="7"/>
  <c r="GQ10" i="7"/>
  <c r="AR10" i="7"/>
  <c r="GV10" i="7"/>
  <c r="GR10" i="7"/>
  <c r="AS10" i="7"/>
  <c r="GS12" i="7"/>
  <c r="GQ12" i="7"/>
  <c r="AR12" i="7"/>
  <c r="GK19" i="7"/>
  <c r="GI19" i="7"/>
  <c r="AP19" i="7"/>
  <c r="GK14" i="7"/>
  <c r="GI14" i="7"/>
  <c r="AP14" i="7"/>
  <c r="GS18" i="7"/>
  <c r="GQ18" i="7"/>
  <c r="AR18" i="7"/>
  <c r="GV9" i="7"/>
  <c r="GR9" i="7"/>
  <c r="AS9" i="7"/>
  <c r="GS14" i="7"/>
  <c r="GQ14" i="7"/>
  <c r="AR14" i="7"/>
  <c r="GS20" i="7"/>
  <c r="GQ20" i="7"/>
  <c r="AR20" i="7"/>
  <c r="BM10" i="7"/>
  <c r="BK10" i="7"/>
  <c r="J10" i="7"/>
  <c r="EB13" i="7"/>
  <c r="DX13" i="7"/>
  <c r="AA13" i="7"/>
  <c r="EB21" i="7"/>
  <c r="DX21" i="7"/>
  <c r="AA21" i="7"/>
  <c r="BE32" i="7"/>
  <c r="EB11" i="7"/>
  <c r="DX11" i="7"/>
  <c r="AA11" i="7"/>
  <c r="DY20" i="7"/>
  <c r="DW20" i="7"/>
  <c r="Z20" i="7"/>
  <c r="GS19" i="7"/>
  <c r="GQ19" i="7"/>
  <c r="AR19" i="7"/>
  <c r="GV12" i="7"/>
  <c r="GR12" i="7"/>
  <c r="AS12" i="7"/>
  <c r="BP11" i="7"/>
  <c r="BL11" i="7"/>
  <c r="K11" i="7"/>
  <c r="BP10" i="7"/>
  <c r="BL10" i="7"/>
  <c r="K10" i="7"/>
  <c r="BM19" i="7"/>
  <c r="BK19" i="7"/>
  <c r="J19" i="7"/>
  <c r="BM16" i="7"/>
  <c r="BK16" i="7"/>
  <c r="J16" i="7"/>
  <c r="BP20" i="7"/>
  <c r="BL20" i="7"/>
  <c r="K20" i="7"/>
  <c r="BP21" i="7"/>
  <c r="BL21" i="7"/>
  <c r="K21" i="7"/>
  <c r="AW32" i="7"/>
  <c r="DY10" i="7"/>
  <c r="DW10" i="7"/>
  <c r="Z10" i="7"/>
  <c r="DY15" i="7"/>
  <c r="DW15" i="7"/>
  <c r="Z15" i="7"/>
  <c r="DY21" i="7"/>
  <c r="DW21" i="7"/>
  <c r="Z21" i="7"/>
  <c r="DY11" i="7"/>
  <c r="DW11" i="7"/>
  <c r="Z11" i="7"/>
  <c r="BX18" i="7"/>
  <c r="BT18" i="7"/>
  <c r="M18" i="7"/>
  <c r="GV17" i="7"/>
  <c r="GR17" i="7"/>
  <c r="AS17" i="7"/>
  <c r="BM12" i="7"/>
  <c r="BK12" i="7"/>
  <c r="J12" i="7"/>
  <c r="BM20" i="7"/>
  <c r="BK20" i="7"/>
  <c r="J20" i="7"/>
  <c r="DY14" i="7"/>
  <c r="DW14" i="7"/>
  <c r="Z14" i="7"/>
  <c r="EB18" i="7"/>
  <c r="DX18" i="7"/>
  <c r="AA18" i="7"/>
  <c r="BX19" i="7"/>
  <c r="BT19" i="7"/>
  <c r="M19" i="7"/>
  <c r="BX20" i="7"/>
  <c r="BT20" i="7"/>
  <c r="M20" i="7"/>
  <c r="DY16" i="7"/>
  <c r="DW16" i="7"/>
  <c r="Z16" i="7"/>
  <c r="BM21" i="7"/>
  <c r="BK21" i="7"/>
  <c r="J21" i="7"/>
  <c r="BP13" i="7"/>
  <c r="BL13" i="7"/>
  <c r="K13" i="7"/>
  <c r="BP15" i="7"/>
  <c r="BL15" i="7"/>
  <c r="K15" i="7"/>
  <c r="BP14" i="7"/>
  <c r="BL14" i="7"/>
  <c r="K14" i="7"/>
  <c r="EB17" i="7"/>
  <c r="DX17" i="7"/>
  <c r="AA17" i="7"/>
  <c r="DY13" i="7"/>
  <c r="DW13" i="7"/>
  <c r="Z13" i="7"/>
  <c r="EB15" i="7"/>
  <c r="DX15" i="7"/>
  <c r="AA15" i="7"/>
  <c r="GN14" i="7"/>
  <c r="GJ14" i="7"/>
  <c r="AQ14" i="7"/>
  <c r="BM13" i="7"/>
  <c r="BK13" i="7"/>
  <c r="J13" i="7"/>
  <c r="BM9" i="7"/>
  <c r="BK9" i="7"/>
  <c r="J9" i="7"/>
  <c r="BM11" i="7"/>
  <c r="BK11" i="7"/>
  <c r="J11" i="7"/>
  <c r="BX12" i="7"/>
  <c r="BT12" i="7"/>
  <c r="M12" i="7"/>
  <c r="EB19" i="7"/>
  <c r="DX19" i="7"/>
  <c r="AA19" i="7"/>
  <c r="DY17" i="7"/>
  <c r="DW17" i="7"/>
  <c r="Z17" i="7"/>
  <c r="BU14" i="7"/>
  <c r="BS14" i="7"/>
  <c r="L14" i="7"/>
  <c r="GS15" i="7"/>
  <c r="GQ15" i="7"/>
  <c r="AR15" i="7"/>
  <c r="EB9" i="7"/>
  <c r="DX9" i="7"/>
  <c r="AA9" i="7"/>
  <c r="BP12" i="7"/>
  <c r="BL12" i="7"/>
  <c r="K12" i="7"/>
  <c r="BM17" i="7"/>
  <c r="BK17" i="7"/>
  <c r="J17" i="7"/>
  <c r="BP16" i="7"/>
  <c r="BL16" i="7"/>
  <c r="K16" i="7"/>
  <c r="DY19" i="7"/>
  <c r="DW19" i="7"/>
  <c r="Z19" i="7"/>
  <c r="BX21" i="7"/>
  <c r="BT21" i="7"/>
  <c r="M21" i="7"/>
  <c r="AX32" i="7"/>
  <c r="BX17" i="7"/>
  <c r="BT17" i="7"/>
  <c r="M17" i="7"/>
  <c r="BU21" i="7"/>
  <c r="BS21" i="7"/>
  <c r="L21" i="7"/>
  <c r="BU11" i="7"/>
  <c r="BS11" i="7"/>
  <c r="L11" i="7"/>
  <c r="BX14" i="7"/>
  <c r="BT14" i="7"/>
  <c r="M14" i="7"/>
  <c r="BU20" i="7"/>
  <c r="BS20" i="7"/>
  <c r="L20" i="7"/>
  <c r="FE12" i="7"/>
  <c r="FC12" i="7"/>
  <c r="AH12" i="7"/>
  <c r="FH14" i="7"/>
  <c r="FD14" i="7"/>
  <c r="AI14" i="7"/>
  <c r="FE11" i="7"/>
  <c r="FC11" i="7"/>
  <c r="AH11" i="7"/>
  <c r="BM14" i="7"/>
  <c r="BK14" i="7"/>
  <c r="J14" i="7"/>
  <c r="BM15" i="7"/>
  <c r="BK15" i="7"/>
  <c r="J15" i="7"/>
  <c r="BX15" i="7"/>
  <c r="BT15" i="7"/>
  <c r="M15" i="7"/>
  <c r="EB12" i="7"/>
  <c r="DX12" i="7"/>
  <c r="AA12" i="7"/>
  <c r="EB20" i="7"/>
  <c r="DX20" i="7"/>
  <c r="AA20" i="7"/>
  <c r="BX9" i="7"/>
  <c r="BT9" i="7"/>
  <c r="M9" i="7"/>
  <c r="BU16" i="7"/>
  <c r="BS16" i="7"/>
  <c r="L16" i="7"/>
  <c r="BU9" i="7"/>
  <c r="BS9" i="7"/>
  <c r="L9" i="7"/>
  <c r="FE14" i="7"/>
  <c r="FC14" i="7"/>
  <c r="AH14" i="7"/>
  <c r="FE15" i="7"/>
  <c r="FC15" i="7"/>
  <c r="AH15" i="7"/>
  <c r="FH9" i="7"/>
  <c r="FD9" i="7"/>
  <c r="AI9" i="7"/>
  <c r="FH20" i="7"/>
  <c r="FD20" i="7"/>
  <c r="AI20" i="7"/>
  <c r="GV21" i="7"/>
  <c r="GR21" i="7"/>
  <c r="AS21" i="7"/>
  <c r="BN32" i="7"/>
  <c r="BM18" i="7"/>
  <c r="BK18" i="7"/>
  <c r="J18" i="7"/>
  <c r="BX13" i="7"/>
  <c r="BT13" i="7"/>
  <c r="M13" i="7"/>
  <c r="EB16" i="7"/>
  <c r="DX16" i="7"/>
  <c r="AA16" i="7"/>
  <c r="EB10" i="7"/>
  <c r="DX10" i="7"/>
  <c r="AA10" i="7"/>
  <c r="DY9" i="7"/>
  <c r="DW9" i="7"/>
  <c r="Z9" i="7"/>
  <c r="BU19" i="7"/>
  <c r="BS19" i="7"/>
  <c r="L19" i="7"/>
  <c r="BU17" i="7"/>
  <c r="BS17" i="7"/>
  <c r="L17" i="7"/>
  <c r="FE20" i="7"/>
  <c r="FC20" i="7"/>
  <c r="AH20" i="7"/>
  <c r="FE13" i="7"/>
  <c r="FC13" i="7"/>
  <c r="AH13" i="7"/>
  <c r="FE19" i="7"/>
  <c r="FC19" i="7"/>
  <c r="AH19" i="7"/>
  <c r="AL25" i="7"/>
  <c r="FE16" i="7"/>
  <c r="FC16" i="7"/>
  <c r="AH16" i="7"/>
  <c r="FH13" i="7"/>
  <c r="FD13" i="7"/>
  <c r="AI13" i="7"/>
  <c r="BX11" i="7"/>
  <c r="BT11" i="7"/>
  <c r="M11" i="7"/>
  <c r="DY18" i="7"/>
  <c r="DW18" i="7"/>
  <c r="Z18" i="7"/>
  <c r="BP19" i="7"/>
  <c r="BL19" i="7"/>
  <c r="K19" i="7"/>
  <c r="BP18" i="7"/>
  <c r="BL18" i="7"/>
  <c r="K18" i="7"/>
  <c r="GV20" i="7"/>
  <c r="GR20" i="7"/>
  <c r="AS20" i="7"/>
  <c r="R6" i="13"/>
  <c r="P6" i="13"/>
  <c r="AF25" i="9"/>
  <c r="H32" i="13"/>
  <c r="J32" i="13"/>
  <c r="EP11" i="7"/>
  <c r="EO11" i="7"/>
  <c r="EM11" i="7"/>
  <c r="AD11" i="7"/>
  <c r="ET10" i="7"/>
  <c r="EP16" i="7"/>
  <c r="EO16" i="7"/>
  <c r="EM16" i="7"/>
  <c r="AD16" i="7"/>
  <c r="EQ21" i="7"/>
  <c r="EP18" i="7"/>
  <c r="EO18" i="7"/>
  <c r="EM18" i="7"/>
  <c r="AD18" i="7"/>
  <c r="EP15" i="7"/>
  <c r="EO15" i="7"/>
  <c r="EM15" i="7"/>
  <c r="AD15" i="7"/>
  <c r="ET14" i="7"/>
  <c r="EQ12" i="7"/>
  <c r="EP20" i="7"/>
  <c r="EO20" i="7"/>
  <c r="EM20" i="7"/>
  <c r="AD20" i="7"/>
  <c r="ET19" i="7"/>
  <c r="ET12" i="7"/>
  <c r="ES20" i="7"/>
  <c r="ER20" i="7"/>
  <c r="EN20" i="7"/>
  <c r="AE20" i="7"/>
  <c r="ES13" i="7"/>
  <c r="ER13" i="7"/>
  <c r="EN13" i="7"/>
  <c r="AE13" i="7"/>
  <c r="EQ19" i="7"/>
  <c r="ES14" i="7"/>
  <c r="ER14" i="7"/>
  <c r="EN14" i="7"/>
  <c r="AE14" i="7"/>
  <c r="EP12" i="7"/>
  <c r="EO12" i="7"/>
  <c r="EM12" i="7"/>
  <c r="AD12" i="7"/>
  <c r="ET11" i="7"/>
  <c r="ES19" i="7"/>
  <c r="ER19" i="7"/>
  <c r="EN19" i="7"/>
  <c r="AE19" i="7"/>
  <c r="EQ17" i="7"/>
  <c r="ES12" i="7"/>
  <c r="ER12" i="7"/>
  <c r="EN12" i="7"/>
  <c r="AE12" i="7"/>
  <c r="EQ10" i="7"/>
  <c r="ET17" i="7"/>
  <c r="EP19" i="7"/>
  <c r="EO19" i="7"/>
  <c r="EM19" i="7"/>
  <c r="AD19" i="7"/>
  <c r="ET18" i="7"/>
  <c r="ES11" i="7"/>
  <c r="ER11" i="7"/>
  <c r="EN11" i="7"/>
  <c r="AE11" i="7"/>
  <c r="EQ9" i="7"/>
  <c r="EP17" i="7"/>
  <c r="EO17" i="7"/>
  <c r="EM17" i="7"/>
  <c r="AD17" i="7"/>
  <c r="ET16" i="7"/>
  <c r="EP10" i="7"/>
  <c r="EO10" i="7"/>
  <c r="EM10" i="7"/>
  <c r="AD10" i="7"/>
  <c r="ET9" i="7"/>
  <c r="ES17" i="7"/>
  <c r="ER17" i="7"/>
  <c r="EN17" i="7"/>
  <c r="AE17" i="7"/>
  <c r="ES15" i="7"/>
  <c r="ER15" i="7"/>
  <c r="EN15" i="7"/>
  <c r="AE15" i="7"/>
  <c r="EQ13" i="7"/>
  <c r="EP14" i="7"/>
  <c r="EO14" i="7"/>
  <c r="EM14" i="7"/>
  <c r="AD14" i="7"/>
  <c r="ES21" i="7"/>
  <c r="ER21" i="7"/>
  <c r="EN21" i="7"/>
  <c r="AE21" i="7"/>
  <c r="BG32" i="7"/>
  <c r="EQ15" i="7"/>
  <c r="EQ16" i="7"/>
  <c r="EQ20" i="7"/>
  <c r="ES9" i="7"/>
  <c r="ER9" i="7"/>
  <c r="EN9" i="7"/>
  <c r="AE9" i="7"/>
  <c r="ET15" i="7"/>
  <c r="EP21" i="7"/>
  <c r="EO21" i="7"/>
  <c r="EM21" i="7"/>
  <c r="AD21" i="7"/>
  <c r="ES10" i="7"/>
  <c r="ER10" i="7"/>
  <c r="EN10" i="7"/>
  <c r="AE10" i="7"/>
  <c r="ES16" i="7"/>
  <c r="ER16" i="7"/>
  <c r="EN16" i="7"/>
  <c r="AE16" i="7"/>
  <c r="ET13" i="7"/>
  <c r="EP9" i="7"/>
  <c r="EO9" i="7"/>
  <c r="EM9" i="7"/>
  <c r="AD9" i="7"/>
  <c r="ET20" i="7"/>
  <c r="EQ11" i="7"/>
  <c r="EQ14" i="7"/>
  <c r="ES18" i="7"/>
  <c r="ER18" i="7"/>
  <c r="EN18" i="7"/>
  <c r="AE18" i="7"/>
  <c r="EQ18" i="7"/>
  <c r="Z37" i="9"/>
  <c r="AP56" i="4"/>
  <c r="N41" i="9"/>
  <c r="N31" i="9"/>
  <c r="AN125" i="4"/>
  <c r="J65" i="11"/>
  <c r="ET21" i="7"/>
  <c r="AN133" i="4"/>
  <c r="J73" i="11"/>
  <c r="EP13" i="7"/>
  <c r="EO13" i="7"/>
  <c r="EM13" i="7"/>
  <c r="AD13" i="7"/>
  <c r="Z82" i="4"/>
  <c r="Z85" i="4"/>
  <c r="AN85" i="4"/>
  <c r="J17" i="11"/>
  <c r="Z78" i="4"/>
  <c r="Z86" i="4"/>
  <c r="Z80" i="4"/>
  <c r="Z92" i="4"/>
  <c r="Z77" i="4"/>
  <c r="Z81" i="4"/>
  <c r="Z87" i="4"/>
  <c r="Z95" i="4"/>
  <c r="AJ95" i="4"/>
  <c r="AN95" i="4"/>
  <c r="J27" i="11"/>
  <c r="Z76" i="4"/>
  <c r="Z89" i="4"/>
  <c r="Z79" i="4"/>
  <c r="BU50" i="4"/>
  <c r="BT50" i="4"/>
  <c r="S11" i="13"/>
  <c r="S11" i="14"/>
  <c r="N11" i="13"/>
  <c r="AD25" i="7"/>
  <c r="R25" i="13"/>
  <c r="P25" i="13"/>
  <c r="N28" i="13"/>
  <c r="L28" i="13"/>
  <c r="H5" i="14"/>
  <c r="J5" i="14"/>
  <c r="O32" i="14"/>
  <c r="O32" i="13"/>
  <c r="N27" i="14"/>
  <c r="L27" i="14"/>
  <c r="M116" i="4"/>
  <c r="P47" i="4"/>
  <c r="BO50" i="4"/>
  <c r="BN50" i="4"/>
  <c r="M112" i="4"/>
  <c r="P37" i="4"/>
  <c r="BN25" i="4"/>
  <c r="AJ115" i="4"/>
  <c r="AN115" i="4"/>
  <c r="J51" i="11"/>
  <c r="AJ116" i="4"/>
  <c r="AE116" i="4"/>
  <c r="AN116" i="4"/>
  <c r="J52" i="11"/>
  <c r="AJ97" i="4"/>
  <c r="AN97" i="4"/>
  <c r="J33" i="11"/>
  <c r="AJ100" i="4"/>
  <c r="AJ105" i="4"/>
  <c r="AN105" i="4"/>
  <c r="J41" i="11"/>
  <c r="AJ114" i="4"/>
  <c r="AN114" i="4"/>
  <c r="J50" i="11"/>
  <c r="AJ108" i="4"/>
  <c r="AN108" i="4"/>
  <c r="J44" i="11"/>
  <c r="AJ104" i="4"/>
  <c r="AE104" i="4"/>
  <c r="AN104" i="4"/>
  <c r="J40" i="11"/>
  <c r="AJ113" i="4"/>
  <c r="AJ98" i="4"/>
  <c r="AE98" i="4"/>
  <c r="AN98" i="4"/>
  <c r="AJ103" i="4"/>
  <c r="AN103" i="4"/>
  <c r="J39" i="11"/>
  <c r="AE112" i="4"/>
  <c r="AE109" i="4"/>
  <c r="AN109" i="4"/>
  <c r="J45" i="11"/>
  <c r="AE100" i="4"/>
  <c r="AN100" i="4"/>
  <c r="J36" i="11"/>
  <c r="R23" i="13"/>
  <c r="P23" i="13"/>
  <c r="P29" i="14"/>
  <c r="R29" i="14"/>
  <c r="AE102" i="4"/>
  <c r="DS17" i="8"/>
  <c r="DR17" i="8"/>
  <c r="DV20" i="8"/>
  <c r="DU20" i="8"/>
  <c r="DV9" i="8"/>
  <c r="DU9" i="8"/>
  <c r="DS11" i="8"/>
  <c r="DR11" i="8"/>
  <c r="DV14" i="8"/>
  <c r="DU14" i="8"/>
  <c r="DS20" i="8"/>
  <c r="DR20" i="8"/>
  <c r="DS21" i="8"/>
  <c r="DR21" i="8"/>
  <c r="DS10" i="8"/>
  <c r="DR10" i="8"/>
  <c r="DV13" i="8"/>
  <c r="DU13" i="8"/>
  <c r="DS15" i="8"/>
  <c r="DR15" i="8"/>
  <c r="DV18" i="8"/>
  <c r="DU18" i="8"/>
  <c r="DV11" i="8"/>
  <c r="DU11" i="8"/>
  <c r="DS9" i="8"/>
  <c r="DR9" i="8"/>
  <c r="DV12" i="8"/>
  <c r="DU12" i="8"/>
  <c r="DS14" i="8"/>
  <c r="DR14" i="8"/>
  <c r="DV17" i="8"/>
  <c r="DU17" i="8"/>
  <c r="DS19" i="8"/>
  <c r="DR19" i="8"/>
  <c r="DS12" i="8"/>
  <c r="DR12" i="8"/>
  <c r="DV15" i="8"/>
  <c r="DU15" i="8"/>
  <c r="DS13" i="8"/>
  <c r="DR13" i="8"/>
  <c r="DV16" i="8"/>
  <c r="DU16" i="8"/>
  <c r="DS18" i="8"/>
  <c r="DR18" i="8"/>
  <c r="DV21" i="8"/>
  <c r="DU21" i="8"/>
  <c r="DV10" i="8"/>
  <c r="DU10" i="8"/>
  <c r="DS16" i="8"/>
  <c r="DR16" i="8"/>
  <c r="DV19" i="8"/>
  <c r="DU19" i="8"/>
  <c r="GW13" i="8"/>
  <c r="GV13" i="8"/>
  <c r="GR13" i="8"/>
  <c r="AS13" i="8"/>
  <c r="GW18" i="8"/>
  <c r="GT17" i="8"/>
  <c r="GS17" i="8"/>
  <c r="GQ17" i="8"/>
  <c r="AR17" i="8"/>
  <c r="GU10" i="8"/>
  <c r="GX20" i="8"/>
  <c r="GU15" i="8"/>
  <c r="GW10" i="8"/>
  <c r="GX10" i="8"/>
  <c r="GX15" i="8"/>
  <c r="GU14" i="8"/>
  <c r="GU19" i="8"/>
  <c r="GW14" i="8"/>
  <c r="GV14" i="8"/>
  <c r="GR14" i="8"/>
  <c r="AS14" i="8"/>
  <c r="GT13" i="8"/>
  <c r="GS13" i="8"/>
  <c r="GQ13" i="8"/>
  <c r="AR13" i="8"/>
  <c r="GU17" i="8"/>
  <c r="GU13" i="8"/>
  <c r="GX18" i="8"/>
  <c r="GT19" i="8"/>
  <c r="GS19" i="8"/>
  <c r="GQ19" i="8"/>
  <c r="AR19" i="8"/>
  <c r="GT18" i="8"/>
  <c r="GX12" i="8"/>
  <c r="GU20" i="8"/>
  <c r="GT21" i="8"/>
  <c r="GS21" i="8"/>
  <c r="GQ21" i="8"/>
  <c r="AR21" i="8"/>
  <c r="GU11" i="8"/>
  <c r="GU16" i="8"/>
  <c r="GW11" i="8"/>
  <c r="GW9" i="8"/>
  <c r="GV9" i="8"/>
  <c r="GR9" i="8"/>
  <c r="AS9" i="8"/>
  <c r="GX11" i="8"/>
  <c r="GT16" i="8"/>
  <c r="GS16" i="8"/>
  <c r="GQ16" i="8"/>
  <c r="AR16" i="8"/>
  <c r="GW17" i="8"/>
  <c r="GV17" i="8"/>
  <c r="GR17" i="8"/>
  <c r="AS17" i="8"/>
  <c r="GT11" i="8"/>
  <c r="GU21" i="8"/>
  <c r="GW15" i="8"/>
  <c r="GW21" i="8"/>
  <c r="GT12" i="8"/>
  <c r="GS12" i="8"/>
  <c r="GQ12" i="8"/>
  <c r="AR12" i="8"/>
  <c r="R27" i="13"/>
  <c r="S14" i="14"/>
  <c r="S14" i="13"/>
  <c r="O13" i="14"/>
  <c r="O13" i="13"/>
  <c r="S24" i="14"/>
  <c r="S24" i="13"/>
  <c r="AE81" i="4"/>
  <c r="AE94" i="4"/>
  <c r="AE93" i="4"/>
  <c r="AN93" i="4"/>
  <c r="J25" i="11"/>
  <c r="AE87" i="4"/>
  <c r="AE82" i="4"/>
  <c r="AE90" i="4"/>
  <c r="AE83" i="4"/>
  <c r="AE78" i="4"/>
  <c r="AE84" i="4"/>
  <c r="AN84" i="4"/>
  <c r="J16" i="11"/>
  <c r="AE86" i="4"/>
  <c r="AE88" i="4"/>
  <c r="AE77" i="4"/>
  <c r="AE76" i="4"/>
  <c r="AE92" i="4"/>
  <c r="AE79" i="4"/>
  <c r="J34" i="11"/>
  <c r="S110" i="4"/>
  <c r="M110" i="4"/>
  <c r="O106" i="4"/>
  <c r="M106" i="4"/>
  <c r="AE129" i="4"/>
  <c r="AN129" i="4"/>
  <c r="J69" i="11"/>
  <c r="R9" i="13"/>
  <c r="P9" i="13"/>
  <c r="Q27" i="14"/>
  <c r="J14" i="13"/>
  <c r="H14" i="13"/>
  <c r="O20" i="13"/>
  <c r="O20" i="14"/>
  <c r="Z88" i="4"/>
  <c r="E167" i="4"/>
  <c r="W51" i="6"/>
  <c r="BH112" i="6"/>
  <c r="W67" i="6"/>
  <c r="F36" i="9"/>
  <c r="AX50" i="6"/>
  <c r="EY18" i="9"/>
  <c r="EY17" i="9"/>
  <c r="Z50" i="6"/>
  <c r="DZ21" i="9"/>
  <c r="DY21" i="9"/>
  <c r="DW21" i="9"/>
  <c r="Z21" i="9"/>
  <c r="AL31" i="4"/>
  <c r="AB11" i="4"/>
  <c r="M61" i="4"/>
  <c r="AC51" i="6"/>
  <c r="AL37" i="4"/>
  <c r="R37" i="8"/>
  <c r="EH10" i="9"/>
  <c r="EK21" i="9"/>
  <c r="EJ21" i="9"/>
  <c r="EF21" i="9"/>
  <c r="AC21" i="9"/>
  <c r="BF33" i="9"/>
  <c r="EK18" i="9"/>
  <c r="EJ18" i="9"/>
  <c r="EF18" i="9"/>
  <c r="AC18" i="9"/>
  <c r="GG13" i="9"/>
  <c r="DZ14" i="9"/>
  <c r="BF20" i="9"/>
  <c r="BA10" i="9"/>
  <c r="BA15" i="9"/>
  <c r="AZ15" i="9"/>
  <c r="AV15" i="9"/>
  <c r="G15" i="9"/>
  <c r="AX12" i="9"/>
  <c r="GG16" i="9"/>
  <c r="GF16" i="9"/>
  <c r="GB16" i="9"/>
  <c r="AO16" i="9"/>
  <c r="GD9" i="9"/>
  <c r="GC9" i="9"/>
  <c r="GA9" i="9"/>
  <c r="AN9" i="9"/>
  <c r="BI12" i="9"/>
  <c r="DZ10" i="9"/>
  <c r="EK14" i="9"/>
  <c r="CG13" i="9"/>
  <c r="EH9" i="9"/>
  <c r="EG9" i="9"/>
  <c r="EE9" i="9"/>
  <c r="AB9" i="9"/>
  <c r="CD10" i="9"/>
  <c r="CC10" i="9"/>
  <c r="CA10" i="9"/>
  <c r="N10" i="9"/>
  <c r="AN134" i="4"/>
  <c r="J74" i="11"/>
  <c r="EY21" i="9"/>
  <c r="FB14" i="9"/>
  <c r="FA14" i="9"/>
  <c r="FB21" i="9"/>
  <c r="EY20" i="9"/>
  <c r="EY19" i="9"/>
  <c r="FB9" i="9"/>
  <c r="FB11" i="9"/>
  <c r="EY10" i="9"/>
  <c r="EX10" i="9"/>
  <c r="FB13" i="9"/>
  <c r="EY14" i="9"/>
  <c r="FB17" i="9"/>
  <c r="FW14" i="9"/>
  <c r="FZ16" i="9"/>
  <c r="FW16" i="9"/>
  <c r="FV16" i="9"/>
  <c r="FB18" i="9"/>
  <c r="FZ13" i="9"/>
  <c r="EY16" i="9"/>
  <c r="EX16" i="9"/>
  <c r="EW16" i="9"/>
  <c r="EU16" i="9"/>
  <c r="AF16" i="9"/>
  <c r="FW21" i="9"/>
  <c r="FB12" i="9"/>
  <c r="FB19" i="9"/>
  <c r="FZ19" i="9"/>
  <c r="FW17" i="9"/>
  <c r="FV17" i="9"/>
  <c r="FW10" i="9"/>
  <c r="FZ14" i="9"/>
  <c r="FB20" i="9"/>
  <c r="FZ17" i="9"/>
  <c r="FY17" i="9"/>
  <c r="FX17" i="9"/>
  <c r="FT17" i="9"/>
  <c r="AM17" i="9"/>
  <c r="GU20" i="9"/>
  <c r="DF12" i="9"/>
  <c r="DF15" i="9"/>
  <c r="DF10" i="9"/>
  <c r="FW12" i="9"/>
  <c r="FV12" i="9"/>
  <c r="FU12" i="9"/>
  <c r="FS12" i="9"/>
  <c r="AL12" i="9"/>
  <c r="DK20" i="9"/>
  <c r="DJ20" i="9"/>
  <c r="DI20" i="9"/>
  <c r="DG20" i="9"/>
  <c r="V20" i="9"/>
  <c r="DC14" i="9"/>
  <c r="CE13" i="9"/>
  <c r="CE12" i="9"/>
  <c r="CE14" i="9"/>
  <c r="EL19" i="9"/>
  <c r="DC21" i="9"/>
  <c r="DC18" i="9"/>
  <c r="DB18" i="9"/>
  <c r="DF13" i="9"/>
  <c r="DE13" i="9"/>
  <c r="CE20" i="9"/>
  <c r="DF20" i="9"/>
  <c r="DF9" i="9"/>
  <c r="DE9" i="9"/>
  <c r="DF19" i="9"/>
  <c r="CH18" i="9"/>
  <c r="CH21" i="9"/>
  <c r="CH14" i="9"/>
  <c r="EI13" i="9"/>
  <c r="DC20" i="9"/>
  <c r="CX11" i="9"/>
  <c r="CW11" i="9"/>
  <c r="DC16" i="9"/>
  <c r="DC13" i="9"/>
  <c r="CE15" i="9"/>
  <c r="DC15" i="9"/>
  <c r="DF14" i="9"/>
  <c r="DE14" i="9"/>
  <c r="CE21" i="9"/>
  <c r="CU21" i="9"/>
  <c r="CT21" i="9"/>
  <c r="DF16" i="9"/>
  <c r="CH15" i="9"/>
  <c r="CH10" i="9"/>
  <c r="CX16" i="9"/>
  <c r="CW16" i="9"/>
  <c r="DF21" i="9"/>
  <c r="CE16" i="9"/>
  <c r="DN9" i="9"/>
  <c r="DF11" i="9"/>
  <c r="DE11" i="9"/>
  <c r="DF17" i="9"/>
  <c r="DE17" i="9"/>
  <c r="DN17" i="9"/>
  <c r="DM17" i="9"/>
  <c r="EI19" i="9"/>
  <c r="EL17" i="9"/>
  <c r="EI11" i="9"/>
  <c r="GU17" i="9"/>
  <c r="GT17" i="9"/>
  <c r="CU14" i="9"/>
  <c r="GU15" i="9"/>
  <c r="GT15" i="9"/>
  <c r="CX19" i="9"/>
  <c r="DN21" i="9"/>
  <c r="ET14" i="9"/>
  <c r="ES14" i="9"/>
  <c r="BO15" i="9"/>
  <c r="BN15" i="9"/>
  <c r="EQ21" i="9"/>
  <c r="EQ14" i="9"/>
  <c r="EP14" i="9"/>
  <c r="BR15" i="9"/>
  <c r="GX16" i="9"/>
  <c r="BZ10" i="9"/>
  <c r="EI16" i="9"/>
  <c r="DV21" i="9"/>
  <c r="EL13" i="9"/>
  <c r="CX12" i="9"/>
  <c r="CW12" i="9"/>
  <c r="GX19" i="9"/>
  <c r="GE10" i="9"/>
  <c r="GH10" i="9"/>
  <c r="DV14" i="9"/>
  <c r="BW12" i="9"/>
  <c r="BV12" i="9"/>
  <c r="GP9" i="9"/>
  <c r="DN19" i="9"/>
  <c r="DM19" i="9"/>
  <c r="EQ9" i="9"/>
  <c r="BZ13" i="9"/>
  <c r="BW18" i="9"/>
  <c r="BV18" i="9"/>
  <c r="ET15" i="9"/>
  <c r="ES15" i="9"/>
  <c r="BR18" i="9"/>
  <c r="BQ18" i="9"/>
  <c r="EQ16" i="9"/>
  <c r="BR9" i="9"/>
  <c r="BQ9" i="9"/>
  <c r="BR10" i="9"/>
  <c r="BQ10" i="9"/>
  <c r="BO13" i="9"/>
  <c r="BR13" i="9"/>
  <c r="EI15" i="9"/>
  <c r="DS20" i="9"/>
  <c r="GU11" i="9"/>
  <c r="GT11" i="9"/>
  <c r="GE17" i="9"/>
  <c r="GM15" i="9"/>
  <c r="GL15" i="9"/>
  <c r="GE21" i="9"/>
  <c r="GE11" i="9"/>
  <c r="DK14" i="9"/>
  <c r="DJ14" i="9"/>
  <c r="GU18" i="9"/>
  <c r="DS14" i="9"/>
  <c r="BW16" i="9"/>
  <c r="BV16" i="9"/>
  <c r="GM13" i="9"/>
  <c r="AY10" i="9"/>
  <c r="GH21" i="9"/>
  <c r="BR16" i="9"/>
  <c r="GE12" i="9"/>
  <c r="EQ11" i="9"/>
  <c r="BO14" i="9"/>
  <c r="BR11" i="9"/>
  <c r="BQ11" i="9"/>
  <c r="BO11" i="9"/>
  <c r="EL12" i="9"/>
  <c r="EL18" i="9"/>
  <c r="DV17" i="9"/>
  <c r="DS17" i="9"/>
  <c r="DS15" i="9"/>
  <c r="GX21" i="9"/>
  <c r="EA16" i="9"/>
  <c r="EI12" i="9"/>
  <c r="EA10" i="9"/>
  <c r="DV19" i="9"/>
  <c r="GH16" i="9"/>
  <c r="BW9" i="9"/>
  <c r="BW11" i="9"/>
  <c r="BG17" i="9"/>
  <c r="DS13" i="9"/>
  <c r="GX17" i="9"/>
  <c r="GW17" i="9"/>
  <c r="BO16" i="9"/>
  <c r="BN16" i="9"/>
  <c r="BZ15" i="9"/>
  <c r="GX15" i="9"/>
  <c r="EQ10" i="9"/>
  <c r="DS9" i="9"/>
  <c r="GE20" i="9"/>
  <c r="ET16" i="9"/>
  <c r="BO17" i="9"/>
  <c r="GM10" i="9"/>
  <c r="DV15" i="9"/>
  <c r="GH20" i="9"/>
  <c r="BB16" i="9"/>
  <c r="BO18" i="9"/>
  <c r="BN18" i="9"/>
  <c r="EL14" i="9"/>
  <c r="BW13" i="9"/>
  <c r="DK16" i="9"/>
  <c r="DJ16" i="9"/>
  <c r="GX9" i="9"/>
  <c r="DS12" i="9"/>
  <c r="BJ11" i="9"/>
  <c r="EL15" i="9"/>
  <c r="BZ18" i="9"/>
  <c r="BY18" i="9"/>
  <c r="BG12" i="9"/>
  <c r="DV12" i="9"/>
  <c r="BJ18" i="9"/>
  <c r="DS19" i="9"/>
  <c r="GP19" i="9"/>
  <c r="DS10" i="9"/>
  <c r="AY18" i="9"/>
  <c r="EI14" i="9"/>
  <c r="GH15" i="9"/>
  <c r="EL11" i="9"/>
  <c r="ET9" i="9"/>
  <c r="BR12" i="9"/>
  <c r="GU12" i="9"/>
  <c r="GT12" i="9"/>
  <c r="ET13" i="9"/>
  <c r="GE13" i="9"/>
  <c r="GE14" i="9"/>
  <c r="GE15" i="9"/>
  <c r="GH19" i="9"/>
  <c r="ET10" i="9"/>
  <c r="ES10" i="9"/>
  <c r="GU16" i="9"/>
  <c r="DK12" i="9"/>
  <c r="GP12" i="9"/>
  <c r="BZ16" i="9"/>
  <c r="BY16" i="9"/>
  <c r="DN11" i="9"/>
  <c r="GU9" i="9"/>
  <c r="BB19" i="9"/>
  <c r="DK10" i="9"/>
  <c r="DJ10" i="9"/>
  <c r="DI10" i="9"/>
  <c r="DG10" i="9"/>
  <c r="V10" i="9"/>
  <c r="BB21" i="9"/>
  <c r="GU13" i="9"/>
  <c r="CU19" i="9"/>
  <c r="DS16" i="9"/>
  <c r="EL10" i="9"/>
  <c r="GU21" i="9"/>
  <c r="GT21" i="9"/>
  <c r="CX20" i="9"/>
  <c r="BZ17" i="9"/>
  <c r="GE18" i="9"/>
  <c r="BW19" i="9"/>
  <c r="BV19" i="9"/>
  <c r="BR21" i="9"/>
  <c r="BQ21" i="9"/>
  <c r="GX10" i="9"/>
  <c r="GW10" i="9"/>
  <c r="GX13" i="9"/>
  <c r="BR20" i="9"/>
  <c r="BQ20" i="9"/>
  <c r="GE19" i="9"/>
  <c r="EQ13" i="9"/>
  <c r="BR14" i="9"/>
  <c r="EI9" i="9"/>
  <c r="ET19" i="9"/>
  <c r="ES19" i="9"/>
  <c r="ET12" i="9"/>
  <c r="ES12" i="9"/>
  <c r="DV11" i="9"/>
  <c r="BZ9" i="9"/>
  <c r="ET17" i="9"/>
  <c r="DS11" i="9"/>
  <c r="DV10" i="9"/>
  <c r="BZ21" i="9"/>
  <c r="DV13" i="9"/>
  <c r="DN15" i="9"/>
  <c r="DV16" i="9"/>
  <c r="BW15" i="9"/>
  <c r="BV15" i="9"/>
  <c r="GX11" i="9"/>
  <c r="BJ16" i="9"/>
  <c r="EI21" i="9"/>
  <c r="GX14" i="9"/>
  <c r="GE9" i="9"/>
  <c r="EL21" i="9"/>
  <c r="GE16" i="9"/>
  <c r="BZ12" i="9"/>
  <c r="BY12" i="9"/>
  <c r="EQ20" i="9"/>
  <c r="BO12" i="9"/>
  <c r="BN12" i="9"/>
  <c r="BW14" i="9"/>
  <c r="BV14" i="9"/>
  <c r="BW10" i="9"/>
  <c r="BV10" i="9"/>
  <c r="BO9" i="9"/>
  <c r="GH11" i="9"/>
  <c r="EQ19" i="9"/>
  <c r="EP19" i="9"/>
  <c r="ET20" i="9"/>
  <c r="EQ18" i="9"/>
  <c r="DV18" i="9"/>
  <c r="BW17" i="9"/>
  <c r="BV17" i="9"/>
  <c r="DV9" i="9"/>
  <c r="EI17" i="9"/>
  <c r="DS18" i="9"/>
  <c r="EI18" i="9"/>
  <c r="CU9" i="9"/>
  <c r="GX20" i="9"/>
  <c r="GW20" i="9"/>
  <c r="GU10" i="9"/>
  <c r="GT10" i="9"/>
  <c r="BZ14" i="9"/>
  <c r="BY14" i="9"/>
  <c r="EL16" i="9"/>
  <c r="AY16" i="9"/>
  <c r="EI10" i="9"/>
  <c r="GU19" i="9"/>
  <c r="GT19" i="9"/>
  <c r="BW20" i="9"/>
  <c r="BW21" i="9"/>
  <c r="BB17" i="9"/>
  <c r="DV20" i="9"/>
  <c r="EQ15" i="9"/>
  <c r="EP15" i="9"/>
  <c r="BO10" i="9"/>
  <c r="GM9" i="9"/>
  <c r="BZ19" i="9"/>
  <c r="GH9" i="9"/>
  <c r="BO20" i="9"/>
  <c r="BN20" i="9"/>
  <c r="GX12" i="9"/>
  <c r="GW12" i="9"/>
  <c r="ET18" i="9"/>
  <c r="BR17" i="9"/>
  <c r="BQ17" i="9"/>
  <c r="GH17" i="9"/>
  <c r="EQ17" i="9"/>
  <c r="EQ12" i="9"/>
  <c r="BR19" i="9"/>
  <c r="GH18" i="9"/>
  <c r="AY12" i="9"/>
  <c r="FW19" i="9"/>
  <c r="GP14" i="9"/>
  <c r="FR13" i="9"/>
  <c r="FZ12" i="9"/>
  <c r="FY12" i="9"/>
  <c r="ED21" i="9"/>
  <c r="GM12" i="9"/>
  <c r="GL12" i="9"/>
  <c r="FZ21" i="9"/>
  <c r="FO21" i="9"/>
  <c r="FN21" i="9"/>
  <c r="CX14" i="9"/>
  <c r="CW14" i="9"/>
  <c r="BJ20" i="9"/>
  <c r="GP20" i="9"/>
  <c r="FR15" i="9"/>
  <c r="FZ18" i="9"/>
  <c r="FY18" i="9"/>
  <c r="FX18" i="9"/>
  <c r="FT18" i="9"/>
  <c r="AM18" i="9"/>
  <c r="GP16" i="9"/>
  <c r="FR9" i="9"/>
  <c r="FO15" i="9"/>
  <c r="GP15" i="9"/>
  <c r="GO15" i="9"/>
  <c r="BG18" i="9"/>
  <c r="AY15" i="9"/>
  <c r="CU16" i="9"/>
  <c r="BG21" i="9"/>
  <c r="BG9" i="9"/>
  <c r="AY21" i="9"/>
  <c r="FZ15" i="9"/>
  <c r="FY15" i="9"/>
  <c r="DK19" i="9"/>
  <c r="DJ19" i="9"/>
  <c r="DI19" i="9"/>
  <c r="DG19" i="9"/>
  <c r="V19" i="9"/>
  <c r="ED17" i="9"/>
  <c r="FO18" i="9"/>
  <c r="EA17" i="9"/>
  <c r="DK13" i="9"/>
  <c r="DJ13" i="9"/>
  <c r="DN14" i="9"/>
  <c r="DM14" i="9"/>
  <c r="FO20" i="9"/>
  <c r="DK9" i="9"/>
  <c r="DJ9" i="9"/>
  <c r="DI9" i="9"/>
  <c r="DG9" i="9"/>
  <c r="V9" i="9"/>
  <c r="EA11" i="9"/>
  <c r="FZ9" i="9"/>
  <c r="CU12" i="9"/>
  <c r="BB9" i="9"/>
  <c r="BB10" i="9"/>
  <c r="CX15" i="9"/>
  <c r="CW15" i="9"/>
  <c r="BJ17" i="9"/>
  <c r="BG15" i="9"/>
  <c r="BB15" i="9"/>
  <c r="DK21" i="9"/>
  <c r="FO10" i="9"/>
  <c r="FN10" i="9"/>
  <c r="FM10" i="9"/>
  <c r="FK10" i="9"/>
  <c r="AJ10" i="9"/>
  <c r="EA18" i="9"/>
  <c r="ED20" i="9"/>
  <c r="GM11" i="9"/>
  <c r="GL11" i="9"/>
  <c r="FR16" i="9"/>
  <c r="ED18" i="9"/>
  <c r="FZ20" i="9"/>
  <c r="FY20" i="9"/>
  <c r="CU15" i="9"/>
  <c r="FR18" i="9"/>
  <c r="ED11" i="9"/>
  <c r="DN10" i="9"/>
  <c r="DM10" i="9"/>
  <c r="DL10" i="9"/>
  <c r="DH10" i="9"/>
  <c r="W10" i="9"/>
  <c r="CX21" i="9"/>
  <c r="CW21" i="9"/>
  <c r="BJ14" i="9"/>
  <c r="AY14" i="9"/>
  <c r="BG20" i="9"/>
  <c r="AY17" i="9"/>
  <c r="ED13" i="9"/>
  <c r="DK17" i="9"/>
  <c r="DJ17" i="9"/>
  <c r="DI17" i="9"/>
  <c r="DG17" i="9"/>
  <c r="V17" i="9"/>
  <c r="CX13" i="9"/>
  <c r="FO16" i="9"/>
  <c r="CU20" i="9"/>
  <c r="DK11" i="9"/>
  <c r="DJ11" i="9"/>
  <c r="EA20" i="9"/>
  <c r="FW13" i="9"/>
  <c r="FV13" i="9"/>
  <c r="FU13" i="9"/>
  <c r="FS13" i="9"/>
  <c r="AL13" i="9"/>
  <c r="CU11" i="9"/>
  <c r="BJ9" i="9"/>
  <c r="FO17" i="9"/>
  <c r="FN17" i="9"/>
  <c r="GM20" i="9"/>
  <c r="BB18" i="9"/>
  <c r="ED19" i="9"/>
  <c r="CX17" i="9"/>
  <c r="BJ12" i="9"/>
  <c r="EA19" i="9"/>
  <c r="FR17" i="9"/>
  <c r="GM18" i="9"/>
  <c r="FO13" i="9"/>
  <c r="DN16" i="9"/>
  <c r="DM16" i="9"/>
  <c r="DL16" i="9"/>
  <c r="DH16" i="9"/>
  <c r="W16" i="9"/>
  <c r="EA21" i="9"/>
  <c r="FO11" i="9"/>
  <c r="FN11" i="9"/>
  <c r="CX18" i="9"/>
  <c r="BB12" i="9"/>
  <c r="FR20" i="9"/>
  <c r="FQ20" i="9"/>
  <c r="BG13" i="9"/>
  <c r="FO12" i="9"/>
  <c r="FN12" i="9"/>
  <c r="FM12" i="9"/>
  <c r="FK12" i="9"/>
  <c r="AJ12" i="9"/>
  <c r="GM14" i="9"/>
  <c r="BB20" i="9"/>
  <c r="ED12" i="9"/>
  <c r="CU17" i="9"/>
  <c r="CT17" i="9"/>
  <c r="BG14" i="9"/>
  <c r="ED9" i="9"/>
  <c r="FO9" i="9"/>
  <c r="GM17" i="9"/>
  <c r="GL17" i="9"/>
  <c r="BG16" i="9"/>
  <c r="FR11" i="9"/>
  <c r="EA14" i="9"/>
  <c r="GP17" i="9"/>
  <c r="FW15" i="9"/>
  <c r="FV15" i="9"/>
  <c r="EA15" i="9"/>
  <c r="BB14" i="9"/>
  <c r="CU18" i="9"/>
  <c r="CT18" i="9"/>
  <c r="DN18" i="9"/>
  <c r="CX10" i="9"/>
  <c r="CW10" i="9"/>
  <c r="BJ13" i="9"/>
  <c r="AY11" i="9"/>
  <c r="EA9" i="9"/>
  <c r="AY9" i="9"/>
  <c r="FW9" i="9"/>
  <c r="BJ15" i="9"/>
  <c r="FW11" i="9"/>
  <c r="FV11" i="9"/>
  <c r="ED14" i="9"/>
  <c r="GM21" i="9"/>
  <c r="GL21" i="9"/>
  <c r="DN20" i="9"/>
  <c r="FR21" i="9"/>
  <c r="FQ21" i="9"/>
  <c r="BG10" i="9"/>
  <c r="GP21" i="9"/>
  <c r="FW20" i="9"/>
  <c r="BJ21" i="9"/>
  <c r="FR19" i="9"/>
  <c r="FQ19" i="9"/>
  <c r="GP18" i="9"/>
  <c r="GO18" i="9"/>
  <c r="EA13" i="9"/>
  <c r="FR14" i="9"/>
  <c r="ED10" i="9"/>
  <c r="BB13" i="9"/>
  <c r="CX9" i="9"/>
  <c r="CW9" i="9"/>
  <c r="AY13" i="9"/>
  <c r="AY19" i="9"/>
  <c r="EA12" i="9"/>
  <c r="CU10" i="9"/>
  <c r="GP11" i="9"/>
  <c r="GO11" i="9"/>
  <c r="FO19" i="9"/>
  <c r="FN19" i="9"/>
  <c r="FM19" i="9"/>
  <c r="FK19" i="9"/>
  <c r="AJ19" i="9"/>
  <c r="GM19" i="9"/>
  <c r="GL19" i="9"/>
  <c r="FO14" i="9"/>
  <c r="FZ10" i="9"/>
  <c r="FY10" i="9"/>
  <c r="FX10" i="9"/>
  <c r="FT10" i="9"/>
  <c r="AM10" i="9"/>
  <c r="BG19" i="9"/>
  <c r="ED16" i="9"/>
  <c r="BJ10" i="9"/>
  <c r="FW18" i="9"/>
  <c r="DN12" i="9"/>
  <c r="FR10" i="9"/>
  <c r="FQ10" i="9"/>
  <c r="BJ19" i="9"/>
  <c r="GP13" i="9"/>
  <c r="GO13" i="9"/>
  <c r="ED15" i="9"/>
  <c r="BG11" i="9"/>
  <c r="DK15" i="9"/>
  <c r="DJ15" i="9"/>
  <c r="DI15" i="9"/>
  <c r="DG15" i="9"/>
  <c r="V15" i="9"/>
  <c r="BB11" i="9"/>
  <c r="CU13" i="9"/>
  <c r="GM16" i="9"/>
  <c r="AY20" i="9"/>
  <c r="EY9" i="9"/>
  <c r="EX9" i="9"/>
  <c r="EW9" i="9"/>
  <c r="EU9" i="9"/>
  <c r="AF9" i="9"/>
  <c r="AN121" i="4"/>
  <c r="J61" i="11"/>
  <c r="L7" i="9"/>
  <c r="AX24" i="9"/>
  <c r="H25" i="7"/>
  <c r="P20" i="13"/>
  <c r="R20" i="13"/>
  <c r="BR26" i="4"/>
  <c r="BQ26" i="4"/>
  <c r="D151" i="4"/>
  <c r="C151" i="4"/>
  <c r="BN23" i="7"/>
  <c r="AN87" i="4"/>
  <c r="J19" i="11"/>
  <c r="P20" i="14"/>
  <c r="R20" i="14"/>
  <c r="L23" i="13"/>
  <c r="N23" i="13"/>
  <c r="BT46" i="4"/>
  <c r="L23" i="14"/>
  <c r="N23" i="14"/>
  <c r="H156" i="4"/>
  <c r="G156" i="4"/>
  <c r="G153" i="4"/>
  <c r="BQ58" i="4"/>
  <c r="CV97" i="6"/>
  <c r="AL46" i="6"/>
  <c r="DK97" i="6"/>
  <c r="DL97" i="6"/>
  <c r="AR46" i="6"/>
  <c r="DS82" i="6"/>
  <c r="DT82" i="6"/>
  <c r="AU25" i="6"/>
  <c r="EA97" i="6"/>
  <c r="EB97" i="6"/>
  <c r="AX46" i="6"/>
  <c r="EY82" i="6"/>
  <c r="C82" i="6"/>
  <c r="D82" i="6"/>
  <c r="B25" i="6"/>
  <c r="BW97" i="6"/>
  <c r="BX97" i="6"/>
  <c r="AC46" i="6"/>
  <c r="DC112" i="6"/>
  <c r="AQ97" i="6"/>
  <c r="AR97" i="6"/>
  <c r="Q46" i="6"/>
  <c r="CM112" i="6"/>
  <c r="S112" i="6"/>
  <c r="DK82" i="6"/>
  <c r="DL82" i="6"/>
  <c r="AR25" i="6"/>
  <c r="EY112" i="6"/>
  <c r="EZ112" i="6"/>
  <c r="BG67" i="6"/>
  <c r="DS112" i="6"/>
  <c r="DT112" i="6"/>
  <c r="AU67" i="6"/>
  <c r="AY97" i="6"/>
  <c r="AZ97" i="6"/>
  <c r="T46" i="6"/>
  <c r="AM34" i="4"/>
  <c r="AM44" i="4"/>
  <c r="DE96" i="6"/>
  <c r="DD96" i="6"/>
  <c r="DB96" i="6"/>
  <c r="DC96" i="6"/>
  <c r="DF96" i="6"/>
  <c r="DG96" i="6"/>
  <c r="DC97" i="6"/>
  <c r="DD97" i="6"/>
  <c r="AO46" i="6"/>
  <c r="AF100" i="4"/>
  <c r="DK112" i="6"/>
  <c r="EA111" i="6"/>
  <c r="EB111" i="6"/>
  <c r="EC111" i="6"/>
  <c r="DY111" i="6"/>
  <c r="ER111" i="6"/>
  <c r="EU111" i="6"/>
  <c r="EQ112" i="6"/>
  <c r="ER112" i="6"/>
  <c r="BD67" i="6"/>
  <c r="EG96" i="6"/>
  <c r="AC35" i="4"/>
  <c r="AD35" i="4"/>
  <c r="AE35" i="4"/>
  <c r="AA111" i="4"/>
  <c r="O111" i="4"/>
  <c r="AB111" i="4"/>
  <c r="AC111" i="4"/>
  <c r="EI96" i="6"/>
  <c r="EH96" i="6"/>
  <c r="EJ96" i="6"/>
  <c r="EL96" i="6"/>
  <c r="EI97" i="6"/>
  <c r="EJ97" i="6"/>
  <c r="BA46" i="6"/>
  <c r="AC47" i="4"/>
  <c r="AA82" i="6"/>
  <c r="AB82" i="6"/>
  <c r="K25" i="6"/>
  <c r="AQ82" i="6"/>
  <c r="CG81" i="6"/>
  <c r="CI81" i="6"/>
  <c r="CJ81" i="6"/>
  <c r="CE82" i="6"/>
  <c r="CF82" i="6"/>
  <c r="AF25" i="6"/>
  <c r="T81" i="6"/>
  <c r="S81" i="6"/>
  <c r="W81" i="6"/>
  <c r="R81" i="6"/>
  <c r="V81" i="6"/>
  <c r="U81" i="6"/>
  <c r="S82" i="6"/>
  <c r="T82" i="6"/>
  <c r="H25" i="6"/>
  <c r="AD111" i="6"/>
  <c r="AF111" i="6"/>
  <c r="AB111" i="6"/>
  <c r="Z111" i="6"/>
  <c r="AA111" i="6"/>
  <c r="AC111" i="6"/>
  <c r="AA112" i="6"/>
  <c r="AB112" i="6"/>
  <c r="K67" i="6"/>
  <c r="F37" i="8"/>
  <c r="EH18" i="9"/>
  <c r="BQ31" i="4"/>
  <c r="G154" i="4"/>
  <c r="R28" i="13"/>
  <c r="W52" i="4"/>
  <c r="AU22" i="9"/>
  <c r="AU23" i="9"/>
  <c r="BK23" i="7"/>
  <c r="Z25" i="7"/>
  <c r="AF25" i="7"/>
  <c r="C153" i="4"/>
  <c r="I153" i="4"/>
  <c r="AF153" i="4"/>
  <c r="W19" i="4"/>
  <c r="AC40" i="4"/>
  <c r="AD40" i="4"/>
  <c r="AE40" i="4"/>
  <c r="R47" i="4"/>
  <c r="AD47" i="4"/>
  <c r="AE47" i="4"/>
  <c r="BF11" i="7"/>
  <c r="BE11" i="7"/>
  <c r="BC11" i="7"/>
  <c r="H11" i="7"/>
  <c r="BI13" i="7"/>
  <c r="BH13" i="7"/>
  <c r="BD13" i="7"/>
  <c r="I13" i="7"/>
  <c r="DZ9" i="7"/>
  <c r="BF21" i="7"/>
  <c r="BE21" i="7"/>
  <c r="BC21" i="7"/>
  <c r="H21" i="7"/>
  <c r="BI18" i="7"/>
  <c r="BH18" i="7"/>
  <c r="BD18" i="7"/>
  <c r="I18" i="7"/>
  <c r="DZ13" i="7"/>
  <c r="BI19" i="7"/>
  <c r="BH19" i="7"/>
  <c r="BD19" i="7"/>
  <c r="I19" i="7"/>
  <c r="EK19" i="7"/>
  <c r="EJ19" i="7"/>
  <c r="EF19" i="7"/>
  <c r="AC19" i="7"/>
  <c r="BF16" i="7"/>
  <c r="BE16" i="7"/>
  <c r="BC16" i="7"/>
  <c r="H16" i="7"/>
  <c r="EC17" i="7"/>
  <c r="DZ17" i="7"/>
  <c r="EC21" i="7"/>
  <c r="DZ21" i="7"/>
  <c r="FT10" i="7"/>
  <c r="AM10" i="7"/>
  <c r="CL12" i="7"/>
  <c r="CK12" i="7"/>
  <c r="CI12" i="7"/>
  <c r="P12" i="7"/>
  <c r="CL21" i="7"/>
  <c r="CK21" i="7"/>
  <c r="CI21" i="7"/>
  <c r="P21" i="7"/>
  <c r="GW17" i="7"/>
  <c r="CO20" i="7"/>
  <c r="CN20" i="7"/>
  <c r="CJ20" i="7"/>
  <c r="Q20" i="7"/>
  <c r="BQ20" i="7"/>
  <c r="BN16" i="7"/>
  <c r="BN21" i="7"/>
  <c r="BF18" i="7"/>
  <c r="BE18" i="7"/>
  <c r="BC18" i="7"/>
  <c r="H18" i="7"/>
  <c r="GT14" i="7"/>
  <c r="GW10" i="7"/>
  <c r="BV13" i="7"/>
  <c r="BY9" i="7"/>
  <c r="BI12" i="7"/>
  <c r="BH12" i="7"/>
  <c r="BD12" i="7"/>
  <c r="I12" i="7"/>
  <c r="CL19" i="7"/>
  <c r="CK19" i="7"/>
  <c r="CI19" i="7"/>
  <c r="P19" i="7"/>
  <c r="BN9" i="7"/>
  <c r="BN11" i="7"/>
  <c r="CL16" i="7"/>
  <c r="CK16" i="7"/>
  <c r="CI16" i="7"/>
  <c r="P16" i="7"/>
  <c r="BY21" i="7"/>
  <c r="GL11" i="7"/>
  <c r="GT16" i="7"/>
  <c r="GW20" i="7"/>
  <c r="GW12" i="7"/>
  <c r="BV21" i="7"/>
  <c r="CO9" i="7"/>
  <c r="CN9" i="7"/>
  <c r="CJ9" i="7"/>
  <c r="Q9" i="7"/>
  <c r="BQ18" i="7"/>
  <c r="CL10" i="7"/>
  <c r="CK10" i="7"/>
  <c r="CI10" i="7"/>
  <c r="P10" i="7"/>
  <c r="BY15" i="7"/>
  <c r="GT20" i="7"/>
  <c r="GW19" i="7"/>
  <c r="BN18" i="7"/>
  <c r="BY12" i="7"/>
  <c r="CO21" i="7"/>
  <c r="CN21" i="7"/>
  <c r="CJ21" i="7"/>
  <c r="Q21" i="7"/>
  <c r="AZ32" i="7"/>
  <c r="BN10" i="7"/>
  <c r="GL13" i="7"/>
  <c r="L7" i="14"/>
  <c r="N7" i="14"/>
  <c r="GP18" i="7"/>
  <c r="GO18" i="7"/>
  <c r="GO10" i="7"/>
  <c r="GS21" i="7"/>
  <c r="GQ21" i="7"/>
  <c r="AR21" i="7"/>
  <c r="BU63" i="4"/>
  <c r="BT63" i="4"/>
  <c r="BQ37" i="4"/>
  <c r="CX10" i="7"/>
  <c r="CU15" i="7"/>
  <c r="CX21" i="7"/>
  <c r="CX13" i="7"/>
  <c r="CT20" i="7"/>
  <c r="CS20" i="7"/>
  <c r="CQ20" i="7"/>
  <c r="R20" i="7"/>
  <c r="CT12" i="7"/>
  <c r="CS12" i="7"/>
  <c r="CQ12" i="7"/>
  <c r="R12" i="7"/>
  <c r="DV17" i="7"/>
  <c r="DU17" i="7"/>
  <c r="DS20" i="7"/>
  <c r="DR20" i="7"/>
  <c r="DS13" i="7"/>
  <c r="DR13" i="7"/>
  <c r="GX19" i="8"/>
  <c r="GU12" i="8"/>
  <c r="AJ94" i="4"/>
  <c r="AN94" i="4"/>
  <c r="J26" i="11"/>
  <c r="AJ79" i="4"/>
  <c r="AN79" i="4"/>
  <c r="J11" i="11"/>
  <c r="AJ86" i="4"/>
  <c r="AN86" i="4"/>
  <c r="J18" i="11"/>
  <c r="J31" i="14"/>
  <c r="H7" i="14"/>
  <c r="CT21" i="7"/>
  <c r="CS21" i="7"/>
  <c r="CQ21" i="7"/>
  <c r="R21" i="7"/>
  <c r="CT13" i="7"/>
  <c r="CS13" i="7"/>
  <c r="CQ13" i="7"/>
  <c r="R13" i="7"/>
  <c r="CW19" i="7"/>
  <c r="CV19" i="7"/>
  <c r="CR19" i="7"/>
  <c r="S19" i="7"/>
  <c r="CW11" i="7"/>
  <c r="CV11" i="7"/>
  <c r="CR11" i="7"/>
  <c r="S11" i="7"/>
  <c r="CU20" i="7"/>
  <c r="CU12" i="7"/>
  <c r="GW19" i="8"/>
  <c r="DV18" i="7"/>
  <c r="DU18" i="7"/>
  <c r="DV19" i="7"/>
  <c r="DU19" i="7"/>
  <c r="GW16" i="8"/>
  <c r="GV16" i="8"/>
  <c r="GR16" i="8"/>
  <c r="AS16" i="8"/>
  <c r="AJ77" i="4"/>
  <c r="AN77" i="4"/>
  <c r="J9" i="11"/>
  <c r="AJ81" i="4"/>
  <c r="AN81" i="4"/>
  <c r="J13" i="11"/>
  <c r="H15" i="14"/>
  <c r="AL66" i="4"/>
  <c r="CW20" i="7"/>
  <c r="CV20" i="7"/>
  <c r="CR20" i="7"/>
  <c r="S20" i="7"/>
  <c r="CU21" i="7"/>
  <c r="CU13" i="7"/>
  <c r="CX19" i="7"/>
  <c r="CX11" i="7"/>
  <c r="CT18" i="7"/>
  <c r="CS18" i="7"/>
  <c r="CQ18" i="7"/>
  <c r="R18" i="7"/>
  <c r="CT10" i="7"/>
  <c r="CS10" i="7"/>
  <c r="CQ10" i="7"/>
  <c r="R10" i="7"/>
  <c r="GX13" i="8"/>
  <c r="EI10" i="7"/>
  <c r="EH10" i="7"/>
  <c r="EG10" i="7"/>
  <c r="EE10" i="7"/>
  <c r="AB10" i="7"/>
  <c r="DV21" i="7"/>
  <c r="DU21" i="7"/>
  <c r="DV10" i="7"/>
  <c r="DU10" i="7"/>
  <c r="DS17" i="7"/>
  <c r="DR17" i="7"/>
  <c r="GX21" i="8"/>
  <c r="AJ76" i="4"/>
  <c r="AN76" i="4"/>
  <c r="J8" i="11"/>
  <c r="CX20" i="7"/>
  <c r="CW14" i="7"/>
  <c r="CV14" i="7"/>
  <c r="CR14" i="7"/>
  <c r="S14" i="7"/>
  <c r="CT19" i="7"/>
  <c r="CS19" i="7"/>
  <c r="CQ19" i="7"/>
  <c r="R19" i="7"/>
  <c r="CT11" i="7"/>
  <c r="CS11" i="7"/>
  <c r="CQ11" i="7"/>
  <c r="R11" i="7"/>
  <c r="CW17" i="7"/>
  <c r="CV17" i="7"/>
  <c r="CR17" i="7"/>
  <c r="S17" i="7"/>
  <c r="CU18" i="7"/>
  <c r="CU10" i="7"/>
  <c r="GT9" i="8"/>
  <c r="EI15" i="7"/>
  <c r="EH15" i="7"/>
  <c r="EG15" i="7"/>
  <c r="EE15" i="7"/>
  <c r="AB15" i="7"/>
  <c r="DV12" i="7"/>
  <c r="DU12" i="7"/>
  <c r="DV9" i="7"/>
  <c r="DU9" i="7"/>
  <c r="DS21" i="7"/>
  <c r="DR21" i="7"/>
  <c r="M114" i="4"/>
  <c r="Z113" i="4"/>
  <c r="AN113" i="4"/>
  <c r="J49" i="11"/>
  <c r="CX18" i="7"/>
  <c r="CW12" i="7"/>
  <c r="CV12" i="7"/>
  <c r="CR12" i="7"/>
  <c r="S12" i="7"/>
  <c r="CT17" i="7"/>
  <c r="CS17" i="7"/>
  <c r="CQ17" i="7"/>
  <c r="R17" i="7"/>
  <c r="CT9" i="7"/>
  <c r="CS9" i="7"/>
  <c r="CQ9" i="7"/>
  <c r="R9" i="7"/>
  <c r="CW15" i="7"/>
  <c r="CV15" i="7"/>
  <c r="CR15" i="7"/>
  <c r="S15" i="7"/>
  <c r="CU16" i="7"/>
  <c r="GT10" i="8"/>
  <c r="GS10" i="8"/>
  <c r="GQ10" i="8"/>
  <c r="AR10" i="8"/>
  <c r="DS14" i="7"/>
  <c r="DR14" i="7"/>
  <c r="DS11" i="7"/>
  <c r="DR11" i="7"/>
  <c r="DV13" i="7"/>
  <c r="DU13" i="7"/>
  <c r="DV11" i="7"/>
  <c r="DU11" i="7"/>
  <c r="AJ78" i="4"/>
  <c r="AN78" i="4"/>
  <c r="J10" i="11"/>
  <c r="AJ89" i="4"/>
  <c r="AN89" i="4"/>
  <c r="J21" i="11"/>
  <c r="CW16" i="7"/>
  <c r="CV16" i="7"/>
  <c r="CR16" i="7"/>
  <c r="S16" i="7"/>
  <c r="CX12" i="7"/>
  <c r="CU17" i="7"/>
  <c r="CU9" i="7"/>
  <c r="CX15" i="7"/>
  <c r="CW9" i="7"/>
  <c r="CV9" i="7"/>
  <c r="CR9" i="7"/>
  <c r="S9" i="7"/>
  <c r="GX17" i="8"/>
  <c r="DR18" i="7"/>
  <c r="DS15" i="7"/>
  <c r="DR15" i="7"/>
  <c r="DS12" i="7"/>
  <c r="DR12" i="7"/>
  <c r="DS9" i="7"/>
  <c r="DR9" i="7"/>
  <c r="AJ88" i="4"/>
  <c r="AN88" i="4"/>
  <c r="J20" i="11"/>
  <c r="AJ92" i="4"/>
  <c r="AN92" i="4"/>
  <c r="J24" i="11"/>
  <c r="AL69" i="4"/>
  <c r="AN37" i="9"/>
  <c r="M63" i="4"/>
  <c r="AI51" i="6"/>
  <c r="CN112" i="6"/>
  <c r="AI67" i="6"/>
  <c r="M65" i="4"/>
  <c r="AO51" i="6"/>
  <c r="DD112" i="6"/>
  <c r="AO67" i="6"/>
  <c r="H30" i="8"/>
  <c r="EA112" i="6"/>
  <c r="EB112" i="6"/>
  <c r="AX67" i="6"/>
  <c r="T53" i="4"/>
  <c r="BU26" i="4"/>
  <c r="BT26" i="4"/>
  <c r="G145" i="4"/>
  <c r="AI112" i="6"/>
  <c r="AK122" i="4"/>
  <c r="AL122" i="4"/>
  <c r="AM122" i="4"/>
  <c r="AJ112" i="6"/>
  <c r="N67" i="6"/>
  <c r="EI112" i="6"/>
  <c r="EJ112" i="6"/>
  <c r="BA67" i="6"/>
  <c r="AF125" i="4"/>
  <c r="AG125" i="4"/>
  <c r="AH125" i="4"/>
  <c r="AB97" i="6"/>
  <c r="K46" i="6"/>
  <c r="AI97" i="6"/>
  <c r="AJ97" i="6"/>
  <c r="N46" i="6"/>
  <c r="AD50" i="4"/>
  <c r="AE50" i="4"/>
  <c r="DE81" i="6"/>
  <c r="DB81" i="6"/>
  <c r="DC81" i="6"/>
  <c r="DF81" i="6"/>
  <c r="DC82" i="6"/>
  <c r="DD82" i="6"/>
  <c r="AO25" i="6"/>
  <c r="P27" i="14"/>
  <c r="R27" i="14"/>
  <c r="AN137" i="4"/>
  <c r="J77" i="11"/>
  <c r="FB10" i="9"/>
  <c r="FA10" i="9"/>
  <c r="BF10" i="9"/>
  <c r="EC19" i="9"/>
  <c r="EB19" i="9"/>
  <c r="DX19" i="9"/>
  <c r="AA19" i="9"/>
  <c r="EC20" i="9"/>
  <c r="EB20" i="9"/>
  <c r="DX20" i="9"/>
  <c r="AA20" i="9"/>
  <c r="GD17" i="9"/>
  <c r="GC17" i="9"/>
  <c r="GA17" i="9"/>
  <c r="AN17" i="9"/>
  <c r="BI11" i="9"/>
  <c r="BH11" i="9"/>
  <c r="BD11" i="9"/>
  <c r="I11" i="9"/>
  <c r="BF9" i="9"/>
  <c r="BE9" i="9"/>
  <c r="BC9" i="9"/>
  <c r="H9" i="9"/>
  <c r="GG10" i="9"/>
  <c r="AX17" i="9"/>
  <c r="DZ13" i="9"/>
  <c r="EH21" i="9"/>
  <c r="GG14" i="9"/>
  <c r="GF14" i="9"/>
  <c r="GB14" i="9"/>
  <c r="AO14" i="9"/>
  <c r="EK12" i="9"/>
  <c r="EJ12" i="9"/>
  <c r="EF12" i="9"/>
  <c r="AC12" i="9"/>
  <c r="BA19" i="9"/>
  <c r="AZ19" i="9"/>
  <c r="AV19" i="9"/>
  <c r="G19" i="9"/>
  <c r="BF16" i="9"/>
  <c r="BE16" i="9"/>
  <c r="BC16" i="9"/>
  <c r="H16" i="9"/>
  <c r="EK9" i="9"/>
  <c r="EJ9" i="9"/>
  <c r="EF9" i="9"/>
  <c r="AC9" i="9"/>
  <c r="AX15" i="9"/>
  <c r="AW15" i="9"/>
  <c r="AU15" i="9"/>
  <c r="F15" i="9"/>
  <c r="BI19" i="9"/>
  <c r="GD14" i="9"/>
  <c r="GG12" i="9"/>
  <c r="GF12" i="9"/>
  <c r="GB12" i="9"/>
  <c r="AO12" i="9"/>
  <c r="AX16" i="9"/>
  <c r="GG9" i="9"/>
  <c r="GF9" i="9"/>
  <c r="GB9" i="9"/>
  <c r="AO9" i="9"/>
  <c r="DZ15" i="9"/>
  <c r="EH11" i="9"/>
  <c r="EG11" i="9"/>
  <c r="EE11" i="9"/>
  <c r="AB11" i="9"/>
  <c r="GD15" i="9"/>
  <c r="GC15" i="9"/>
  <c r="GA15" i="9"/>
  <c r="AN15" i="9"/>
  <c r="EK10" i="9"/>
  <c r="BF17" i="9"/>
  <c r="EC11" i="9"/>
  <c r="EB11" i="9"/>
  <c r="DX11" i="9"/>
  <c r="AA11" i="9"/>
  <c r="EH20" i="9"/>
  <c r="EG20" i="9"/>
  <c r="EE20" i="9"/>
  <c r="AB20" i="9"/>
  <c r="AX14" i="9"/>
  <c r="BI16" i="9"/>
  <c r="CO16" i="9"/>
  <c r="CO21" i="9"/>
  <c r="CL19" i="9"/>
  <c r="FF10" i="9"/>
  <c r="FI10" i="9"/>
  <c r="CL13" i="9"/>
  <c r="CO9" i="9"/>
  <c r="CN9" i="9"/>
  <c r="CJ9" i="9"/>
  <c r="Q9" i="9"/>
  <c r="CL20" i="9"/>
  <c r="CK20" i="9"/>
  <c r="CI20" i="9"/>
  <c r="P20" i="9"/>
  <c r="CL10" i="9"/>
  <c r="CK10" i="9"/>
  <c r="CI10" i="9"/>
  <c r="P10" i="9"/>
  <c r="CO18" i="9"/>
  <c r="CO12" i="9"/>
  <c r="CO17" i="9"/>
  <c r="CN17" i="9"/>
  <c r="CJ17" i="9"/>
  <c r="Q17" i="9"/>
  <c r="CL15" i="9"/>
  <c r="CO20" i="9"/>
  <c r="CO14" i="9"/>
  <c r="CN14" i="9"/>
  <c r="CJ14" i="9"/>
  <c r="Q14" i="9"/>
  <c r="CL18" i="9"/>
  <c r="CK18" i="9"/>
  <c r="CI18" i="9"/>
  <c r="P18" i="9"/>
  <c r="FI18" i="9"/>
  <c r="FH18" i="9"/>
  <c r="FD18" i="9"/>
  <c r="AI18" i="9"/>
  <c r="CL17" i="9"/>
  <c r="CL16" i="9"/>
  <c r="CO13" i="9"/>
  <c r="CN13" i="9"/>
  <c r="CJ13" i="9"/>
  <c r="Q13" i="9"/>
  <c r="FI13" i="9"/>
  <c r="FH13" i="9"/>
  <c r="FD13" i="9"/>
  <c r="AI13" i="9"/>
  <c r="CL11" i="9"/>
  <c r="CK11" i="9"/>
  <c r="CI11" i="9"/>
  <c r="P11" i="9"/>
  <c r="CO11" i="9"/>
  <c r="CN11" i="9"/>
  <c r="CJ11" i="9"/>
  <c r="Q11" i="9"/>
  <c r="CL12" i="9"/>
  <c r="CK12" i="9"/>
  <c r="CI12" i="9"/>
  <c r="P12" i="9"/>
  <c r="CO19" i="9"/>
  <c r="CN19" i="9"/>
  <c r="CJ19" i="9"/>
  <c r="Q19" i="9"/>
  <c r="FF13" i="9"/>
  <c r="FF12" i="9"/>
  <c r="FF9" i="9"/>
  <c r="CL9" i="9"/>
  <c r="CL14" i="9"/>
  <c r="FI21" i="9"/>
  <c r="FH21" i="9"/>
  <c r="FD21" i="9"/>
  <c r="AI21" i="9"/>
  <c r="BI33" i="9"/>
  <c r="FI20" i="9"/>
  <c r="FH20" i="9"/>
  <c r="FD20" i="9"/>
  <c r="AI20" i="9"/>
  <c r="FI15" i="9"/>
  <c r="FH15" i="9"/>
  <c r="FD15" i="9"/>
  <c r="AI15" i="9"/>
  <c r="FI17" i="9"/>
  <c r="FF17" i="9"/>
  <c r="FI12" i="9"/>
  <c r="FH12" i="9"/>
  <c r="FD12" i="9"/>
  <c r="AI12" i="9"/>
  <c r="FF21" i="9"/>
  <c r="FF20" i="9"/>
  <c r="FI9" i="9"/>
  <c r="FH9" i="9"/>
  <c r="FD9" i="9"/>
  <c r="AI9" i="9"/>
  <c r="FF15" i="9"/>
  <c r="FE15" i="9"/>
  <c r="FC15" i="9"/>
  <c r="AH15" i="9"/>
  <c r="FF16" i="9"/>
  <c r="FF14" i="9"/>
  <c r="FF18" i="9"/>
  <c r="FI16" i="9"/>
  <c r="FH16" i="9"/>
  <c r="FD16" i="9"/>
  <c r="AI16" i="9"/>
  <c r="FI14" i="9"/>
  <c r="FH14" i="9"/>
  <c r="FD14" i="9"/>
  <c r="AI14" i="9"/>
  <c r="CO10" i="9"/>
  <c r="CN10" i="9"/>
  <c r="CJ10" i="9"/>
  <c r="Q10" i="9"/>
  <c r="FF19" i="9"/>
  <c r="FE19" i="9"/>
  <c r="FC19" i="9"/>
  <c r="AH19" i="9"/>
  <c r="FF11" i="9"/>
  <c r="FE11" i="9"/>
  <c r="FC11" i="9"/>
  <c r="AH11" i="9"/>
  <c r="CL21" i="9"/>
  <c r="CK21" i="9"/>
  <c r="CI21" i="9"/>
  <c r="P21" i="9"/>
  <c r="CO15" i="9"/>
  <c r="GG19" i="9"/>
  <c r="GG21" i="9"/>
  <c r="EX17" i="9"/>
  <c r="EK20" i="9"/>
  <c r="EJ20" i="9"/>
  <c r="EF20" i="9"/>
  <c r="AC20" i="9"/>
  <c r="EK13" i="9"/>
  <c r="EJ13" i="9"/>
  <c r="EF13" i="9"/>
  <c r="AC13" i="9"/>
  <c r="EK19" i="9"/>
  <c r="EK11" i="9"/>
  <c r="GD19" i="9"/>
  <c r="H144" i="4"/>
  <c r="G144" i="4"/>
  <c r="BR41" i="4"/>
  <c r="BQ41" i="4"/>
  <c r="AX18" i="9"/>
  <c r="AW18" i="9"/>
  <c r="AU18" i="9"/>
  <c r="F18" i="9"/>
  <c r="EC13" i="9"/>
  <c r="BA12" i="9"/>
  <c r="AZ12" i="9"/>
  <c r="AV12" i="9"/>
  <c r="G12" i="9"/>
  <c r="EC9" i="9"/>
  <c r="GD12" i="9"/>
  <c r="GC12" i="9"/>
  <c r="GA12" i="9"/>
  <c r="AN12" i="9"/>
  <c r="GD11" i="9"/>
  <c r="AX10" i="9"/>
  <c r="EC10" i="9"/>
  <c r="EB10" i="9"/>
  <c r="DX10" i="9"/>
  <c r="AA10" i="9"/>
  <c r="DZ20" i="9"/>
  <c r="DY20" i="9"/>
  <c r="DW20" i="9"/>
  <c r="Z20" i="9"/>
  <c r="GD20" i="9"/>
  <c r="GC20" i="9"/>
  <c r="GA20" i="9"/>
  <c r="AN20" i="9"/>
  <c r="BF15" i="9"/>
  <c r="BE15" i="9"/>
  <c r="BC15" i="9"/>
  <c r="H15" i="9"/>
  <c r="BI20" i="9"/>
  <c r="EC16" i="9"/>
  <c r="N12" i="13"/>
  <c r="L12" i="13"/>
  <c r="P12" i="13"/>
  <c r="R12" i="13"/>
  <c r="Z27" i="4"/>
  <c r="Z31" i="4"/>
  <c r="BQ43" i="4"/>
  <c r="BU23" i="4"/>
  <c r="BT23" i="4"/>
  <c r="BO23" i="4"/>
  <c r="BR23" i="4"/>
  <c r="BQ23" i="4"/>
  <c r="BX23" i="4"/>
  <c r="R62" i="4"/>
  <c r="U61" i="4"/>
  <c r="W61" i="4"/>
  <c r="CE15" i="8"/>
  <c r="CD15" i="8"/>
  <c r="CC15" i="8"/>
  <c r="CA15" i="8"/>
  <c r="N15" i="8"/>
  <c r="CH18" i="8"/>
  <c r="CG18" i="8"/>
  <c r="CE16" i="8"/>
  <c r="CD16" i="8"/>
  <c r="CC16" i="8"/>
  <c r="CA16" i="8"/>
  <c r="N16" i="8"/>
  <c r="CH11" i="8"/>
  <c r="CG11" i="8"/>
  <c r="CF11" i="8"/>
  <c r="CB11" i="8"/>
  <c r="O11" i="8"/>
  <c r="CE13" i="8"/>
  <c r="CD13" i="8"/>
  <c r="CE21" i="8"/>
  <c r="CD21" i="8"/>
  <c r="CH12" i="8"/>
  <c r="CG12" i="8"/>
  <c r="CF12" i="8"/>
  <c r="CB12" i="8"/>
  <c r="O12" i="8"/>
  <c r="CH15" i="8"/>
  <c r="CH19" i="8"/>
  <c r="CG19" i="8"/>
  <c r="CF19" i="8"/>
  <c r="CB19" i="8"/>
  <c r="O19" i="8"/>
  <c r="CE11" i="8"/>
  <c r="CD11" i="8"/>
  <c r="CE17" i="8"/>
  <c r="CD17" i="8"/>
  <c r="CC17" i="8"/>
  <c r="CA17" i="8"/>
  <c r="N17" i="8"/>
  <c r="CE10" i="8"/>
  <c r="CD10" i="8"/>
  <c r="CC10" i="8"/>
  <c r="CA10" i="8"/>
  <c r="N10" i="8"/>
  <c r="CE20" i="8"/>
  <c r="CD20" i="8"/>
  <c r="CC20" i="8"/>
  <c r="CA20" i="8"/>
  <c r="N20" i="8"/>
  <c r="CH9" i="8"/>
  <c r="CG9" i="8"/>
  <c r="CF9" i="8"/>
  <c r="CB9" i="8"/>
  <c r="O9" i="8"/>
  <c r="CH14" i="8"/>
  <c r="CE12" i="8"/>
  <c r="CD12" i="8"/>
  <c r="CC12" i="8"/>
  <c r="CA12" i="8"/>
  <c r="N12" i="8"/>
  <c r="CG15" i="8"/>
  <c r="CF15" i="8"/>
  <c r="CB15" i="8"/>
  <c r="O15" i="8"/>
  <c r="CH20" i="8"/>
  <c r="CG20" i="8"/>
  <c r="CH16" i="8"/>
  <c r="CG16" i="8"/>
  <c r="CF16" i="8"/>
  <c r="CB16" i="8"/>
  <c r="O16" i="8"/>
  <c r="CG14" i="8"/>
  <c r="CF14" i="8"/>
  <c r="CB14" i="8"/>
  <c r="O14" i="8"/>
  <c r="AA104" i="4"/>
  <c r="Q104" i="4"/>
  <c r="AB104" i="4"/>
  <c r="AC104" i="4"/>
  <c r="CH10" i="8"/>
  <c r="CG10" i="8"/>
  <c r="CF10" i="8"/>
  <c r="CB10" i="8"/>
  <c r="O10" i="8"/>
  <c r="CE14" i="8"/>
  <c r="CD14" i="8"/>
  <c r="CC14" i="8"/>
  <c r="CA14" i="8"/>
  <c r="N14" i="8"/>
  <c r="AK106" i="4"/>
  <c r="CE18" i="8"/>
  <c r="CD18" i="8"/>
  <c r="CC18" i="8"/>
  <c r="CA18" i="8"/>
  <c r="N18" i="8"/>
  <c r="CH13" i="8"/>
  <c r="CG13" i="8"/>
  <c r="CF13" i="8"/>
  <c r="CB13" i="8"/>
  <c r="O13" i="8"/>
  <c r="CG17" i="8"/>
  <c r="CF17" i="8"/>
  <c r="CB17" i="8"/>
  <c r="O17" i="8"/>
  <c r="CE9" i="8"/>
  <c r="CD9" i="8"/>
  <c r="CC9" i="8"/>
  <c r="CA9" i="8"/>
  <c r="N9" i="8"/>
  <c r="CH21" i="8"/>
  <c r="CG21" i="8"/>
  <c r="CF21" i="8"/>
  <c r="CB21" i="8"/>
  <c r="O21" i="8"/>
  <c r="AY32" i="8"/>
  <c r="CD19" i="8"/>
  <c r="CC19" i="8"/>
  <c r="CA19" i="8"/>
  <c r="N19" i="8"/>
  <c r="I6" i="4"/>
  <c r="I4" i="4"/>
  <c r="I5" i="4"/>
  <c r="AL36" i="7"/>
  <c r="AL13" i="4"/>
  <c r="L37" i="7"/>
  <c r="AL23" i="4"/>
  <c r="AF37" i="7"/>
  <c r="AL20" i="4"/>
  <c r="Z37" i="7"/>
  <c r="AL26" i="4"/>
  <c r="AL37" i="7"/>
  <c r="AL14" i="4"/>
  <c r="N37" i="7"/>
  <c r="AL12" i="4"/>
  <c r="J37" i="7"/>
  <c r="AL28" i="4"/>
  <c r="AL11" i="4"/>
  <c r="H37" i="7"/>
  <c r="AL27" i="4"/>
  <c r="AN37" i="7"/>
  <c r="AL16" i="4"/>
  <c r="R37" i="7"/>
  <c r="AL29" i="4"/>
  <c r="AR37" i="7"/>
  <c r="AL21" i="4"/>
  <c r="AB37" i="7"/>
  <c r="AL17" i="4"/>
  <c r="T37" i="7"/>
  <c r="AL10" i="4"/>
  <c r="F37" i="7"/>
  <c r="AL22" i="4"/>
  <c r="AD37" i="7"/>
  <c r="AL24" i="4"/>
  <c r="AH37" i="7"/>
  <c r="AL19" i="4"/>
  <c r="X37" i="7"/>
  <c r="AL25" i="4"/>
  <c r="AJ37" i="7"/>
  <c r="AG19" i="4"/>
  <c r="X31" i="7"/>
  <c r="AG15" i="4"/>
  <c r="AG13" i="4"/>
  <c r="L31" i="7"/>
  <c r="AG24" i="4"/>
  <c r="AG26" i="4"/>
  <c r="AG25" i="4"/>
  <c r="AG11" i="4"/>
  <c r="AG29" i="4"/>
  <c r="AG14" i="4"/>
  <c r="AG21" i="4"/>
  <c r="AG16" i="4"/>
  <c r="R31" i="7"/>
  <c r="AG27" i="4"/>
  <c r="AG20" i="4"/>
  <c r="AG10" i="4"/>
  <c r="AG12" i="4"/>
  <c r="J31" i="7"/>
  <c r="AG23" i="4"/>
  <c r="AG22" i="4"/>
  <c r="AG17" i="4"/>
  <c r="AG18" i="4"/>
  <c r="BT56" i="4"/>
  <c r="BN53" i="4"/>
  <c r="BN11" i="4"/>
  <c r="AE150" i="4"/>
  <c r="BN42" i="4"/>
  <c r="BN10" i="4"/>
  <c r="E158" i="4"/>
  <c r="BN57" i="4"/>
  <c r="BN24" i="4"/>
  <c r="E144" i="4"/>
  <c r="BN44" i="4"/>
  <c r="BN13" i="4"/>
  <c r="BT20" i="4"/>
  <c r="V25" i="4"/>
  <c r="W25" i="4"/>
  <c r="BN43" i="4"/>
  <c r="BN67" i="4"/>
  <c r="BN33" i="4"/>
  <c r="BN49" i="4"/>
  <c r="BT51" i="4"/>
  <c r="E157" i="4"/>
  <c r="C164" i="4"/>
  <c r="BN30" i="4"/>
  <c r="BT17" i="4"/>
  <c r="BN45" i="4"/>
  <c r="BT57" i="4"/>
  <c r="BT41" i="4"/>
  <c r="G161" i="4"/>
  <c r="E145" i="4"/>
  <c r="BT15" i="4"/>
  <c r="BN31" i="4"/>
  <c r="C167" i="4"/>
  <c r="BQ25" i="4"/>
  <c r="C157" i="4"/>
  <c r="BQ27" i="4"/>
  <c r="E164" i="4"/>
  <c r="BT59" i="4"/>
  <c r="BQ46" i="4"/>
  <c r="BN69" i="4"/>
  <c r="G167" i="4"/>
  <c r="I144" i="4"/>
  <c r="BQ65" i="4"/>
  <c r="Y25" i="4"/>
  <c r="BJ22" i="7"/>
  <c r="BN68" i="4"/>
  <c r="BN52" i="4"/>
  <c r="C165" i="4"/>
  <c r="BT28" i="4"/>
  <c r="BQ28" i="4"/>
  <c r="BQ16" i="4"/>
  <c r="G143" i="4"/>
  <c r="I143" i="4"/>
  <c r="C143" i="4"/>
  <c r="E143" i="4"/>
  <c r="AH143" i="4"/>
  <c r="BQ10" i="4"/>
  <c r="BN66" i="4"/>
  <c r="BQ64" i="4"/>
  <c r="BN17" i="4"/>
  <c r="BN19" i="4"/>
  <c r="BT43" i="4"/>
  <c r="BT27" i="4"/>
  <c r="BN14" i="4"/>
  <c r="BN27" i="4"/>
  <c r="BN62" i="4"/>
  <c r="G160" i="4"/>
  <c r="AH160" i="4"/>
  <c r="BN56" i="4"/>
  <c r="BN37" i="4"/>
  <c r="BN35" i="4"/>
  <c r="AH150" i="4"/>
  <c r="I142" i="4"/>
  <c r="BQ53" i="4"/>
  <c r="BT62" i="4"/>
  <c r="BN39" i="4"/>
  <c r="BN34" i="4"/>
  <c r="I158" i="4"/>
  <c r="E163" i="4"/>
  <c r="E149" i="4"/>
  <c r="BQ33" i="4"/>
  <c r="C163" i="4"/>
  <c r="G163" i="4"/>
  <c r="I163" i="4"/>
  <c r="AH163" i="4"/>
  <c r="BN46" i="4"/>
  <c r="BT12" i="4"/>
  <c r="BQ17" i="4"/>
  <c r="BN63" i="4"/>
  <c r="BN36" i="4"/>
  <c r="I161" i="4"/>
  <c r="BT19" i="4"/>
  <c r="BN15" i="4"/>
  <c r="E154" i="4"/>
  <c r="G168" i="4"/>
  <c r="BN32" i="4"/>
  <c r="C161" i="4"/>
  <c r="BN28" i="4"/>
  <c r="BQ63" i="4"/>
  <c r="C162" i="4"/>
  <c r="AE143" i="4"/>
  <c r="BN29" i="4"/>
  <c r="BQ68" i="4"/>
  <c r="BQ38" i="4"/>
  <c r="P25" i="4"/>
  <c r="BN59" i="4"/>
  <c r="I147" i="4"/>
  <c r="BN21" i="4"/>
  <c r="AF150" i="4"/>
  <c r="BT16" i="4"/>
  <c r="BT65" i="4"/>
  <c r="BN41" i="4"/>
  <c r="BQ36" i="4"/>
  <c r="BN40" i="4"/>
  <c r="BN48" i="4"/>
  <c r="BN12" i="4"/>
  <c r="C158" i="4"/>
  <c r="BT14" i="4"/>
  <c r="BN65" i="4"/>
  <c r="AC9" i="6"/>
  <c r="D19" i="4"/>
  <c r="DK21" i="7"/>
  <c r="DJ21" i="7"/>
  <c r="DI21" i="7"/>
  <c r="DG21" i="7"/>
  <c r="V21" i="7"/>
  <c r="DK10" i="7"/>
  <c r="DJ10" i="7"/>
  <c r="DI10" i="7"/>
  <c r="DG10" i="7"/>
  <c r="V10" i="7"/>
  <c r="DN21" i="7"/>
  <c r="DM21" i="7"/>
  <c r="DL21" i="7"/>
  <c r="DH21" i="7"/>
  <c r="W21" i="7"/>
  <c r="BC32" i="7"/>
  <c r="DK17" i="7"/>
  <c r="DJ17" i="7"/>
  <c r="DI17" i="7"/>
  <c r="DG17" i="7"/>
  <c r="V17" i="7"/>
  <c r="DN10" i="7"/>
  <c r="DM10" i="7"/>
  <c r="DL10" i="7"/>
  <c r="DH10" i="7"/>
  <c r="W10" i="7"/>
  <c r="DN17" i="7"/>
  <c r="DM17" i="7"/>
  <c r="DL17" i="7"/>
  <c r="DH17" i="7"/>
  <c r="W17" i="7"/>
  <c r="DN15" i="7"/>
  <c r="DM15" i="7"/>
  <c r="DL15" i="7"/>
  <c r="DH15" i="7"/>
  <c r="W15" i="7"/>
  <c r="DK16" i="7"/>
  <c r="DJ16" i="7"/>
  <c r="DI16" i="7"/>
  <c r="DG16" i="7"/>
  <c r="V16" i="7"/>
  <c r="DK19" i="7"/>
  <c r="DJ19" i="7"/>
  <c r="DI19" i="7"/>
  <c r="DG19" i="7"/>
  <c r="V19" i="7"/>
  <c r="DN18" i="7"/>
  <c r="DN19" i="7"/>
  <c r="DM19" i="7"/>
  <c r="DL19" i="7"/>
  <c r="DH19" i="7"/>
  <c r="W19" i="7"/>
  <c r="DK9" i="7"/>
  <c r="DJ9" i="7"/>
  <c r="DI9" i="7"/>
  <c r="DG9" i="7"/>
  <c r="V9" i="7"/>
  <c r="DM18" i="7"/>
  <c r="DL18" i="7"/>
  <c r="DH18" i="7"/>
  <c r="W18" i="7"/>
  <c r="DN11" i="7"/>
  <c r="DM11" i="7"/>
  <c r="DL11" i="7"/>
  <c r="DH11" i="7"/>
  <c r="W11" i="7"/>
  <c r="DN9" i="7"/>
  <c r="DM9" i="7"/>
  <c r="DL9" i="7"/>
  <c r="DH9" i="7"/>
  <c r="W9" i="7"/>
  <c r="DK11" i="7"/>
  <c r="DJ11" i="7"/>
  <c r="DI11" i="7"/>
  <c r="DG11" i="7"/>
  <c r="V11" i="7"/>
  <c r="DK18" i="7"/>
  <c r="DJ18" i="7"/>
  <c r="DI18" i="7"/>
  <c r="DG18" i="7"/>
  <c r="V18" i="7"/>
  <c r="DK20" i="7"/>
  <c r="DJ20" i="7"/>
  <c r="DI20" i="7"/>
  <c r="DG20" i="7"/>
  <c r="V20" i="7"/>
  <c r="DN13" i="7"/>
  <c r="DM13" i="7"/>
  <c r="DL13" i="7"/>
  <c r="DH13" i="7"/>
  <c r="W13" i="7"/>
  <c r="DN14" i="7"/>
  <c r="DM14" i="7"/>
  <c r="DL14" i="7"/>
  <c r="DH14" i="7"/>
  <c r="W14" i="7"/>
  <c r="DN16" i="7"/>
  <c r="DM16" i="7"/>
  <c r="DL16" i="7"/>
  <c r="DH16" i="7"/>
  <c r="W16" i="7"/>
  <c r="BC30" i="7"/>
  <c r="DK12" i="7"/>
  <c r="DJ12" i="7"/>
  <c r="DI12" i="7"/>
  <c r="DG12" i="7"/>
  <c r="V12" i="7"/>
  <c r="DK14" i="7"/>
  <c r="DJ14" i="7"/>
  <c r="DI14" i="7"/>
  <c r="DG14" i="7"/>
  <c r="V14" i="7"/>
  <c r="DK15" i="7"/>
  <c r="DJ15" i="7"/>
  <c r="DI15" i="7"/>
  <c r="DG15" i="7"/>
  <c r="V15" i="7"/>
  <c r="DK13" i="7"/>
  <c r="DJ13" i="7"/>
  <c r="DI13" i="7"/>
  <c r="DG13" i="7"/>
  <c r="V13" i="7"/>
  <c r="DN20" i="7"/>
  <c r="DM20" i="7"/>
  <c r="DL20" i="7"/>
  <c r="DH20" i="7"/>
  <c r="W20" i="7"/>
  <c r="F15" i="4"/>
  <c r="Q9" i="6"/>
  <c r="AR82" i="6"/>
  <c r="Q25" i="6"/>
  <c r="F29" i="4"/>
  <c r="BG9" i="6"/>
  <c r="EZ82" i="6"/>
  <c r="BG25" i="6"/>
  <c r="W9" i="6"/>
  <c r="AP13" i="4"/>
  <c r="L41" i="7"/>
  <c r="H152" i="4"/>
  <c r="G152" i="4"/>
  <c r="J19" i="14"/>
  <c r="H19" i="14"/>
  <c r="BU34" i="4"/>
  <c r="BT34" i="4"/>
  <c r="J151" i="4"/>
  <c r="I151" i="4"/>
  <c r="AB31" i="9"/>
  <c r="AL25" i="9"/>
  <c r="AP68" i="4"/>
  <c r="AL41" i="9"/>
  <c r="BQ10" i="7"/>
  <c r="CO18" i="7"/>
  <c r="CN18" i="7"/>
  <c r="CJ18" i="7"/>
  <c r="Q18" i="7"/>
  <c r="BY19" i="8"/>
  <c r="BV12" i="8"/>
  <c r="BV19" i="8"/>
  <c r="BW21" i="8"/>
  <c r="BV21" i="8"/>
  <c r="BZ13" i="8"/>
  <c r="BW16" i="8"/>
  <c r="BV16" i="8"/>
  <c r="BW9" i="8"/>
  <c r="BV9" i="8"/>
  <c r="BZ10" i="8"/>
  <c r="BY10" i="8"/>
  <c r="BZ16" i="8"/>
  <c r="BY16" i="8"/>
  <c r="BZ11" i="8"/>
  <c r="BY11" i="8"/>
  <c r="BY13" i="8"/>
  <c r="BF13" i="7"/>
  <c r="BE13" i="7"/>
  <c r="BC13" i="7"/>
  <c r="H13" i="7"/>
  <c r="DZ20" i="7"/>
  <c r="DR19" i="7"/>
  <c r="BF9" i="7"/>
  <c r="BE9" i="7"/>
  <c r="BC9" i="7"/>
  <c r="H9" i="7"/>
  <c r="BF20" i="7"/>
  <c r="BE20" i="7"/>
  <c r="BC20" i="7"/>
  <c r="H20" i="7"/>
  <c r="EC18" i="7"/>
  <c r="DU16" i="7"/>
  <c r="BI9" i="7"/>
  <c r="BH9" i="7"/>
  <c r="BD9" i="7"/>
  <c r="I9" i="7"/>
  <c r="BF17" i="7"/>
  <c r="BE17" i="7"/>
  <c r="BC17" i="7"/>
  <c r="H17" i="7"/>
  <c r="EC15" i="7"/>
  <c r="FV15" i="7"/>
  <c r="FU15" i="7"/>
  <c r="FS15" i="7"/>
  <c r="AL15" i="7"/>
  <c r="DZ14" i="7"/>
  <c r="BF12" i="7"/>
  <c r="BE12" i="7"/>
  <c r="BC12" i="7"/>
  <c r="H12" i="7"/>
  <c r="DZ15" i="7"/>
  <c r="BY18" i="7"/>
  <c r="GT13" i="7"/>
  <c r="BI20" i="7"/>
  <c r="BH20" i="7"/>
  <c r="BD20" i="7"/>
  <c r="I20" i="7"/>
  <c r="BF10" i="7"/>
  <c r="BE10" i="7"/>
  <c r="BC10" i="7"/>
  <c r="H10" i="7"/>
  <c r="CL11" i="7"/>
  <c r="CK11" i="7"/>
  <c r="CI11" i="7"/>
  <c r="P11" i="7"/>
  <c r="GT19" i="7"/>
  <c r="BN13" i="7"/>
  <c r="H16" i="13"/>
  <c r="BN20" i="7"/>
  <c r="BQ12" i="7"/>
  <c r="AV22" i="8"/>
  <c r="GT15" i="7"/>
  <c r="GT18" i="7"/>
  <c r="J25" i="7"/>
  <c r="AP12" i="4"/>
  <c r="J41" i="7"/>
  <c r="T51" i="6"/>
  <c r="AH30" i="8"/>
  <c r="AG31" i="4"/>
  <c r="AG37" i="4"/>
  <c r="O4" i="4"/>
  <c r="O5" i="4"/>
  <c r="C3" i="4"/>
  <c r="CS15" i="7"/>
  <c r="CQ15" i="7"/>
  <c r="R15" i="7"/>
  <c r="AG47" i="4"/>
  <c r="CU16" i="8"/>
  <c r="CT16" i="8"/>
  <c r="CU11" i="8"/>
  <c r="CT11" i="8"/>
  <c r="CU14" i="8"/>
  <c r="CT14" i="8"/>
  <c r="CS14" i="8"/>
  <c r="CQ14" i="8"/>
  <c r="R14" i="8"/>
  <c r="GM10" i="8"/>
  <c r="GL10" i="8"/>
  <c r="GE18" i="8"/>
  <c r="CM10" i="8"/>
  <c r="DU15" i="7"/>
  <c r="P69" i="4"/>
  <c r="BO55" i="4"/>
  <c r="BN55" i="4"/>
  <c r="Y69" i="4"/>
  <c r="V69" i="4"/>
  <c r="BL22" i="9"/>
  <c r="BL23" i="9"/>
  <c r="J152" i="4"/>
  <c r="I152" i="4"/>
  <c r="BU35" i="4"/>
  <c r="BT35" i="4"/>
  <c r="H165" i="4"/>
  <c r="BU64" i="4"/>
  <c r="BU53" i="4"/>
  <c r="BT53" i="4"/>
  <c r="BO16" i="4"/>
  <c r="BN16" i="4"/>
  <c r="F156" i="4"/>
  <c r="E156" i="4"/>
  <c r="BU36" i="4"/>
  <c r="BT36" i="4"/>
  <c r="H142" i="4"/>
  <c r="BX43" i="4"/>
  <c r="BR29" i="4"/>
  <c r="BQ29" i="4"/>
  <c r="AD36" i="8"/>
  <c r="AL43" i="4"/>
  <c r="AD37" i="8"/>
  <c r="AL40" i="4"/>
  <c r="AL49" i="4"/>
  <c r="AL50" i="4"/>
  <c r="AL34" i="4"/>
  <c r="AL39" i="4"/>
  <c r="AL44" i="4"/>
  <c r="DK11" i="8"/>
  <c r="DJ11" i="8"/>
  <c r="DI11" i="8"/>
  <c r="DG11" i="8"/>
  <c r="V11" i="8"/>
  <c r="EQ18" i="8"/>
  <c r="BO18" i="8"/>
  <c r="BN18" i="8"/>
  <c r="BO11" i="8"/>
  <c r="BN11" i="8"/>
  <c r="GU18" i="8"/>
  <c r="CP18" i="8"/>
  <c r="CP15" i="8"/>
  <c r="CP10" i="8"/>
  <c r="EY12" i="8"/>
  <c r="EQ11" i="8"/>
  <c r="ET16" i="8"/>
  <c r="BR19" i="8"/>
  <c r="BQ19" i="8"/>
  <c r="BO9" i="8"/>
  <c r="BN9" i="8"/>
  <c r="BR21" i="8"/>
  <c r="BQ21" i="8"/>
  <c r="GX16" i="8"/>
  <c r="CP12" i="8"/>
  <c r="CM18" i="8"/>
  <c r="CM13" i="8"/>
  <c r="FB19" i="8"/>
  <c r="DK18" i="8"/>
  <c r="DJ18" i="8"/>
  <c r="DI18" i="8"/>
  <c r="DG18" i="8"/>
  <c r="V18" i="8"/>
  <c r="ET13" i="8"/>
  <c r="ET17" i="8"/>
  <c r="EQ10" i="8"/>
  <c r="BR16" i="8"/>
  <c r="BQ16" i="8"/>
  <c r="BO14" i="8"/>
  <c r="BN14" i="8"/>
  <c r="CM15" i="8"/>
  <c r="ET20" i="8"/>
  <c r="ET11" i="8"/>
  <c r="BO21" i="8"/>
  <c r="BN21" i="8"/>
  <c r="BR17" i="8"/>
  <c r="BQ17" i="8"/>
  <c r="DN13" i="8"/>
  <c r="DM13" i="8"/>
  <c r="DK13" i="8"/>
  <c r="DJ13" i="8"/>
  <c r="DI13" i="8"/>
  <c r="DG13" i="8"/>
  <c r="V13" i="8"/>
  <c r="EQ14" i="8"/>
  <c r="BO17" i="8"/>
  <c r="BN17" i="8"/>
  <c r="BR13" i="8"/>
  <c r="BQ13" i="8"/>
  <c r="BO19" i="8"/>
  <c r="BN19" i="8"/>
  <c r="CM19" i="8"/>
  <c r="CP11" i="8"/>
  <c r="CP19" i="8"/>
  <c r="GU9" i="8"/>
  <c r="DK12" i="8"/>
  <c r="DJ12" i="8"/>
  <c r="DI12" i="8"/>
  <c r="DG12" i="8"/>
  <c r="V12" i="8"/>
  <c r="CM9" i="8"/>
  <c r="FB21" i="8"/>
  <c r="FB16" i="8"/>
  <c r="FB20" i="8"/>
  <c r="GH10" i="8"/>
  <c r="GH9" i="8"/>
  <c r="CU10" i="8"/>
  <c r="CT10" i="8"/>
  <c r="CS10" i="8"/>
  <c r="CQ10" i="8"/>
  <c r="R10" i="8"/>
  <c r="CX14" i="8"/>
  <c r="CW14" i="8"/>
  <c r="CV14" i="8"/>
  <c r="CR14" i="8"/>
  <c r="S14" i="8"/>
  <c r="DK16" i="8"/>
  <c r="DJ16" i="8"/>
  <c r="DI16" i="8"/>
  <c r="DG16" i="8"/>
  <c r="V16" i="8"/>
  <c r="BR12" i="8"/>
  <c r="BQ12" i="8"/>
  <c r="BR9" i="8"/>
  <c r="BQ9" i="8"/>
  <c r="CP13" i="8"/>
  <c r="CP21" i="8"/>
  <c r="CP20" i="8"/>
  <c r="CM17" i="8"/>
  <c r="CM16" i="8"/>
  <c r="FB9" i="8"/>
  <c r="EY17" i="8"/>
  <c r="FO20" i="8"/>
  <c r="FN20" i="8"/>
  <c r="GE9" i="8"/>
  <c r="GH12" i="8"/>
  <c r="GH11" i="8"/>
  <c r="GM9" i="8"/>
  <c r="GL9" i="8"/>
  <c r="GP12" i="8"/>
  <c r="GO12" i="8"/>
  <c r="GM14" i="8"/>
  <c r="GL14" i="8"/>
  <c r="GP17" i="8"/>
  <c r="GO17" i="8"/>
  <c r="GM19" i="8"/>
  <c r="GL19" i="8"/>
  <c r="DN10" i="8"/>
  <c r="DM10" i="8"/>
  <c r="ET9" i="8"/>
  <c r="EQ17" i="8"/>
  <c r="BR20" i="8"/>
  <c r="BQ20" i="8"/>
  <c r="GX14" i="8"/>
  <c r="CP16" i="8"/>
  <c r="EY20" i="8"/>
  <c r="FB10" i="8"/>
  <c r="EY19" i="8"/>
  <c r="GE11" i="8"/>
  <c r="GH14" i="8"/>
  <c r="GE10" i="8"/>
  <c r="GH13" i="8"/>
  <c r="CU13" i="8"/>
  <c r="CT13" i="8"/>
  <c r="CU18" i="8"/>
  <c r="CT18" i="8"/>
  <c r="CS18" i="8"/>
  <c r="CQ18" i="8"/>
  <c r="R18" i="8"/>
  <c r="CU12" i="8"/>
  <c r="CT12" i="8"/>
  <c r="CS12" i="8"/>
  <c r="CQ12" i="8"/>
  <c r="R12" i="8"/>
  <c r="EQ19" i="8"/>
  <c r="ET19" i="8"/>
  <c r="BO15" i="8"/>
  <c r="BN15" i="8"/>
  <c r="CP9" i="8"/>
  <c r="CP14" i="8"/>
  <c r="FB15" i="8"/>
  <c r="EY10" i="8"/>
  <c r="FB17" i="8"/>
  <c r="EY21" i="8"/>
  <c r="FB12" i="8"/>
  <c r="FO11" i="8"/>
  <c r="FN11" i="8"/>
  <c r="GE13" i="8"/>
  <c r="GH16" i="8"/>
  <c r="GE12" i="8"/>
  <c r="GH15" i="8"/>
  <c r="GM13" i="8"/>
  <c r="GL13" i="8"/>
  <c r="GP16" i="8"/>
  <c r="GO16" i="8"/>
  <c r="GM18" i="8"/>
  <c r="GL18" i="8"/>
  <c r="GP21" i="8"/>
  <c r="GO21" i="8"/>
  <c r="GP10" i="8"/>
  <c r="GO10" i="8"/>
  <c r="GM16" i="8"/>
  <c r="GL16" i="8"/>
  <c r="GP19" i="8"/>
  <c r="GO19" i="8"/>
  <c r="CX20" i="8"/>
  <c r="CW20" i="8"/>
  <c r="CV20" i="8"/>
  <c r="CR20" i="8"/>
  <c r="S20" i="8"/>
  <c r="CX10" i="8"/>
  <c r="CW10" i="8"/>
  <c r="CV10" i="8"/>
  <c r="CR10" i="8"/>
  <c r="S10" i="8"/>
  <c r="CX19" i="8"/>
  <c r="CW19" i="8"/>
  <c r="CV19" i="8"/>
  <c r="CR19" i="8"/>
  <c r="S19" i="8"/>
  <c r="EQ21" i="8"/>
  <c r="CP17" i="8"/>
  <c r="CM21" i="8"/>
  <c r="EY16" i="8"/>
  <c r="FB13" i="8"/>
  <c r="FB18" i="8"/>
  <c r="GH18" i="8"/>
  <c r="GH21" i="8"/>
  <c r="GP11" i="8"/>
  <c r="GO11" i="8"/>
  <c r="CX12" i="8"/>
  <c r="CW12" i="8"/>
  <c r="CV12" i="8"/>
  <c r="CR12" i="8"/>
  <c r="S12" i="8"/>
  <c r="CU20" i="8"/>
  <c r="CT20" i="8"/>
  <c r="DN12" i="8"/>
  <c r="DM12" i="8"/>
  <c r="GX9" i="8"/>
  <c r="BO10" i="8"/>
  <c r="BN10" i="8"/>
  <c r="EY18" i="8"/>
  <c r="EY13" i="8"/>
  <c r="EY15" i="8"/>
  <c r="FB14" i="8"/>
  <c r="GH20" i="8"/>
  <c r="GM17" i="8"/>
  <c r="GL17" i="8"/>
  <c r="GP9" i="8"/>
  <c r="GO9" i="8"/>
  <c r="GP14" i="8"/>
  <c r="GO14" i="8"/>
  <c r="GP15" i="8"/>
  <c r="GO15" i="8"/>
  <c r="CX17" i="8"/>
  <c r="CW17" i="8"/>
  <c r="EQ20" i="8"/>
  <c r="ET12" i="8"/>
  <c r="EY9" i="8"/>
  <c r="GE14" i="8"/>
  <c r="CU17" i="8"/>
  <c r="CT17" i="8"/>
  <c r="CS17" i="8"/>
  <c r="CQ17" i="8"/>
  <c r="R17" i="8"/>
  <c r="ET18" i="8"/>
  <c r="EQ15" i="8"/>
  <c r="ET15" i="8"/>
  <c r="GE16" i="8"/>
  <c r="GM21" i="8"/>
  <c r="GL21" i="8"/>
  <c r="GP13" i="8"/>
  <c r="GO13" i="8"/>
  <c r="GP18" i="8"/>
  <c r="GO18" i="8"/>
  <c r="CU9" i="8"/>
  <c r="CT9" i="8"/>
  <c r="CS9" i="8"/>
  <c r="CQ9" i="8"/>
  <c r="R9" i="8"/>
  <c r="CX16" i="8"/>
  <c r="CW16" i="8"/>
  <c r="CV16" i="8"/>
  <c r="CR16" i="8"/>
  <c r="S16" i="8"/>
  <c r="CX9" i="8"/>
  <c r="CW9" i="8"/>
  <c r="CV9" i="8"/>
  <c r="CR9" i="8"/>
  <c r="S9" i="8"/>
  <c r="CU15" i="8"/>
  <c r="CT15" i="8"/>
  <c r="CS15" i="8"/>
  <c r="CQ15" i="8"/>
  <c r="R15" i="8"/>
  <c r="ET21" i="8"/>
  <c r="EY11" i="8"/>
  <c r="GE17" i="8"/>
  <c r="GE20" i="8"/>
  <c r="GP20" i="8"/>
  <c r="GO20" i="8"/>
  <c r="GM11" i="8"/>
  <c r="GL11" i="8"/>
  <c r="CX13" i="8"/>
  <c r="CW13" i="8"/>
  <c r="CV13" i="8"/>
  <c r="CR13" i="8"/>
  <c r="S13" i="8"/>
  <c r="M105" i="4"/>
  <c r="T44" i="4"/>
  <c r="V40" i="4"/>
  <c r="W40" i="4"/>
  <c r="V48" i="4"/>
  <c r="W48" i="4"/>
  <c r="O101" i="4"/>
  <c r="V114" i="4"/>
  <c r="V39" i="4"/>
  <c r="S101" i="4"/>
  <c r="Y42" i="4"/>
  <c r="Y41" i="4"/>
  <c r="Y45" i="4"/>
  <c r="M98" i="4"/>
  <c r="Y44" i="4"/>
  <c r="S112" i="4"/>
  <c r="M108" i="4"/>
  <c r="S108" i="4"/>
  <c r="BT58" i="4"/>
  <c r="M100" i="4"/>
  <c r="J156" i="4"/>
  <c r="I156" i="4"/>
  <c r="P36" i="4"/>
  <c r="BN58" i="4"/>
  <c r="M109" i="4"/>
  <c r="V116" i="4"/>
  <c r="M111" i="4"/>
  <c r="Y40" i="4"/>
  <c r="M113" i="4"/>
  <c r="V38" i="4"/>
  <c r="BT11" i="4"/>
  <c r="M101" i="4"/>
  <c r="P49" i="4"/>
  <c r="BO38" i="4"/>
  <c r="BN38" i="4"/>
  <c r="V107" i="4"/>
  <c r="P44" i="4"/>
  <c r="BO18" i="4"/>
  <c r="BN18" i="4"/>
  <c r="Y49" i="4"/>
  <c r="V98" i="4"/>
  <c r="Y33" i="4"/>
  <c r="Y43" i="4"/>
  <c r="E162" i="4"/>
  <c r="V33" i="4"/>
  <c r="W33" i="4"/>
  <c r="V115" i="4"/>
  <c r="P50" i="4"/>
  <c r="BO47" i="4"/>
  <c r="BN47" i="4"/>
  <c r="S111" i="4"/>
  <c r="S113" i="4"/>
  <c r="V31" i="4"/>
  <c r="W31" i="4"/>
  <c r="V101" i="4"/>
  <c r="S107" i="4"/>
  <c r="S102" i="4"/>
  <c r="V104" i="4"/>
  <c r="V109" i="4"/>
  <c r="P45" i="4"/>
  <c r="BO60" i="4"/>
  <c r="BN60" i="4"/>
  <c r="V103" i="4"/>
  <c r="P48" i="4"/>
  <c r="BO54" i="4"/>
  <c r="BN54" i="4"/>
  <c r="Q107" i="4"/>
  <c r="M115" i="4"/>
  <c r="M97" i="4"/>
  <c r="V113" i="4"/>
  <c r="P32" i="4"/>
  <c r="V97" i="4"/>
  <c r="V99" i="4"/>
  <c r="S106" i="4"/>
  <c r="M102" i="4"/>
  <c r="O112" i="4"/>
  <c r="Q115" i="4"/>
  <c r="Q110" i="4"/>
  <c r="S116" i="4"/>
  <c r="W69" i="4"/>
  <c r="BO13" i="8"/>
  <c r="BN13" i="8"/>
  <c r="CX18" i="8"/>
  <c r="CW18" i="8"/>
  <c r="CV18" i="8"/>
  <c r="CR18" i="8"/>
  <c r="S18" i="8"/>
  <c r="CX21" i="8"/>
  <c r="CW21" i="8"/>
  <c r="CV21" i="8"/>
  <c r="CR21" i="8"/>
  <c r="S21" i="8"/>
  <c r="BA32" i="8"/>
  <c r="FB11" i="8"/>
  <c r="GM20" i="8"/>
  <c r="GL20" i="8"/>
  <c r="FO19" i="8"/>
  <c r="FN19" i="8"/>
  <c r="CM12" i="8"/>
  <c r="CM14" i="8"/>
  <c r="CM11" i="8"/>
  <c r="CX15" i="8"/>
  <c r="CW15" i="8"/>
  <c r="CV15" i="8"/>
  <c r="CR15" i="8"/>
  <c r="S15" i="8"/>
  <c r="GM12" i="8"/>
  <c r="GL12" i="8"/>
  <c r="G19" i="14"/>
  <c r="G19" i="13"/>
  <c r="I21" i="14"/>
  <c r="I21" i="13"/>
  <c r="E23" i="13"/>
  <c r="F23" i="13"/>
  <c r="E23" i="14"/>
  <c r="F23" i="14"/>
  <c r="I27" i="14"/>
  <c r="I27" i="13"/>
  <c r="DC17" i="7"/>
  <c r="DC16" i="7"/>
  <c r="DF15" i="7"/>
  <c r="DC21" i="7"/>
  <c r="DC20" i="7"/>
  <c r="DF12" i="7"/>
  <c r="DF19" i="7"/>
  <c r="DF18" i="7"/>
  <c r="DC18" i="7"/>
  <c r="DF11" i="7"/>
  <c r="DC10" i="7"/>
  <c r="DF10" i="7"/>
  <c r="DC15" i="7"/>
  <c r="DC14" i="7"/>
  <c r="S31" i="14"/>
  <c r="S31" i="13"/>
  <c r="H36" i="9"/>
  <c r="AL71" i="4"/>
  <c r="AL57" i="4"/>
  <c r="P37" i="9"/>
  <c r="AL55" i="4"/>
  <c r="L37" i="9"/>
  <c r="AL61" i="4"/>
  <c r="X37" i="9"/>
  <c r="AL67" i="4"/>
  <c r="AJ37" i="9"/>
  <c r="AL53" i="4"/>
  <c r="H37" i="9"/>
  <c r="AG55" i="4"/>
  <c r="AG53" i="4"/>
  <c r="AG58" i="4"/>
  <c r="AG69" i="4"/>
  <c r="AG57" i="4"/>
  <c r="AG61" i="4"/>
  <c r="AG67" i="4"/>
  <c r="AG52" i="4"/>
  <c r="F31" i="9"/>
  <c r="AG70" i="4"/>
  <c r="AG64" i="4"/>
  <c r="AG62" i="4"/>
  <c r="CE17" i="7"/>
  <c r="CH21" i="7"/>
  <c r="CE12" i="7"/>
  <c r="CE13" i="7"/>
  <c r="CE9" i="7"/>
  <c r="CH16" i="7"/>
  <c r="CH20" i="7"/>
  <c r="CH13" i="7"/>
  <c r="CH10" i="7"/>
  <c r="CH17" i="7"/>
  <c r="P25" i="14"/>
  <c r="R25" i="14"/>
  <c r="Q19" i="14"/>
  <c r="Q19" i="13"/>
  <c r="P6" i="14"/>
  <c r="R6" i="14"/>
  <c r="N29" i="13"/>
  <c r="L29" i="13"/>
  <c r="M8" i="14"/>
  <c r="M8" i="13"/>
  <c r="S29" i="14"/>
  <c r="S29" i="13"/>
  <c r="P14" i="13"/>
  <c r="R14" i="13"/>
  <c r="AE131" i="4"/>
  <c r="AN131" i="4"/>
  <c r="J71" i="11"/>
  <c r="M123" i="4"/>
  <c r="M136" i="4"/>
  <c r="Q124" i="4"/>
  <c r="T58" i="4"/>
  <c r="S134" i="4"/>
  <c r="S120" i="4"/>
  <c r="M54" i="4"/>
  <c r="H51" i="6"/>
  <c r="T112" i="6"/>
  <c r="H67" i="6"/>
  <c r="M124" i="4"/>
  <c r="Y62" i="4"/>
  <c r="R24" i="7"/>
  <c r="AB16" i="4"/>
  <c r="BR22" i="4"/>
  <c r="BQ22" i="4"/>
  <c r="Q5" i="14"/>
  <c r="Q5" i="13"/>
  <c r="Z123" i="4"/>
  <c r="AN123" i="4"/>
  <c r="J63" i="11"/>
  <c r="D10" i="14"/>
  <c r="D10" i="13"/>
  <c r="D15" i="13"/>
  <c r="D15" i="14"/>
  <c r="D18" i="13"/>
  <c r="D18" i="14"/>
  <c r="AG43" i="4"/>
  <c r="FV12" i="8"/>
  <c r="FU12" i="8"/>
  <c r="FS12" i="8"/>
  <c r="AL12" i="8"/>
  <c r="FV20" i="8"/>
  <c r="FU20" i="8"/>
  <c r="FS20" i="8"/>
  <c r="AL20" i="8"/>
  <c r="FY10" i="8"/>
  <c r="FX10" i="8"/>
  <c r="FT10" i="8"/>
  <c r="AM10" i="8"/>
  <c r="FY19" i="8"/>
  <c r="K32" i="14"/>
  <c r="K32" i="13"/>
  <c r="O26" i="13"/>
  <c r="O26" i="14"/>
  <c r="AF36" i="9"/>
  <c r="AL65" i="4"/>
  <c r="AR51" i="6"/>
  <c r="DL112" i="6"/>
  <c r="AR67" i="6"/>
  <c r="R64" i="4"/>
  <c r="FZ15" i="8"/>
  <c r="FY15" i="8"/>
  <c r="FX15" i="8"/>
  <c r="FT15" i="8"/>
  <c r="AM15" i="8"/>
  <c r="BR18" i="8"/>
  <c r="BQ18" i="8"/>
  <c r="BR15" i="8"/>
  <c r="BQ15" i="8"/>
  <c r="FZ18" i="8"/>
  <c r="FY18" i="8"/>
  <c r="FX18" i="8"/>
  <c r="FT18" i="8"/>
  <c r="AM18" i="8"/>
  <c r="FZ21" i="8"/>
  <c r="FY21" i="8"/>
  <c r="FW18" i="8"/>
  <c r="FV18" i="8"/>
  <c r="FU18" i="8"/>
  <c r="FS18" i="8"/>
  <c r="AL18" i="8"/>
  <c r="BR10" i="8"/>
  <c r="BQ10" i="8"/>
  <c r="FZ17" i="8"/>
  <c r="FY17" i="8"/>
  <c r="FX17" i="8"/>
  <c r="FT17" i="8"/>
  <c r="AM17" i="8"/>
  <c r="FZ9" i="8"/>
  <c r="FY9" i="8"/>
  <c r="FX9" i="8"/>
  <c r="FT9" i="8"/>
  <c r="AM9" i="8"/>
  <c r="FW15" i="8"/>
  <c r="FV15" i="8"/>
  <c r="FU15" i="8"/>
  <c r="FS15" i="8"/>
  <c r="AL15" i="8"/>
  <c r="BR14" i="8"/>
  <c r="BQ14" i="8"/>
  <c r="FZ13" i="8"/>
  <c r="FY13" i="8"/>
  <c r="FX13" i="8"/>
  <c r="FT13" i="8"/>
  <c r="AM13" i="8"/>
  <c r="FW10" i="8"/>
  <c r="FV10" i="8"/>
  <c r="FU10" i="8"/>
  <c r="FS10" i="8"/>
  <c r="AL10" i="8"/>
  <c r="FW19" i="8"/>
  <c r="FV19" i="8"/>
  <c r="FU19" i="8"/>
  <c r="FS19" i="8"/>
  <c r="AL19" i="8"/>
  <c r="FW11" i="8"/>
  <c r="FV11" i="8"/>
  <c r="BR11" i="8"/>
  <c r="BQ11" i="8"/>
  <c r="R13" i="13"/>
  <c r="P13" i="13"/>
  <c r="M9" i="13"/>
  <c r="M9" i="14"/>
  <c r="S20" i="14"/>
  <c r="S20" i="13"/>
  <c r="I26" i="14"/>
  <c r="I26" i="13"/>
  <c r="B21" i="14"/>
  <c r="B21" i="13"/>
  <c r="Q24" i="13"/>
  <c r="Q24" i="14"/>
  <c r="Q7" i="13"/>
  <c r="Q7" i="14"/>
  <c r="AJ91" i="4"/>
  <c r="AJ80" i="4"/>
  <c r="AE80" i="4"/>
  <c r="AN80" i="4"/>
  <c r="J12" i="11"/>
  <c r="AJ90" i="4"/>
  <c r="AN90" i="4"/>
  <c r="J22" i="11"/>
  <c r="AJ83" i="4"/>
  <c r="AN83" i="4"/>
  <c r="J15" i="11"/>
  <c r="AJ82" i="4"/>
  <c r="AN82" i="4"/>
  <c r="J14" i="11"/>
  <c r="AE91" i="4"/>
  <c r="AB36" i="9"/>
  <c r="AL63" i="4"/>
  <c r="AB37" i="9"/>
  <c r="AL46" i="4"/>
  <c r="AL38" i="4"/>
  <c r="AL45" i="4"/>
  <c r="AH37" i="8"/>
  <c r="AL41" i="4"/>
  <c r="AL33" i="4"/>
  <c r="AL35" i="4"/>
  <c r="N37" i="8"/>
  <c r="AL47" i="4"/>
  <c r="AL37" i="8"/>
  <c r="S21" i="13"/>
  <c r="K15" i="13"/>
  <c r="B20" i="13"/>
  <c r="D50" i="4"/>
  <c r="O6" i="4"/>
  <c r="C4" i="4"/>
  <c r="H30" i="6"/>
  <c r="S10" i="13"/>
  <c r="S19" i="14"/>
  <c r="AJ112" i="4"/>
  <c r="AN112" i="4"/>
  <c r="J48" i="11"/>
  <c r="Q15" i="13"/>
  <c r="S6" i="13"/>
  <c r="O27" i="14"/>
  <c r="Z51" i="6"/>
  <c r="BP112" i="6"/>
  <c r="Z67" i="6"/>
  <c r="AG42" i="4"/>
  <c r="P30" i="8"/>
  <c r="AB19" i="4"/>
  <c r="AG35" i="4"/>
  <c r="O108" i="4"/>
  <c r="M85" i="4"/>
  <c r="X123" i="4"/>
  <c r="A5" i="8"/>
  <c r="X99" i="4"/>
  <c r="CE72" i="4"/>
  <c r="T115" i="4"/>
  <c r="X101" i="4"/>
  <c r="T112" i="4"/>
  <c r="X97" i="4"/>
  <c r="T119" i="4"/>
  <c r="X88" i="4"/>
  <c r="T88" i="4"/>
  <c r="AY88" i="4"/>
  <c r="T91" i="4"/>
  <c r="Q91" i="4"/>
  <c r="X91" i="4"/>
  <c r="AY91" i="4"/>
  <c r="T123" i="4"/>
  <c r="T101" i="4"/>
  <c r="X98" i="4"/>
  <c r="T120" i="4"/>
  <c r="CG72" i="4"/>
  <c r="CH72" i="4"/>
  <c r="CF98" i="4"/>
  <c r="D3" i="4"/>
  <c r="CF72" i="4"/>
  <c r="CR96" i="4"/>
  <c r="CJ73" i="4"/>
  <c r="CK72" i="4"/>
  <c r="CH71" i="4"/>
  <c r="T104" i="4"/>
  <c r="T94" i="4"/>
  <c r="X134" i="4"/>
  <c r="T124" i="4"/>
  <c r="A5" i="9"/>
  <c r="D2" i="4"/>
  <c r="T97" i="4"/>
  <c r="CD71" i="4"/>
  <c r="X104" i="4"/>
  <c r="X114" i="4"/>
  <c r="T107" i="4"/>
  <c r="X78" i="4"/>
  <c r="T83" i="4"/>
  <c r="T116" i="4"/>
  <c r="X136" i="4"/>
  <c r="T132" i="4"/>
  <c r="X102" i="4"/>
  <c r="T109" i="4"/>
  <c r="X108" i="4"/>
  <c r="X105" i="4"/>
  <c r="X112" i="4"/>
  <c r="CE73" i="4"/>
  <c r="T82" i="4"/>
  <c r="X82" i="4"/>
  <c r="T103" i="4"/>
  <c r="X122" i="4"/>
  <c r="X132" i="4"/>
  <c r="T102" i="4"/>
  <c r="T98" i="4"/>
  <c r="AY98" i="4"/>
  <c r="CD73" i="4"/>
  <c r="CN73" i="4"/>
  <c r="CO73" i="4"/>
  <c r="T105" i="4"/>
  <c r="AY105" i="4"/>
  <c r="X100" i="4"/>
  <c r="CG73" i="4"/>
  <c r="X129" i="4"/>
  <c r="T78" i="4"/>
  <c r="X128" i="4"/>
  <c r="X130" i="4"/>
  <c r="X121" i="4"/>
  <c r="X111" i="4"/>
  <c r="CD72" i="4"/>
  <c r="CL72" i="4"/>
  <c r="CL71" i="4"/>
  <c r="T106" i="4"/>
  <c r="CI72" i="4"/>
  <c r="CI71" i="4"/>
  <c r="X131" i="4"/>
  <c r="CM73" i="4"/>
  <c r="T99" i="4"/>
  <c r="X119" i="4"/>
  <c r="X124" i="4"/>
  <c r="T134" i="4"/>
  <c r="T127" i="4"/>
  <c r="T85" i="4"/>
  <c r="T80" i="4"/>
  <c r="X127" i="4"/>
  <c r="X126" i="4"/>
  <c r="T100" i="4"/>
  <c r="X135" i="4"/>
  <c r="T118" i="4"/>
  <c r="T135" i="4"/>
  <c r="T130" i="4"/>
  <c r="X109" i="4"/>
  <c r="T113" i="4"/>
  <c r="T76" i="4"/>
  <c r="T79" i="4"/>
  <c r="T122" i="4"/>
  <c r="AY122" i="4"/>
  <c r="T121" i="4"/>
  <c r="AY121" i="4"/>
  <c r="CO71" i="4"/>
  <c r="X115" i="4"/>
  <c r="X92" i="4"/>
  <c r="CK73" i="4"/>
  <c r="T77" i="4"/>
  <c r="X80" i="4"/>
  <c r="AY80" i="4"/>
  <c r="CM119" i="4"/>
  <c r="CL133" i="4"/>
  <c r="CE130" i="4"/>
  <c r="CL111" i="4"/>
  <c r="CL114" i="4"/>
  <c r="CE102" i="4"/>
  <c r="CJ105" i="4"/>
  <c r="CG84" i="4"/>
  <c r="CH116" i="4"/>
  <c r="CK81" i="4"/>
  <c r="CL127" i="4"/>
  <c r="CK97" i="4"/>
  <c r="CI110" i="4"/>
  <c r="CM116" i="4"/>
  <c r="CH82" i="4"/>
  <c r="CL91" i="4"/>
  <c r="CO81" i="4"/>
  <c r="CO95" i="4"/>
  <c r="CJ77" i="4"/>
  <c r="CH103" i="4"/>
  <c r="CF125" i="4"/>
  <c r="CF82" i="4"/>
  <c r="X86" i="4"/>
  <c r="X81" i="4"/>
  <c r="CD135" i="4"/>
  <c r="CG99" i="4"/>
  <c r="CH123" i="4"/>
  <c r="CK94" i="4"/>
  <c r="CE112" i="4"/>
  <c r="CE95" i="4"/>
  <c r="CG130" i="4"/>
  <c r="CN122" i="4"/>
  <c r="CH129" i="4"/>
  <c r="CH115" i="4"/>
  <c r="CO93" i="4"/>
  <c r="CK95" i="4"/>
  <c r="CG122" i="4"/>
  <c r="CI77" i="4"/>
  <c r="CD130" i="4"/>
  <c r="CN87" i="4"/>
  <c r="CO114" i="4"/>
  <c r="CE118" i="4"/>
  <c r="CI120" i="4"/>
  <c r="CE119" i="4"/>
  <c r="CL103" i="4"/>
  <c r="CF122" i="4"/>
  <c r="CF135" i="4"/>
  <c r="CF103" i="4"/>
  <c r="X107" i="4"/>
  <c r="T136" i="4"/>
  <c r="CD114" i="4"/>
  <c r="CE94" i="4"/>
  <c r="CO121" i="4"/>
  <c r="CH110" i="4"/>
  <c r="CD104" i="4"/>
  <c r="CG108" i="4"/>
  <c r="CK90" i="4"/>
  <c r="CE133" i="4"/>
  <c r="CN101" i="4"/>
  <c r="CG98" i="4"/>
  <c r="CH106" i="4"/>
  <c r="CL102" i="4"/>
  <c r="CD103" i="4"/>
  <c r="CD133" i="4"/>
  <c r="CK108" i="4"/>
  <c r="CG133" i="4"/>
  <c r="CM114" i="4"/>
  <c r="CL123" i="4"/>
  <c r="CE79" i="4"/>
  <c r="CG100" i="4"/>
  <c r="CO125" i="4"/>
  <c r="CF99" i="4"/>
  <c r="CF93" i="4"/>
  <c r="CF84" i="4"/>
  <c r="CL73" i="4"/>
  <c r="T81" i="4"/>
  <c r="AY81" i="4"/>
  <c r="CG119" i="4"/>
  <c r="CK84" i="4"/>
  <c r="CI80" i="4"/>
  <c r="CM90" i="4"/>
  <c r="CI133" i="4"/>
  <c r="CE91" i="4"/>
  <c r="CD119" i="4"/>
  <c r="CL109" i="4"/>
  <c r="CL86" i="4"/>
  <c r="CI86" i="4"/>
  <c r="CN77" i="4"/>
  <c r="CM86" i="4"/>
  <c r="CK110" i="4"/>
  <c r="CD90" i="4"/>
  <c r="CI82" i="4"/>
  <c r="CK129" i="4"/>
  <c r="CL99" i="4"/>
  <c r="CD83" i="4"/>
  <c r="CN116" i="4"/>
  <c r="CE97" i="4"/>
  <c r="CD91" i="4"/>
  <c r="CJ83" i="4"/>
  <c r="CH125" i="4"/>
  <c r="CG90" i="4"/>
  <c r="CF89" i="4"/>
  <c r="CF87" i="4"/>
  <c r="CF127" i="4"/>
  <c r="T111" i="4"/>
  <c r="T128" i="4"/>
  <c r="AY128" i="4"/>
  <c r="CK111" i="4"/>
  <c r="CJ79" i="4"/>
  <c r="CN100" i="4"/>
  <c r="CO105" i="4"/>
  <c r="CK116" i="4"/>
  <c r="CG127" i="4"/>
  <c r="CM97" i="4"/>
  <c r="CN105" i="4"/>
  <c r="CO102" i="4"/>
  <c r="CM125" i="4"/>
  <c r="CD106" i="4"/>
  <c r="CK124" i="4"/>
  <c r="CI88" i="4"/>
  <c r="CL100" i="4"/>
  <c r="CE88" i="4"/>
  <c r="CM88" i="4"/>
  <c r="CO134" i="4"/>
  <c r="CK125" i="4"/>
  <c r="CG97" i="4"/>
  <c r="CJ92" i="4"/>
  <c r="CM83" i="4"/>
  <c r="CI109" i="4"/>
  <c r="CL115" i="4"/>
  <c r="CG78" i="4"/>
  <c r="CF102" i="4"/>
  <c r="CF132" i="4"/>
  <c r="CF118" i="4"/>
  <c r="CN72" i="4"/>
  <c r="T92" i="4"/>
  <c r="X118" i="4"/>
  <c r="CO80" i="4"/>
  <c r="CD94" i="4"/>
  <c r="CJ114" i="4"/>
  <c r="CN123" i="4"/>
  <c r="CG76" i="4"/>
  <c r="CM134" i="4"/>
  <c r="CN108" i="4"/>
  <c r="CM104" i="4"/>
  <c r="CI92" i="4"/>
  <c r="CH76" i="4"/>
  <c r="CM82" i="4"/>
  <c r="CD110" i="4"/>
  <c r="CO110" i="4"/>
  <c r="CL104" i="4"/>
  <c r="CE93" i="4"/>
  <c r="CG92" i="4"/>
  <c r="CN137" i="4"/>
  <c r="CI129" i="4"/>
  <c r="CD105" i="4"/>
  <c r="CD88" i="4"/>
  <c r="CE124" i="4"/>
  <c r="CM94" i="4"/>
  <c r="CJ82" i="4"/>
  <c r="CF101" i="4"/>
  <c r="CF137" i="4"/>
  <c r="CF83" i="4"/>
  <c r="X113" i="4"/>
  <c r="CL129" i="4"/>
  <c r="CI123" i="4"/>
  <c r="CE128" i="4"/>
  <c r="CH127" i="4"/>
  <c r="CJ125" i="4"/>
  <c r="CE111" i="4"/>
  <c r="CF79" i="4"/>
  <c r="CH128" i="4"/>
  <c r="CE122" i="4"/>
  <c r="CM131" i="4"/>
  <c r="CM110" i="4"/>
  <c r="CE99" i="4"/>
  <c r="CG121" i="4"/>
  <c r="CK126" i="4"/>
  <c r="CG131" i="4"/>
  <c r="CM126" i="4"/>
  <c r="CE132" i="4"/>
  <c r="CF76" i="4"/>
  <c r="CO86" i="4"/>
  <c r="CH108" i="4"/>
  <c r="CL124" i="4"/>
  <c r="CD109" i="4"/>
  <c r="CD95" i="4"/>
  <c r="CD101" i="4"/>
  <c r="CK120" i="4"/>
  <c r="CO107" i="4"/>
  <c r="CI111" i="4"/>
  <c r="CO118" i="4"/>
  <c r="CF106" i="4"/>
  <c r="CJ112" i="4"/>
  <c r="CJ100" i="4"/>
  <c r="CN127" i="4"/>
  <c r="CJ86" i="4"/>
  <c r="CH101" i="4"/>
  <c r="CO99" i="4"/>
  <c r="CD89" i="4"/>
  <c r="CN94" i="4"/>
  <c r="CK79" i="4"/>
  <c r="CG120" i="4"/>
  <c r="CF112" i="4"/>
  <c r="CH136" i="4"/>
  <c r="CL76" i="4"/>
  <c r="CE107" i="4"/>
  <c r="CE137" i="4"/>
  <c r="CO119" i="4"/>
  <c r="CD80" i="4"/>
  <c r="CK89" i="4"/>
  <c r="CG126" i="4"/>
  <c r="CO94" i="4"/>
  <c r="CD85" i="4"/>
  <c r="CK137" i="4"/>
  <c r="CF121" i="4"/>
  <c r="CI89" i="4"/>
  <c r="CM130" i="4"/>
  <c r="CM118" i="4"/>
  <c r="CN92" i="4"/>
  <c r="CM89" i="4"/>
  <c r="CL95" i="4"/>
  <c r="CJ133" i="4"/>
  <c r="CM132" i="4"/>
  <c r="CK115" i="4"/>
  <c r="CN113" i="4"/>
  <c r="CK71" i="4"/>
  <c r="CJ136" i="4"/>
  <c r="CG124" i="4"/>
  <c r="CH121" i="4"/>
  <c r="CI102" i="4"/>
  <c r="CM101" i="4"/>
  <c r="CF114" i="4"/>
  <c r="CF104" i="4"/>
  <c r="CE114" i="4"/>
  <c r="CM106" i="4"/>
  <c r="CI90" i="4"/>
  <c r="CI128" i="4"/>
  <c r="CH91" i="4"/>
  <c r="CJ97" i="4"/>
  <c r="CD116" i="4"/>
  <c r="CD78" i="4"/>
  <c r="CG89" i="4"/>
  <c r="CN112" i="4"/>
  <c r="CI136" i="4"/>
  <c r="CF136" i="4"/>
  <c r="CO88" i="4"/>
  <c r="CM137" i="4"/>
  <c r="CN93" i="4"/>
  <c r="CJ116" i="4"/>
  <c r="CH79" i="4"/>
  <c r="CE103" i="4"/>
  <c r="CN110" i="4"/>
  <c r="CH109" i="4"/>
  <c r="CM111" i="4"/>
  <c r="CG94" i="4"/>
  <c r="CF100" i="4"/>
  <c r="CO101" i="4"/>
  <c r="CK78" i="4"/>
  <c r="CG105" i="4"/>
  <c r="CE85" i="4"/>
  <c r="CM93" i="4"/>
  <c r="CN107" i="4"/>
  <c r="CD134" i="4"/>
  <c r="CO115" i="4"/>
  <c r="CG95" i="4"/>
  <c r="CH99" i="4"/>
  <c r="CF108" i="4"/>
  <c r="CI93" i="4"/>
  <c r="CH84" i="4"/>
  <c r="CE115" i="4"/>
  <c r="CD120" i="4"/>
  <c r="CO83" i="4"/>
  <c r="CJ106" i="4"/>
  <c r="CH100" i="4"/>
  <c r="CO106" i="4"/>
  <c r="CE82" i="4"/>
  <c r="CN136" i="4"/>
  <c r="CL121" i="4"/>
  <c r="CO89" i="4"/>
  <c r="CL125" i="4"/>
  <c r="CJ89" i="4"/>
  <c r="CL87" i="4"/>
  <c r="CM122" i="4"/>
  <c r="CO108" i="4"/>
  <c r="CM92" i="4"/>
  <c r="CL131" i="4"/>
  <c r="CE125" i="4"/>
  <c r="CL112" i="4"/>
  <c r="CH133" i="4"/>
  <c r="CK135" i="4"/>
  <c r="CD77" i="4"/>
  <c r="CI104" i="4"/>
  <c r="CI81" i="4"/>
  <c r="CO103" i="4"/>
  <c r="CH105" i="4"/>
  <c r="CF81" i="4"/>
  <c r="CF119" i="4"/>
  <c r="CF73" i="4"/>
  <c r="CI125" i="4"/>
  <c r="CJ135" i="4"/>
  <c r="CI87" i="4"/>
  <c r="CL79" i="4"/>
  <c r="CO133" i="4"/>
  <c r="CG128" i="4"/>
  <c r="CL94" i="4"/>
  <c r="CD124" i="4"/>
  <c r="CG106" i="4"/>
  <c r="CJ91" i="4"/>
  <c r="CM135" i="4"/>
  <c r="CF105" i="4"/>
  <c r="CJ123" i="4"/>
  <c r="CJ131" i="4"/>
  <c r="CI79" i="4"/>
  <c r="CH87" i="4"/>
  <c r="CK101" i="4"/>
  <c r="CI101" i="4"/>
  <c r="CK98" i="4"/>
  <c r="CG80" i="4"/>
  <c r="CG88" i="4"/>
  <c r="CE113" i="4"/>
  <c r="CF111" i="4"/>
  <c r="CM80" i="4"/>
  <c r="CM100" i="4"/>
  <c r="CE131" i="4"/>
  <c r="CI100" i="4"/>
  <c r="CL90" i="4"/>
  <c r="CI98" i="4"/>
  <c r="CG103" i="4"/>
  <c r="CJ129" i="4"/>
  <c r="CO131" i="4"/>
  <c r="CJ101" i="4"/>
  <c r="CF77" i="4"/>
  <c r="CF71" i="4"/>
  <c r="CN118" i="4"/>
  <c r="CJ132" i="4"/>
  <c r="CH122" i="4"/>
  <c r="CH83" i="4"/>
  <c r="CN102" i="4"/>
  <c r="CK99" i="4"/>
  <c r="CH80" i="4"/>
  <c r="CJ84" i="4"/>
  <c r="CO122" i="4"/>
  <c r="CE76" i="4"/>
  <c r="CF92" i="4"/>
  <c r="CG118" i="4"/>
  <c r="CK133" i="4"/>
  <c r="CH119" i="4"/>
  <c r="CM99" i="4"/>
  <c r="CO79" i="4"/>
  <c r="CJ80" i="4"/>
  <c r="CH120" i="4"/>
  <c r="CO98" i="4"/>
  <c r="CK91" i="4"/>
  <c r="CI99" i="4"/>
  <c r="CI132" i="4"/>
  <c r="CI135" i="4"/>
  <c r="CK80" i="4"/>
  <c r="CH107" i="4"/>
  <c r="CK83" i="4"/>
  <c r="CM133" i="4"/>
  <c r="CD84" i="4"/>
  <c r="CF107" i="4"/>
  <c r="CJ90" i="4"/>
  <c r="CH98" i="4"/>
  <c r="CD100" i="4"/>
  <c r="CE110" i="4"/>
  <c r="CD112" i="4"/>
  <c r="CE123" i="4"/>
  <c r="CH131" i="4"/>
  <c r="CH111" i="4"/>
  <c r="CO113" i="4"/>
  <c r="CN76" i="4"/>
  <c r="CF126" i="4"/>
  <c r="CG93" i="4"/>
  <c r="CN78" i="4"/>
  <c r="CO91" i="4"/>
  <c r="CN85" i="4"/>
  <c r="CM77" i="4"/>
  <c r="CN126" i="4"/>
  <c r="CK76" i="4"/>
  <c r="CJ111" i="4"/>
  <c r="CG125" i="4"/>
  <c r="CD86" i="4"/>
  <c r="CE136" i="4"/>
  <c r="CF90" i="4"/>
  <c r="CK112" i="4"/>
  <c r="CI103" i="4"/>
  <c r="CJ108" i="4"/>
  <c r="CN83" i="4"/>
  <c r="CM81" i="4"/>
  <c r="CK85" i="4"/>
  <c r="CH130" i="4"/>
  <c r="CI127" i="4"/>
  <c r="CN129" i="4"/>
  <c r="CM112" i="4"/>
  <c r="CD115" i="4"/>
  <c r="CL137" i="4"/>
  <c r="CK121" i="4"/>
  <c r="CD81" i="4"/>
  <c r="CO76" i="4"/>
  <c r="CD118" i="4"/>
  <c r="CL92" i="4"/>
  <c r="CN132" i="4"/>
  <c r="CK114" i="4"/>
  <c r="CJ104" i="4"/>
  <c r="CJ121" i="4"/>
  <c r="CG111" i="4"/>
  <c r="CK131" i="4"/>
  <c r="CI121" i="4"/>
  <c r="CG114" i="4"/>
  <c r="CK87" i="4"/>
  <c r="CO124" i="4"/>
  <c r="CD99" i="4"/>
  <c r="CE105" i="4"/>
  <c r="CH90" i="4"/>
  <c r="CD108" i="4"/>
  <c r="CM109" i="4"/>
  <c r="CH88" i="4"/>
  <c r="CE109" i="4"/>
  <c r="CH95" i="4"/>
  <c r="CG86" i="4"/>
  <c r="CJ76" i="4"/>
  <c r="CF130" i="4"/>
  <c r="CF120" i="4"/>
  <c r="CO137" i="4"/>
  <c r="CE92" i="4"/>
  <c r="CO132" i="4"/>
  <c r="CM76" i="4"/>
  <c r="CL83" i="4"/>
  <c r="CM103" i="4"/>
  <c r="CN130" i="4"/>
  <c r="CN114" i="4"/>
  <c r="CD98" i="4"/>
  <c r="CD93" i="4"/>
  <c r="CF124" i="4"/>
  <c r="CH112" i="4"/>
  <c r="CI76" i="4"/>
  <c r="CD132" i="4"/>
  <c r="CN128" i="4"/>
  <c r="CJ115" i="4"/>
  <c r="CO78" i="4"/>
  <c r="CI105" i="4"/>
  <c r="CJ85" i="4"/>
  <c r="CO112" i="4"/>
  <c r="CG113" i="4"/>
  <c r="CF80" i="4"/>
  <c r="CD127" i="4"/>
  <c r="CM102" i="4"/>
  <c r="CJ93" i="4"/>
  <c r="CH137" i="4"/>
  <c r="CL136" i="4"/>
  <c r="CG107" i="4"/>
  <c r="CK105" i="4"/>
  <c r="CN91" i="4"/>
  <c r="CG134" i="4"/>
  <c r="CJ124" i="4"/>
  <c r="CL134" i="4"/>
  <c r="CF88" i="4"/>
  <c r="CL130" i="4"/>
  <c r="CH86" i="4"/>
  <c r="CJ102" i="4"/>
  <c r="CI107" i="4"/>
  <c r="CG81" i="4"/>
  <c r="CN89" i="4"/>
  <c r="CM123" i="4"/>
  <c r="CD123" i="4"/>
  <c r="CJ126" i="4"/>
  <c r="CD122" i="4"/>
  <c r="CF131" i="4"/>
  <c r="CL84" i="4"/>
  <c r="CG91" i="4"/>
  <c r="CN124" i="4"/>
  <c r="CL78" i="4"/>
  <c r="CO116" i="4"/>
  <c r="CO104" i="4"/>
  <c r="CG112" i="4"/>
  <c r="CI94" i="4"/>
  <c r="CH94" i="4"/>
  <c r="CG102" i="4"/>
  <c r="CL77" i="4"/>
  <c r="CG109" i="4"/>
  <c r="CJ119" i="4"/>
  <c r="CO90" i="4"/>
  <c r="CJ81" i="4"/>
  <c r="CM124" i="4"/>
  <c r="CF97" i="4"/>
  <c r="CF133" i="4"/>
  <c r="CG129" i="4"/>
  <c r="CL108" i="4"/>
  <c r="CG83" i="4"/>
  <c r="CE106" i="4"/>
  <c r="CJ103" i="4"/>
  <c r="CG79" i="4"/>
  <c r="CD126" i="4"/>
  <c r="CH126" i="4"/>
  <c r="CM128" i="4"/>
  <c r="CI78" i="4"/>
  <c r="CF129" i="4"/>
  <c r="CE89" i="4"/>
  <c r="CO109" i="4"/>
  <c r="CI119" i="4"/>
  <c r="CN135" i="4"/>
  <c r="CO120" i="4"/>
  <c r="CI118" i="4"/>
  <c r="CI130" i="4"/>
  <c r="CI116" i="4"/>
  <c r="CN82" i="4"/>
  <c r="CM78" i="4"/>
  <c r="CF115" i="4"/>
  <c r="CM121" i="4"/>
  <c r="CL85" i="4"/>
  <c r="CK106" i="4"/>
  <c r="CI91" i="4"/>
  <c r="CJ78" i="4"/>
  <c r="CI131" i="4"/>
  <c r="CO126" i="4"/>
  <c r="CE134" i="4"/>
  <c r="CH118" i="4"/>
  <c r="CO97" i="4"/>
  <c r="CE100" i="4"/>
  <c r="CF78" i="4"/>
  <c r="CK122" i="4"/>
  <c r="CK103" i="4"/>
  <c r="CN120" i="4"/>
  <c r="CJ95" i="4"/>
  <c r="CN95" i="4"/>
  <c r="CJ120" i="4"/>
  <c r="CO111" i="4"/>
  <c r="CH114" i="4"/>
  <c r="CG136" i="4"/>
  <c r="CG132" i="4"/>
  <c r="CF109" i="4"/>
  <c r="CM105" i="4"/>
  <c r="CG101" i="4"/>
  <c r="CL128" i="4"/>
  <c r="CO92" i="4"/>
  <c r="CJ88" i="4"/>
  <c r="CM113" i="4"/>
  <c r="CN84" i="4"/>
  <c r="CJ99" i="4"/>
  <c r="CE78" i="4"/>
  <c r="CL119" i="4"/>
  <c r="CK134" i="4"/>
  <c r="CF86" i="4"/>
  <c r="CH124" i="4"/>
  <c r="CN98" i="4"/>
  <c r="CG116" i="4"/>
  <c r="CK82" i="4"/>
  <c r="CL82" i="4"/>
  <c r="CK118" i="4"/>
  <c r="CE90" i="4"/>
  <c r="CI83" i="4"/>
  <c r="CF113" i="4"/>
  <c r="CG85" i="4"/>
  <c r="CG137" i="4"/>
  <c r="CD79" i="4"/>
  <c r="CH113" i="4"/>
  <c r="CD82" i="4"/>
  <c r="CI124" i="4"/>
  <c r="CK123" i="4"/>
  <c r="CN125" i="4"/>
  <c r="CN111" i="4"/>
  <c r="CO129" i="4"/>
  <c r="CJ113" i="4"/>
  <c r="CF85" i="4"/>
  <c r="CN99" i="4"/>
  <c r="CI122" i="4"/>
  <c r="CL135" i="4"/>
  <c r="CK86" i="4"/>
  <c r="CL80" i="4"/>
  <c r="CJ122" i="4"/>
  <c r="CM85" i="4"/>
  <c r="CE108" i="4"/>
  <c r="CE104" i="4"/>
  <c r="CJ109" i="4"/>
  <c r="CK88" i="4"/>
  <c r="CF91" i="4"/>
  <c r="CG77" i="4"/>
  <c r="CE98" i="4"/>
  <c r="CN103" i="4"/>
  <c r="CE80" i="4"/>
  <c r="CJ118" i="4"/>
  <c r="CD113" i="4"/>
  <c r="CG104" i="4"/>
  <c r="CM136" i="4"/>
  <c r="CH81" i="4"/>
  <c r="CE120" i="4"/>
  <c r="CK92" i="4"/>
  <c r="CL101" i="4"/>
  <c r="CF116" i="4"/>
  <c r="CD125" i="4"/>
  <c r="CO123" i="4"/>
  <c r="CF128" i="4"/>
  <c r="CL81" i="4"/>
  <c r="CH134" i="4"/>
  <c r="CD131" i="4"/>
  <c r="CO136" i="4"/>
  <c r="CH89" i="4"/>
  <c r="CN133" i="4"/>
  <c r="CM108" i="4"/>
  <c r="CO85" i="4"/>
  <c r="CE126" i="4"/>
  <c r="CN131" i="4"/>
  <c r="CD97" i="4"/>
  <c r="CL120" i="4"/>
  <c r="CI106" i="4"/>
  <c r="CD102" i="4"/>
  <c r="CL126" i="4"/>
  <c r="CE121" i="4"/>
  <c r="CJ127" i="4"/>
  <c r="CK119" i="4"/>
  <c r="CH85" i="4"/>
  <c r="CJ98" i="4"/>
  <c r="CK104" i="4"/>
  <c r="CL113" i="4"/>
  <c r="CI113" i="4"/>
  <c r="CG115" i="4"/>
  <c r="CO130" i="4"/>
  <c r="CL88" i="4"/>
  <c r="CI115" i="4"/>
  <c r="CD128" i="4"/>
  <c r="CG87" i="4"/>
  <c r="CM120" i="4"/>
  <c r="CE116" i="4"/>
  <c r="CE77" i="4"/>
  <c r="CN109" i="4"/>
  <c r="CK130" i="4"/>
  <c r="CE84" i="4"/>
  <c r="CE81" i="4"/>
  <c r="CK132" i="4"/>
  <c r="CM87" i="4"/>
  <c r="CH132" i="4"/>
  <c r="CF95" i="4"/>
  <c r="CH93" i="4"/>
  <c r="CJ134" i="4"/>
  <c r="CJ137" i="4"/>
  <c r="CI95" i="4"/>
  <c r="CI85" i="4"/>
  <c r="CK136" i="4"/>
  <c r="CE87" i="4"/>
  <c r="CK113" i="4"/>
  <c r="T133" i="4"/>
  <c r="X133" i="4"/>
  <c r="AY133" i="4"/>
  <c r="CI84" i="4"/>
  <c r="CN79" i="4"/>
  <c r="CF94" i="4"/>
  <c r="CO128" i="4"/>
  <c r="CO84" i="4"/>
  <c r="CG82" i="4"/>
  <c r="CK128" i="4"/>
  <c r="CE101" i="4"/>
  <c r="CF123" i="4"/>
  <c r="CM107" i="4"/>
  <c r="CN81" i="4"/>
  <c r="CO127" i="4"/>
  <c r="CL132" i="4"/>
  <c r="CM127" i="4"/>
  <c r="CO82" i="4"/>
  <c r="CJ110" i="4"/>
  <c r="CN86" i="4"/>
  <c r="CO77" i="4"/>
  <c r="CN121" i="4"/>
  <c r="CF134" i="4"/>
  <c r="CK100" i="4"/>
  <c r="CE86" i="4"/>
  <c r="CI112" i="4"/>
  <c r="CD137" i="4"/>
  <c r="CH102" i="4"/>
  <c r="X137" i="4"/>
  <c r="CL107" i="4"/>
  <c r="CJ128" i="4"/>
  <c r="CI137" i="4"/>
  <c r="CD87" i="4"/>
  <c r="CL105" i="4"/>
  <c r="CM95" i="4"/>
  <c r="CK109" i="4"/>
  <c r="CI134" i="4"/>
  <c r="CN134" i="4"/>
  <c r="CN90" i="4"/>
  <c r="CK77" i="4"/>
  <c r="CE135" i="4"/>
  <c r="CM129" i="4"/>
  <c r="CK127" i="4"/>
  <c r="CD121" i="4"/>
  <c r="CN119" i="4"/>
  <c r="CL89" i="4"/>
  <c r="CK107" i="4"/>
  <c r="T110" i="4"/>
  <c r="AB129" i="4"/>
  <c r="AC129" i="4"/>
  <c r="CE129" i="4"/>
  <c r="CJ130" i="4"/>
  <c r="CL98" i="4"/>
  <c r="CD76" i="4"/>
  <c r="CN80" i="4"/>
  <c r="CI126" i="4"/>
  <c r="T137" i="4"/>
  <c r="CL118" i="4"/>
  <c r="CE83" i="4"/>
  <c r="CL122" i="4"/>
  <c r="CO135" i="4"/>
  <c r="A4" i="6"/>
  <c r="CL110" i="4"/>
  <c r="CM84" i="4"/>
  <c r="CE127" i="4"/>
  <c r="CN88" i="4"/>
  <c r="CH97" i="4"/>
  <c r="CG123" i="4"/>
  <c r="CN97" i="4"/>
  <c r="CH104" i="4"/>
  <c r="CO100" i="4"/>
  <c r="CN115" i="4"/>
  <c r="CH135" i="4"/>
  <c r="CL97" i="4"/>
  <c r="CN106" i="4"/>
  <c r="CD111" i="4"/>
  <c r="CD92" i="4"/>
  <c r="CL116" i="4"/>
  <c r="CM91" i="4"/>
  <c r="CL93" i="4"/>
  <c r="CM79" i="4"/>
  <c r="CD129" i="4"/>
  <c r="CM115" i="4"/>
  <c r="CI114" i="4"/>
  <c r="CJ94" i="4"/>
  <c r="CI108" i="4"/>
  <c r="CD136" i="4"/>
  <c r="CG110" i="4"/>
  <c r="CM98" i="4"/>
  <c r="AB128" i="4"/>
  <c r="AC128" i="4"/>
  <c r="CH78" i="4"/>
  <c r="CH92" i="4"/>
  <c r="CK102" i="4"/>
  <c r="CJ87" i="4"/>
  <c r="J37" i="8"/>
  <c r="AP33" i="4"/>
  <c r="J41" i="8"/>
  <c r="AN91" i="4"/>
  <c r="J23" i="11"/>
  <c r="P24" i="14"/>
  <c r="R24" i="14"/>
  <c r="L9" i="14"/>
  <c r="N9" i="14"/>
  <c r="L8" i="13"/>
  <c r="N8" i="13"/>
  <c r="AJ31" i="9"/>
  <c r="AP67" i="4"/>
  <c r="AJ41" i="9"/>
  <c r="Z37" i="8"/>
  <c r="AP41" i="4"/>
  <c r="Z41" i="8"/>
  <c r="P24" i="13"/>
  <c r="R24" i="13"/>
  <c r="N9" i="13"/>
  <c r="L9" i="13"/>
  <c r="BU68" i="4"/>
  <c r="BT68" i="4"/>
  <c r="J168" i="4"/>
  <c r="I168" i="4"/>
  <c r="D168" i="4"/>
  <c r="C168" i="4"/>
  <c r="AH168" i="4"/>
  <c r="BF22" i="9"/>
  <c r="BF23" i="9"/>
  <c r="N8" i="14"/>
  <c r="L8" i="14"/>
  <c r="X31" i="9"/>
  <c r="AP61" i="4"/>
  <c r="X41" i="9"/>
  <c r="BT31" i="4"/>
  <c r="AY22" i="8"/>
  <c r="Z43" i="4"/>
  <c r="BG22" i="8"/>
  <c r="BU60" i="4"/>
  <c r="BT60" i="4"/>
  <c r="AN45" i="4"/>
  <c r="AO45" i="4"/>
  <c r="AP37" i="8"/>
  <c r="AP49" i="4"/>
  <c r="AP41" i="8"/>
  <c r="F31" i="8"/>
  <c r="AP31" i="4"/>
  <c r="F41" i="8"/>
  <c r="AV23" i="8"/>
  <c r="H7" i="8"/>
  <c r="DQ17" i="9"/>
  <c r="DO17" i="9"/>
  <c r="X17" i="9"/>
  <c r="CN21" i="9"/>
  <c r="CJ21" i="9"/>
  <c r="Q21" i="9"/>
  <c r="AZ33" i="9"/>
  <c r="ER14" i="8"/>
  <c r="EN14" i="8"/>
  <c r="AE14" i="8"/>
  <c r="EW15" i="8"/>
  <c r="EU15" i="8"/>
  <c r="AF15" i="8"/>
  <c r="CN17" i="8"/>
  <c r="CJ17" i="8"/>
  <c r="Q17" i="8"/>
  <c r="CV17" i="8"/>
  <c r="CR17" i="8"/>
  <c r="S17" i="8"/>
  <c r="EZ16" i="8"/>
  <c r="EV16" i="8"/>
  <c r="AG16" i="8"/>
  <c r="FX21" i="8"/>
  <c r="FT21" i="8"/>
  <c r="AM21" i="8"/>
  <c r="BK32" i="8"/>
  <c r="T15" i="4"/>
  <c r="AF163" i="4"/>
  <c r="G166" i="4"/>
  <c r="I166" i="4"/>
  <c r="D166" i="4"/>
  <c r="C166" i="4"/>
  <c r="T64" i="4"/>
  <c r="F166" i="4"/>
  <c r="E166" i="4"/>
  <c r="AH166" i="4"/>
  <c r="FO17" i="7"/>
  <c r="FR17" i="7"/>
  <c r="FR14" i="7"/>
  <c r="FR19" i="7"/>
  <c r="FO16" i="7"/>
  <c r="FR15" i="7"/>
  <c r="FO21" i="7"/>
  <c r="FR20" i="7"/>
  <c r="FO9" i="7"/>
  <c r="FR12" i="7"/>
  <c r="FN15" i="7"/>
  <c r="FM15" i="7"/>
  <c r="FK15" i="7"/>
  <c r="AJ15" i="7"/>
  <c r="FQ11" i="7"/>
  <c r="FP11" i="7"/>
  <c r="FL11" i="7"/>
  <c r="AK11" i="7"/>
  <c r="FN12" i="7"/>
  <c r="FM12" i="7"/>
  <c r="FK12" i="7"/>
  <c r="AJ12" i="7"/>
  <c r="FN9" i="7"/>
  <c r="FM9" i="7"/>
  <c r="FK9" i="7"/>
  <c r="AJ9" i="7"/>
  <c r="FN11" i="7"/>
  <c r="FM11" i="7"/>
  <c r="FK11" i="7"/>
  <c r="AJ11" i="7"/>
  <c r="FQ12" i="7"/>
  <c r="FP12" i="7"/>
  <c r="FL12" i="7"/>
  <c r="AK12" i="7"/>
  <c r="FQ10" i="7"/>
  <c r="FP10" i="7"/>
  <c r="FL10" i="7"/>
  <c r="AK10" i="7"/>
  <c r="FN19" i="7"/>
  <c r="FM19" i="7"/>
  <c r="FK19" i="7"/>
  <c r="AJ19" i="7"/>
  <c r="FN14" i="7"/>
  <c r="FM14" i="7"/>
  <c r="FK14" i="7"/>
  <c r="AJ14" i="7"/>
  <c r="FQ15" i="7"/>
  <c r="FP15" i="7"/>
  <c r="FL15" i="7"/>
  <c r="AK15" i="7"/>
  <c r="FN20" i="7"/>
  <c r="FM20" i="7"/>
  <c r="FK20" i="7"/>
  <c r="AJ20" i="7"/>
  <c r="FQ14" i="7"/>
  <c r="FP14" i="7"/>
  <c r="FL14" i="7"/>
  <c r="AK14" i="7"/>
  <c r="FN21" i="7"/>
  <c r="FM21" i="7"/>
  <c r="FK21" i="7"/>
  <c r="AJ21" i="7"/>
  <c r="FN18" i="7"/>
  <c r="FM18" i="7"/>
  <c r="FK18" i="7"/>
  <c r="AJ18" i="7"/>
  <c r="FQ19" i="7"/>
  <c r="FP19" i="7"/>
  <c r="FL19" i="7"/>
  <c r="AK19" i="7"/>
  <c r="FQ17" i="7"/>
  <c r="FP17" i="7"/>
  <c r="FL17" i="7"/>
  <c r="AK17" i="7"/>
  <c r="FN16" i="7"/>
  <c r="FM16" i="7"/>
  <c r="FK16" i="7"/>
  <c r="AJ16" i="7"/>
  <c r="FN13" i="7"/>
  <c r="FM13" i="7"/>
  <c r="FK13" i="7"/>
  <c r="AJ13" i="7"/>
  <c r="FQ18" i="7"/>
  <c r="FP18" i="7"/>
  <c r="FL18" i="7"/>
  <c r="AK18" i="7"/>
  <c r="FQ16" i="7"/>
  <c r="FP16" i="7"/>
  <c r="FL16" i="7"/>
  <c r="AK16" i="7"/>
  <c r="FQ20" i="7"/>
  <c r="FP20" i="7"/>
  <c r="FL20" i="7"/>
  <c r="AK20" i="7"/>
  <c r="FN17" i="7"/>
  <c r="FM17" i="7"/>
  <c r="FK17" i="7"/>
  <c r="AJ17" i="7"/>
  <c r="FQ21" i="7"/>
  <c r="FP21" i="7"/>
  <c r="FL21" i="7"/>
  <c r="AK21" i="7"/>
  <c r="BJ32" i="7"/>
  <c r="FQ9" i="7"/>
  <c r="FP9" i="7"/>
  <c r="FL9" i="7"/>
  <c r="AK9" i="7"/>
  <c r="FQ13" i="7"/>
  <c r="FP13" i="7"/>
  <c r="FL13" i="7"/>
  <c r="AK13" i="7"/>
  <c r="FR21" i="7"/>
  <c r="FO14" i="7"/>
  <c r="FN10" i="7"/>
  <c r="FM10" i="7"/>
  <c r="FK10" i="7"/>
  <c r="AJ10" i="7"/>
  <c r="FR13" i="7"/>
  <c r="FO11" i="7"/>
  <c r="FO12" i="7"/>
  <c r="FR16" i="7"/>
  <c r="FR11" i="7"/>
  <c r="FR10" i="7"/>
  <c r="FO18" i="7"/>
  <c r="FO13" i="7"/>
  <c r="FR9" i="7"/>
  <c r="FO10" i="7"/>
  <c r="FO19" i="7"/>
  <c r="FO20" i="7"/>
  <c r="FO15" i="7"/>
  <c r="FR18" i="7"/>
  <c r="AN31" i="7"/>
  <c r="AP27" i="4"/>
  <c r="AN41" i="7"/>
  <c r="AH31" i="7"/>
  <c r="AP24" i="4"/>
  <c r="AH41" i="7"/>
  <c r="P15" i="13"/>
  <c r="R15" i="13"/>
  <c r="X37" i="8"/>
  <c r="AP40" i="4"/>
  <c r="X41" i="8"/>
  <c r="FE18" i="8"/>
  <c r="FC18" i="8"/>
  <c r="AH18" i="8"/>
  <c r="GF17" i="8"/>
  <c r="GB17" i="8"/>
  <c r="AO17" i="8"/>
  <c r="EZ21" i="8"/>
  <c r="EV21" i="8"/>
  <c r="AG21" i="8"/>
  <c r="BH32" i="8"/>
  <c r="GC14" i="8"/>
  <c r="GA14" i="8"/>
  <c r="AN14" i="8"/>
  <c r="EO20" i="8"/>
  <c r="EM20" i="8"/>
  <c r="AD20" i="8"/>
  <c r="FU21" i="8"/>
  <c r="FS21" i="8"/>
  <c r="AL21" i="8"/>
  <c r="ER9" i="8"/>
  <c r="EN9" i="8"/>
  <c r="AE9" i="8"/>
  <c r="O86" i="4"/>
  <c r="R16" i="4"/>
  <c r="C144" i="4"/>
  <c r="BT37" i="4"/>
  <c r="BQ11" i="4"/>
  <c r="V31" i="7"/>
  <c r="AP18" i="4"/>
  <c r="V41" i="7"/>
  <c r="AY111" i="4"/>
  <c r="P31" i="9"/>
  <c r="AP57" i="4"/>
  <c r="P41" i="9"/>
  <c r="W38" i="4"/>
  <c r="CK17" i="8"/>
  <c r="CI17" i="8"/>
  <c r="P17" i="8"/>
  <c r="X25" i="7"/>
  <c r="AP19" i="4"/>
  <c r="X41" i="7"/>
  <c r="T37" i="8"/>
  <c r="AP38" i="4"/>
  <c r="T41" i="8"/>
  <c r="AD31" i="8"/>
  <c r="AP43" i="4"/>
  <c r="AD41" i="8"/>
  <c r="R5" i="13"/>
  <c r="P5" i="13"/>
  <c r="AN31" i="9"/>
  <c r="AP69" i="4"/>
  <c r="AN41" i="9"/>
  <c r="H21" i="14"/>
  <c r="J21" i="14"/>
  <c r="AY112" i="4"/>
  <c r="AY104" i="4"/>
  <c r="AZ22" i="8"/>
  <c r="Z41" i="4"/>
  <c r="BE22" i="8"/>
  <c r="DQ15" i="9"/>
  <c r="DO15" i="9"/>
  <c r="X15" i="9"/>
  <c r="DT9" i="9"/>
  <c r="DP9" i="9"/>
  <c r="Y9" i="9"/>
  <c r="BE11" i="8"/>
  <c r="BC11" i="8"/>
  <c r="H11" i="8"/>
  <c r="BH18" i="8"/>
  <c r="BD18" i="8"/>
  <c r="I18" i="8"/>
  <c r="EG21" i="8"/>
  <c r="EE21" i="8"/>
  <c r="AB21" i="8"/>
  <c r="GC17" i="8"/>
  <c r="GA17" i="8"/>
  <c r="AN17" i="8"/>
  <c r="FE13" i="8"/>
  <c r="FC13" i="8"/>
  <c r="AH13" i="8"/>
  <c r="GC16" i="8"/>
  <c r="GA16" i="8"/>
  <c r="AN16" i="8"/>
  <c r="FX19" i="8"/>
  <c r="FT19" i="8"/>
  <c r="AM19" i="8"/>
  <c r="ER13" i="8"/>
  <c r="EN13" i="8"/>
  <c r="AE13" i="8"/>
  <c r="ER16" i="8"/>
  <c r="EN16" i="8"/>
  <c r="AE16" i="8"/>
  <c r="DL12" i="8"/>
  <c r="DH12" i="8"/>
  <c r="W12" i="8"/>
  <c r="GS14" i="8"/>
  <c r="GQ14" i="8"/>
  <c r="AR14" i="8"/>
  <c r="DL10" i="8"/>
  <c r="DH10" i="8"/>
  <c r="W10" i="8"/>
  <c r="BT25" i="4"/>
  <c r="T31" i="7"/>
  <c r="AP17" i="4"/>
  <c r="T41" i="7"/>
  <c r="AB31" i="7"/>
  <c r="AP21" i="4"/>
  <c r="AB41" i="7"/>
  <c r="P31" i="7"/>
  <c r="AP15" i="4"/>
  <c r="P41" i="7"/>
  <c r="CC11" i="8"/>
  <c r="CA11" i="8"/>
  <c r="N11" i="8"/>
  <c r="AN41" i="4"/>
  <c r="AO41" i="4"/>
  <c r="J21" i="13"/>
  <c r="H21" i="13"/>
  <c r="BL22" i="8"/>
  <c r="AJ37" i="8"/>
  <c r="AP46" i="4"/>
  <c r="AJ41" i="8"/>
  <c r="H26" i="13"/>
  <c r="J26" i="13"/>
  <c r="AF166" i="4"/>
  <c r="BR66" i="4"/>
  <c r="BQ66" i="4"/>
  <c r="R5" i="14"/>
  <c r="P5" i="14"/>
  <c r="GK16" i="9"/>
  <c r="GI16" i="9"/>
  <c r="AP16" i="9"/>
  <c r="BM16" i="9"/>
  <c r="BK16" i="9"/>
  <c r="J16" i="9"/>
  <c r="BM13" i="9"/>
  <c r="BK13" i="9"/>
  <c r="J13" i="9"/>
  <c r="BM21" i="9"/>
  <c r="BK21" i="9"/>
  <c r="J21" i="9"/>
  <c r="FE13" i="9"/>
  <c r="FC13" i="9"/>
  <c r="AH13" i="9"/>
  <c r="BM10" i="9"/>
  <c r="BK10" i="9"/>
  <c r="J10" i="9"/>
  <c r="FE9" i="9"/>
  <c r="FC9" i="9"/>
  <c r="AH9" i="9"/>
  <c r="FE21" i="9"/>
  <c r="FC21" i="9"/>
  <c r="AH21" i="9"/>
  <c r="DT14" i="9"/>
  <c r="DP14" i="9"/>
  <c r="Y14" i="9"/>
  <c r="BP21" i="9"/>
  <c r="BL21" i="9"/>
  <c r="K21" i="9"/>
  <c r="AW33" i="9"/>
  <c r="GK13" i="9"/>
  <c r="GI13" i="9"/>
  <c r="AP13" i="9"/>
  <c r="DT19" i="9"/>
  <c r="DP19" i="9"/>
  <c r="Y19" i="9"/>
  <c r="DQ13" i="9"/>
  <c r="DO13" i="9"/>
  <c r="X13" i="9"/>
  <c r="FH17" i="9"/>
  <c r="FD17" i="9"/>
  <c r="AI17" i="9"/>
  <c r="BM14" i="9"/>
  <c r="BK14" i="9"/>
  <c r="J14" i="9"/>
  <c r="FE17" i="9"/>
  <c r="FC17" i="9"/>
  <c r="AH17" i="9"/>
  <c r="FE20" i="9"/>
  <c r="FC20" i="9"/>
  <c r="AH20" i="9"/>
  <c r="DD18" i="9"/>
  <c r="CZ18" i="9"/>
  <c r="U18" i="9"/>
  <c r="DQ21" i="9"/>
  <c r="DO21" i="9"/>
  <c r="X21" i="9"/>
  <c r="BM12" i="9"/>
  <c r="BK12" i="9"/>
  <c r="J12" i="9"/>
  <c r="FE12" i="9"/>
  <c r="FC12" i="9"/>
  <c r="AH12" i="9"/>
  <c r="DD17" i="9"/>
  <c r="CZ17" i="9"/>
  <c r="U17" i="9"/>
  <c r="FE18" i="9"/>
  <c r="FC18" i="9"/>
  <c r="AH18" i="9"/>
  <c r="GK9" i="9"/>
  <c r="GI9" i="9"/>
  <c r="AP9" i="9"/>
  <c r="FE16" i="9"/>
  <c r="FC16" i="9"/>
  <c r="AH16" i="9"/>
  <c r="FE14" i="9"/>
  <c r="FC14" i="9"/>
  <c r="AH14" i="9"/>
  <c r="DD19" i="9"/>
  <c r="CZ19" i="9"/>
  <c r="U19" i="9"/>
  <c r="ER14" i="9"/>
  <c r="EN14" i="9"/>
  <c r="AE14" i="9"/>
  <c r="ER17" i="9"/>
  <c r="EN17" i="9"/>
  <c r="AE17" i="9"/>
  <c r="BX9" i="9"/>
  <c r="BT9" i="9"/>
  <c r="M9" i="9"/>
  <c r="BX14" i="9"/>
  <c r="BT14" i="9"/>
  <c r="M14" i="9"/>
  <c r="ER18" i="9"/>
  <c r="EN18" i="9"/>
  <c r="AE18" i="9"/>
  <c r="ER9" i="9"/>
  <c r="EN9" i="9"/>
  <c r="AE9" i="9"/>
  <c r="EO17" i="9"/>
  <c r="EM17" i="9"/>
  <c r="AD17" i="9"/>
  <c r="ER12" i="9"/>
  <c r="EN12" i="9"/>
  <c r="AE12" i="9"/>
  <c r="EO13" i="9"/>
  <c r="EM13" i="9"/>
  <c r="AD13" i="9"/>
  <c r="BX10" i="9"/>
  <c r="BT10" i="9"/>
  <c r="M10" i="9"/>
  <c r="BU18" i="9"/>
  <c r="BS18" i="9"/>
  <c r="L18" i="9"/>
  <c r="BU11" i="9"/>
  <c r="BS11" i="9"/>
  <c r="L11" i="9"/>
  <c r="ER11" i="9"/>
  <c r="EN11" i="9"/>
  <c r="AE11" i="9"/>
  <c r="ER21" i="9"/>
  <c r="EN21" i="9"/>
  <c r="AE21" i="9"/>
  <c r="BG33" i="9"/>
  <c r="ER15" i="9"/>
  <c r="EN15" i="9"/>
  <c r="AE15" i="9"/>
  <c r="DA21" i="9"/>
  <c r="CY21" i="9"/>
  <c r="T21" i="9"/>
  <c r="DA10" i="9"/>
  <c r="CY10" i="9"/>
  <c r="T10" i="9"/>
  <c r="BU13" i="9"/>
  <c r="BS13" i="9"/>
  <c r="L13" i="9"/>
  <c r="BX13" i="9"/>
  <c r="BT13" i="9"/>
  <c r="M13" i="9"/>
  <c r="BX15" i="9"/>
  <c r="BT15" i="9"/>
  <c r="M15" i="9"/>
  <c r="BU21" i="9"/>
  <c r="BS21" i="9"/>
  <c r="L21" i="9"/>
  <c r="EO21" i="9"/>
  <c r="EM21" i="9"/>
  <c r="AD21" i="9"/>
  <c r="ER13" i="9"/>
  <c r="EN13" i="9"/>
  <c r="AE13" i="9"/>
  <c r="BX12" i="9"/>
  <c r="BT12" i="9"/>
  <c r="M12" i="9"/>
  <c r="BX16" i="9"/>
  <c r="BT16" i="9"/>
  <c r="M16" i="9"/>
  <c r="BX19" i="9"/>
  <c r="BT19" i="9"/>
  <c r="M19" i="9"/>
  <c r="EO19" i="9"/>
  <c r="EM19" i="9"/>
  <c r="AD19" i="9"/>
  <c r="EO9" i="9"/>
  <c r="EM9" i="9"/>
  <c r="AD9" i="9"/>
  <c r="ER19" i="9"/>
  <c r="EN19" i="9"/>
  <c r="AE19" i="9"/>
  <c r="EO12" i="9"/>
  <c r="EM12" i="9"/>
  <c r="AD12" i="9"/>
  <c r="EO20" i="9"/>
  <c r="EM20" i="9"/>
  <c r="AD20" i="9"/>
  <c r="BX18" i="9"/>
  <c r="BT18" i="9"/>
  <c r="M18" i="9"/>
  <c r="BX20" i="9"/>
  <c r="BT20" i="9"/>
  <c r="M20" i="9"/>
  <c r="BU20" i="9"/>
  <c r="BS20" i="9"/>
  <c r="L20" i="9"/>
  <c r="ER10" i="9"/>
  <c r="EN10" i="9"/>
  <c r="AE10" i="9"/>
  <c r="EO16" i="9"/>
  <c r="EM16" i="9"/>
  <c r="AD16" i="9"/>
  <c r="ER20" i="9"/>
  <c r="EN20" i="9"/>
  <c r="AE20" i="9"/>
  <c r="BU10" i="9"/>
  <c r="BS10" i="9"/>
  <c r="L10" i="9"/>
  <c r="BU19" i="9"/>
  <c r="BS19" i="9"/>
  <c r="L19" i="9"/>
  <c r="BU16" i="9"/>
  <c r="BS16" i="9"/>
  <c r="L16" i="9"/>
  <c r="ER16" i="9"/>
  <c r="EN16" i="9"/>
  <c r="AE16" i="9"/>
  <c r="EO14" i="9"/>
  <c r="EM14" i="9"/>
  <c r="AD14" i="9"/>
  <c r="EO10" i="9"/>
  <c r="EM10" i="9"/>
  <c r="AD10" i="9"/>
  <c r="EO11" i="9"/>
  <c r="EM11" i="9"/>
  <c r="AD11" i="9"/>
  <c r="BU14" i="9"/>
  <c r="BS14" i="9"/>
  <c r="L14" i="9"/>
  <c r="BU9" i="9"/>
  <c r="BS9" i="9"/>
  <c r="L9" i="9"/>
  <c r="BX21" i="9"/>
  <c r="BT21" i="9"/>
  <c r="M21" i="9"/>
  <c r="AX33" i="9"/>
  <c r="BU12" i="9"/>
  <c r="BS12" i="9"/>
  <c r="L12" i="9"/>
  <c r="BU15" i="9"/>
  <c r="BS15" i="9"/>
  <c r="L15" i="9"/>
  <c r="BX17" i="9"/>
  <c r="BT17" i="9"/>
  <c r="M17" i="9"/>
  <c r="CN15" i="9"/>
  <c r="CJ15" i="9"/>
  <c r="Q15" i="9"/>
  <c r="BX11" i="9"/>
  <c r="BT11" i="9"/>
  <c r="M11" i="9"/>
  <c r="GK19" i="9"/>
  <c r="GI19" i="9"/>
  <c r="AP19" i="9"/>
  <c r="GK18" i="9"/>
  <c r="GI18" i="9"/>
  <c r="AP18" i="9"/>
  <c r="BP20" i="9"/>
  <c r="BL20" i="9"/>
  <c r="K20" i="9"/>
  <c r="DA15" i="9"/>
  <c r="CY15" i="9"/>
  <c r="T15" i="9"/>
  <c r="BP19" i="9"/>
  <c r="BL19" i="9"/>
  <c r="K19" i="9"/>
  <c r="DD12" i="9"/>
  <c r="CZ12" i="9"/>
  <c r="U12" i="9"/>
  <c r="BH16" i="9"/>
  <c r="BD16" i="9"/>
  <c r="I16" i="9"/>
  <c r="AW14" i="9"/>
  <c r="AU14" i="9"/>
  <c r="F14" i="9"/>
  <c r="BE17" i="9"/>
  <c r="BC17" i="9"/>
  <c r="H17" i="9"/>
  <c r="EJ10" i="9"/>
  <c r="EF10" i="9"/>
  <c r="AC10" i="9"/>
  <c r="DY15" i="9"/>
  <c r="DW15" i="9"/>
  <c r="Z15" i="9"/>
  <c r="DY14" i="9"/>
  <c r="DW14" i="9"/>
  <c r="Z14" i="9"/>
  <c r="EO15" i="9"/>
  <c r="EM15" i="9"/>
  <c r="AD15" i="9"/>
  <c r="GK20" i="9"/>
  <c r="GI20" i="9"/>
  <c r="AP20" i="9"/>
  <c r="GK21" i="9"/>
  <c r="GI21" i="9"/>
  <c r="AP21" i="9"/>
  <c r="GK10" i="9"/>
  <c r="GI10" i="9"/>
  <c r="AP10" i="9"/>
  <c r="GN13" i="9"/>
  <c r="GJ13" i="9"/>
  <c r="AQ13" i="9"/>
  <c r="GN9" i="9"/>
  <c r="GJ9" i="9"/>
  <c r="AQ9" i="9"/>
  <c r="BM9" i="9"/>
  <c r="BK9" i="9"/>
  <c r="J9" i="9"/>
  <c r="GN16" i="9"/>
  <c r="GJ16" i="9"/>
  <c r="AQ16" i="9"/>
  <c r="GN17" i="9"/>
  <c r="GJ17" i="9"/>
  <c r="AQ17" i="9"/>
  <c r="BP17" i="9"/>
  <c r="BL17" i="9"/>
  <c r="K17" i="9"/>
  <c r="BM18" i="9"/>
  <c r="BK18" i="9"/>
  <c r="J18" i="9"/>
  <c r="BM17" i="9"/>
  <c r="BK17" i="9"/>
  <c r="J17" i="9"/>
  <c r="DD21" i="9"/>
  <c r="CZ21" i="9"/>
  <c r="U21" i="9"/>
  <c r="BB33" i="9"/>
  <c r="EG10" i="9"/>
  <c r="EE10" i="9"/>
  <c r="AB10" i="9"/>
  <c r="DA19" i="9"/>
  <c r="CY19" i="9"/>
  <c r="T19" i="9"/>
  <c r="BP14" i="9"/>
  <c r="BL14" i="9"/>
  <c r="K14" i="9"/>
  <c r="GK17" i="9"/>
  <c r="GI17" i="9"/>
  <c r="AP17" i="9"/>
  <c r="BP10" i="9"/>
  <c r="BL10" i="9"/>
  <c r="K10" i="9"/>
  <c r="DA13" i="9"/>
  <c r="CY13" i="9"/>
  <c r="T13" i="9"/>
  <c r="GN21" i="9"/>
  <c r="GJ21" i="9"/>
  <c r="AQ21" i="9"/>
  <c r="BM33" i="9"/>
  <c r="GN11" i="9"/>
  <c r="GJ11" i="9"/>
  <c r="AQ11" i="9"/>
  <c r="BP16" i="9"/>
  <c r="BL16" i="9"/>
  <c r="K16" i="9"/>
  <c r="GN14" i="9"/>
  <c r="GJ14" i="9"/>
  <c r="AQ14" i="9"/>
  <c r="GK12" i="9"/>
  <c r="GI12" i="9"/>
  <c r="AP12" i="9"/>
  <c r="BP9" i="9"/>
  <c r="BL9" i="9"/>
  <c r="K9" i="9"/>
  <c r="DD20" i="9"/>
  <c r="CZ20" i="9"/>
  <c r="U20" i="9"/>
  <c r="BP13" i="9"/>
  <c r="BL13" i="9"/>
  <c r="K13" i="9"/>
  <c r="DA14" i="9"/>
  <c r="CY14" i="9"/>
  <c r="T14" i="9"/>
  <c r="BU17" i="9"/>
  <c r="BS17" i="9"/>
  <c r="L17" i="9"/>
  <c r="BM20" i="9"/>
  <c r="BK20" i="9"/>
  <c r="J20" i="9"/>
  <c r="GK15" i="9"/>
  <c r="GI15" i="9"/>
  <c r="AP15" i="9"/>
  <c r="GN19" i="9"/>
  <c r="GJ19" i="9"/>
  <c r="AQ19" i="9"/>
  <c r="DA9" i="9"/>
  <c r="CY9" i="9"/>
  <c r="T9" i="9"/>
  <c r="BP15" i="9"/>
  <c r="BL15" i="9"/>
  <c r="K15" i="9"/>
  <c r="GN12" i="9"/>
  <c r="GJ12" i="9"/>
  <c r="AQ12" i="9"/>
  <c r="DD10" i="9"/>
  <c r="CZ10" i="9"/>
  <c r="U10" i="9"/>
  <c r="DD13" i="9"/>
  <c r="CZ13" i="9"/>
  <c r="U13" i="9"/>
  <c r="GN10" i="9"/>
  <c r="GJ10" i="9"/>
  <c r="AQ10" i="9"/>
  <c r="EW17" i="9"/>
  <c r="EU17" i="9"/>
  <c r="AF17" i="9"/>
  <c r="EJ19" i="9"/>
  <c r="EF19" i="9"/>
  <c r="AC19" i="9"/>
  <c r="EJ11" i="9"/>
  <c r="EF11" i="9"/>
  <c r="AC11" i="9"/>
  <c r="GK14" i="9"/>
  <c r="GI14" i="9"/>
  <c r="AP14" i="9"/>
  <c r="BP18" i="9"/>
  <c r="BL18" i="9"/>
  <c r="K18" i="9"/>
  <c r="DA17" i="9"/>
  <c r="CY17" i="9"/>
  <c r="T17" i="9"/>
  <c r="EB16" i="9"/>
  <c r="DX16" i="9"/>
  <c r="AA16" i="9"/>
  <c r="BH20" i="9"/>
  <c r="BD20" i="9"/>
  <c r="I20" i="9"/>
  <c r="AW10" i="9"/>
  <c r="AU10" i="9"/>
  <c r="F10" i="9"/>
  <c r="GC11" i="9"/>
  <c r="GA11" i="9"/>
  <c r="AN11" i="9"/>
  <c r="EB9" i="9"/>
  <c r="DX9" i="9"/>
  <c r="AA9" i="9"/>
  <c r="EB13" i="9"/>
  <c r="DX13" i="9"/>
  <c r="AA13" i="9"/>
  <c r="DY10" i="9"/>
  <c r="DW10" i="9"/>
  <c r="Z10" i="9"/>
  <c r="FU17" i="9"/>
  <c r="FS17" i="9"/>
  <c r="AL17" i="9"/>
  <c r="FP10" i="9"/>
  <c r="FL10" i="9"/>
  <c r="AK10" i="9"/>
  <c r="BP11" i="9"/>
  <c r="BL11" i="9"/>
  <c r="K11" i="9"/>
  <c r="DA16" i="9"/>
  <c r="CY16" i="9"/>
  <c r="T16" i="9"/>
  <c r="GF19" i="9"/>
  <c r="GB19" i="9"/>
  <c r="AO19" i="9"/>
  <c r="GC19" i="9"/>
  <c r="GA19" i="9"/>
  <c r="AN19" i="9"/>
  <c r="BE20" i="9"/>
  <c r="BC20" i="9"/>
  <c r="H20" i="9"/>
  <c r="EW10" i="9"/>
  <c r="EU10" i="9"/>
  <c r="AF10" i="9"/>
  <c r="FU16" i="9"/>
  <c r="FS16" i="9"/>
  <c r="AL16" i="9"/>
  <c r="DI16" i="9"/>
  <c r="DG16" i="9"/>
  <c r="V16" i="9"/>
  <c r="FM11" i="9"/>
  <c r="FK11" i="9"/>
  <c r="AJ11" i="9"/>
  <c r="FP20" i="9"/>
  <c r="FL20" i="9"/>
  <c r="AK20" i="9"/>
  <c r="BP12" i="9"/>
  <c r="BL12" i="9"/>
  <c r="K12" i="9"/>
  <c r="BM15" i="9"/>
  <c r="BK15" i="9"/>
  <c r="J15" i="9"/>
  <c r="AW16" i="9"/>
  <c r="AU16" i="9"/>
  <c r="F16" i="9"/>
  <c r="GC14" i="9"/>
  <c r="GA14" i="9"/>
  <c r="AN14" i="9"/>
  <c r="BH19" i="9"/>
  <c r="BD19" i="9"/>
  <c r="I19" i="9"/>
  <c r="EG21" i="9"/>
  <c r="EE21" i="9"/>
  <c r="AB21" i="9"/>
  <c r="DY13" i="9"/>
  <c r="DW13" i="9"/>
  <c r="Z13" i="9"/>
  <c r="AW17" i="9"/>
  <c r="AU17" i="9"/>
  <c r="F17" i="9"/>
  <c r="GF10" i="9"/>
  <c r="GB10" i="9"/>
  <c r="AO10" i="9"/>
  <c r="BE10" i="9"/>
  <c r="BC10" i="9"/>
  <c r="H10" i="9"/>
  <c r="DL19" i="9"/>
  <c r="DH19" i="9"/>
  <c r="W19" i="9"/>
  <c r="FM17" i="9"/>
  <c r="FK17" i="9"/>
  <c r="AJ17" i="9"/>
  <c r="FP19" i="9"/>
  <c r="FL19" i="9"/>
  <c r="AK19" i="9"/>
  <c r="BM11" i="9"/>
  <c r="BK11" i="9"/>
  <c r="J11" i="9"/>
  <c r="GN15" i="9"/>
  <c r="GJ15" i="9"/>
  <c r="AQ15" i="9"/>
  <c r="GF13" i="9"/>
  <c r="GB13" i="9"/>
  <c r="AO13" i="9"/>
  <c r="BH12" i="9"/>
  <c r="BD12" i="9"/>
  <c r="I12" i="9"/>
  <c r="EJ14" i="9"/>
  <c r="EF14" i="9"/>
  <c r="AC14" i="9"/>
  <c r="CF13" i="9"/>
  <c r="CB13" i="9"/>
  <c r="O13" i="9"/>
  <c r="FM21" i="9"/>
  <c r="FK21" i="9"/>
  <c r="AJ21" i="9"/>
  <c r="DI11" i="9"/>
  <c r="DG11" i="9"/>
  <c r="V11" i="9"/>
  <c r="FU15" i="9"/>
  <c r="FS15" i="9"/>
  <c r="AL15" i="9"/>
  <c r="GN18" i="9"/>
  <c r="GJ18" i="9"/>
  <c r="AQ18" i="9"/>
  <c r="BM19" i="9"/>
  <c r="BK19" i="9"/>
  <c r="J19" i="9"/>
  <c r="GK11" i="9"/>
  <c r="GI11" i="9"/>
  <c r="AP11" i="9"/>
  <c r="DL17" i="9"/>
  <c r="DH17" i="9"/>
  <c r="W17" i="9"/>
  <c r="FX15" i="9"/>
  <c r="FT15" i="9"/>
  <c r="AM15" i="9"/>
  <c r="FX20" i="9"/>
  <c r="FT20" i="9"/>
  <c r="AM20" i="9"/>
  <c r="AW12" i="9"/>
  <c r="AU12" i="9"/>
  <c r="F12" i="9"/>
  <c r="DA18" i="9"/>
  <c r="CY18" i="9"/>
  <c r="T18" i="9"/>
  <c r="EO18" i="9"/>
  <c r="EM18" i="9"/>
  <c r="AD18" i="9"/>
  <c r="DD9" i="9"/>
  <c r="CZ9" i="9"/>
  <c r="U9" i="9"/>
  <c r="GF21" i="9"/>
  <c r="GB21" i="9"/>
  <c r="AO21" i="9"/>
  <c r="BL33" i="9"/>
  <c r="AZ10" i="9"/>
  <c r="AV10" i="9"/>
  <c r="G10" i="9"/>
  <c r="DI14" i="9"/>
  <c r="DG14" i="9"/>
  <c r="V14" i="9"/>
  <c r="GN20" i="9"/>
  <c r="GJ20" i="9"/>
  <c r="AQ20" i="9"/>
  <c r="DL14" i="9"/>
  <c r="DH14" i="9"/>
  <c r="W14" i="9"/>
  <c r="EG18" i="9"/>
  <c r="EE18" i="9"/>
  <c r="AB18" i="9"/>
  <c r="DQ19" i="9"/>
  <c r="DO19" i="9"/>
  <c r="X19" i="9"/>
  <c r="DA12" i="9"/>
  <c r="CY12" i="9"/>
  <c r="T12" i="9"/>
  <c r="DA20" i="9"/>
  <c r="CY20" i="9"/>
  <c r="T20" i="9"/>
  <c r="DA11" i="9"/>
  <c r="CY11" i="9"/>
  <c r="T11" i="9"/>
  <c r="DD14" i="9"/>
  <c r="CZ14" i="9"/>
  <c r="U14" i="9"/>
  <c r="EZ10" i="9"/>
  <c r="EV10" i="9"/>
  <c r="AG10" i="9"/>
  <c r="FP21" i="9"/>
  <c r="FL21" i="9"/>
  <c r="AK21" i="9"/>
  <c r="BJ33" i="9"/>
  <c r="DD16" i="9"/>
  <c r="CZ16" i="9"/>
  <c r="U16" i="9"/>
  <c r="EZ14" i="9"/>
  <c r="EV14" i="9"/>
  <c r="AG14" i="9"/>
  <c r="DD15" i="9"/>
  <c r="CZ15" i="9"/>
  <c r="U15" i="9"/>
  <c r="DT17" i="9"/>
  <c r="DP17" i="9"/>
  <c r="Y17" i="9"/>
  <c r="DQ16" i="9"/>
  <c r="DO16" i="9"/>
  <c r="X16" i="9"/>
  <c r="DI13" i="9"/>
  <c r="DG13" i="9"/>
  <c r="V13" i="9"/>
  <c r="FU11" i="9"/>
  <c r="FS11" i="9"/>
  <c r="AL11" i="9"/>
  <c r="FX12" i="9"/>
  <c r="FT12" i="9"/>
  <c r="AM12" i="9"/>
  <c r="DQ20" i="9"/>
  <c r="DO20" i="9"/>
  <c r="X20" i="9"/>
  <c r="DD11" i="9"/>
  <c r="CZ11" i="9"/>
  <c r="U11" i="9"/>
  <c r="Z31" i="9"/>
  <c r="AP62" i="4"/>
  <c r="Z41" i="9"/>
  <c r="R31" i="9"/>
  <c r="AP58" i="4"/>
  <c r="R41" i="9"/>
  <c r="AR37" i="9"/>
  <c r="AP71" i="4"/>
  <c r="AR41" i="9"/>
  <c r="Z49" i="4"/>
  <c r="BM22" i="8"/>
  <c r="Z40" i="4"/>
  <c r="BD22" i="8"/>
  <c r="Z42" i="4"/>
  <c r="BF22" i="8"/>
  <c r="F169" i="4"/>
  <c r="E169" i="4"/>
  <c r="BU18" i="4"/>
  <c r="BT18" i="4"/>
  <c r="BR55" i="4"/>
  <c r="BQ55" i="4"/>
  <c r="CK14" i="9"/>
  <c r="CI14" i="9"/>
  <c r="P14" i="9"/>
  <c r="EJ9" i="8"/>
  <c r="EF9" i="8"/>
  <c r="AC9" i="8"/>
  <c r="BE18" i="8"/>
  <c r="BC18" i="8"/>
  <c r="H18" i="8"/>
  <c r="EJ17" i="8"/>
  <c r="EF17" i="8"/>
  <c r="AC17" i="8"/>
  <c r="FH11" i="8"/>
  <c r="FD11" i="8"/>
  <c r="AI11" i="8"/>
  <c r="EW20" i="8"/>
  <c r="EU20" i="8"/>
  <c r="AF20" i="8"/>
  <c r="GF14" i="8"/>
  <c r="GB14" i="8"/>
  <c r="AO14" i="8"/>
  <c r="GF19" i="8"/>
  <c r="GB19" i="8"/>
  <c r="AO19" i="8"/>
  <c r="EO21" i="8"/>
  <c r="EM21" i="8"/>
  <c r="AD21" i="8"/>
  <c r="AH153" i="4"/>
  <c r="AD31" i="7"/>
  <c r="AP22" i="4"/>
  <c r="AD41" i="7"/>
  <c r="N31" i="7"/>
  <c r="AP14" i="4"/>
  <c r="N41" i="7"/>
  <c r="CC13" i="8"/>
  <c r="CA13" i="8"/>
  <c r="N13" i="8"/>
  <c r="R38" i="4"/>
  <c r="O100" i="4"/>
  <c r="AB31" i="8"/>
  <c r="J26" i="14"/>
  <c r="H26" i="14"/>
  <c r="AD31" i="9"/>
  <c r="AP64" i="4"/>
  <c r="AD41" i="9"/>
  <c r="H31" i="9"/>
  <c r="AP53" i="4"/>
  <c r="H41" i="9"/>
  <c r="BU38" i="4"/>
  <c r="BT38" i="4"/>
  <c r="AF37" i="8"/>
  <c r="AP44" i="4"/>
  <c r="AF41" i="8"/>
  <c r="CN12" i="9"/>
  <c r="CJ12" i="9"/>
  <c r="Q12" i="9"/>
  <c r="AP63" i="4"/>
  <c r="AB41" i="9"/>
  <c r="EG13" i="8"/>
  <c r="EE13" i="8"/>
  <c r="AB13" i="8"/>
  <c r="BE17" i="8"/>
  <c r="BC17" i="8"/>
  <c r="H17" i="8"/>
  <c r="BH21" i="8"/>
  <c r="BD21" i="8"/>
  <c r="I21" i="8"/>
  <c r="AV32" i="8"/>
  <c r="FE17" i="8"/>
  <c r="FC17" i="8"/>
  <c r="AH17" i="8"/>
  <c r="ER18" i="8"/>
  <c r="EN18" i="8"/>
  <c r="AE18" i="8"/>
  <c r="FE9" i="8"/>
  <c r="FC9" i="8"/>
  <c r="AH9" i="8"/>
  <c r="EW12" i="8"/>
  <c r="EU12" i="8"/>
  <c r="AF12" i="8"/>
  <c r="CS20" i="8"/>
  <c r="CQ20" i="8"/>
  <c r="R20" i="8"/>
  <c r="CS11" i="8"/>
  <c r="CQ11" i="8"/>
  <c r="R11" i="8"/>
  <c r="FU13" i="8"/>
  <c r="FS13" i="8"/>
  <c r="AL13" i="8"/>
  <c r="FH18" i="8"/>
  <c r="FD18" i="8"/>
  <c r="AI18" i="8"/>
  <c r="Q77" i="4"/>
  <c r="T20" i="4"/>
  <c r="BT49" i="4"/>
  <c r="AF31" i="7"/>
  <c r="AP23" i="4"/>
  <c r="AF41" i="7"/>
  <c r="AR31" i="7"/>
  <c r="AP29" i="4"/>
  <c r="AR41" i="7"/>
  <c r="O131" i="4"/>
  <c r="AU22" i="8"/>
  <c r="AY115" i="4"/>
  <c r="Z33" i="4"/>
  <c r="AW22" i="8"/>
  <c r="AP31" i="9"/>
  <c r="AP70" i="4"/>
  <c r="AP41" i="9"/>
  <c r="W39" i="4"/>
  <c r="BC22" i="8"/>
  <c r="DY21" i="8"/>
  <c r="DW21" i="8"/>
  <c r="Z21" i="8"/>
  <c r="EB15" i="8"/>
  <c r="DX15" i="8"/>
  <c r="AA15" i="8"/>
  <c r="BE10" i="8"/>
  <c r="BC10" i="8"/>
  <c r="H10" i="8"/>
  <c r="EB9" i="8"/>
  <c r="DX9" i="8"/>
  <c r="AA9" i="8"/>
  <c r="DD16" i="8"/>
  <c r="CZ16" i="8"/>
  <c r="U16" i="8"/>
  <c r="DL11" i="8"/>
  <c r="DH11" i="8"/>
  <c r="W11" i="8"/>
  <c r="DL14" i="8"/>
  <c r="DH14" i="8"/>
  <c r="W14" i="8"/>
  <c r="GS15" i="8"/>
  <c r="GQ15" i="8"/>
  <c r="AR15" i="8"/>
  <c r="DQ15" i="8"/>
  <c r="DO15" i="8"/>
  <c r="X15" i="8"/>
  <c r="DQ14" i="8"/>
  <c r="DO14" i="8"/>
  <c r="X14" i="8"/>
  <c r="FP19" i="8"/>
  <c r="FL19" i="8"/>
  <c r="AK19" i="8"/>
  <c r="FP20" i="8"/>
  <c r="FL20" i="8"/>
  <c r="AK20" i="8"/>
  <c r="DT10" i="8"/>
  <c r="DP10" i="8"/>
  <c r="Y10" i="8"/>
  <c r="DT14" i="8"/>
  <c r="DP14" i="8"/>
  <c r="Y14" i="8"/>
  <c r="BP17" i="8"/>
  <c r="BL17" i="8"/>
  <c r="K17" i="8"/>
  <c r="DT11" i="8"/>
  <c r="DP11" i="8"/>
  <c r="Y11" i="8"/>
  <c r="BX20" i="8"/>
  <c r="BT20" i="8"/>
  <c r="M20" i="8"/>
  <c r="BM19" i="8"/>
  <c r="BK19" i="8"/>
  <c r="J19" i="8"/>
  <c r="BP10" i="8"/>
  <c r="BL10" i="8"/>
  <c r="K10" i="8"/>
  <c r="FP10" i="8"/>
  <c r="FL10" i="8"/>
  <c r="AK10" i="8"/>
  <c r="BM17" i="8"/>
  <c r="BK17" i="8"/>
  <c r="J17" i="8"/>
  <c r="BU11" i="8"/>
  <c r="BS11" i="8"/>
  <c r="L11" i="8"/>
  <c r="BX14" i="8"/>
  <c r="BT14" i="8"/>
  <c r="M14" i="8"/>
  <c r="DY11" i="8"/>
  <c r="DW11" i="8"/>
  <c r="Z11" i="8"/>
  <c r="DD13" i="8"/>
  <c r="CZ13" i="8"/>
  <c r="U13" i="8"/>
  <c r="EG12" i="8"/>
  <c r="EE12" i="8"/>
  <c r="AB12" i="8"/>
  <c r="DI17" i="8"/>
  <c r="DG17" i="8"/>
  <c r="V17" i="8"/>
  <c r="DT21" i="8"/>
  <c r="DP21" i="8"/>
  <c r="Y21" i="8"/>
  <c r="BD32" i="8"/>
  <c r="BP19" i="8"/>
  <c r="BL19" i="8"/>
  <c r="K19" i="8"/>
  <c r="BP18" i="8"/>
  <c r="BL18" i="8"/>
  <c r="K18" i="8"/>
  <c r="ER19" i="8"/>
  <c r="EN19" i="8"/>
  <c r="AE19" i="8"/>
  <c r="BM10" i="8"/>
  <c r="BK10" i="8"/>
  <c r="J10" i="8"/>
  <c r="FM18" i="8"/>
  <c r="FK18" i="8"/>
  <c r="AJ18" i="8"/>
  <c r="BU12" i="8"/>
  <c r="BS12" i="8"/>
  <c r="L12" i="8"/>
  <c r="BM16" i="8"/>
  <c r="BK16" i="8"/>
  <c r="J16" i="8"/>
  <c r="DQ20" i="8"/>
  <c r="DO20" i="8"/>
  <c r="X20" i="8"/>
  <c r="BP20" i="8"/>
  <c r="BL20" i="8"/>
  <c r="K20" i="8"/>
  <c r="FP12" i="8"/>
  <c r="FL12" i="8"/>
  <c r="AK12" i="8"/>
  <c r="BX9" i="8"/>
  <c r="BT9" i="8"/>
  <c r="M9" i="8"/>
  <c r="BX17" i="8"/>
  <c r="BT17" i="8"/>
  <c r="M17" i="8"/>
  <c r="FM17" i="8"/>
  <c r="FK17" i="8"/>
  <c r="AJ17" i="8"/>
  <c r="EB14" i="8"/>
  <c r="DX14" i="8"/>
  <c r="AA14" i="8"/>
  <c r="EB18" i="8"/>
  <c r="DX18" i="8"/>
  <c r="AA18" i="8"/>
  <c r="FM10" i="8"/>
  <c r="FK10" i="8"/>
  <c r="AJ10" i="8"/>
  <c r="BP15" i="8"/>
  <c r="BL15" i="8"/>
  <c r="K15" i="8"/>
  <c r="FM21" i="8"/>
  <c r="FK21" i="8"/>
  <c r="AJ21" i="8"/>
  <c r="FP13" i="8"/>
  <c r="FL13" i="8"/>
  <c r="AK13" i="8"/>
  <c r="FH13" i="8"/>
  <c r="FD13" i="8"/>
  <c r="AI13" i="8"/>
  <c r="BX15" i="8"/>
  <c r="BT15" i="8"/>
  <c r="M15" i="8"/>
  <c r="BU18" i="8"/>
  <c r="BS18" i="8"/>
  <c r="L18" i="8"/>
  <c r="DT15" i="8"/>
  <c r="DP15" i="8"/>
  <c r="Y15" i="8"/>
  <c r="DT12" i="8"/>
  <c r="DP12" i="8"/>
  <c r="Y12" i="8"/>
  <c r="BU17" i="8"/>
  <c r="BS17" i="8"/>
  <c r="L17" i="8"/>
  <c r="DQ9" i="8"/>
  <c r="DO9" i="8"/>
  <c r="X9" i="8"/>
  <c r="BP16" i="8"/>
  <c r="BL16" i="8"/>
  <c r="K16" i="8"/>
  <c r="BX18" i="8"/>
  <c r="BT18" i="8"/>
  <c r="M18" i="8"/>
  <c r="DY19" i="8"/>
  <c r="DW19" i="8"/>
  <c r="Z19" i="8"/>
  <c r="DY17" i="8"/>
  <c r="DW17" i="8"/>
  <c r="Z17" i="8"/>
  <c r="DT19" i="8"/>
  <c r="DP19" i="8"/>
  <c r="Y19" i="8"/>
  <c r="FM11" i="8"/>
  <c r="FK11" i="8"/>
  <c r="AJ11" i="8"/>
  <c r="FM12" i="8"/>
  <c r="FK12" i="8"/>
  <c r="AJ12" i="8"/>
  <c r="DT9" i="8"/>
  <c r="DP9" i="8"/>
  <c r="Y9" i="8"/>
  <c r="DT13" i="8"/>
  <c r="DP13" i="8"/>
  <c r="Y13" i="8"/>
  <c r="DQ13" i="8"/>
  <c r="DO13" i="8"/>
  <c r="X13" i="8"/>
  <c r="FP9" i="8"/>
  <c r="FL9" i="8"/>
  <c r="AK9" i="8"/>
  <c r="DQ18" i="8"/>
  <c r="DO18" i="8"/>
  <c r="X18" i="8"/>
  <c r="BX21" i="8"/>
  <c r="BT21" i="8"/>
  <c r="M21" i="8"/>
  <c r="AX32" i="8"/>
  <c r="BM21" i="8"/>
  <c r="BK21" i="8"/>
  <c r="J21" i="8"/>
  <c r="BU13" i="8"/>
  <c r="BS13" i="8"/>
  <c r="L13" i="8"/>
  <c r="FP17" i="8"/>
  <c r="FL17" i="8"/>
  <c r="AK17" i="8"/>
  <c r="BM18" i="8"/>
  <c r="BK18" i="8"/>
  <c r="J18" i="8"/>
  <c r="BX13" i="8"/>
  <c r="BT13" i="8"/>
  <c r="M13" i="8"/>
  <c r="DY9" i="8"/>
  <c r="DW9" i="8"/>
  <c r="Z9" i="8"/>
  <c r="DI9" i="8"/>
  <c r="DG9" i="8"/>
  <c r="V9" i="8"/>
  <c r="BM9" i="8"/>
  <c r="BK9" i="8"/>
  <c r="J9" i="8"/>
  <c r="BM11" i="8"/>
  <c r="BK11" i="8"/>
  <c r="J11" i="8"/>
  <c r="DQ19" i="8"/>
  <c r="DO19" i="8"/>
  <c r="X19" i="8"/>
  <c r="DQ12" i="8"/>
  <c r="DO12" i="8"/>
  <c r="X12" i="8"/>
  <c r="BU14" i="8"/>
  <c r="BS14" i="8"/>
  <c r="L14" i="8"/>
  <c r="BP12" i="8"/>
  <c r="BL12" i="8"/>
  <c r="K12" i="8"/>
  <c r="BU20" i="8"/>
  <c r="BS20" i="8"/>
  <c r="L20" i="8"/>
  <c r="FP18" i="8"/>
  <c r="FL18" i="8"/>
  <c r="AK18" i="8"/>
  <c r="DT18" i="8"/>
  <c r="DP18" i="8"/>
  <c r="Y18" i="8"/>
  <c r="FM19" i="8"/>
  <c r="FK19" i="8"/>
  <c r="AJ19" i="8"/>
  <c r="BU9" i="8"/>
  <c r="BS9" i="8"/>
  <c r="L9" i="8"/>
  <c r="DQ16" i="8"/>
  <c r="DO16" i="8"/>
  <c r="X16" i="8"/>
  <c r="FP21" i="8"/>
  <c r="FL21" i="8"/>
  <c r="AK21" i="8"/>
  <c r="BJ32" i="8"/>
  <c r="BU15" i="8"/>
  <c r="BS15" i="8"/>
  <c r="L15" i="8"/>
  <c r="EB12" i="8"/>
  <c r="DX12" i="8"/>
  <c r="AA12" i="8"/>
  <c r="EB10" i="8"/>
  <c r="DX10" i="8"/>
  <c r="AA10" i="8"/>
  <c r="DA9" i="8"/>
  <c r="CY9" i="8"/>
  <c r="T9" i="8"/>
  <c r="DL21" i="8"/>
  <c r="DH21" i="8"/>
  <c r="W21" i="8"/>
  <c r="BC32" i="8"/>
  <c r="DQ11" i="8"/>
  <c r="DO11" i="8"/>
  <c r="X11" i="8"/>
  <c r="FM20" i="8"/>
  <c r="FK20" i="8"/>
  <c r="AJ20" i="8"/>
  <c r="DQ10" i="8"/>
  <c r="DO10" i="8"/>
  <c r="X10" i="8"/>
  <c r="FP15" i="8"/>
  <c r="FL15" i="8"/>
  <c r="AK15" i="8"/>
  <c r="DT16" i="8"/>
  <c r="DP16" i="8"/>
  <c r="Y16" i="8"/>
  <c r="FM16" i="8"/>
  <c r="FK16" i="8"/>
  <c r="AJ16" i="8"/>
  <c r="BP13" i="8"/>
  <c r="BL13" i="8"/>
  <c r="K13" i="8"/>
  <c r="BM20" i="8"/>
  <c r="BK20" i="8"/>
  <c r="J20" i="8"/>
  <c r="BU21" i="8"/>
  <c r="BS21" i="8"/>
  <c r="L21" i="8"/>
  <c r="FM15" i="8"/>
  <c r="FK15" i="8"/>
  <c r="AJ15" i="8"/>
  <c r="BM14" i="8"/>
  <c r="BK14" i="8"/>
  <c r="J14" i="8"/>
  <c r="DY16" i="8"/>
  <c r="DW16" i="8"/>
  <c r="Z16" i="8"/>
  <c r="BX19" i="8"/>
  <c r="BT19" i="8"/>
  <c r="M19" i="8"/>
  <c r="EB17" i="8"/>
  <c r="DX17" i="8"/>
  <c r="AA17" i="8"/>
  <c r="EB21" i="8"/>
  <c r="DX21" i="8"/>
  <c r="AA21" i="8"/>
  <c r="BE32" i="8"/>
  <c r="GV10" i="8"/>
  <c r="GR10" i="8"/>
  <c r="AS10" i="8"/>
  <c r="BP11" i="8"/>
  <c r="BL11" i="8"/>
  <c r="K11" i="8"/>
  <c r="FM13" i="8"/>
  <c r="FK13" i="8"/>
  <c r="AJ13" i="8"/>
  <c r="BX10" i="8"/>
  <c r="BT10" i="8"/>
  <c r="M10" i="8"/>
  <c r="EB20" i="8"/>
  <c r="DX20" i="8"/>
  <c r="AA20" i="8"/>
  <c r="GV15" i="8"/>
  <c r="GR15" i="8"/>
  <c r="AS15" i="8"/>
  <c r="DL13" i="8"/>
  <c r="DH13" i="8"/>
  <c r="W13" i="8"/>
  <c r="DT17" i="8"/>
  <c r="DP17" i="8"/>
  <c r="Y17" i="8"/>
  <c r="FP11" i="8"/>
  <c r="FL11" i="8"/>
  <c r="AK11" i="8"/>
  <c r="FP14" i="8"/>
  <c r="FL14" i="8"/>
  <c r="AK14" i="8"/>
  <c r="DY18" i="8"/>
  <c r="DW18" i="8"/>
  <c r="Z18" i="8"/>
  <c r="EB11" i="8"/>
  <c r="DX11" i="8"/>
  <c r="AA11" i="8"/>
  <c r="DD19" i="8"/>
  <c r="CZ19" i="8"/>
  <c r="U19" i="8"/>
  <c r="BM12" i="8"/>
  <c r="BK12" i="8"/>
  <c r="J12" i="8"/>
  <c r="FP16" i="8"/>
  <c r="FL16" i="8"/>
  <c r="AK16" i="8"/>
  <c r="BU16" i="8"/>
  <c r="BS16" i="8"/>
  <c r="L16" i="8"/>
  <c r="BX12" i="8"/>
  <c r="BT12" i="8"/>
  <c r="M12" i="8"/>
  <c r="DY15" i="8"/>
  <c r="DW15" i="8"/>
  <c r="Z15" i="8"/>
  <c r="GV11" i="8"/>
  <c r="GR11" i="8"/>
  <c r="AS11" i="8"/>
  <c r="GV20" i="8"/>
  <c r="GR20" i="8"/>
  <c r="AS20" i="8"/>
  <c r="BP9" i="8"/>
  <c r="BL9" i="8"/>
  <c r="K9" i="8"/>
  <c r="DT20" i="8"/>
  <c r="DP20" i="8"/>
  <c r="Y20" i="8"/>
  <c r="DY12" i="8"/>
  <c r="DW12" i="8"/>
  <c r="Z12" i="8"/>
  <c r="GV18" i="8"/>
  <c r="GR18" i="8"/>
  <c r="AS18" i="8"/>
  <c r="GV21" i="8"/>
  <c r="GR21" i="8"/>
  <c r="AS21" i="8"/>
  <c r="BN32" i="8"/>
  <c r="BX16" i="8"/>
  <c r="BT16" i="8"/>
  <c r="M16" i="8"/>
  <c r="BX11" i="8"/>
  <c r="BT11" i="8"/>
  <c r="M11" i="8"/>
  <c r="DQ21" i="8"/>
  <c r="DO21" i="8"/>
  <c r="X21" i="8"/>
  <c r="DY10" i="8"/>
  <c r="DW10" i="8"/>
  <c r="Z10" i="8"/>
  <c r="EB13" i="8"/>
  <c r="DX13" i="8"/>
  <c r="AA13" i="8"/>
  <c r="FM14" i="8"/>
  <c r="FK14" i="8"/>
  <c r="AJ14" i="8"/>
  <c r="BU10" i="8"/>
  <c r="BS10" i="8"/>
  <c r="L10" i="8"/>
  <c r="BP21" i="8"/>
  <c r="BL21" i="8"/>
  <c r="K21" i="8"/>
  <c r="AW32" i="8"/>
  <c r="GS18" i="8"/>
  <c r="GQ18" i="8"/>
  <c r="AR18" i="8"/>
  <c r="GS11" i="8"/>
  <c r="GQ11" i="8"/>
  <c r="AR11" i="8"/>
  <c r="BM13" i="8"/>
  <c r="BK13" i="8"/>
  <c r="J13" i="8"/>
  <c r="BP14" i="8"/>
  <c r="BL14" i="8"/>
  <c r="K14" i="8"/>
  <c r="DQ17" i="8"/>
  <c r="DO17" i="8"/>
  <c r="X17" i="8"/>
  <c r="BU19" i="8"/>
  <c r="BS19" i="8"/>
  <c r="L19" i="8"/>
  <c r="EB16" i="8"/>
  <c r="DX16" i="8"/>
  <c r="AA16" i="8"/>
  <c r="FM9" i="8"/>
  <c r="FK9" i="8"/>
  <c r="AJ9" i="8"/>
  <c r="DY14" i="8"/>
  <c r="DW14" i="8"/>
  <c r="Z14" i="8"/>
  <c r="DI19" i="8"/>
  <c r="DG19" i="8"/>
  <c r="V19" i="8"/>
  <c r="EB19" i="8"/>
  <c r="DX19" i="8"/>
  <c r="AA19" i="8"/>
  <c r="GV19" i="8"/>
  <c r="GR19" i="8"/>
  <c r="AS19" i="8"/>
  <c r="DY20" i="8"/>
  <c r="DW20" i="8"/>
  <c r="Z20" i="8"/>
  <c r="DY13" i="8"/>
  <c r="DW13" i="8"/>
  <c r="Z13" i="8"/>
  <c r="GS9" i="8"/>
  <c r="GQ9" i="8"/>
  <c r="AR9" i="8"/>
  <c r="BM15" i="8"/>
  <c r="BK15" i="8"/>
  <c r="J15" i="8"/>
  <c r="V37" i="8"/>
  <c r="AP39" i="4"/>
  <c r="V41" i="8"/>
  <c r="BL24" i="9"/>
  <c r="AN7" i="9"/>
  <c r="CK17" i="9"/>
  <c r="CI17" i="9"/>
  <c r="P17" i="9"/>
  <c r="CK13" i="9"/>
  <c r="CI13" i="9"/>
  <c r="P13" i="9"/>
  <c r="FE20" i="8"/>
  <c r="FC20" i="8"/>
  <c r="AH20" i="8"/>
  <c r="CS16" i="8"/>
  <c r="CQ16" i="8"/>
  <c r="R16" i="8"/>
  <c r="EJ14" i="8"/>
  <c r="EF14" i="8"/>
  <c r="AC14" i="8"/>
  <c r="GF12" i="8"/>
  <c r="GB12" i="8"/>
  <c r="AO12" i="8"/>
  <c r="GC12" i="8"/>
  <c r="GA12" i="8"/>
  <c r="AN12" i="8"/>
  <c r="EZ18" i="8"/>
  <c r="EV18" i="8"/>
  <c r="AG18" i="8"/>
  <c r="EZ19" i="8"/>
  <c r="EV19" i="8"/>
  <c r="AG19" i="8"/>
  <c r="CK10" i="8"/>
  <c r="CI10" i="8"/>
  <c r="P10" i="8"/>
  <c r="ER12" i="8"/>
  <c r="EN12" i="8"/>
  <c r="AE12" i="8"/>
  <c r="FU11" i="8"/>
  <c r="FS11" i="8"/>
  <c r="AL11" i="8"/>
  <c r="H31" i="7"/>
  <c r="AP11" i="4"/>
  <c r="H41" i="7"/>
  <c r="BR69" i="4"/>
  <c r="BQ69" i="4"/>
  <c r="D145" i="4"/>
  <c r="C145" i="4"/>
  <c r="I145" i="4"/>
  <c r="AE145" i="4"/>
  <c r="AD62" i="4"/>
  <c r="AE62" i="4"/>
  <c r="N31" i="8"/>
  <c r="AP35" i="4"/>
  <c r="N41" i="8"/>
  <c r="R7" i="14"/>
  <c r="P7" i="14"/>
  <c r="AF37" i="9"/>
  <c r="AP65" i="4"/>
  <c r="AF41" i="9"/>
  <c r="R25" i="7"/>
  <c r="AP16" i="4"/>
  <c r="R41" i="7"/>
  <c r="J27" i="13"/>
  <c r="H27" i="13"/>
  <c r="R7" i="13"/>
  <c r="P7" i="13"/>
  <c r="BU52" i="4"/>
  <c r="BT52" i="4"/>
  <c r="P19" i="14"/>
  <c r="R19" i="14"/>
  <c r="J27" i="14"/>
  <c r="H27" i="14"/>
  <c r="Z44" i="4"/>
  <c r="L37" i="8"/>
  <c r="AP34" i="4"/>
  <c r="L41" i="8"/>
  <c r="DQ10" i="9"/>
  <c r="DO10" i="9"/>
  <c r="X10" i="9"/>
  <c r="Z69" i="4"/>
  <c r="FH10" i="9"/>
  <c r="FD10" i="9"/>
  <c r="AI10" i="9"/>
  <c r="AP45" i="4"/>
  <c r="AH41" i="8"/>
  <c r="AP52" i="4"/>
  <c r="F41" i="9"/>
  <c r="EJ18" i="8"/>
  <c r="EF18" i="8"/>
  <c r="AC18" i="8"/>
  <c r="BH10" i="8"/>
  <c r="BD10" i="8"/>
  <c r="I10" i="8"/>
  <c r="BE20" i="8"/>
  <c r="BC20" i="8"/>
  <c r="H20" i="8"/>
  <c r="CS13" i="8"/>
  <c r="CQ13" i="8"/>
  <c r="R13" i="8"/>
  <c r="FH12" i="8"/>
  <c r="FD12" i="8"/>
  <c r="AI12" i="8"/>
  <c r="ER21" i="8"/>
  <c r="EN21" i="8"/>
  <c r="AE21" i="8"/>
  <c r="BG32" i="8"/>
  <c r="CK15" i="8"/>
  <c r="CI15" i="8"/>
  <c r="P15" i="8"/>
  <c r="EZ15" i="8"/>
  <c r="EV15" i="8"/>
  <c r="AG15" i="8"/>
  <c r="GC15" i="8"/>
  <c r="GA15" i="8"/>
  <c r="AN15" i="8"/>
  <c r="CN18" i="8"/>
  <c r="CJ18" i="8"/>
  <c r="Q18" i="8"/>
  <c r="BE15" i="8"/>
  <c r="BC15" i="8"/>
  <c r="H15" i="8"/>
  <c r="BG22" i="7"/>
  <c r="G165" i="4"/>
  <c r="AG165" i="4"/>
  <c r="I154" i="4"/>
  <c r="AH145" i="4"/>
  <c r="AP10" i="4"/>
  <c r="F41" i="7"/>
  <c r="F31" i="7"/>
  <c r="AJ31" i="7"/>
  <c r="AP25" i="4"/>
  <c r="AJ41" i="7"/>
  <c r="CC21" i="8"/>
  <c r="CA21" i="8"/>
  <c r="N21" i="8"/>
  <c r="AY135" i="4"/>
  <c r="AL106" i="4"/>
  <c r="AM106" i="4"/>
  <c r="Z45" i="4"/>
  <c r="BI22" i="8"/>
  <c r="R19" i="13"/>
  <c r="P19" i="13"/>
  <c r="L31" i="9"/>
  <c r="AP55" i="4"/>
  <c r="L41" i="9"/>
  <c r="GS20" i="8"/>
  <c r="GQ20" i="8"/>
  <c r="AR20" i="8"/>
  <c r="Z62" i="4"/>
  <c r="BE22" i="9"/>
  <c r="BE23" i="9"/>
  <c r="BA22" i="8"/>
  <c r="AY101" i="4"/>
  <c r="AR37" i="8"/>
  <c r="AP50" i="4"/>
  <c r="AR41" i="8"/>
  <c r="AL31" i="8"/>
  <c r="AP47" i="4"/>
  <c r="AL41" i="8"/>
  <c r="R31" i="8"/>
  <c r="AP37" i="4"/>
  <c r="R41" i="8"/>
  <c r="DQ18" i="9"/>
  <c r="DO18" i="9"/>
  <c r="X18" i="9"/>
  <c r="CK15" i="9"/>
  <c r="CI15" i="9"/>
  <c r="P15" i="9"/>
  <c r="CK9" i="9"/>
  <c r="CI9" i="9"/>
  <c r="P9" i="9"/>
  <c r="CK19" i="9"/>
  <c r="CI19" i="9"/>
  <c r="P19" i="9"/>
  <c r="FH9" i="8"/>
  <c r="FD9" i="8"/>
  <c r="AI9" i="8"/>
  <c r="BE14" i="8"/>
  <c r="BC14" i="8"/>
  <c r="H14" i="8"/>
  <c r="DD11" i="8"/>
  <c r="CZ11" i="8"/>
  <c r="U11" i="8"/>
  <c r="EO16" i="8"/>
  <c r="EM16" i="8"/>
  <c r="AD16" i="8"/>
  <c r="FH21" i="8"/>
  <c r="FD21" i="8"/>
  <c r="AI21" i="8"/>
  <c r="EO18" i="8"/>
  <c r="EM18" i="8"/>
  <c r="AD18" i="8"/>
  <c r="ER10" i="8"/>
  <c r="EN10" i="8"/>
  <c r="AE10" i="8"/>
  <c r="AG168" i="4"/>
  <c r="AG143" i="4"/>
  <c r="BT10" i="4"/>
  <c r="Z31" i="7"/>
  <c r="AP20" i="4"/>
  <c r="Z41" i="7"/>
  <c r="AL31" i="7"/>
  <c r="AP26" i="4"/>
  <c r="AL41" i="7"/>
  <c r="AP37" i="7"/>
  <c r="AP28" i="4"/>
  <c r="AP41" i="7"/>
  <c r="CF20" i="8"/>
  <c r="CB20" i="8"/>
  <c r="O20" i="8"/>
  <c r="CF18" i="8"/>
  <c r="CB18" i="8"/>
  <c r="O18" i="8"/>
  <c r="V7" i="8"/>
  <c r="BC23" i="8"/>
  <c r="BA22" i="7"/>
  <c r="R7" i="7"/>
  <c r="BQ56" i="4"/>
  <c r="AY130" i="4"/>
  <c r="Z7" i="9"/>
  <c r="BE24" i="9"/>
  <c r="AF168" i="4"/>
  <c r="AB7" i="8"/>
  <c r="BF23" i="8"/>
  <c r="P7" i="8"/>
  <c r="AZ23" i="8"/>
  <c r="AY99" i="4"/>
  <c r="AY102" i="4"/>
  <c r="AY136" i="4"/>
  <c r="AU23" i="8"/>
  <c r="F7" i="8"/>
  <c r="AY109" i="4"/>
  <c r="BD23" i="8"/>
  <c r="X7" i="8"/>
  <c r="AG146" i="4"/>
  <c r="AY118" i="4"/>
  <c r="BR15" i="4"/>
  <c r="BQ15" i="4"/>
  <c r="BN22" i="9"/>
  <c r="BN23" i="9"/>
  <c r="H169" i="4"/>
  <c r="G169" i="4"/>
  <c r="AH7" i="8"/>
  <c r="BI23" i="8"/>
  <c r="BD22" i="9"/>
  <c r="BD23" i="9"/>
  <c r="BR67" i="4"/>
  <c r="BQ67" i="4"/>
  <c r="BU66" i="4"/>
  <c r="BT66" i="4"/>
  <c r="AE166" i="4"/>
  <c r="AD7" i="8"/>
  <c r="BG23" i="8"/>
  <c r="AY113" i="4"/>
  <c r="AP7" i="8"/>
  <c r="BM23" i="8"/>
  <c r="BL23" i="8"/>
  <c r="AN7" i="8"/>
  <c r="BE23" i="8"/>
  <c r="Z7" i="8"/>
  <c r="I149" i="4"/>
  <c r="BT32" i="4"/>
  <c r="AY137" i="4"/>
  <c r="AY134" i="4"/>
  <c r="AW23" i="8"/>
  <c r="J7" i="8"/>
  <c r="G164" i="4"/>
  <c r="BQ30" i="4"/>
  <c r="BG22" i="9"/>
  <c r="BG23" i="9"/>
  <c r="BF24" i="9"/>
  <c r="AB7" i="9"/>
  <c r="R7" i="8"/>
  <c r="BA23" i="8"/>
  <c r="N7" i="8"/>
  <c r="AY23" i="8"/>
  <c r="CQ75" i="4"/>
  <c r="CQ117" i="4"/>
  <c r="CQ96" i="4"/>
  <c r="AY119" i="4"/>
  <c r="BN24" i="9"/>
  <c r="AR7" i="9"/>
  <c r="BG24" i="9"/>
  <c r="AD7" i="9"/>
  <c r="AW23" i="7"/>
  <c r="J7" i="7"/>
  <c r="AE144" i="4"/>
  <c r="AH144" i="4"/>
  <c r="AF144" i="4"/>
  <c r="AE165" i="4"/>
  <c r="AF165" i="4"/>
  <c r="H7" i="7"/>
  <c r="AV23" i="7"/>
  <c r="C152" i="4"/>
  <c r="BQ19" i="4"/>
  <c r="AG144" i="4"/>
  <c r="BG23" i="7"/>
  <c r="AD7" i="7"/>
  <c r="Z23" i="4"/>
  <c r="BH22" i="7"/>
  <c r="BJ23" i="7"/>
  <c r="AJ7" i="7"/>
  <c r="AH147" i="4"/>
  <c r="AF147" i="4"/>
  <c r="AG147" i="4"/>
  <c r="AE147" i="4"/>
  <c r="AI147" i="4"/>
  <c r="AG152" i="4"/>
  <c r="AB78" i="4"/>
  <c r="AC78" i="4"/>
  <c r="AD29" i="4"/>
  <c r="AE29" i="4"/>
  <c r="AI29" i="4"/>
  <c r="AJ29" i="4"/>
  <c r="AN29" i="4"/>
  <c r="AO29" i="4"/>
  <c r="AQ29" i="4"/>
  <c r="AN23" i="4"/>
  <c r="AO23" i="4"/>
  <c r="AD23" i="4"/>
  <c r="AE23" i="4"/>
  <c r="Z11" i="4"/>
  <c r="BT64" i="4"/>
  <c r="BC22" i="7"/>
  <c r="AI10" i="4"/>
  <c r="AJ10" i="4"/>
  <c r="AL91" i="4"/>
  <c r="AM91" i="4"/>
  <c r="AL86" i="4"/>
  <c r="AM86" i="4"/>
  <c r="AB91" i="4"/>
  <c r="AC91" i="4"/>
  <c r="AI16" i="4"/>
  <c r="AJ16" i="4"/>
  <c r="F7" i="7"/>
  <c r="AL84" i="4"/>
  <c r="AM84" i="4"/>
  <c r="AI15" i="4"/>
  <c r="AJ15" i="4"/>
  <c r="AB86" i="4"/>
  <c r="AC86" i="4"/>
  <c r="G149" i="4"/>
  <c r="AH149" i="4"/>
  <c r="AE168" i="4"/>
  <c r="E159" i="4"/>
  <c r="AG145" i="4"/>
  <c r="AH165" i="4"/>
  <c r="BM22" i="7"/>
  <c r="AE146" i="4"/>
  <c r="AI146" i="4"/>
  <c r="BQ40" i="4"/>
  <c r="AF143" i="4"/>
  <c r="BA23" i="7"/>
  <c r="AF146" i="4"/>
  <c r="AF145" i="4"/>
  <c r="Z25" i="4"/>
  <c r="AI18" i="4"/>
  <c r="AJ18" i="4"/>
  <c r="AD21" i="4"/>
  <c r="AE21" i="4"/>
  <c r="AD22" i="4"/>
  <c r="AE22" i="4"/>
  <c r="AZ22" i="7"/>
  <c r="AH152" i="4"/>
  <c r="AY78" i="4"/>
  <c r="BQ62" i="4"/>
  <c r="AD18" i="4"/>
  <c r="AE18" i="4"/>
  <c r="AI21" i="4"/>
  <c r="AJ21" i="4"/>
  <c r="AN22" i="4"/>
  <c r="AO22" i="4"/>
  <c r="L18" i="4"/>
  <c r="AK105" i="4"/>
  <c r="AL105" i="4"/>
  <c r="AM105" i="4"/>
  <c r="BJ30" i="8"/>
  <c r="AU31" i="8"/>
  <c r="AK111" i="4"/>
  <c r="AL111" i="4"/>
  <c r="AM111" i="4"/>
  <c r="T97" i="6"/>
  <c r="H46" i="6"/>
  <c r="AA113" i="4"/>
  <c r="AB113" i="4"/>
  <c r="AC113" i="4"/>
  <c r="AK113" i="4"/>
  <c r="AL113" i="4"/>
  <c r="AM113" i="4"/>
  <c r="AX48" i="4"/>
  <c r="AY48" i="4"/>
  <c r="BX54" i="4"/>
  <c r="AM50" i="4"/>
  <c r="AN50" i="4"/>
  <c r="AO50" i="4"/>
  <c r="AC32" i="4"/>
  <c r="AY82" i="6"/>
  <c r="AX49" i="4"/>
  <c r="AY49" i="4"/>
  <c r="BX38" i="4"/>
  <c r="BW38" i="4"/>
  <c r="CB38" i="4"/>
  <c r="AD49" i="4"/>
  <c r="AE49" i="4"/>
  <c r="AQ49" i="4"/>
  <c r="DS97" i="6"/>
  <c r="DT97" i="6"/>
  <c r="AU46" i="6"/>
  <c r="AD43" i="4"/>
  <c r="AE43" i="4"/>
  <c r="AX43" i="4"/>
  <c r="AY43" i="4"/>
  <c r="BX45" i="4"/>
  <c r="AA105" i="4"/>
  <c r="AB105" i="4"/>
  <c r="AC105" i="4"/>
  <c r="AK102" i="4"/>
  <c r="AL102" i="4"/>
  <c r="AM102" i="4"/>
  <c r="AA106" i="4"/>
  <c r="AB106" i="4"/>
  <c r="AC106" i="4"/>
  <c r="AM33" i="4"/>
  <c r="AN33" i="4"/>
  <c r="AO33" i="4"/>
  <c r="AF111" i="4"/>
  <c r="AG111" i="4"/>
  <c r="AH111" i="4"/>
  <c r="AO111" i="4"/>
  <c r="E43" i="11"/>
  <c r="G52" i="11"/>
  <c r="E50" i="11"/>
  <c r="AX38" i="4"/>
  <c r="AA103" i="4"/>
  <c r="AB103" i="4"/>
  <c r="AC103" i="4"/>
  <c r="AF105" i="4"/>
  <c r="AG105" i="4"/>
  <c r="AH105" i="4"/>
  <c r="AO105" i="4"/>
  <c r="AA115" i="4"/>
  <c r="AB115" i="4"/>
  <c r="AC115" i="4"/>
  <c r="BE31" i="8"/>
  <c r="AF107" i="4"/>
  <c r="AY29" i="8"/>
  <c r="AG153" i="4"/>
  <c r="AK101" i="4"/>
  <c r="AL101" i="4"/>
  <c r="AM101" i="4"/>
  <c r="BH31" i="7"/>
  <c r="AW30" i="7"/>
  <c r="AK89" i="4"/>
  <c r="BL30" i="7"/>
  <c r="BC29" i="7"/>
  <c r="AA94" i="4"/>
  <c r="AB94" i="4"/>
  <c r="AC94" i="4"/>
  <c r="AC25" i="4"/>
  <c r="AD25" i="4"/>
  <c r="AE25" i="4"/>
  <c r="AF94" i="4"/>
  <c r="AG94" i="4"/>
  <c r="AH94" i="4"/>
  <c r="AK85" i="4"/>
  <c r="AA87" i="4"/>
  <c r="AB87" i="4"/>
  <c r="AC87" i="4"/>
  <c r="BG81" i="6"/>
  <c r="AM16" i="4"/>
  <c r="AN16" i="4"/>
  <c r="AO16" i="4"/>
  <c r="AH24" i="4"/>
  <c r="AX24" i="4"/>
  <c r="AC11" i="4"/>
  <c r="AD11" i="4"/>
  <c r="AE11" i="4"/>
  <c r="AQ11" i="4"/>
  <c r="AA95" i="4"/>
  <c r="AB95" i="4"/>
  <c r="AC95" i="4"/>
  <c r="AX19" i="4"/>
  <c r="BI81" i="6"/>
  <c r="AA80" i="4"/>
  <c r="AB80" i="4"/>
  <c r="AC80" i="4"/>
  <c r="AK92" i="4"/>
  <c r="BA29" i="7"/>
  <c r="AC20" i="4"/>
  <c r="AK94" i="4"/>
  <c r="AL94" i="4"/>
  <c r="AM94" i="4"/>
  <c r="BE81" i="6"/>
  <c r="AH12" i="4"/>
  <c r="AI12" i="4"/>
  <c r="AJ12" i="4"/>
  <c r="AQ12" i="4"/>
  <c r="AF91" i="4"/>
  <c r="AG91" i="4"/>
  <c r="AH91" i="4"/>
  <c r="AC10" i="4"/>
  <c r="AD10" i="4"/>
  <c r="AE10" i="4"/>
  <c r="BH81" i="6"/>
  <c r="BK81" i="6"/>
  <c r="BG82" i="6"/>
  <c r="BH82" i="6"/>
  <c r="W25" i="6"/>
  <c r="AF93" i="4"/>
  <c r="AG93" i="4"/>
  <c r="AH93" i="4"/>
  <c r="AK95" i="4"/>
  <c r="AL95" i="4"/>
  <c r="AM95" i="4"/>
  <c r="AF87" i="4"/>
  <c r="AG87" i="4"/>
  <c r="AH87" i="4"/>
  <c r="AF90" i="4"/>
  <c r="AG90" i="4"/>
  <c r="AH90" i="4"/>
  <c r="AM18" i="4"/>
  <c r="AN18" i="4"/>
  <c r="AO18" i="4"/>
  <c r="AF80" i="4"/>
  <c r="AG80" i="4"/>
  <c r="AH80" i="4"/>
  <c r="AK81" i="4"/>
  <c r="AL81" i="4"/>
  <c r="AM81" i="4"/>
  <c r="AF86" i="4"/>
  <c r="AG86" i="4"/>
  <c r="AH86" i="4"/>
  <c r="AM21" i="4"/>
  <c r="AX21" i="4"/>
  <c r="AY21" i="4"/>
  <c r="BW62" i="4"/>
  <c r="CB62" i="4"/>
  <c r="AK87" i="4"/>
  <c r="AL87" i="4"/>
  <c r="AM87" i="4"/>
  <c r="AF77" i="4"/>
  <c r="AM20" i="4"/>
  <c r="AH27" i="4"/>
  <c r="AX27" i="4"/>
  <c r="AK88" i="4"/>
  <c r="AL88" i="4"/>
  <c r="AM88" i="4"/>
  <c r="AA90" i="4"/>
  <c r="AB90" i="4"/>
  <c r="AC90" i="4"/>
  <c r="AF95" i="4"/>
  <c r="AG95" i="4"/>
  <c r="AH95" i="4"/>
  <c r="AZ30" i="7"/>
  <c r="AK76" i="4"/>
  <c r="AL76" i="4"/>
  <c r="AM76" i="4"/>
  <c r="AM10" i="4"/>
  <c r="AN10" i="4"/>
  <c r="AO10" i="4"/>
  <c r="AC13" i="4"/>
  <c r="AX13" i="4"/>
  <c r="AA82" i="4"/>
  <c r="AF83" i="4"/>
  <c r="AG83" i="4"/>
  <c r="AH83" i="4"/>
  <c r="AH14" i="4"/>
  <c r="AI14" i="4"/>
  <c r="AJ14" i="4"/>
  <c r="AC17" i="4"/>
  <c r="AA92" i="4"/>
  <c r="EM81" i="6"/>
  <c r="E8" i="11"/>
  <c r="AH17" i="4"/>
  <c r="AF92" i="4"/>
  <c r="EN81" i="6"/>
  <c r="EI81" i="6"/>
  <c r="AM26" i="4"/>
  <c r="AN26" i="4"/>
  <c r="AO26" i="4"/>
  <c r="AK93" i="4"/>
  <c r="AL93" i="4"/>
  <c r="AM93" i="4"/>
  <c r="EJ81" i="6"/>
  <c r="AV24" i="7"/>
  <c r="EK81" i="6"/>
  <c r="EH81" i="6"/>
  <c r="EI82" i="6"/>
  <c r="EJ82" i="6"/>
  <c r="BA25" i="6"/>
  <c r="AF84" i="4"/>
  <c r="AG84" i="4"/>
  <c r="AH84" i="4"/>
  <c r="AX28" i="4"/>
  <c r="AY28" i="4"/>
  <c r="BW53" i="4"/>
  <c r="BZ53" i="4"/>
  <c r="AD28" i="4"/>
  <c r="AE28" i="4"/>
  <c r="AQ28" i="4"/>
  <c r="BC26" i="7"/>
  <c r="BY14" i="7"/>
  <c r="BA31" i="7"/>
  <c r="BE29" i="7"/>
  <c r="I22" i="11"/>
  <c r="I27" i="11"/>
  <c r="AM15" i="4"/>
  <c r="AN15" i="4"/>
  <c r="AO15" i="4"/>
  <c r="I18" i="11"/>
  <c r="AG160" i="4"/>
  <c r="AK90" i="4"/>
  <c r="AL90" i="4"/>
  <c r="AM90" i="4"/>
  <c r="AA85" i="4"/>
  <c r="BM30" i="7"/>
  <c r="I25" i="11"/>
  <c r="G19" i="11"/>
  <c r="I20" i="11"/>
  <c r="E20" i="11"/>
  <c r="AZ25" i="7"/>
  <c r="AD26" i="4"/>
  <c r="AE26" i="4"/>
  <c r="AZ31" i="7"/>
  <c r="BJ24" i="7"/>
  <c r="AY30" i="7"/>
  <c r="BC31" i="7"/>
  <c r="AC16" i="4"/>
  <c r="I8" i="11"/>
  <c r="E11" i="11"/>
  <c r="E16" i="11"/>
  <c r="I10" i="11"/>
  <c r="AA84" i="4"/>
  <c r="AB84" i="4"/>
  <c r="AC84" i="4"/>
  <c r="AK79" i="4"/>
  <c r="BB30" i="7"/>
  <c r="AE153" i="4"/>
  <c r="AA81" i="4"/>
  <c r="AB81" i="4"/>
  <c r="AC81" i="4"/>
  <c r="AA93" i="4"/>
  <c r="AB93" i="4"/>
  <c r="AC93" i="4"/>
  <c r="AA83" i="4"/>
  <c r="AB83" i="4"/>
  <c r="AC83" i="4"/>
  <c r="BE31" i="7"/>
  <c r="BC25" i="7"/>
  <c r="AZ29" i="7"/>
  <c r="G17" i="11"/>
  <c r="G9" i="11"/>
  <c r="BJ31" i="7"/>
  <c r="G10" i="11"/>
  <c r="AX30" i="7"/>
  <c r="G16" i="11"/>
  <c r="AA89" i="4"/>
  <c r="E22" i="11"/>
  <c r="AK83" i="4"/>
  <c r="AL83" i="4"/>
  <c r="AM83" i="4"/>
  <c r="AK82" i="4"/>
  <c r="AK78" i="4"/>
  <c r="AL78" i="4"/>
  <c r="AM78" i="4"/>
  <c r="AF82" i="4"/>
  <c r="AC15" i="4"/>
  <c r="AD15" i="4"/>
  <c r="AE15" i="4"/>
  <c r="AF78" i="4"/>
  <c r="AG78" i="4"/>
  <c r="AH78" i="4"/>
  <c r="AA79" i="4"/>
  <c r="AF89" i="4"/>
  <c r="BG29" i="7"/>
  <c r="G15" i="11"/>
  <c r="AF76" i="4"/>
  <c r="AG76" i="4"/>
  <c r="AH76" i="4"/>
  <c r="BF29" i="7"/>
  <c r="G20" i="11"/>
  <c r="I19" i="11"/>
  <c r="E24" i="11"/>
  <c r="G13" i="11"/>
  <c r="G23" i="11"/>
  <c r="G22" i="11"/>
  <c r="AF88" i="4"/>
  <c r="AG88" i="4"/>
  <c r="AH88" i="4"/>
  <c r="T26" i="14"/>
  <c r="AX22" i="4"/>
  <c r="AY22" i="4"/>
  <c r="BW40" i="4"/>
  <c r="BZ40" i="4"/>
  <c r="AI25" i="4"/>
  <c r="AJ25" i="4"/>
  <c r="AX23" i="4"/>
  <c r="AY23" i="4"/>
  <c r="BW19" i="4"/>
  <c r="BZ19" i="4"/>
  <c r="AI23" i="4"/>
  <c r="AJ23" i="4"/>
  <c r="AQ23" i="4"/>
  <c r="AY31" i="7"/>
  <c r="AY26" i="7"/>
  <c r="AV29" i="7"/>
  <c r="AV25" i="7"/>
  <c r="BM25" i="7"/>
  <c r="BL29" i="7"/>
  <c r="BL25" i="7"/>
  <c r="BB24" i="7"/>
  <c r="BB25" i="7"/>
  <c r="BN24" i="7"/>
  <c r="BM26" i="7"/>
  <c r="BH24" i="7"/>
  <c r="BH25" i="7"/>
  <c r="AY24" i="7"/>
  <c r="BB26" i="7"/>
  <c r="BB31" i="7"/>
  <c r="BJ25" i="7"/>
  <c r="BJ29" i="7"/>
  <c r="AW25" i="7"/>
  <c r="AW29" i="7"/>
  <c r="BJ26" i="7"/>
  <c r="AV26" i="7"/>
  <c r="BE26" i="7"/>
  <c r="BG24" i="7"/>
  <c r="BH26" i="7"/>
  <c r="G25" i="11"/>
  <c r="E14" i="11"/>
  <c r="E21" i="11"/>
  <c r="I13" i="11"/>
  <c r="AW24" i="7"/>
  <c r="BM31" i="7"/>
  <c r="BL31" i="7"/>
  <c r="BB29" i="7"/>
  <c r="BC24" i="7"/>
  <c r="G24" i="11"/>
  <c r="I16" i="11"/>
  <c r="E10" i="11"/>
  <c r="I15" i="11"/>
  <c r="G14" i="11"/>
  <c r="BA24" i="7"/>
  <c r="G11" i="11"/>
  <c r="E27" i="11"/>
  <c r="G26" i="11"/>
  <c r="I26" i="11"/>
  <c r="G8" i="11"/>
  <c r="BX82" i="6"/>
  <c r="AC25" i="6"/>
  <c r="I17" i="11"/>
  <c r="G21" i="11"/>
  <c r="E19" i="11"/>
  <c r="I14" i="11"/>
  <c r="E18" i="11"/>
  <c r="G27" i="11"/>
  <c r="G18" i="11"/>
  <c r="AY29" i="7"/>
  <c r="I36" i="11"/>
  <c r="I40" i="11"/>
  <c r="G43" i="11"/>
  <c r="BK30" i="8"/>
  <c r="BQ96" i="6"/>
  <c r="BS96" i="6"/>
  <c r="BT96" i="6"/>
  <c r="BO97" i="6"/>
  <c r="BP97" i="6"/>
  <c r="Z46" i="6"/>
  <c r="E45" i="11"/>
  <c r="I48" i="11"/>
  <c r="E44" i="11"/>
  <c r="AX31" i="4"/>
  <c r="AY31" i="4"/>
  <c r="BW11" i="4"/>
  <c r="CH11" i="4"/>
  <c r="AX36" i="4"/>
  <c r="AY36" i="4"/>
  <c r="BW58" i="4"/>
  <c r="CB58" i="4"/>
  <c r="AN36" i="4"/>
  <c r="AO36" i="4"/>
  <c r="AQ36" i="4"/>
  <c r="BG26" i="8"/>
  <c r="I33" i="11"/>
  <c r="AK115" i="4"/>
  <c r="AL115" i="4"/>
  <c r="AM115" i="4"/>
  <c r="G47" i="11"/>
  <c r="E49" i="11"/>
  <c r="I35" i="11"/>
  <c r="G39" i="11"/>
  <c r="AM37" i="4"/>
  <c r="AX37" i="4"/>
  <c r="AY37" i="4"/>
  <c r="BW25" i="4"/>
  <c r="BZ25" i="4"/>
  <c r="AK112" i="4"/>
  <c r="AL112" i="4"/>
  <c r="AM112" i="4"/>
  <c r="G36" i="11"/>
  <c r="BI31" i="8"/>
  <c r="AD41" i="4"/>
  <c r="AE41" i="4"/>
  <c r="AQ41" i="4"/>
  <c r="E48" i="11"/>
  <c r="E40" i="11"/>
  <c r="I41" i="11"/>
  <c r="E41" i="11"/>
  <c r="AX39" i="4"/>
  <c r="AY39" i="4"/>
  <c r="BW10" i="4"/>
  <c r="CB10" i="4"/>
  <c r="AN39" i="4"/>
  <c r="AO39" i="4"/>
  <c r="AQ39" i="4"/>
  <c r="AM35" i="4"/>
  <c r="AN35" i="4"/>
  <c r="AO35" i="4"/>
  <c r="AQ35" i="4"/>
  <c r="AK109" i="4"/>
  <c r="AL109" i="4"/>
  <c r="AM109" i="4"/>
  <c r="BG30" i="8"/>
  <c r="G40" i="11"/>
  <c r="T23" i="14"/>
  <c r="V23" i="14"/>
  <c r="E34" i="11"/>
  <c r="BN29" i="8"/>
  <c r="BI30" i="8"/>
  <c r="I50" i="11"/>
  <c r="AF104" i="4"/>
  <c r="AG104" i="4"/>
  <c r="AH104" i="4"/>
  <c r="G46" i="11"/>
  <c r="G41" i="11"/>
  <c r="E36" i="11"/>
  <c r="AX24" i="8"/>
  <c r="BJ29" i="8"/>
  <c r="AQ40" i="4"/>
  <c r="G44" i="11"/>
  <c r="E39" i="11"/>
  <c r="E52" i="11"/>
  <c r="I43" i="11"/>
  <c r="AH42" i="4"/>
  <c r="AX42" i="4"/>
  <c r="AY42" i="4"/>
  <c r="BX41" i="4"/>
  <c r="BW41" i="4"/>
  <c r="BF24" i="8"/>
  <c r="E46" i="11"/>
  <c r="I37" i="11"/>
  <c r="BK31" i="8"/>
  <c r="BB26" i="8"/>
  <c r="AD31" i="4"/>
  <c r="AE31" i="4"/>
  <c r="AQ31" i="4"/>
  <c r="G45" i="11"/>
  <c r="I39" i="11"/>
  <c r="AX40" i="4"/>
  <c r="AY40" i="4"/>
  <c r="BW37" i="4"/>
  <c r="BZ37" i="4"/>
  <c r="AC44" i="4"/>
  <c r="E38" i="11"/>
  <c r="BC26" i="8"/>
  <c r="BA31" i="8"/>
  <c r="I38" i="11"/>
  <c r="AM47" i="4"/>
  <c r="BN30" i="8"/>
  <c r="BB31" i="8"/>
  <c r="BD30" i="8"/>
  <c r="BB30" i="8"/>
  <c r="AK104" i="4"/>
  <c r="AL104" i="4"/>
  <c r="AM104" i="4"/>
  <c r="AA107" i="4"/>
  <c r="I44" i="11"/>
  <c r="E35" i="11"/>
  <c r="I46" i="11"/>
  <c r="AX44" i="4"/>
  <c r="BC30" i="8"/>
  <c r="E33" i="11"/>
  <c r="AV29" i="8"/>
  <c r="BK29" i="8"/>
  <c r="BJ25" i="8"/>
  <c r="AW30" i="8"/>
  <c r="BJ31" i="8"/>
  <c r="BD29" i="8"/>
  <c r="AU30" i="8"/>
  <c r="CU112" i="6"/>
  <c r="CV112" i="6"/>
  <c r="AL67" i="6"/>
  <c r="BN24" i="8"/>
  <c r="BI24" i="8"/>
  <c r="BN31" i="8"/>
  <c r="BC29" i="8"/>
  <c r="BC25" i="8"/>
  <c r="BG31" i="8"/>
  <c r="AX45" i="4"/>
  <c r="AY45" i="4"/>
  <c r="BX60" i="4"/>
  <c r="BW60" i="4"/>
  <c r="CF60" i="4"/>
  <c r="AD45" i="4"/>
  <c r="AE45" i="4"/>
  <c r="AQ45" i="4"/>
  <c r="BD24" i="8"/>
  <c r="BD25" i="8"/>
  <c r="BB24" i="8"/>
  <c r="K97" i="6"/>
  <c r="L97" i="6"/>
  <c r="E46" i="6"/>
  <c r="BJ26" i="8"/>
  <c r="AI50" i="4"/>
  <c r="AJ50" i="4"/>
  <c r="AQ50" i="4"/>
  <c r="AX50" i="4"/>
  <c r="AY50" i="4"/>
  <c r="BX47" i="4"/>
  <c r="AW24" i="8"/>
  <c r="AX30" i="8"/>
  <c r="AX26" i="8"/>
  <c r="AX31" i="8"/>
  <c r="BC24" i="8"/>
  <c r="BN26" i="8"/>
  <c r="AX29" i="8"/>
  <c r="BE24" i="8"/>
  <c r="BE25" i="8"/>
  <c r="BF29" i="8"/>
  <c r="AD46" i="4"/>
  <c r="AE46" i="4"/>
  <c r="AQ46" i="4"/>
  <c r="AX46" i="4"/>
  <c r="AY46" i="4"/>
  <c r="BX65" i="4"/>
  <c r="BW65" i="4"/>
  <c r="CB65" i="4"/>
  <c r="BA30" i="8"/>
  <c r="AW25" i="8"/>
  <c r="AW26" i="8"/>
  <c r="AW28" i="8"/>
  <c r="AW29" i="8"/>
  <c r="AX25" i="8"/>
  <c r="AD33" i="4"/>
  <c r="AE33" i="4"/>
  <c r="AQ33" i="4"/>
  <c r="BE26" i="8"/>
  <c r="AW31" i="8"/>
  <c r="BE29" i="8"/>
  <c r="BF26" i="8"/>
  <c r="AU24" i="8"/>
  <c r="AU25" i="8"/>
  <c r="AX34" i="4"/>
  <c r="AY34" i="4"/>
  <c r="BW46" i="4"/>
  <c r="BZ46" i="4"/>
  <c r="BF31" i="8"/>
  <c r="BC31" i="8"/>
  <c r="BG24" i="8"/>
  <c r="AU29" i="8"/>
  <c r="BJ24" i="8"/>
  <c r="BN25" i="8"/>
  <c r="BG25" i="8"/>
  <c r="BD31" i="8"/>
  <c r="AY112" i="6"/>
  <c r="AZ112" i="6"/>
  <c r="T67" i="6"/>
  <c r="AA118" i="4"/>
  <c r="AB118" i="4"/>
  <c r="AC118" i="4"/>
  <c r="AX32" i="9"/>
  <c r="BB32" i="9"/>
  <c r="AW31" i="9"/>
  <c r="BG31" i="9"/>
  <c r="BM31" i="9"/>
  <c r="AX31" i="9"/>
  <c r="BB31" i="9"/>
  <c r="BG32" i="9"/>
  <c r="BD32" i="9"/>
  <c r="BM32" i="9"/>
  <c r="AW32" i="9"/>
  <c r="AW27" i="9"/>
  <c r="BV111" i="6"/>
  <c r="BI31" i="9"/>
  <c r="AH59" i="4"/>
  <c r="AW30" i="9"/>
  <c r="T14" i="14"/>
  <c r="AH65" i="4"/>
  <c r="BZ111" i="6"/>
  <c r="AF130" i="4"/>
  <c r="AG130" i="4"/>
  <c r="AH130" i="4"/>
  <c r="V28" i="14"/>
  <c r="AF121" i="4"/>
  <c r="AG121" i="4"/>
  <c r="AH121" i="4"/>
  <c r="T25" i="14"/>
  <c r="V13" i="14"/>
  <c r="AF136" i="4"/>
  <c r="AG136" i="4"/>
  <c r="AH136" i="4"/>
  <c r="AZ30" i="9"/>
  <c r="AC52" i="4"/>
  <c r="AD52" i="4"/>
  <c r="AE52" i="4"/>
  <c r="AX30" i="9"/>
  <c r="T5" i="14"/>
  <c r="AC59" i="4"/>
  <c r="V16" i="14"/>
  <c r="BF30" i="9"/>
  <c r="BB30" i="9"/>
  <c r="BG30" i="9"/>
  <c r="BM30" i="9"/>
  <c r="AC67" i="4"/>
  <c r="AX67" i="4"/>
  <c r="AY67" i="4"/>
  <c r="BX44" i="4"/>
  <c r="BW44" i="4"/>
  <c r="CB44" i="4"/>
  <c r="V22" i="14"/>
  <c r="BB27" i="9"/>
  <c r="AX27" i="9"/>
  <c r="CB111" i="6"/>
  <c r="AK135" i="4"/>
  <c r="AL135" i="4"/>
  <c r="AM135" i="4"/>
  <c r="BM27" i="9"/>
  <c r="V18" i="14"/>
  <c r="BG27" i="9"/>
  <c r="BD27" i="9"/>
  <c r="BW111" i="6"/>
  <c r="AH64" i="4"/>
  <c r="AI64" i="4"/>
  <c r="AJ64" i="4"/>
  <c r="BX111" i="6"/>
  <c r="BU111" i="6"/>
  <c r="V19" i="14"/>
  <c r="V24" i="14"/>
  <c r="T17" i="14"/>
  <c r="AM55" i="4"/>
  <c r="AN55" i="4"/>
  <c r="AO55" i="4"/>
  <c r="AF124" i="4"/>
  <c r="AK121" i="4"/>
  <c r="AL121" i="4"/>
  <c r="AM121" i="4"/>
  <c r="AH55" i="4"/>
  <c r="AI55" i="4"/>
  <c r="AJ55" i="4"/>
  <c r="V20" i="14"/>
  <c r="AK129" i="4"/>
  <c r="AL129" i="4"/>
  <c r="AM129" i="4"/>
  <c r="G77" i="11"/>
  <c r="AM52" i="4"/>
  <c r="AN52" i="4"/>
  <c r="AO52" i="4"/>
  <c r="AF129" i="4"/>
  <c r="AG129" i="4"/>
  <c r="AH129" i="4"/>
  <c r="AK126" i="4"/>
  <c r="AL126" i="4"/>
  <c r="AM126" i="4"/>
  <c r="CA111" i="6"/>
  <c r="BB25" i="9"/>
  <c r="AX26" i="9"/>
  <c r="T32" i="14"/>
  <c r="V21" i="14"/>
  <c r="AA135" i="4"/>
  <c r="AB135" i="4"/>
  <c r="AC135" i="4"/>
  <c r="I75" i="11"/>
  <c r="AI145" i="4"/>
  <c r="V6" i="14"/>
  <c r="I69" i="11"/>
  <c r="AA134" i="4"/>
  <c r="AB134" i="4"/>
  <c r="AC134" i="4"/>
  <c r="AJ165" i="4"/>
  <c r="AI150" i="4"/>
  <c r="AX25" i="9"/>
  <c r="AI143" i="4"/>
  <c r="I63" i="11"/>
  <c r="AK131" i="4"/>
  <c r="AL131" i="4"/>
  <c r="AM131" i="4"/>
  <c r="AC57" i="4"/>
  <c r="AF119" i="4"/>
  <c r="AG119" i="4"/>
  <c r="AH119" i="4"/>
  <c r="AC58" i="4"/>
  <c r="AX58" i="4"/>
  <c r="AK120" i="4"/>
  <c r="AL120" i="4"/>
  <c r="AM120" i="4"/>
  <c r="E65" i="11"/>
  <c r="G68" i="11"/>
  <c r="AH70" i="4"/>
  <c r="AI70" i="4"/>
  <c r="AJ70" i="4"/>
  <c r="AA130" i="4"/>
  <c r="AB130" i="4"/>
  <c r="AC130" i="4"/>
  <c r="V27" i="14"/>
  <c r="AI165" i="4"/>
  <c r="AH62" i="4"/>
  <c r="AI62" i="4"/>
  <c r="AJ62" i="4"/>
  <c r="I68" i="11"/>
  <c r="I76" i="11"/>
  <c r="AI168" i="4"/>
  <c r="AJ145" i="4"/>
  <c r="BB26" i="9"/>
  <c r="AC71" i="4"/>
  <c r="AD71" i="4"/>
  <c r="AE71" i="4"/>
  <c r="AQ71" i="4"/>
  <c r="AI52" i="4"/>
  <c r="AJ52" i="4"/>
  <c r="BZ13" i="4"/>
  <c r="CH13" i="4"/>
  <c r="CF13" i="4"/>
  <c r="AO133" i="4"/>
  <c r="G62" i="11"/>
  <c r="E63" i="11"/>
  <c r="E58" i="11"/>
  <c r="I77" i="11"/>
  <c r="AM56" i="4"/>
  <c r="AN56" i="4"/>
  <c r="AO56" i="4"/>
  <c r="AK136" i="4"/>
  <c r="AL136" i="4"/>
  <c r="AM136" i="4"/>
  <c r="AO136" i="4"/>
  <c r="T7" i="14"/>
  <c r="T8" i="14"/>
  <c r="AC53" i="4"/>
  <c r="AD53" i="4"/>
  <c r="AE53" i="4"/>
  <c r="AF134" i="4"/>
  <c r="AG134" i="4"/>
  <c r="AH134" i="4"/>
  <c r="G69" i="11"/>
  <c r="E72" i="11"/>
  <c r="G59" i="11"/>
  <c r="BY111" i="6"/>
  <c r="I66" i="11"/>
  <c r="I58" i="11"/>
  <c r="I67" i="11"/>
  <c r="E73" i="11"/>
  <c r="G67" i="11"/>
  <c r="G76" i="11"/>
  <c r="I60" i="11"/>
  <c r="AK137" i="4"/>
  <c r="AL137" i="4"/>
  <c r="AM137" i="4"/>
  <c r="AF137" i="4"/>
  <c r="AG137" i="4"/>
  <c r="AH137" i="4"/>
  <c r="T10" i="14"/>
  <c r="E76" i="11"/>
  <c r="E71" i="11"/>
  <c r="E70" i="11"/>
  <c r="I62" i="11"/>
  <c r="E69" i="11"/>
  <c r="AJ144" i="4"/>
  <c r="G58" i="11"/>
  <c r="G66" i="11"/>
  <c r="AF128" i="4"/>
  <c r="AG128" i="4"/>
  <c r="AH128" i="4"/>
  <c r="AO128" i="4"/>
  <c r="AC63" i="4"/>
  <c r="AD63" i="4"/>
  <c r="AE63" i="4"/>
  <c r="AC55" i="4"/>
  <c r="AD55" i="4"/>
  <c r="AE55" i="4"/>
  <c r="AJ168" i="4"/>
  <c r="E74" i="11"/>
  <c r="E60" i="11"/>
  <c r="AF149" i="4"/>
  <c r="AE149" i="4"/>
  <c r="AD66" i="4"/>
  <c r="AE66" i="4"/>
  <c r="V31" i="14"/>
  <c r="T31" i="14"/>
  <c r="AH53" i="4"/>
  <c r="AI53" i="4"/>
  <c r="AJ53" i="4"/>
  <c r="AF120" i="4"/>
  <c r="AG120" i="4"/>
  <c r="AH120" i="4"/>
  <c r="V29" i="14"/>
  <c r="T29" i="14"/>
  <c r="V9" i="14"/>
  <c r="T9" i="14"/>
  <c r="AJ146" i="4"/>
  <c r="V12" i="14"/>
  <c r="T12" i="14"/>
  <c r="AM60" i="4"/>
  <c r="AK130" i="4"/>
  <c r="AL130" i="4"/>
  <c r="AM130" i="4"/>
  <c r="AK134" i="4"/>
  <c r="AL134" i="4"/>
  <c r="AM134" i="4"/>
  <c r="AM69" i="4"/>
  <c r="AN69" i="4"/>
  <c r="AO69" i="4"/>
  <c r="AQ69" i="4"/>
  <c r="AC54" i="4"/>
  <c r="AA119" i="4"/>
  <c r="AB119" i="4"/>
  <c r="AC119" i="4"/>
  <c r="A37" i="14"/>
  <c r="AA131" i="4"/>
  <c r="AB131" i="4"/>
  <c r="AC131" i="4"/>
  <c r="AC61" i="4"/>
  <c r="AW26" i="9"/>
  <c r="AW25" i="9"/>
  <c r="AM65" i="4"/>
  <c r="AK127" i="4"/>
  <c r="AN62" i="4"/>
  <c r="AO62" i="4"/>
  <c r="I74" i="11"/>
  <c r="I71" i="11"/>
  <c r="I73" i="11"/>
  <c r="I61" i="11"/>
  <c r="I59" i="11"/>
  <c r="I72" i="11"/>
  <c r="E67" i="11"/>
  <c r="G73" i="11"/>
  <c r="G64" i="11"/>
  <c r="G71" i="11"/>
  <c r="G61" i="11"/>
  <c r="G65" i="11"/>
  <c r="G63" i="11"/>
  <c r="V30" i="14"/>
  <c r="V15" i="14"/>
  <c r="T15" i="14"/>
  <c r="AC68" i="4"/>
  <c r="AD68" i="4"/>
  <c r="AE68" i="4"/>
  <c r="AA122" i="4"/>
  <c r="AB122" i="4"/>
  <c r="AC122" i="4"/>
  <c r="AI144" i="4"/>
  <c r="AK119" i="4"/>
  <c r="AL119" i="4"/>
  <c r="AM119" i="4"/>
  <c r="E75" i="11"/>
  <c r="I64" i="11"/>
  <c r="AF118" i="4"/>
  <c r="AG118" i="4"/>
  <c r="AH118" i="4"/>
  <c r="AO118" i="4"/>
  <c r="AH56" i="4"/>
  <c r="AC65" i="4"/>
  <c r="BG26" i="9"/>
  <c r="BG25" i="9"/>
  <c r="AM66" i="4"/>
  <c r="AN66" i="4"/>
  <c r="AO66" i="4"/>
  <c r="AK125" i="4"/>
  <c r="AL125" i="4"/>
  <c r="AM125" i="4"/>
  <c r="AK132" i="4"/>
  <c r="AN63" i="4"/>
  <c r="AO63" i="4"/>
  <c r="AC64" i="4"/>
  <c r="AA126" i="4"/>
  <c r="AB126" i="4"/>
  <c r="AC126" i="4"/>
  <c r="BM26" i="9"/>
  <c r="BM29" i="9"/>
  <c r="BM25" i="9"/>
  <c r="AJ150" i="4"/>
  <c r="G72" i="11"/>
  <c r="G75" i="11"/>
  <c r="I65" i="11"/>
  <c r="E61" i="11"/>
  <c r="E59" i="11"/>
  <c r="E64" i="11"/>
  <c r="E68" i="11"/>
  <c r="E62" i="11"/>
  <c r="E77" i="11"/>
  <c r="G70" i="11"/>
  <c r="AC70" i="4"/>
  <c r="AA132" i="4"/>
  <c r="AA125" i="4"/>
  <c r="AB125" i="4"/>
  <c r="AC125" i="4"/>
  <c r="AJ143" i="4"/>
  <c r="AF160" i="4"/>
  <c r="AE160" i="4"/>
  <c r="T11" i="14"/>
  <c r="AN64" i="4"/>
  <c r="AO64" i="4"/>
  <c r="E66" i="11"/>
  <c r="AF131" i="4"/>
  <c r="AG131" i="4"/>
  <c r="AH131" i="4"/>
  <c r="AG166" i="4"/>
  <c r="AV24" i="8"/>
  <c r="AV25" i="8"/>
  <c r="BI29" i="8"/>
  <c r="BI25" i="8"/>
  <c r="BD24" i="9"/>
  <c r="X7" i="9"/>
  <c r="BK24" i="8"/>
  <c r="BK25" i="8"/>
  <c r="BB29" i="8"/>
  <c r="BB25" i="8"/>
  <c r="AY25" i="8"/>
  <c r="AY30" i="8"/>
  <c r="AG155" i="4"/>
  <c r="AH155" i="4"/>
  <c r="AF155" i="4"/>
  <c r="AQ22" i="4"/>
  <c r="BG29" i="8"/>
  <c r="BF25" i="8"/>
  <c r="BF30" i="8"/>
  <c r="AY24" i="8"/>
  <c r="AY31" i="8"/>
  <c r="AY26" i="8"/>
  <c r="BI32" i="8"/>
  <c r="BI26" i="8"/>
  <c r="AV26" i="8"/>
  <c r="AV31" i="8"/>
  <c r="BK26" i="8"/>
  <c r="BL31" i="8"/>
  <c r="CB13" i="4"/>
  <c r="CH38" i="4"/>
  <c r="BE30" i="8"/>
  <c r="CD13" i="4"/>
  <c r="BD26" i="8"/>
  <c r="X106" i="4"/>
  <c r="AY106" i="4"/>
  <c r="BJ30" i="7"/>
  <c r="CE71" i="4"/>
  <c r="X125" i="4"/>
  <c r="CO72" i="4"/>
  <c r="T86" i="4"/>
  <c r="AY86" i="4"/>
  <c r="T126" i="4"/>
  <c r="AY126" i="4"/>
  <c r="CM71" i="4"/>
  <c r="X94" i="4"/>
  <c r="X79" i="4"/>
  <c r="T131" i="4"/>
  <c r="AY131" i="4"/>
  <c r="X116" i="4"/>
  <c r="AY116" i="4"/>
  <c r="T129" i="4"/>
  <c r="AY129" i="4"/>
  <c r="CI73" i="4"/>
  <c r="CM72" i="4"/>
  <c r="T114" i="4"/>
  <c r="AY114" i="4"/>
  <c r="CG71" i="4"/>
  <c r="CR75" i="4"/>
  <c r="CH73" i="4"/>
  <c r="CR117" i="4"/>
  <c r="T125" i="4"/>
  <c r="AY125" i="4"/>
  <c r="T89" i="4"/>
  <c r="A5" i="7"/>
  <c r="T108" i="4"/>
  <c r="AY108" i="4"/>
  <c r="X110" i="4"/>
  <c r="AY110" i="4"/>
  <c r="CJ72" i="4"/>
  <c r="X76" i="4"/>
  <c r="AY76" i="4"/>
  <c r="CJ71" i="4"/>
  <c r="X103" i="4"/>
  <c r="AY103" i="4"/>
  <c r="CN71" i="4"/>
  <c r="X120" i="4"/>
  <c r="AY120" i="4"/>
  <c r="X83" i="4"/>
  <c r="AY83" i="4"/>
  <c r="CI97" i="4"/>
  <c r="CJ107" i="4"/>
  <c r="CD107" i="4"/>
  <c r="CF110" i="4"/>
  <c r="CO87" i="4"/>
  <c r="CK93" i="4"/>
  <c r="CL106" i="4"/>
  <c r="X89" i="4"/>
  <c r="CH77" i="4"/>
  <c r="CG135" i="4"/>
  <c r="CN104" i="4"/>
  <c r="CN20" i="9"/>
  <c r="CJ20" i="9"/>
  <c r="Q20" i="9"/>
  <c r="CN18" i="9"/>
  <c r="CJ18" i="9"/>
  <c r="Q18" i="9"/>
  <c r="CN16" i="9"/>
  <c r="CJ16" i="9"/>
  <c r="Q16" i="9"/>
  <c r="AZ31" i="9"/>
  <c r="CK16" i="9"/>
  <c r="CI16" i="9"/>
  <c r="P16" i="9"/>
  <c r="AZ25" i="9"/>
  <c r="AY94" i="4"/>
  <c r="FE10" i="9"/>
  <c r="FC10" i="9"/>
  <c r="AH10" i="9"/>
  <c r="AG115" i="4"/>
  <c r="AH115" i="4"/>
  <c r="AV30" i="7"/>
  <c r="BN31" i="7"/>
  <c r="BN26" i="7"/>
  <c r="AV31" i="7"/>
  <c r="F7" i="9"/>
  <c r="AU24" i="9"/>
  <c r="BG30" i="7"/>
  <c r="BG25" i="7"/>
  <c r="BN25" i="7"/>
  <c r="BN29" i="7"/>
  <c r="BN23" i="4"/>
  <c r="BF24" i="7"/>
  <c r="BA26" i="7"/>
  <c r="BG31" i="7"/>
  <c r="BG26" i="7"/>
  <c r="BF31" i="7"/>
  <c r="BF26" i="7"/>
  <c r="BK22" i="8"/>
  <c r="FY16" i="9"/>
  <c r="FX16" i="9"/>
  <c r="FT16" i="9"/>
  <c r="AM16" i="9"/>
  <c r="FA11" i="9"/>
  <c r="EZ11" i="9"/>
  <c r="EV11" i="9"/>
  <c r="AG11" i="9"/>
  <c r="CG18" i="9"/>
  <c r="CF18" i="9"/>
  <c r="CB18" i="9"/>
  <c r="O18" i="9"/>
  <c r="BI13" i="9"/>
  <c r="BH13" i="9"/>
  <c r="BD13" i="9"/>
  <c r="I13" i="9"/>
  <c r="EK16" i="9"/>
  <c r="EJ16" i="9"/>
  <c r="EF16" i="9"/>
  <c r="AC16" i="9"/>
  <c r="AY24" i="9"/>
  <c r="N7" i="9"/>
  <c r="N27" i="13"/>
  <c r="L27" i="13"/>
  <c r="BN30" i="7"/>
  <c r="GV21" i="9"/>
  <c r="GR21" i="9"/>
  <c r="AS21" i="9"/>
  <c r="BN33" i="9"/>
  <c r="GS21" i="9"/>
  <c r="GQ21" i="9"/>
  <c r="AR21" i="9"/>
  <c r="GS12" i="9"/>
  <c r="GQ12" i="9"/>
  <c r="AR12" i="9"/>
  <c r="GV13" i="9"/>
  <c r="GR13" i="9"/>
  <c r="AS13" i="9"/>
  <c r="GS13" i="9"/>
  <c r="GQ13" i="9"/>
  <c r="AR13" i="9"/>
  <c r="GV18" i="9"/>
  <c r="GR18" i="9"/>
  <c r="AS18" i="9"/>
  <c r="GV20" i="9"/>
  <c r="GR20" i="9"/>
  <c r="AS20" i="9"/>
  <c r="GV16" i="9"/>
  <c r="GR16" i="9"/>
  <c r="AS16" i="9"/>
  <c r="GS17" i="9"/>
  <c r="GQ17" i="9"/>
  <c r="AR17" i="9"/>
  <c r="GS18" i="9"/>
  <c r="GQ18" i="9"/>
  <c r="AR18" i="9"/>
  <c r="GV9" i="9"/>
  <c r="GR9" i="9"/>
  <c r="AS9" i="9"/>
  <c r="GS19" i="9"/>
  <c r="GQ19" i="9"/>
  <c r="AR19" i="9"/>
  <c r="GV17" i="9"/>
  <c r="GR17" i="9"/>
  <c r="AS17" i="9"/>
  <c r="GS10" i="9"/>
  <c r="GQ10" i="9"/>
  <c r="AR10" i="9"/>
  <c r="GS14" i="9"/>
  <c r="GQ14" i="9"/>
  <c r="AR14" i="9"/>
  <c r="GS15" i="9"/>
  <c r="GQ15" i="9"/>
  <c r="AR15" i="9"/>
  <c r="GV10" i="9"/>
  <c r="GR10" i="9"/>
  <c r="AS10" i="9"/>
  <c r="GV14" i="9"/>
  <c r="GR14" i="9"/>
  <c r="AS14" i="9"/>
  <c r="GV15" i="9"/>
  <c r="GR15" i="9"/>
  <c r="AS15" i="9"/>
  <c r="GV19" i="9"/>
  <c r="GR19" i="9"/>
  <c r="AS19" i="9"/>
  <c r="GV11" i="9"/>
  <c r="GR11" i="9"/>
  <c r="AS11" i="9"/>
  <c r="GS11" i="9"/>
  <c r="GQ11" i="9"/>
  <c r="AR11" i="9"/>
  <c r="GS20" i="9"/>
  <c r="GQ20" i="9"/>
  <c r="AR20" i="9"/>
  <c r="GS9" i="9"/>
  <c r="GQ9" i="9"/>
  <c r="AR9" i="9"/>
  <c r="GV12" i="9"/>
  <c r="GR12" i="9"/>
  <c r="AS12" i="9"/>
  <c r="GS16" i="9"/>
  <c r="GQ16" i="9"/>
  <c r="AR16" i="9"/>
  <c r="CS19" i="9"/>
  <c r="CQ19" i="9"/>
  <c r="R19" i="9"/>
  <c r="CV12" i="9"/>
  <c r="CR12" i="9"/>
  <c r="S12" i="9"/>
  <c r="CS18" i="9"/>
  <c r="CQ18" i="9"/>
  <c r="R18" i="9"/>
  <c r="CV13" i="9"/>
  <c r="CR13" i="9"/>
  <c r="S13" i="9"/>
  <c r="CV11" i="9"/>
  <c r="CR11" i="9"/>
  <c r="S11" i="9"/>
  <c r="CS15" i="9"/>
  <c r="CQ15" i="9"/>
  <c r="R15" i="9"/>
  <c r="CV16" i="9"/>
  <c r="CR16" i="9"/>
  <c r="S16" i="9"/>
  <c r="CS21" i="9"/>
  <c r="CQ21" i="9"/>
  <c r="R21" i="9"/>
  <c r="CV10" i="9"/>
  <c r="CR10" i="9"/>
  <c r="S10" i="9"/>
  <c r="CS20" i="9"/>
  <c r="CQ20" i="9"/>
  <c r="R20" i="9"/>
  <c r="CS10" i="9"/>
  <c r="CQ10" i="9"/>
  <c r="R10" i="9"/>
  <c r="CV20" i="9"/>
  <c r="CR20" i="9"/>
  <c r="S20" i="9"/>
  <c r="CS13" i="9"/>
  <c r="CQ13" i="9"/>
  <c r="R13" i="9"/>
  <c r="CV18" i="9"/>
  <c r="CR18" i="9"/>
  <c r="S18" i="9"/>
  <c r="CV19" i="9"/>
  <c r="CR19" i="9"/>
  <c r="S19" i="9"/>
  <c r="CS12" i="9"/>
  <c r="CQ12" i="9"/>
  <c r="R12" i="9"/>
  <c r="CV14" i="9"/>
  <c r="CR14" i="9"/>
  <c r="S14" i="9"/>
  <c r="CS11" i="9"/>
  <c r="CQ11" i="9"/>
  <c r="R11" i="9"/>
  <c r="CS9" i="9"/>
  <c r="CQ9" i="9"/>
  <c r="R9" i="9"/>
  <c r="CS17" i="9"/>
  <c r="CQ17" i="9"/>
  <c r="R17" i="9"/>
  <c r="CV17" i="9"/>
  <c r="CR17" i="9"/>
  <c r="S17" i="9"/>
  <c r="CS16" i="9"/>
  <c r="CQ16" i="9"/>
  <c r="R16" i="9"/>
  <c r="O107" i="4"/>
  <c r="R17" i="4"/>
  <c r="BB22" i="7"/>
  <c r="O92" i="4"/>
  <c r="R59" i="4"/>
  <c r="O123" i="4"/>
  <c r="F151" i="4"/>
  <c r="E151" i="4"/>
  <c r="AU26" i="8"/>
  <c r="AP48" i="4"/>
  <c r="AN41" i="8"/>
  <c r="AN37" i="8"/>
  <c r="BL24" i="7"/>
  <c r="AM57" i="4"/>
  <c r="AK124" i="4"/>
  <c r="O127" i="4"/>
  <c r="R65" i="4"/>
  <c r="J8" i="14"/>
  <c r="H8" i="14"/>
  <c r="O89" i="4"/>
  <c r="R19" i="4"/>
  <c r="GM15" i="8"/>
  <c r="GL15" i="8"/>
  <c r="AK107" i="4"/>
  <c r="AF108" i="4"/>
  <c r="AG108" i="4"/>
  <c r="AH108" i="4"/>
  <c r="GK21" i="8"/>
  <c r="GI21" i="8"/>
  <c r="AP21" i="8"/>
  <c r="AA102" i="4"/>
  <c r="AB102" i="4"/>
  <c r="AC102" i="4"/>
  <c r="AA108" i="4"/>
  <c r="AB108" i="4"/>
  <c r="AC108" i="4"/>
  <c r="AK100" i="4"/>
  <c r="GK14" i="8"/>
  <c r="GI14" i="8"/>
  <c r="AP14" i="8"/>
  <c r="GN16" i="8"/>
  <c r="GJ16" i="8"/>
  <c r="AQ16" i="8"/>
  <c r="AA100" i="4"/>
  <c r="AF112" i="4"/>
  <c r="AG112" i="4"/>
  <c r="AH112" i="4"/>
  <c r="AK99" i="4"/>
  <c r="AL99" i="4"/>
  <c r="AM99" i="4"/>
  <c r="GK12" i="8"/>
  <c r="GI12" i="8"/>
  <c r="AP12" i="8"/>
  <c r="GN9" i="8"/>
  <c r="GJ9" i="8"/>
  <c r="AQ9" i="8"/>
  <c r="GK16" i="8"/>
  <c r="GI16" i="8"/>
  <c r="AP16" i="8"/>
  <c r="GN20" i="8"/>
  <c r="GJ20" i="8"/>
  <c r="AQ20" i="8"/>
  <c r="GN11" i="8"/>
  <c r="GJ11" i="8"/>
  <c r="AQ11" i="8"/>
  <c r="GN14" i="8"/>
  <c r="GJ14" i="8"/>
  <c r="AQ14" i="8"/>
  <c r="GK10" i="8"/>
  <c r="GI10" i="8"/>
  <c r="AP10" i="8"/>
  <c r="GK20" i="8"/>
  <c r="GI20" i="8"/>
  <c r="AP20" i="8"/>
  <c r="GN15" i="8"/>
  <c r="GJ15" i="8"/>
  <c r="AQ15" i="8"/>
  <c r="GK17" i="8"/>
  <c r="GI17" i="8"/>
  <c r="AP17" i="8"/>
  <c r="GK13" i="8"/>
  <c r="GI13" i="8"/>
  <c r="AP13" i="8"/>
  <c r="GK18" i="8"/>
  <c r="GI18" i="8"/>
  <c r="AP18" i="8"/>
  <c r="GK15" i="8"/>
  <c r="GI15" i="8"/>
  <c r="AP15" i="8"/>
  <c r="GN17" i="8"/>
  <c r="GJ17" i="8"/>
  <c r="AQ17" i="8"/>
  <c r="GN12" i="8"/>
  <c r="GJ12" i="8"/>
  <c r="AQ12" i="8"/>
  <c r="GN13" i="8"/>
  <c r="GJ13" i="8"/>
  <c r="AQ13" i="8"/>
  <c r="AF113" i="4"/>
  <c r="AG113" i="4"/>
  <c r="AH113" i="4"/>
  <c r="AF101" i="4"/>
  <c r="AG101" i="4"/>
  <c r="AH101" i="4"/>
  <c r="AK108" i="4"/>
  <c r="AL108" i="4"/>
  <c r="AM108" i="4"/>
  <c r="AF110" i="4"/>
  <c r="AG110" i="4"/>
  <c r="AH110" i="4"/>
  <c r="AF103" i="4"/>
  <c r="AG103" i="4"/>
  <c r="AH103" i="4"/>
  <c r="AA112" i="4"/>
  <c r="AB112" i="4"/>
  <c r="AC112" i="4"/>
  <c r="AF109" i="4"/>
  <c r="AG109" i="4"/>
  <c r="AH109" i="4"/>
  <c r="AA101" i="4"/>
  <c r="AB101" i="4"/>
  <c r="AC101" i="4"/>
  <c r="AF106" i="4"/>
  <c r="AG106" i="4"/>
  <c r="AH106" i="4"/>
  <c r="AK110" i="4"/>
  <c r="AL110" i="4"/>
  <c r="AM110" i="4"/>
  <c r="AF98" i="4"/>
  <c r="AG98" i="4"/>
  <c r="AH98" i="4"/>
  <c r="GN19" i="8"/>
  <c r="GJ19" i="8"/>
  <c r="AQ19" i="8"/>
  <c r="AF99" i="4"/>
  <c r="AG99" i="4"/>
  <c r="AH99" i="4"/>
  <c r="AF116" i="4"/>
  <c r="AG116" i="4"/>
  <c r="AH116" i="4"/>
  <c r="GN18" i="8"/>
  <c r="GJ18" i="8"/>
  <c r="AQ18" i="8"/>
  <c r="AF114" i="4"/>
  <c r="AG114" i="4"/>
  <c r="AH114" i="4"/>
  <c r="AO114" i="4"/>
  <c r="AF97" i="4"/>
  <c r="AA109" i="4"/>
  <c r="AB109" i="4"/>
  <c r="AC109" i="4"/>
  <c r="AA116" i="4"/>
  <c r="AB116" i="4"/>
  <c r="AC116" i="4"/>
  <c r="AO116" i="4"/>
  <c r="P25" i="8"/>
  <c r="AP36" i="4"/>
  <c r="P41" i="8"/>
  <c r="AF122" i="4"/>
  <c r="AG122" i="4"/>
  <c r="AH122" i="4"/>
  <c r="AH68" i="4"/>
  <c r="AN53" i="4"/>
  <c r="AO53" i="4"/>
  <c r="FI19" i="9"/>
  <c r="FH19" i="9"/>
  <c r="FD19" i="9"/>
  <c r="AI19" i="9"/>
  <c r="GD18" i="9"/>
  <c r="GC18" i="9"/>
  <c r="GA18" i="9"/>
  <c r="AN18" i="9"/>
  <c r="BA14" i="9"/>
  <c r="AZ14" i="9"/>
  <c r="AV14" i="9"/>
  <c r="G14" i="9"/>
  <c r="BI15" i="9"/>
  <c r="BH15" i="9"/>
  <c r="BD15" i="9"/>
  <c r="I15" i="9"/>
  <c r="BF12" i="9"/>
  <c r="BE12" i="9"/>
  <c r="BC12" i="9"/>
  <c r="H12" i="9"/>
  <c r="BI17" i="9"/>
  <c r="BH17" i="9"/>
  <c r="BD17" i="9"/>
  <c r="I17" i="9"/>
  <c r="DZ16" i="9"/>
  <c r="DY16" i="9"/>
  <c r="DW16" i="9"/>
  <c r="Z16" i="9"/>
  <c r="BA20" i="9"/>
  <c r="AZ20" i="9"/>
  <c r="AV20" i="9"/>
  <c r="G20" i="9"/>
  <c r="BI21" i="9"/>
  <c r="BH21" i="9"/>
  <c r="BD21" i="9"/>
  <c r="I21" i="9"/>
  <c r="AV33" i="9"/>
  <c r="FI11" i="9"/>
  <c r="FH11" i="9"/>
  <c r="FD11" i="9"/>
  <c r="AI11" i="9"/>
  <c r="BI30" i="9"/>
  <c r="CG9" i="9"/>
  <c r="CF9" i="9"/>
  <c r="CB9" i="9"/>
  <c r="O9" i="9"/>
  <c r="BA17" i="9"/>
  <c r="AZ17" i="9"/>
  <c r="AV17" i="9"/>
  <c r="G17" i="9"/>
  <c r="CD17" i="9"/>
  <c r="CC17" i="9"/>
  <c r="CA17" i="9"/>
  <c r="N17" i="9"/>
  <c r="CG17" i="9"/>
  <c r="CF17" i="9"/>
  <c r="CB17" i="9"/>
  <c r="O17" i="9"/>
  <c r="CG21" i="9"/>
  <c r="CF21" i="9"/>
  <c r="CB21" i="9"/>
  <c r="O21" i="9"/>
  <c r="AY33" i="9"/>
  <c r="FA21" i="9"/>
  <c r="EZ21" i="9"/>
  <c r="EV21" i="9"/>
  <c r="AG21" i="9"/>
  <c r="BH33" i="9"/>
  <c r="FA9" i="9"/>
  <c r="EZ9" i="9"/>
  <c r="EV9" i="9"/>
  <c r="AG9" i="9"/>
  <c r="FA13" i="9"/>
  <c r="EZ13" i="9"/>
  <c r="EV13" i="9"/>
  <c r="AG13" i="9"/>
  <c r="FV14" i="9"/>
  <c r="FU14" i="9"/>
  <c r="FS14" i="9"/>
  <c r="AL14" i="9"/>
  <c r="FA18" i="9"/>
  <c r="EZ18" i="9"/>
  <c r="EV18" i="9"/>
  <c r="AG18" i="9"/>
  <c r="FV21" i="9"/>
  <c r="FU21" i="9"/>
  <c r="FS21" i="9"/>
  <c r="AL21" i="9"/>
  <c r="FY19" i="9"/>
  <c r="FX19" i="9"/>
  <c r="FT19" i="9"/>
  <c r="AM19" i="9"/>
  <c r="BK32" i="9"/>
  <c r="FY14" i="9"/>
  <c r="FX14" i="9"/>
  <c r="FT14" i="9"/>
  <c r="AM14" i="9"/>
  <c r="GT20" i="9"/>
  <c r="DE10" i="9"/>
  <c r="DB14" i="9"/>
  <c r="DB21" i="9"/>
  <c r="DE19" i="9"/>
  <c r="DB20" i="9"/>
  <c r="DB13" i="9"/>
  <c r="DE21" i="9"/>
  <c r="CT14" i="9"/>
  <c r="DM21" i="9"/>
  <c r="DL21" i="9"/>
  <c r="DH21" i="9"/>
  <c r="W21" i="9"/>
  <c r="BC33" i="9"/>
  <c r="BF14" i="9"/>
  <c r="BE14" i="9"/>
  <c r="BC14" i="9"/>
  <c r="H14" i="9"/>
  <c r="BA11" i="9"/>
  <c r="AZ11" i="9"/>
  <c r="AV11" i="9"/>
  <c r="G11" i="9"/>
  <c r="DZ17" i="9"/>
  <c r="DY17" i="9"/>
  <c r="DW17" i="9"/>
  <c r="Z17" i="9"/>
  <c r="BA9" i="9"/>
  <c r="AZ9" i="9"/>
  <c r="AV9" i="9"/>
  <c r="G9" i="9"/>
  <c r="EH13" i="9"/>
  <c r="EG13" i="9"/>
  <c r="EE13" i="9"/>
  <c r="AB13" i="9"/>
  <c r="GG17" i="9"/>
  <c r="GF17" i="9"/>
  <c r="GB17" i="9"/>
  <c r="AO17" i="9"/>
  <c r="BA16" i="9"/>
  <c r="AZ16" i="9"/>
  <c r="AV16" i="9"/>
  <c r="G16" i="9"/>
  <c r="GD16" i="9"/>
  <c r="GC16" i="9"/>
  <c r="GA16" i="9"/>
  <c r="AN16" i="9"/>
  <c r="CD21" i="9"/>
  <c r="CC21" i="9"/>
  <c r="CA21" i="9"/>
  <c r="N21" i="9"/>
  <c r="CG11" i="9"/>
  <c r="CF11" i="9"/>
  <c r="CB11" i="9"/>
  <c r="O11" i="9"/>
  <c r="DZ12" i="9"/>
  <c r="DY12" i="9"/>
  <c r="DW12" i="9"/>
  <c r="Z12" i="9"/>
  <c r="CG20" i="9"/>
  <c r="CF20" i="9"/>
  <c r="CB20" i="9"/>
  <c r="O20" i="9"/>
  <c r="ET11" i="9"/>
  <c r="ES11" i="9"/>
  <c r="BN13" i="9"/>
  <c r="GT18" i="9"/>
  <c r="BN14" i="9"/>
  <c r="BV11" i="9"/>
  <c r="BY15" i="9"/>
  <c r="EH19" i="9"/>
  <c r="EG19" i="9"/>
  <c r="EE19" i="9"/>
  <c r="AB19" i="9"/>
  <c r="BI14" i="9"/>
  <c r="BH14" i="9"/>
  <c r="BD14" i="9"/>
  <c r="I14" i="9"/>
  <c r="AX13" i="9"/>
  <c r="AW13" i="9"/>
  <c r="AU13" i="9"/>
  <c r="F13" i="9"/>
  <c r="AX11" i="9"/>
  <c r="AW11" i="9"/>
  <c r="AU11" i="9"/>
  <c r="F11" i="9"/>
  <c r="GG11" i="9"/>
  <c r="GF11" i="9"/>
  <c r="GB11" i="9"/>
  <c r="AO11" i="9"/>
  <c r="BL30" i="9"/>
  <c r="EC18" i="9"/>
  <c r="EB18" i="9"/>
  <c r="DX18" i="9"/>
  <c r="AA18" i="9"/>
  <c r="GD10" i="9"/>
  <c r="GC10" i="9"/>
  <c r="GA10" i="9"/>
  <c r="AN10" i="9"/>
  <c r="CD14" i="9"/>
  <c r="CC14" i="9"/>
  <c r="CA14" i="9"/>
  <c r="N14" i="9"/>
  <c r="DZ9" i="9"/>
  <c r="DY9" i="9"/>
  <c r="DW9" i="9"/>
  <c r="Z9" i="9"/>
  <c r="CD9" i="9"/>
  <c r="CC9" i="9"/>
  <c r="CA9" i="9"/>
  <c r="N9" i="9"/>
  <c r="CG14" i="9"/>
  <c r="CF14" i="9"/>
  <c r="CB14" i="9"/>
  <c r="O14" i="9"/>
  <c r="AX21" i="9"/>
  <c r="AW21" i="9"/>
  <c r="AU21" i="9"/>
  <c r="F21" i="9"/>
  <c r="CG10" i="9"/>
  <c r="CF10" i="9"/>
  <c r="CB10" i="9"/>
  <c r="O10" i="9"/>
  <c r="FZ11" i="9"/>
  <c r="FY11" i="9"/>
  <c r="FX11" i="9"/>
  <c r="FT11" i="9"/>
  <c r="AM11" i="9"/>
  <c r="DC17" i="9"/>
  <c r="DB17" i="9"/>
  <c r="DF18" i="9"/>
  <c r="DE18" i="9"/>
  <c r="EH16" i="9"/>
  <c r="EG16" i="9"/>
  <c r="EE16" i="9"/>
  <c r="AB16" i="9"/>
  <c r="BF21" i="9"/>
  <c r="BE21" i="9"/>
  <c r="BC21" i="9"/>
  <c r="H21" i="9"/>
  <c r="BF18" i="9"/>
  <c r="BE18" i="9"/>
  <c r="BC18" i="9"/>
  <c r="H18" i="9"/>
  <c r="BI18" i="9"/>
  <c r="BH18" i="9"/>
  <c r="BD18" i="9"/>
  <c r="I18" i="9"/>
  <c r="EH12" i="9"/>
  <c r="EG12" i="9"/>
  <c r="EE12" i="9"/>
  <c r="AB12" i="9"/>
  <c r="EK15" i="9"/>
  <c r="EJ15" i="9"/>
  <c r="EF15" i="9"/>
  <c r="AC15" i="9"/>
  <c r="GG15" i="9"/>
  <c r="GF15" i="9"/>
  <c r="GB15" i="9"/>
  <c r="AO15" i="9"/>
  <c r="BL31" i="9"/>
  <c r="AX19" i="9"/>
  <c r="AW19" i="9"/>
  <c r="AU19" i="9"/>
  <c r="F19" i="9"/>
  <c r="EX20" i="9"/>
  <c r="EW20" i="9"/>
  <c r="EU20" i="9"/>
  <c r="AF20" i="9"/>
  <c r="FV10" i="9"/>
  <c r="FU10" i="9"/>
  <c r="FS10" i="9"/>
  <c r="AL10" i="9"/>
  <c r="DE12" i="9"/>
  <c r="DB16" i="9"/>
  <c r="BQ15" i="9"/>
  <c r="EP9" i="9"/>
  <c r="BQ16" i="9"/>
  <c r="BN11" i="9"/>
  <c r="GW21" i="9"/>
  <c r="BV9" i="9"/>
  <c r="ES16" i="9"/>
  <c r="GW9" i="9"/>
  <c r="ES13" i="9"/>
  <c r="GT16" i="9"/>
  <c r="DM11" i="9"/>
  <c r="DL11" i="9"/>
  <c r="DH11" i="9"/>
  <c r="W11" i="9"/>
  <c r="GT13" i="9"/>
  <c r="CW20" i="9"/>
  <c r="EP13" i="9"/>
  <c r="BY21" i="9"/>
  <c r="GW11" i="9"/>
  <c r="ES20" i="9"/>
  <c r="BV20" i="9"/>
  <c r="BN10" i="9"/>
  <c r="EP17" i="9"/>
  <c r="FV19" i="9"/>
  <c r="FU19" i="9"/>
  <c r="FS19" i="9"/>
  <c r="AL19" i="9"/>
  <c r="GO16" i="9"/>
  <c r="FY9" i="9"/>
  <c r="FX9" i="9"/>
  <c r="FT9" i="9"/>
  <c r="AM9" i="9"/>
  <c r="CT15" i="9"/>
  <c r="CW13" i="9"/>
  <c r="GL20" i="9"/>
  <c r="FQ17" i="9"/>
  <c r="FP17" i="9"/>
  <c r="FL17" i="9"/>
  <c r="AK17" i="9"/>
  <c r="FQ11" i="9"/>
  <c r="FP11" i="9"/>
  <c r="FL11" i="9"/>
  <c r="AK11" i="9"/>
  <c r="GO21" i="9"/>
  <c r="CT13" i="9"/>
  <c r="EH17" i="9"/>
  <c r="EG17" i="9"/>
  <c r="EE17" i="9"/>
  <c r="AB17" i="9"/>
  <c r="EC14" i="9"/>
  <c r="EB14" i="9"/>
  <c r="DX14" i="9"/>
  <c r="AA14" i="9"/>
  <c r="AX20" i="9"/>
  <c r="AW20" i="9"/>
  <c r="AU20" i="9"/>
  <c r="F20" i="9"/>
  <c r="EK17" i="9"/>
  <c r="EJ17" i="9"/>
  <c r="EF17" i="9"/>
  <c r="AC17" i="9"/>
  <c r="CD19" i="9"/>
  <c r="CC19" i="9"/>
  <c r="CA19" i="9"/>
  <c r="N19" i="9"/>
  <c r="CD11" i="9"/>
  <c r="CC11" i="9"/>
  <c r="CA11" i="9"/>
  <c r="N11" i="9"/>
  <c r="GG20" i="9"/>
  <c r="GF20" i="9"/>
  <c r="GB20" i="9"/>
  <c r="AO20" i="9"/>
  <c r="CG19" i="9"/>
  <c r="CF19" i="9"/>
  <c r="CB19" i="9"/>
  <c r="O19" i="9"/>
  <c r="EX19" i="9"/>
  <c r="EW19" i="9"/>
  <c r="EU19" i="9"/>
  <c r="AF19" i="9"/>
  <c r="EX14" i="9"/>
  <c r="EW14" i="9"/>
  <c r="EU14" i="9"/>
  <c r="AF14" i="9"/>
  <c r="DE15" i="9"/>
  <c r="GW16" i="9"/>
  <c r="BY13" i="9"/>
  <c r="BQ13" i="9"/>
  <c r="GW15" i="9"/>
  <c r="BN17" i="9"/>
  <c r="ES9" i="9"/>
  <c r="DJ12" i="9"/>
  <c r="DI12" i="9"/>
  <c r="DG12" i="9"/>
  <c r="V12" i="9"/>
  <c r="GT9" i="9"/>
  <c r="CT19" i="9"/>
  <c r="BY17" i="9"/>
  <c r="BQ14" i="9"/>
  <c r="BY9" i="9"/>
  <c r="EP18" i="9"/>
  <c r="BV21" i="9"/>
  <c r="GL9" i="9"/>
  <c r="EP12" i="9"/>
  <c r="GO14" i="9"/>
  <c r="GO20" i="9"/>
  <c r="FQ9" i="9"/>
  <c r="FP9" i="9"/>
  <c r="FL9" i="9"/>
  <c r="AK9" i="9"/>
  <c r="CT16" i="9"/>
  <c r="CT12" i="9"/>
  <c r="FQ18" i="9"/>
  <c r="FP18" i="9"/>
  <c r="FL18" i="9"/>
  <c r="AK18" i="9"/>
  <c r="FN16" i="9"/>
  <c r="FM16" i="9"/>
  <c r="FK16" i="9"/>
  <c r="AJ16" i="9"/>
  <c r="GL18" i="9"/>
  <c r="FV20" i="9"/>
  <c r="FU20" i="9"/>
  <c r="FS20" i="9"/>
  <c r="AL20" i="9"/>
  <c r="FQ14" i="9"/>
  <c r="FP14" i="9"/>
  <c r="FL14" i="9"/>
  <c r="AK14" i="9"/>
  <c r="FV18" i="9"/>
  <c r="FU18" i="9"/>
  <c r="FS18" i="9"/>
  <c r="AL18" i="9"/>
  <c r="GL16" i="9"/>
  <c r="BI9" i="9"/>
  <c r="BH9" i="9"/>
  <c r="BD9" i="9"/>
  <c r="I9" i="9"/>
  <c r="DZ19" i="9"/>
  <c r="DY19" i="9"/>
  <c r="DW19" i="9"/>
  <c r="Z19" i="9"/>
  <c r="GD21" i="9"/>
  <c r="GC21" i="9"/>
  <c r="GA21" i="9"/>
  <c r="AN21" i="9"/>
  <c r="GD13" i="9"/>
  <c r="GC13" i="9"/>
  <c r="GA13" i="9"/>
  <c r="AN13" i="9"/>
  <c r="CG16" i="9"/>
  <c r="CF16" i="9"/>
  <c r="CB16" i="9"/>
  <c r="O16" i="9"/>
  <c r="CD20" i="9"/>
  <c r="CC20" i="9"/>
  <c r="CA20" i="9"/>
  <c r="N20" i="9"/>
  <c r="BA13" i="9"/>
  <c r="AZ13" i="9"/>
  <c r="AV13" i="9"/>
  <c r="G13" i="9"/>
  <c r="CD16" i="9"/>
  <c r="CC16" i="9"/>
  <c r="CA16" i="9"/>
  <c r="N16" i="9"/>
  <c r="EX21" i="9"/>
  <c r="EW21" i="9"/>
  <c r="EU21" i="9"/>
  <c r="AF21" i="9"/>
  <c r="FA19" i="9"/>
  <c r="EZ19" i="9"/>
  <c r="EV19" i="9"/>
  <c r="AG19" i="9"/>
  <c r="FA20" i="9"/>
  <c r="EZ20" i="9"/>
  <c r="EV20" i="9"/>
  <c r="AG20" i="9"/>
  <c r="DE16" i="9"/>
  <c r="DM9" i="9"/>
  <c r="DL9" i="9"/>
  <c r="DH9" i="9"/>
  <c r="W9" i="9"/>
  <c r="CW19" i="9"/>
  <c r="GW19" i="9"/>
  <c r="GO9" i="9"/>
  <c r="EP16" i="9"/>
  <c r="GL13" i="9"/>
  <c r="EP11" i="9"/>
  <c r="GO19" i="9"/>
  <c r="GW13" i="9"/>
  <c r="DM15" i="9"/>
  <c r="DL15" i="9"/>
  <c r="DH15" i="9"/>
  <c r="W15" i="9"/>
  <c r="EP20" i="9"/>
  <c r="BN9" i="9"/>
  <c r="CT9" i="9"/>
  <c r="ES18" i="9"/>
  <c r="FY21" i="9"/>
  <c r="FX21" i="9"/>
  <c r="FT21" i="9"/>
  <c r="AM21" i="9"/>
  <c r="BK33" i="9"/>
  <c r="FN20" i="9"/>
  <c r="FM20" i="9"/>
  <c r="FK20" i="9"/>
  <c r="AJ20" i="9"/>
  <c r="DJ21" i="9"/>
  <c r="DI21" i="9"/>
  <c r="DG21" i="9"/>
  <c r="V21" i="9"/>
  <c r="FQ16" i="9"/>
  <c r="FP16" i="9"/>
  <c r="FL16" i="9"/>
  <c r="AK16" i="9"/>
  <c r="CT11" i="9"/>
  <c r="CW18" i="9"/>
  <c r="GL14" i="9"/>
  <c r="FN9" i="9"/>
  <c r="FM9" i="9"/>
  <c r="FK9" i="9"/>
  <c r="AJ9" i="9"/>
  <c r="GO17" i="9"/>
  <c r="DM18" i="9"/>
  <c r="DL18" i="9"/>
  <c r="DH18" i="9"/>
  <c r="W18" i="9"/>
  <c r="FV9" i="9"/>
  <c r="FU9" i="9"/>
  <c r="FS9" i="9"/>
  <c r="AL9" i="9"/>
  <c r="DM20" i="9"/>
  <c r="DL20" i="9"/>
  <c r="DH20" i="9"/>
  <c r="W20" i="9"/>
  <c r="CT10" i="9"/>
  <c r="FN14" i="9"/>
  <c r="FM14" i="9"/>
  <c r="FK14" i="9"/>
  <c r="AJ14" i="9"/>
  <c r="EC21" i="9"/>
  <c r="EB21" i="9"/>
  <c r="DX21" i="9"/>
  <c r="AA21" i="9"/>
  <c r="BE33" i="9"/>
  <c r="EH14" i="9"/>
  <c r="EG14" i="9"/>
  <c r="EE14" i="9"/>
  <c r="AB14" i="9"/>
  <c r="EC17" i="9"/>
  <c r="EB17" i="9"/>
  <c r="DX17" i="9"/>
  <c r="AA17" i="9"/>
  <c r="BI10" i="9"/>
  <c r="BH10" i="9"/>
  <c r="BD10" i="9"/>
  <c r="I10" i="9"/>
  <c r="DZ11" i="9"/>
  <c r="DY11" i="9"/>
  <c r="DW11" i="9"/>
  <c r="Z11" i="9"/>
  <c r="CD12" i="9"/>
  <c r="CC12" i="9"/>
  <c r="CA12" i="9"/>
  <c r="N12" i="9"/>
  <c r="EC12" i="9"/>
  <c r="EB12" i="9"/>
  <c r="DX12" i="9"/>
  <c r="AA12" i="9"/>
  <c r="BE30" i="9"/>
  <c r="CG15" i="9"/>
  <c r="CF15" i="9"/>
  <c r="CB15" i="9"/>
  <c r="O15" i="9"/>
  <c r="CD15" i="9"/>
  <c r="CC15" i="9"/>
  <c r="CA15" i="9"/>
  <c r="N15" i="9"/>
  <c r="FA17" i="9"/>
  <c r="EZ17" i="9"/>
  <c r="EV17" i="9"/>
  <c r="AG17" i="9"/>
  <c r="FY13" i="9"/>
  <c r="FX13" i="9"/>
  <c r="FT13" i="9"/>
  <c r="AM13" i="9"/>
  <c r="DE20" i="9"/>
  <c r="DB15" i="9"/>
  <c r="EP21" i="9"/>
  <c r="BY10" i="9"/>
  <c r="BZ20" i="9"/>
  <c r="BY20" i="9"/>
  <c r="EP10" i="9"/>
  <c r="GL10" i="9"/>
  <c r="BV13" i="9"/>
  <c r="BQ12" i="9"/>
  <c r="GO12" i="9"/>
  <c r="ES17" i="9"/>
  <c r="GW14" i="9"/>
  <c r="BY19" i="9"/>
  <c r="BQ19" i="9"/>
  <c r="FQ13" i="9"/>
  <c r="FP13" i="9"/>
  <c r="FL13" i="9"/>
  <c r="AK13" i="9"/>
  <c r="FQ15" i="9"/>
  <c r="FP15" i="9"/>
  <c r="FL15" i="9"/>
  <c r="AK15" i="9"/>
  <c r="FN15" i="9"/>
  <c r="FM15" i="9"/>
  <c r="FK15" i="9"/>
  <c r="AJ15" i="9"/>
  <c r="FN18" i="9"/>
  <c r="FM18" i="9"/>
  <c r="FK18" i="9"/>
  <c r="AJ18" i="9"/>
  <c r="CT20" i="9"/>
  <c r="CW17" i="9"/>
  <c r="FN13" i="9"/>
  <c r="FM13" i="9"/>
  <c r="FK13" i="9"/>
  <c r="AJ13" i="9"/>
  <c r="DM12" i="9"/>
  <c r="DL12" i="9"/>
  <c r="DH12" i="9"/>
  <c r="W12" i="9"/>
  <c r="EH15" i="9"/>
  <c r="EG15" i="9"/>
  <c r="EE15" i="9"/>
  <c r="AB15" i="9"/>
  <c r="CG12" i="9"/>
  <c r="CF12" i="9"/>
  <c r="CB12" i="9"/>
  <c r="O12" i="9"/>
  <c r="AX9" i="9"/>
  <c r="AW9" i="9"/>
  <c r="AU9" i="9"/>
  <c r="F9" i="9"/>
  <c r="BA21" i="9"/>
  <c r="AZ21" i="9"/>
  <c r="AV21" i="9"/>
  <c r="G21" i="9"/>
  <c r="AU33" i="9"/>
  <c r="GG18" i="9"/>
  <c r="GF18" i="9"/>
  <c r="GB18" i="9"/>
  <c r="AO18" i="9"/>
  <c r="E37" i="11"/>
  <c r="E42" i="11"/>
  <c r="E47" i="11"/>
  <c r="G38" i="11"/>
  <c r="G42" i="11"/>
  <c r="G34" i="11"/>
  <c r="G37" i="11"/>
  <c r="G35" i="11"/>
  <c r="G49" i="11"/>
  <c r="G48" i="11"/>
  <c r="G50" i="11"/>
  <c r="G51" i="11"/>
  <c r="G33" i="11"/>
  <c r="I45" i="11"/>
  <c r="I47" i="11"/>
  <c r="I49" i="11"/>
  <c r="I34" i="11"/>
  <c r="I51" i="11"/>
  <c r="I52" i="11"/>
  <c r="I21" i="11"/>
  <c r="I23" i="11"/>
  <c r="I12" i="11"/>
  <c r="I11" i="11"/>
  <c r="I9" i="11"/>
  <c r="E25" i="11"/>
  <c r="E13" i="11"/>
  <c r="E9" i="11"/>
  <c r="E12" i="11"/>
  <c r="E23" i="11"/>
  <c r="E15" i="11"/>
  <c r="AU26" i="7"/>
  <c r="AU31" i="7"/>
  <c r="AU25" i="7"/>
  <c r="AU24" i="7"/>
  <c r="AV22" i="9"/>
  <c r="AV23" i="9"/>
  <c r="AH37" i="9"/>
  <c r="AP66" i="4"/>
  <c r="AH41" i="9"/>
  <c r="AI56" i="4"/>
  <c r="AJ56" i="4"/>
  <c r="AQ56" i="4"/>
  <c r="AN34" i="4"/>
  <c r="AO34" i="4"/>
  <c r="AQ34" i="4"/>
  <c r="AX22" i="8"/>
  <c r="CD18" i="9"/>
  <c r="CC18" i="9"/>
  <c r="CA18" i="9"/>
  <c r="N18" i="9"/>
  <c r="DZ18" i="9"/>
  <c r="DY18" i="9"/>
  <c r="DW18" i="9"/>
  <c r="Z18" i="9"/>
  <c r="BA18" i="9"/>
  <c r="AZ18" i="9"/>
  <c r="AV18" i="9"/>
  <c r="G18" i="9"/>
  <c r="BF11" i="9"/>
  <c r="BE11" i="9"/>
  <c r="BC11" i="9"/>
  <c r="H11" i="9"/>
  <c r="EX18" i="9"/>
  <c r="EW18" i="9"/>
  <c r="EU18" i="9"/>
  <c r="AF18" i="9"/>
  <c r="H158" i="4"/>
  <c r="G158" i="4"/>
  <c r="BR50" i="4"/>
  <c r="BQ50" i="4"/>
  <c r="BF25" i="7"/>
  <c r="BM24" i="7"/>
  <c r="AI47" i="4"/>
  <c r="AJ47" i="4"/>
  <c r="FA12" i="9"/>
  <c r="EZ12" i="9"/>
  <c r="EV12" i="9"/>
  <c r="AG12" i="9"/>
  <c r="CD13" i="9"/>
  <c r="CC13" i="9"/>
  <c r="CA13" i="9"/>
  <c r="N13" i="9"/>
  <c r="BF19" i="9"/>
  <c r="BE19" i="9"/>
  <c r="BC19" i="9"/>
  <c r="H19" i="9"/>
  <c r="BF13" i="9"/>
  <c r="BE13" i="9"/>
  <c r="BC13" i="9"/>
  <c r="H13" i="9"/>
  <c r="EC15" i="9"/>
  <c r="EB15" i="9"/>
  <c r="DX15" i="9"/>
  <c r="AA15" i="9"/>
  <c r="AX26" i="7"/>
  <c r="BJ24" i="9"/>
  <c r="AJ7" i="9"/>
  <c r="BF30" i="7"/>
  <c r="BH30" i="7"/>
  <c r="AY25" i="7"/>
  <c r="CH12" i="9"/>
  <c r="CE10" i="9"/>
  <c r="CE9" i="9"/>
  <c r="CH9" i="9"/>
  <c r="EL20" i="9"/>
  <c r="BO21" i="9"/>
  <c r="BN21" i="9"/>
  <c r="EY13" i="9"/>
  <c r="EX13" i="9"/>
  <c r="EW13" i="9"/>
  <c r="EU13" i="9"/>
  <c r="AF13" i="9"/>
  <c r="EY15" i="9"/>
  <c r="EX15" i="9"/>
  <c r="EW15" i="9"/>
  <c r="EU15" i="9"/>
  <c r="AF15" i="9"/>
  <c r="FB16" i="9"/>
  <c r="FA16" i="9"/>
  <c r="EZ16" i="9"/>
  <c r="EV16" i="9"/>
  <c r="AG16" i="9"/>
  <c r="FR12" i="9"/>
  <c r="FQ12" i="9"/>
  <c r="FP12" i="9"/>
  <c r="FL12" i="9"/>
  <c r="AK12" i="9"/>
  <c r="EY12" i="9"/>
  <c r="EX12" i="9"/>
  <c r="EW12" i="9"/>
  <c r="EU12" i="9"/>
  <c r="AF12" i="9"/>
  <c r="FB15" i="9"/>
  <c r="FA15" i="9"/>
  <c r="EZ15" i="9"/>
  <c r="EV15" i="9"/>
  <c r="AG15" i="9"/>
  <c r="EY11" i="9"/>
  <c r="EX11" i="9"/>
  <c r="EW11" i="9"/>
  <c r="EU11" i="9"/>
  <c r="AF11" i="9"/>
  <c r="DC10" i="9"/>
  <c r="DB10" i="9"/>
  <c r="CH13" i="9"/>
  <c r="DC11" i="9"/>
  <c r="DB11" i="9"/>
  <c r="CE17" i="9"/>
  <c r="CE11" i="9"/>
  <c r="CH20" i="9"/>
  <c r="DC9" i="9"/>
  <c r="DB9" i="9"/>
  <c r="DC12" i="9"/>
  <c r="DB12" i="9"/>
  <c r="DC19" i="9"/>
  <c r="DB19" i="9"/>
  <c r="CE18" i="9"/>
  <c r="EI20" i="9"/>
  <c r="BZ11" i="9"/>
  <c r="BY11" i="9"/>
  <c r="GH13" i="9"/>
  <c r="EL9" i="9"/>
  <c r="GP10" i="9"/>
  <c r="GO10" i="9"/>
  <c r="GU14" i="9"/>
  <c r="GT14" i="9"/>
  <c r="DN13" i="9"/>
  <c r="DM13" i="9"/>
  <c r="DL13" i="9"/>
  <c r="DH13" i="9"/>
  <c r="W13" i="9"/>
  <c r="GH14" i="9"/>
  <c r="DS21" i="9"/>
  <c r="ET21" i="9"/>
  <c r="ES21" i="9"/>
  <c r="DK18" i="9"/>
  <c r="DJ18" i="9"/>
  <c r="DI18" i="9"/>
  <c r="DG18" i="9"/>
  <c r="V18" i="9"/>
  <c r="CE19" i="9"/>
  <c r="CH11" i="9"/>
  <c r="CH16" i="9"/>
  <c r="CH19" i="9"/>
  <c r="CH17" i="9"/>
  <c r="GH12" i="9"/>
  <c r="GX18" i="9"/>
  <c r="GW18" i="9"/>
  <c r="BO19" i="9"/>
  <c r="BN19" i="9"/>
  <c r="BH29" i="7"/>
  <c r="AX31" i="7"/>
  <c r="BM29" i="7"/>
  <c r="G60" i="11"/>
  <c r="O124" i="4"/>
  <c r="R57" i="4"/>
  <c r="AU29" i="7"/>
  <c r="D142" i="4"/>
  <c r="C142" i="4"/>
  <c r="BN22" i="8"/>
  <c r="BR47" i="4"/>
  <c r="BQ47" i="4"/>
  <c r="O82" i="4"/>
  <c r="R13" i="4"/>
  <c r="G142" i="4"/>
  <c r="FJ13" i="7"/>
  <c r="FI13" i="7"/>
  <c r="FG18" i="7"/>
  <c r="FF18" i="7"/>
  <c r="FJ18" i="7"/>
  <c r="FI18" i="7"/>
  <c r="FG20" i="7"/>
  <c r="FF20" i="7"/>
  <c r="FE9" i="7"/>
  <c r="FC9" i="7"/>
  <c r="AH9" i="7"/>
  <c r="FH12" i="7"/>
  <c r="FD12" i="7"/>
  <c r="AI12" i="7"/>
  <c r="FJ19" i="7"/>
  <c r="FI19" i="7"/>
  <c r="FJ10" i="7"/>
  <c r="FI10" i="7"/>
  <c r="FG13" i="7"/>
  <c r="FF13" i="7"/>
  <c r="FH21" i="7"/>
  <c r="FD21" i="7"/>
  <c r="AI21" i="7"/>
  <c r="BI32" i="7"/>
  <c r="FH11" i="7"/>
  <c r="FD11" i="7"/>
  <c r="AI11" i="7"/>
  <c r="FH18" i="7"/>
  <c r="FD18" i="7"/>
  <c r="AI18" i="7"/>
  <c r="FG17" i="7"/>
  <c r="FF17" i="7"/>
  <c r="FG16" i="7"/>
  <c r="FF16" i="7"/>
  <c r="FG10" i="7"/>
  <c r="FF10" i="7"/>
  <c r="FE18" i="7"/>
  <c r="FC18" i="7"/>
  <c r="AH18" i="7"/>
  <c r="FG11" i="7"/>
  <c r="FF11" i="7"/>
  <c r="FJ9" i="7"/>
  <c r="FI9" i="7"/>
  <c r="FJ15" i="7"/>
  <c r="FI15" i="7"/>
  <c r="FE17" i="7"/>
  <c r="FC17" i="7"/>
  <c r="AH17" i="7"/>
  <c r="FH17" i="7"/>
  <c r="FD17" i="7"/>
  <c r="AI17" i="7"/>
  <c r="FJ21" i="7"/>
  <c r="FI21" i="7"/>
  <c r="FJ11" i="7"/>
  <c r="FI11" i="7"/>
  <c r="FJ20" i="7"/>
  <c r="FI20" i="7"/>
  <c r="FJ12" i="7"/>
  <c r="FI12" i="7"/>
  <c r="FH10" i="7"/>
  <c r="FD10" i="7"/>
  <c r="AI10" i="7"/>
  <c r="FE21" i="7"/>
  <c r="FC21" i="7"/>
  <c r="AH21" i="7"/>
  <c r="FG15" i="7"/>
  <c r="FF15" i="7"/>
  <c r="FG14" i="7"/>
  <c r="FF14" i="7"/>
  <c r="FJ16" i="7"/>
  <c r="FI16" i="7"/>
  <c r="FH16" i="7"/>
  <c r="FD16" i="7"/>
  <c r="AI16" i="7"/>
  <c r="FG19" i="7"/>
  <c r="FF19" i="7"/>
  <c r="FJ14" i="7"/>
  <c r="FI14" i="7"/>
  <c r="FH15" i="7"/>
  <c r="FD15" i="7"/>
  <c r="AI15" i="7"/>
  <c r="FG12" i="7"/>
  <c r="FF12" i="7"/>
  <c r="FH19" i="7"/>
  <c r="FD19" i="7"/>
  <c r="AI19" i="7"/>
  <c r="FE10" i="7"/>
  <c r="FC10" i="7"/>
  <c r="AH10" i="7"/>
  <c r="FG9" i="7"/>
  <c r="FF9" i="7"/>
  <c r="BL26" i="7"/>
  <c r="I24" i="11"/>
  <c r="G12" i="11"/>
  <c r="AU30" i="7"/>
  <c r="P17" i="13"/>
  <c r="R17" i="13"/>
  <c r="FJ17" i="7"/>
  <c r="FI17" i="7"/>
  <c r="G74" i="11"/>
  <c r="AX29" i="4"/>
  <c r="AY29" i="4"/>
  <c r="BW64" i="4"/>
  <c r="I70" i="11"/>
  <c r="E26" i="11"/>
  <c r="J157" i="4"/>
  <c r="I157" i="4"/>
  <c r="BU54" i="4"/>
  <c r="BT54" i="4"/>
  <c r="AN67" i="4"/>
  <c r="AO67" i="4"/>
  <c r="AI67" i="4"/>
  <c r="AJ67" i="4"/>
  <c r="AK123" i="4"/>
  <c r="AM59" i="4"/>
  <c r="W60" i="4"/>
  <c r="H19" i="13"/>
  <c r="J19" i="13"/>
  <c r="R27" i="4"/>
  <c r="O85" i="4"/>
  <c r="H157" i="4"/>
  <c r="G157" i="4"/>
  <c r="AI48" i="4"/>
  <c r="AJ48" i="4"/>
  <c r="AQ48" i="4"/>
  <c r="BR54" i="4"/>
  <c r="BQ54" i="4"/>
  <c r="I42" i="11"/>
  <c r="AN68" i="4"/>
  <c r="AO68" i="4"/>
  <c r="W59" i="4"/>
  <c r="BB22" i="9"/>
  <c r="BB23" i="9"/>
  <c r="AD14" i="4"/>
  <c r="AE14" i="4"/>
  <c r="BT22" i="4"/>
  <c r="E161" i="4"/>
  <c r="AN14" i="4"/>
  <c r="AO14" i="4"/>
  <c r="E17" i="11"/>
  <c r="W17" i="4"/>
  <c r="AY22" i="7"/>
  <c r="W14" i="4"/>
  <c r="GT12" i="7"/>
  <c r="V37" i="9"/>
  <c r="AP60" i="4"/>
  <c r="V41" i="9"/>
  <c r="O97" i="4"/>
  <c r="R44" i="4"/>
  <c r="H29" i="14"/>
  <c r="J29" i="14"/>
  <c r="EB14" i="7"/>
  <c r="DX14" i="7"/>
  <c r="AA14" i="7"/>
  <c r="BE30" i="7"/>
  <c r="DQ10" i="7"/>
  <c r="DO10" i="7"/>
  <c r="X10" i="7"/>
  <c r="DT13" i="7"/>
  <c r="DP13" i="7"/>
  <c r="Y13" i="7"/>
  <c r="DQ11" i="7"/>
  <c r="DO11" i="7"/>
  <c r="X11" i="7"/>
  <c r="BU15" i="7"/>
  <c r="BS15" i="7"/>
  <c r="L15" i="7"/>
  <c r="DT21" i="7"/>
  <c r="DP21" i="7"/>
  <c r="Y21" i="7"/>
  <c r="BD32" i="7"/>
  <c r="DQ16" i="7"/>
  <c r="DO16" i="7"/>
  <c r="X16" i="7"/>
  <c r="DQ17" i="7"/>
  <c r="DO17" i="7"/>
  <c r="X17" i="7"/>
  <c r="BU12" i="7"/>
  <c r="BS12" i="7"/>
  <c r="L12" i="7"/>
  <c r="DT9" i="7"/>
  <c r="DP9" i="7"/>
  <c r="Y9" i="7"/>
  <c r="DT20" i="7"/>
  <c r="DP20" i="7"/>
  <c r="Y20" i="7"/>
  <c r="DT14" i="7"/>
  <c r="DP14" i="7"/>
  <c r="Y14" i="7"/>
  <c r="DT17" i="7"/>
  <c r="DP17" i="7"/>
  <c r="Y17" i="7"/>
  <c r="DQ12" i="7"/>
  <c r="DO12" i="7"/>
  <c r="X12" i="7"/>
  <c r="DT15" i="7"/>
  <c r="DP15" i="7"/>
  <c r="Y15" i="7"/>
  <c r="DQ13" i="7"/>
  <c r="DO13" i="7"/>
  <c r="X13" i="7"/>
  <c r="DT10" i="7"/>
  <c r="DP10" i="7"/>
  <c r="Y10" i="7"/>
  <c r="BX10" i="7"/>
  <c r="BT10" i="7"/>
  <c r="M10" i="7"/>
  <c r="BP17" i="7"/>
  <c r="BL17" i="7"/>
  <c r="K17" i="7"/>
  <c r="DY12" i="7"/>
  <c r="DW12" i="7"/>
  <c r="Z12" i="7"/>
  <c r="DT11" i="7"/>
  <c r="DP11" i="7"/>
  <c r="Y11" i="7"/>
  <c r="DQ9" i="7"/>
  <c r="DO9" i="7"/>
  <c r="X9" i="7"/>
  <c r="DT16" i="7"/>
  <c r="DP16" i="7"/>
  <c r="Y16" i="7"/>
  <c r="J12" i="13"/>
  <c r="H12" i="13"/>
  <c r="FZ15" i="7"/>
  <c r="FY15" i="7"/>
  <c r="FX15" i="7"/>
  <c r="FT15" i="7"/>
  <c r="AM15" i="7"/>
  <c r="FZ21" i="7"/>
  <c r="FY21" i="7"/>
  <c r="FX21" i="7"/>
  <c r="FT21" i="7"/>
  <c r="AM21" i="7"/>
  <c r="BK32" i="7"/>
  <c r="FW11" i="7"/>
  <c r="FV11" i="7"/>
  <c r="FU11" i="7"/>
  <c r="FS11" i="7"/>
  <c r="AL11" i="7"/>
  <c r="FZ20" i="7"/>
  <c r="FY20" i="7"/>
  <c r="FX20" i="7"/>
  <c r="FT20" i="7"/>
  <c r="AM20" i="7"/>
  <c r="FW13" i="7"/>
  <c r="FV13" i="7"/>
  <c r="FU13" i="7"/>
  <c r="FS13" i="7"/>
  <c r="AL13" i="7"/>
  <c r="FZ17" i="7"/>
  <c r="FY17" i="7"/>
  <c r="FX17" i="7"/>
  <c r="FT17" i="7"/>
  <c r="AM17" i="7"/>
  <c r="FW18" i="7"/>
  <c r="FV18" i="7"/>
  <c r="FU18" i="7"/>
  <c r="FS18" i="7"/>
  <c r="AL18" i="7"/>
  <c r="FZ11" i="7"/>
  <c r="FY11" i="7"/>
  <c r="FX11" i="7"/>
  <c r="FT11" i="7"/>
  <c r="AM11" i="7"/>
  <c r="FW20" i="7"/>
  <c r="FV20" i="7"/>
  <c r="FU20" i="7"/>
  <c r="FS20" i="7"/>
  <c r="AL20" i="7"/>
  <c r="FZ13" i="7"/>
  <c r="FY13" i="7"/>
  <c r="FX13" i="7"/>
  <c r="FT13" i="7"/>
  <c r="AM13" i="7"/>
  <c r="FZ19" i="7"/>
  <c r="FY19" i="7"/>
  <c r="FX19" i="7"/>
  <c r="FT19" i="7"/>
  <c r="AM19" i="7"/>
  <c r="FZ12" i="7"/>
  <c r="FY12" i="7"/>
  <c r="FX12" i="7"/>
  <c r="FT12" i="7"/>
  <c r="AM12" i="7"/>
  <c r="FZ18" i="7"/>
  <c r="FY18" i="7"/>
  <c r="FX18" i="7"/>
  <c r="FT18" i="7"/>
  <c r="AM18" i="7"/>
  <c r="FW16" i="7"/>
  <c r="FV16" i="7"/>
  <c r="FU16" i="7"/>
  <c r="FS16" i="7"/>
  <c r="AL16" i="7"/>
  <c r="FW21" i="7"/>
  <c r="FV21" i="7"/>
  <c r="FU21" i="7"/>
  <c r="FS21" i="7"/>
  <c r="AL21" i="7"/>
  <c r="FW14" i="7"/>
  <c r="FV14" i="7"/>
  <c r="FU14" i="7"/>
  <c r="FS14" i="7"/>
  <c r="AL14" i="7"/>
  <c r="FZ16" i="7"/>
  <c r="FY16" i="7"/>
  <c r="FX16" i="7"/>
  <c r="FT16" i="7"/>
  <c r="AM16" i="7"/>
  <c r="FZ14" i="7"/>
  <c r="FY14" i="7"/>
  <c r="FX14" i="7"/>
  <c r="FT14" i="7"/>
  <c r="AM14" i="7"/>
  <c r="FW9" i="7"/>
  <c r="FV9" i="7"/>
  <c r="FU9" i="7"/>
  <c r="FS9" i="7"/>
  <c r="AL9" i="7"/>
  <c r="CU21" i="8"/>
  <c r="CT21" i="8"/>
  <c r="CS21" i="8"/>
  <c r="CQ21" i="8"/>
  <c r="R21" i="8"/>
  <c r="CX11" i="8"/>
  <c r="CW11" i="8"/>
  <c r="CV11" i="8"/>
  <c r="CR11" i="8"/>
  <c r="S11" i="8"/>
  <c r="BA25" i="8"/>
  <c r="CU19" i="8"/>
  <c r="AA110" i="4"/>
  <c r="AB110" i="4"/>
  <c r="AC110" i="4"/>
  <c r="CT19" i="8"/>
  <c r="CS19" i="8"/>
  <c r="CQ19" i="8"/>
  <c r="R19" i="8"/>
  <c r="AA98" i="4"/>
  <c r="AB98" i="4"/>
  <c r="AC98" i="4"/>
  <c r="BQ16" i="7"/>
  <c r="BQ19" i="7"/>
  <c r="BN14" i="7"/>
  <c r="BQ17" i="7"/>
  <c r="GL21" i="7"/>
  <c r="BV16" i="7"/>
  <c r="BN15" i="7"/>
  <c r="CL20" i="7"/>
  <c r="CK20" i="7"/>
  <c r="CI20" i="7"/>
  <c r="P20" i="7"/>
  <c r="BQ21" i="7"/>
  <c r="D154" i="4"/>
  <c r="C154" i="4"/>
  <c r="BR45" i="4"/>
  <c r="BQ45" i="4"/>
  <c r="AN43" i="4"/>
  <c r="AO43" i="4"/>
  <c r="AQ43" i="4"/>
  <c r="GX15" i="7"/>
  <c r="GW15" i="7"/>
  <c r="GX11" i="7"/>
  <c r="GW11" i="7"/>
  <c r="GU21" i="7"/>
  <c r="GT21" i="7"/>
  <c r="GU10" i="7"/>
  <c r="GT10" i="7"/>
  <c r="CL16" i="8"/>
  <c r="CK16" i="8"/>
  <c r="CI16" i="8"/>
  <c r="P16" i="8"/>
  <c r="R15" i="14"/>
  <c r="P15" i="14"/>
  <c r="AN101" i="4"/>
  <c r="J37" i="11"/>
  <c r="DU15" i="9"/>
  <c r="DT15" i="9"/>
  <c r="DP15" i="9"/>
  <c r="Y15" i="9"/>
  <c r="BD31" i="9"/>
  <c r="DU11" i="9"/>
  <c r="DT11" i="9"/>
  <c r="DP11" i="9"/>
  <c r="Y11" i="9"/>
  <c r="BD30" i="9"/>
  <c r="DR9" i="9"/>
  <c r="DQ9" i="9"/>
  <c r="DO9" i="9"/>
  <c r="X9" i="9"/>
  <c r="DF16" i="7"/>
  <c r="DC9" i="7"/>
  <c r="DC19" i="7"/>
  <c r="DF13" i="7"/>
  <c r="DF14" i="7"/>
  <c r="DF21" i="7"/>
  <c r="DF20" i="7"/>
  <c r="CO12" i="8"/>
  <c r="CN12" i="8"/>
  <c r="CJ12" i="8"/>
  <c r="Q12" i="8"/>
  <c r="CO20" i="8"/>
  <c r="CN20" i="8"/>
  <c r="CJ20" i="8"/>
  <c r="Q20" i="8"/>
  <c r="CM20" i="8"/>
  <c r="CO13" i="8"/>
  <c r="CN13" i="8"/>
  <c r="CJ13" i="8"/>
  <c r="Q13" i="8"/>
  <c r="CO21" i="8"/>
  <c r="CN21" i="8"/>
  <c r="CJ21" i="8"/>
  <c r="Q21" i="8"/>
  <c r="AZ32" i="8"/>
  <c r="CL21" i="8"/>
  <c r="CK21" i="8"/>
  <c r="CI21" i="8"/>
  <c r="P21" i="8"/>
  <c r="CL20" i="8"/>
  <c r="CK20" i="8"/>
  <c r="CI20" i="8"/>
  <c r="P20" i="8"/>
  <c r="CL19" i="8"/>
  <c r="CK19" i="8"/>
  <c r="CI19" i="8"/>
  <c r="P19" i="8"/>
  <c r="CL14" i="8"/>
  <c r="CK14" i="8"/>
  <c r="CI14" i="8"/>
  <c r="P14" i="8"/>
  <c r="CL9" i="8"/>
  <c r="CK9" i="8"/>
  <c r="CI9" i="8"/>
  <c r="P9" i="8"/>
  <c r="CL11" i="8"/>
  <c r="CK11" i="8"/>
  <c r="CI11" i="8"/>
  <c r="P11" i="8"/>
  <c r="CO15" i="8"/>
  <c r="CN15" i="8"/>
  <c r="CJ15" i="8"/>
  <c r="Q15" i="8"/>
  <c r="CO10" i="8"/>
  <c r="CN10" i="8"/>
  <c r="CJ10" i="8"/>
  <c r="Q10" i="8"/>
  <c r="CO16" i="8"/>
  <c r="CN16" i="8"/>
  <c r="CJ16" i="8"/>
  <c r="Q16" i="8"/>
  <c r="CO11" i="8"/>
  <c r="CN11" i="8"/>
  <c r="CJ11" i="8"/>
  <c r="Q11" i="8"/>
  <c r="CO19" i="8"/>
  <c r="CN19" i="8"/>
  <c r="CJ19" i="8"/>
  <c r="Q19" i="8"/>
  <c r="H10" i="14"/>
  <c r="J10" i="14"/>
  <c r="L6" i="13"/>
  <c r="N6" i="13"/>
  <c r="GX9" i="7"/>
  <c r="GW9" i="7"/>
  <c r="GU11" i="7"/>
  <c r="GT11" i="7"/>
  <c r="CL18" i="8"/>
  <c r="CK18" i="8"/>
  <c r="CI18" i="8"/>
  <c r="P18" i="8"/>
  <c r="CH19" i="7"/>
  <c r="CE11" i="7"/>
  <c r="CH15" i="7"/>
  <c r="CE21" i="7"/>
  <c r="CE16" i="7"/>
  <c r="CE20" i="7"/>
  <c r="CE15" i="7"/>
  <c r="CE18" i="7"/>
  <c r="CE14" i="7"/>
  <c r="CH18" i="7"/>
  <c r="L14" i="14"/>
  <c r="N14" i="14"/>
  <c r="Z135" i="4"/>
  <c r="AN135" i="4"/>
  <c r="J75" i="11"/>
  <c r="I10" i="13"/>
  <c r="E16" i="14"/>
  <c r="F16" i="14"/>
  <c r="FA14" i="8"/>
  <c r="EZ14" i="8"/>
  <c r="EV14" i="8"/>
  <c r="AG14" i="8"/>
  <c r="BH30" i="8"/>
  <c r="FA10" i="8"/>
  <c r="EZ10" i="8"/>
  <c r="EV10" i="8"/>
  <c r="AG10" i="8"/>
  <c r="FA9" i="8"/>
  <c r="EZ9" i="8"/>
  <c r="EV9" i="8"/>
  <c r="AG9" i="8"/>
  <c r="EX16" i="8"/>
  <c r="EW16" i="8"/>
  <c r="EU16" i="8"/>
  <c r="AF16" i="8"/>
  <c r="DS16" i="7"/>
  <c r="DR16" i="7"/>
  <c r="H23" i="13"/>
  <c r="O132" i="4"/>
  <c r="T14" i="13"/>
  <c r="Q26" i="13"/>
  <c r="K10" i="13"/>
  <c r="B14" i="13"/>
  <c r="D11" i="14"/>
  <c r="G8" i="14"/>
  <c r="S15" i="14"/>
  <c r="Z102" i="4"/>
  <c r="AN102" i="4"/>
  <c r="J38" i="11"/>
  <c r="EY14" i="8"/>
  <c r="D15" i="4"/>
  <c r="S30" i="13"/>
  <c r="I6" i="13"/>
  <c r="T6" i="13"/>
  <c r="I14" i="14"/>
  <c r="R58" i="4"/>
  <c r="BG30" i="6"/>
  <c r="EZ97" i="6"/>
  <c r="BG46" i="6"/>
  <c r="F50" i="4"/>
  <c r="O21" i="13"/>
  <c r="G31" i="13"/>
  <c r="AL42" i="4"/>
  <c r="ED16" i="7"/>
  <c r="EC16" i="7"/>
  <c r="BV18" i="8"/>
  <c r="BV20" i="8"/>
  <c r="GG13" i="8"/>
  <c r="GF13" i="8"/>
  <c r="GB13" i="8"/>
  <c r="AO13" i="8"/>
  <c r="BL30" i="8"/>
  <c r="GD10" i="8"/>
  <c r="GC10" i="8"/>
  <c r="GA10" i="8"/>
  <c r="AN10" i="8"/>
  <c r="GG10" i="8"/>
  <c r="GF10" i="8"/>
  <c r="GB10" i="8"/>
  <c r="AO10" i="8"/>
  <c r="GE21" i="8"/>
  <c r="FA20" i="8"/>
  <c r="EZ20" i="8"/>
  <c r="EV20" i="8"/>
  <c r="AG20" i="8"/>
  <c r="EX21" i="8"/>
  <c r="EW21" i="8"/>
  <c r="EU21" i="8"/>
  <c r="AF21" i="8"/>
  <c r="EX10" i="8"/>
  <c r="EW10" i="8"/>
  <c r="EU10" i="8"/>
  <c r="AF10" i="8"/>
  <c r="CX16" i="7"/>
  <c r="CW13" i="7"/>
  <c r="CV13" i="7"/>
  <c r="CR13" i="7"/>
  <c r="S13" i="7"/>
  <c r="M10" i="13"/>
  <c r="O23" i="13"/>
  <c r="M6" i="14"/>
  <c r="GG11" i="8"/>
  <c r="GF11" i="8"/>
  <c r="GB11" i="8"/>
  <c r="AO11" i="8"/>
  <c r="GH19" i="8"/>
  <c r="GD21" i="8"/>
  <c r="GC21" i="8"/>
  <c r="GA21" i="8"/>
  <c r="AN21" i="8"/>
  <c r="BL26" i="8"/>
  <c r="FA12" i="8"/>
  <c r="EZ12" i="8"/>
  <c r="EV12" i="8"/>
  <c r="AG12" i="8"/>
  <c r="EX13" i="8"/>
  <c r="EW13" i="8"/>
  <c r="EU13" i="8"/>
  <c r="AF13" i="8"/>
  <c r="CX14" i="7"/>
  <c r="DS10" i="7"/>
  <c r="DR10" i="7"/>
  <c r="N13" i="14"/>
  <c r="L13" i="14"/>
  <c r="T9" i="6"/>
  <c r="AZ82" i="6"/>
  <c r="T25" i="6"/>
  <c r="F16" i="4"/>
  <c r="AO86" i="4"/>
  <c r="BM23" i="7"/>
  <c r="AP7" i="7"/>
  <c r="AJ147" i="4"/>
  <c r="AQ18" i="4"/>
  <c r="AO91" i="4"/>
  <c r="V7" i="7"/>
  <c r="BC23" i="7"/>
  <c r="P7" i="7"/>
  <c r="AZ23" i="7"/>
  <c r="AE152" i="4"/>
  <c r="AI152" i="4"/>
  <c r="AF152" i="4"/>
  <c r="BH23" i="7"/>
  <c r="AF7" i="7"/>
  <c r="BZ38" i="4"/>
  <c r="AO113" i="4"/>
  <c r="AN37" i="4"/>
  <c r="AO37" i="4"/>
  <c r="AQ37" i="4"/>
  <c r="AX33" i="4"/>
  <c r="AY33" i="4"/>
  <c r="BW28" i="4"/>
  <c r="CD28" i="4"/>
  <c r="AD32" i="4"/>
  <c r="AE32" i="4"/>
  <c r="AQ32" i="4"/>
  <c r="AX32" i="4"/>
  <c r="AY32" i="4"/>
  <c r="BW23" i="4"/>
  <c r="CB23" i="4"/>
  <c r="CF38" i="4"/>
  <c r="CD38" i="4"/>
  <c r="AO106" i="4"/>
  <c r="AI42" i="4"/>
  <c r="AJ42" i="4"/>
  <c r="AQ42" i="4"/>
  <c r="AO102" i="4"/>
  <c r="BL29" i="8"/>
  <c r="BE28" i="8"/>
  <c r="AO104" i="4"/>
  <c r="AI153" i="4"/>
  <c r="AK153" i="4"/>
  <c r="AX35" i="4"/>
  <c r="AY35" i="4"/>
  <c r="BW31" i="4"/>
  <c r="BZ31" i="4"/>
  <c r="AO103" i="4"/>
  <c r="AG163" i="4"/>
  <c r="BE25" i="7"/>
  <c r="AO80" i="4"/>
  <c r="AO94" i="4"/>
  <c r="AX18" i="4"/>
  <c r="AY18" i="4"/>
  <c r="BW29" i="4"/>
  <c r="CD29" i="4"/>
  <c r="AQ25" i="4"/>
  <c r="BC28" i="7"/>
  <c r="BH28" i="7"/>
  <c r="BM28" i="7"/>
  <c r="AX25" i="4"/>
  <c r="AY25" i="4"/>
  <c r="BW59" i="4"/>
  <c r="CD59" i="4"/>
  <c r="CF58" i="4"/>
  <c r="AO87" i="4"/>
  <c r="AX20" i="4"/>
  <c r="AX11" i="4"/>
  <c r="AY11" i="4"/>
  <c r="BW43" i="4"/>
  <c r="CF43" i="4"/>
  <c r="AE163" i="4"/>
  <c r="AX12" i="4"/>
  <c r="AY12" i="4"/>
  <c r="BW16" i="4"/>
  <c r="CH16" i="4"/>
  <c r="AO95" i="4"/>
  <c r="AI160" i="4"/>
  <c r="AK160" i="4"/>
  <c r="AO76" i="4"/>
  <c r="AX10" i="4"/>
  <c r="AY10" i="4"/>
  <c r="BW36" i="4"/>
  <c r="CF36" i="4"/>
  <c r="AX17" i="4"/>
  <c r="AY17" i="4"/>
  <c r="AO90" i="4"/>
  <c r="AO93" i="4"/>
  <c r="AO78" i="4"/>
  <c r="AQ10" i="4"/>
  <c r="AN21" i="4"/>
  <c r="AO21" i="4"/>
  <c r="AQ21" i="4"/>
  <c r="AO81" i="4"/>
  <c r="AO88" i="4"/>
  <c r="AQ15" i="4"/>
  <c r="CF65" i="4"/>
  <c r="AO84" i="4"/>
  <c r="CB60" i="4"/>
  <c r="BC27" i="7"/>
  <c r="BC33" i="7"/>
  <c r="CH60" i="4"/>
  <c r="AX26" i="4"/>
  <c r="AY26" i="4"/>
  <c r="BW27" i="4"/>
  <c r="CF27" i="4"/>
  <c r="AJ153" i="4"/>
  <c r="AQ26" i="4"/>
  <c r="AX14" i="4"/>
  <c r="AY14" i="4"/>
  <c r="BW22" i="4"/>
  <c r="AO83" i="4"/>
  <c r="CH58" i="4"/>
  <c r="AV28" i="7"/>
  <c r="AX25" i="7"/>
  <c r="BK29" i="7"/>
  <c r="AX24" i="7"/>
  <c r="BG28" i="7"/>
  <c r="CH40" i="4"/>
  <c r="AG149" i="4"/>
  <c r="AJ149" i="4"/>
  <c r="AX16" i="4"/>
  <c r="AY16" i="4"/>
  <c r="BW56" i="4"/>
  <c r="CF56" i="4"/>
  <c r="AD16" i="4"/>
  <c r="AE16" i="4"/>
  <c r="AQ16" i="4"/>
  <c r="AU27" i="7"/>
  <c r="AU33" i="7"/>
  <c r="BZ58" i="4"/>
  <c r="AX15" i="4"/>
  <c r="AY15" i="4"/>
  <c r="BW32" i="4"/>
  <c r="BZ32" i="4"/>
  <c r="BJ28" i="7"/>
  <c r="CB37" i="4"/>
  <c r="BH27" i="7"/>
  <c r="BH33" i="7"/>
  <c r="BM27" i="7"/>
  <c r="BM33" i="7"/>
  <c r="CF37" i="4"/>
  <c r="CH37" i="4"/>
  <c r="AV27" i="7"/>
  <c r="AV33" i="7"/>
  <c r="CD37" i="4"/>
  <c r="BF28" i="7"/>
  <c r="BI30" i="7"/>
  <c r="BJ27" i="7"/>
  <c r="BJ33" i="7"/>
  <c r="BH24" i="8"/>
  <c r="CF40" i="4"/>
  <c r="AO98" i="4"/>
  <c r="AY28" i="8"/>
  <c r="CD58" i="4"/>
  <c r="BA24" i="8"/>
  <c r="AN47" i="4"/>
  <c r="AO47" i="4"/>
  <c r="AQ47" i="4"/>
  <c r="AV50" i="4"/>
  <c r="BJ28" i="8"/>
  <c r="BC28" i="8"/>
  <c r="BD27" i="8"/>
  <c r="BD33" i="8"/>
  <c r="AO110" i="4"/>
  <c r="AO115" i="4"/>
  <c r="BZ60" i="4"/>
  <c r="CD60" i="4"/>
  <c r="BG28" i="8"/>
  <c r="BC27" i="8"/>
  <c r="AX47" i="4"/>
  <c r="AY47" i="4"/>
  <c r="BX50" i="4"/>
  <c r="BW50" i="4"/>
  <c r="CD65" i="4"/>
  <c r="BZ65" i="4"/>
  <c r="CH65" i="4"/>
  <c r="BC33" i="8"/>
  <c r="BH26" i="8"/>
  <c r="AO99" i="4"/>
  <c r="BH25" i="8"/>
  <c r="AZ31" i="8"/>
  <c r="BJ27" i="8"/>
  <c r="BJ33" i="8"/>
  <c r="BE27" i="8"/>
  <c r="BE33" i="8"/>
  <c r="BL24" i="8"/>
  <c r="AO109" i="4"/>
  <c r="BM26" i="8"/>
  <c r="BM29" i="8"/>
  <c r="BG27" i="8"/>
  <c r="BG33" i="8"/>
  <c r="AW27" i="8"/>
  <c r="AW33" i="8"/>
  <c r="AZ29" i="8"/>
  <c r="AW29" i="9"/>
  <c r="CB40" i="4"/>
  <c r="CD40" i="4"/>
  <c r="BF31" i="9"/>
  <c r="AU31" i="9"/>
  <c r="AX28" i="9"/>
  <c r="AX34" i="9"/>
  <c r="BC27" i="9"/>
  <c r="BE32" i="9"/>
  <c r="AO121" i="4"/>
  <c r="BC31" i="9"/>
  <c r="BW112" i="6"/>
  <c r="BX112" i="6"/>
  <c r="AC67" i="6"/>
  <c r="CB46" i="4"/>
  <c r="BG29" i="9"/>
  <c r="CD46" i="4"/>
  <c r="BC32" i="9"/>
  <c r="AZ26" i="9"/>
  <c r="AY31" i="9"/>
  <c r="AY32" i="9"/>
  <c r="AD67" i="4"/>
  <c r="AE67" i="4"/>
  <c r="AQ67" i="4"/>
  <c r="AO126" i="4"/>
  <c r="AX59" i="4"/>
  <c r="AY59" i="4"/>
  <c r="BX34" i="4"/>
  <c r="AO135" i="4"/>
  <c r="AO129" i="4"/>
  <c r="BA30" i="9"/>
  <c r="BN30" i="9"/>
  <c r="CF28" i="4"/>
  <c r="AX29" i="9"/>
  <c r="CF46" i="4"/>
  <c r="AQ63" i="4"/>
  <c r="AX56" i="4"/>
  <c r="AY56" i="4"/>
  <c r="BX20" i="4"/>
  <c r="BW20" i="4"/>
  <c r="CD20" i="4"/>
  <c r="AQ52" i="4"/>
  <c r="AX63" i="4"/>
  <c r="AY63" i="4"/>
  <c r="BX68" i="4"/>
  <c r="BW68" i="4"/>
  <c r="BZ68" i="4"/>
  <c r="CD25" i="4"/>
  <c r="CF25" i="4"/>
  <c r="CB11" i="4"/>
  <c r="AO120" i="4"/>
  <c r="CB25" i="4"/>
  <c r="CH25" i="4"/>
  <c r="CH46" i="4"/>
  <c r="AQ55" i="4"/>
  <c r="BZ11" i="4"/>
  <c r="CF11" i="4"/>
  <c r="CD11" i="4"/>
  <c r="AX52" i="4"/>
  <c r="AY52" i="4"/>
  <c r="BX12" i="4"/>
  <c r="BW12" i="4"/>
  <c r="CB12" i="4"/>
  <c r="CF62" i="4"/>
  <c r="AO125" i="4"/>
  <c r="BZ62" i="4"/>
  <c r="BF32" i="9"/>
  <c r="CD44" i="4"/>
  <c r="BN31" i="9"/>
  <c r="AO134" i="4"/>
  <c r="CF44" i="4"/>
  <c r="CH44" i="4"/>
  <c r="AX57" i="4"/>
  <c r="AY57" i="4"/>
  <c r="BX42" i="4"/>
  <c r="BZ44" i="4"/>
  <c r="AX55" i="4"/>
  <c r="AY55" i="4"/>
  <c r="BX21" i="4"/>
  <c r="BW21" i="4"/>
  <c r="CB21" i="4"/>
  <c r="AO130" i="4"/>
  <c r="CH62" i="4"/>
  <c r="CD62" i="4"/>
  <c r="AQ62" i="4"/>
  <c r="AX71" i="4"/>
  <c r="AY71" i="4"/>
  <c r="BX15" i="4"/>
  <c r="BW15" i="4"/>
  <c r="CD15" i="4"/>
  <c r="AX62" i="4"/>
  <c r="AY62" i="4"/>
  <c r="BX69" i="4"/>
  <c r="BW69" i="4"/>
  <c r="CB69" i="4"/>
  <c r="BZ10" i="4"/>
  <c r="CF10" i="4"/>
  <c r="CD10" i="4"/>
  <c r="AO137" i="4"/>
  <c r="AX53" i="4"/>
  <c r="AY53" i="4"/>
  <c r="BX26" i="4"/>
  <c r="BW26" i="4"/>
  <c r="CH26" i="4"/>
  <c r="AX69" i="4"/>
  <c r="AY69" i="4"/>
  <c r="BX55" i="4"/>
  <c r="BW55" i="4"/>
  <c r="CH55" i="4"/>
  <c r="AO122" i="4"/>
  <c r="CH10" i="4"/>
  <c r="CB28" i="4"/>
  <c r="CD53" i="4"/>
  <c r="BG28" i="9"/>
  <c r="BG34" i="9"/>
  <c r="CB53" i="4"/>
  <c r="CF53" i="4"/>
  <c r="AW28" i="9"/>
  <c r="AW34" i="9"/>
  <c r="CH19" i="4"/>
  <c r="CH53" i="4"/>
  <c r="AJ160" i="4"/>
  <c r="CD19" i="4"/>
  <c r="CF19" i="4"/>
  <c r="BM28" i="9"/>
  <c r="BM34" i="9"/>
  <c r="CB19" i="4"/>
  <c r="AO119" i="4"/>
  <c r="AX66" i="4"/>
  <c r="AY66" i="4"/>
  <c r="BX48" i="4"/>
  <c r="BW48" i="4"/>
  <c r="AD64" i="4"/>
  <c r="AE64" i="4"/>
  <c r="AQ64" i="4"/>
  <c r="AX64" i="4"/>
  <c r="AY64" i="4"/>
  <c r="BX66" i="4"/>
  <c r="BW66" i="4"/>
  <c r="CH66" i="4"/>
  <c r="CJ13" i="4"/>
  <c r="CL13" i="4"/>
  <c r="AX65" i="4"/>
  <c r="AY65" i="4"/>
  <c r="BX61" i="4"/>
  <c r="AQ66" i="4"/>
  <c r="AD61" i="4"/>
  <c r="AE61" i="4"/>
  <c r="AQ61" i="4"/>
  <c r="AX61" i="4"/>
  <c r="AY61" i="4"/>
  <c r="BX67" i="4"/>
  <c r="BW67" i="4"/>
  <c r="CD23" i="4"/>
  <c r="AD54" i="4"/>
  <c r="AE54" i="4"/>
  <c r="AQ54" i="4"/>
  <c r="AX54" i="4"/>
  <c r="AY54" i="4"/>
  <c r="BX17" i="4"/>
  <c r="BW17" i="4"/>
  <c r="AD70" i="4"/>
  <c r="AE70" i="4"/>
  <c r="AQ70" i="4"/>
  <c r="AX70" i="4"/>
  <c r="AY70" i="4"/>
  <c r="BX63" i="4"/>
  <c r="BW63" i="4"/>
  <c r="AO131" i="4"/>
  <c r="AN60" i="4"/>
  <c r="AO60" i="4"/>
  <c r="AQ60" i="4"/>
  <c r="AX60" i="4"/>
  <c r="AY60" i="4"/>
  <c r="BX39" i="4"/>
  <c r="BW39" i="4"/>
  <c r="AH142" i="4"/>
  <c r="AG142" i="4"/>
  <c r="BD25" i="9"/>
  <c r="BD26" i="9"/>
  <c r="BD29" i="9"/>
  <c r="BH25" i="9"/>
  <c r="Q100" i="4"/>
  <c r="T38" i="4"/>
  <c r="N6" i="14"/>
  <c r="L6" i="14"/>
  <c r="R20" i="4"/>
  <c r="O77" i="4"/>
  <c r="R26" i="13"/>
  <c r="P26" i="13"/>
  <c r="AZ26" i="8"/>
  <c r="BD26" i="7"/>
  <c r="N7" i="7"/>
  <c r="AY23" i="7"/>
  <c r="BB24" i="9"/>
  <c r="T7" i="9"/>
  <c r="AB85" i="4"/>
  <c r="AC85" i="4"/>
  <c r="AG85" i="4"/>
  <c r="AH85" i="4"/>
  <c r="AY85" i="4"/>
  <c r="AL85" i="4"/>
  <c r="AM85" i="4"/>
  <c r="AY82" i="4"/>
  <c r="AG82" i="4"/>
  <c r="AH82" i="4"/>
  <c r="AL82" i="4"/>
  <c r="AM82" i="4"/>
  <c r="AB82" i="4"/>
  <c r="AC82" i="4"/>
  <c r="AV25" i="9"/>
  <c r="BJ31" i="9"/>
  <c r="BK31" i="9"/>
  <c r="BC26" i="9"/>
  <c r="BC29" i="9"/>
  <c r="BC30" i="9"/>
  <c r="BJ32" i="9"/>
  <c r="BJ27" i="9"/>
  <c r="AL123" i="4"/>
  <c r="AM123" i="4"/>
  <c r="AY123" i="4"/>
  <c r="AG123" i="4"/>
  <c r="AH123" i="4"/>
  <c r="AB123" i="4"/>
  <c r="AC123" i="4"/>
  <c r="BA25" i="9"/>
  <c r="BA26" i="9"/>
  <c r="BN32" i="9"/>
  <c r="BK23" i="8"/>
  <c r="AL7" i="8"/>
  <c r="BL25" i="8"/>
  <c r="BL28" i="8"/>
  <c r="CK13" i="4"/>
  <c r="AD27" i="4"/>
  <c r="AE27" i="4"/>
  <c r="C156" i="4"/>
  <c r="BQ35" i="4"/>
  <c r="AN27" i="4"/>
  <c r="AO27" i="4"/>
  <c r="AY27" i="4"/>
  <c r="AI27" i="4"/>
  <c r="AJ27" i="4"/>
  <c r="BL22" i="7"/>
  <c r="BW47" i="4"/>
  <c r="AV24" i="9"/>
  <c r="H7" i="9"/>
  <c r="BH27" i="9"/>
  <c r="BH32" i="9"/>
  <c r="BJ25" i="9"/>
  <c r="BJ26" i="9"/>
  <c r="BJ29" i="9"/>
  <c r="BL27" i="9"/>
  <c r="BL32" i="9"/>
  <c r="AD19" i="4"/>
  <c r="AE19" i="4"/>
  <c r="AN19" i="4"/>
  <c r="AO19" i="4"/>
  <c r="BD22" i="7"/>
  <c r="AI19" i="4"/>
  <c r="AJ19" i="4"/>
  <c r="BQ51" i="4"/>
  <c r="AY19" i="4"/>
  <c r="AN59" i="4"/>
  <c r="AO59" i="4"/>
  <c r="H151" i="4"/>
  <c r="G151" i="4"/>
  <c r="BR34" i="4"/>
  <c r="BQ34" i="4"/>
  <c r="AD59" i="4"/>
  <c r="AE59" i="4"/>
  <c r="AI59" i="4"/>
  <c r="AJ59" i="4"/>
  <c r="BF27" i="7"/>
  <c r="BF33" i="7"/>
  <c r="BN28" i="7"/>
  <c r="BN27" i="7"/>
  <c r="BN33" i="7"/>
  <c r="BK31" i="7"/>
  <c r="BK26" i="7"/>
  <c r="BW45" i="4"/>
  <c r="BD25" i="7"/>
  <c r="BD24" i="7"/>
  <c r="BI31" i="7"/>
  <c r="BN23" i="8"/>
  <c r="AR7" i="8"/>
  <c r="BC25" i="9"/>
  <c r="BF26" i="9"/>
  <c r="BF25" i="9"/>
  <c r="AY26" i="9"/>
  <c r="AY25" i="9"/>
  <c r="AV27" i="9"/>
  <c r="AV32" i="9"/>
  <c r="AQ53" i="4"/>
  <c r="AO108" i="4"/>
  <c r="AL89" i="4"/>
  <c r="AM89" i="4"/>
  <c r="AB89" i="4"/>
  <c r="AC89" i="4"/>
  <c r="AG89" i="4"/>
  <c r="AH89" i="4"/>
  <c r="AY89" i="4"/>
  <c r="AY92" i="4"/>
  <c r="AL92" i="4"/>
  <c r="AM92" i="4"/>
  <c r="AG92" i="4"/>
  <c r="AH92" i="4"/>
  <c r="AB92" i="4"/>
  <c r="AC92" i="4"/>
  <c r="BE24" i="7"/>
  <c r="BA29" i="8"/>
  <c r="BA25" i="7"/>
  <c r="BA30" i="7"/>
  <c r="BR18" i="4"/>
  <c r="BQ18" i="4"/>
  <c r="D169" i="4"/>
  <c r="C169" i="4"/>
  <c r="AN44" i="4"/>
  <c r="AO44" i="4"/>
  <c r="AD44" i="4"/>
  <c r="AE44" i="4"/>
  <c r="AI44" i="4"/>
  <c r="AJ44" i="4"/>
  <c r="AY44" i="4"/>
  <c r="BX18" i="4"/>
  <c r="BH22" i="8"/>
  <c r="BI24" i="7"/>
  <c r="BI25" i="7"/>
  <c r="BR52" i="4"/>
  <c r="BQ52" i="4"/>
  <c r="BA22" i="9"/>
  <c r="BA23" i="9"/>
  <c r="AN58" i="4"/>
  <c r="AO58" i="4"/>
  <c r="AI58" i="4"/>
  <c r="AJ58" i="4"/>
  <c r="AY58" i="4"/>
  <c r="BX52" i="4"/>
  <c r="AD58" i="4"/>
  <c r="AE58" i="4"/>
  <c r="AZ30" i="8"/>
  <c r="AF154" i="4"/>
  <c r="AG154" i="4"/>
  <c r="AH154" i="4"/>
  <c r="AE154" i="4"/>
  <c r="BD31" i="7"/>
  <c r="AG97" i="4"/>
  <c r="AH97" i="4"/>
  <c r="AB97" i="4"/>
  <c r="AC97" i="4"/>
  <c r="AL97" i="4"/>
  <c r="AM97" i="4"/>
  <c r="AY97" i="4"/>
  <c r="BI26" i="7"/>
  <c r="AF142" i="4"/>
  <c r="AE142" i="4"/>
  <c r="AU28" i="7"/>
  <c r="BE31" i="9"/>
  <c r="BE25" i="9"/>
  <c r="BE26" i="9"/>
  <c r="AU30" i="9"/>
  <c r="AY27" i="9"/>
  <c r="AI68" i="4"/>
  <c r="AJ68" i="4"/>
  <c r="AQ68" i="4"/>
  <c r="AX68" i="4"/>
  <c r="AY68" i="4"/>
  <c r="BX24" i="4"/>
  <c r="BW24" i="4"/>
  <c r="BQ57" i="4"/>
  <c r="AI17" i="4"/>
  <c r="AJ17" i="4"/>
  <c r="G159" i="4"/>
  <c r="AN17" i="4"/>
  <c r="AO17" i="4"/>
  <c r="AD17" i="4"/>
  <c r="AE17" i="4"/>
  <c r="BG27" i="7"/>
  <c r="BG33" i="7"/>
  <c r="Q79" i="4"/>
  <c r="T24" i="4"/>
  <c r="H14" i="14"/>
  <c r="J14" i="14"/>
  <c r="BK24" i="7"/>
  <c r="BK25" i="7"/>
  <c r="AX23" i="8"/>
  <c r="L7" i="8"/>
  <c r="AV30" i="9"/>
  <c r="AV26" i="9"/>
  <c r="BF27" i="9"/>
  <c r="BK30" i="9"/>
  <c r="BE27" i="9"/>
  <c r="AU27" i="9"/>
  <c r="AU32" i="9"/>
  <c r="AO101" i="4"/>
  <c r="BM30" i="8"/>
  <c r="BM25" i="8"/>
  <c r="AY107" i="4"/>
  <c r="AG107" i="4"/>
  <c r="AH107" i="4"/>
  <c r="AB107" i="4"/>
  <c r="AC107" i="4"/>
  <c r="AL107" i="4"/>
  <c r="AM107" i="4"/>
  <c r="BN27" i="9"/>
  <c r="AV31" i="9"/>
  <c r="AY27" i="8"/>
  <c r="AY33" i="8"/>
  <c r="BH31" i="8"/>
  <c r="AV28" i="8"/>
  <c r="AJ166" i="4"/>
  <c r="AI166" i="4"/>
  <c r="N10" i="13"/>
  <c r="L10" i="13"/>
  <c r="AG132" i="4"/>
  <c r="AH132" i="4"/>
  <c r="AL132" i="4"/>
  <c r="AM132" i="4"/>
  <c r="AB132" i="4"/>
  <c r="AC132" i="4"/>
  <c r="AY132" i="4"/>
  <c r="J10" i="13"/>
  <c r="H10" i="13"/>
  <c r="AZ25" i="8"/>
  <c r="AZ24" i="8"/>
  <c r="AZ26" i="7"/>
  <c r="AZ28" i="7"/>
  <c r="AZ24" i="7"/>
  <c r="BK30" i="7"/>
  <c r="AW31" i="7"/>
  <c r="AW26" i="7"/>
  <c r="BD30" i="7"/>
  <c r="AE161" i="4"/>
  <c r="AF161" i="4"/>
  <c r="AH161" i="4"/>
  <c r="AG161" i="4"/>
  <c r="BW54" i="4"/>
  <c r="CF64" i="4"/>
  <c r="BZ64" i="4"/>
  <c r="CH64" i="4"/>
  <c r="CD64" i="4"/>
  <c r="CB64" i="4"/>
  <c r="BI29" i="7"/>
  <c r="H148" i="4"/>
  <c r="G148" i="4"/>
  <c r="BR42" i="4"/>
  <c r="BQ42" i="4"/>
  <c r="AZ22" i="9"/>
  <c r="AZ23" i="9"/>
  <c r="AN57" i="4"/>
  <c r="AO57" i="4"/>
  <c r="AD57" i="4"/>
  <c r="AE57" i="4"/>
  <c r="AI57" i="4"/>
  <c r="AJ57" i="4"/>
  <c r="AG158" i="4"/>
  <c r="AH158" i="4"/>
  <c r="AE158" i="4"/>
  <c r="AF158" i="4"/>
  <c r="BL25" i="9"/>
  <c r="BL26" i="9"/>
  <c r="AY30" i="9"/>
  <c r="BM24" i="8"/>
  <c r="H162" i="4"/>
  <c r="G162" i="4"/>
  <c r="AN65" i="4"/>
  <c r="AO65" i="4"/>
  <c r="AD65" i="4"/>
  <c r="AE65" i="4"/>
  <c r="BH22" i="9"/>
  <c r="BH23" i="9"/>
  <c r="AI65" i="4"/>
  <c r="AJ65" i="4"/>
  <c r="BR61" i="4"/>
  <c r="BQ61" i="4"/>
  <c r="AU27" i="8"/>
  <c r="AU28" i="8"/>
  <c r="BN26" i="9"/>
  <c r="BN25" i="9"/>
  <c r="AV27" i="8"/>
  <c r="AV33" i="8"/>
  <c r="A37" i="13"/>
  <c r="AB37" i="8"/>
  <c r="AP42" i="4"/>
  <c r="AB41" i="8"/>
  <c r="J6" i="13"/>
  <c r="H6" i="13"/>
  <c r="BH29" i="8"/>
  <c r="BA26" i="8"/>
  <c r="BA28" i="8"/>
  <c r="BD29" i="7"/>
  <c r="AL124" i="4"/>
  <c r="AM124" i="4"/>
  <c r="AB124" i="4"/>
  <c r="AC124" i="4"/>
  <c r="AY124" i="4"/>
  <c r="AG124" i="4"/>
  <c r="AH124" i="4"/>
  <c r="AX29" i="7"/>
  <c r="AU26" i="9"/>
  <c r="AU25" i="9"/>
  <c r="BK26" i="9"/>
  <c r="BK25" i="9"/>
  <c r="BK27" i="9"/>
  <c r="BJ30" i="9"/>
  <c r="BH31" i="9"/>
  <c r="AO112" i="4"/>
  <c r="BM31" i="8"/>
  <c r="AL127" i="4"/>
  <c r="AM127" i="4"/>
  <c r="AB127" i="4"/>
  <c r="AC127" i="4"/>
  <c r="AG127" i="4"/>
  <c r="AH127" i="4"/>
  <c r="AY127" i="4"/>
  <c r="BA32" i="9"/>
  <c r="AZ27" i="9"/>
  <c r="AZ32" i="9"/>
  <c r="BF28" i="8"/>
  <c r="BF27" i="8"/>
  <c r="BF33" i="8"/>
  <c r="BD28" i="8"/>
  <c r="T7" i="7"/>
  <c r="BB23" i="7"/>
  <c r="AQ14" i="4"/>
  <c r="AE157" i="4"/>
  <c r="AH157" i="4"/>
  <c r="AF157" i="4"/>
  <c r="AG157" i="4"/>
  <c r="AX22" i="7"/>
  <c r="AN13" i="4"/>
  <c r="AO13" i="4"/>
  <c r="AI13" i="4"/>
  <c r="AJ13" i="4"/>
  <c r="BQ14" i="4"/>
  <c r="AD13" i="4"/>
  <c r="AE13" i="4"/>
  <c r="AY13" i="4"/>
  <c r="CB41" i="4"/>
  <c r="BZ41" i="4"/>
  <c r="CH41" i="4"/>
  <c r="CF41" i="4"/>
  <c r="CD41" i="4"/>
  <c r="BH26" i="9"/>
  <c r="BH30" i="9"/>
  <c r="BI27" i="9"/>
  <c r="BI32" i="9"/>
  <c r="AF151" i="4"/>
  <c r="AE151" i="4"/>
  <c r="BA27" i="9"/>
  <c r="BA31" i="9"/>
  <c r="BI25" i="9"/>
  <c r="BI26" i="9"/>
  <c r="AI155" i="4"/>
  <c r="AJ155" i="4"/>
  <c r="BI28" i="8"/>
  <c r="BI27" i="8"/>
  <c r="BI33" i="8"/>
  <c r="CK38" i="4"/>
  <c r="AJ152" i="4"/>
  <c r="CF23" i="4"/>
  <c r="CH23" i="4"/>
  <c r="BZ23" i="4"/>
  <c r="CK23" i="4"/>
  <c r="CJ38" i="4"/>
  <c r="CL38" i="4"/>
  <c r="BZ28" i="4"/>
  <c r="CH28" i="4"/>
  <c r="CJ28" i="4"/>
  <c r="CL28" i="4"/>
  <c r="AT116" i="4"/>
  <c r="AV34" i="4"/>
  <c r="AI163" i="4"/>
  <c r="AK163" i="4"/>
  <c r="CH31" i="4"/>
  <c r="AT115" i="4"/>
  <c r="AV31" i="4"/>
  <c r="CD31" i="4"/>
  <c r="CB31" i="4"/>
  <c r="CF31" i="4"/>
  <c r="CK31" i="4"/>
  <c r="AV47" i="4"/>
  <c r="BM28" i="8"/>
  <c r="AT110" i="4"/>
  <c r="AV45" i="4"/>
  <c r="AT114" i="4"/>
  <c r="CH29" i="4"/>
  <c r="CF29" i="4"/>
  <c r="BZ29" i="4"/>
  <c r="CH43" i="4"/>
  <c r="CH59" i="4"/>
  <c r="CD43" i="4"/>
  <c r="BZ43" i="4"/>
  <c r="CB43" i="4"/>
  <c r="CB29" i="4"/>
  <c r="BZ59" i="4"/>
  <c r="BK28" i="7"/>
  <c r="CB59" i="4"/>
  <c r="CF59" i="4"/>
  <c r="CB16" i="4"/>
  <c r="BZ16" i="4"/>
  <c r="CF16" i="4"/>
  <c r="CD16" i="4"/>
  <c r="AJ163" i="4"/>
  <c r="CB36" i="4"/>
  <c r="CD36" i="4"/>
  <c r="AQ27" i="4"/>
  <c r="AO82" i="4"/>
  <c r="BZ36" i="4"/>
  <c r="AO92" i="4"/>
  <c r="AT87" i="4"/>
  <c r="CH36" i="4"/>
  <c r="CJ65" i="4"/>
  <c r="CL65" i="4"/>
  <c r="CK58" i="4"/>
  <c r="BZ27" i="4"/>
  <c r="CD56" i="4"/>
  <c r="CH27" i="4"/>
  <c r="CB56" i="4"/>
  <c r="CB27" i="4"/>
  <c r="CK60" i="4"/>
  <c r="CK37" i="4"/>
  <c r="BZ56" i="4"/>
  <c r="AQ17" i="4"/>
  <c r="CH56" i="4"/>
  <c r="CK65" i="4"/>
  <c r="BZ22" i="4"/>
  <c r="CD22" i="4"/>
  <c r="CF22" i="4"/>
  <c r="CB22" i="4"/>
  <c r="CH22" i="4"/>
  <c r="CJ58" i="4"/>
  <c r="CL58" i="4"/>
  <c r="AI149" i="4"/>
  <c r="AK149" i="4"/>
  <c r="CD27" i="4"/>
  <c r="CD32" i="4"/>
  <c r="CJ37" i="4"/>
  <c r="CL37" i="4"/>
  <c r="CH32" i="4"/>
  <c r="CB32" i="4"/>
  <c r="CF32" i="4"/>
  <c r="AO85" i="4"/>
  <c r="CJ40" i="4"/>
  <c r="CL40" i="4"/>
  <c r="CJ60" i="4"/>
  <c r="CL60" i="4"/>
  <c r="AQ13" i="4"/>
  <c r="AT84" i="4"/>
  <c r="AV32" i="4"/>
  <c r="AV33" i="4"/>
  <c r="AV41" i="4"/>
  <c r="AV48" i="4"/>
  <c r="AV37" i="4"/>
  <c r="AV35" i="4"/>
  <c r="AV46" i="4"/>
  <c r="AV36" i="4"/>
  <c r="AV42" i="4"/>
  <c r="AV43" i="4"/>
  <c r="AV39" i="4"/>
  <c r="AV49" i="4"/>
  <c r="AT103" i="4"/>
  <c r="AV40" i="4"/>
  <c r="CK40" i="4"/>
  <c r="AT106" i="4"/>
  <c r="AZ28" i="8"/>
  <c r="BM27" i="8"/>
  <c r="BM33" i="8"/>
  <c r="AT99" i="4"/>
  <c r="AO107" i="4"/>
  <c r="AS109" i="4"/>
  <c r="AQ44" i="4"/>
  <c r="AV44" i="4"/>
  <c r="CK11" i="4"/>
  <c r="AY29" i="9"/>
  <c r="CH20" i="4"/>
  <c r="CK46" i="4"/>
  <c r="BZ20" i="4"/>
  <c r="CB20" i="4"/>
  <c r="CJ46" i="4"/>
  <c r="CL46" i="4"/>
  <c r="CJ25" i="4"/>
  <c r="CL25" i="4"/>
  <c r="CB68" i="4"/>
  <c r="CD68" i="4"/>
  <c r="CH68" i="4"/>
  <c r="CJ11" i="4"/>
  <c r="CL11" i="4"/>
  <c r="CK25" i="4"/>
  <c r="CF68" i="4"/>
  <c r="CF20" i="4"/>
  <c r="AU29" i="9"/>
  <c r="CF15" i="4"/>
  <c r="BZ12" i="4"/>
  <c r="CD12" i="4"/>
  <c r="BF29" i="9"/>
  <c r="CH12" i="4"/>
  <c r="CF12" i="4"/>
  <c r="CF66" i="4"/>
  <c r="BI29" i="9"/>
  <c r="CJ10" i="4"/>
  <c r="CL10" i="4"/>
  <c r="CJ62" i="4"/>
  <c r="CL62" i="4"/>
  <c r="BZ66" i="4"/>
  <c r="CD66" i="4"/>
  <c r="CJ44" i="4"/>
  <c r="CL44" i="4"/>
  <c r="BZ69" i="4"/>
  <c r="CK19" i="4"/>
  <c r="CK62" i="4"/>
  <c r="BZ21" i="4"/>
  <c r="CK44" i="4"/>
  <c r="CH21" i="4"/>
  <c r="CF69" i="4"/>
  <c r="CF21" i="4"/>
  <c r="CD21" i="4"/>
  <c r="AI142" i="4"/>
  <c r="CF26" i="4"/>
  <c r="CD69" i="4"/>
  <c r="CJ53" i="4"/>
  <c r="CL53" i="4"/>
  <c r="AU28" i="9"/>
  <c r="AU34" i="9"/>
  <c r="CH15" i="4"/>
  <c r="CJ19" i="4"/>
  <c r="CL19" i="4"/>
  <c r="CB15" i="4"/>
  <c r="CH69" i="4"/>
  <c r="BZ15" i="4"/>
  <c r="CD26" i="4"/>
  <c r="AV62" i="4"/>
  <c r="CB26" i="4"/>
  <c r="BZ26" i="4"/>
  <c r="AJ142" i="4"/>
  <c r="AI154" i="4"/>
  <c r="CB55" i="4"/>
  <c r="CF55" i="4"/>
  <c r="CD55" i="4"/>
  <c r="CK53" i="4"/>
  <c r="BD28" i="9"/>
  <c r="BD34" i="9"/>
  <c r="BZ55" i="4"/>
  <c r="CK10" i="4"/>
  <c r="AY28" i="9"/>
  <c r="AY34" i="9"/>
  <c r="AJ157" i="4"/>
  <c r="AJ161" i="4"/>
  <c r="AJ158" i="4"/>
  <c r="BC28" i="9"/>
  <c r="BC34" i="9"/>
  <c r="AO127" i="4"/>
  <c r="AS126" i="4"/>
  <c r="CB66" i="4"/>
  <c r="BL28" i="9"/>
  <c r="BL34" i="9"/>
  <c r="CH48" i="4"/>
  <c r="CF48" i="4"/>
  <c r="BZ48" i="4"/>
  <c r="CD48" i="4"/>
  <c r="CB48" i="4"/>
  <c r="AI161" i="4"/>
  <c r="BJ28" i="9"/>
  <c r="BJ34" i="9"/>
  <c r="AQ65" i="4"/>
  <c r="AV65" i="4"/>
  <c r="AJ154" i="4"/>
  <c r="CB63" i="4"/>
  <c r="CF63" i="4"/>
  <c r="CD63" i="4"/>
  <c r="CH63" i="4"/>
  <c r="BZ63" i="4"/>
  <c r="CH17" i="4"/>
  <c r="BZ17" i="4"/>
  <c r="CF17" i="4"/>
  <c r="CB17" i="4"/>
  <c r="CD17" i="4"/>
  <c r="CD67" i="4"/>
  <c r="CF67" i="4"/>
  <c r="CH67" i="4"/>
  <c r="BZ67" i="4"/>
  <c r="CB67" i="4"/>
  <c r="AI158" i="4"/>
  <c r="AO132" i="4"/>
  <c r="AT133" i="4"/>
  <c r="CD39" i="4"/>
  <c r="BZ39" i="4"/>
  <c r="CB39" i="4"/>
  <c r="CF39" i="4"/>
  <c r="CH39" i="4"/>
  <c r="CJ23" i="4"/>
  <c r="CL23" i="4"/>
  <c r="AE162" i="4"/>
  <c r="AF162" i="4"/>
  <c r="AH162" i="4"/>
  <c r="AG162" i="4"/>
  <c r="X7" i="7"/>
  <c r="BD23" i="7"/>
  <c r="BW42" i="4"/>
  <c r="BW14" i="4"/>
  <c r="AU33" i="8"/>
  <c r="AF148" i="4"/>
  <c r="AH148" i="4"/>
  <c r="AE148" i="4"/>
  <c r="AG148" i="4"/>
  <c r="AZ27" i="7"/>
  <c r="AZ33" i="7"/>
  <c r="AT101" i="4"/>
  <c r="CF50" i="4"/>
  <c r="CB50" i="4"/>
  <c r="CH50" i="4"/>
  <c r="BZ50" i="4"/>
  <c r="CD50" i="4"/>
  <c r="BE29" i="9"/>
  <c r="AQ59" i="4"/>
  <c r="CF47" i="4"/>
  <c r="CB47" i="4"/>
  <c r="CD47" i="4"/>
  <c r="CH47" i="4"/>
  <c r="BZ47" i="4"/>
  <c r="AG77" i="4"/>
  <c r="AH77" i="4"/>
  <c r="AL77" i="4"/>
  <c r="AM77" i="4"/>
  <c r="AB77" i="4"/>
  <c r="AC77" i="4"/>
  <c r="AY77" i="4"/>
  <c r="AV69" i="4"/>
  <c r="AV52" i="4"/>
  <c r="BW34" i="4"/>
  <c r="AQ19" i="4"/>
  <c r="BL23" i="7"/>
  <c r="AN7" i="7"/>
  <c r="BK28" i="8"/>
  <c r="BK27" i="8"/>
  <c r="BK33" i="8"/>
  <c r="BB29" i="9"/>
  <c r="BB28" i="9"/>
  <c r="BB34" i="9"/>
  <c r="BQ49" i="4"/>
  <c r="C159" i="4"/>
  <c r="AN20" i="4"/>
  <c r="AO20" i="4"/>
  <c r="AI20" i="4"/>
  <c r="AJ20" i="4"/>
  <c r="AD20" i="4"/>
  <c r="AE20" i="4"/>
  <c r="BE22" i="7"/>
  <c r="AY20" i="4"/>
  <c r="AV56" i="4"/>
  <c r="BA27" i="8"/>
  <c r="BA33" i="8"/>
  <c r="AV60" i="4"/>
  <c r="BW61" i="4"/>
  <c r="CB54" i="4"/>
  <c r="CD54" i="4"/>
  <c r="CH54" i="4"/>
  <c r="CF54" i="4"/>
  <c r="BZ54" i="4"/>
  <c r="AW27" i="7"/>
  <c r="AW28" i="7"/>
  <c r="BE28" i="9"/>
  <c r="BE34" i="9"/>
  <c r="AV68" i="4"/>
  <c r="AV53" i="4"/>
  <c r="AV61" i="4"/>
  <c r="BK28" i="9"/>
  <c r="BK34" i="9"/>
  <c r="BL29" i="9"/>
  <c r="AZ27" i="8"/>
  <c r="AZ33" i="8"/>
  <c r="BK27" i="7"/>
  <c r="BK33" i="7"/>
  <c r="AT113" i="4"/>
  <c r="BA24" i="9"/>
  <c r="R7" i="9"/>
  <c r="AO89" i="4"/>
  <c r="AG151" i="4"/>
  <c r="AH151" i="4"/>
  <c r="AY28" i="7"/>
  <c r="AY27" i="7"/>
  <c r="AY33" i="7"/>
  <c r="AV64" i="4"/>
  <c r="AV54" i="4"/>
  <c r="BW57" i="4"/>
  <c r="BW52" i="4"/>
  <c r="AE169" i="4"/>
  <c r="AG169" i="4"/>
  <c r="AF169" i="4"/>
  <c r="AH169" i="4"/>
  <c r="BL27" i="8"/>
  <c r="BL33" i="8"/>
  <c r="AV55" i="4"/>
  <c r="BB27" i="7"/>
  <c r="BB33" i="7"/>
  <c r="BB28" i="7"/>
  <c r="BI28" i="9"/>
  <c r="BI34" i="9"/>
  <c r="CD24" i="4"/>
  <c r="CB24" i="4"/>
  <c r="BZ24" i="4"/>
  <c r="CF24" i="4"/>
  <c r="CH24" i="4"/>
  <c r="AO97" i="4"/>
  <c r="BW18" i="4"/>
  <c r="AT108" i="4"/>
  <c r="CD45" i="4"/>
  <c r="BZ45" i="4"/>
  <c r="CH45" i="4"/>
  <c r="CB45" i="4"/>
  <c r="CF45" i="4"/>
  <c r="I164" i="4"/>
  <c r="BT30" i="4"/>
  <c r="AD38" i="4"/>
  <c r="AE38" i="4"/>
  <c r="AY38" i="4"/>
  <c r="AI38" i="4"/>
  <c r="AJ38" i="4"/>
  <c r="AN38" i="4"/>
  <c r="AO38" i="4"/>
  <c r="BB22" i="8"/>
  <c r="AV71" i="4"/>
  <c r="AV66" i="4"/>
  <c r="AO124" i="4"/>
  <c r="AX23" i="7"/>
  <c r="L7" i="7"/>
  <c r="CK41" i="4"/>
  <c r="CJ41" i="4"/>
  <c r="CL41" i="4"/>
  <c r="AQ57" i="4"/>
  <c r="BN28" i="9"/>
  <c r="BN34" i="9"/>
  <c r="CK64" i="4"/>
  <c r="CJ64" i="4"/>
  <c r="CL64" i="4"/>
  <c r="AX28" i="8"/>
  <c r="AX27" i="8"/>
  <c r="AX33" i="8"/>
  <c r="I167" i="4"/>
  <c r="AD24" i="4"/>
  <c r="AE24" i="4"/>
  <c r="AN24" i="4"/>
  <c r="AO24" i="4"/>
  <c r="BT33" i="4"/>
  <c r="AY24" i="4"/>
  <c r="AI24" i="4"/>
  <c r="AJ24" i="4"/>
  <c r="BI22" i="7"/>
  <c r="BW51" i="4"/>
  <c r="AV29" i="9"/>
  <c r="AV28" i="9"/>
  <c r="BW35" i="4"/>
  <c r="AO123" i="4"/>
  <c r="AY100" i="4"/>
  <c r="AL100" i="4"/>
  <c r="AM100" i="4"/>
  <c r="AB100" i="4"/>
  <c r="AC100" i="4"/>
  <c r="AG100" i="4"/>
  <c r="AH100" i="4"/>
  <c r="AV63" i="4"/>
  <c r="BK29" i="9"/>
  <c r="BH24" i="9"/>
  <c r="AF7" i="9"/>
  <c r="AI157" i="4"/>
  <c r="AT112" i="4"/>
  <c r="AT111" i="4"/>
  <c r="AT105" i="4"/>
  <c r="AT104" i="4"/>
  <c r="BN29" i="9"/>
  <c r="P7" i="9"/>
  <c r="AZ24" i="9"/>
  <c r="AT98" i="4"/>
  <c r="AG79" i="4"/>
  <c r="AH79" i="4"/>
  <c r="AY79" i="4"/>
  <c r="AB79" i="4"/>
  <c r="AC79" i="4"/>
  <c r="AL79" i="4"/>
  <c r="AM79" i="4"/>
  <c r="AT102" i="4"/>
  <c r="AQ58" i="4"/>
  <c r="AF7" i="8"/>
  <c r="BH23" i="8"/>
  <c r="BA28" i="7"/>
  <c r="BA27" i="7"/>
  <c r="BA33" i="7"/>
  <c r="AT109" i="4"/>
  <c r="BF28" i="9"/>
  <c r="BF34" i="9"/>
  <c r="BN28" i="8"/>
  <c r="BN27" i="8"/>
  <c r="BN33" i="8"/>
  <c r="AF156" i="4"/>
  <c r="AE156" i="4"/>
  <c r="AH156" i="4"/>
  <c r="AG156" i="4"/>
  <c r="AV70" i="4"/>
  <c r="AV67" i="4"/>
  <c r="CK28" i="4"/>
  <c r="AS98" i="4"/>
  <c r="AS107" i="4"/>
  <c r="AS114" i="4"/>
  <c r="AT107" i="4"/>
  <c r="AS101" i="4"/>
  <c r="CJ31" i="4"/>
  <c r="CL31" i="4"/>
  <c r="AS103" i="4"/>
  <c r="CJ43" i="4"/>
  <c r="CL43" i="4"/>
  <c r="CK43" i="4"/>
  <c r="CJ29" i="4"/>
  <c r="CL29" i="4"/>
  <c r="CK29" i="4"/>
  <c r="CJ16" i="4"/>
  <c r="CL16" i="4"/>
  <c r="CK59" i="4"/>
  <c r="CJ59" i="4"/>
  <c r="CL59" i="4"/>
  <c r="CK16" i="4"/>
  <c r="CJ36" i="4"/>
  <c r="CL36" i="4"/>
  <c r="AT94" i="4"/>
  <c r="CK36" i="4"/>
  <c r="AT95" i="4"/>
  <c r="AT91" i="4"/>
  <c r="AT86" i="4"/>
  <c r="AT81" i="4"/>
  <c r="AT90" i="4"/>
  <c r="AT88" i="4"/>
  <c r="AT83" i="4"/>
  <c r="AT78" i="4"/>
  <c r="CJ27" i="4"/>
  <c r="CL27" i="4"/>
  <c r="AT76" i="4"/>
  <c r="AT82" i="4"/>
  <c r="AT80" i="4"/>
  <c r="CK32" i="4"/>
  <c r="AT93" i="4"/>
  <c r="AT92" i="4"/>
  <c r="CK56" i="4"/>
  <c r="CJ32" i="4"/>
  <c r="CL32" i="4"/>
  <c r="AO77" i="4"/>
  <c r="AT77" i="4"/>
  <c r="CJ56" i="4"/>
  <c r="CL56" i="4"/>
  <c r="CK22" i="4"/>
  <c r="CK27" i="4"/>
  <c r="AS78" i="4"/>
  <c r="CJ22" i="4"/>
  <c r="CL22" i="4"/>
  <c r="AS80" i="4"/>
  <c r="AT85" i="4"/>
  <c r="AS88" i="4"/>
  <c r="AS83" i="4"/>
  <c r="AS81" i="4"/>
  <c r="AS92" i="4"/>
  <c r="AQ20" i="4"/>
  <c r="AU17" i="4"/>
  <c r="AS85" i="4"/>
  <c r="AS94" i="4"/>
  <c r="AS76" i="4"/>
  <c r="AS82" i="4"/>
  <c r="AS90" i="4"/>
  <c r="AS105" i="4"/>
  <c r="AS106" i="4"/>
  <c r="AS108" i="4"/>
  <c r="AS112" i="4"/>
  <c r="AS113" i="4"/>
  <c r="AS111" i="4"/>
  <c r="AS104" i="4"/>
  <c r="AS99" i="4"/>
  <c r="AS116" i="4"/>
  <c r="AS102" i="4"/>
  <c r="AS115" i="4"/>
  <c r="AS110" i="4"/>
  <c r="CK20" i="4"/>
  <c r="CJ20" i="4"/>
  <c r="CL20" i="4"/>
  <c r="CK68" i="4"/>
  <c r="CJ68" i="4"/>
  <c r="CL68" i="4"/>
  <c r="CJ12" i="4"/>
  <c r="CL12" i="4"/>
  <c r="CK12" i="4"/>
  <c r="CJ66" i="4"/>
  <c r="CL66" i="4"/>
  <c r="CK21" i="4"/>
  <c r="AJ169" i="4"/>
  <c r="CJ55" i="4"/>
  <c r="CL55" i="4"/>
  <c r="CJ69" i="4"/>
  <c r="CL69" i="4"/>
  <c r="AS119" i="4"/>
  <c r="CJ21" i="4"/>
  <c r="CL21" i="4"/>
  <c r="CK69" i="4"/>
  <c r="CJ15" i="4"/>
  <c r="CL15" i="4"/>
  <c r="CJ26" i="4"/>
  <c r="CL26" i="4"/>
  <c r="AS135" i="4"/>
  <c r="AU53" i="4"/>
  <c r="AT53" i="4"/>
  <c r="AS53" i="4"/>
  <c r="AT129" i="4"/>
  <c r="CK15" i="4"/>
  <c r="AI148" i="4"/>
  <c r="CK26" i="4"/>
  <c r="AU68" i="4"/>
  <c r="AT68" i="4"/>
  <c r="AS68" i="4"/>
  <c r="CK66" i="4"/>
  <c r="AT132" i="4"/>
  <c r="AS122" i="4"/>
  <c r="CK55" i="4"/>
  <c r="AS118" i="4"/>
  <c r="AT121" i="4"/>
  <c r="AS125" i="4"/>
  <c r="AS120" i="4"/>
  <c r="AT126" i="4"/>
  <c r="AR126" i="4"/>
  <c r="AQ126" i="4"/>
  <c r="AT131" i="4"/>
  <c r="AT120" i="4"/>
  <c r="AS131" i="4"/>
  <c r="AT130" i="4"/>
  <c r="AS137" i="4"/>
  <c r="AT127" i="4"/>
  <c r="AT137" i="4"/>
  <c r="AS127" i="4"/>
  <c r="AI169" i="4"/>
  <c r="AS134" i="4"/>
  <c r="AT128" i="4"/>
  <c r="AT119" i="4"/>
  <c r="AR119" i="4"/>
  <c r="AQ119" i="4"/>
  <c r="AT122" i="4"/>
  <c r="AT136" i="4"/>
  <c r="AT134" i="4"/>
  <c r="AJ156" i="4"/>
  <c r="AJ148" i="4"/>
  <c r="AU65" i="4"/>
  <c r="AT65" i="4"/>
  <c r="AS65" i="4"/>
  <c r="AS132" i="4"/>
  <c r="AT135" i="4"/>
  <c r="AT118" i="4"/>
  <c r="AT125" i="4"/>
  <c r="AJ162" i="4"/>
  <c r="AI156" i="4"/>
  <c r="AK156" i="4"/>
  <c r="CJ39" i="4"/>
  <c r="CL39" i="4"/>
  <c r="CK39" i="4"/>
  <c r="CK17" i="4"/>
  <c r="CJ17" i="4"/>
  <c r="CL17" i="4"/>
  <c r="CK48" i="4"/>
  <c r="CJ48" i="4"/>
  <c r="CL48" i="4"/>
  <c r="CJ67" i="4"/>
  <c r="CL67" i="4"/>
  <c r="CK67" i="4"/>
  <c r="CJ63" i="4"/>
  <c r="CL63" i="4"/>
  <c r="CK63" i="4"/>
  <c r="AS136" i="4"/>
  <c r="AS133" i="4"/>
  <c r="AR133" i="4"/>
  <c r="AQ133" i="4"/>
  <c r="AS121" i="4"/>
  <c r="AR121" i="4"/>
  <c r="AQ121" i="4"/>
  <c r="AS129" i="4"/>
  <c r="AS130" i="4"/>
  <c r="AS128" i="4"/>
  <c r="CD34" i="4"/>
  <c r="CB34" i="4"/>
  <c r="BZ34" i="4"/>
  <c r="CH34" i="4"/>
  <c r="CF34" i="4"/>
  <c r="AF159" i="4"/>
  <c r="AE159" i="4"/>
  <c r="CK47" i="4"/>
  <c r="CJ47" i="4"/>
  <c r="CL47" i="4"/>
  <c r="AO79" i="4"/>
  <c r="BA28" i="9"/>
  <c r="BA34" i="9"/>
  <c r="BA29" i="9"/>
  <c r="CH14" i="4"/>
  <c r="CD14" i="4"/>
  <c r="CB14" i="4"/>
  <c r="CF14" i="4"/>
  <c r="BZ14" i="4"/>
  <c r="CB42" i="4"/>
  <c r="CH42" i="4"/>
  <c r="BZ42" i="4"/>
  <c r="CD42" i="4"/>
  <c r="CF42" i="4"/>
  <c r="BZ52" i="4"/>
  <c r="CF52" i="4"/>
  <c r="CD52" i="4"/>
  <c r="CB52" i="4"/>
  <c r="CH52" i="4"/>
  <c r="CK54" i="4"/>
  <c r="CJ54" i="4"/>
  <c r="CL54" i="4"/>
  <c r="AQ24" i="4"/>
  <c r="AV19" i="4"/>
  <c r="AH167" i="4"/>
  <c r="AG167" i="4"/>
  <c r="AF167" i="4"/>
  <c r="AE167" i="4"/>
  <c r="AV57" i="4"/>
  <c r="AU57" i="4"/>
  <c r="AG159" i="4"/>
  <c r="BD28" i="7"/>
  <c r="BD27" i="7"/>
  <c r="BD33" i="7"/>
  <c r="CK45" i="4"/>
  <c r="CJ45" i="4"/>
  <c r="CL45" i="4"/>
  <c r="T7" i="8"/>
  <c r="BB23" i="8"/>
  <c r="CJ24" i="4"/>
  <c r="CL24" i="4"/>
  <c r="CK24" i="4"/>
  <c r="CH35" i="4"/>
  <c r="CD35" i="4"/>
  <c r="BZ35" i="4"/>
  <c r="CB35" i="4"/>
  <c r="CF35" i="4"/>
  <c r="AI151" i="4"/>
  <c r="AJ151" i="4"/>
  <c r="AH159" i="4"/>
  <c r="Z7" i="7"/>
  <c r="BE23" i="7"/>
  <c r="BL28" i="7"/>
  <c r="BL27" i="7"/>
  <c r="BL33" i="7"/>
  <c r="CJ50" i="4"/>
  <c r="CL50" i="4"/>
  <c r="CK50" i="4"/>
  <c r="AI162" i="4"/>
  <c r="CD51" i="4"/>
  <c r="CH51" i="4"/>
  <c r="CB51" i="4"/>
  <c r="CF51" i="4"/>
  <c r="BZ51" i="4"/>
  <c r="BH28" i="8"/>
  <c r="BH27" i="8"/>
  <c r="BH33" i="8"/>
  <c r="CB18" i="4"/>
  <c r="CF18" i="4"/>
  <c r="CD18" i="4"/>
  <c r="BZ18" i="4"/>
  <c r="CH18" i="4"/>
  <c r="AU54" i="4"/>
  <c r="AT54" i="4"/>
  <c r="AS54" i="4"/>
  <c r="AU70" i="4"/>
  <c r="AT70" i="4"/>
  <c r="AS70" i="4"/>
  <c r="AU63" i="4"/>
  <c r="AT63" i="4"/>
  <c r="AS63" i="4"/>
  <c r="AU62" i="4"/>
  <c r="AT62" i="4"/>
  <c r="AS62" i="4"/>
  <c r="AU60" i="4"/>
  <c r="AT60" i="4"/>
  <c r="AS60" i="4"/>
  <c r="AU64" i="4"/>
  <c r="AT64" i="4"/>
  <c r="AS64" i="4"/>
  <c r="AV59" i="4"/>
  <c r="AU66" i="4"/>
  <c r="AT66" i="4"/>
  <c r="AS66" i="4"/>
  <c r="AU52" i="4"/>
  <c r="AT52" i="4"/>
  <c r="AS52" i="4"/>
  <c r="AU59" i="4"/>
  <c r="AU55" i="4"/>
  <c r="AT55" i="4"/>
  <c r="AS55" i="4"/>
  <c r="AU69" i="4"/>
  <c r="AU71" i="4"/>
  <c r="AT71" i="4"/>
  <c r="AS71" i="4"/>
  <c r="AU61" i="4"/>
  <c r="AT61" i="4"/>
  <c r="AS61" i="4"/>
  <c r="AU67" i="4"/>
  <c r="AT67" i="4"/>
  <c r="AS67" i="4"/>
  <c r="AU56" i="4"/>
  <c r="AT56" i="4"/>
  <c r="AS56" i="4"/>
  <c r="BW33" i="4"/>
  <c r="BH29" i="9"/>
  <c r="BH28" i="9"/>
  <c r="BH34" i="9"/>
  <c r="AO100" i="4"/>
  <c r="AS124" i="4"/>
  <c r="AT124" i="4"/>
  <c r="BW30" i="4"/>
  <c r="AS97" i="4"/>
  <c r="AT97" i="4"/>
  <c r="CD57" i="4"/>
  <c r="BZ57" i="4"/>
  <c r="CF57" i="4"/>
  <c r="CH57" i="4"/>
  <c r="CB57" i="4"/>
  <c r="AT89" i="4"/>
  <c r="AS89" i="4"/>
  <c r="AS86" i="4"/>
  <c r="AS84" i="4"/>
  <c r="AS87" i="4"/>
  <c r="AS95" i="4"/>
  <c r="AS93" i="4"/>
  <c r="AT69" i="4"/>
  <c r="AS69" i="4"/>
  <c r="BW49" i="4"/>
  <c r="AH7" i="7"/>
  <c r="BI23" i="7"/>
  <c r="AX28" i="7"/>
  <c r="AX27" i="7"/>
  <c r="AX33" i="7"/>
  <c r="AQ38" i="4"/>
  <c r="AU58" i="4"/>
  <c r="AV58" i="4"/>
  <c r="AZ29" i="9"/>
  <c r="AZ28" i="9"/>
  <c r="AT123" i="4"/>
  <c r="AS123" i="4"/>
  <c r="AV34" i="9"/>
  <c r="AH164" i="4"/>
  <c r="AE164" i="4"/>
  <c r="AG164" i="4"/>
  <c r="AF164" i="4"/>
  <c r="AW33" i="7"/>
  <c r="BZ61" i="4"/>
  <c r="CD61" i="4"/>
  <c r="CH61" i="4"/>
  <c r="CB61" i="4"/>
  <c r="CF61" i="4"/>
  <c r="AS91" i="4"/>
  <c r="AS77" i="4"/>
  <c r="AR83" i="4"/>
  <c r="AQ83" i="4"/>
  <c r="AU14" i="4"/>
  <c r="AR94" i="4"/>
  <c r="AQ94" i="4"/>
  <c r="AU22" i="4"/>
  <c r="AU27" i="4"/>
  <c r="AR81" i="4"/>
  <c r="AQ81" i="4"/>
  <c r="AR93" i="4"/>
  <c r="AQ93" i="4"/>
  <c r="AR85" i="4"/>
  <c r="AQ85" i="4"/>
  <c r="AU12" i="4"/>
  <c r="AU20" i="4"/>
  <c r="AR88" i="4"/>
  <c r="AQ88" i="4"/>
  <c r="AU25" i="4"/>
  <c r="AU21" i="4"/>
  <c r="AR92" i="4"/>
  <c r="AQ92" i="4"/>
  <c r="AU10" i="4"/>
  <c r="AR89" i="4"/>
  <c r="AQ89" i="4"/>
  <c r="AU11" i="4"/>
  <c r="AV20" i="4"/>
  <c r="AT20" i="4"/>
  <c r="AS20" i="4"/>
  <c r="AR91" i="4"/>
  <c r="AQ91" i="4"/>
  <c r="AU16" i="4"/>
  <c r="AU13" i="4"/>
  <c r="AU26" i="4"/>
  <c r="AR86" i="4"/>
  <c r="AQ86" i="4"/>
  <c r="AR77" i="4"/>
  <c r="AQ77" i="4"/>
  <c r="AU18" i="4"/>
  <c r="AR95" i="4"/>
  <c r="AQ95" i="4"/>
  <c r="AR87" i="4"/>
  <c r="AQ87" i="4"/>
  <c r="AR82" i="4"/>
  <c r="AQ82" i="4"/>
  <c r="AU28" i="4"/>
  <c r="AR84" i="4"/>
  <c r="AQ84" i="4"/>
  <c r="AR90" i="4"/>
  <c r="AQ90" i="4"/>
  <c r="AU19" i="4"/>
  <c r="AT19" i="4"/>
  <c r="AS19" i="4"/>
  <c r="AR76" i="4"/>
  <c r="AQ76" i="4"/>
  <c r="AR80" i="4"/>
  <c r="AQ80" i="4"/>
  <c r="AR78" i="4"/>
  <c r="AQ78" i="4"/>
  <c r="AU29" i="4"/>
  <c r="AU15" i="4"/>
  <c r="AU23" i="4"/>
  <c r="AR111" i="4"/>
  <c r="AQ111" i="4"/>
  <c r="AR115" i="4"/>
  <c r="AQ115" i="4"/>
  <c r="AR110" i="4"/>
  <c r="AQ110" i="4"/>
  <c r="AR135" i="4"/>
  <c r="AQ135" i="4"/>
  <c r="AR137" i="4"/>
  <c r="AQ137" i="4"/>
  <c r="AR132" i="4"/>
  <c r="AQ132" i="4"/>
  <c r="AR129" i="4"/>
  <c r="AQ129" i="4"/>
  <c r="AR134" i="4"/>
  <c r="AQ134" i="4"/>
  <c r="AR120" i="4"/>
  <c r="AQ120" i="4"/>
  <c r="AR122" i="4"/>
  <c r="AQ122" i="4"/>
  <c r="AR123" i="4"/>
  <c r="AQ123" i="4"/>
  <c r="AT57" i="4"/>
  <c r="AS57" i="4"/>
  <c r="AR131" i="4"/>
  <c r="AQ131" i="4"/>
  <c r="AR130" i="4"/>
  <c r="AQ130" i="4"/>
  <c r="AR128" i="4"/>
  <c r="AQ128" i="4"/>
  <c r="AR125" i="4"/>
  <c r="AQ125" i="4"/>
  <c r="AR118" i="4"/>
  <c r="AQ118" i="4"/>
  <c r="AR136" i="4"/>
  <c r="AQ136" i="4"/>
  <c r="AR127" i="4"/>
  <c r="AQ127" i="4"/>
  <c r="AJ159" i="4"/>
  <c r="AR124" i="4"/>
  <c r="AQ124" i="4"/>
  <c r="AT58" i="4"/>
  <c r="AS58" i="4"/>
  <c r="AT22" i="9"/>
  <c r="AT25" i="9"/>
  <c r="AT28" i="9"/>
  <c r="AT59" i="4"/>
  <c r="AS59" i="4"/>
  <c r="AJ167" i="4"/>
  <c r="AT23" i="9"/>
  <c r="AI159" i="4"/>
  <c r="AJ164" i="4"/>
  <c r="AT26" i="9"/>
  <c r="AT29" i="9"/>
  <c r="AI167" i="4"/>
  <c r="AK167" i="4"/>
  <c r="CB30" i="4"/>
  <c r="BZ30" i="4"/>
  <c r="CF30" i="4"/>
  <c r="CD30" i="4"/>
  <c r="CH30" i="4"/>
  <c r="CJ35" i="4"/>
  <c r="CL35" i="4"/>
  <c r="CK35" i="4"/>
  <c r="AR99" i="4"/>
  <c r="AQ99" i="4"/>
  <c r="AU31" i="4"/>
  <c r="AT31" i="4"/>
  <c r="AS31" i="4"/>
  <c r="AU45" i="4"/>
  <c r="AT45" i="4"/>
  <c r="AS45" i="4"/>
  <c r="AV38" i="4"/>
  <c r="AU35" i="4"/>
  <c r="AT35" i="4"/>
  <c r="AS35" i="4"/>
  <c r="AU40" i="4"/>
  <c r="AT40" i="4"/>
  <c r="AS40" i="4"/>
  <c r="AU46" i="4"/>
  <c r="AT46" i="4"/>
  <c r="AS46" i="4"/>
  <c r="AU36" i="4"/>
  <c r="AT36" i="4"/>
  <c r="AS36" i="4"/>
  <c r="AU49" i="4"/>
  <c r="AT49" i="4"/>
  <c r="AS49" i="4"/>
  <c r="AU41" i="4"/>
  <c r="AT41" i="4"/>
  <c r="AS41" i="4"/>
  <c r="AU39" i="4"/>
  <c r="AT39" i="4"/>
  <c r="AS39" i="4"/>
  <c r="AU38" i="4"/>
  <c r="AT38" i="4"/>
  <c r="AS38" i="4"/>
  <c r="AU32" i="4"/>
  <c r="AT32" i="4"/>
  <c r="AS32" i="4"/>
  <c r="AU50" i="4"/>
  <c r="AT50" i="4"/>
  <c r="AS50" i="4"/>
  <c r="AU33" i="4"/>
  <c r="AT33" i="4"/>
  <c r="AS33" i="4"/>
  <c r="AU37" i="4"/>
  <c r="AT37" i="4"/>
  <c r="AS37" i="4"/>
  <c r="AU47" i="4"/>
  <c r="AT47" i="4"/>
  <c r="AS47" i="4"/>
  <c r="AU48" i="4"/>
  <c r="AT48" i="4"/>
  <c r="AS48" i="4"/>
  <c r="AU42" i="4"/>
  <c r="AT42" i="4"/>
  <c r="AS42" i="4"/>
  <c r="AU43" i="4"/>
  <c r="AT43" i="4"/>
  <c r="AS43" i="4"/>
  <c r="AU34" i="4"/>
  <c r="AT34" i="4"/>
  <c r="AS34" i="4"/>
  <c r="AU44" i="4"/>
  <c r="AT44" i="4"/>
  <c r="AS44" i="4"/>
  <c r="AR106" i="4"/>
  <c r="AQ106" i="4"/>
  <c r="CK42" i="4"/>
  <c r="CJ42" i="4"/>
  <c r="CL42" i="4"/>
  <c r="CK34" i="4"/>
  <c r="CJ34" i="4"/>
  <c r="CL34" i="4"/>
  <c r="AR116" i="4"/>
  <c r="AQ116" i="4"/>
  <c r="AZ34" i="9"/>
  <c r="AT24" i="9"/>
  <c r="CJ57" i="4"/>
  <c r="CL57" i="4"/>
  <c r="CK57" i="4"/>
  <c r="AR103" i="4"/>
  <c r="AQ103" i="4"/>
  <c r="BE27" i="7"/>
  <c r="BE33" i="7"/>
  <c r="BE28" i="7"/>
  <c r="CK14" i="4"/>
  <c r="CJ14" i="4"/>
  <c r="CL14" i="4"/>
  <c r="AS100" i="4"/>
  <c r="AT100" i="4"/>
  <c r="AR100" i="4"/>
  <c r="AQ100" i="4"/>
  <c r="AR108" i="4"/>
  <c r="AQ108" i="4"/>
  <c r="AR112" i="4"/>
  <c r="AQ112" i="4"/>
  <c r="AR107" i="4"/>
  <c r="AQ107" i="4"/>
  <c r="AR101" i="4"/>
  <c r="AQ101" i="4"/>
  <c r="AR114" i="4"/>
  <c r="AQ114" i="4"/>
  <c r="BI28" i="7"/>
  <c r="BI27" i="7"/>
  <c r="BI33" i="7"/>
  <c r="AR98" i="4"/>
  <c r="AQ98" i="4"/>
  <c r="AR104" i="4"/>
  <c r="AQ104" i="4"/>
  <c r="CK52" i="4"/>
  <c r="CJ52" i="4"/>
  <c r="CL52" i="4"/>
  <c r="AI164" i="4"/>
  <c r="AR102" i="4"/>
  <c r="AQ102" i="4"/>
  <c r="AR105" i="4"/>
  <c r="AQ105" i="4"/>
  <c r="CH33" i="4"/>
  <c r="CB33" i="4"/>
  <c r="BZ33" i="4"/>
  <c r="CD33" i="4"/>
  <c r="CF33" i="4"/>
  <c r="BB28" i="8"/>
  <c r="BB27" i="8"/>
  <c r="BB33" i="8"/>
  <c r="AV26" i="4"/>
  <c r="AV12" i="4"/>
  <c r="AV25" i="4"/>
  <c r="AV18" i="4"/>
  <c r="AV23" i="4"/>
  <c r="AV24" i="4"/>
  <c r="AV10" i="4"/>
  <c r="AV11" i="4"/>
  <c r="AU24" i="4"/>
  <c r="AV15" i="4"/>
  <c r="AV16" i="4"/>
  <c r="AV28" i="4"/>
  <c r="AV21" i="4"/>
  <c r="AV29" i="4"/>
  <c r="AV22" i="4"/>
  <c r="AV13" i="4"/>
  <c r="AV14" i="4"/>
  <c r="AV17" i="4"/>
  <c r="AT17" i="4"/>
  <c r="AS17" i="4"/>
  <c r="AV27" i="4"/>
  <c r="BZ49" i="4"/>
  <c r="CB49" i="4"/>
  <c r="CD49" i="4"/>
  <c r="CH49" i="4"/>
  <c r="CF49" i="4"/>
  <c r="CK18" i="4"/>
  <c r="CJ18" i="4"/>
  <c r="CL18" i="4"/>
  <c r="CK61" i="4"/>
  <c r="CJ61" i="4"/>
  <c r="CL61" i="4"/>
  <c r="AR113" i="4"/>
  <c r="AQ113" i="4"/>
  <c r="AR109" i="4"/>
  <c r="AQ109" i="4"/>
  <c r="AR97" i="4"/>
  <c r="AQ97" i="4"/>
  <c r="CK51" i="4"/>
  <c r="CJ51" i="4"/>
  <c r="CL51" i="4"/>
  <c r="AT79" i="4"/>
  <c r="AS79" i="4"/>
  <c r="AT22" i="4"/>
  <c r="AS22" i="4"/>
  <c r="AT14" i="4"/>
  <c r="AS14" i="4"/>
  <c r="AT27" i="4"/>
  <c r="AS27" i="4"/>
  <c r="AT16" i="4"/>
  <c r="AS16" i="4"/>
  <c r="AT25" i="4"/>
  <c r="AS25" i="4"/>
  <c r="AT28" i="4"/>
  <c r="AS28" i="4"/>
  <c r="AT23" i="4"/>
  <c r="AS23" i="4"/>
  <c r="AT29" i="4"/>
  <c r="AS29" i="4"/>
  <c r="AT11" i="4"/>
  <c r="AS11" i="4"/>
  <c r="AT21" i="4"/>
  <c r="AS21" i="4"/>
  <c r="AT10" i="4"/>
  <c r="AS10" i="4"/>
  <c r="AT18" i="4"/>
  <c r="AS18" i="4"/>
  <c r="AT15" i="4"/>
  <c r="AS15" i="4"/>
  <c r="AT12" i="4"/>
  <c r="AS12" i="4"/>
  <c r="AT26" i="4"/>
  <c r="AS26" i="4"/>
  <c r="AT13" i="4"/>
  <c r="AS13" i="4"/>
  <c r="AT24" i="7"/>
  <c r="AR79" i="4"/>
  <c r="AQ79" i="4"/>
  <c r="AU82" i="4"/>
  <c r="AT26" i="7"/>
  <c r="AT29" i="7"/>
  <c r="AT24" i="4"/>
  <c r="AS24" i="4"/>
  <c r="AU100" i="4"/>
  <c r="AW38" i="4"/>
  <c r="BC33" i="4"/>
  <c r="AW56" i="4"/>
  <c r="CO28" i="4"/>
  <c r="AU129" i="4"/>
  <c r="AU134" i="4"/>
  <c r="AU118" i="4"/>
  <c r="AZ131" i="4"/>
  <c r="AU136" i="4"/>
  <c r="AU125" i="4"/>
  <c r="BA124" i="4"/>
  <c r="AU137" i="4"/>
  <c r="AW54" i="4"/>
  <c r="AU133" i="4"/>
  <c r="AU130" i="4"/>
  <c r="AU120" i="4"/>
  <c r="AW60" i="4"/>
  <c r="AU123" i="4"/>
  <c r="AU128" i="4"/>
  <c r="AW71" i="4"/>
  <c r="AW61" i="4"/>
  <c r="AU132" i="4"/>
  <c r="AU131" i="4"/>
  <c r="AU126" i="4"/>
  <c r="AW57" i="4"/>
  <c r="AU127" i="4"/>
  <c r="AU121" i="4"/>
  <c r="AU135" i="4"/>
  <c r="AU119" i="4"/>
  <c r="AU122" i="4"/>
  <c r="AW64" i="4"/>
  <c r="AU124" i="4"/>
  <c r="CO48" i="4"/>
  <c r="AW53" i="4"/>
  <c r="AW59" i="4"/>
  <c r="BC61" i="4"/>
  <c r="AW52" i="4"/>
  <c r="BB65" i="4"/>
  <c r="AW70" i="4"/>
  <c r="AW55" i="4"/>
  <c r="AW62" i="4"/>
  <c r="AW66" i="4"/>
  <c r="BD62" i="4"/>
  <c r="AW65" i="4"/>
  <c r="AW67" i="4"/>
  <c r="AW68" i="4"/>
  <c r="AW69" i="4"/>
  <c r="AW58" i="4"/>
  <c r="AW63" i="4"/>
  <c r="CO53" i="4"/>
  <c r="CO25" i="4"/>
  <c r="CO68" i="4"/>
  <c r="CO29" i="4"/>
  <c r="CO39" i="4"/>
  <c r="BC49" i="4"/>
  <c r="BC40" i="4"/>
  <c r="AU102" i="4"/>
  <c r="AW47" i="4"/>
  <c r="AW41" i="4"/>
  <c r="AW45" i="4"/>
  <c r="CO51" i="4"/>
  <c r="CO41" i="4"/>
  <c r="CO64" i="4"/>
  <c r="CO26" i="4"/>
  <c r="CO16" i="4"/>
  <c r="AT27" i="8"/>
  <c r="AT30" i="8"/>
  <c r="AT24" i="8"/>
  <c r="AU114" i="4"/>
  <c r="AT23" i="7"/>
  <c r="AW37" i="4"/>
  <c r="AW49" i="4"/>
  <c r="AW31" i="4"/>
  <c r="CK30" i="4"/>
  <c r="CJ30" i="4"/>
  <c r="CL30" i="4"/>
  <c r="AT27" i="9"/>
  <c r="AT30" i="9"/>
  <c r="AU97" i="4"/>
  <c r="AU109" i="4"/>
  <c r="BB127" i="4"/>
  <c r="BB128" i="4"/>
  <c r="BB124" i="4"/>
  <c r="BB132" i="4"/>
  <c r="BB135" i="4"/>
  <c r="BB119" i="4"/>
  <c r="BB122" i="4"/>
  <c r="BB120" i="4"/>
  <c r="BB121" i="4"/>
  <c r="BB118" i="4"/>
  <c r="BB130" i="4"/>
  <c r="BB131" i="4"/>
  <c r="BB126" i="4"/>
  <c r="BB133" i="4"/>
  <c r="BB125" i="4"/>
  <c r="BB134" i="4"/>
  <c r="BB129" i="4"/>
  <c r="BB137" i="4"/>
  <c r="BB123" i="4"/>
  <c r="BB136" i="4"/>
  <c r="AU104" i="4"/>
  <c r="AT25" i="7"/>
  <c r="AT28" i="7"/>
  <c r="AT22" i="7"/>
  <c r="AU106" i="4"/>
  <c r="AW33" i="4"/>
  <c r="AW36" i="4"/>
  <c r="AU99" i="4"/>
  <c r="CO60" i="4"/>
  <c r="CO62" i="4"/>
  <c r="CO31" i="4"/>
  <c r="CO58" i="4"/>
  <c r="CO52" i="4"/>
  <c r="AU98" i="4"/>
  <c r="AT27" i="7"/>
  <c r="AT30" i="7"/>
  <c r="AW44" i="4"/>
  <c r="AW50" i="4"/>
  <c r="AW46" i="4"/>
  <c r="AU115" i="4"/>
  <c r="AU101" i="4"/>
  <c r="AU110" i="4"/>
  <c r="AW34" i="4"/>
  <c r="AW32" i="4"/>
  <c r="AW40" i="4"/>
  <c r="CO38" i="4"/>
  <c r="AU113" i="4"/>
  <c r="CO17" i="4"/>
  <c r="CO27" i="4"/>
  <c r="CO67" i="4"/>
  <c r="CO10" i="4"/>
  <c r="CO65" i="4"/>
  <c r="CJ33" i="4"/>
  <c r="CL33" i="4"/>
  <c r="CK33" i="4"/>
  <c r="CO11" i="4"/>
  <c r="CO23" i="4"/>
  <c r="AU107" i="4"/>
  <c r="AU103" i="4"/>
  <c r="CO34" i="4"/>
  <c r="AW43" i="4"/>
  <c r="AW35" i="4"/>
  <c r="CO35" i="4"/>
  <c r="BC67" i="4"/>
  <c r="AT23" i="8"/>
  <c r="AT26" i="8"/>
  <c r="AT29" i="8"/>
  <c r="CO45" i="4"/>
  <c r="CO19" i="4"/>
  <c r="CO37" i="4"/>
  <c r="CO13" i="4"/>
  <c r="CO15" i="4"/>
  <c r="CO56" i="4"/>
  <c r="CO43" i="4"/>
  <c r="CO54" i="4"/>
  <c r="CJ49" i="4"/>
  <c r="CL49" i="4"/>
  <c r="CK49" i="4"/>
  <c r="AZ137" i="4"/>
  <c r="AZ133" i="4"/>
  <c r="AZ119" i="4"/>
  <c r="AU112" i="4"/>
  <c r="CO14" i="4"/>
  <c r="AU116" i="4"/>
  <c r="AW42" i="4"/>
  <c r="AU111" i="4"/>
  <c r="CO61" i="4"/>
  <c r="CO24" i="4"/>
  <c r="CO32" i="4"/>
  <c r="CO36" i="4"/>
  <c r="CO21" i="4"/>
  <c r="CO69" i="4"/>
  <c r="CO40" i="4"/>
  <c r="CO50" i="4"/>
  <c r="CO55" i="4"/>
  <c r="CO12" i="4"/>
  <c r="CO59" i="4"/>
  <c r="CO22" i="4"/>
  <c r="CO46" i="4"/>
  <c r="CO20" i="4"/>
  <c r="CO44" i="4"/>
  <c r="CO63" i="4"/>
  <c r="CO18" i="4"/>
  <c r="AT22" i="8"/>
  <c r="AT25" i="8"/>
  <c r="AT28" i="8"/>
  <c r="AU105" i="4"/>
  <c r="CO47" i="4"/>
  <c r="AU108" i="4"/>
  <c r="CO57" i="4"/>
  <c r="CO42" i="4"/>
  <c r="AW48" i="4"/>
  <c r="AW39" i="4"/>
  <c r="CO66" i="4"/>
  <c r="BD69" i="4"/>
  <c r="BC47" i="4"/>
  <c r="BC41" i="4"/>
  <c r="BC31" i="4"/>
  <c r="BC37" i="4"/>
  <c r="BC39" i="4"/>
  <c r="BC32" i="4"/>
  <c r="BC42" i="4"/>
  <c r="BC38" i="4"/>
  <c r="BC48" i="4"/>
  <c r="BC35" i="4"/>
  <c r="BC44" i="4"/>
  <c r="BC43" i="4"/>
  <c r="BC45" i="4"/>
  <c r="BC34" i="4"/>
  <c r="BC46" i="4"/>
  <c r="AU95" i="4"/>
  <c r="AU78" i="4"/>
  <c r="AW19" i="4"/>
  <c r="AW17" i="4"/>
  <c r="BC16" i="4"/>
  <c r="AW11" i="4"/>
  <c r="AW10" i="4"/>
  <c r="BB19" i="4"/>
  <c r="AU90" i="4"/>
  <c r="BB76" i="4"/>
  <c r="AU87" i="4"/>
  <c r="AW25" i="4"/>
  <c r="AU86" i="4"/>
  <c r="AU79" i="4"/>
  <c r="AU93" i="4"/>
  <c r="AU77" i="4"/>
  <c r="AU94" i="4"/>
  <c r="AW28" i="4"/>
  <c r="AU88" i="4"/>
  <c r="AU81" i="4"/>
  <c r="AU92" i="4"/>
  <c r="AU89" i="4"/>
  <c r="AU85" i="4"/>
  <c r="AW22" i="4"/>
  <c r="AW15" i="4"/>
  <c r="AW23" i="4"/>
  <c r="AW26" i="4"/>
  <c r="AW14" i="4"/>
  <c r="AW27" i="4"/>
  <c r="AU91" i="4"/>
  <c r="AU84" i="4"/>
  <c r="AW16" i="4"/>
  <c r="AW29" i="4"/>
  <c r="AW20" i="4"/>
  <c r="AU76" i="4"/>
  <c r="AZ87" i="4"/>
  <c r="AU83" i="4"/>
  <c r="BA95" i="4"/>
  <c r="AW18" i="4"/>
  <c r="AW13" i="4"/>
  <c r="AW12" i="4"/>
  <c r="AW21" i="4"/>
  <c r="AW24" i="4"/>
  <c r="BD14" i="4"/>
  <c r="AU80" i="4"/>
  <c r="BC50" i="4"/>
  <c r="BC36" i="4"/>
  <c r="AZ132" i="4"/>
  <c r="AZ121" i="4"/>
  <c r="AZ126" i="4"/>
  <c r="AZ130" i="4"/>
  <c r="AZ124" i="4"/>
  <c r="BC69" i="4"/>
  <c r="BJ119" i="4"/>
  <c r="BC63" i="4"/>
  <c r="BA128" i="4"/>
  <c r="BA121" i="4"/>
  <c r="BC59" i="4"/>
  <c r="BA129" i="4"/>
  <c r="BC68" i="4"/>
  <c r="BA120" i="4"/>
  <c r="BC58" i="4"/>
  <c r="BA122" i="4"/>
  <c r="BC56" i="4"/>
  <c r="BA134" i="4"/>
  <c r="BA123" i="4"/>
  <c r="AZ125" i="4"/>
  <c r="AZ122" i="4"/>
  <c r="AZ129" i="4"/>
  <c r="BC55" i="4"/>
  <c r="BC60" i="4"/>
  <c r="BA133" i="4"/>
  <c r="BA137" i="4"/>
  <c r="BC70" i="4"/>
  <c r="BA119" i="4"/>
  <c r="BA136" i="4"/>
  <c r="BA118" i="4"/>
  <c r="BC53" i="4"/>
  <c r="BC62" i="4"/>
  <c r="BC52" i="4"/>
  <c r="BC57" i="4"/>
  <c r="AZ123" i="4"/>
  <c r="AZ120" i="4"/>
  <c r="AZ134" i="4"/>
  <c r="BC54" i="4"/>
  <c r="BC64" i="4"/>
  <c r="BC65" i="4"/>
  <c r="BA135" i="4"/>
  <c r="BA126" i="4"/>
  <c r="BA125" i="4"/>
  <c r="BA130" i="4"/>
  <c r="AZ127" i="4"/>
  <c r="AZ128" i="4"/>
  <c r="AZ136" i="4"/>
  <c r="BA131" i="4"/>
  <c r="BA132" i="4"/>
  <c r="BA127" i="4"/>
  <c r="AZ135" i="4"/>
  <c r="AZ118" i="4"/>
  <c r="BC71" i="4"/>
  <c r="BC66" i="4"/>
  <c r="AV122" i="4"/>
  <c r="BJ123" i="4"/>
  <c r="BG123" i="4"/>
  <c r="BC137" i="4"/>
  <c r="BB66" i="4"/>
  <c r="BB68" i="4"/>
  <c r="BI136" i="4"/>
  <c r="AW135" i="4"/>
  <c r="BE121" i="4"/>
  <c r="BF128" i="4"/>
  <c r="BD133" i="4"/>
  <c r="BB67" i="4"/>
  <c r="BB60" i="4"/>
  <c r="BE123" i="4"/>
  <c r="BD129" i="4"/>
  <c r="BE132" i="4"/>
  <c r="BK133" i="4"/>
  <c r="BC120" i="4"/>
  <c r="BB57" i="4"/>
  <c r="BB58" i="4"/>
  <c r="BD118" i="4"/>
  <c r="BC127" i="4"/>
  <c r="BC126" i="4"/>
  <c r="BC125" i="4"/>
  <c r="AV135" i="4"/>
  <c r="BB55" i="4"/>
  <c r="BB71" i="4"/>
  <c r="BH122" i="4"/>
  <c r="BJ135" i="4"/>
  <c r="BE126" i="4"/>
  <c r="BG135" i="4"/>
  <c r="BB54" i="4"/>
  <c r="BB62" i="4"/>
  <c r="BB69" i="4"/>
  <c r="BD134" i="4"/>
  <c r="BE131" i="4"/>
  <c r="BL122" i="4"/>
  <c r="BB61" i="4"/>
  <c r="BB59" i="4"/>
  <c r="BB56" i="4"/>
  <c r="BB53" i="4"/>
  <c r="BD127" i="4"/>
  <c r="BD125" i="4"/>
  <c r="AW132" i="4"/>
  <c r="BB63" i="4"/>
  <c r="BB70" i="4"/>
  <c r="BB52" i="4"/>
  <c r="BD135" i="4"/>
  <c r="BF134" i="4"/>
  <c r="BF130" i="4"/>
  <c r="BE136" i="4"/>
  <c r="BH126" i="4"/>
  <c r="BK121" i="4"/>
  <c r="BL136" i="4"/>
  <c r="AV124" i="4"/>
  <c r="BL129" i="4"/>
  <c r="AV132" i="4"/>
  <c r="BH136" i="4"/>
  <c r="BK137" i="4"/>
  <c r="BC130" i="4"/>
  <c r="BH135" i="4"/>
  <c r="BH133" i="4"/>
  <c r="BJ120" i="4"/>
  <c r="BD130" i="4"/>
  <c r="BC121" i="4"/>
  <c r="BK136" i="4"/>
  <c r="BC122" i="4"/>
  <c r="AW129" i="4"/>
  <c r="BE124" i="4"/>
  <c r="BJ132" i="4"/>
  <c r="BJ131" i="4"/>
  <c r="BL133" i="4"/>
  <c r="BD136" i="4"/>
  <c r="AW137" i="4"/>
  <c r="AW121" i="4"/>
  <c r="BH124" i="4"/>
  <c r="BL121" i="4"/>
  <c r="BF133" i="4"/>
  <c r="AV126" i="4"/>
  <c r="BF119" i="4"/>
  <c r="BK124" i="4"/>
  <c r="AV118" i="4"/>
  <c r="BG136" i="4"/>
  <c r="BH121" i="4"/>
  <c r="BI128" i="4"/>
  <c r="AW123" i="4"/>
  <c r="BD137" i="4"/>
  <c r="AV134" i="4"/>
  <c r="BF131" i="4"/>
  <c r="BG134" i="4"/>
  <c r="AW125" i="4"/>
  <c r="BL137" i="4"/>
  <c r="BE130" i="4"/>
  <c r="BE120" i="4"/>
  <c r="BK131" i="4"/>
  <c r="BF122" i="4"/>
  <c r="AW122" i="4"/>
  <c r="BJ118" i="4"/>
  <c r="BG131" i="4"/>
  <c r="BF129" i="4"/>
  <c r="BF125" i="4"/>
  <c r="BC135" i="4"/>
  <c r="BC119" i="4"/>
  <c r="BL125" i="4"/>
  <c r="BK132" i="4"/>
  <c r="BG125" i="4"/>
  <c r="BH123" i="4"/>
  <c r="BF126" i="4"/>
  <c r="BC134" i="4"/>
  <c r="BC136" i="4"/>
  <c r="BI133" i="4"/>
  <c r="BJ130" i="4"/>
  <c r="BF120" i="4"/>
  <c r="BK118" i="4"/>
  <c r="BL127" i="4"/>
  <c r="BE118" i="4"/>
  <c r="BF121" i="4"/>
  <c r="BF124" i="4"/>
  <c r="BJ124" i="4"/>
  <c r="BE133" i="4"/>
  <c r="BI123" i="4"/>
  <c r="BD126" i="4"/>
  <c r="BD124" i="4"/>
  <c r="BK123" i="4"/>
  <c r="BK125" i="4"/>
  <c r="BL119" i="4"/>
  <c r="AW119" i="4"/>
  <c r="BD122" i="4"/>
  <c r="BD120" i="4"/>
  <c r="BH119" i="4"/>
  <c r="BL131" i="4"/>
  <c r="BE127" i="4"/>
  <c r="BL123" i="4"/>
  <c r="BG137" i="4"/>
  <c r="BG133" i="4"/>
  <c r="AV133" i="4"/>
  <c r="BE137" i="4"/>
  <c r="BI125" i="4"/>
  <c r="BE134" i="4"/>
  <c r="BK129" i="4"/>
  <c r="BK128" i="4"/>
  <c r="BC131" i="4"/>
  <c r="AW134" i="4"/>
  <c r="BG128" i="4"/>
  <c r="BE128" i="4"/>
  <c r="BF118" i="4"/>
  <c r="BC129" i="4"/>
  <c r="BJ127" i="4"/>
  <c r="BG118" i="4"/>
  <c r="BI118" i="4"/>
  <c r="BG119" i="4"/>
  <c r="BK135" i="4"/>
  <c r="BF132" i="4"/>
  <c r="BH130" i="4"/>
  <c r="BI137" i="4"/>
  <c r="BJ122" i="4"/>
  <c r="AV131" i="4"/>
  <c r="BH127" i="4"/>
  <c r="BL124" i="4"/>
  <c r="AV128" i="4"/>
  <c r="AW118" i="4"/>
  <c r="BL132" i="4"/>
  <c r="BD119" i="4"/>
  <c r="BI135" i="4"/>
  <c r="BC132" i="4"/>
  <c r="BJ125" i="4"/>
  <c r="AV121" i="4"/>
  <c r="BL128" i="4"/>
  <c r="BE129" i="4"/>
  <c r="BF123" i="4"/>
  <c r="BK119" i="4"/>
  <c r="BE135" i="4"/>
  <c r="BD123" i="4"/>
  <c r="AV129" i="4"/>
  <c r="BI131" i="4"/>
  <c r="BJ126" i="4"/>
  <c r="BF127" i="4"/>
  <c r="BJ121" i="4"/>
  <c r="AW126" i="4"/>
  <c r="AV123" i="4"/>
  <c r="AV120" i="4"/>
  <c r="BG122" i="4"/>
  <c r="AV119" i="4"/>
  <c r="BH128" i="4"/>
  <c r="BL118" i="4"/>
  <c r="BM117" i="4"/>
  <c r="AV136" i="4"/>
  <c r="BH120" i="4"/>
  <c r="BH132" i="4"/>
  <c r="BL135" i="4"/>
  <c r="BH134" i="4"/>
  <c r="BJ137" i="4"/>
  <c r="BE125" i="4"/>
  <c r="BC133" i="4"/>
  <c r="BH125" i="4"/>
  <c r="BK134" i="4"/>
  <c r="BI129" i="4"/>
  <c r="BF136" i="4"/>
  <c r="BG130" i="4"/>
  <c r="BG127" i="4"/>
  <c r="BG126" i="4"/>
  <c r="BK130" i="4"/>
  <c r="BG124" i="4"/>
  <c r="BH131" i="4"/>
  <c r="AW128" i="4"/>
  <c r="BL130" i="4"/>
  <c r="AV130" i="4"/>
  <c r="BD132" i="4"/>
  <c r="BJ134" i="4"/>
  <c r="AW131" i="4"/>
  <c r="BE119" i="4"/>
  <c r="BH118" i="4"/>
  <c r="AW120" i="4"/>
  <c r="BJ129" i="4"/>
  <c r="BJ128" i="4"/>
  <c r="AW136" i="4"/>
  <c r="BF135" i="4"/>
  <c r="BG121" i="4"/>
  <c r="BG132" i="4"/>
  <c r="AW133" i="4"/>
  <c r="AW127" i="4"/>
  <c r="BC128" i="4"/>
  <c r="BI122" i="4"/>
  <c r="BK126" i="4"/>
  <c r="BI124" i="4"/>
  <c r="AV127" i="4"/>
  <c r="BK122" i="4"/>
  <c r="BI130" i="4"/>
  <c r="BI127" i="4"/>
  <c r="BG120" i="4"/>
  <c r="AV125" i="4"/>
  <c r="BI126" i="4"/>
  <c r="BH137" i="4"/>
  <c r="BI132" i="4"/>
  <c r="BI120" i="4"/>
  <c r="BH129" i="4"/>
  <c r="AW124" i="4"/>
  <c r="BC123" i="4"/>
  <c r="AW130" i="4"/>
  <c r="BK127" i="4"/>
  <c r="BJ136" i="4"/>
  <c r="BC124" i="4"/>
  <c r="BJ133" i="4"/>
  <c r="BC118" i="4"/>
  <c r="BK120" i="4"/>
  <c r="BL134" i="4"/>
  <c r="BO117" i="4"/>
  <c r="BD128" i="4"/>
  <c r="BL120" i="4"/>
  <c r="BF137" i="4"/>
  <c r="BI119" i="4"/>
  <c r="BI134" i="4"/>
  <c r="BL126" i="4"/>
  <c r="BN117" i="4"/>
  <c r="BI121" i="4"/>
  <c r="BD121" i="4"/>
  <c r="BE122" i="4"/>
  <c r="BG129" i="4"/>
  <c r="BD131" i="4"/>
  <c r="AV137" i="4"/>
  <c r="BB64" i="4"/>
  <c r="BH70" i="4"/>
  <c r="BA71" i="4"/>
  <c r="CN14" i="4"/>
  <c r="CM14" i="4"/>
  <c r="CQ14" i="4"/>
  <c r="BE59" i="4"/>
  <c r="BG60" i="4"/>
  <c r="AZ67" i="4"/>
  <c r="BK58" i="4"/>
  <c r="BD70" i="4"/>
  <c r="BD63" i="4"/>
  <c r="AZ71" i="4"/>
  <c r="BA70" i="4"/>
  <c r="BH52" i="4"/>
  <c r="BA58" i="4"/>
  <c r="BF70" i="4"/>
  <c r="BK63" i="4"/>
  <c r="AZ60" i="4"/>
  <c r="AZ55" i="4"/>
  <c r="BE54" i="4"/>
  <c r="AZ65" i="4"/>
  <c r="BD64" i="4"/>
  <c r="BD67" i="4"/>
  <c r="BD56" i="4"/>
  <c r="BL56" i="4"/>
  <c r="BD52" i="4"/>
  <c r="BE65" i="4"/>
  <c r="BA66" i="4"/>
  <c r="BG65" i="4"/>
  <c r="BD53" i="4"/>
  <c r="BF59" i="4"/>
  <c r="BJ56" i="4"/>
  <c r="BH57" i="4"/>
  <c r="BK59" i="4"/>
  <c r="BK52" i="4"/>
  <c r="BF57" i="4"/>
  <c r="AZ57" i="4"/>
  <c r="BJ57" i="4"/>
  <c r="BG52" i="4"/>
  <c r="BK64" i="4"/>
  <c r="BH62" i="4"/>
  <c r="BF55" i="4"/>
  <c r="BI57" i="4"/>
  <c r="BA68" i="4"/>
  <c r="BF66" i="4"/>
  <c r="BK60" i="4"/>
  <c r="BH63" i="4"/>
  <c r="AZ69" i="4"/>
  <c r="BE61" i="4"/>
  <c r="BF71" i="4"/>
  <c r="BL65" i="4"/>
  <c r="BL58" i="4"/>
  <c r="BL67" i="4"/>
  <c r="BF60" i="4"/>
  <c r="BL63" i="4"/>
  <c r="BI62" i="4"/>
  <c r="BA61" i="4"/>
  <c r="BF62" i="4"/>
  <c r="BI64" i="4"/>
  <c r="BH59" i="4"/>
  <c r="BH55" i="4"/>
  <c r="BA52" i="4"/>
  <c r="BJ66" i="4"/>
  <c r="BK70" i="4"/>
  <c r="BG71" i="4"/>
  <c r="BF61" i="4"/>
  <c r="BF54" i="4"/>
  <c r="BH54" i="4"/>
  <c r="BJ64" i="4"/>
  <c r="BH66" i="4"/>
  <c r="BK67" i="4"/>
  <c r="BG59" i="4"/>
  <c r="BD65" i="4"/>
  <c r="BD59" i="4"/>
  <c r="BD71" i="4"/>
  <c r="BD66" i="4"/>
  <c r="BD61" i="4"/>
  <c r="BD68" i="4"/>
  <c r="AZ62" i="4"/>
  <c r="BL70" i="4"/>
  <c r="BA65" i="4"/>
  <c r="BJ67" i="4"/>
  <c r="BG54" i="4"/>
  <c r="BH56" i="4"/>
  <c r="BG69" i="4"/>
  <c r="BI70" i="4"/>
  <c r="BH65" i="4"/>
  <c r="BE60" i="4"/>
  <c r="AZ61" i="4"/>
  <c r="BJ61" i="4"/>
  <c r="BF64" i="4"/>
  <c r="BF52" i="4"/>
  <c r="BE63" i="4"/>
  <c r="BE55" i="4"/>
  <c r="BF56" i="4"/>
  <c r="BF65" i="4"/>
  <c r="AZ63" i="4"/>
  <c r="BA60" i="4"/>
  <c r="BI67" i="4"/>
  <c r="BG53" i="4"/>
  <c r="BL53" i="4"/>
  <c r="BK61" i="4"/>
  <c r="BA69" i="4"/>
  <c r="BI56" i="4"/>
  <c r="BF63" i="4"/>
  <c r="BH61" i="4"/>
  <c r="BG61" i="4"/>
  <c r="BE66" i="4"/>
  <c r="BD58" i="4"/>
  <c r="BD60" i="4"/>
  <c r="BD55" i="4"/>
  <c r="CN18" i="4"/>
  <c r="CM18" i="4"/>
  <c r="CQ18" i="4"/>
  <c r="AZ70" i="4"/>
  <c r="BF53" i="4"/>
  <c r="BK54" i="4"/>
  <c r="BI53" i="4"/>
  <c r="BE53" i="4"/>
  <c r="BL71" i="4"/>
  <c r="BJ63" i="4"/>
  <c r="BJ65" i="4"/>
  <c r="BL64" i="4"/>
  <c r="BE67" i="4"/>
  <c r="BH68" i="4"/>
  <c r="BG55" i="4"/>
  <c r="BA62" i="4"/>
  <c r="AZ66" i="4"/>
  <c r="BA56" i="4"/>
  <c r="AZ68" i="4"/>
  <c r="BA57" i="4"/>
  <c r="BJ53" i="4"/>
  <c r="BH71" i="4"/>
  <c r="BK55" i="4"/>
  <c r="BJ62" i="4"/>
  <c r="BF67" i="4"/>
  <c r="AZ53" i="4"/>
  <c r="BJ55" i="4"/>
  <c r="BK65" i="4"/>
  <c r="BE68" i="4"/>
  <c r="BJ60" i="4"/>
  <c r="BH69" i="4"/>
  <c r="BF69" i="4"/>
  <c r="BG62" i="4"/>
  <c r="BI66" i="4"/>
  <c r="BK62" i="4"/>
  <c r="BD54" i="4"/>
  <c r="BD57" i="4"/>
  <c r="BL69" i="4"/>
  <c r="BG57" i="4"/>
  <c r="BJ70" i="4"/>
  <c r="BE64" i="4"/>
  <c r="BI54" i="4"/>
  <c r="BJ58" i="4"/>
  <c r="AZ52" i="4"/>
  <c r="AZ58" i="4"/>
  <c r="BL55" i="4"/>
  <c r="BL62" i="4"/>
  <c r="BK71" i="4"/>
  <c r="BK56" i="4"/>
  <c r="BE69" i="4"/>
  <c r="BG56" i="4"/>
  <c r="BF58" i="4"/>
  <c r="AZ56" i="4"/>
  <c r="BE57" i="4"/>
  <c r="BE58" i="4"/>
  <c r="AZ54" i="4"/>
  <c r="BG58" i="4"/>
  <c r="BJ68" i="4"/>
  <c r="BF68" i="4"/>
  <c r="BL68" i="4"/>
  <c r="BK53" i="4"/>
  <c r="BA64" i="4"/>
  <c r="BL59" i="4"/>
  <c r="BJ71" i="4"/>
  <c r="BG66" i="4"/>
  <c r="BK57" i="4"/>
  <c r="BI69" i="4"/>
  <c r="BJ59" i="4"/>
  <c r="BI61" i="4"/>
  <c r="BG67" i="4"/>
  <c r="BA55" i="4"/>
  <c r="BI55" i="4"/>
  <c r="BE70" i="4"/>
  <c r="BI60" i="4"/>
  <c r="BE71" i="4"/>
  <c r="BE52" i="4"/>
  <c r="BA63" i="4"/>
  <c r="BK69" i="4"/>
  <c r="BG68" i="4"/>
  <c r="BK68" i="4"/>
  <c r="BE62" i="4"/>
  <c r="BL52" i="4"/>
  <c r="BH60" i="4"/>
  <c r="BI59" i="4"/>
  <c r="BJ54" i="4"/>
  <c r="BI65" i="4"/>
  <c r="BJ69" i="4"/>
  <c r="BE56" i="4"/>
  <c r="BG64" i="4"/>
  <c r="BL57" i="4"/>
  <c r="BL66" i="4"/>
  <c r="BA54" i="4"/>
  <c r="BA53" i="4"/>
  <c r="BK66" i="4"/>
  <c r="BH53" i="4"/>
  <c r="BH64" i="4"/>
  <c r="BH58" i="4"/>
  <c r="AZ64" i="4"/>
  <c r="BI71" i="4"/>
  <c r="BI63" i="4"/>
  <c r="AZ59" i="4"/>
  <c r="BL54" i="4"/>
  <c r="BG70" i="4"/>
  <c r="BI68" i="4"/>
  <c r="BA59" i="4"/>
  <c r="BL61" i="4"/>
  <c r="BI52" i="4"/>
  <c r="BA67" i="4"/>
  <c r="BJ52" i="4"/>
  <c r="BL60" i="4"/>
  <c r="BG63" i="4"/>
  <c r="BI58" i="4"/>
  <c r="BH67" i="4"/>
  <c r="CN35" i="4"/>
  <c r="CM35" i="4"/>
  <c r="CQ35" i="4"/>
  <c r="CN34" i="4"/>
  <c r="CM34" i="4"/>
  <c r="CQ34" i="4"/>
  <c r="CN61" i="4"/>
  <c r="CM61" i="4"/>
  <c r="CQ61" i="4"/>
  <c r="CN51" i="4"/>
  <c r="CM51" i="4"/>
  <c r="CQ51" i="4"/>
  <c r="CN57" i="4"/>
  <c r="CM57" i="4"/>
  <c r="CQ57" i="4"/>
  <c r="CN42" i="4"/>
  <c r="CM42" i="4"/>
  <c r="CQ42" i="4"/>
  <c r="BB36" i="4"/>
  <c r="BG49" i="4"/>
  <c r="BF33" i="4"/>
  <c r="BH34" i="4"/>
  <c r="AZ41" i="4"/>
  <c r="BB49" i="4"/>
  <c r="BK41" i="4"/>
  <c r="BK46" i="4"/>
  <c r="BK43" i="4"/>
  <c r="BL49" i="4"/>
  <c r="BG46" i="4"/>
  <c r="BH42" i="4"/>
  <c r="BJ31" i="4"/>
  <c r="BH39" i="4"/>
  <c r="BI35" i="4"/>
  <c r="BK39" i="4"/>
  <c r="BK32" i="4"/>
  <c r="AZ50" i="4"/>
  <c r="AZ49" i="4"/>
  <c r="BE38" i="4"/>
  <c r="BK45" i="4"/>
  <c r="AZ45" i="4"/>
  <c r="BF39" i="4"/>
  <c r="BF32" i="4"/>
  <c r="BK50" i="4"/>
  <c r="BJ35" i="4"/>
  <c r="BI49" i="4"/>
  <c r="BB35" i="4"/>
  <c r="BB50" i="4"/>
  <c r="BH41" i="4"/>
  <c r="BK38" i="4"/>
  <c r="BK31" i="4"/>
  <c r="BE45" i="4"/>
  <c r="AZ43" i="4"/>
  <c r="BJ33" i="4"/>
  <c r="BF49" i="4"/>
  <c r="AZ34" i="4"/>
  <c r="BL46" i="4"/>
  <c r="BL34" i="4"/>
  <c r="AZ48" i="4"/>
  <c r="AZ31" i="4"/>
  <c r="BA40" i="4"/>
  <c r="BE34" i="4"/>
  <c r="BH44" i="4"/>
  <c r="BA42" i="4"/>
  <c r="BF48" i="4"/>
  <c r="BG36" i="4"/>
  <c r="BF38" i="4"/>
  <c r="BG48" i="4"/>
  <c r="BH32" i="4"/>
  <c r="BE36" i="4"/>
  <c r="BJ50" i="4"/>
  <c r="BG39" i="4"/>
  <c r="BL42" i="4"/>
  <c r="BB45" i="4"/>
  <c r="BB33" i="4"/>
  <c r="BI36" i="4"/>
  <c r="BE37" i="4"/>
  <c r="BF43" i="4"/>
  <c r="BH37" i="4"/>
  <c r="AZ40" i="4"/>
  <c r="BL36" i="4"/>
  <c r="BI46" i="4"/>
  <c r="BB38" i="4"/>
  <c r="BE50" i="4"/>
  <c r="BE33" i="4"/>
  <c r="AZ35" i="4"/>
  <c r="BE46" i="4"/>
  <c r="BK35" i="4"/>
  <c r="BA39" i="4"/>
  <c r="BF34" i="4"/>
  <c r="BF44" i="4"/>
  <c r="BI47" i="4"/>
  <c r="BK37" i="4"/>
  <c r="BG34" i="4"/>
  <c r="BI33" i="4"/>
  <c r="BJ45" i="4"/>
  <c r="BB40" i="4"/>
  <c r="BL39" i="4"/>
  <c r="BJ43" i="4"/>
  <c r="BJ44" i="4"/>
  <c r="BE31" i="4"/>
  <c r="AZ39" i="4"/>
  <c r="BL47" i="4"/>
  <c r="BI40" i="4"/>
  <c r="BF42" i="4"/>
  <c r="BE35" i="4"/>
  <c r="BH46" i="4"/>
  <c r="BG42" i="4"/>
  <c r="BG33" i="4"/>
  <c r="BI44" i="4"/>
  <c r="BH50" i="4"/>
  <c r="BI42" i="4"/>
  <c r="BA35" i="4"/>
  <c r="AZ44" i="4"/>
  <c r="BE44" i="4"/>
  <c r="BG45" i="4"/>
  <c r="BA32" i="4"/>
  <c r="BF46" i="4"/>
  <c r="BI34" i="4"/>
  <c r="BA37" i="4"/>
  <c r="BJ47" i="4"/>
  <c r="BF37" i="4"/>
  <c r="BG41" i="4"/>
  <c r="BI48" i="4"/>
  <c r="BI45" i="4"/>
  <c r="BH45" i="4"/>
  <c r="BH43" i="4"/>
  <c r="BG35" i="4"/>
  <c r="BH40" i="4"/>
  <c r="BI31" i="4"/>
  <c r="BK47" i="4"/>
  <c r="BH38" i="4"/>
  <c r="BB43" i="4"/>
  <c r="BG47" i="4"/>
  <c r="BL35" i="4"/>
  <c r="BB32" i="4"/>
  <c r="BA44" i="4"/>
  <c r="AZ36" i="4"/>
  <c r="BK48" i="4"/>
  <c r="BJ49" i="4"/>
  <c r="BG43" i="4"/>
  <c r="BB42" i="4"/>
  <c r="BI43" i="4"/>
  <c r="BI41" i="4"/>
  <c r="BK33" i="4"/>
  <c r="BE39" i="4"/>
  <c r="BF36" i="4"/>
  <c r="BA33" i="4"/>
  <c r="BL50" i="4"/>
  <c r="BK36" i="4"/>
  <c r="BB34" i="4"/>
  <c r="BF41" i="4"/>
  <c r="BJ40" i="4"/>
  <c r="BE47" i="4"/>
  <c r="BE49" i="4"/>
  <c r="BB41" i="4"/>
  <c r="BJ39" i="4"/>
  <c r="BG44" i="4"/>
  <c r="BK42" i="4"/>
  <c r="BJ46" i="4"/>
  <c r="AZ38" i="4"/>
  <c r="BJ38" i="4"/>
  <c r="BJ34" i="4"/>
  <c r="BH47" i="4"/>
  <c r="BG50" i="4"/>
  <c r="BA50" i="4"/>
  <c r="BE48" i="4"/>
  <c r="BJ41" i="4"/>
  <c r="BB47" i="4"/>
  <c r="AZ33" i="4"/>
  <c r="BL44" i="4"/>
  <c r="BA48" i="4"/>
  <c r="AZ37" i="4"/>
  <c r="BL32" i="4"/>
  <c r="BI38" i="4"/>
  <c r="BL37" i="4"/>
  <c r="BH36" i="4"/>
  <c r="BF47" i="4"/>
  <c r="BA41" i="4"/>
  <c r="BA45" i="4"/>
  <c r="BA46" i="4"/>
  <c r="BF45" i="4"/>
  <c r="BE42" i="4"/>
  <c r="BH33" i="4"/>
  <c r="BG32" i="4"/>
  <c r="BB31" i="4"/>
  <c r="BB44" i="4"/>
  <c r="BA36" i="4"/>
  <c r="BL45" i="4"/>
  <c r="BE32" i="4"/>
  <c r="BG38" i="4"/>
  <c r="BL33" i="4"/>
  <c r="BG40" i="4"/>
  <c r="BH35" i="4"/>
  <c r="BA49" i="4"/>
  <c r="BF35" i="4"/>
  <c r="AZ46" i="4"/>
  <c r="BI37" i="4"/>
  <c r="BL40" i="4"/>
  <c r="BF40" i="4"/>
  <c r="BJ42" i="4"/>
  <c r="BJ37" i="4"/>
  <c r="BA38" i="4"/>
  <c r="BB37" i="4"/>
  <c r="BJ48" i="4"/>
  <c r="AZ32" i="4"/>
  <c r="AZ42" i="4"/>
  <c r="BL38" i="4"/>
  <c r="BF31" i="4"/>
  <c r="BK40" i="4"/>
  <c r="BI50" i="4"/>
  <c r="BK44" i="4"/>
  <c r="BL41" i="4"/>
  <c r="BK34" i="4"/>
  <c r="BE43" i="4"/>
  <c r="AZ47" i="4"/>
  <c r="BI32" i="4"/>
  <c r="BL48" i="4"/>
  <c r="BL31" i="4"/>
  <c r="BH49" i="4"/>
  <c r="BG37" i="4"/>
  <c r="BA31" i="4"/>
  <c r="BH31" i="4"/>
  <c r="BB48" i="4"/>
  <c r="BE40" i="4"/>
  <c r="BB39" i="4"/>
  <c r="BE41" i="4"/>
  <c r="BK49" i="4"/>
  <c r="BA47" i="4"/>
  <c r="BI39" i="4"/>
  <c r="BB46" i="4"/>
  <c r="BF50" i="4"/>
  <c r="BJ32" i="4"/>
  <c r="BL43" i="4"/>
  <c r="BG31" i="4"/>
  <c r="BH48" i="4"/>
  <c r="BA34" i="4"/>
  <c r="BJ36" i="4"/>
  <c r="BA43" i="4"/>
  <c r="CN49" i="4"/>
  <c r="CO49" i="4"/>
  <c r="AZ106" i="4"/>
  <c r="BH107" i="4"/>
  <c r="BH105" i="4"/>
  <c r="BI102" i="4"/>
  <c r="BK108" i="4"/>
  <c r="BC114" i="4"/>
  <c r="AW111" i="4"/>
  <c r="AV110" i="4"/>
  <c r="BC105" i="4"/>
  <c r="BE109" i="4"/>
  <c r="BE98" i="4"/>
  <c r="BD97" i="4"/>
  <c r="BE100" i="4"/>
  <c r="AV109" i="4"/>
  <c r="BH103" i="4"/>
  <c r="BD109" i="4"/>
  <c r="BD106" i="4"/>
  <c r="AV100" i="4"/>
  <c r="BD102" i="4"/>
  <c r="BK101" i="4"/>
  <c r="BJ106" i="4"/>
  <c r="BG98" i="4"/>
  <c r="AV115" i="4"/>
  <c r="BJ99" i="4"/>
  <c r="BF110" i="4"/>
  <c r="BK115" i="4"/>
  <c r="AW108" i="4"/>
  <c r="BK98" i="4"/>
  <c r="BL111" i="4"/>
  <c r="BJ111" i="4"/>
  <c r="BH108" i="4"/>
  <c r="BD113" i="4"/>
  <c r="BI112" i="4"/>
  <c r="AZ100" i="4"/>
  <c r="BK116" i="4"/>
  <c r="BF104" i="4"/>
  <c r="BG105" i="4"/>
  <c r="AZ99" i="4"/>
  <c r="BL101" i="4"/>
  <c r="BF101" i="4"/>
  <c r="BE110" i="4"/>
  <c r="BG112" i="4"/>
  <c r="BF111" i="4"/>
  <c r="BI100" i="4"/>
  <c r="BI106" i="4"/>
  <c r="BD108" i="4"/>
  <c r="BJ104" i="4"/>
  <c r="BI108" i="4"/>
  <c r="BH109" i="4"/>
  <c r="BG101" i="4"/>
  <c r="BI111" i="4"/>
  <c r="BJ102" i="4"/>
  <c r="BK112" i="4"/>
  <c r="BK102" i="4"/>
  <c r="AV116" i="4"/>
  <c r="BE115" i="4"/>
  <c r="BJ110" i="4"/>
  <c r="BK114" i="4"/>
  <c r="BG104" i="4"/>
  <c r="BL114" i="4"/>
  <c r="AW106" i="4"/>
  <c r="AV108" i="4"/>
  <c r="BF103" i="4"/>
  <c r="AW112" i="4"/>
  <c r="AV114" i="4"/>
  <c r="BL110" i="4"/>
  <c r="AZ102" i="4"/>
  <c r="BF102" i="4"/>
  <c r="BI105" i="4"/>
  <c r="BF109" i="4"/>
  <c r="AZ108" i="4"/>
  <c r="BH104" i="4"/>
  <c r="BL98" i="4"/>
  <c r="AV107" i="4"/>
  <c r="BJ105" i="4"/>
  <c r="BI116" i="4"/>
  <c r="BF106" i="4"/>
  <c r="BH116" i="4"/>
  <c r="BI110" i="4"/>
  <c r="BH114" i="4"/>
  <c r="BE102" i="4"/>
  <c r="BK110" i="4"/>
  <c r="BJ97" i="4"/>
  <c r="AW99" i="4"/>
  <c r="AW98" i="4"/>
  <c r="BF107" i="4"/>
  <c r="BK109" i="4"/>
  <c r="BC116" i="4"/>
  <c r="BD107" i="4"/>
  <c r="BG100" i="4"/>
  <c r="BK97" i="4"/>
  <c r="BK107" i="4"/>
  <c r="BL112" i="4"/>
  <c r="BJ100" i="4"/>
  <c r="BG116" i="4"/>
  <c r="BH99" i="4"/>
  <c r="BL113" i="4"/>
  <c r="BO96" i="4"/>
  <c r="BL97" i="4"/>
  <c r="BM96" i="4"/>
  <c r="BI114" i="4"/>
  <c r="AZ114" i="4"/>
  <c r="AZ104" i="4"/>
  <c r="BH110" i="4"/>
  <c r="AW102" i="4"/>
  <c r="BE113" i="4"/>
  <c r="BC107" i="4"/>
  <c r="BC99" i="4"/>
  <c r="BG113" i="4"/>
  <c r="BD115" i="4"/>
  <c r="BJ112" i="4"/>
  <c r="BH100" i="4"/>
  <c r="AV97" i="4"/>
  <c r="BI101" i="4"/>
  <c r="AV99" i="4"/>
  <c r="BJ108" i="4"/>
  <c r="BG97" i="4"/>
  <c r="BF97" i="4"/>
  <c r="BC102" i="4"/>
  <c r="BK103" i="4"/>
  <c r="BI98" i="4"/>
  <c r="BJ115" i="4"/>
  <c r="BC98" i="4"/>
  <c r="BF114" i="4"/>
  <c r="BG111" i="4"/>
  <c r="BK99" i="4"/>
  <c r="BE114" i="4"/>
  <c r="BD104" i="4"/>
  <c r="BD103" i="4"/>
  <c r="AV113" i="4"/>
  <c r="BF113" i="4"/>
  <c r="AZ101" i="4"/>
  <c r="BI99" i="4"/>
  <c r="BL102" i="4"/>
  <c r="AZ111" i="4"/>
  <c r="AZ110" i="4"/>
  <c r="BL103" i="4"/>
  <c r="AV105" i="4"/>
  <c r="BI103" i="4"/>
  <c r="AV111" i="4"/>
  <c r="BH101" i="4"/>
  <c r="BE106" i="4"/>
  <c r="BK113" i="4"/>
  <c r="BG114" i="4"/>
  <c r="BE105" i="4"/>
  <c r="BI115" i="4"/>
  <c r="AZ112" i="4"/>
  <c r="BK111" i="4"/>
  <c r="BD105" i="4"/>
  <c r="BG108" i="4"/>
  <c r="AV102" i="4"/>
  <c r="BE99" i="4"/>
  <c r="BG99" i="4"/>
  <c r="BL99" i="4"/>
  <c r="BD100" i="4"/>
  <c r="AW101" i="4"/>
  <c r="AZ97" i="4"/>
  <c r="BJ107" i="4"/>
  <c r="BI109" i="4"/>
  <c r="BD111" i="4"/>
  <c r="BG106" i="4"/>
  <c r="BC103" i="4"/>
  <c r="BD116" i="4"/>
  <c r="BI113" i="4"/>
  <c r="BK105" i="4"/>
  <c r="BC100" i="4"/>
  <c r="BJ116" i="4"/>
  <c r="AZ103" i="4"/>
  <c r="AZ109" i="4"/>
  <c r="BL106" i="4"/>
  <c r="BH113" i="4"/>
  <c r="BI97" i="4"/>
  <c r="AV103" i="4"/>
  <c r="BH106" i="4"/>
  <c r="BG107" i="4"/>
  <c r="AV106" i="4"/>
  <c r="BG103" i="4"/>
  <c r="AV104" i="4"/>
  <c r="BD101" i="4"/>
  <c r="BE108" i="4"/>
  <c r="BE104" i="4"/>
  <c r="BG110" i="4"/>
  <c r="BE97" i="4"/>
  <c r="AZ107" i="4"/>
  <c r="BJ101" i="4"/>
  <c r="BL105" i="4"/>
  <c r="BN96" i="4"/>
  <c r="BL107" i="4"/>
  <c r="AZ116" i="4"/>
  <c r="BG115" i="4"/>
  <c r="BL116" i="4"/>
  <c r="AW110" i="4"/>
  <c r="BF100" i="4"/>
  <c r="BF116" i="4"/>
  <c r="BL100" i="4"/>
  <c r="BH112" i="4"/>
  <c r="BE111" i="4"/>
  <c r="BE101" i="4"/>
  <c r="AW109" i="4"/>
  <c r="BL109" i="4"/>
  <c r="BE112" i="4"/>
  <c r="AZ98" i="4"/>
  <c r="AZ113" i="4"/>
  <c r="BC108" i="4"/>
  <c r="BC115" i="4"/>
  <c r="AW113" i="4"/>
  <c r="BH97" i="4"/>
  <c r="AW116" i="4"/>
  <c r="BD112" i="4"/>
  <c r="BJ114" i="4"/>
  <c r="BC109" i="4"/>
  <c r="BD99" i="4"/>
  <c r="BI107" i="4"/>
  <c r="BK106" i="4"/>
  <c r="AW104" i="4"/>
  <c r="AW105" i="4"/>
  <c r="AW114" i="4"/>
  <c r="BD114" i="4"/>
  <c r="BH98" i="4"/>
  <c r="BJ113" i="4"/>
  <c r="BD98" i="4"/>
  <c r="BF112" i="4"/>
  <c r="BH111" i="4"/>
  <c r="AW97" i="4"/>
  <c r="AZ105" i="4"/>
  <c r="AW107" i="4"/>
  <c r="BF105" i="4"/>
  <c r="BC97" i="4"/>
  <c r="AV101" i="4"/>
  <c r="AW100" i="4"/>
  <c r="BG102" i="4"/>
  <c r="BJ98" i="4"/>
  <c r="BF115" i="4"/>
  <c r="BC101" i="4"/>
  <c r="BJ103" i="4"/>
  <c r="BC104" i="4"/>
  <c r="BC110" i="4"/>
  <c r="BE103" i="4"/>
  <c r="BE116" i="4"/>
  <c r="AW103" i="4"/>
  <c r="BD110" i="4"/>
  <c r="BH115" i="4"/>
  <c r="BC112" i="4"/>
  <c r="AW115" i="4"/>
  <c r="BE107" i="4"/>
  <c r="BI104" i="4"/>
  <c r="BG109" i="4"/>
  <c r="AZ115" i="4"/>
  <c r="BF99" i="4"/>
  <c r="BC111" i="4"/>
  <c r="BH102" i="4"/>
  <c r="BF108" i="4"/>
  <c r="BL104" i="4"/>
  <c r="BC106" i="4"/>
  <c r="BK100" i="4"/>
  <c r="BJ109" i="4"/>
  <c r="BC113" i="4"/>
  <c r="AV112" i="4"/>
  <c r="BL108" i="4"/>
  <c r="AV98" i="4"/>
  <c r="BL115" i="4"/>
  <c r="BK104" i="4"/>
  <c r="BF98" i="4"/>
  <c r="BA115" i="4"/>
  <c r="BA102" i="4"/>
  <c r="BA112" i="4"/>
  <c r="BA108" i="4"/>
  <c r="BA113" i="4"/>
  <c r="BA111" i="4"/>
  <c r="BA105" i="4"/>
  <c r="BA103" i="4"/>
  <c r="BA100" i="4"/>
  <c r="BA98" i="4"/>
  <c r="BA99" i="4"/>
  <c r="BA109" i="4"/>
  <c r="BA116" i="4"/>
  <c r="BA97" i="4"/>
  <c r="BA110" i="4"/>
  <c r="BA101" i="4"/>
  <c r="BA106" i="4"/>
  <c r="BA114" i="4"/>
  <c r="BA104" i="4"/>
  <c r="BA107" i="4"/>
  <c r="BB111" i="4"/>
  <c r="BB98" i="4"/>
  <c r="BB113" i="4"/>
  <c r="BB109" i="4"/>
  <c r="BB114" i="4"/>
  <c r="BB115" i="4"/>
  <c r="BB104" i="4"/>
  <c r="BB116" i="4"/>
  <c r="BB112" i="4"/>
  <c r="BB108" i="4"/>
  <c r="BB102" i="4"/>
  <c r="BB100" i="4"/>
  <c r="BB107" i="4"/>
  <c r="BB99" i="4"/>
  <c r="BB101" i="4"/>
  <c r="BB103" i="4"/>
  <c r="BB105" i="4"/>
  <c r="BB106" i="4"/>
  <c r="BB110" i="4"/>
  <c r="BB97" i="4"/>
  <c r="CN33" i="4"/>
  <c r="CO33" i="4"/>
  <c r="CN21" i="4"/>
  <c r="CM21" i="4"/>
  <c r="CQ21" i="4"/>
  <c r="CN63" i="4"/>
  <c r="CM63" i="4"/>
  <c r="CQ63" i="4"/>
  <c r="CN62" i="4"/>
  <c r="CM62" i="4"/>
  <c r="CQ62" i="4"/>
  <c r="CN28" i="4"/>
  <c r="CM28" i="4"/>
  <c r="CQ28" i="4"/>
  <c r="CN43" i="4"/>
  <c r="CM43" i="4"/>
  <c r="CQ43" i="4"/>
  <c r="CN36" i="4"/>
  <c r="CM36" i="4"/>
  <c r="CQ36" i="4"/>
  <c r="CN58" i="4"/>
  <c r="CM58" i="4"/>
  <c r="CQ58" i="4"/>
  <c r="CN68" i="4"/>
  <c r="CM68" i="4"/>
  <c r="CQ68" i="4"/>
  <c r="CN60" i="4"/>
  <c r="CM60" i="4"/>
  <c r="CQ60" i="4"/>
  <c r="CN29" i="4"/>
  <c r="CM29" i="4"/>
  <c r="CQ29" i="4"/>
  <c r="CN59" i="4"/>
  <c r="CM59" i="4"/>
  <c r="CQ59" i="4"/>
  <c r="CO30" i="4"/>
  <c r="CN25" i="4"/>
  <c r="CM25" i="4"/>
  <c r="CQ25" i="4"/>
  <c r="CN19" i="4"/>
  <c r="CM19" i="4"/>
  <c r="CQ19" i="4"/>
  <c r="CN55" i="4"/>
  <c r="CM55" i="4"/>
  <c r="CQ55" i="4"/>
  <c r="CN30" i="4"/>
  <c r="CN10" i="4"/>
  <c r="CM10" i="4"/>
  <c r="CQ10" i="4"/>
  <c r="CN20" i="4"/>
  <c r="CM20" i="4"/>
  <c r="CQ20" i="4"/>
  <c r="CN40" i="4"/>
  <c r="CM40" i="4"/>
  <c r="CQ40" i="4"/>
  <c r="CN31" i="4"/>
  <c r="CM31" i="4"/>
  <c r="CQ31" i="4"/>
  <c r="CN23" i="4"/>
  <c r="CM23" i="4"/>
  <c r="CQ23" i="4"/>
  <c r="CN56" i="4"/>
  <c r="CM56" i="4"/>
  <c r="CQ56" i="4"/>
  <c r="CN12" i="4"/>
  <c r="CM12" i="4"/>
  <c r="CQ12" i="4"/>
  <c r="CN65" i="4"/>
  <c r="CM65" i="4"/>
  <c r="CQ65" i="4"/>
  <c r="CN27" i="4"/>
  <c r="CM27" i="4"/>
  <c r="CQ27" i="4"/>
  <c r="CN15" i="4"/>
  <c r="CM15" i="4"/>
  <c r="CQ15" i="4"/>
  <c r="CN17" i="4"/>
  <c r="CM17" i="4"/>
  <c r="CQ17" i="4"/>
  <c r="CN37" i="4"/>
  <c r="CM37" i="4"/>
  <c r="CQ37" i="4"/>
  <c r="CN44" i="4"/>
  <c r="CM44" i="4"/>
  <c r="CQ44" i="4"/>
  <c r="CN69" i="4"/>
  <c r="CM69" i="4"/>
  <c r="CQ69" i="4"/>
  <c r="CN53" i="4"/>
  <c r="CM53" i="4"/>
  <c r="CQ53" i="4"/>
  <c r="CN67" i="4"/>
  <c r="CM67" i="4"/>
  <c r="CQ67" i="4"/>
  <c r="CN32" i="4"/>
  <c r="CM32" i="4"/>
  <c r="CQ32" i="4"/>
  <c r="CN46" i="4"/>
  <c r="CM46" i="4"/>
  <c r="CQ46" i="4"/>
  <c r="CN13" i="4"/>
  <c r="CM13" i="4"/>
  <c r="CQ13" i="4"/>
  <c r="CN11" i="4"/>
  <c r="CM11" i="4"/>
  <c r="CQ11" i="4"/>
  <c r="CN48" i="4"/>
  <c r="CM48" i="4"/>
  <c r="CQ48" i="4"/>
  <c r="CN38" i="4"/>
  <c r="CM38" i="4"/>
  <c r="CQ38" i="4"/>
  <c r="CN39" i="4"/>
  <c r="CM39" i="4"/>
  <c r="CQ39" i="4"/>
  <c r="CN22" i="4"/>
  <c r="CM22" i="4"/>
  <c r="CQ22" i="4"/>
  <c r="CN64" i="4"/>
  <c r="CM64" i="4"/>
  <c r="CQ64" i="4"/>
  <c r="CN16" i="4"/>
  <c r="CM16" i="4"/>
  <c r="CQ16" i="4"/>
  <c r="CN41" i="4"/>
  <c r="CM41" i="4"/>
  <c r="CQ41" i="4"/>
  <c r="CN66" i="4"/>
  <c r="CM66" i="4"/>
  <c r="CQ66" i="4"/>
  <c r="CN26" i="4"/>
  <c r="CM26" i="4"/>
  <c r="CQ26" i="4"/>
  <c r="CN54" i="4"/>
  <c r="CM54" i="4"/>
  <c r="CQ54" i="4"/>
  <c r="CN24" i="4"/>
  <c r="CM24" i="4"/>
  <c r="CQ24" i="4"/>
  <c r="CN50" i="4"/>
  <c r="CM50" i="4"/>
  <c r="CQ50" i="4"/>
  <c r="CN45" i="4"/>
  <c r="CM45" i="4"/>
  <c r="CQ45" i="4"/>
  <c r="CN47" i="4"/>
  <c r="CM47" i="4"/>
  <c r="CQ47" i="4"/>
  <c r="BD47" i="4"/>
  <c r="BD45" i="4"/>
  <c r="BD42" i="4"/>
  <c r="BD39" i="4"/>
  <c r="BD43" i="4"/>
  <c r="BD46" i="4"/>
  <c r="BD44" i="4"/>
  <c r="BD32" i="4"/>
  <c r="BD41" i="4"/>
  <c r="BD33" i="4"/>
  <c r="BD36" i="4"/>
  <c r="BD50" i="4"/>
  <c r="BD35" i="4"/>
  <c r="BD40" i="4"/>
  <c r="BD31" i="4"/>
  <c r="BD34" i="4"/>
  <c r="BD48" i="4"/>
  <c r="BD37" i="4"/>
  <c r="BD49" i="4"/>
  <c r="BD38" i="4"/>
  <c r="CN52" i="4"/>
  <c r="CM52" i="4"/>
  <c r="CQ52" i="4"/>
  <c r="BA90" i="4"/>
  <c r="BM101" i="4"/>
  <c r="BC18" i="4"/>
  <c r="BC21" i="4"/>
  <c r="BC27" i="4"/>
  <c r="BC13" i="4"/>
  <c r="BC10" i="4"/>
  <c r="BC19" i="4"/>
  <c r="BC17" i="4"/>
  <c r="BC12" i="4"/>
  <c r="BC15" i="4"/>
  <c r="BC20" i="4"/>
  <c r="AZ81" i="4"/>
  <c r="BB16" i="4"/>
  <c r="BB11" i="4"/>
  <c r="BB23" i="4"/>
  <c r="BB81" i="4"/>
  <c r="BB13" i="4"/>
  <c r="BC25" i="4"/>
  <c r="BC23" i="4"/>
  <c r="BD16" i="4"/>
  <c r="BD26" i="4"/>
  <c r="BB86" i="4"/>
  <c r="BB92" i="4"/>
  <c r="BC29" i="4"/>
  <c r="BB14" i="4"/>
  <c r="BD13" i="4"/>
  <c r="BB80" i="4"/>
  <c r="BB79" i="4"/>
  <c r="BC26" i="4"/>
  <c r="BB21" i="4"/>
  <c r="BB17" i="4"/>
  <c r="BB26" i="4"/>
  <c r="BB25" i="4"/>
  <c r="BJ27" i="4"/>
  <c r="BB90" i="4"/>
  <c r="BB82" i="4"/>
  <c r="BB93" i="4"/>
  <c r="BC24" i="4"/>
  <c r="BC14" i="4"/>
  <c r="BB29" i="4"/>
  <c r="BB20" i="4"/>
  <c r="BB28" i="4"/>
  <c r="AZ76" i="4"/>
  <c r="BB89" i="4"/>
  <c r="BB77" i="4"/>
  <c r="BB87" i="4"/>
  <c r="BC11" i="4"/>
  <c r="BC28" i="4"/>
  <c r="BB24" i="4"/>
  <c r="BB18" i="4"/>
  <c r="BB10" i="4"/>
  <c r="AZ78" i="4"/>
  <c r="BB85" i="4"/>
  <c r="BB78" i="4"/>
  <c r="BB88" i="4"/>
  <c r="BB95" i="4"/>
  <c r="BB12" i="4"/>
  <c r="BB22" i="4"/>
  <c r="BB84" i="4"/>
  <c r="BB94" i="4"/>
  <c r="BB83" i="4"/>
  <c r="BB91" i="4"/>
  <c r="BC22" i="4"/>
  <c r="BB15" i="4"/>
  <c r="BB27" i="4"/>
  <c r="BJ19" i="4"/>
  <c r="BE26" i="4"/>
  <c r="BG83" i="4"/>
  <c r="BK29" i="4"/>
  <c r="BL76" i="4"/>
  <c r="BM75" i="4"/>
  <c r="BH84" i="4"/>
  <c r="AW78" i="4"/>
  <c r="BL20" i="4"/>
  <c r="BL11" i="4"/>
  <c r="BG93" i="4"/>
  <c r="BK79" i="4"/>
  <c r="BJ17" i="4"/>
  <c r="BG10" i="4"/>
  <c r="AV91" i="4"/>
  <c r="BJ24" i="4"/>
  <c r="BL87" i="4"/>
  <c r="BC93" i="4"/>
  <c r="BE25" i="4"/>
  <c r="BH82" i="4"/>
  <c r="BA16" i="4"/>
  <c r="BI20" i="4"/>
  <c r="AZ12" i="4"/>
  <c r="BE20" i="4"/>
  <c r="BI28" i="4"/>
  <c r="BA25" i="4"/>
  <c r="BJ29" i="4"/>
  <c r="BA23" i="4"/>
  <c r="BG27" i="4"/>
  <c r="BK22" i="4"/>
  <c r="AZ13" i="4"/>
  <c r="BH19" i="4"/>
  <c r="BE22" i="4"/>
  <c r="BJ21" i="4"/>
  <c r="BJ28" i="4"/>
  <c r="BL12" i="4"/>
  <c r="BE27" i="4"/>
  <c r="BL13" i="4"/>
  <c r="AZ20" i="4"/>
  <c r="BK28" i="4"/>
  <c r="BI22" i="4"/>
  <c r="BJ16" i="4"/>
  <c r="AZ24" i="4"/>
  <c r="BH23" i="4"/>
  <c r="BA11" i="4"/>
  <c r="AZ15" i="4"/>
  <c r="BK27" i="4"/>
  <c r="AZ16" i="4"/>
  <c r="BF14" i="4"/>
  <c r="AZ19" i="4"/>
  <c r="BE16" i="4"/>
  <c r="BF20" i="4"/>
  <c r="BF27" i="4"/>
  <c r="BE21" i="4"/>
  <c r="BL19" i="4"/>
  <c r="BK14" i="4"/>
  <c r="BA13" i="4"/>
  <c r="BL18" i="4"/>
  <c r="BL16" i="4"/>
  <c r="BF22" i="4"/>
  <c r="BE10" i="4"/>
  <c r="BA17" i="4"/>
  <c r="BK21" i="4"/>
  <c r="BL25" i="4"/>
  <c r="BF18" i="4"/>
  <c r="BK20" i="4"/>
  <c r="BG19" i="4"/>
  <c r="AZ22" i="4"/>
  <c r="BA12" i="4"/>
  <c r="BH17" i="4"/>
  <c r="BJ14" i="4"/>
  <c r="BJ10" i="4"/>
  <c r="BA22" i="4"/>
  <c r="BG21" i="4"/>
  <c r="BH10" i="4"/>
  <c r="BJ12" i="4"/>
  <c r="BI12" i="4"/>
  <c r="BK25" i="4"/>
  <c r="AZ14" i="4"/>
  <c r="BA29" i="4"/>
  <c r="BG15" i="4"/>
  <c r="BG17" i="4"/>
  <c r="BA20" i="4"/>
  <c r="BH25" i="4"/>
  <c r="BG16" i="4"/>
  <c r="AZ10" i="4"/>
  <c r="BE28" i="4"/>
  <c r="BF19" i="4"/>
  <c r="BA14" i="4"/>
  <c r="BK26" i="4"/>
  <c r="BI25" i="4"/>
  <c r="BH29" i="4"/>
  <c r="BG29" i="4"/>
  <c r="BA87" i="4"/>
  <c r="AW89" i="4"/>
  <c r="BK90" i="4"/>
  <c r="BF92" i="4"/>
  <c r="BD89" i="4"/>
  <c r="BL79" i="4"/>
  <c r="BL83" i="4"/>
  <c r="BF94" i="4"/>
  <c r="BF95" i="4"/>
  <c r="AZ89" i="4"/>
  <c r="BF11" i="4"/>
  <c r="AZ11" i="4"/>
  <c r="BG14" i="4"/>
  <c r="BG12" i="4"/>
  <c r="BJ11" i="4"/>
  <c r="BK12" i="4"/>
  <c r="BI23" i="4"/>
  <c r="BF16" i="4"/>
  <c r="BG24" i="4"/>
  <c r="BG18" i="4"/>
  <c r="BA94" i="4"/>
  <c r="BD79" i="4"/>
  <c r="AV93" i="4"/>
  <c r="BJ77" i="4"/>
  <c r="BH79" i="4"/>
  <c r="BK85" i="4"/>
  <c r="BF77" i="4"/>
  <c r="BL88" i="4"/>
  <c r="AZ88" i="4"/>
  <c r="AZ84" i="4"/>
  <c r="BD11" i="4"/>
  <c r="BD21" i="4"/>
  <c r="BD19" i="4"/>
  <c r="BD23" i="4"/>
  <c r="BD12" i="4"/>
  <c r="BD24" i="4"/>
  <c r="BD20" i="4"/>
  <c r="BD15" i="4"/>
  <c r="BD28" i="4"/>
  <c r="BD22" i="4"/>
  <c r="BD10" i="4"/>
  <c r="BD29" i="4"/>
  <c r="BD25" i="4"/>
  <c r="BD27" i="4"/>
  <c r="AZ25" i="4"/>
  <c r="BH21" i="4"/>
  <c r="BG20" i="4"/>
  <c r="BF26" i="4"/>
  <c r="BH13" i="4"/>
  <c r="BJ20" i="4"/>
  <c r="BI17" i="4"/>
  <c r="AZ17" i="4"/>
  <c r="BA24" i="4"/>
  <c r="BF15" i="4"/>
  <c r="BD18" i="4"/>
  <c r="BI90" i="4"/>
  <c r="BF79" i="4"/>
  <c r="BJ79" i="4"/>
  <c r="BE91" i="4"/>
  <c r="BG81" i="4"/>
  <c r="BK81" i="4"/>
  <c r="BG79" i="4"/>
  <c r="BC82" i="4"/>
  <c r="BI86" i="4"/>
  <c r="BD84" i="4"/>
  <c r="AZ28" i="4"/>
  <c r="BF12" i="4"/>
  <c r="BK10" i="4"/>
  <c r="BA19" i="4"/>
  <c r="BF29" i="4"/>
  <c r="BE13" i="4"/>
  <c r="BA27" i="4"/>
  <c r="BE18" i="4"/>
  <c r="BH22" i="4"/>
  <c r="BF23" i="4"/>
  <c r="BD17" i="4"/>
  <c r="BI80" i="4"/>
  <c r="BH90" i="4"/>
  <c r="AV94" i="4"/>
  <c r="BD82" i="4"/>
  <c r="BI83" i="4"/>
  <c r="BH85" i="4"/>
  <c r="AV77" i="4"/>
  <c r="BE87" i="4"/>
  <c r="BJ80" i="4"/>
  <c r="BF86" i="4"/>
  <c r="AZ26" i="4"/>
  <c r="BK16" i="4"/>
  <c r="BK24" i="4"/>
  <c r="BG13" i="4"/>
  <c r="BK19" i="4"/>
  <c r="BE11" i="4"/>
  <c r="BJ15" i="4"/>
  <c r="BK18" i="4"/>
  <c r="BA21" i="4"/>
  <c r="BH87" i="4"/>
  <c r="BG77" i="4"/>
  <c r="BD87" i="4"/>
  <c r="BI95" i="4"/>
  <c r="BC77" i="4"/>
  <c r="BJ90" i="4"/>
  <c r="AW92" i="4"/>
  <c r="BK89" i="4"/>
  <c r="BL78" i="4"/>
  <c r="BA76" i="4"/>
  <c r="BA91" i="4"/>
  <c r="BA82" i="4"/>
  <c r="BA83" i="4"/>
  <c r="BA77" i="4"/>
  <c r="BA93" i="4"/>
  <c r="BA80" i="4"/>
  <c r="BA89" i="4"/>
  <c r="BA88" i="4"/>
  <c r="BA85" i="4"/>
  <c r="BA81" i="4"/>
  <c r="BA86" i="4"/>
  <c r="BA79" i="4"/>
  <c r="BA78" i="4"/>
  <c r="BL14" i="4"/>
  <c r="BH16" i="4"/>
  <c r="BH20" i="4"/>
  <c r="BL22" i="4"/>
  <c r="BK23" i="4"/>
  <c r="BL17" i="4"/>
  <c r="BF21" i="4"/>
  <c r="BE15" i="4"/>
  <c r="BE29" i="4"/>
  <c r="AZ29" i="4"/>
  <c r="BL27" i="4"/>
  <c r="BG22" i="4"/>
  <c r="BA84" i="4"/>
  <c r="BI77" i="4"/>
  <c r="AW82" i="4"/>
  <c r="BG91" i="4"/>
  <c r="BK91" i="4"/>
  <c r="BC92" i="4"/>
  <c r="BG84" i="4"/>
  <c r="BF76" i="4"/>
  <c r="BD76" i="4"/>
  <c r="BD93" i="4"/>
  <c r="BC86" i="4"/>
  <c r="AZ85" i="4"/>
  <c r="AZ82" i="4"/>
  <c r="BC88" i="4"/>
  <c r="BL82" i="4"/>
  <c r="BK84" i="4"/>
  <c r="BH92" i="4"/>
  <c r="BL85" i="4"/>
  <c r="AW93" i="4"/>
  <c r="AZ79" i="4"/>
  <c r="BG95" i="4"/>
  <c r="BD91" i="4"/>
  <c r="BE81" i="4"/>
  <c r="BG86" i="4"/>
  <c r="BL89" i="4"/>
  <c r="BC89" i="4"/>
  <c r="BJ91" i="4"/>
  <c r="BD90" i="4"/>
  <c r="BE89" i="4"/>
  <c r="BE76" i="4"/>
  <c r="BF85" i="4"/>
  <c r="BC83" i="4"/>
  <c r="BJ92" i="4"/>
  <c r="BI92" i="4"/>
  <c r="BE86" i="4"/>
  <c r="BG82" i="4"/>
  <c r="BJ84" i="4"/>
  <c r="BL77" i="4"/>
  <c r="BG80" i="4"/>
  <c r="BF88" i="4"/>
  <c r="AV87" i="4"/>
  <c r="BI78" i="4"/>
  <c r="AW86" i="4"/>
  <c r="BC85" i="4"/>
  <c r="BC91" i="4"/>
  <c r="BH76" i="4"/>
  <c r="BD77" i="4"/>
  <c r="BG92" i="4"/>
  <c r="AZ86" i="4"/>
  <c r="AZ90" i="4"/>
  <c r="BG94" i="4"/>
  <c r="BL92" i="4"/>
  <c r="BO75" i="4"/>
  <c r="BL94" i="4"/>
  <c r="BJ95" i="4"/>
  <c r="BH80" i="4"/>
  <c r="BJ86" i="4"/>
  <c r="BK76" i="4"/>
  <c r="BD80" i="4"/>
  <c r="BF91" i="4"/>
  <c r="BI93" i="4"/>
  <c r="BK93" i="4"/>
  <c r="BL91" i="4"/>
  <c r="AW88" i="4"/>
  <c r="BI87" i="4"/>
  <c r="BE88" i="4"/>
  <c r="AZ77" i="4"/>
  <c r="BH88" i="4"/>
  <c r="BF84" i="4"/>
  <c r="BE80" i="4"/>
  <c r="BK82" i="4"/>
  <c r="AW87" i="4"/>
  <c r="BD83" i="4"/>
  <c r="BI79" i="4"/>
  <c r="BH94" i="4"/>
  <c r="BI82" i="4"/>
  <c r="AW76" i="4"/>
  <c r="BC78" i="4"/>
  <c r="AV81" i="4"/>
  <c r="AV92" i="4"/>
  <c r="BE92" i="4"/>
  <c r="BJ83" i="4"/>
  <c r="BF83" i="4"/>
  <c r="BK94" i="4"/>
  <c r="BE82" i="4"/>
  <c r="BI85" i="4"/>
  <c r="BH78" i="4"/>
  <c r="AV79" i="4"/>
  <c r="BH86" i="4"/>
  <c r="BE95" i="4"/>
  <c r="BJ76" i="4"/>
  <c r="AV83" i="4"/>
  <c r="BJ88" i="4"/>
  <c r="BF90" i="4"/>
  <c r="AW79" i="4"/>
  <c r="BD86" i="4"/>
  <c r="AV84" i="4"/>
  <c r="BI91" i="4"/>
  <c r="BJ93" i="4"/>
  <c r="BK88" i="4"/>
  <c r="BL95" i="4"/>
  <c r="BL93" i="4"/>
  <c r="BJ81" i="4"/>
  <c r="BK83" i="4"/>
  <c r="BJ85" i="4"/>
  <c r="BE85" i="4"/>
  <c r="AZ95" i="4"/>
  <c r="AW95" i="4"/>
  <c r="AZ94" i="4"/>
  <c r="AW94" i="4"/>
  <c r="AV86" i="4"/>
  <c r="BC94" i="4"/>
  <c r="AW90" i="4"/>
  <c r="AW85" i="4"/>
  <c r="AV90" i="4"/>
  <c r="BF81" i="4"/>
  <c r="BD92" i="4"/>
  <c r="BL81" i="4"/>
  <c r="AV82" i="4"/>
  <c r="BI88" i="4"/>
  <c r="BH93" i="4"/>
  <c r="BG76" i="4"/>
  <c r="BE79" i="4"/>
  <c r="BL84" i="4"/>
  <c r="BN75" i="4"/>
  <c r="BC95" i="4"/>
  <c r="BF82" i="4"/>
  <c r="BC81" i="4"/>
  <c r="BL80" i="4"/>
  <c r="AV76" i="4"/>
  <c r="AV80" i="4"/>
  <c r="BG89" i="4"/>
  <c r="AV78" i="4"/>
  <c r="BJ78" i="4"/>
  <c r="AZ93" i="4"/>
  <c r="BD88" i="4"/>
  <c r="BD78" i="4"/>
  <c r="BE90" i="4"/>
  <c r="BE77" i="4"/>
  <c r="BK92" i="4"/>
  <c r="BG78" i="4"/>
  <c r="AW77" i="4"/>
  <c r="BC87" i="4"/>
  <c r="BF80" i="4"/>
  <c r="BE94" i="4"/>
  <c r="BI76" i="4"/>
  <c r="BC90" i="4"/>
  <c r="BI84" i="4"/>
  <c r="BG88" i="4"/>
  <c r="BL90" i="4"/>
  <c r="BJ89" i="4"/>
  <c r="AZ92" i="4"/>
  <c r="BK78" i="4"/>
  <c r="BG90" i="4"/>
  <c r="BG85" i="4"/>
  <c r="BJ94" i="4"/>
  <c r="BF87" i="4"/>
  <c r="BE83" i="4"/>
  <c r="BF93" i="4"/>
  <c r="BD95" i="4"/>
  <c r="BK87" i="4"/>
  <c r="BD94" i="4"/>
  <c r="BH89" i="4"/>
  <c r="BC76" i="4"/>
  <c r="BH91" i="4"/>
  <c r="BI81" i="4"/>
  <c r="BG87" i="4"/>
  <c r="BJ87" i="4"/>
  <c r="BL86" i="4"/>
  <c r="BI89" i="4"/>
  <c r="AW81" i="4"/>
  <c r="AV95" i="4"/>
  <c r="BC80" i="4"/>
  <c r="AW91" i="4"/>
  <c r="BH77" i="4"/>
  <c r="BC79" i="4"/>
  <c r="BH95" i="4"/>
  <c r="BD85" i="4"/>
  <c r="BE93" i="4"/>
  <c r="AZ80" i="4"/>
  <c r="BE84" i="4"/>
  <c r="BK86" i="4"/>
  <c r="BC84" i="4"/>
  <c r="BL29" i="4"/>
  <c r="BJ26" i="4"/>
  <c r="BI18" i="4"/>
  <c r="BI26" i="4"/>
  <c r="BK11" i="4"/>
  <c r="BH27" i="4"/>
  <c r="BL26" i="4"/>
  <c r="BH26" i="4"/>
  <c r="AZ18" i="4"/>
  <c r="BH14" i="4"/>
  <c r="BE14" i="4"/>
  <c r="BI14" i="4"/>
  <c r="BI29" i="4"/>
  <c r="AZ23" i="4"/>
  <c r="BI27" i="4"/>
  <c r="BJ13" i="4"/>
  <c r="BI10" i="4"/>
  <c r="BK17" i="4"/>
  <c r="BA92" i="4"/>
  <c r="AV89" i="4"/>
  <c r="AV88" i="4"/>
  <c r="AV85" i="4"/>
  <c r="BH81" i="4"/>
  <c r="BH83" i="4"/>
  <c r="BF89" i="4"/>
  <c r="BK77" i="4"/>
  <c r="AZ91" i="4"/>
  <c r="BI94" i="4"/>
  <c r="BK80" i="4"/>
  <c r="BH11" i="4"/>
  <c r="BL15" i="4"/>
  <c r="BF28" i="4"/>
  <c r="BL21" i="4"/>
  <c r="BF13" i="4"/>
  <c r="BG28" i="4"/>
  <c r="BF24" i="4"/>
  <c r="BH18" i="4"/>
  <c r="BE19" i="4"/>
  <c r="BH12" i="4"/>
  <c r="BH28" i="4"/>
  <c r="BG25" i="4"/>
  <c r="BA18" i="4"/>
  <c r="BA26" i="4"/>
  <c r="BF10" i="4"/>
  <c r="BL24" i="4"/>
  <c r="BL23" i="4"/>
  <c r="BI16" i="4"/>
  <c r="BE24" i="4"/>
  <c r="BE23" i="4"/>
  <c r="BI19" i="4"/>
  <c r="BE12" i="4"/>
  <c r="BA10" i="4"/>
  <c r="AW80" i="4"/>
  <c r="BA15" i="4"/>
  <c r="BF17" i="4"/>
  <c r="BL10" i="4"/>
  <c r="BG23" i="4"/>
  <c r="BI24" i="4"/>
  <c r="BK13" i="4"/>
  <c r="BJ18" i="4"/>
  <c r="BJ22" i="4"/>
  <c r="BK15" i="4"/>
  <c r="AZ21" i="4"/>
  <c r="BI15" i="4"/>
  <c r="BA28" i="4"/>
  <c r="BH24" i="4"/>
  <c r="BI11" i="4"/>
  <c r="BL28" i="4"/>
  <c r="BJ25" i="4"/>
  <c r="BH15" i="4"/>
  <c r="BJ23" i="4"/>
  <c r="BE17" i="4"/>
  <c r="BG11" i="4"/>
  <c r="BI13" i="4"/>
  <c r="AZ27" i="4"/>
  <c r="BG26" i="4"/>
  <c r="BF25" i="4"/>
  <c r="BI21" i="4"/>
  <c r="BF78" i="4"/>
  <c r="AW84" i="4"/>
  <c r="BK95" i="4"/>
  <c r="AZ83" i="4"/>
  <c r="BJ82" i="4"/>
  <c r="BE78" i="4"/>
  <c r="BD81" i="4"/>
  <c r="AW83" i="4"/>
  <c r="BM114" i="4"/>
  <c r="BM103" i="4"/>
  <c r="BM97" i="4"/>
  <c r="BM105" i="4"/>
  <c r="BM116" i="4"/>
  <c r="BM110" i="4"/>
  <c r="BM100" i="4"/>
  <c r="BM115" i="4"/>
  <c r="BM106" i="4"/>
  <c r="BM135" i="4"/>
  <c r="BM126" i="4"/>
  <c r="BM131" i="4"/>
  <c r="BM123" i="4"/>
  <c r="BM122" i="4"/>
  <c r="BM124" i="4"/>
  <c r="BM134" i="4"/>
  <c r="BM119" i="4"/>
  <c r="BM130" i="4"/>
  <c r="CM33" i="4"/>
  <c r="CQ33" i="4"/>
  <c r="CU33" i="4"/>
  <c r="BM127" i="4"/>
  <c r="BM120" i="4"/>
  <c r="BM137" i="4"/>
  <c r="BM121" i="4"/>
  <c r="BM132" i="4"/>
  <c r="BM136" i="4"/>
  <c r="BM128" i="4"/>
  <c r="BM133" i="4"/>
  <c r="BM129" i="4"/>
  <c r="BM125" i="4"/>
  <c r="BM118" i="4"/>
  <c r="BN118" i="4"/>
  <c r="BO118" i="4"/>
  <c r="CM30" i="4"/>
  <c r="CQ30" i="4"/>
  <c r="CU30" i="4"/>
  <c r="CU61" i="4"/>
  <c r="CM49" i="4"/>
  <c r="CQ49" i="4"/>
  <c r="CU45" i="4"/>
  <c r="CU27" i="4"/>
  <c r="CU24" i="4"/>
  <c r="CU54" i="4"/>
  <c r="CU38" i="4"/>
  <c r="CU69" i="4"/>
  <c r="CU56" i="4"/>
  <c r="CU68" i="4"/>
  <c r="CU34" i="4"/>
  <c r="CU55" i="4"/>
  <c r="CU18" i="4"/>
  <c r="CU26" i="4"/>
  <c r="CU23" i="4"/>
  <c r="CU66" i="4"/>
  <c r="CU11" i="4"/>
  <c r="CU37" i="4"/>
  <c r="CU31" i="4"/>
  <c r="CU19" i="4"/>
  <c r="CU36" i="4"/>
  <c r="BM112" i="4"/>
  <c r="CU48" i="4"/>
  <c r="CU58" i="4"/>
  <c r="CU41" i="4"/>
  <c r="CU13" i="4"/>
  <c r="CU17" i="4"/>
  <c r="CU40" i="4"/>
  <c r="CU25" i="4"/>
  <c r="CU43" i="4"/>
  <c r="BM107" i="4"/>
  <c r="BM102" i="4"/>
  <c r="BM111" i="4"/>
  <c r="CU35" i="4"/>
  <c r="CU57" i="4"/>
  <c r="CU44" i="4"/>
  <c r="CU47" i="4"/>
  <c r="CU16" i="4"/>
  <c r="CU46" i="4"/>
  <c r="CU15" i="4"/>
  <c r="CU20" i="4"/>
  <c r="CU28" i="4"/>
  <c r="CU14" i="4"/>
  <c r="CU52" i="4"/>
  <c r="CU59" i="4"/>
  <c r="BN97" i="4"/>
  <c r="BM98" i="4"/>
  <c r="CU51" i="4"/>
  <c r="CU64" i="4"/>
  <c r="CU62" i="4"/>
  <c r="CU50" i="4"/>
  <c r="CU22" i="4"/>
  <c r="CU67" i="4"/>
  <c r="CU65" i="4"/>
  <c r="CU29" i="4"/>
  <c r="CU63" i="4"/>
  <c r="BM104" i="4"/>
  <c r="BM109" i="4"/>
  <c r="BM99" i="4"/>
  <c r="CU32" i="4"/>
  <c r="CU39" i="4"/>
  <c r="CU53" i="4"/>
  <c r="CU12" i="4"/>
  <c r="CU10" i="4"/>
  <c r="CU60" i="4"/>
  <c r="CU21" i="4"/>
  <c r="BM113" i="4"/>
  <c r="BM108" i="4"/>
  <c r="CU42" i="4"/>
  <c r="BN98" i="4"/>
  <c r="BM89" i="4"/>
  <c r="BM76" i="4"/>
  <c r="BN76" i="4"/>
  <c r="BO76" i="4"/>
  <c r="BM91" i="4"/>
  <c r="BM93" i="4"/>
  <c r="BM94" i="4"/>
  <c r="BM80" i="4"/>
  <c r="BM88" i="4"/>
  <c r="BM87" i="4"/>
  <c r="BM85" i="4"/>
  <c r="BM78" i="4"/>
  <c r="BM90" i="4"/>
  <c r="BM77" i="4"/>
  <c r="BN77" i="4"/>
  <c r="BM92" i="4"/>
  <c r="BM95" i="4"/>
  <c r="BM86" i="4"/>
  <c r="BM82" i="4"/>
  <c r="BM81" i="4"/>
  <c r="BM83" i="4"/>
  <c r="BM79" i="4"/>
  <c r="BM84" i="4"/>
  <c r="BN111" i="4"/>
  <c r="BN108" i="4"/>
  <c r="BN101" i="4"/>
  <c r="BN113" i="4"/>
  <c r="BQ113" i="4"/>
  <c r="BN107" i="4"/>
  <c r="BN102" i="4"/>
  <c r="BN106" i="4"/>
  <c r="BN103" i="4"/>
  <c r="BN127" i="4"/>
  <c r="BN126" i="4"/>
  <c r="BN128" i="4"/>
  <c r="BP128" i="4"/>
  <c r="BN133" i="4"/>
  <c r="BN136" i="4"/>
  <c r="BN132" i="4"/>
  <c r="BN123" i="4"/>
  <c r="BN122" i="4"/>
  <c r="BN124" i="4"/>
  <c r="BN131" i="4"/>
  <c r="BN134" i="4"/>
  <c r="BN129" i="4"/>
  <c r="BN130" i="4"/>
  <c r="BN135" i="4"/>
  <c r="BN120" i="4"/>
  <c r="BN119" i="4"/>
  <c r="BN137" i="4"/>
  <c r="BN125" i="4"/>
  <c r="BN121" i="4"/>
  <c r="CT49" i="4"/>
  <c r="CT54" i="4"/>
  <c r="CS54" i="4"/>
  <c r="CR54" i="4"/>
  <c r="CT16" i="4"/>
  <c r="CS16" i="4"/>
  <c r="CR16" i="4"/>
  <c r="CT11" i="4"/>
  <c r="CS11" i="4"/>
  <c r="CR11" i="4"/>
  <c r="CT60" i="4"/>
  <c r="CS60" i="4"/>
  <c r="CR60" i="4"/>
  <c r="CT64" i="4"/>
  <c r="CS64" i="4"/>
  <c r="CR64" i="4"/>
  <c r="CT28" i="4"/>
  <c r="CS28" i="4"/>
  <c r="CR28" i="4"/>
  <c r="CT58" i="4"/>
  <c r="CS58" i="4"/>
  <c r="CR58" i="4"/>
  <c r="CT66" i="4"/>
  <c r="CS66" i="4"/>
  <c r="CR66" i="4"/>
  <c r="DE60" i="4"/>
  <c r="CT67" i="4"/>
  <c r="CS67" i="4"/>
  <c r="CR67" i="4"/>
  <c r="CT63" i="4"/>
  <c r="CS63" i="4"/>
  <c r="CR63" i="4"/>
  <c r="CT53" i="4"/>
  <c r="CS53" i="4"/>
  <c r="CR53" i="4"/>
  <c r="CT22" i="4"/>
  <c r="CS22" i="4"/>
  <c r="CR22" i="4"/>
  <c r="CT46" i="4"/>
  <c r="CS46" i="4"/>
  <c r="CR46" i="4"/>
  <c r="CT51" i="4"/>
  <c r="CS51" i="4"/>
  <c r="CR51" i="4"/>
  <c r="CT14" i="4"/>
  <c r="CS14" i="4"/>
  <c r="CR14" i="4"/>
  <c r="CT61" i="4"/>
  <c r="CS61" i="4"/>
  <c r="CR61" i="4"/>
  <c r="CT39" i="4"/>
  <c r="CS39" i="4"/>
  <c r="CR39" i="4"/>
  <c r="CT48" i="4"/>
  <c r="CS48" i="4"/>
  <c r="CR48" i="4"/>
  <c r="CT38" i="4"/>
  <c r="CS38" i="4"/>
  <c r="CR38" i="4"/>
  <c r="CT42" i="4"/>
  <c r="CS42" i="4"/>
  <c r="CR42" i="4"/>
  <c r="DB53" i="4"/>
  <c r="CT29" i="4"/>
  <c r="CS29" i="4"/>
  <c r="CR29" i="4"/>
  <c r="CT17" i="4"/>
  <c r="CS17" i="4"/>
  <c r="CR17" i="4"/>
  <c r="CT19" i="4"/>
  <c r="CS19" i="4"/>
  <c r="CR19" i="4"/>
  <c r="CT68" i="4"/>
  <c r="CS68" i="4"/>
  <c r="CR68" i="4"/>
  <c r="CT52" i="4"/>
  <c r="CS52" i="4"/>
  <c r="CR52" i="4"/>
  <c r="CT44" i="4"/>
  <c r="CS44" i="4"/>
  <c r="CR44" i="4"/>
  <c r="CT62" i="4"/>
  <c r="CS62" i="4"/>
  <c r="CR62" i="4"/>
  <c r="CT43" i="4"/>
  <c r="CS43" i="4"/>
  <c r="CR43" i="4"/>
  <c r="CT45" i="4"/>
  <c r="CS45" i="4"/>
  <c r="CR45" i="4"/>
  <c r="CT33" i="4"/>
  <c r="CS33" i="4"/>
  <c r="CR33" i="4"/>
  <c r="CT31" i="4"/>
  <c r="CS31" i="4"/>
  <c r="CR31" i="4"/>
  <c r="CT55" i="4"/>
  <c r="CS55" i="4"/>
  <c r="CR55" i="4"/>
  <c r="CT56" i="4"/>
  <c r="CS56" i="4"/>
  <c r="CR56" i="4"/>
  <c r="CT24" i="4"/>
  <c r="CS24" i="4"/>
  <c r="CR24" i="4"/>
  <c r="CT57" i="4"/>
  <c r="CS57" i="4"/>
  <c r="CR57" i="4"/>
  <c r="CT30" i="4"/>
  <c r="CS30" i="4"/>
  <c r="CR30" i="4"/>
  <c r="CT10" i="4"/>
  <c r="CS10" i="4"/>
  <c r="CR10" i="4"/>
  <c r="CX58" i="4"/>
  <c r="CT20" i="4"/>
  <c r="CS20" i="4"/>
  <c r="CR20" i="4"/>
  <c r="CT47" i="4"/>
  <c r="CS47" i="4"/>
  <c r="CR47" i="4"/>
  <c r="CT36" i="4"/>
  <c r="CS36" i="4"/>
  <c r="CR36" i="4"/>
  <c r="CT37" i="4"/>
  <c r="CS37" i="4"/>
  <c r="CR37" i="4"/>
  <c r="CT23" i="4"/>
  <c r="CS23" i="4"/>
  <c r="CR23" i="4"/>
  <c r="CT18" i="4"/>
  <c r="CS18" i="4"/>
  <c r="CR18" i="4"/>
  <c r="CY10" i="4"/>
  <c r="CT50" i="4"/>
  <c r="CS50" i="4"/>
  <c r="CR50" i="4"/>
  <c r="DC23" i="4"/>
  <c r="CT32" i="4"/>
  <c r="CS32" i="4"/>
  <c r="CR32" i="4"/>
  <c r="CT59" i="4"/>
  <c r="CS59" i="4"/>
  <c r="CR59" i="4"/>
  <c r="CT15" i="4"/>
  <c r="CS15" i="4"/>
  <c r="CR15" i="4"/>
  <c r="CT25" i="4"/>
  <c r="CS25" i="4"/>
  <c r="CR25" i="4"/>
  <c r="CT13" i="4"/>
  <c r="CS13" i="4"/>
  <c r="CR13" i="4"/>
  <c r="CT35" i="4"/>
  <c r="CS35" i="4"/>
  <c r="CR35" i="4"/>
  <c r="CU49" i="4"/>
  <c r="CT65" i="4"/>
  <c r="CS65" i="4"/>
  <c r="CR65" i="4"/>
  <c r="CT21" i="4"/>
  <c r="CS21" i="4"/>
  <c r="CR21" i="4"/>
  <c r="CT12" i="4"/>
  <c r="CS12" i="4"/>
  <c r="CR12" i="4"/>
  <c r="CT40" i="4"/>
  <c r="CS40" i="4"/>
  <c r="CR40" i="4"/>
  <c r="CT41" i="4"/>
  <c r="CS41" i="4"/>
  <c r="CR41" i="4"/>
  <c r="CT26" i="4"/>
  <c r="CS26" i="4"/>
  <c r="CR26" i="4"/>
  <c r="CZ11" i="4"/>
  <c r="CT69" i="4"/>
  <c r="CS69" i="4"/>
  <c r="CR69" i="4"/>
  <c r="CT27" i="4"/>
  <c r="CS27" i="4"/>
  <c r="CR27" i="4"/>
  <c r="CT34" i="4"/>
  <c r="CS34" i="4"/>
  <c r="CR34" i="4"/>
  <c r="DA42" i="4"/>
  <c r="BN110" i="4"/>
  <c r="BN112" i="4"/>
  <c r="BN115" i="4"/>
  <c r="BN116" i="4"/>
  <c r="BP126" i="4"/>
  <c r="BN109" i="4"/>
  <c r="BN100" i="4"/>
  <c r="BO97" i="4"/>
  <c r="BO98" i="4"/>
  <c r="BN99" i="4"/>
  <c r="BN105" i="4"/>
  <c r="BN114" i="4"/>
  <c r="BN104" i="4"/>
  <c r="BO77" i="4"/>
  <c r="BN79" i="4"/>
  <c r="BN80" i="4"/>
  <c r="DE16" i="4"/>
  <c r="DE51" i="4"/>
  <c r="BN78" i="4"/>
  <c r="BO78" i="4"/>
  <c r="BN83" i="4"/>
  <c r="BN92" i="4"/>
  <c r="BN84" i="4"/>
  <c r="BP84" i="4"/>
  <c r="BN93" i="4"/>
  <c r="BN87" i="4"/>
  <c r="BN82" i="4"/>
  <c r="BN88" i="4"/>
  <c r="BN91" i="4"/>
  <c r="BN81" i="4"/>
  <c r="BN94" i="4"/>
  <c r="BN95" i="4"/>
  <c r="BN89" i="4"/>
  <c r="BN90" i="4"/>
  <c r="BN85" i="4"/>
  <c r="BN86" i="4"/>
  <c r="DE40" i="4"/>
  <c r="DE54" i="4"/>
  <c r="DE44" i="4"/>
  <c r="BQ104" i="4"/>
  <c r="BO104" i="4"/>
  <c r="BO102" i="4"/>
  <c r="DC65" i="4"/>
  <c r="DC61" i="4"/>
  <c r="BP133" i="4"/>
  <c r="BO133" i="4"/>
  <c r="CY63" i="4"/>
  <c r="CY27" i="4"/>
  <c r="CY33" i="4"/>
  <c r="DC64" i="4"/>
  <c r="DC33" i="4"/>
  <c r="DC40" i="4"/>
  <c r="CX66" i="4"/>
  <c r="DC17" i="4"/>
  <c r="DC21" i="4"/>
  <c r="DC69" i="4"/>
  <c r="CX35" i="4"/>
  <c r="DC20" i="4"/>
  <c r="DC29" i="4"/>
  <c r="DC56" i="4"/>
  <c r="CX49" i="4"/>
  <c r="DC66" i="4"/>
  <c r="DC15" i="4"/>
  <c r="CY45" i="4"/>
  <c r="CX50" i="4"/>
  <c r="CX63" i="4"/>
  <c r="DC38" i="4"/>
  <c r="DC52" i="4"/>
  <c r="DC44" i="4"/>
  <c r="DC25" i="4"/>
  <c r="DC41" i="4"/>
  <c r="DC55" i="4"/>
  <c r="BQ127" i="4"/>
  <c r="CX17" i="4"/>
  <c r="CX12" i="4"/>
  <c r="CX61" i="4"/>
  <c r="DC53" i="4"/>
  <c r="DC43" i="4"/>
  <c r="DC59" i="4"/>
  <c r="CX60" i="4"/>
  <c r="CX57" i="4"/>
  <c r="DC39" i="4"/>
  <c r="DC26" i="4"/>
  <c r="DC28" i="4"/>
  <c r="DC11" i="4"/>
  <c r="DC10" i="4"/>
  <c r="DC48" i="4"/>
  <c r="CY35" i="4"/>
  <c r="CX20" i="4"/>
  <c r="CX64" i="4"/>
  <c r="DC68" i="4"/>
  <c r="DC42" i="4"/>
  <c r="DC37" i="4"/>
  <c r="DC22" i="4"/>
  <c r="DC49" i="4"/>
  <c r="DC58" i="4"/>
  <c r="DA66" i="4"/>
  <c r="CX15" i="4"/>
  <c r="CX45" i="4"/>
  <c r="DC19" i="4"/>
  <c r="DC16" i="4"/>
  <c r="DC30" i="4"/>
  <c r="DC51" i="4"/>
  <c r="DC14" i="4"/>
  <c r="DC13" i="4"/>
  <c r="DA48" i="4"/>
  <c r="CX68" i="4"/>
  <c r="CX52" i="4"/>
  <c r="DC50" i="4"/>
  <c r="DC35" i="4"/>
  <c r="DC45" i="4"/>
  <c r="DC47" i="4"/>
  <c r="DC34" i="4"/>
  <c r="DC27" i="4"/>
  <c r="DE13" i="4"/>
  <c r="BO128" i="4"/>
  <c r="CX18" i="4"/>
  <c r="CX22" i="4"/>
  <c r="CX11" i="4"/>
  <c r="CX51" i="4"/>
  <c r="DB49" i="4"/>
  <c r="DE12" i="4"/>
  <c r="BQ129" i="4"/>
  <c r="CX23" i="4"/>
  <c r="CX27" i="4"/>
  <c r="CX69" i="4"/>
  <c r="CX33" i="4"/>
  <c r="CX32" i="4"/>
  <c r="CX36" i="4"/>
  <c r="CX42" i="4"/>
  <c r="CX59" i="4"/>
  <c r="BQ128" i="4"/>
  <c r="BQ131" i="4"/>
  <c r="DB14" i="4"/>
  <c r="BQ137" i="4"/>
  <c r="BQ134" i="4"/>
  <c r="BP134" i="4"/>
  <c r="BO134" i="4"/>
  <c r="BQ133" i="4"/>
  <c r="DB27" i="4"/>
  <c r="BQ122" i="4"/>
  <c r="BP122" i="4"/>
  <c r="DB67" i="4"/>
  <c r="BQ136" i="4"/>
  <c r="BQ125" i="4"/>
  <c r="BP125" i="4"/>
  <c r="DB48" i="4"/>
  <c r="BQ132" i="4"/>
  <c r="BQ120" i="4"/>
  <c r="BP120" i="4"/>
  <c r="DB60" i="4"/>
  <c r="DB57" i="4"/>
  <c r="BQ124" i="4"/>
  <c r="BP124" i="4"/>
  <c r="BQ126" i="4"/>
  <c r="BQ130" i="4"/>
  <c r="BQ118" i="4"/>
  <c r="BP118" i="4"/>
  <c r="DB64" i="4"/>
  <c r="BQ121" i="4"/>
  <c r="BP121" i="4"/>
  <c r="BO125" i="4"/>
  <c r="BP129" i="4"/>
  <c r="BO129" i="4"/>
  <c r="BQ123" i="4"/>
  <c r="BP123" i="4"/>
  <c r="BO122" i="4"/>
  <c r="DD33" i="4"/>
  <c r="DD27" i="4"/>
  <c r="DD15" i="4"/>
  <c r="DD60" i="4"/>
  <c r="DD19" i="4"/>
  <c r="DD58" i="4"/>
  <c r="DD63" i="4"/>
  <c r="DD48" i="4"/>
  <c r="DD30" i="4"/>
  <c r="DD17" i="4"/>
  <c r="DB45" i="4"/>
  <c r="DB28" i="4"/>
  <c r="DA27" i="4"/>
  <c r="DB22" i="4"/>
  <c r="BO124" i="4"/>
  <c r="BQ119" i="4"/>
  <c r="BP119" i="4"/>
  <c r="BQ135" i="4"/>
  <c r="BP135" i="4"/>
  <c r="BO135" i="4"/>
  <c r="BP131" i="4"/>
  <c r="BO131" i="4"/>
  <c r="DB33" i="4"/>
  <c r="DB24" i="4"/>
  <c r="DB59" i="4"/>
  <c r="DB13" i="4"/>
  <c r="CX30" i="4"/>
  <c r="CX24" i="4"/>
  <c r="CX29" i="4"/>
  <c r="CX31" i="4"/>
  <c r="CX38" i="4"/>
  <c r="BO123" i="4"/>
  <c r="DB18" i="4"/>
  <c r="CS49" i="4"/>
  <c r="CR49" i="4"/>
  <c r="DW35" i="4"/>
  <c r="DV35" i="4"/>
  <c r="BO126" i="4"/>
  <c r="DB23" i="4"/>
  <c r="DB19" i="4"/>
  <c r="BP137" i="4"/>
  <c r="BO137" i="4"/>
  <c r="BP132" i="4"/>
  <c r="BO132" i="4"/>
  <c r="DB55" i="4"/>
  <c r="DB17" i="4"/>
  <c r="DB62" i="4"/>
  <c r="DB42" i="4"/>
  <c r="BP127" i="4"/>
  <c r="BO127" i="4"/>
  <c r="CY57" i="4"/>
  <c r="DB25" i="4"/>
  <c r="DB32" i="4"/>
  <c r="DB31" i="4"/>
  <c r="CX55" i="4"/>
  <c r="CX34" i="4"/>
  <c r="CX41" i="4"/>
  <c r="CX47" i="4"/>
  <c r="CX26" i="4"/>
  <c r="DB35" i="4"/>
  <c r="BP130" i="4"/>
  <c r="BO130" i="4"/>
  <c r="BP136" i="4"/>
  <c r="BO136" i="4"/>
  <c r="CY66" i="4"/>
  <c r="DB47" i="4"/>
  <c r="DB10" i="4"/>
  <c r="CX40" i="4"/>
  <c r="CX37" i="4"/>
  <c r="CX19" i="4"/>
  <c r="CX43" i="4"/>
  <c r="CX13" i="4"/>
  <c r="CX65" i="4"/>
  <c r="CY22" i="4"/>
  <c r="CY25" i="4"/>
  <c r="CY12" i="4"/>
  <c r="CY68" i="4"/>
  <c r="CY46" i="4"/>
  <c r="CY53" i="4"/>
  <c r="CY42" i="4"/>
  <c r="CZ36" i="4"/>
  <c r="CY15" i="4"/>
  <c r="CY23" i="4"/>
  <c r="CY55" i="4"/>
  <c r="CY11" i="4"/>
  <c r="CZ12" i="4"/>
  <c r="CZ17" i="4"/>
  <c r="CY40" i="4"/>
  <c r="CY48" i="4"/>
  <c r="CY29" i="4"/>
  <c r="DA19" i="4"/>
  <c r="CY50" i="4"/>
  <c r="CY20" i="4"/>
  <c r="CY24" i="4"/>
  <c r="CY32" i="4"/>
  <c r="CY59" i="4"/>
  <c r="CY64" i="4"/>
  <c r="CY31" i="4"/>
  <c r="CY56" i="4"/>
  <c r="CZ48" i="4"/>
  <c r="CY52" i="4"/>
  <c r="CY17" i="4"/>
  <c r="CY21" i="4"/>
  <c r="CY44" i="4"/>
  <c r="CY34" i="4"/>
  <c r="CY43" i="4"/>
  <c r="CY49" i="4"/>
  <c r="CY38" i="4"/>
  <c r="CZ65" i="4"/>
  <c r="CY36" i="4"/>
  <c r="CY16" i="4"/>
  <c r="CY69" i="4"/>
  <c r="CY58" i="4"/>
  <c r="CY30" i="4"/>
  <c r="CY65" i="4"/>
  <c r="CZ18" i="4"/>
  <c r="DA63" i="4"/>
  <c r="CY41" i="4"/>
  <c r="CY39" i="4"/>
  <c r="CY28" i="4"/>
  <c r="CY26" i="4"/>
  <c r="CY62" i="4"/>
  <c r="CY60" i="4"/>
  <c r="CY18" i="4"/>
  <c r="CY13" i="4"/>
  <c r="CZ34" i="4"/>
  <c r="CY19" i="4"/>
  <c r="CY14" i="4"/>
  <c r="DA57" i="4"/>
  <c r="CY51" i="4"/>
  <c r="CY61" i="4"/>
  <c r="CY37" i="4"/>
  <c r="CY47" i="4"/>
  <c r="CY54" i="4"/>
  <c r="CY67" i="4"/>
  <c r="CZ39" i="4"/>
  <c r="CZ69" i="4"/>
  <c r="CZ15" i="4"/>
  <c r="CZ38" i="4"/>
  <c r="BO121" i="4"/>
  <c r="BO120" i="4"/>
  <c r="BO119" i="4"/>
  <c r="CZ16" i="4"/>
  <c r="CZ14" i="4"/>
  <c r="CZ51" i="4"/>
  <c r="CZ56" i="4"/>
  <c r="CZ20" i="4"/>
  <c r="CZ21" i="4"/>
  <c r="CZ31" i="4"/>
  <c r="CZ63" i="4"/>
  <c r="CZ57" i="4"/>
  <c r="CZ43" i="4"/>
  <c r="CZ40" i="4"/>
  <c r="CZ32" i="4"/>
  <c r="CZ60" i="4"/>
  <c r="CZ44" i="4"/>
  <c r="CZ68" i="4"/>
  <c r="CZ37" i="4"/>
  <c r="DE66" i="4"/>
  <c r="DE39" i="4"/>
  <c r="DE42" i="4"/>
  <c r="DE45" i="4"/>
  <c r="DE33" i="4"/>
  <c r="DE43" i="4"/>
  <c r="DE18" i="4"/>
  <c r="DE52" i="4"/>
  <c r="DE22" i="4"/>
  <c r="DE14" i="4"/>
  <c r="DE68" i="4"/>
  <c r="DE47" i="4"/>
  <c r="DE46" i="4"/>
  <c r="DE30" i="4"/>
  <c r="DE28" i="4"/>
  <c r="DE48" i="4"/>
  <c r="DE64" i="4"/>
  <c r="DE17" i="4"/>
  <c r="DE62" i="4"/>
  <c r="DE57" i="4"/>
  <c r="DE21" i="4"/>
  <c r="DE26" i="4"/>
  <c r="DE11" i="4"/>
  <c r="DE50" i="4"/>
  <c r="DE59" i="4"/>
  <c r="DE10" i="4"/>
  <c r="DE36" i="4"/>
  <c r="DE69" i="4"/>
  <c r="DE56" i="4"/>
  <c r="DE53" i="4"/>
  <c r="DE58" i="4"/>
  <c r="DE19" i="4"/>
  <c r="DE31" i="4"/>
  <c r="DE35" i="4"/>
  <c r="DE38" i="4"/>
  <c r="DE65" i="4"/>
  <c r="DE29" i="4"/>
  <c r="DE34" i="4"/>
  <c r="DE61" i="4"/>
  <c r="DE63" i="4"/>
  <c r="DE41" i="4"/>
  <c r="DE24" i="4"/>
  <c r="DE15" i="4"/>
  <c r="DE55" i="4"/>
  <c r="DE20" i="4"/>
  <c r="DE23" i="4"/>
  <c r="DE67" i="4"/>
  <c r="DE27" i="4"/>
  <c r="DE32" i="4"/>
  <c r="DE37" i="4"/>
  <c r="DE25" i="4"/>
  <c r="DE49" i="4"/>
  <c r="CZ35" i="4"/>
  <c r="CZ22" i="4"/>
  <c r="CZ24" i="4"/>
  <c r="CZ45" i="4"/>
  <c r="CZ67" i="4"/>
  <c r="CZ19" i="4"/>
  <c r="CZ27" i="4"/>
  <c r="CZ54" i="4"/>
  <c r="CZ52" i="4"/>
  <c r="CZ33" i="4"/>
  <c r="CZ10" i="4"/>
  <c r="CZ13" i="4"/>
  <c r="CZ53" i="4"/>
  <c r="CZ25" i="4"/>
  <c r="CZ66" i="4"/>
  <c r="CZ26" i="4"/>
  <c r="CZ41" i="4"/>
  <c r="CZ55" i="4"/>
  <c r="DD25" i="4"/>
  <c r="DD52" i="4"/>
  <c r="DA69" i="4"/>
  <c r="CZ47" i="4"/>
  <c r="CZ58" i="4"/>
  <c r="CZ23" i="4"/>
  <c r="CZ49" i="4"/>
  <c r="CZ62" i="4"/>
  <c r="CZ28" i="4"/>
  <c r="CZ59" i="4"/>
  <c r="DD10" i="4"/>
  <c r="DD28" i="4"/>
  <c r="DA14" i="4"/>
  <c r="CZ61" i="4"/>
  <c r="CZ42" i="4"/>
  <c r="CZ64" i="4"/>
  <c r="CZ30" i="4"/>
  <c r="CZ29" i="4"/>
  <c r="CZ46" i="4"/>
  <c r="CZ50" i="4"/>
  <c r="DD59" i="4"/>
  <c r="DD26" i="4"/>
  <c r="DA11" i="4"/>
  <c r="DA29" i="4"/>
  <c r="DA50" i="4"/>
  <c r="DA44" i="4"/>
  <c r="DB11" i="4"/>
  <c r="DB44" i="4"/>
  <c r="DB66" i="4"/>
  <c r="DB56" i="4"/>
  <c r="DB68" i="4"/>
  <c r="DB51" i="4"/>
  <c r="DB12" i="4"/>
  <c r="DA20" i="4"/>
  <c r="DA59" i="4"/>
  <c r="DA28" i="4"/>
  <c r="DA39" i="4"/>
  <c r="DA45" i="4"/>
  <c r="DB63" i="4"/>
  <c r="DB30" i="4"/>
  <c r="DB58" i="4"/>
  <c r="DB16" i="4"/>
  <c r="DB34" i="4"/>
  <c r="DB36" i="4"/>
  <c r="DB37" i="4"/>
  <c r="DB43" i="4"/>
  <c r="DD66" i="4"/>
  <c r="DD20" i="4"/>
  <c r="DA33" i="4"/>
  <c r="DA23" i="4"/>
  <c r="DA32" i="4"/>
  <c r="DB41" i="4"/>
  <c r="DB52" i="4"/>
  <c r="DB46" i="4"/>
  <c r="DB26" i="4"/>
  <c r="DB54" i="4"/>
  <c r="DB20" i="4"/>
  <c r="DB15" i="4"/>
  <c r="DB65" i="4"/>
  <c r="DA51" i="4"/>
  <c r="DA55" i="4"/>
  <c r="DA10" i="4"/>
  <c r="DA37" i="4"/>
  <c r="DA18" i="4"/>
  <c r="DA40" i="4"/>
  <c r="DA21" i="4"/>
  <c r="DA67" i="4"/>
  <c r="DB50" i="4"/>
  <c r="DB21" i="4"/>
  <c r="DB38" i="4"/>
  <c r="DB69" i="4"/>
  <c r="DB40" i="4"/>
  <c r="DB39" i="4"/>
  <c r="DB61" i="4"/>
  <c r="DB29" i="4"/>
  <c r="DD64" i="4"/>
  <c r="DD55" i="4"/>
  <c r="DD31" i="4"/>
  <c r="DD40" i="4"/>
  <c r="DD42" i="4"/>
  <c r="DD32" i="4"/>
  <c r="DD56" i="4"/>
  <c r="DD49" i="4"/>
  <c r="DA25" i="4"/>
  <c r="DA24" i="4"/>
  <c r="DA49" i="4"/>
  <c r="DA16" i="4"/>
  <c r="DA64" i="4"/>
  <c r="DA38" i="4"/>
  <c r="DA56" i="4"/>
  <c r="DA52" i="4"/>
  <c r="DA46" i="4"/>
  <c r="DD67" i="4"/>
  <c r="DD44" i="4"/>
  <c r="DD36" i="4"/>
  <c r="DD12" i="4"/>
  <c r="DD45" i="4"/>
  <c r="DD37" i="4"/>
  <c r="DD29" i="4"/>
  <c r="DD13" i="4"/>
  <c r="DD65" i="4"/>
  <c r="DD41" i="4"/>
  <c r="DD14" i="4"/>
  <c r="DD62" i="4"/>
  <c r="DD38" i="4"/>
  <c r="DD43" i="4"/>
  <c r="DD57" i="4"/>
  <c r="DD22" i="4"/>
  <c r="DD46" i="4"/>
  <c r="DD53" i="4"/>
  <c r="DD24" i="4"/>
  <c r="DD16" i="4"/>
  <c r="DD35" i="4"/>
  <c r="DD18" i="4"/>
  <c r="DD34" i="4"/>
  <c r="DD47" i="4"/>
  <c r="DD54" i="4"/>
  <c r="DD11" i="4"/>
  <c r="DA41" i="4"/>
  <c r="DA43" i="4"/>
  <c r="DA35" i="4"/>
  <c r="DA12" i="4"/>
  <c r="DA65" i="4"/>
  <c r="DA61" i="4"/>
  <c r="DA30" i="4"/>
  <c r="DA58" i="4"/>
  <c r="DA13" i="4"/>
  <c r="DA53" i="4"/>
  <c r="DA36" i="4"/>
  <c r="DA15" i="4"/>
  <c r="DA54" i="4"/>
  <c r="DA60" i="4"/>
  <c r="DD61" i="4"/>
  <c r="DD68" i="4"/>
  <c r="DD51" i="4"/>
  <c r="DD23" i="4"/>
  <c r="DA47" i="4"/>
  <c r="DA17" i="4"/>
  <c r="DA62" i="4"/>
  <c r="DA68" i="4"/>
  <c r="DA34" i="4"/>
  <c r="DA26" i="4"/>
  <c r="DA22" i="4"/>
  <c r="DA31" i="4"/>
  <c r="DD50" i="4"/>
  <c r="DD21" i="4"/>
  <c r="DD39" i="4"/>
  <c r="DD69" i="4"/>
  <c r="CX39" i="4"/>
  <c r="CX44" i="4"/>
  <c r="CX62" i="4"/>
  <c r="CX67" i="4"/>
  <c r="CX48" i="4"/>
  <c r="CX54" i="4"/>
  <c r="CX46" i="4"/>
  <c r="CX56" i="4"/>
  <c r="DC24" i="4"/>
  <c r="DC46" i="4"/>
  <c r="DC12" i="4"/>
  <c r="DC57" i="4"/>
  <c r="DC31" i="4"/>
  <c r="DC18" i="4"/>
  <c r="DC32" i="4"/>
  <c r="CX53" i="4"/>
  <c r="CX28" i="4"/>
  <c r="CX14" i="4"/>
  <c r="CX21" i="4"/>
  <c r="CX25" i="4"/>
  <c r="CX10" i="4"/>
  <c r="CX16" i="4"/>
  <c r="DC67" i="4"/>
  <c r="DC36" i="4"/>
  <c r="DC54" i="4"/>
  <c r="DC60" i="4"/>
  <c r="DC63" i="4"/>
  <c r="DC62" i="4"/>
  <c r="BQ99" i="4"/>
  <c r="BP99" i="4"/>
  <c r="BQ108" i="4"/>
  <c r="BO80" i="4"/>
  <c r="BO100" i="4"/>
  <c r="BQ115" i="4"/>
  <c r="BO99" i="4"/>
  <c r="BQ116" i="4"/>
  <c r="BP116" i="4"/>
  <c r="BO116" i="4"/>
  <c r="BQ106" i="4"/>
  <c r="BQ111" i="4"/>
  <c r="BQ102" i="4"/>
  <c r="BP102" i="4"/>
  <c r="BQ114" i="4"/>
  <c r="BP114" i="4"/>
  <c r="BO114" i="4"/>
  <c r="BQ105" i="4"/>
  <c r="BQ101" i="4"/>
  <c r="BP101" i="4"/>
  <c r="BP105" i="4"/>
  <c r="BO105" i="4"/>
  <c r="BP109" i="4"/>
  <c r="BO109" i="4"/>
  <c r="BP113" i="4"/>
  <c r="BO113" i="4"/>
  <c r="BP106" i="4"/>
  <c r="BO106" i="4"/>
  <c r="BP111" i="4"/>
  <c r="BO111" i="4"/>
  <c r="BP112" i="4"/>
  <c r="BO112" i="4"/>
  <c r="BP107" i="4"/>
  <c r="BO107" i="4"/>
  <c r="BP115" i="4"/>
  <c r="BO115" i="4"/>
  <c r="BP108" i="4"/>
  <c r="BO108" i="4"/>
  <c r="BP110" i="4"/>
  <c r="BO110" i="4"/>
  <c r="BP104" i="4"/>
  <c r="BO103" i="4"/>
  <c r="BQ110" i="4"/>
  <c r="BQ109" i="4"/>
  <c r="BQ100" i="4"/>
  <c r="BP100" i="4"/>
  <c r="BO101" i="4"/>
  <c r="BQ103" i="4"/>
  <c r="BP103" i="4"/>
  <c r="BQ97" i="4"/>
  <c r="BP97" i="4"/>
  <c r="BQ98" i="4"/>
  <c r="BP98" i="4"/>
  <c r="BQ107" i="4"/>
  <c r="BQ112" i="4"/>
  <c r="BQ81" i="4"/>
  <c r="BQ76" i="4"/>
  <c r="BQ82" i="4"/>
  <c r="BP82" i="4"/>
  <c r="BQ92" i="4"/>
  <c r="BP92" i="4"/>
  <c r="BO92" i="4"/>
  <c r="BO79" i="4"/>
  <c r="BQ91" i="4"/>
  <c r="BQ89" i="4"/>
  <c r="BQ78" i="4"/>
  <c r="BP78" i="4"/>
  <c r="BQ86" i="4"/>
  <c r="BQ77" i="4"/>
  <c r="BP77" i="4"/>
  <c r="BQ88" i="4"/>
  <c r="BQ80" i="4"/>
  <c r="BP80" i="4"/>
  <c r="BQ93" i="4"/>
  <c r="BP93" i="4"/>
  <c r="BO93" i="4"/>
  <c r="BP89" i="4"/>
  <c r="BO89" i="4"/>
  <c r="BO82" i="4"/>
  <c r="BQ95" i="4"/>
  <c r="BP95" i="4"/>
  <c r="BO95" i="4"/>
  <c r="BP90" i="4"/>
  <c r="BO90" i="4"/>
  <c r="BO84" i="4"/>
  <c r="BO81" i="4"/>
  <c r="BO83" i="4"/>
  <c r="BP81" i="4"/>
  <c r="BQ94" i="4"/>
  <c r="BP94" i="4"/>
  <c r="BO94" i="4"/>
  <c r="BP91" i="4"/>
  <c r="BO91" i="4"/>
  <c r="BQ85" i="4"/>
  <c r="BQ87" i="4"/>
  <c r="BP87" i="4"/>
  <c r="BO87" i="4"/>
  <c r="BQ84" i="4"/>
  <c r="BQ79" i="4"/>
  <c r="BP79" i="4"/>
  <c r="BP86" i="4"/>
  <c r="BO86" i="4"/>
  <c r="BP88" i="4"/>
  <c r="BO88" i="4"/>
  <c r="BP76" i="4"/>
  <c r="BP85" i="4"/>
  <c r="BO85" i="4"/>
  <c r="BQ90" i="4"/>
  <c r="BQ83" i="4"/>
  <c r="BP83" i="4"/>
  <c r="DQ25" i="4"/>
  <c r="DP25" i="4"/>
  <c r="DK69" i="4"/>
  <c r="DJ69" i="4"/>
  <c r="DI43" i="4"/>
  <c r="DH43" i="4"/>
  <c r="DS69" i="4"/>
  <c r="DR69" i="4"/>
  <c r="DS63" i="4"/>
  <c r="DR63" i="4"/>
  <c r="DK32" i="4"/>
  <c r="DJ32" i="4"/>
  <c r="DM38" i="4"/>
  <c r="DL38" i="4"/>
  <c r="DS62" i="4"/>
  <c r="DR62" i="4"/>
  <c r="DS16" i="4"/>
  <c r="DR16" i="4"/>
  <c r="CW24" i="4"/>
  <c r="CV24" i="4"/>
  <c r="DW39" i="4"/>
  <c r="DV39" i="4"/>
  <c r="DG31" i="4"/>
  <c r="DF31" i="4"/>
  <c r="DO37" i="4"/>
  <c r="DN37" i="4"/>
  <c r="CW11" i="4"/>
  <c r="CV11" i="4"/>
  <c r="CW58" i="4"/>
  <c r="CV58" i="4"/>
  <c r="DW32" i="4"/>
  <c r="DV32" i="4"/>
  <c r="DG32" i="4"/>
  <c r="DF32" i="4"/>
  <c r="CW66" i="4"/>
  <c r="CV66" i="4"/>
  <c r="DI66" i="4"/>
  <c r="DH66" i="4"/>
  <c r="DS47" i="4"/>
  <c r="DR47" i="4"/>
  <c r="DU58" i="4"/>
  <c r="DT58" i="4"/>
  <c r="DS26" i="4"/>
  <c r="DR26" i="4"/>
  <c r="DU30" i="4"/>
  <c r="DT30" i="4"/>
  <c r="DG53" i="4"/>
  <c r="DF53" i="4"/>
  <c r="DO58" i="4"/>
  <c r="DN58" i="4"/>
  <c r="DW22" i="4"/>
  <c r="DV22" i="4"/>
  <c r="DM13" i="4"/>
  <c r="DL13" i="4"/>
  <c r="DK12" i="4"/>
  <c r="DJ12" i="4"/>
  <c r="CW41" i="4"/>
  <c r="CV41" i="4"/>
  <c r="DK33" i="4"/>
  <c r="DJ33" i="4"/>
  <c r="DK41" i="4"/>
  <c r="DJ41" i="4"/>
  <c r="DG18" i="4"/>
  <c r="DF18" i="4"/>
  <c r="DW10" i="4"/>
  <c r="DV10" i="4"/>
  <c r="DS20" i="4"/>
  <c r="DR20" i="4"/>
  <c r="DU19" i="4"/>
  <c r="DT19" i="4"/>
  <c r="DI61" i="4"/>
  <c r="DH61" i="4"/>
  <c r="DM50" i="4"/>
  <c r="DL50" i="4"/>
  <c r="DI53" i="4"/>
  <c r="DH53" i="4"/>
  <c r="DS61" i="4"/>
  <c r="DR61" i="4"/>
  <c r="DM53" i="4"/>
  <c r="DL53" i="4"/>
  <c r="DK28" i="4"/>
  <c r="DJ28" i="4"/>
  <c r="CW51" i="4"/>
  <c r="CV51" i="4"/>
  <c r="DI46" i="4"/>
  <c r="DH46" i="4"/>
  <c r="DS41" i="4"/>
  <c r="DR41" i="4"/>
  <c r="DU44" i="4"/>
  <c r="DT44" i="4"/>
  <c r="DQ20" i="4"/>
  <c r="DP20" i="4"/>
  <c r="DU42" i="4"/>
  <c r="DT42" i="4"/>
  <c r="DM31" i="4"/>
  <c r="DL31" i="4"/>
  <c r="DG29" i="4"/>
  <c r="DF29" i="4"/>
  <c r="DO48" i="4"/>
  <c r="DN48" i="4"/>
  <c r="CW49" i="4"/>
  <c r="CV49" i="4"/>
  <c r="DQ46" i="4"/>
  <c r="DP46" i="4"/>
  <c r="DS12" i="4"/>
  <c r="DR12" i="4"/>
  <c r="DU24" i="4"/>
  <c r="DT24" i="4"/>
  <c r="DI15" i="4"/>
  <c r="DH15" i="4"/>
  <c r="DQ37" i="4"/>
  <c r="DP37" i="4"/>
  <c r="DS28" i="4"/>
  <c r="DR28" i="4"/>
  <c r="DS52" i="4"/>
  <c r="DR52" i="4"/>
  <c r="DS60" i="4"/>
  <c r="DR60" i="4"/>
  <c r="DO11" i="4"/>
  <c r="DN11" i="4"/>
  <c r="DI28" i="4"/>
  <c r="DH28" i="4"/>
  <c r="DI14" i="4"/>
  <c r="DH14" i="4"/>
  <c r="DQ43" i="4"/>
  <c r="DP43" i="4"/>
  <c r="CW25" i="4"/>
  <c r="CV25" i="4"/>
  <c r="DQ59" i="4"/>
  <c r="DP59" i="4"/>
  <c r="DQ34" i="4"/>
  <c r="DP34" i="4"/>
  <c r="DK42" i="4"/>
  <c r="DJ42" i="4"/>
  <c r="DO41" i="4"/>
  <c r="DN41" i="4"/>
  <c r="DW58" i="4"/>
  <c r="DV58" i="4"/>
  <c r="DU28" i="4"/>
  <c r="DT28" i="4"/>
  <c r="DW47" i="4"/>
  <c r="DV47" i="4"/>
  <c r="DS24" i="4"/>
  <c r="DR24" i="4"/>
  <c r="DI29" i="4"/>
  <c r="DH29" i="4"/>
  <c r="DG58" i="4"/>
  <c r="DF58" i="4"/>
  <c r="DQ22" i="4"/>
  <c r="DP22" i="4"/>
  <c r="DG48" i="4"/>
  <c r="DF48" i="4"/>
  <c r="DI57" i="4"/>
  <c r="DH57" i="4"/>
  <c r="DK34" i="4"/>
  <c r="DJ34" i="4"/>
  <c r="DI35" i="4"/>
  <c r="DH35" i="4"/>
  <c r="DQ61" i="4"/>
  <c r="DP61" i="4"/>
  <c r="DQ39" i="4"/>
  <c r="DP39" i="4"/>
  <c r="DO57" i="4"/>
  <c r="DN57" i="4"/>
  <c r="CW35" i="4"/>
  <c r="CV35" i="4"/>
  <c r="DW61" i="4"/>
  <c r="DV61" i="4"/>
  <c r="DK56" i="4"/>
  <c r="DJ56" i="4"/>
  <c r="DS22" i="4"/>
  <c r="DR22" i="4"/>
  <c r="DG11" i="4"/>
  <c r="DF11" i="4"/>
  <c r="DG24" i="4"/>
  <c r="DF24" i="4"/>
  <c r="DI50" i="4"/>
  <c r="DH50" i="4"/>
  <c r="DK58" i="4"/>
  <c r="DJ58" i="4"/>
  <c r="DQ12" i="4"/>
  <c r="DP12" i="4"/>
  <c r="DI24" i="4"/>
  <c r="DH24" i="4"/>
  <c r="DK30" i="4"/>
  <c r="DJ30" i="4"/>
  <c r="DU69" i="4"/>
  <c r="DT69" i="4"/>
  <c r="DO65" i="4"/>
  <c r="DN65" i="4"/>
  <c r="DG64" i="4"/>
  <c r="DF64" i="4"/>
  <c r="DS56" i="4"/>
  <c r="DR56" i="4"/>
  <c r="DW31" i="4"/>
  <c r="DV31" i="4"/>
  <c r="DU16" i="4"/>
  <c r="DT16" i="4"/>
  <c r="CW62" i="4"/>
  <c r="CV62" i="4"/>
  <c r="DG21" i="4"/>
  <c r="DF21" i="4"/>
  <c r="DG59" i="4"/>
  <c r="DF59" i="4"/>
  <c r="DO63" i="4"/>
  <c r="DN63" i="4"/>
  <c r="DU18" i="4"/>
  <c r="DT18" i="4"/>
  <c r="CW17" i="4"/>
  <c r="CV17" i="4"/>
  <c r="DG35" i="4"/>
  <c r="DF35" i="4"/>
  <c r="DK51" i="4"/>
  <c r="DJ51" i="4"/>
  <c r="DU60" i="4"/>
  <c r="DT60" i="4"/>
  <c r="DI40" i="4"/>
  <c r="DH40" i="4"/>
  <c r="DM34" i="4"/>
  <c r="DL34" i="4"/>
  <c r="DM28" i="4"/>
  <c r="DL28" i="4"/>
  <c r="DK50" i="4"/>
  <c r="DJ50" i="4"/>
  <c r="DU53" i="4"/>
  <c r="DT53" i="4"/>
  <c r="DW34" i="4"/>
  <c r="DV34" i="4"/>
  <c r="DO10" i="4"/>
  <c r="DN10" i="4"/>
  <c r="DG63" i="4"/>
  <c r="DF63" i="4"/>
  <c r="DO22" i="4"/>
  <c r="DN22" i="4"/>
  <c r="DQ19" i="4"/>
  <c r="DP19" i="4"/>
  <c r="DI65" i="4"/>
  <c r="DH65" i="4"/>
  <c r="DM24" i="4"/>
  <c r="DL24" i="4"/>
  <c r="DS43" i="4"/>
  <c r="DR43" i="4"/>
  <c r="DM19" i="4"/>
  <c r="DL19" i="4"/>
  <c r="DI33" i="4"/>
  <c r="DH33" i="4"/>
  <c r="DS37" i="4"/>
  <c r="DR37" i="4"/>
  <c r="DK37" i="4"/>
  <c r="DJ37" i="4"/>
  <c r="DQ62" i="4"/>
  <c r="DP62" i="4"/>
  <c r="CW45" i="4"/>
  <c r="CV45" i="4"/>
  <c r="DS11" i="4"/>
  <c r="DR11" i="4"/>
  <c r="DK59" i="4"/>
  <c r="DJ59" i="4"/>
  <c r="DK23" i="4"/>
  <c r="DJ23" i="4"/>
  <c r="DW60" i="4"/>
  <c r="DV60" i="4"/>
  <c r="DO12" i="4"/>
  <c r="DN12" i="4"/>
  <c r="DM64" i="4"/>
  <c r="DL64" i="4"/>
  <c r="DU46" i="4"/>
  <c r="DT46" i="4"/>
  <c r="CW20" i="4"/>
  <c r="CV20" i="4"/>
  <c r="DO68" i="4"/>
  <c r="DN68" i="4"/>
  <c r="CW22" i="4"/>
  <c r="CV22" i="4"/>
  <c r="DO59" i="4"/>
  <c r="DN59" i="4"/>
  <c r="DK35" i="4"/>
  <c r="DJ35" i="4"/>
  <c r="DG28" i="4"/>
  <c r="DF28" i="4"/>
  <c r="DO60" i="4"/>
  <c r="DN60" i="4"/>
  <c r="DM30" i="4"/>
  <c r="DL30" i="4"/>
  <c r="DI10" i="4"/>
  <c r="DH10" i="4"/>
  <c r="DK49" i="4"/>
  <c r="DJ49" i="4"/>
  <c r="DQ49" i="4"/>
  <c r="DP49" i="4"/>
  <c r="DW40" i="4"/>
  <c r="DV40" i="4"/>
  <c r="DK25" i="4"/>
  <c r="DJ25" i="4"/>
  <c r="DG67" i="4"/>
  <c r="DF67" i="4"/>
  <c r="DU14" i="4"/>
  <c r="DT14" i="4"/>
  <c r="DM55" i="4"/>
  <c r="DL55" i="4"/>
  <c r="DQ63" i="4"/>
  <c r="DP63" i="4"/>
  <c r="DM44" i="4"/>
  <c r="DL44" i="4"/>
  <c r="CW64" i="4"/>
  <c r="CV64" i="4"/>
  <c r="CW27" i="4"/>
  <c r="CV27" i="4"/>
  <c r="DI47" i="4"/>
  <c r="DH47" i="4"/>
  <c r="DK66" i="4"/>
  <c r="DJ66" i="4"/>
  <c r="DG14" i="4"/>
  <c r="DF14" i="4"/>
  <c r="DK38" i="4"/>
  <c r="DJ38" i="4"/>
  <c r="DI21" i="4"/>
  <c r="DH21" i="4"/>
  <c r="DQ11" i="4"/>
  <c r="DP11" i="4"/>
  <c r="DS66" i="4"/>
  <c r="DR66" i="4"/>
  <c r="DI25" i="4"/>
  <c r="DH25" i="4"/>
  <c r="DM51" i="4"/>
  <c r="DL51" i="4"/>
  <c r="DG45" i="4"/>
  <c r="DF45" i="4"/>
  <c r="DQ40" i="4"/>
  <c r="DP40" i="4"/>
  <c r="DQ60" i="4"/>
  <c r="DP60" i="4"/>
  <c r="DI60" i="4"/>
  <c r="DH60" i="4"/>
  <c r="DM59" i="4"/>
  <c r="DL59" i="4"/>
  <c r="CW67" i="4"/>
  <c r="CV67" i="4"/>
  <c r="DM49" i="4"/>
  <c r="DL49" i="4"/>
  <c r="DK68" i="4"/>
  <c r="DJ68" i="4"/>
  <c r="DO24" i="4"/>
  <c r="DN24" i="4"/>
  <c r="DK19" i="4"/>
  <c r="DJ19" i="4"/>
  <c r="DW33" i="4"/>
  <c r="DV33" i="4"/>
  <c r="DM57" i="4"/>
  <c r="DL57" i="4"/>
  <c r="DG17" i="4"/>
  <c r="DF17" i="4"/>
  <c r="DW36" i="4"/>
  <c r="DV36" i="4"/>
  <c r="DK57" i="4"/>
  <c r="DJ57" i="4"/>
  <c r="DG51" i="4"/>
  <c r="DF51" i="4"/>
  <c r="DG25" i="4"/>
  <c r="DF25" i="4"/>
  <c r="DI62" i="4"/>
  <c r="DH62" i="4"/>
  <c r="CW32" i="4"/>
  <c r="CV32" i="4"/>
  <c r="DQ15" i="4"/>
  <c r="DP15" i="4"/>
  <c r="DI49" i="4"/>
  <c r="DH49" i="4"/>
  <c r="DS45" i="4"/>
  <c r="DR45" i="4"/>
  <c r="DG22" i="4"/>
  <c r="DF22" i="4"/>
  <c r="DW13" i="4"/>
  <c r="DV13" i="4"/>
  <c r="DS44" i="4"/>
  <c r="DR44" i="4"/>
  <c r="DS57" i="4"/>
  <c r="DR57" i="4"/>
  <c r="DQ33" i="4"/>
  <c r="DP33" i="4"/>
  <c r="DG69" i="4"/>
  <c r="DF69" i="4"/>
  <c r="DO64" i="4"/>
  <c r="DN64" i="4"/>
  <c r="DG13" i="4"/>
  <c r="DF13" i="4"/>
  <c r="DS40" i="4"/>
  <c r="DR40" i="4"/>
  <c r="DQ45" i="4"/>
  <c r="DP45" i="4"/>
  <c r="CW19" i="4"/>
  <c r="CV19" i="4"/>
  <c r="DO44" i="4"/>
  <c r="DN44" i="4"/>
  <c r="CW30" i="4"/>
  <c r="CV30" i="4"/>
  <c r="DG65" i="4"/>
  <c r="DF65" i="4"/>
  <c r="DI22" i="4"/>
  <c r="DH22" i="4"/>
  <c r="DU64" i="4"/>
  <c r="DT64" i="4"/>
  <c r="DU21" i="4"/>
  <c r="DT21" i="4"/>
  <c r="DK53" i="4"/>
  <c r="DJ53" i="4"/>
  <c r="DQ32" i="4"/>
  <c r="DP32" i="4"/>
  <c r="DM21" i="4"/>
  <c r="DL21" i="4"/>
  <c r="DS65" i="4"/>
  <c r="DR65" i="4"/>
  <c r="CW44" i="4"/>
  <c r="CV44" i="4"/>
  <c r="DI12" i="4"/>
  <c r="DH12" i="4"/>
  <c r="DG36" i="4"/>
  <c r="DF36" i="4"/>
  <c r="DG41" i="4"/>
  <c r="DF41" i="4"/>
  <c r="CW46" i="4"/>
  <c r="CV46" i="4"/>
  <c r="CW38" i="4"/>
  <c r="CV38" i="4"/>
  <c r="DO55" i="4"/>
  <c r="DN55" i="4"/>
  <c r="DW11" i="4"/>
  <c r="DV11" i="4"/>
  <c r="DK64" i="4"/>
  <c r="DJ64" i="4"/>
  <c r="DM61" i="4"/>
  <c r="DL61" i="4"/>
  <c r="DM27" i="4"/>
  <c r="DL27" i="4"/>
  <c r="DM54" i="4"/>
  <c r="DL54" i="4"/>
  <c r="DS53" i="4"/>
  <c r="DR53" i="4"/>
  <c r="DG54" i="4"/>
  <c r="DF54" i="4"/>
  <c r="DQ58" i="4"/>
  <c r="DP58" i="4"/>
  <c r="DM15" i="4"/>
  <c r="DL15" i="4"/>
  <c r="DG27" i="4"/>
  <c r="DF27" i="4"/>
  <c r="DW69" i="4"/>
  <c r="DV69" i="4"/>
  <c r="DW52" i="4"/>
  <c r="DV52" i="4"/>
  <c r="DW38" i="4"/>
  <c r="DV38" i="4"/>
  <c r="DM46" i="4"/>
  <c r="DL46" i="4"/>
  <c r="DK52" i="4"/>
  <c r="DJ52" i="4"/>
  <c r="DQ53" i="4"/>
  <c r="DP53" i="4"/>
  <c r="DM32" i="4"/>
  <c r="DL32" i="4"/>
  <c r="DO43" i="4"/>
  <c r="DN43" i="4"/>
  <c r="DG50" i="4"/>
  <c r="DF50" i="4"/>
  <c r="DK16" i="4"/>
  <c r="DJ16" i="4"/>
  <c r="DM67" i="4"/>
  <c r="DL67" i="4"/>
  <c r="DS55" i="4"/>
  <c r="DR55" i="4"/>
  <c r="DU20" i="4"/>
  <c r="DT20" i="4"/>
  <c r="DQ38" i="4"/>
  <c r="DP38" i="4"/>
  <c r="DM35" i="4"/>
  <c r="DL35" i="4"/>
  <c r="DW26" i="4"/>
  <c r="DV26" i="4"/>
  <c r="DM58" i="4"/>
  <c r="DL58" i="4"/>
  <c r="DW43" i="4"/>
  <c r="DV43" i="4"/>
  <c r="DG40" i="4"/>
  <c r="DF40" i="4"/>
  <c r="DM37" i="4"/>
  <c r="DL37" i="4"/>
  <c r="DS31" i="4"/>
  <c r="DR31" i="4"/>
  <c r="CW15" i="4"/>
  <c r="CV15" i="4"/>
  <c r="DO20" i="4"/>
  <c r="DN20" i="4"/>
  <c r="DI26" i="4"/>
  <c r="DH26" i="4"/>
  <c r="CW33" i="4"/>
  <c r="CV33" i="4"/>
  <c r="DK24" i="4"/>
  <c r="DJ24" i="4"/>
  <c r="DO42" i="4"/>
  <c r="DN42" i="4"/>
  <c r="DK61" i="4"/>
  <c r="DJ61" i="4"/>
  <c r="DI32" i="4"/>
  <c r="DH32" i="4"/>
  <c r="CW36" i="4"/>
  <c r="CV36" i="4"/>
  <c r="DU13" i="4"/>
  <c r="DT13" i="4"/>
  <c r="DQ10" i="4"/>
  <c r="DP10" i="4"/>
  <c r="DM43" i="4"/>
  <c r="DL43" i="4"/>
  <c r="DM66" i="4"/>
  <c r="DL66" i="4"/>
  <c r="DQ48" i="4"/>
  <c r="DP48" i="4"/>
  <c r="DQ67" i="4"/>
  <c r="DP67" i="4"/>
  <c r="DU39" i="4"/>
  <c r="DT39" i="4"/>
  <c r="DO40" i="4"/>
  <c r="DN40" i="4"/>
  <c r="DW55" i="4"/>
  <c r="DV55" i="4"/>
  <c r="DU12" i="4"/>
  <c r="DT12" i="4"/>
  <c r="DI20" i="4"/>
  <c r="DH20" i="4"/>
  <c r="CW61" i="4"/>
  <c r="CV61" i="4"/>
  <c r="DU35" i="4"/>
  <c r="DT35" i="4"/>
  <c r="DW64" i="4"/>
  <c r="DV64" i="4"/>
  <c r="DG26" i="4"/>
  <c r="DF26" i="4"/>
  <c r="DM42" i="4"/>
  <c r="DL42" i="4"/>
  <c r="DK20" i="4"/>
  <c r="DJ20" i="4"/>
  <c r="DU55" i="4"/>
  <c r="DT55" i="4"/>
  <c r="DK47" i="4"/>
  <c r="DJ47" i="4"/>
  <c r="DK21" i="4"/>
  <c r="DJ21" i="4"/>
  <c r="CW28" i="4"/>
  <c r="CV28" i="4"/>
  <c r="DS34" i="4"/>
  <c r="DR34" i="4"/>
  <c r="DU51" i="4"/>
  <c r="DT51" i="4"/>
  <c r="CW42" i="4"/>
  <c r="CV42" i="4"/>
  <c r="CW53" i="4"/>
  <c r="CV53" i="4"/>
  <c r="DI63" i="4"/>
  <c r="DH63" i="4"/>
  <c r="CW26" i="4"/>
  <c r="CV26" i="4"/>
  <c r="DW68" i="4"/>
  <c r="DV68" i="4"/>
  <c r="CW59" i="4"/>
  <c r="CV59" i="4"/>
  <c r="DU34" i="4"/>
  <c r="DT34" i="4"/>
  <c r="CW57" i="4"/>
  <c r="CV57" i="4"/>
  <c r="DK31" i="4"/>
  <c r="DJ31" i="4"/>
  <c r="DO38" i="4"/>
  <c r="DN38" i="4"/>
  <c r="CW65" i="4"/>
  <c r="CV65" i="4"/>
  <c r="DM39" i="4"/>
  <c r="DL39" i="4"/>
  <c r="DW18" i="4"/>
  <c r="DV18" i="4"/>
  <c r="DK39" i="4"/>
  <c r="DJ39" i="4"/>
  <c r="DQ14" i="4"/>
  <c r="DP14" i="4"/>
  <c r="DM68" i="4"/>
  <c r="DL68" i="4"/>
  <c r="DI41" i="4"/>
  <c r="DH41" i="4"/>
  <c r="DW45" i="4"/>
  <c r="DV45" i="4"/>
  <c r="DK40" i="4"/>
  <c r="DJ40" i="4"/>
  <c r="DU27" i="4"/>
  <c r="DT27" i="4"/>
  <c r="DK27" i="4"/>
  <c r="DJ27" i="4"/>
  <c r="DM33" i="4"/>
  <c r="DL33" i="4"/>
  <c r="DO15" i="4"/>
  <c r="DN15" i="4"/>
  <c r="CW10" i="4"/>
  <c r="CV10" i="4"/>
  <c r="DM26" i="4"/>
  <c r="DL26" i="4"/>
  <c r="DQ36" i="4"/>
  <c r="DP36" i="4"/>
  <c r="DO33" i="4"/>
  <c r="DN33" i="4"/>
  <c r="DO51" i="4"/>
  <c r="DN51" i="4"/>
  <c r="DG19" i="4"/>
  <c r="DF19" i="4"/>
  <c r="DO32" i="4"/>
  <c r="DN32" i="4"/>
  <c r="DQ42" i="4"/>
  <c r="DP42" i="4"/>
  <c r="DG38" i="4"/>
  <c r="DF38" i="4"/>
  <c r="DS42" i="4"/>
  <c r="DR42" i="4"/>
  <c r="DU65" i="4"/>
  <c r="DT65" i="4"/>
  <c r="DO14" i="4"/>
  <c r="DN14" i="4"/>
  <c r="DO66" i="4"/>
  <c r="DN66" i="4"/>
  <c r="DW19" i="4"/>
  <c r="DV19" i="4"/>
  <c r="DW23" i="4"/>
  <c r="DV23" i="4"/>
  <c r="DU38" i="4"/>
  <c r="DT38" i="4"/>
  <c r="DQ66" i="4"/>
  <c r="DP66" i="4"/>
  <c r="CW14" i="4"/>
  <c r="CV14" i="4"/>
  <c r="DQ26" i="4"/>
  <c r="DP26" i="4"/>
  <c r="DU61" i="4"/>
  <c r="DT61" i="4"/>
  <c r="DK11" i="4"/>
  <c r="DJ11" i="4"/>
  <c r="DS25" i="4"/>
  <c r="DR25" i="4"/>
  <c r="DK13" i="4"/>
  <c r="DJ13" i="4"/>
  <c r="DW49" i="4"/>
  <c r="DV49" i="4"/>
  <c r="CW31" i="4"/>
  <c r="CV31" i="4"/>
  <c r="DI59" i="4"/>
  <c r="DH59" i="4"/>
  <c r="DS13" i="4"/>
  <c r="DR13" i="4"/>
  <c r="DM62" i="4"/>
  <c r="DL62" i="4"/>
  <c r="DO26" i="4"/>
  <c r="DN26" i="4"/>
  <c r="DM29" i="4"/>
  <c r="DL29" i="4"/>
  <c r="DU47" i="4"/>
  <c r="DT47" i="4"/>
  <c r="DQ57" i="4"/>
  <c r="DP57" i="4"/>
  <c r="DU67" i="4"/>
  <c r="DT67" i="4"/>
  <c r="CW12" i="4"/>
  <c r="CV12" i="4"/>
  <c r="DU49" i="4"/>
  <c r="DT49" i="4"/>
  <c r="DG60" i="4"/>
  <c r="DF60" i="4"/>
  <c r="DO16" i="4"/>
  <c r="DN16" i="4"/>
  <c r="DO34" i="4"/>
  <c r="DN34" i="4"/>
  <c r="DS10" i="4"/>
  <c r="DR10" i="4"/>
  <c r="DM23" i="4"/>
  <c r="DL23" i="4"/>
  <c r="DO52" i="4"/>
  <c r="DN52" i="4"/>
  <c r="DU56" i="4"/>
  <c r="DT56" i="4"/>
  <c r="DS36" i="4"/>
  <c r="DR36" i="4"/>
  <c r="DQ64" i="4"/>
  <c r="DP64" i="4"/>
  <c r="DG30" i="4"/>
  <c r="DF30" i="4"/>
  <c r="DW41" i="4"/>
  <c r="DV41" i="4"/>
  <c r="DK65" i="4"/>
  <c r="DJ65" i="4"/>
  <c r="DG39" i="4"/>
  <c r="DF39" i="4"/>
  <c r="DK22" i="4"/>
  <c r="DJ22" i="4"/>
  <c r="DM69" i="4"/>
  <c r="DL69" i="4"/>
  <c r="DM12" i="4"/>
  <c r="DL12" i="4"/>
  <c r="DQ54" i="4"/>
  <c r="DP54" i="4"/>
  <c r="DU11" i="4"/>
  <c r="DT11" i="4"/>
  <c r="CW37" i="4"/>
  <c r="CV37" i="4"/>
  <c r="CW54" i="4"/>
  <c r="CV54" i="4"/>
  <c r="DG52" i="4"/>
  <c r="DF52" i="4"/>
  <c r="DW48" i="4"/>
  <c r="DV48" i="4"/>
  <c r="DO39" i="4"/>
  <c r="DN39" i="4"/>
  <c r="DW20" i="4"/>
  <c r="DV20" i="4"/>
  <c r="DU68" i="4"/>
  <c r="DT68" i="4"/>
  <c r="DQ51" i="4"/>
  <c r="DP51" i="4"/>
  <c r="DW28" i="4"/>
  <c r="DV28" i="4"/>
  <c r="DO35" i="4"/>
  <c r="DN35" i="4"/>
  <c r="DS68" i="4"/>
  <c r="DR68" i="4"/>
  <c r="DM52" i="4"/>
  <c r="DL52" i="4"/>
  <c r="DU59" i="4"/>
  <c r="DT59" i="4"/>
  <c r="CW60" i="4"/>
  <c r="CV60" i="4"/>
  <c r="CW39" i="4"/>
  <c r="CV39" i="4"/>
  <c r="DW63" i="4"/>
  <c r="DV63" i="4"/>
  <c r="DU33" i="4"/>
  <c r="DT33" i="4"/>
  <c r="DQ21" i="4"/>
  <c r="DP21" i="4"/>
  <c r="DS21" i="4"/>
  <c r="DR21" i="4"/>
  <c r="CW63" i="4"/>
  <c r="CV63" i="4"/>
  <c r="DS49" i="4"/>
  <c r="DR49" i="4"/>
  <c r="DW59" i="4"/>
  <c r="DV59" i="4"/>
  <c r="DQ41" i="4"/>
  <c r="DP41" i="4"/>
  <c r="DQ44" i="4"/>
  <c r="DP44" i="4"/>
  <c r="DQ13" i="4"/>
  <c r="DP13" i="4"/>
  <c r="DI52" i="4"/>
  <c r="DH52" i="4"/>
  <c r="CW52" i="4"/>
  <c r="CV52" i="4"/>
  <c r="DU22" i="4"/>
  <c r="DT22" i="4"/>
  <c r="DI37" i="4"/>
  <c r="DH37" i="4"/>
  <c r="DG20" i="4"/>
  <c r="DF20" i="4"/>
  <c r="DK60" i="4"/>
  <c r="DJ60" i="4"/>
  <c r="DG62" i="4"/>
  <c r="DF62" i="4"/>
  <c r="DQ55" i="4"/>
  <c r="DP55" i="4"/>
  <c r="DU37" i="4"/>
  <c r="DT37" i="4"/>
  <c r="DQ50" i="4"/>
  <c r="DP50" i="4"/>
  <c r="DO46" i="4"/>
  <c r="DN46" i="4"/>
  <c r="DO69" i="4"/>
  <c r="DN69" i="4"/>
  <c r="DK55" i="4"/>
  <c r="DJ55" i="4"/>
  <c r="DQ28" i="4"/>
  <c r="DP28" i="4"/>
  <c r="DW25" i="4"/>
  <c r="DV25" i="4"/>
  <c r="DQ56" i="4"/>
  <c r="DP56" i="4"/>
  <c r="CW29" i="4"/>
  <c r="CV29" i="4"/>
  <c r="CW34" i="4"/>
  <c r="CV34" i="4"/>
  <c r="DQ47" i="4"/>
  <c r="DP47" i="4"/>
  <c r="DO18" i="4"/>
  <c r="DN18" i="4"/>
  <c r="DW14" i="4"/>
  <c r="DV14" i="4"/>
  <c r="DG44" i="4"/>
  <c r="DF44" i="4"/>
  <c r="DU52" i="4"/>
  <c r="DT52" i="4"/>
  <c r="DI56" i="4"/>
  <c r="DH56" i="4"/>
  <c r="DG12" i="4"/>
  <c r="DF12" i="4"/>
  <c r="DQ16" i="4"/>
  <c r="DP16" i="4"/>
  <c r="DO28" i="4"/>
  <c r="DN28" i="4"/>
  <c r="DK45" i="4"/>
  <c r="DJ45" i="4"/>
  <c r="DW53" i="4"/>
  <c r="DV53" i="4"/>
  <c r="DS27" i="4"/>
  <c r="DR27" i="4"/>
  <c r="DI27" i="4"/>
  <c r="DH27" i="4"/>
  <c r="DQ35" i="4"/>
  <c r="DP35" i="4"/>
  <c r="DW44" i="4"/>
  <c r="DV44" i="4"/>
  <c r="DW42" i="4"/>
  <c r="DV42" i="4"/>
  <c r="DM48" i="4"/>
  <c r="DL48" i="4"/>
  <c r="DK43" i="4"/>
  <c r="DJ43" i="4"/>
  <c r="DG57" i="4"/>
  <c r="DF57" i="4"/>
  <c r="CW21" i="4"/>
  <c r="CV21" i="4"/>
  <c r="DI19" i="4"/>
  <c r="DH19" i="4"/>
  <c r="DI36" i="4"/>
  <c r="DH36" i="4"/>
  <c r="DS33" i="4"/>
  <c r="DR33" i="4"/>
  <c r="DI51" i="4"/>
  <c r="DH51" i="4"/>
  <c r="DG34" i="4"/>
  <c r="DF34" i="4"/>
  <c r="DG16" i="4"/>
  <c r="DF16" i="4"/>
  <c r="DW62" i="4"/>
  <c r="DV62" i="4"/>
  <c r="DU10" i="4"/>
  <c r="DT10" i="4"/>
  <c r="DQ27" i="4"/>
  <c r="DP27" i="4"/>
  <c r="CW23" i="4"/>
  <c r="CV23" i="4"/>
  <c r="DI48" i="4"/>
  <c r="DH48" i="4"/>
  <c r="DU25" i="4"/>
  <c r="DT25" i="4"/>
  <c r="DS50" i="4"/>
  <c r="DR50" i="4"/>
  <c r="DU23" i="4"/>
  <c r="DT23" i="4"/>
  <c r="DI68" i="4"/>
  <c r="DH68" i="4"/>
  <c r="DK63" i="4"/>
  <c r="DJ63" i="4"/>
  <c r="DU57" i="4"/>
  <c r="DT57" i="4"/>
  <c r="DQ29" i="4"/>
  <c r="DP29" i="4"/>
  <c r="DI34" i="4"/>
  <c r="DH34" i="4"/>
  <c r="CW43" i="4"/>
  <c r="CV43" i="4"/>
  <c r="DW65" i="4"/>
  <c r="DV65" i="4"/>
  <c r="DW16" i="4"/>
  <c r="DV16" i="4"/>
  <c r="DM47" i="4"/>
  <c r="DL47" i="4"/>
  <c r="DK54" i="4"/>
  <c r="DJ54" i="4"/>
  <c r="DG46" i="4"/>
  <c r="DF46" i="4"/>
  <c r="DI58" i="4"/>
  <c r="DH58" i="4"/>
  <c r="DS38" i="4"/>
  <c r="DR38" i="4"/>
  <c r="DO30" i="4"/>
  <c r="DN30" i="4"/>
  <c r="DQ23" i="4"/>
  <c r="DP23" i="4"/>
  <c r="DW30" i="4"/>
  <c r="DV30" i="4"/>
  <c r="DS14" i="4"/>
  <c r="DR14" i="4"/>
  <c r="CW16" i="4"/>
  <c r="CV16" i="4"/>
  <c r="CW56" i="4"/>
  <c r="CV56" i="4"/>
  <c r="DU40" i="4"/>
  <c r="DT40" i="4"/>
  <c r="DI45" i="4"/>
  <c r="DH45" i="4"/>
  <c r="DQ17" i="4"/>
  <c r="DP17" i="4"/>
  <c r="CW68" i="4"/>
  <c r="CV68" i="4"/>
  <c r="DO31" i="4"/>
  <c r="DN31" i="4"/>
  <c r="DG42" i="4"/>
  <c r="DF42" i="4"/>
  <c r="DM16" i="4"/>
  <c r="DL16" i="4"/>
  <c r="DG61" i="4"/>
  <c r="DF61" i="4"/>
  <c r="DS15" i="4"/>
  <c r="DR15" i="4"/>
  <c r="DO47" i="4"/>
  <c r="DN47" i="4"/>
  <c r="DW24" i="4"/>
  <c r="DV24" i="4"/>
  <c r="DI69" i="4"/>
  <c r="DH69" i="4"/>
  <c r="DS35" i="4"/>
  <c r="DR35" i="4"/>
  <c r="DW17" i="4"/>
  <c r="DV17" i="4"/>
  <c r="DK44" i="4"/>
  <c r="DJ44" i="4"/>
  <c r="CW48" i="4"/>
  <c r="CV48" i="4"/>
  <c r="DS17" i="4"/>
  <c r="DR17" i="4"/>
  <c r="DU31" i="4"/>
  <c r="DT31" i="4"/>
  <c r="DM65" i="4"/>
  <c r="DL65" i="4"/>
  <c r="DQ30" i="4"/>
  <c r="DP30" i="4"/>
  <c r="DK15" i="4"/>
  <c r="DJ15" i="4"/>
  <c r="DW46" i="4"/>
  <c r="DV46" i="4"/>
  <c r="DG68" i="4"/>
  <c r="DF68" i="4"/>
  <c r="DW29" i="4"/>
  <c r="DV29" i="4"/>
  <c r="CW13" i="4"/>
  <c r="CV13" i="4"/>
  <c r="DU32" i="4"/>
  <c r="DT32" i="4"/>
  <c r="DO61" i="4"/>
  <c r="DN61" i="4"/>
  <c r="DM17" i="4"/>
  <c r="DL17" i="4"/>
  <c r="DO54" i="4"/>
  <c r="DN54" i="4"/>
  <c r="CW47" i="4"/>
  <c r="CV47" i="4"/>
  <c r="DW56" i="4"/>
  <c r="DV56" i="4"/>
  <c r="DG10" i="4"/>
  <c r="DF10" i="4"/>
  <c r="DO56" i="4"/>
  <c r="DN56" i="4"/>
  <c r="DG33" i="4"/>
  <c r="DF33" i="4"/>
  <c r="DU54" i="4"/>
  <c r="DT54" i="4"/>
  <c r="DO17" i="4"/>
  <c r="DN17" i="4"/>
  <c r="DI55" i="4"/>
  <c r="DH55" i="4"/>
  <c r="DM36" i="4"/>
  <c r="DL36" i="4"/>
  <c r="DW15" i="4"/>
  <c r="DV15" i="4"/>
  <c r="DS59" i="4"/>
  <c r="DR59" i="4"/>
  <c r="DS39" i="4"/>
  <c r="DR39" i="4"/>
  <c r="DO29" i="4"/>
  <c r="DN29" i="4"/>
  <c r="DQ31" i="4"/>
  <c r="DP31" i="4"/>
  <c r="DS58" i="4"/>
  <c r="DR58" i="4"/>
  <c r="DK26" i="4"/>
  <c r="DJ26" i="4"/>
  <c r="DS23" i="4"/>
  <c r="DR23" i="4"/>
  <c r="CW55" i="4"/>
  <c r="CV55" i="4"/>
  <c r="DQ69" i="4"/>
  <c r="DP69" i="4"/>
  <c r="DI17" i="4"/>
  <c r="DH17" i="4"/>
  <c r="DG23" i="4"/>
  <c r="DF23" i="4"/>
  <c r="DS54" i="4"/>
  <c r="DR54" i="4"/>
  <c r="DI42" i="4"/>
  <c r="DH42" i="4"/>
  <c r="DO13" i="4"/>
  <c r="DN13" i="4"/>
  <c r="DO49" i="4"/>
  <c r="DN49" i="4"/>
  <c r="DM41" i="4"/>
  <c r="DL41" i="4"/>
  <c r="DS32" i="4"/>
  <c r="DR32" i="4"/>
  <c r="DS46" i="4"/>
  <c r="DR46" i="4"/>
  <c r="DQ68" i="4"/>
  <c r="DP68" i="4"/>
  <c r="DM25" i="4"/>
  <c r="DL25" i="4"/>
  <c r="DG37" i="4"/>
  <c r="DF37" i="4"/>
  <c r="DW66" i="4"/>
  <c r="DV66" i="4"/>
  <c r="DO67" i="4"/>
  <c r="DN67" i="4"/>
  <c r="DK14" i="4"/>
  <c r="DJ14" i="4"/>
  <c r="DU41" i="4"/>
  <c r="DT41" i="4"/>
  <c r="DO45" i="4"/>
  <c r="DN45" i="4"/>
  <c r="DM22" i="4"/>
  <c r="DL22" i="4"/>
  <c r="DO21" i="4"/>
  <c r="DN21" i="4"/>
  <c r="DG47" i="4"/>
  <c r="DF47" i="4"/>
  <c r="DW67" i="4"/>
  <c r="DV67" i="4"/>
  <c r="DU66" i="4"/>
  <c r="DT66" i="4"/>
  <c r="DW54" i="4"/>
  <c r="DV54" i="4"/>
  <c r="DG56" i="4"/>
  <c r="DF56" i="4"/>
  <c r="DU29" i="4"/>
  <c r="DT29" i="4"/>
  <c r="DS18" i="4"/>
  <c r="DR18" i="4"/>
  <c r="DQ24" i="4"/>
  <c r="DP24" i="4"/>
  <c r="DU63" i="4"/>
  <c r="DT63" i="4"/>
  <c r="DU17" i="4"/>
  <c r="DT17" i="4"/>
  <c r="DM40" i="4"/>
  <c r="DL40" i="4"/>
  <c r="DO53" i="4"/>
  <c r="DN53" i="4"/>
  <c r="DI67" i="4"/>
  <c r="DH67" i="4"/>
  <c r="DM14" i="4"/>
  <c r="DL14" i="4"/>
  <c r="DI31" i="4"/>
  <c r="DH31" i="4"/>
  <c r="DW12" i="4"/>
  <c r="DV12" i="4"/>
  <c r="DS48" i="4"/>
  <c r="DR48" i="4"/>
  <c r="DK29" i="4"/>
  <c r="DJ29" i="4"/>
  <c r="DM11" i="4"/>
  <c r="DL11" i="4"/>
  <c r="DG43" i="4"/>
  <c r="DF43" i="4"/>
  <c r="CW50" i="4"/>
  <c r="CV50" i="4"/>
  <c r="DO25" i="4"/>
  <c r="DN25" i="4"/>
  <c r="DS30" i="4"/>
  <c r="DR30" i="4"/>
  <c r="DG49" i="4"/>
  <c r="DF49" i="4"/>
  <c r="DU26" i="4"/>
  <c r="DT26" i="4"/>
  <c r="DW51" i="4"/>
  <c r="DV51" i="4"/>
  <c r="DK62" i="4"/>
  <c r="DJ62" i="4"/>
  <c r="DM56" i="4"/>
  <c r="DL56" i="4"/>
  <c r="DG66" i="4"/>
  <c r="DF66" i="4"/>
  <c r="CW40" i="4"/>
  <c r="CV40" i="4"/>
  <c r="DW57" i="4"/>
  <c r="DV57" i="4"/>
  <c r="DM60" i="4"/>
  <c r="DL60" i="4"/>
  <c r="DQ65" i="4"/>
  <c r="DP65" i="4"/>
  <c r="CW69" i="4"/>
  <c r="CV69" i="4"/>
  <c r="DO23" i="4"/>
  <c r="DN23" i="4"/>
  <c r="DU48" i="4"/>
  <c r="DT48" i="4"/>
  <c r="DS19" i="4"/>
  <c r="DR19" i="4"/>
  <c r="DI11" i="4"/>
  <c r="DH11" i="4"/>
  <c r="DQ52" i="4"/>
  <c r="DP52" i="4"/>
  <c r="DK17" i="4"/>
  <c r="DJ17" i="4"/>
  <c r="DM20" i="4"/>
  <c r="DL20" i="4"/>
  <c r="DO19" i="4"/>
  <c r="DN19" i="4"/>
  <c r="DG15" i="4"/>
  <c r="DF15" i="4"/>
  <c r="DU43" i="4"/>
  <c r="DT43" i="4"/>
  <c r="DU62" i="4"/>
  <c r="DT62" i="4"/>
  <c r="DM10" i="4"/>
  <c r="DL10" i="4"/>
  <c r="DG55" i="4"/>
  <c r="DF55" i="4"/>
  <c r="DK10" i="4"/>
  <c r="DJ10" i="4"/>
  <c r="DI54" i="4"/>
  <c r="DH54" i="4"/>
  <c r="DK48" i="4"/>
  <c r="DJ48" i="4"/>
  <c r="DI39" i="4"/>
  <c r="DH39" i="4"/>
  <c r="DK18" i="4"/>
  <c r="DJ18" i="4"/>
  <c r="DI13" i="4"/>
  <c r="DH13" i="4"/>
  <c r="DU15" i="4"/>
  <c r="DT15" i="4"/>
  <c r="DS67" i="4"/>
  <c r="DR67" i="4"/>
  <c r="DO62" i="4"/>
  <c r="DN62" i="4"/>
  <c r="DI23" i="4"/>
  <c r="DH23" i="4"/>
  <c r="DS64" i="4"/>
  <c r="DR64" i="4"/>
  <c r="CW18" i="4"/>
  <c r="CV18" i="4"/>
  <c r="DI18" i="4"/>
  <c r="DH18" i="4"/>
  <c r="DI38" i="4"/>
  <c r="DH38" i="4"/>
  <c r="DU50" i="4"/>
  <c r="DT50" i="4"/>
  <c r="DM18" i="4"/>
  <c r="DL18" i="4"/>
  <c r="DS51" i="4"/>
  <c r="DR51" i="4"/>
  <c r="DU45" i="4"/>
  <c r="DT45" i="4"/>
  <c r="DO50" i="4"/>
  <c r="DN50" i="4"/>
  <c r="DI16" i="4"/>
  <c r="DH16" i="4"/>
  <c r="DK67" i="4"/>
  <c r="DJ67" i="4"/>
  <c r="DO27" i="4"/>
  <c r="DN27" i="4"/>
  <c r="DW21" i="4"/>
  <c r="DV21" i="4"/>
  <c r="DK36" i="4"/>
  <c r="DJ36" i="4"/>
  <c r="DM45" i="4"/>
  <c r="DL45" i="4"/>
  <c r="DW37" i="4"/>
  <c r="DV37" i="4"/>
  <c r="DW27" i="4"/>
  <c r="DV27" i="4"/>
  <c r="DK46" i="4"/>
  <c r="DJ46" i="4"/>
  <c r="DI30" i="4"/>
  <c r="DH30" i="4"/>
  <c r="DI64" i="4"/>
  <c r="DH64" i="4"/>
  <c r="DW50" i="4"/>
  <c r="DV50" i="4"/>
  <c r="DI44" i="4"/>
  <c r="DH44" i="4"/>
  <c r="DU36" i="4"/>
  <c r="DT36" i="4"/>
  <c r="DM63" i="4"/>
  <c r="DL63" i="4"/>
  <c r="DO36" i="4"/>
  <c r="DN36" i="4"/>
  <c r="DS29" i="4"/>
  <c r="DR29" i="4"/>
  <c r="DQ18" i="4"/>
  <c r="DP18" i="4"/>
</calcChain>
</file>

<file path=xl/sharedStrings.xml><?xml version="1.0" encoding="utf-8"?>
<sst xmlns="http://schemas.openxmlformats.org/spreadsheetml/2006/main" count="2246" uniqueCount="176">
  <si>
    <t>1. Division</t>
  </si>
  <si>
    <t>Sidste uge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</si>
  <si>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</si>
  <si>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</si>
  <si>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</si>
  <si>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</si>
  <si>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</si>
  <si>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</si>
  <si>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</si>
  <si>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</si>
  <si>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</si>
  <si>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</si>
  <si>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</si>
  <si>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</si>
  <si>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2. Division</t>
  </si>
  <si>
    <t>3. Division</t>
  </si>
  <si>
    <t>Før</t>
  </si>
  <si>
    <t>Efter</t>
  </si>
  <si>
    <t>10 point</t>
  </si>
  <si>
    <t>5 point</t>
  </si>
  <si>
    <t>4 point</t>
  </si>
  <si>
    <t>3 point</t>
  </si>
  <si>
    <t>2 point</t>
  </si>
  <si>
    <t>Ugescore</t>
  </si>
  <si>
    <t>Point</t>
  </si>
  <si>
    <t>Plac.</t>
  </si>
  <si>
    <t>Pladsciffer</t>
  </si>
  <si>
    <t>Placering</t>
  </si>
  <si>
    <t>Tillæg</t>
  </si>
  <si>
    <t>Uge:</t>
  </si>
  <si>
    <t>Måned:</t>
  </si>
  <si>
    <t>Res</t>
  </si>
  <si>
    <t>Enk.</t>
  </si>
  <si>
    <t>96-r.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</si>
  <si>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</si>
  <si>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</si>
  <si>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</si>
  <si>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</si>
  <si>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</si>
  <si>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</si>
  <si>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</si>
  <si>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</si>
  <si>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</si>
  <si>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</si>
  <si>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</si>
  <si>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</si>
  <si>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</si>
  <si>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ID</t>
  </si>
  <si>
    <t>Signatur</t>
  </si>
  <si>
    <t>Lund's Tipsforening</t>
  </si>
  <si>
    <t>Placering sidste uge :</t>
  </si>
  <si>
    <t>De 13 rigtige</t>
  </si>
  <si>
    <t>E</t>
  </si>
  <si>
    <t>Enkeltrækken</t>
  </si>
  <si>
    <t>Samlet score</t>
  </si>
  <si>
    <t>Ny samlet score</t>
  </si>
  <si>
    <t>Ny placering</t>
  </si>
  <si>
    <t>De 4 sikre</t>
  </si>
  <si>
    <t>96-rækken</t>
  </si>
  <si>
    <t>Ny pladsciffer</t>
  </si>
  <si>
    <t>Klagefrister:</t>
  </si>
  <si>
    <t>Husk, husk, husk:</t>
  </si>
  <si>
    <t>Regnefejl - 3 uger</t>
  </si>
  <si>
    <t>Opstillingsfejl - lørdag kl. 14.00</t>
  </si>
  <si>
    <t>1X2</t>
  </si>
  <si>
    <t>Udmeldt</t>
  </si>
  <si>
    <t>4 sikre, 5 halvgarderinger og 1 helgardering hver uge!</t>
  </si>
  <si>
    <t>MR</t>
  </si>
  <si>
    <t>Nu</t>
  </si>
  <si>
    <t>Måned før:</t>
  </si>
  <si>
    <t>Måned nu:</t>
  </si>
  <si>
    <t>Måned efter:</t>
  </si>
  <si>
    <t>Disket</t>
  </si>
  <si>
    <t>År:</t>
  </si>
  <si>
    <t>Uge x:</t>
  </si>
  <si>
    <t>Af x uger:</t>
  </si>
  <si>
    <t>Uge før:</t>
  </si>
  <si>
    <t>Sikre</t>
  </si>
  <si>
    <t>Pladsc.</t>
  </si>
  <si>
    <t>Hieraki</t>
  </si>
  <si>
    <t>Ugepoint</t>
  </si>
  <si>
    <t>Årets Topscorer</t>
  </si>
  <si>
    <t>Stillingen efter</t>
  </si>
  <si>
    <t>Nr.</t>
  </si>
  <si>
    <t>Sik.</t>
  </si>
  <si>
    <t>Ugeresultat</t>
  </si>
  <si>
    <t>Total</t>
  </si>
  <si>
    <t>Reservescorer</t>
  </si>
  <si>
    <t>% = Har haft "Res" og/eller "MR" mere end halvdelen af månedens uger hidtil. Ellers disket eller udmeldt.</t>
  </si>
  <si>
    <t>Alfabetisk</t>
  </si>
  <si>
    <t>%</t>
  </si>
  <si>
    <t>"Rækker"</t>
  </si>
  <si>
    <t>Hjemmehold</t>
  </si>
  <si>
    <t>Udehold</t>
  </si>
  <si>
    <t>1.</t>
  </si>
  <si>
    <t>-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</si>
  <si>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</si>
  <si>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</si>
  <si>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</si>
  <si>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</si>
  <si>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</si>
  <si>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</si>
  <si>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</si>
  <si>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</si>
  <si>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</si>
  <si>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</si>
  <si>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</si>
  <si>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</si>
  <si>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</si>
  <si>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 xml:space="preserve"> </t>
  </si>
  <si>
    <t>1. runde</t>
  </si>
  <si>
    <t>Signaturer</t>
  </si>
  <si>
    <t>Hjemme</t>
  </si>
  <si>
    <t>Ude</t>
  </si>
  <si>
    <t>Kamp 1</t>
  </si>
  <si>
    <t>Kamp 2</t>
  </si>
  <si>
    <t>Kamp 3</t>
  </si>
  <si>
    <t>Kamp 4</t>
  </si>
  <si>
    <t>Score</t>
  </si>
  <si>
    <t>Sejre</t>
  </si>
  <si>
    <t>Videre</t>
  </si>
  <si>
    <t>Kamp 5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</si>
  <si>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</si>
  <si>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</si>
  <si>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</si>
  <si>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</si>
  <si>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</si>
  <si>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</si>
  <si>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</si>
  <si>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</si>
  <si>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</si>
  <si>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</si>
  <si>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</si>
  <si>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</si>
  <si>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</si>
  <si>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</si>
  <si>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</si>
  <si>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Oversiddere til 2. runde</t>
  </si>
  <si>
    <t>Vinder</t>
  </si>
  <si>
    <t>Fulham</t>
  </si>
  <si>
    <t>Burnley</t>
  </si>
  <si>
    <t>Bristol C</t>
  </si>
  <si>
    <t>West Bromwich</t>
  </si>
  <si>
    <t>Charlton</t>
  </si>
  <si>
    <t>Norwich</t>
  </si>
  <si>
    <t>Hull</t>
  </si>
  <si>
    <t>Sheffield W</t>
  </si>
  <si>
    <t>Queens Park R</t>
  </si>
  <si>
    <t>Portsmouth</t>
  </si>
  <si>
    <t>Sheffield U</t>
  </si>
  <si>
    <t>Wrexham</t>
  </si>
  <si>
    <t>Southampton</t>
  </si>
  <si>
    <t>Oxford</t>
  </si>
  <si>
    <t>Watford</t>
  </si>
  <si>
    <t>Leicester</t>
  </si>
  <si>
    <t>Leyton Orient</t>
  </si>
  <si>
    <t>Wycombe</t>
  </si>
  <si>
    <t>Plymouth</t>
  </si>
  <si>
    <t>Huddersfield</t>
  </si>
  <si>
    <t>Stevenage</t>
  </si>
  <si>
    <t>Reading</t>
  </si>
  <si>
    <t>Wimbledon</t>
  </si>
  <si>
    <t>Peterborough</t>
  </si>
  <si>
    <t>Port Vale</t>
  </si>
  <si>
    <t>Bolton</t>
  </si>
  <si>
    <t>1*</t>
  </si>
  <si>
    <t>1x</t>
  </si>
  <si>
    <t>x2</t>
  </si>
  <si>
    <t>x</t>
  </si>
  <si>
    <t>1x2</t>
  </si>
  <si>
    <t>2*</t>
  </si>
  <si>
    <t>x*</t>
  </si>
  <si>
    <t>1X</t>
  </si>
  <si>
    <t>X</t>
  </si>
  <si>
    <t>X2</t>
  </si>
  <si>
    <t>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</si>
</sst>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</font>
    <font>
      <sz val="10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DEADA"/>
        <bgColor indexed="64"/>
      </patternFill>
    </fill>
  </fills>
  <borders count="1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/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9" fillId="0" borderId="0"/>
  </cellStyleXfs>
  <cellXfs count="33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0" borderId="0" xfId="1" applyNumberFormat="1" applyFont="1" applyAlignment="1">
      <alignment horizontal="center" vertical="center"/>
    </xf>
    <xf numFmtId="0" fontId="13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center"/>
    </xf>
    <xf numFmtId="0" fontId="12" fillId="0" borderId="0" xfId="1" applyNumberFormat="1" applyFont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textRotation="90"/>
    </xf>
    <xf numFmtId="2" fontId="8" fillId="0" borderId="0" xfId="0" applyNumberFormat="1" applyFont="1" applyBorder="1" applyAlignment="1">
      <alignment vertical="center"/>
    </xf>
    <xf numFmtId="0" fontId="1" fillId="0" borderId="12" xfId="1" applyFont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1" applyFont="1" applyBorder="1" applyAlignment="1" applyProtection="1">
      <alignment horizontal="center" vertical="center"/>
    </xf>
    <xf numFmtId="0" fontId="1" fillId="0" borderId="15" xfId="1" applyFont="1" applyBorder="1" applyAlignment="1" applyProtection="1">
      <alignment horizontal="center" vertical="center"/>
    </xf>
    <xf numFmtId="0" fontId="1" fillId="0" borderId="16" xfId="1" applyFont="1" applyBorder="1" applyAlignment="1" applyProtection="1">
      <alignment horizontal="center" vertical="center"/>
    </xf>
    <xf numFmtId="0" fontId="1" fillId="0" borderId="17" xfId="1" applyFont="1" applyBorder="1" applyAlignment="1" applyProtection="1">
      <alignment horizontal="center" vertical="center"/>
    </xf>
    <xf numFmtId="0" fontId="1" fillId="0" borderId="18" xfId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1" fillId="0" borderId="20" xfId="1" applyFont="1" applyBorder="1" applyAlignment="1" applyProtection="1">
      <alignment horizontal="center" vertical="center"/>
    </xf>
    <xf numFmtId="0" fontId="1" fillId="0" borderId="21" xfId="1" applyFont="1" applyBorder="1" applyAlignment="1" applyProtection="1">
      <alignment horizontal="center" vertical="center"/>
    </xf>
    <xf numFmtId="0" fontId="1" fillId="0" borderId="22" xfId="1" applyFont="1" applyBorder="1" applyAlignment="1" applyProtection="1">
      <alignment horizontal="center" vertical="center"/>
    </xf>
    <xf numFmtId="0" fontId="1" fillId="0" borderId="23" xfId="1" applyFont="1" applyBorder="1" applyAlignment="1" applyProtection="1">
      <alignment horizontal="center" vertical="center"/>
    </xf>
    <xf numFmtId="0" fontId="1" fillId="0" borderId="24" xfId="1" applyFont="1" applyBorder="1" applyAlignment="1" applyProtection="1">
      <alignment horizontal="center" vertical="center"/>
    </xf>
    <xf numFmtId="0" fontId="1" fillId="0" borderId="25" xfId="1" applyFont="1" applyBorder="1" applyAlignment="1" applyProtection="1">
      <alignment horizontal="center" vertical="center"/>
    </xf>
    <xf numFmtId="0" fontId="1" fillId="0" borderId="26" xfId="1" applyFont="1" applyBorder="1" applyAlignment="1" applyProtection="1">
      <alignment horizontal="center" vertical="center"/>
    </xf>
    <xf numFmtId="0" fontId="1" fillId="0" borderId="27" xfId="1" applyFont="1" applyBorder="1" applyAlignment="1" applyProtection="1">
      <alignment horizontal="center" vertical="center"/>
    </xf>
    <xf numFmtId="0" fontId="1" fillId="0" borderId="28" xfId="1" applyFont="1" applyBorder="1" applyAlignment="1" applyProtection="1">
      <alignment horizontal="center" vertical="center"/>
    </xf>
    <xf numFmtId="0" fontId="1" fillId="0" borderId="29" xfId="1" applyFont="1" applyBorder="1" applyAlignment="1" applyProtection="1">
      <alignment horizontal="center" vertical="center"/>
    </xf>
    <xf numFmtId="0" fontId="1" fillId="0" borderId="30" xfId="1" applyFont="1" applyBorder="1" applyAlignment="1" applyProtection="1">
      <alignment horizontal="center" vertical="center"/>
    </xf>
    <xf numFmtId="0" fontId="1" fillId="0" borderId="31" xfId="1" applyFont="1" applyBorder="1" applyAlignment="1" applyProtection="1">
      <alignment horizontal="center" vertical="center"/>
    </xf>
    <xf numFmtId="0" fontId="1" fillId="0" borderId="32" xfId="1" applyFont="1" applyBorder="1" applyAlignment="1" applyProtection="1">
      <alignment horizontal="center" vertical="center"/>
    </xf>
    <xf numFmtId="0" fontId="1" fillId="0" borderId="33" xfId="1" applyFont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7" fillId="0" borderId="0" xfId="0" applyNumberFormat="1" applyFont="1" applyAlignment="1" applyProtection="1">
      <alignment horizontal="center"/>
    </xf>
    <xf numFmtId="0" fontId="1" fillId="0" borderId="11" xfId="0" applyNumberFormat="1" applyFont="1" applyBorder="1" applyAlignment="1" applyProtection="1">
      <alignment vertical="top"/>
    </xf>
    <xf numFmtId="0" fontId="1" fillId="0" borderId="34" xfId="0" applyNumberFormat="1" applyFont="1" applyBorder="1" applyAlignment="1" applyProtection="1">
      <alignment horizontal="center" vertical="center"/>
    </xf>
    <xf numFmtId="0" fontId="1" fillId="0" borderId="35" xfId="0" applyNumberFormat="1" applyFont="1" applyBorder="1" applyAlignment="1" applyProtection="1">
      <alignment horizontal="center" vertical="center"/>
    </xf>
    <xf numFmtId="0" fontId="1" fillId="0" borderId="36" xfId="0" applyNumberFormat="1" applyFont="1" applyBorder="1" applyAlignment="1" applyProtection="1">
      <alignment horizontal="center" vertical="center"/>
    </xf>
    <xf numFmtId="0" fontId="1" fillId="0" borderId="37" xfId="0" applyNumberFormat="1" applyFont="1" applyBorder="1" applyAlignment="1" applyProtection="1">
      <alignment horizontal="center" vertical="center"/>
    </xf>
    <xf numFmtId="0" fontId="19" fillId="0" borderId="7" xfId="0" applyFont="1" applyBorder="1" applyProtection="1"/>
    <xf numFmtId="0" fontId="1" fillId="0" borderId="0" xfId="0" applyFont="1" applyProtection="1"/>
    <xf numFmtId="0" fontId="1" fillId="0" borderId="38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1" fillId="0" borderId="3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8" xfId="0" applyFont="1" applyBorder="1" applyProtection="1"/>
    <xf numFmtId="0" fontId="1" fillId="0" borderId="0" xfId="0" applyFont="1" applyBorder="1" applyProtection="1"/>
    <xf numFmtId="0" fontId="1" fillId="0" borderId="3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3" fillId="0" borderId="30" xfId="0" applyFont="1" applyBorder="1" applyProtection="1"/>
    <xf numFmtId="0" fontId="3" fillId="0" borderId="40" xfId="0" applyFont="1" applyBorder="1" applyProtection="1"/>
    <xf numFmtId="0" fontId="3" fillId="0" borderId="40" xfId="0" applyFont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41" xfId="0" applyNumberFormat="1" applyFont="1" applyBorder="1" applyAlignment="1" applyProtection="1">
      <alignment horizontal="center" vertical="center"/>
    </xf>
    <xf numFmtId="0" fontId="1" fillId="0" borderId="42" xfId="0" applyNumberFormat="1" applyFont="1" applyBorder="1" applyAlignment="1" applyProtection="1">
      <alignment horizontal="center" vertical="center"/>
    </xf>
    <xf numFmtId="0" fontId="1" fillId="0" borderId="43" xfId="0" applyNumberFormat="1" applyFont="1" applyBorder="1" applyAlignment="1" applyProtection="1">
      <alignment horizontal="center" vertical="center"/>
    </xf>
    <xf numFmtId="0" fontId="1" fillId="0" borderId="44" xfId="0" applyNumberFormat="1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right" vertical="center"/>
    </xf>
    <xf numFmtId="0" fontId="24" fillId="0" borderId="45" xfId="1" applyFont="1" applyFill="1" applyBorder="1" applyAlignment="1" applyProtection="1">
      <alignment horizontal="center" vertical="center"/>
      <protection locked="0"/>
    </xf>
    <xf numFmtId="0" fontId="24" fillId="0" borderId="5" xfId="1" applyFont="1" applyFill="1" applyBorder="1" applyAlignment="1" applyProtection="1">
      <alignment horizontal="center" vertical="center"/>
      <protection locked="0"/>
    </xf>
    <xf numFmtId="0" fontId="24" fillId="0" borderId="3" xfId="1" applyFont="1" applyFill="1" applyBorder="1" applyAlignment="1" applyProtection="1">
      <alignment horizontal="center" vertical="center"/>
      <protection locked="0"/>
    </xf>
    <xf numFmtId="0" fontId="24" fillId="0" borderId="46" xfId="1" applyFont="1" applyFill="1" applyBorder="1" applyAlignment="1" applyProtection="1">
      <alignment horizontal="center" vertical="center"/>
      <protection locked="0"/>
    </xf>
    <xf numFmtId="0" fontId="24" fillId="0" borderId="47" xfId="1" applyFont="1" applyFill="1" applyBorder="1" applyAlignment="1" applyProtection="1">
      <alignment horizontal="center" vertical="center"/>
      <protection locked="0"/>
    </xf>
    <xf numFmtId="0" fontId="24" fillId="0" borderId="45" xfId="1" applyFont="1" applyFill="1" applyBorder="1" applyAlignment="1" applyProtection="1">
      <alignment horizontal="center" vertical="center"/>
    </xf>
    <xf numFmtId="0" fontId="24" fillId="0" borderId="5" xfId="1" applyFont="1" applyFill="1" applyBorder="1" applyAlignment="1" applyProtection="1">
      <alignment horizontal="center" vertical="center"/>
    </xf>
    <xf numFmtId="0" fontId="24" fillId="0" borderId="3" xfId="1" applyFont="1" applyFill="1" applyBorder="1" applyAlignment="1" applyProtection="1">
      <alignment horizontal="center" vertical="center"/>
    </xf>
    <xf numFmtId="0" fontId="24" fillId="0" borderId="46" xfId="1" applyFont="1" applyFill="1" applyBorder="1" applyAlignment="1" applyProtection="1">
      <alignment horizontal="center" vertical="center"/>
    </xf>
    <xf numFmtId="0" fontId="24" fillId="0" borderId="47" xfId="1" applyFont="1" applyFill="1" applyBorder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50" xfId="0" applyFont="1" applyBorder="1" applyAlignment="1" applyProtection="1">
      <alignment horizontal="right"/>
    </xf>
    <xf numFmtId="0" fontId="1" fillId="0" borderId="39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right" vertical="center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8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right" vertical="center"/>
    </xf>
    <xf numFmtId="0" fontId="8" fillId="0" borderId="5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53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8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4" fillId="0" borderId="89" xfId="0" applyFont="1" applyBorder="1" applyAlignment="1" applyProtection="1">
      <alignment horizontal="center" vertical="center" wrapText="1"/>
      <protection locked="0"/>
    </xf>
    <xf numFmtId="0" fontId="4" fillId="0" borderId="90" xfId="0" applyFont="1" applyBorder="1" applyAlignment="1" applyProtection="1">
      <alignment horizontal="center" vertical="center" wrapText="1"/>
      <protection locked="0"/>
    </xf>
    <xf numFmtId="0" fontId="4" fillId="0" borderId="91" xfId="0" applyFont="1" applyBorder="1" applyAlignment="1" applyProtection="1">
      <alignment horizontal="center" vertical="center" wrapText="1"/>
      <protection locked="0"/>
    </xf>
    <xf numFmtId="0" fontId="4" fillId="0" borderId="92" xfId="0" applyFont="1" applyBorder="1" applyAlignment="1" applyProtection="1">
      <alignment horizontal="center" vertical="center" wrapText="1"/>
      <protection locked="0"/>
    </xf>
    <xf numFmtId="0" fontId="4" fillId="0" borderId="93" xfId="0" applyFont="1" applyBorder="1" applyAlignment="1" applyProtection="1">
      <alignment horizontal="center" vertical="center" wrapText="1"/>
      <protection locked="0"/>
    </xf>
    <xf numFmtId="0" fontId="4" fillId="0" borderId="94" xfId="0" applyFont="1" applyBorder="1" applyAlignment="1" applyProtection="1">
      <alignment horizontal="center" vertical="center" wrapText="1"/>
      <protection locked="0"/>
    </xf>
    <xf numFmtId="0" fontId="4" fillId="0" borderId="95" xfId="0" applyFont="1" applyBorder="1" applyAlignment="1" applyProtection="1">
      <alignment horizontal="center" vertical="center" wrapText="1"/>
      <protection locked="0"/>
    </xf>
    <xf numFmtId="0" fontId="4" fillId="0" borderId="96" xfId="0" applyFont="1" applyBorder="1" applyAlignment="1" applyProtection="1">
      <alignment horizontal="center" vertical="center" wrapText="1"/>
      <protection locked="0"/>
    </xf>
    <xf numFmtId="0" fontId="16" fillId="3" borderId="97" xfId="0" applyFont="1" applyFill="1" applyBorder="1" applyAlignment="1" applyProtection="1">
      <alignment horizontal="center" vertical="center" wrapText="1"/>
      <protection locked="0"/>
    </xf>
    <xf numFmtId="0" fontId="16" fillId="3" borderId="98" xfId="0" applyFont="1" applyFill="1" applyBorder="1" applyAlignment="1" applyProtection="1">
      <alignment horizontal="center" vertical="center" wrapText="1"/>
      <protection locked="0"/>
    </xf>
    <xf numFmtId="0" fontId="16" fillId="3" borderId="99" xfId="0" applyFont="1" applyFill="1" applyBorder="1" applyAlignment="1" applyProtection="1">
      <alignment horizontal="center" vertical="center" wrapText="1"/>
      <protection locked="0"/>
    </xf>
    <xf numFmtId="0" fontId="16" fillId="3" borderId="100" xfId="0" applyFont="1" applyFill="1" applyBorder="1" applyAlignment="1" applyProtection="1">
      <alignment horizontal="center" vertical="center" wrapText="1"/>
      <protection locked="0"/>
    </xf>
    <xf numFmtId="0" fontId="16" fillId="3" borderId="101" xfId="0" applyFont="1" applyFill="1" applyBorder="1" applyAlignment="1" applyProtection="1">
      <alignment horizontal="center" vertical="center" wrapText="1"/>
      <protection locked="0"/>
    </xf>
    <xf numFmtId="0" fontId="16" fillId="3" borderId="102" xfId="0" applyFont="1" applyFill="1" applyBorder="1" applyAlignment="1" applyProtection="1">
      <alignment horizontal="center" vertical="center" wrapText="1"/>
      <protection locked="0"/>
    </xf>
    <xf numFmtId="0" fontId="4" fillId="0" borderId="99" xfId="0" applyFont="1" applyBorder="1" applyAlignment="1" applyProtection="1">
      <alignment horizontal="center" vertical="center" wrapText="1"/>
      <protection locked="0"/>
    </xf>
    <xf numFmtId="0" fontId="4" fillId="0" borderId="100" xfId="0" applyFont="1" applyBorder="1" applyAlignment="1" applyProtection="1">
      <alignment horizontal="center" vertical="center" wrapText="1"/>
      <protection locked="0"/>
    </xf>
    <xf numFmtId="0" fontId="4" fillId="0" borderId="103" xfId="0" applyFont="1" applyBorder="1" applyAlignment="1" applyProtection="1">
      <alignment horizontal="center" vertical="center" wrapText="1"/>
      <protection locked="0"/>
    </xf>
    <xf numFmtId="0" fontId="4" fillId="0" borderId="104" xfId="0" applyFont="1" applyBorder="1" applyAlignment="1" applyProtection="1">
      <alignment horizontal="center" vertical="center" wrapText="1"/>
      <protection locked="0"/>
    </xf>
    <xf numFmtId="0" fontId="4" fillId="0" borderId="105" xfId="0" applyFont="1" applyBorder="1" applyAlignment="1" applyProtection="1">
      <alignment horizontal="center" vertical="center" wrapText="1"/>
      <protection locked="0"/>
    </xf>
    <xf numFmtId="0" fontId="4" fillId="0" borderId="106" xfId="0" applyFont="1" applyBorder="1" applyAlignment="1" applyProtection="1">
      <alignment horizontal="center" vertical="center" wrapText="1"/>
      <protection locked="0"/>
    </xf>
    <xf numFmtId="0" fontId="4" fillId="0" borderId="107" xfId="0" applyFont="1" applyBorder="1" applyAlignment="1" applyProtection="1">
      <alignment horizontal="center" vertical="center" wrapText="1"/>
      <protection locked="0"/>
    </xf>
    <xf numFmtId="0" fontId="4" fillId="0" borderId="108" xfId="0" applyFont="1" applyBorder="1" applyAlignment="1" applyProtection="1">
      <alignment horizontal="center" vertical="center" wrapText="1"/>
      <protection locked="0"/>
    </xf>
    <xf numFmtId="0" fontId="4" fillId="0" borderId="109" xfId="0" applyFont="1" applyBorder="1" applyAlignment="1" applyProtection="1">
      <alignment horizontal="center" vertical="center" wrapText="1"/>
      <protection locked="0"/>
    </xf>
    <xf numFmtId="0" fontId="4" fillId="0" borderId="110" xfId="0" applyFont="1" applyBorder="1" applyAlignment="1" applyProtection="1">
      <alignment horizontal="center" vertical="center" wrapText="1"/>
      <protection locked="0"/>
    </xf>
    <xf numFmtId="0" fontId="4" fillId="0" borderId="111" xfId="0" applyFont="1" applyBorder="1" applyAlignment="1" applyProtection="1">
      <alignment horizontal="center" vertical="center" wrapText="1"/>
      <protection locked="0"/>
    </xf>
    <xf numFmtId="0" fontId="4" fillId="0" borderId="112" xfId="0" applyFont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0" borderId="40" xfId="0" applyFont="1" applyBorder="1" applyProtection="1"/>
    <xf numFmtId="0" fontId="4" fillId="0" borderId="0" xfId="0" applyFont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6" fillId="0" borderId="54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3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58" xfId="1" applyFont="1" applyBorder="1" applyAlignment="1" applyProtection="1">
      <alignment horizontal="center" vertical="center" textRotation="90"/>
    </xf>
    <xf numFmtId="0" fontId="3" fillId="0" borderId="59" xfId="1" applyFont="1" applyBorder="1" applyAlignment="1" applyProtection="1">
      <alignment horizontal="center" vertical="center" textRotation="90"/>
    </xf>
    <xf numFmtId="0" fontId="0" fillId="0" borderId="4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8" xfId="1" applyFont="1" applyBorder="1" applyAlignment="1" applyProtection="1">
      <alignment horizontal="center" vertical="center" textRotation="90"/>
    </xf>
    <xf numFmtId="0" fontId="0" fillId="0" borderId="10" xfId="0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 textRotation="90"/>
    </xf>
    <xf numFmtId="0" fontId="3" fillId="0" borderId="81" xfId="0" applyFont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38" xfId="0" applyFont="1" applyBorder="1" applyAlignment="1" applyProtection="1">
      <alignment horizontal="center" vertical="center"/>
    </xf>
    <xf numFmtId="0" fontId="20" fillId="0" borderId="38" xfId="0" applyFont="1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62" xfId="0" applyFont="1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82" xfId="0" applyBorder="1" applyAlignment="1" applyProtection="1">
      <alignment horizontal="center" vertical="center"/>
    </xf>
    <xf numFmtId="0" fontId="1" fillId="0" borderId="83" xfId="0" applyNumberFormat="1" applyFont="1" applyBorder="1" applyAlignment="1" applyProtection="1">
      <alignment horizontal="center" vertical="center"/>
    </xf>
    <xf numFmtId="0" fontId="1" fillId="0" borderId="84" xfId="0" applyNumberFormat="1" applyFont="1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0" fillId="0" borderId="8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right" vertical="center"/>
    </xf>
    <xf numFmtId="0" fontId="1" fillId="0" borderId="39" xfId="0" applyFont="1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1" fillId="0" borderId="54" xfId="0" applyNumberFormat="1" applyFont="1" applyBorder="1" applyAlignment="1" applyProtection="1">
      <alignment horizontal="center" vertical="center"/>
    </xf>
    <xf numFmtId="0" fontId="0" fillId="0" borderId="86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1" fillId="0" borderId="11" xfId="0" applyNumberFormat="1" applyFont="1" applyBorder="1" applyAlignment="1" applyProtection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/>
    </xf>
    <xf numFmtId="0" fontId="1" fillId="0" borderId="77" xfId="0" applyNumberFormat="1" applyFont="1" applyBorder="1" applyAlignment="1" applyProtection="1">
      <alignment horizontal="center" vertical="center"/>
    </xf>
    <xf numFmtId="0" fontId="0" fillId="0" borderId="77" xfId="0" applyBorder="1" applyAlignment="1" applyProtection="1">
      <alignment horizontal="center" vertical="center"/>
    </xf>
    <xf numFmtId="0" fontId="0" fillId="0" borderId="78" xfId="0" applyBorder="1" applyAlignment="1" applyProtection="1">
      <alignment horizontal="center" vertical="center"/>
    </xf>
    <xf numFmtId="0" fontId="1" fillId="0" borderId="28" xfId="0" applyNumberFormat="1" applyFont="1" applyBorder="1" applyAlignment="1" applyProtection="1">
      <alignment horizontal="center" vertical="center"/>
    </xf>
    <xf numFmtId="0" fontId="1" fillId="0" borderId="87" xfId="0" applyNumberFormat="1" applyFont="1" applyBorder="1" applyAlignment="1" applyProtection="1">
      <alignment horizontal="center" vertical="center"/>
    </xf>
    <xf numFmtId="0" fontId="0" fillId="0" borderId="87" xfId="0" applyBorder="1" applyAlignment="1" applyProtection="1">
      <alignment horizontal="center" vertical="center"/>
    </xf>
    <xf numFmtId="0" fontId="0" fillId="0" borderId="88" xfId="0" applyBorder="1" applyAlignment="1" applyProtection="1">
      <alignment horizontal="center" vertical="center"/>
    </xf>
    <xf numFmtId="0" fontId="22" fillId="0" borderId="53" xfId="0" applyFont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top"/>
    </xf>
    <xf numFmtId="0" fontId="3" fillId="0" borderId="20" xfId="0" applyFont="1" applyBorder="1" applyAlignment="1" applyProtection="1">
      <alignment horizontal="center" vertical="top"/>
    </xf>
    <xf numFmtId="0" fontId="3" fillId="0" borderId="67" xfId="0" applyFont="1" applyBorder="1" applyAlignment="1" applyProtection="1">
      <alignment horizontal="center" vertical="top"/>
    </xf>
    <xf numFmtId="0" fontId="3" fillId="0" borderId="6" xfId="0" applyFont="1" applyBorder="1" applyAlignment="1" applyProtection="1">
      <alignment horizontal="center" vertical="top"/>
    </xf>
    <xf numFmtId="0" fontId="0" fillId="0" borderId="39" xfId="0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2">
    <cellStyle name="Normal" xfId="0" builtinId="0"/>
    <cellStyle name="Normal_MotorSkema" xfId="1" xr:uid="{1679FE0D-89F9-4A0D-92B1-AFC7AFC23A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externalLink" Target="externalLinks/externalLink2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externalLink" Target="externalLinks/externalLink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24a50e49-2a58-4eb5-9d7e-5a3bdf4ffd0a.ExcelAutomationServiceFrontend.WorkingDir/NoAVScans/f6f11bd4-8e7d-4e8a-9f96-fdf7a834a0f9/in/Uge%2001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24a50e49-2a58-4eb5-9d7e-5a3bdf4ffd0a.ExcelAutomationServiceFrontend.WorkingDir/NoAVScans/f6f11bd4-8e7d-4e8a-9f96-fdf7a834a0f9/in/Uge%2011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Kampe"/>
      <sheetName val="Rækker"/>
      <sheetName val="1. Division"/>
      <sheetName val="2. Division"/>
      <sheetName val="3. Division"/>
      <sheetName val="MT + ÅT"/>
      <sheetName val="DB"/>
    </sheetNames>
    <sheetDataSet>
      <sheetData sheetId="0">
        <row r="4">
          <cell r="F4" t="str">
            <v>Flemming Jensen</v>
          </cell>
          <cell r="L4" t="str">
            <v>Flemming Jensen</v>
          </cell>
          <cell r="R4" t="str">
            <v>Flemming Jensen</v>
          </cell>
        </row>
        <row r="6">
          <cell r="F6">
            <v>29244417</v>
          </cell>
          <cell r="L6">
            <v>29244417</v>
          </cell>
          <cell r="R6">
            <v>29244417</v>
          </cell>
        </row>
        <row r="8">
          <cell r="F8" t="str">
            <v>lundstipsforening@gmail.com</v>
          </cell>
          <cell r="L8" t="str">
            <v>lundstipsforening@gmail.com</v>
          </cell>
          <cell r="R8" t="str">
            <v>lundstipsforening@gmail.com</v>
          </cell>
        </row>
        <row r="22">
          <cell r="A22" t="str">
            <v>onsdag</v>
          </cell>
        </row>
        <row r="24">
          <cell r="A24" t="str">
            <v>23.00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mpe"/>
      <sheetName val="Rækker"/>
      <sheetName val="1. Division"/>
      <sheetName val="2. Division"/>
      <sheetName val="3. Division"/>
      <sheetName val="MT + ÅT"/>
      <sheetName val="Pokalturneringen - Udskrift"/>
      <sheetName val="Pokalturneringen - Resultater"/>
      <sheetName val="DB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Månedens Tipper i marts (uge 3 af 5)</v>
          </cell>
        </row>
        <row r="6">
          <cell r="L6" t="str">
            <v/>
          </cell>
        </row>
        <row r="8">
          <cell r="L8" t="str">
            <v/>
          </cell>
        </row>
        <row r="9">
          <cell r="L9" t="str">
            <v/>
          </cell>
        </row>
        <row r="10">
          <cell r="L10" t="str">
            <v/>
          </cell>
        </row>
        <row r="11">
          <cell r="L11" t="str">
            <v/>
          </cell>
        </row>
        <row r="12">
          <cell r="L12" t="str">
            <v/>
          </cell>
        </row>
        <row r="13">
          <cell r="L13" t="str">
            <v/>
          </cell>
        </row>
        <row r="14">
          <cell r="L14" t="str">
            <v/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L17" t="str">
            <v/>
          </cell>
        </row>
        <row r="18">
          <cell r="L18" t="str">
            <v/>
          </cell>
        </row>
        <row r="19">
          <cell r="L19" t="str">
            <v/>
          </cell>
        </row>
        <row r="20">
          <cell r="L20" t="str">
            <v/>
          </cell>
        </row>
        <row r="21">
          <cell r="L21" t="str">
            <v/>
          </cell>
        </row>
        <row r="22">
          <cell r="L22" t="str">
            <v/>
          </cell>
        </row>
        <row r="23">
          <cell r="L23" t="str">
            <v/>
          </cell>
        </row>
        <row r="24">
          <cell r="L24" t="str">
            <v/>
          </cell>
        </row>
        <row r="25">
          <cell r="L25" t="str">
            <v/>
          </cell>
        </row>
        <row r="26">
          <cell r="L26" t="str">
            <v/>
          </cell>
        </row>
        <row r="27">
          <cell r="L27" t="str">
            <v/>
          </cell>
        </row>
        <row r="31">
          <cell r="L31" t="str">
            <v/>
          </cell>
        </row>
        <row r="33">
          <cell r="L33" t="str">
            <v/>
          </cell>
        </row>
        <row r="34">
          <cell r="L34" t="str">
            <v/>
          </cell>
        </row>
        <row r="35">
          <cell r="L35" t="str">
            <v/>
          </cell>
        </row>
        <row r="36">
          <cell r="L36" t="str">
            <v/>
          </cell>
        </row>
        <row r="37">
          <cell r="L37" t="str">
            <v/>
          </cell>
        </row>
        <row r="38">
          <cell r="L38" t="str">
            <v/>
          </cell>
        </row>
        <row r="39">
          <cell r="L39" t="str">
            <v/>
          </cell>
        </row>
        <row r="40">
          <cell r="L40" t="str">
            <v/>
          </cell>
        </row>
        <row r="41">
          <cell r="L41" t="str">
            <v/>
          </cell>
        </row>
        <row r="42">
          <cell r="L42" t="str">
            <v/>
          </cell>
        </row>
        <row r="43">
          <cell r="L43" t="str">
            <v/>
          </cell>
        </row>
        <row r="44">
          <cell r="L44" t="str">
            <v/>
          </cell>
        </row>
        <row r="45">
          <cell r="L45" t="str">
            <v/>
          </cell>
        </row>
        <row r="46">
          <cell r="L46" t="str">
            <v/>
          </cell>
        </row>
        <row r="47">
          <cell r="L47" t="str">
            <v/>
          </cell>
        </row>
        <row r="48">
          <cell r="L48" t="str">
            <v/>
          </cell>
        </row>
        <row r="49">
          <cell r="L49" t="str">
            <v/>
          </cell>
        </row>
        <row r="50">
          <cell r="L50" t="str">
            <v/>
          </cell>
        </row>
        <row r="51">
          <cell r="L51" t="str">
            <v/>
          </cell>
        </row>
        <row r="52">
          <cell r="L52" t="str">
            <v/>
          </cell>
        </row>
        <row r="56">
          <cell r="L56" t="str">
            <v/>
          </cell>
        </row>
        <row r="58">
          <cell r="L58" t="str">
            <v/>
          </cell>
        </row>
        <row r="59">
          <cell r="L59" t="str">
            <v/>
          </cell>
        </row>
        <row r="60">
          <cell r="L60" t="str">
            <v/>
          </cell>
        </row>
        <row r="61">
          <cell r="L61" t="str">
            <v/>
          </cell>
        </row>
        <row r="62">
          <cell r="L62" t="str">
            <v/>
          </cell>
        </row>
        <row r="63">
          <cell r="L63" t="str">
            <v/>
          </cell>
        </row>
        <row r="64">
          <cell r="L64" t="str">
            <v/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69">
          <cell r="L69" t="str">
            <v/>
          </cell>
        </row>
        <row r="70">
          <cell r="L70" t="str">
            <v/>
          </cell>
        </row>
        <row r="71">
          <cell r="L71" t="str">
            <v/>
          </cell>
          <cell r="S71">
            <v>5</v>
          </cell>
          <cell r="T71">
            <v>3</v>
          </cell>
          <cell r="U71">
            <v>8</v>
          </cell>
        </row>
        <row r="72">
          <cell r="L72" t="str">
            <v/>
          </cell>
          <cell r="S72">
            <v>5</v>
          </cell>
          <cell r="T72">
            <v>2</v>
          </cell>
          <cell r="U72">
            <v>8</v>
          </cell>
        </row>
        <row r="73">
          <cell r="L73" t="str">
            <v/>
          </cell>
          <cell r="S73">
            <v>5</v>
          </cell>
          <cell r="T73">
            <v>2</v>
          </cell>
          <cell r="U73">
            <v>8</v>
          </cell>
        </row>
        <row r="74">
          <cell r="L74" t="str">
            <v/>
          </cell>
        </row>
        <row r="75">
          <cell r="L75" t="str">
            <v/>
          </cell>
        </row>
        <row r="76">
          <cell r="L76" t="str">
            <v/>
          </cell>
        </row>
        <row r="77">
          <cell r="L77" t="str">
            <v/>
          </cell>
        </row>
      </sheetData>
      <sheetData sheetId="6"/>
      <sheetData sheetId="7"/>
      <sheetData sheetId="8">
        <row r="1">
          <cell r="B1">
            <v>2026</v>
          </cell>
          <cell r="D1">
            <v>3</v>
          </cell>
        </row>
        <row r="2">
          <cell r="F2">
            <v>1</v>
          </cell>
          <cell r="G2">
            <v>5</v>
          </cell>
          <cell r="H2">
            <v>9</v>
          </cell>
          <cell r="I2">
            <v>14</v>
          </cell>
          <cell r="J2">
            <v>18</v>
          </cell>
          <cell r="K2">
            <v>23</v>
          </cell>
          <cell r="L2">
            <v>27</v>
          </cell>
          <cell r="M2">
            <v>31</v>
          </cell>
          <cell r="N2">
            <v>36</v>
          </cell>
          <cell r="O2">
            <v>40</v>
          </cell>
          <cell r="P2">
            <v>44</v>
          </cell>
          <cell r="Q2">
            <v>49</v>
          </cell>
        </row>
        <row r="3">
          <cell r="B3" t="str">
            <v>Marts</v>
          </cell>
          <cell r="F3">
            <v>4</v>
          </cell>
          <cell r="G3">
            <v>8</v>
          </cell>
          <cell r="H3">
            <v>13</v>
          </cell>
          <cell r="I3">
            <v>17</v>
          </cell>
          <cell r="J3">
            <v>22</v>
          </cell>
          <cell r="K3">
            <v>26</v>
          </cell>
          <cell r="L3">
            <v>30</v>
          </cell>
          <cell r="M3">
            <v>35</v>
          </cell>
          <cell r="N3">
            <v>39</v>
          </cell>
          <cell r="O3">
            <v>43</v>
          </cell>
          <cell r="P3">
            <v>48</v>
          </cell>
          <cell r="Q3">
            <v>53</v>
          </cell>
        </row>
        <row r="10">
          <cell r="A10" t="str">
            <v>Arsenal</v>
          </cell>
          <cell r="B10">
            <v>4</v>
          </cell>
          <cell r="D10">
            <v>0</v>
          </cell>
          <cell r="F10">
            <v>0</v>
          </cell>
          <cell r="I10">
            <v>0</v>
          </cell>
          <cell r="L10">
            <v>0</v>
          </cell>
          <cell r="AZ10">
            <v>1</v>
          </cell>
          <cell r="BA10">
            <v>1</v>
          </cell>
          <cell r="BB10" t="str">
            <v>Lund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74</v>
          </cell>
          <cell r="BK10">
            <v>28</v>
          </cell>
          <cell r="BL10">
            <v>98</v>
          </cell>
          <cell r="CV10">
            <v>1</v>
          </cell>
          <cell r="CX10" t="str">
            <v>SPVK</v>
          </cell>
          <cell r="DF10">
            <v>0</v>
          </cell>
          <cell r="DH10">
            <v>0</v>
          </cell>
          <cell r="DJ10">
            <v>0</v>
          </cell>
          <cell r="DL10">
            <v>2</v>
          </cell>
          <cell r="DN10">
            <v>0</v>
          </cell>
          <cell r="DP10">
            <v>1</v>
          </cell>
          <cell r="DR10">
            <v>0</v>
          </cell>
          <cell r="DT10">
            <v>1</v>
          </cell>
          <cell r="DV10">
            <v>26</v>
          </cell>
        </row>
        <row r="11">
          <cell r="A11" t="str">
            <v>Chelsea</v>
          </cell>
          <cell r="B11">
            <v>7</v>
          </cell>
          <cell r="D11">
            <v>0</v>
          </cell>
          <cell r="F11">
            <v>0</v>
          </cell>
          <cell r="I11">
            <v>0</v>
          </cell>
          <cell r="L11">
            <v>0</v>
          </cell>
          <cell r="AZ11">
            <v>8</v>
          </cell>
          <cell r="BA11">
            <v>2</v>
          </cell>
          <cell r="BB11" t="str">
            <v>Select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71</v>
          </cell>
          <cell r="BK11">
            <v>27</v>
          </cell>
          <cell r="BL11">
            <v>98</v>
          </cell>
          <cell r="CV11">
            <v>2</v>
          </cell>
          <cell r="CX11" t="str">
            <v>Anderup</v>
          </cell>
          <cell r="DF11">
            <v>0</v>
          </cell>
          <cell r="DJ11">
            <v>0</v>
          </cell>
          <cell r="DL11">
            <v>1</v>
          </cell>
          <cell r="DN11">
            <v>1</v>
          </cell>
          <cell r="DP11">
            <v>2</v>
          </cell>
          <cell r="DR11">
            <v>1</v>
          </cell>
          <cell r="DT11">
            <v>0</v>
          </cell>
          <cell r="DV11">
            <v>26</v>
          </cell>
        </row>
        <row r="12">
          <cell r="A12" t="str">
            <v>Cork</v>
          </cell>
          <cell r="B12">
            <v>8</v>
          </cell>
          <cell r="D12">
            <v>0</v>
          </cell>
          <cell r="F12">
            <v>0</v>
          </cell>
          <cell r="I12">
            <v>0</v>
          </cell>
          <cell r="L12">
            <v>0</v>
          </cell>
          <cell r="AZ12">
            <v>11</v>
          </cell>
          <cell r="BA12">
            <v>3</v>
          </cell>
          <cell r="BB12" t="str">
            <v>Cork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72</v>
          </cell>
          <cell r="BK12">
            <v>27</v>
          </cell>
          <cell r="BL12">
            <v>96</v>
          </cell>
          <cell r="CV12">
            <v>3</v>
          </cell>
          <cell r="CX12" t="str">
            <v>Nemelig</v>
          </cell>
          <cell r="DF12">
            <v>0</v>
          </cell>
          <cell r="DJ12">
            <v>0</v>
          </cell>
          <cell r="DL12">
            <v>2</v>
          </cell>
          <cell r="DN12">
            <v>1</v>
          </cell>
          <cell r="DP12">
            <v>0</v>
          </cell>
          <cell r="DR12">
            <v>0</v>
          </cell>
          <cell r="DT12">
            <v>0</v>
          </cell>
          <cell r="DV12">
            <v>25</v>
          </cell>
        </row>
        <row r="13">
          <cell r="A13" t="str">
            <v>Degnen</v>
          </cell>
          <cell r="B13">
            <v>11</v>
          </cell>
          <cell r="D13">
            <v>0</v>
          </cell>
          <cell r="F13">
            <v>0</v>
          </cell>
          <cell r="I13">
            <v>0</v>
          </cell>
          <cell r="L13">
            <v>0</v>
          </cell>
          <cell r="AZ13">
            <v>9</v>
          </cell>
          <cell r="BA13">
            <v>4</v>
          </cell>
          <cell r="BB13" t="str">
            <v>Degnen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72</v>
          </cell>
          <cell r="BK13">
            <v>27</v>
          </cell>
          <cell r="BL13">
            <v>95</v>
          </cell>
          <cell r="CV13">
            <v>4</v>
          </cell>
          <cell r="CX13" t="str">
            <v>Cottee</v>
          </cell>
          <cell r="DF13">
            <v>0</v>
          </cell>
          <cell r="DJ13">
            <v>0</v>
          </cell>
          <cell r="DL13">
            <v>1</v>
          </cell>
          <cell r="DN13">
            <v>1</v>
          </cell>
          <cell r="DP13">
            <v>2</v>
          </cell>
          <cell r="DR13">
            <v>0</v>
          </cell>
          <cell r="DT13">
            <v>0</v>
          </cell>
          <cell r="DV13">
            <v>23</v>
          </cell>
        </row>
        <row r="14">
          <cell r="A14" t="str">
            <v>Derby</v>
          </cell>
          <cell r="B14">
            <v>12</v>
          </cell>
          <cell r="D14">
            <v>0</v>
          </cell>
          <cell r="F14">
            <v>0</v>
          </cell>
          <cell r="I14">
            <v>0</v>
          </cell>
          <cell r="L14">
            <v>0</v>
          </cell>
          <cell r="AZ14">
            <v>2</v>
          </cell>
          <cell r="BA14">
            <v>5</v>
          </cell>
          <cell r="BB14" t="str">
            <v>Kinks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73</v>
          </cell>
          <cell r="BK14">
            <v>26</v>
          </cell>
          <cell r="BL14">
            <v>96</v>
          </cell>
          <cell r="CV14">
            <v>5</v>
          </cell>
          <cell r="CX14" t="str">
            <v>Degnen</v>
          </cell>
          <cell r="DF14">
            <v>0</v>
          </cell>
          <cell r="DJ14">
            <v>0</v>
          </cell>
          <cell r="DL14">
            <v>1</v>
          </cell>
          <cell r="DN14">
            <v>0</v>
          </cell>
          <cell r="DP14">
            <v>2</v>
          </cell>
          <cell r="DR14">
            <v>1</v>
          </cell>
          <cell r="DT14">
            <v>0</v>
          </cell>
          <cell r="DV14">
            <v>21</v>
          </cell>
        </row>
        <row r="15">
          <cell r="A15" t="str">
            <v>Far</v>
          </cell>
          <cell r="B15">
            <v>13</v>
          </cell>
          <cell r="D15">
            <v>0</v>
          </cell>
          <cell r="F15">
            <v>0</v>
          </cell>
          <cell r="I15">
            <v>0</v>
          </cell>
          <cell r="L15">
            <v>0</v>
          </cell>
          <cell r="AZ15">
            <v>3</v>
          </cell>
          <cell r="BA15">
            <v>6</v>
          </cell>
          <cell r="BB15" t="str">
            <v>Zico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71</v>
          </cell>
          <cell r="BK15">
            <v>28</v>
          </cell>
          <cell r="BL15">
            <v>95</v>
          </cell>
          <cell r="CV15">
            <v>6</v>
          </cell>
          <cell r="CX15" t="str">
            <v>2toNone</v>
          </cell>
          <cell r="DF15">
            <v>0</v>
          </cell>
          <cell r="DJ15">
            <v>0</v>
          </cell>
          <cell r="DL15">
            <v>2</v>
          </cell>
          <cell r="DN15">
            <v>0</v>
          </cell>
          <cell r="DP15">
            <v>0</v>
          </cell>
          <cell r="DR15">
            <v>0</v>
          </cell>
          <cell r="DT15">
            <v>0</v>
          </cell>
          <cell r="DV15">
            <v>20</v>
          </cell>
        </row>
        <row r="16">
          <cell r="A16" t="str">
            <v>Flinca</v>
          </cell>
          <cell r="B16">
            <v>14</v>
          </cell>
          <cell r="D16">
            <v>0</v>
          </cell>
          <cell r="F16">
            <v>0</v>
          </cell>
          <cell r="I16">
            <v>0</v>
          </cell>
          <cell r="L16">
            <v>0</v>
          </cell>
          <cell r="AZ16">
            <v>7</v>
          </cell>
          <cell r="BA16">
            <v>7</v>
          </cell>
          <cell r="BB16" t="str">
            <v>Futte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72</v>
          </cell>
          <cell r="BK16">
            <v>26</v>
          </cell>
          <cell r="BL16">
            <v>96</v>
          </cell>
          <cell r="CV16">
            <v>6</v>
          </cell>
          <cell r="CX16" t="str">
            <v>Cork</v>
          </cell>
          <cell r="DF16">
            <v>0</v>
          </cell>
          <cell r="DJ16">
            <v>0</v>
          </cell>
          <cell r="DL16">
            <v>2</v>
          </cell>
          <cell r="DN16">
            <v>0</v>
          </cell>
          <cell r="DP16">
            <v>0</v>
          </cell>
          <cell r="DR16">
            <v>0</v>
          </cell>
          <cell r="DT16">
            <v>0</v>
          </cell>
          <cell r="DV16">
            <v>20</v>
          </cell>
        </row>
        <row r="17">
          <cell r="A17" t="str">
            <v>Fox</v>
          </cell>
          <cell r="B17">
            <v>16</v>
          </cell>
          <cell r="D17">
            <v>0</v>
          </cell>
          <cell r="F17">
            <v>0</v>
          </cell>
          <cell r="I17">
            <v>0</v>
          </cell>
          <cell r="L17">
            <v>0</v>
          </cell>
          <cell r="AZ17">
            <v>5</v>
          </cell>
          <cell r="BA17">
            <v>8</v>
          </cell>
          <cell r="BB17" t="str">
            <v>Himbo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68</v>
          </cell>
          <cell r="BK17">
            <v>27</v>
          </cell>
          <cell r="BL17">
            <v>98</v>
          </cell>
          <cell r="CV17">
            <v>6</v>
          </cell>
          <cell r="CX17" t="str">
            <v>Galway</v>
          </cell>
          <cell r="DF17">
            <v>0</v>
          </cell>
          <cell r="DJ17">
            <v>0</v>
          </cell>
          <cell r="DL17">
            <v>2</v>
          </cell>
          <cell r="DN17">
            <v>0</v>
          </cell>
          <cell r="DP17">
            <v>0</v>
          </cell>
          <cell r="DR17">
            <v>0</v>
          </cell>
          <cell r="DT17">
            <v>0</v>
          </cell>
          <cell r="DV17">
            <v>20</v>
          </cell>
        </row>
        <row r="18">
          <cell r="A18" t="str">
            <v>Frydkær</v>
          </cell>
          <cell r="B18">
            <v>17</v>
          </cell>
          <cell r="D18">
            <v>0</v>
          </cell>
          <cell r="F18">
            <v>0</v>
          </cell>
          <cell r="I18">
            <v>0</v>
          </cell>
          <cell r="L18">
            <v>0</v>
          </cell>
          <cell r="AZ18">
            <v>10</v>
          </cell>
          <cell r="BA18">
            <v>9</v>
          </cell>
          <cell r="BB18" t="str">
            <v>Percy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71</v>
          </cell>
          <cell r="BK18">
            <v>26</v>
          </cell>
          <cell r="BL18">
            <v>97</v>
          </cell>
          <cell r="CV18">
            <v>6</v>
          </cell>
          <cell r="CX18" t="str">
            <v>IanRush</v>
          </cell>
          <cell r="DF18">
            <v>0</v>
          </cell>
          <cell r="DJ18">
            <v>10</v>
          </cell>
          <cell r="DL18">
            <v>2</v>
          </cell>
          <cell r="DN18">
            <v>0</v>
          </cell>
          <cell r="DP18">
            <v>0</v>
          </cell>
          <cell r="DR18">
            <v>0</v>
          </cell>
          <cell r="DT18">
            <v>0</v>
          </cell>
          <cell r="DV18">
            <v>20</v>
          </cell>
        </row>
        <row r="19">
          <cell r="A19" t="str">
            <v>Futte</v>
          </cell>
          <cell r="B19">
            <v>18</v>
          </cell>
          <cell r="D19">
            <v>0</v>
          </cell>
          <cell r="F19">
            <v>0</v>
          </cell>
          <cell r="I19">
            <v>0</v>
          </cell>
          <cell r="L19">
            <v>0</v>
          </cell>
          <cell r="AZ19">
            <v>12</v>
          </cell>
          <cell r="BA19">
            <v>10</v>
          </cell>
          <cell r="BB19" t="str">
            <v>Arsenal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71</v>
          </cell>
          <cell r="BK19">
            <v>25</v>
          </cell>
          <cell r="BL19">
            <v>98</v>
          </cell>
          <cell r="CV19">
            <v>10</v>
          </cell>
          <cell r="CX19" t="str">
            <v>Frydkær</v>
          </cell>
          <cell r="DF19">
            <v>0</v>
          </cell>
          <cell r="DJ19">
            <v>0</v>
          </cell>
          <cell r="DL19">
            <v>1</v>
          </cell>
          <cell r="DN19">
            <v>0</v>
          </cell>
          <cell r="DP19">
            <v>1</v>
          </cell>
          <cell r="DR19">
            <v>2</v>
          </cell>
          <cell r="DT19">
            <v>0</v>
          </cell>
          <cell r="DV19">
            <v>20</v>
          </cell>
        </row>
        <row r="20">
          <cell r="A20" t="str">
            <v>Himbo</v>
          </cell>
          <cell r="B20">
            <v>22</v>
          </cell>
          <cell r="D20">
            <v>0</v>
          </cell>
          <cell r="F20">
            <v>0</v>
          </cell>
          <cell r="I20">
            <v>0</v>
          </cell>
          <cell r="L20">
            <v>0</v>
          </cell>
          <cell r="AZ20">
            <v>13</v>
          </cell>
          <cell r="BA20">
            <v>11</v>
          </cell>
          <cell r="BB20" t="str">
            <v>Far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74</v>
          </cell>
          <cell r="BK20">
            <v>26</v>
          </cell>
          <cell r="BL20">
            <v>92</v>
          </cell>
          <cell r="CV20">
            <v>11</v>
          </cell>
          <cell r="CX20" t="str">
            <v>Nuser</v>
          </cell>
          <cell r="DF20">
            <v>0</v>
          </cell>
          <cell r="DJ20">
            <v>10</v>
          </cell>
          <cell r="DL20">
            <v>1</v>
          </cell>
          <cell r="DN20">
            <v>1</v>
          </cell>
          <cell r="DP20">
            <v>1</v>
          </cell>
          <cell r="DR20">
            <v>0</v>
          </cell>
          <cell r="DT20">
            <v>0</v>
          </cell>
          <cell r="DV20">
            <v>19</v>
          </cell>
        </row>
        <row r="21">
          <cell r="A21" t="str">
            <v>Idskov</v>
          </cell>
          <cell r="B21">
            <v>25</v>
          </cell>
          <cell r="D21">
            <v>0</v>
          </cell>
          <cell r="F21">
            <v>0</v>
          </cell>
          <cell r="I21">
            <v>0</v>
          </cell>
          <cell r="L21">
            <v>0</v>
          </cell>
          <cell r="AZ21">
            <v>14</v>
          </cell>
          <cell r="BA21">
            <v>12</v>
          </cell>
          <cell r="BB21" t="str">
            <v>United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71</v>
          </cell>
          <cell r="BK21">
            <v>27</v>
          </cell>
          <cell r="BL21">
            <v>92</v>
          </cell>
          <cell r="CV21">
            <v>12</v>
          </cell>
          <cell r="CX21" t="str">
            <v>Jesper</v>
          </cell>
          <cell r="DF21">
            <v>0</v>
          </cell>
          <cell r="DJ21">
            <v>0</v>
          </cell>
          <cell r="DL21">
            <v>1</v>
          </cell>
          <cell r="DN21">
            <v>1</v>
          </cell>
          <cell r="DP21">
            <v>0</v>
          </cell>
          <cell r="DR21">
            <v>1</v>
          </cell>
          <cell r="DT21">
            <v>0</v>
          </cell>
          <cell r="DV21">
            <v>18</v>
          </cell>
        </row>
        <row r="22">
          <cell r="A22" t="str">
            <v>Kailua</v>
          </cell>
          <cell r="B22">
            <v>27</v>
          </cell>
          <cell r="D22">
            <v>0</v>
          </cell>
          <cell r="F22">
            <v>0</v>
          </cell>
          <cell r="I22">
            <v>0</v>
          </cell>
          <cell r="L22">
            <v>0</v>
          </cell>
          <cell r="AZ22">
            <v>4</v>
          </cell>
          <cell r="BA22">
            <v>13</v>
          </cell>
          <cell r="BB22" t="str">
            <v>Fox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72</v>
          </cell>
          <cell r="BK22">
            <v>25</v>
          </cell>
          <cell r="BL22">
            <v>95</v>
          </cell>
          <cell r="CV22">
            <v>13</v>
          </cell>
          <cell r="CX22" t="str">
            <v>Kinks</v>
          </cell>
          <cell r="DF22">
            <v>0</v>
          </cell>
          <cell r="DJ22">
            <v>0</v>
          </cell>
          <cell r="DL22">
            <v>1</v>
          </cell>
          <cell r="DN22">
            <v>0</v>
          </cell>
          <cell r="DP22">
            <v>1</v>
          </cell>
          <cell r="DR22">
            <v>0</v>
          </cell>
          <cell r="DT22">
            <v>1</v>
          </cell>
          <cell r="DV22">
            <v>16</v>
          </cell>
        </row>
        <row r="23">
          <cell r="A23" t="str">
            <v>Kinks</v>
          </cell>
          <cell r="B23">
            <v>28</v>
          </cell>
          <cell r="D23">
            <v>0</v>
          </cell>
          <cell r="F23">
            <v>0</v>
          </cell>
          <cell r="I23">
            <v>0</v>
          </cell>
          <cell r="L23">
            <v>0</v>
          </cell>
          <cell r="AZ23">
            <v>6</v>
          </cell>
          <cell r="BA23">
            <v>14</v>
          </cell>
          <cell r="BB23" t="str">
            <v>Frydkær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76</v>
          </cell>
          <cell r="BK23">
            <v>25</v>
          </cell>
          <cell r="BL23">
            <v>91</v>
          </cell>
          <cell r="CV23">
            <v>13</v>
          </cell>
          <cell r="CX23" t="str">
            <v>McCoist</v>
          </cell>
          <cell r="DF23">
            <v>0</v>
          </cell>
          <cell r="DJ23">
            <v>0</v>
          </cell>
          <cell r="DL23">
            <v>1</v>
          </cell>
          <cell r="DN23">
            <v>0</v>
          </cell>
          <cell r="DP23">
            <v>1</v>
          </cell>
          <cell r="DR23">
            <v>0</v>
          </cell>
          <cell r="DT23">
            <v>1</v>
          </cell>
          <cell r="DV23">
            <v>16</v>
          </cell>
        </row>
        <row r="24">
          <cell r="A24" t="str">
            <v>Lund</v>
          </cell>
          <cell r="B24">
            <v>36</v>
          </cell>
          <cell r="D24">
            <v>0</v>
          </cell>
          <cell r="F24">
            <v>0</v>
          </cell>
          <cell r="I24">
            <v>0</v>
          </cell>
          <cell r="L24">
            <v>0</v>
          </cell>
          <cell r="AZ24">
            <v>16</v>
          </cell>
          <cell r="BA24">
            <v>15</v>
          </cell>
          <cell r="BB24" t="str">
            <v>Flinca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70</v>
          </cell>
          <cell r="BK24">
            <v>25</v>
          </cell>
          <cell r="BL24">
            <v>97</v>
          </cell>
          <cell r="CV24">
            <v>15</v>
          </cell>
          <cell r="CX24" t="str">
            <v>Søknud</v>
          </cell>
          <cell r="DF24">
            <v>0</v>
          </cell>
          <cell r="DJ24">
            <v>10</v>
          </cell>
          <cell r="DL24">
            <v>1</v>
          </cell>
          <cell r="DN24">
            <v>1</v>
          </cell>
          <cell r="DP24">
            <v>0</v>
          </cell>
          <cell r="DR24">
            <v>0</v>
          </cell>
          <cell r="DT24">
            <v>0</v>
          </cell>
          <cell r="DV24">
            <v>15</v>
          </cell>
        </row>
        <row r="25">
          <cell r="A25" t="str">
            <v>Percy</v>
          </cell>
          <cell r="B25">
            <v>45</v>
          </cell>
          <cell r="D25">
            <v>0</v>
          </cell>
          <cell r="F25">
            <v>0</v>
          </cell>
          <cell r="I25">
            <v>0</v>
          </cell>
          <cell r="L25">
            <v>0</v>
          </cell>
          <cell r="AZ25">
            <v>17</v>
          </cell>
          <cell r="BA25">
            <v>16</v>
          </cell>
          <cell r="BB25" t="str">
            <v>Idskov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70</v>
          </cell>
          <cell r="BK25">
            <v>27</v>
          </cell>
          <cell r="BL25">
            <v>91</v>
          </cell>
          <cell r="CV25">
            <v>15</v>
          </cell>
          <cell r="CX25" t="str">
            <v>Tynde</v>
          </cell>
          <cell r="DF25">
            <v>0</v>
          </cell>
          <cell r="DJ25">
            <v>0</v>
          </cell>
          <cell r="DL25">
            <v>1</v>
          </cell>
          <cell r="DN25">
            <v>1</v>
          </cell>
          <cell r="DP25">
            <v>0</v>
          </cell>
          <cell r="DR25">
            <v>0</v>
          </cell>
          <cell r="DT25">
            <v>0</v>
          </cell>
          <cell r="DV25">
            <v>15</v>
          </cell>
        </row>
        <row r="26">
          <cell r="A26" t="str">
            <v>Select</v>
          </cell>
          <cell r="B26">
            <v>50</v>
          </cell>
          <cell r="D26">
            <v>0</v>
          </cell>
          <cell r="F26">
            <v>0</v>
          </cell>
          <cell r="I26">
            <v>0</v>
          </cell>
          <cell r="L26">
            <v>0</v>
          </cell>
          <cell r="AZ26">
            <v>15</v>
          </cell>
          <cell r="BA26">
            <v>17</v>
          </cell>
          <cell r="BB26" t="str">
            <v>Stoke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72</v>
          </cell>
          <cell r="BK26">
            <v>24</v>
          </cell>
          <cell r="BL26">
            <v>93</v>
          </cell>
          <cell r="CV26">
            <v>17</v>
          </cell>
          <cell r="CX26" t="str">
            <v>LPHJ</v>
          </cell>
          <cell r="DF26">
            <v>0</v>
          </cell>
          <cell r="DJ26">
            <v>10</v>
          </cell>
          <cell r="DL26">
            <v>1</v>
          </cell>
          <cell r="DN26">
            <v>0</v>
          </cell>
          <cell r="DP26">
            <v>1</v>
          </cell>
          <cell r="DR26">
            <v>0</v>
          </cell>
          <cell r="DT26">
            <v>0</v>
          </cell>
          <cell r="DV26">
            <v>14</v>
          </cell>
        </row>
        <row r="27">
          <cell r="A27" t="str">
            <v>Stoke</v>
          </cell>
          <cell r="B27">
            <v>54</v>
          </cell>
          <cell r="D27">
            <v>0</v>
          </cell>
          <cell r="F27">
            <v>0</v>
          </cell>
          <cell r="I27">
            <v>0</v>
          </cell>
          <cell r="L27">
            <v>0</v>
          </cell>
          <cell r="AZ27">
            <v>18</v>
          </cell>
          <cell r="BA27">
            <v>18</v>
          </cell>
          <cell r="BB27" t="str">
            <v>Kailua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69</v>
          </cell>
          <cell r="BK27">
            <v>25</v>
          </cell>
          <cell r="BL27">
            <v>95</v>
          </cell>
          <cell r="CV27">
            <v>18</v>
          </cell>
          <cell r="CX27" t="str">
            <v>Stoke</v>
          </cell>
          <cell r="DF27">
            <v>0</v>
          </cell>
          <cell r="DJ27">
            <v>0</v>
          </cell>
          <cell r="DL27">
            <v>1</v>
          </cell>
          <cell r="DN27">
            <v>0</v>
          </cell>
          <cell r="DP27">
            <v>0</v>
          </cell>
          <cell r="DR27">
            <v>1</v>
          </cell>
          <cell r="DT27">
            <v>0</v>
          </cell>
          <cell r="DV27">
            <v>13</v>
          </cell>
        </row>
        <row r="28">
          <cell r="A28" t="str">
            <v>United</v>
          </cell>
          <cell r="B28">
            <v>57</v>
          </cell>
          <cell r="D28">
            <v>0</v>
          </cell>
          <cell r="F28">
            <v>0</v>
          </cell>
          <cell r="I28">
            <v>0</v>
          </cell>
          <cell r="L28">
            <v>0</v>
          </cell>
          <cell r="AZ28">
            <v>19</v>
          </cell>
          <cell r="BA28">
            <v>19</v>
          </cell>
          <cell r="BB28" t="str">
            <v>Chelsea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68</v>
          </cell>
          <cell r="BK28">
            <v>27</v>
          </cell>
          <cell r="BL28">
            <v>90</v>
          </cell>
          <cell r="CV28">
            <v>19</v>
          </cell>
          <cell r="CX28" t="str">
            <v>Harry</v>
          </cell>
          <cell r="DF28">
            <v>0</v>
          </cell>
          <cell r="DJ28">
            <v>0</v>
          </cell>
          <cell r="DL28">
            <v>0</v>
          </cell>
          <cell r="DN28">
            <v>1</v>
          </cell>
          <cell r="DP28">
            <v>2</v>
          </cell>
          <cell r="DR28">
            <v>0</v>
          </cell>
          <cell r="DT28">
            <v>0</v>
          </cell>
          <cell r="DV28">
            <v>13</v>
          </cell>
        </row>
        <row r="29">
          <cell r="A29" t="str">
            <v>Zico</v>
          </cell>
          <cell r="B29">
            <v>59</v>
          </cell>
          <cell r="D29">
            <v>0</v>
          </cell>
          <cell r="F29">
            <v>0</v>
          </cell>
          <cell r="I29">
            <v>0</v>
          </cell>
          <cell r="L29">
            <v>0</v>
          </cell>
          <cell r="AZ29">
            <v>20</v>
          </cell>
          <cell r="BA29">
            <v>20</v>
          </cell>
          <cell r="BB29" t="str">
            <v>Derby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63</v>
          </cell>
          <cell r="BK29">
            <v>25</v>
          </cell>
          <cell r="BL29">
            <v>92</v>
          </cell>
          <cell r="CV29">
            <v>20</v>
          </cell>
          <cell r="CX29" t="str">
            <v>Percy</v>
          </cell>
          <cell r="DF29">
            <v>0</v>
          </cell>
          <cell r="DJ29">
            <v>0</v>
          </cell>
          <cell r="DL29">
            <v>0</v>
          </cell>
          <cell r="DN29">
            <v>1</v>
          </cell>
          <cell r="DP29">
            <v>1</v>
          </cell>
          <cell r="DR29">
            <v>1</v>
          </cell>
          <cell r="DT29">
            <v>0</v>
          </cell>
          <cell r="DV29">
            <v>12</v>
          </cell>
        </row>
        <row r="30">
          <cell r="CV30">
            <v>20</v>
          </cell>
          <cell r="CX30" t="str">
            <v>Watson</v>
          </cell>
          <cell r="DF30">
            <v>0</v>
          </cell>
          <cell r="DJ30">
            <v>0</v>
          </cell>
          <cell r="DL30">
            <v>0</v>
          </cell>
          <cell r="DN30">
            <v>1</v>
          </cell>
          <cell r="DP30">
            <v>1</v>
          </cell>
          <cell r="DR30">
            <v>1</v>
          </cell>
          <cell r="DT30">
            <v>0</v>
          </cell>
          <cell r="DV30">
            <v>12</v>
          </cell>
        </row>
        <row r="31">
          <cell r="A31" t="str">
            <v>Agger</v>
          </cell>
          <cell r="B31">
            <v>2</v>
          </cell>
          <cell r="D31">
            <v>0</v>
          </cell>
          <cell r="F31">
            <v>0</v>
          </cell>
          <cell r="I31">
            <v>0</v>
          </cell>
          <cell r="L31">
            <v>0</v>
          </cell>
          <cell r="AZ31">
            <v>1</v>
          </cell>
          <cell r="BA31">
            <v>1</v>
          </cell>
          <cell r="BB31" t="str">
            <v>Anderup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75</v>
          </cell>
          <cell r="BK31">
            <v>27</v>
          </cell>
          <cell r="BL31">
            <v>99</v>
          </cell>
          <cell r="CV31">
            <v>22</v>
          </cell>
          <cell r="CX31" t="str">
            <v>Sergio</v>
          </cell>
          <cell r="DF31">
            <v>0</v>
          </cell>
          <cell r="DJ31">
            <v>0</v>
          </cell>
          <cell r="DL31">
            <v>0</v>
          </cell>
          <cell r="DN31">
            <v>0</v>
          </cell>
          <cell r="DP31">
            <v>2</v>
          </cell>
          <cell r="DR31">
            <v>1</v>
          </cell>
          <cell r="DT31">
            <v>0</v>
          </cell>
          <cell r="DV31">
            <v>11</v>
          </cell>
        </row>
        <row r="32">
          <cell r="A32" t="str">
            <v>Anderup</v>
          </cell>
          <cell r="B32">
            <v>3</v>
          </cell>
          <cell r="D32">
            <v>0</v>
          </cell>
          <cell r="F32">
            <v>0</v>
          </cell>
          <cell r="I32">
            <v>0</v>
          </cell>
          <cell r="L32">
            <v>0</v>
          </cell>
          <cell r="AZ32">
            <v>2</v>
          </cell>
          <cell r="BA32">
            <v>2</v>
          </cell>
          <cell r="BB32" t="str">
            <v>McCoist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74</v>
          </cell>
          <cell r="BK32">
            <v>27</v>
          </cell>
          <cell r="BL32">
            <v>98</v>
          </cell>
          <cell r="CV32">
            <v>22</v>
          </cell>
          <cell r="CX32" t="str">
            <v>Zico</v>
          </cell>
          <cell r="DF32">
            <v>0</v>
          </cell>
          <cell r="DJ32">
            <v>0</v>
          </cell>
          <cell r="DL32">
            <v>0</v>
          </cell>
          <cell r="DN32">
            <v>0</v>
          </cell>
          <cell r="DP32">
            <v>2</v>
          </cell>
          <cell r="DR32">
            <v>1</v>
          </cell>
          <cell r="DT32">
            <v>0</v>
          </cell>
          <cell r="DV32">
            <v>11</v>
          </cell>
        </row>
        <row r="33">
          <cell r="A33" t="str">
            <v>Cottee</v>
          </cell>
          <cell r="B33">
            <v>9</v>
          </cell>
          <cell r="D33">
            <v>0</v>
          </cell>
          <cell r="F33">
            <v>0</v>
          </cell>
          <cell r="I33">
            <v>0</v>
          </cell>
          <cell r="L33">
            <v>0</v>
          </cell>
          <cell r="AZ33">
            <v>4</v>
          </cell>
          <cell r="BA33">
            <v>3</v>
          </cell>
          <cell r="BB33" t="str">
            <v>Harry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71</v>
          </cell>
          <cell r="BK33">
            <v>29</v>
          </cell>
          <cell r="BL33">
            <v>97</v>
          </cell>
          <cell r="CV33">
            <v>24</v>
          </cell>
          <cell r="CX33" t="str">
            <v>Flinca</v>
          </cell>
          <cell r="DF33">
            <v>0</v>
          </cell>
          <cell r="DJ33">
            <v>0</v>
          </cell>
          <cell r="DL33">
            <v>1</v>
          </cell>
          <cell r="DN33">
            <v>0</v>
          </cell>
          <cell r="DP33">
            <v>0</v>
          </cell>
          <cell r="DR33">
            <v>0</v>
          </cell>
          <cell r="DT33">
            <v>0</v>
          </cell>
          <cell r="DV33">
            <v>10</v>
          </cell>
        </row>
        <row r="34">
          <cell r="A34" t="str">
            <v>Culopip</v>
          </cell>
          <cell r="B34">
            <v>10</v>
          </cell>
          <cell r="D34">
            <v>0</v>
          </cell>
          <cell r="F34">
            <v>0</v>
          </cell>
          <cell r="I34">
            <v>0</v>
          </cell>
          <cell r="L34">
            <v>0</v>
          </cell>
          <cell r="AZ34">
            <v>11</v>
          </cell>
          <cell r="BA34">
            <v>4</v>
          </cell>
          <cell r="BB34" t="str">
            <v>Forest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72</v>
          </cell>
          <cell r="BK34">
            <v>27</v>
          </cell>
          <cell r="BL34">
            <v>96</v>
          </cell>
          <cell r="CV34">
            <v>24</v>
          </cell>
          <cell r="CX34" t="str">
            <v>Hede</v>
          </cell>
          <cell r="DF34">
            <v>0</v>
          </cell>
          <cell r="DJ34">
            <v>0</v>
          </cell>
          <cell r="DL34">
            <v>1</v>
          </cell>
          <cell r="DN34">
            <v>0</v>
          </cell>
          <cell r="DP34">
            <v>0</v>
          </cell>
          <cell r="DR34">
            <v>0</v>
          </cell>
          <cell r="DT34">
            <v>0</v>
          </cell>
          <cell r="DV34">
            <v>10</v>
          </cell>
        </row>
        <row r="35">
          <cell r="A35" t="str">
            <v>Forest</v>
          </cell>
          <cell r="B35">
            <v>15</v>
          </cell>
          <cell r="D35">
            <v>0</v>
          </cell>
          <cell r="F35">
            <v>0</v>
          </cell>
          <cell r="I35">
            <v>0</v>
          </cell>
          <cell r="L35">
            <v>0</v>
          </cell>
          <cell r="AZ35">
            <v>3</v>
          </cell>
          <cell r="BA35">
            <v>5</v>
          </cell>
          <cell r="BB35" t="str">
            <v>Sergio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71</v>
          </cell>
          <cell r="BK35">
            <v>28</v>
          </cell>
          <cell r="BL35">
            <v>95</v>
          </cell>
          <cell r="CV35">
            <v>24</v>
          </cell>
          <cell r="CX35" t="str">
            <v>Kailua</v>
          </cell>
          <cell r="DF35">
            <v>0</v>
          </cell>
          <cell r="DJ35">
            <v>0</v>
          </cell>
          <cell r="DL35">
            <v>1</v>
          </cell>
          <cell r="DN35">
            <v>0</v>
          </cell>
          <cell r="DP35">
            <v>0</v>
          </cell>
          <cell r="DR35">
            <v>0</v>
          </cell>
          <cell r="DT35">
            <v>0</v>
          </cell>
          <cell r="DV35">
            <v>10</v>
          </cell>
        </row>
        <row r="36">
          <cell r="A36" t="str">
            <v>Harry</v>
          </cell>
          <cell r="B36">
            <v>20</v>
          </cell>
          <cell r="D36">
            <v>0</v>
          </cell>
          <cell r="F36">
            <v>0</v>
          </cell>
          <cell r="I36">
            <v>0</v>
          </cell>
          <cell r="L36">
            <v>0</v>
          </cell>
          <cell r="AZ36">
            <v>8</v>
          </cell>
          <cell r="BA36">
            <v>6</v>
          </cell>
          <cell r="BB36" t="str">
            <v>Lions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72</v>
          </cell>
          <cell r="BK36">
            <v>26</v>
          </cell>
          <cell r="BL36">
            <v>96</v>
          </cell>
          <cell r="CV36">
            <v>27</v>
          </cell>
          <cell r="CX36" t="str">
            <v>Lund</v>
          </cell>
          <cell r="DF36">
            <v>0</v>
          </cell>
          <cell r="DJ36">
            <v>2</v>
          </cell>
          <cell r="DL36">
            <v>0</v>
          </cell>
          <cell r="DN36">
            <v>1</v>
          </cell>
          <cell r="DP36">
            <v>0</v>
          </cell>
          <cell r="DR36">
            <v>1</v>
          </cell>
          <cell r="DT36">
            <v>1</v>
          </cell>
          <cell r="DV36">
            <v>10</v>
          </cell>
        </row>
        <row r="37">
          <cell r="A37" t="str">
            <v>Højgård</v>
          </cell>
          <cell r="B37">
            <v>23</v>
          </cell>
          <cell r="D37">
            <v>0</v>
          </cell>
          <cell r="F37">
            <v>0</v>
          </cell>
          <cell r="I37">
            <v>0</v>
          </cell>
          <cell r="L37">
            <v>0</v>
          </cell>
          <cell r="AZ37">
            <v>5</v>
          </cell>
          <cell r="BA37">
            <v>7</v>
          </cell>
          <cell r="BB37" t="str">
            <v>Tynde</v>
          </cell>
          <cell r="BF37">
            <v>0</v>
          </cell>
          <cell r="BG37">
            <v>0</v>
          </cell>
          <cell r="BH37">
            <v>0</v>
          </cell>
          <cell r="BI37">
            <v>1</v>
          </cell>
          <cell r="BJ37">
            <v>71</v>
          </cell>
          <cell r="BK37">
            <v>26</v>
          </cell>
          <cell r="BL37">
            <v>97</v>
          </cell>
          <cell r="CV37">
            <v>28</v>
          </cell>
          <cell r="CX37" t="str">
            <v>Culopip</v>
          </cell>
          <cell r="DF37">
            <v>0</v>
          </cell>
          <cell r="DJ37">
            <v>0</v>
          </cell>
          <cell r="DL37">
            <v>0</v>
          </cell>
          <cell r="DN37">
            <v>0</v>
          </cell>
          <cell r="DP37">
            <v>1</v>
          </cell>
          <cell r="DR37">
            <v>2</v>
          </cell>
          <cell r="DT37">
            <v>0</v>
          </cell>
          <cell r="DV37">
            <v>10</v>
          </cell>
        </row>
        <row r="38">
          <cell r="A38" t="str">
            <v>IanRush</v>
          </cell>
          <cell r="B38">
            <v>24</v>
          </cell>
          <cell r="D38">
            <v>0</v>
          </cell>
          <cell r="F38">
            <v>0</v>
          </cell>
          <cell r="I38">
            <v>0</v>
          </cell>
          <cell r="L38">
            <v>0</v>
          </cell>
          <cell r="AZ38">
            <v>12</v>
          </cell>
          <cell r="BA38">
            <v>7</v>
          </cell>
          <cell r="BB38" t="str">
            <v>Watson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71</v>
          </cell>
          <cell r="BK38">
            <v>26</v>
          </cell>
          <cell r="BL38">
            <v>97</v>
          </cell>
          <cell r="CV38">
            <v>29</v>
          </cell>
          <cell r="CX38" t="str">
            <v>Agger</v>
          </cell>
          <cell r="DF38">
            <v>0</v>
          </cell>
          <cell r="DJ38">
            <v>0</v>
          </cell>
          <cell r="DL38">
            <v>0</v>
          </cell>
          <cell r="DN38">
            <v>1</v>
          </cell>
          <cell r="DP38">
            <v>1</v>
          </cell>
          <cell r="DR38">
            <v>0</v>
          </cell>
          <cell r="DT38">
            <v>0</v>
          </cell>
          <cell r="DV38">
            <v>9</v>
          </cell>
        </row>
        <row r="39">
          <cell r="A39" t="str">
            <v>Lions</v>
          </cell>
          <cell r="B39">
            <v>31</v>
          </cell>
          <cell r="D39">
            <v>0</v>
          </cell>
          <cell r="F39">
            <v>0</v>
          </cell>
          <cell r="I39">
            <v>0</v>
          </cell>
          <cell r="L39">
            <v>0</v>
          </cell>
          <cell r="AZ39">
            <v>10</v>
          </cell>
          <cell r="BA39">
            <v>9</v>
          </cell>
          <cell r="BB39" t="str">
            <v>SPVK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74</v>
          </cell>
          <cell r="BK39">
            <v>24</v>
          </cell>
          <cell r="BL39">
            <v>97</v>
          </cell>
          <cell r="CV39">
            <v>29</v>
          </cell>
          <cell r="CX39" t="str">
            <v>ÅZÆTZØW</v>
          </cell>
          <cell r="DF39">
            <v>0</v>
          </cell>
          <cell r="DJ39">
            <v>0</v>
          </cell>
          <cell r="DL39">
            <v>0</v>
          </cell>
          <cell r="DN39">
            <v>1</v>
          </cell>
          <cell r="DP39">
            <v>1</v>
          </cell>
          <cell r="DR39">
            <v>0</v>
          </cell>
          <cell r="DT39">
            <v>0</v>
          </cell>
          <cell r="DV39">
            <v>9</v>
          </cell>
        </row>
        <row r="40">
          <cell r="A40" t="str">
            <v>Livpool</v>
          </cell>
          <cell r="B40">
            <v>32</v>
          </cell>
          <cell r="D40">
            <v>0</v>
          </cell>
          <cell r="F40">
            <v>0</v>
          </cell>
          <cell r="I40">
            <v>0</v>
          </cell>
          <cell r="L40">
            <v>0</v>
          </cell>
          <cell r="AZ40">
            <v>6</v>
          </cell>
          <cell r="BA40">
            <v>10</v>
          </cell>
          <cell r="BB40" t="str">
            <v>Culopip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70</v>
          </cell>
          <cell r="BK40">
            <v>26</v>
          </cell>
          <cell r="BL40">
            <v>98</v>
          </cell>
          <cell r="CV40">
            <v>31</v>
          </cell>
          <cell r="CX40" t="str">
            <v>Fox</v>
          </cell>
          <cell r="DF40">
            <v>0</v>
          </cell>
          <cell r="DJ40">
            <v>0</v>
          </cell>
          <cell r="DL40">
            <v>0</v>
          </cell>
          <cell r="DN40">
            <v>0</v>
          </cell>
          <cell r="DP40">
            <v>1</v>
          </cell>
          <cell r="DR40">
            <v>1</v>
          </cell>
          <cell r="DT40">
            <v>1</v>
          </cell>
          <cell r="DV40">
            <v>9</v>
          </cell>
        </row>
        <row r="41">
          <cell r="A41" t="str">
            <v>LUFCMOT</v>
          </cell>
          <cell r="B41">
            <v>35</v>
          </cell>
          <cell r="D41">
            <v>0</v>
          </cell>
          <cell r="F41">
            <v>0</v>
          </cell>
          <cell r="I41">
            <v>0</v>
          </cell>
          <cell r="L41">
            <v>0</v>
          </cell>
          <cell r="AZ41">
            <v>7</v>
          </cell>
          <cell r="BA41">
            <v>11</v>
          </cell>
          <cell r="BB41" t="str">
            <v>Cottee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72</v>
          </cell>
          <cell r="BK41">
            <v>26</v>
          </cell>
          <cell r="BL41">
            <v>93</v>
          </cell>
          <cell r="CV41">
            <v>31</v>
          </cell>
          <cell r="CX41" t="str">
            <v>Piquet</v>
          </cell>
          <cell r="DF41">
            <v>0</v>
          </cell>
          <cell r="DJ41">
            <v>0</v>
          </cell>
          <cell r="DL41">
            <v>0</v>
          </cell>
          <cell r="DN41">
            <v>0</v>
          </cell>
          <cell r="DP41">
            <v>1</v>
          </cell>
          <cell r="DR41">
            <v>1</v>
          </cell>
          <cell r="DT41">
            <v>1</v>
          </cell>
          <cell r="DV41">
            <v>9</v>
          </cell>
        </row>
        <row r="42">
          <cell r="A42" t="str">
            <v>Malthe</v>
          </cell>
          <cell r="B42">
            <v>38</v>
          </cell>
          <cell r="D42">
            <v>0</v>
          </cell>
          <cell r="F42">
            <v>0</v>
          </cell>
          <cell r="I42">
            <v>0</v>
          </cell>
          <cell r="L42">
            <v>0</v>
          </cell>
          <cell r="AZ42">
            <v>9</v>
          </cell>
          <cell r="BA42">
            <v>12</v>
          </cell>
          <cell r="BB42" t="str">
            <v>Piquet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72</v>
          </cell>
          <cell r="BK42">
            <v>25</v>
          </cell>
          <cell r="BL42">
            <v>95</v>
          </cell>
          <cell r="CV42">
            <v>33</v>
          </cell>
          <cell r="CX42" t="str">
            <v>Randers</v>
          </cell>
          <cell r="DF42">
            <v>0</v>
          </cell>
          <cell r="DJ42">
            <v>0</v>
          </cell>
          <cell r="DL42">
            <v>0</v>
          </cell>
          <cell r="DN42">
            <v>1</v>
          </cell>
          <cell r="DP42">
            <v>0</v>
          </cell>
          <cell r="DR42">
            <v>1</v>
          </cell>
          <cell r="DT42">
            <v>0</v>
          </cell>
          <cell r="DV42">
            <v>8</v>
          </cell>
        </row>
        <row r="43">
          <cell r="A43" t="str">
            <v>McCoist</v>
          </cell>
          <cell r="B43">
            <v>39</v>
          </cell>
          <cell r="D43">
            <v>0</v>
          </cell>
          <cell r="F43">
            <v>0</v>
          </cell>
          <cell r="I43">
            <v>0</v>
          </cell>
          <cell r="L43">
            <v>0</v>
          </cell>
          <cell r="AZ43">
            <v>14</v>
          </cell>
          <cell r="BA43">
            <v>13</v>
          </cell>
          <cell r="BB43" t="str">
            <v>MFP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66</v>
          </cell>
          <cell r="BK43">
            <v>29</v>
          </cell>
          <cell r="BL43">
            <v>95</v>
          </cell>
          <cell r="CV43">
            <v>34</v>
          </cell>
          <cell r="CX43" t="str">
            <v>Select</v>
          </cell>
          <cell r="DF43">
            <v>0</v>
          </cell>
          <cell r="DJ43">
            <v>2</v>
          </cell>
          <cell r="DL43">
            <v>0</v>
          </cell>
          <cell r="DN43">
            <v>1</v>
          </cell>
          <cell r="DP43">
            <v>0</v>
          </cell>
          <cell r="DR43">
            <v>0</v>
          </cell>
          <cell r="DT43">
            <v>1</v>
          </cell>
          <cell r="DV43">
            <v>7</v>
          </cell>
        </row>
        <row r="44">
          <cell r="A44" t="str">
            <v>MFP</v>
          </cell>
          <cell r="B44">
            <v>40</v>
          </cell>
          <cell r="D44">
            <v>0</v>
          </cell>
          <cell r="F44">
            <v>0</v>
          </cell>
          <cell r="I44">
            <v>0</v>
          </cell>
          <cell r="L44">
            <v>0</v>
          </cell>
          <cell r="AZ44">
            <v>19</v>
          </cell>
          <cell r="BA44">
            <v>14</v>
          </cell>
          <cell r="BB44" t="str">
            <v>IanRush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70</v>
          </cell>
          <cell r="BK44">
            <v>27</v>
          </cell>
          <cell r="BL44">
            <v>91</v>
          </cell>
          <cell r="CV44">
            <v>34</v>
          </cell>
          <cell r="CX44" t="str">
            <v>Steam</v>
          </cell>
          <cell r="DF44">
            <v>0</v>
          </cell>
          <cell r="DJ44">
            <v>0</v>
          </cell>
          <cell r="DL44">
            <v>0</v>
          </cell>
          <cell r="DN44">
            <v>1</v>
          </cell>
          <cell r="DP44">
            <v>0</v>
          </cell>
          <cell r="DR44">
            <v>0</v>
          </cell>
          <cell r="DT44">
            <v>1</v>
          </cell>
          <cell r="DV44">
            <v>7</v>
          </cell>
        </row>
        <row r="45">
          <cell r="A45" t="str">
            <v>Nielsen</v>
          </cell>
          <cell r="B45">
            <v>43</v>
          </cell>
          <cell r="D45">
            <v>0</v>
          </cell>
          <cell r="F45">
            <v>0</v>
          </cell>
          <cell r="I45">
            <v>0</v>
          </cell>
          <cell r="L45">
            <v>0</v>
          </cell>
          <cell r="AZ45">
            <v>18</v>
          </cell>
          <cell r="BA45">
            <v>14</v>
          </cell>
          <cell r="BB45" t="str">
            <v>Malthe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70</v>
          </cell>
          <cell r="BK45">
            <v>27</v>
          </cell>
          <cell r="BL45">
            <v>91</v>
          </cell>
          <cell r="CV45">
            <v>36</v>
          </cell>
          <cell r="CX45" t="str">
            <v>MFP</v>
          </cell>
          <cell r="DF45">
            <v>0</v>
          </cell>
          <cell r="DJ45">
            <v>2</v>
          </cell>
          <cell r="DL45">
            <v>0</v>
          </cell>
          <cell r="DN45">
            <v>0</v>
          </cell>
          <cell r="DP45">
            <v>1</v>
          </cell>
          <cell r="DR45">
            <v>0</v>
          </cell>
          <cell r="DT45">
            <v>1</v>
          </cell>
          <cell r="DV45">
            <v>6</v>
          </cell>
        </row>
        <row r="46">
          <cell r="A46" t="str">
            <v>Piquet</v>
          </cell>
          <cell r="B46">
            <v>46</v>
          </cell>
          <cell r="D46">
            <v>0</v>
          </cell>
          <cell r="F46">
            <v>0</v>
          </cell>
          <cell r="I46">
            <v>0</v>
          </cell>
          <cell r="L46">
            <v>0</v>
          </cell>
          <cell r="AZ46">
            <v>13</v>
          </cell>
          <cell r="BA46">
            <v>16</v>
          </cell>
          <cell r="BB46" t="str">
            <v>Højgård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69</v>
          </cell>
          <cell r="BK46">
            <v>28</v>
          </cell>
          <cell r="BL46">
            <v>91</v>
          </cell>
          <cell r="CV46">
            <v>37</v>
          </cell>
          <cell r="CX46" t="str">
            <v>Forest</v>
          </cell>
          <cell r="DF46">
            <v>0</v>
          </cell>
          <cell r="DJ46">
            <v>0</v>
          </cell>
          <cell r="DL46">
            <v>0</v>
          </cell>
          <cell r="DN46">
            <v>1</v>
          </cell>
          <cell r="DP46">
            <v>0</v>
          </cell>
          <cell r="DR46">
            <v>0</v>
          </cell>
          <cell r="DT46">
            <v>0</v>
          </cell>
          <cell r="DV46">
            <v>5</v>
          </cell>
        </row>
        <row r="47">
          <cell r="A47" t="str">
            <v>Sergio</v>
          </cell>
          <cell r="B47">
            <v>51</v>
          </cell>
          <cell r="D47">
            <v>0</v>
          </cell>
          <cell r="F47">
            <v>0</v>
          </cell>
          <cell r="I47">
            <v>0</v>
          </cell>
          <cell r="L47">
            <v>0</v>
          </cell>
          <cell r="AZ47">
            <v>17</v>
          </cell>
          <cell r="BA47">
            <v>17</v>
          </cell>
          <cell r="BB47" t="str">
            <v>Nielsen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71</v>
          </cell>
          <cell r="BK47">
            <v>21</v>
          </cell>
          <cell r="BL47">
            <v>95</v>
          </cell>
          <cell r="CV47">
            <v>37</v>
          </cell>
          <cell r="CX47" t="str">
            <v>LUFCMOT</v>
          </cell>
          <cell r="DF47">
            <v>0</v>
          </cell>
          <cell r="DJ47">
            <v>0</v>
          </cell>
          <cell r="DL47">
            <v>0</v>
          </cell>
          <cell r="DN47">
            <v>1</v>
          </cell>
          <cell r="DP47">
            <v>0</v>
          </cell>
          <cell r="DR47">
            <v>0</v>
          </cell>
          <cell r="DT47">
            <v>0</v>
          </cell>
          <cell r="DV47">
            <v>5</v>
          </cell>
        </row>
        <row r="48">
          <cell r="A48" t="str">
            <v>SPVK</v>
          </cell>
          <cell r="B48">
            <v>52</v>
          </cell>
          <cell r="D48">
            <v>0</v>
          </cell>
          <cell r="F48">
            <v>0</v>
          </cell>
          <cell r="I48">
            <v>0</v>
          </cell>
          <cell r="L48">
            <v>0</v>
          </cell>
          <cell r="AZ48">
            <v>16</v>
          </cell>
          <cell r="BA48">
            <v>18</v>
          </cell>
          <cell r="BB48" t="str">
            <v>Livpool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63</v>
          </cell>
          <cell r="BK48">
            <v>27</v>
          </cell>
          <cell r="BL48">
            <v>92</v>
          </cell>
          <cell r="CV48">
            <v>37</v>
          </cell>
          <cell r="CX48" t="str">
            <v>Schøn</v>
          </cell>
          <cell r="DF48">
            <v>0</v>
          </cell>
          <cell r="DJ48">
            <v>0</v>
          </cell>
          <cell r="DL48">
            <v>0</v>
          </cell>
          <cell r="DN48">
            <v>1</v>
          </cell>
          <cell r="DP48">
            <v>0</v>
          </cell>
          <cell r="DR48">
            <v>0</v>
          </cell>
          <cell r="DT48">
            <v>0</v>
          </cell>
          <cell r="DV48">
            <v>5</v>
          </cell>
        </row>
        <row r="49">
          <cell r="A49" t="str">
            <v>Tynde</v>
          </cell>
          <cell r="B49">
            <v>56</v>
          </cell>
          <cell r="D49">
            <v>0</v>
          </cell>
          <cell r="F49">
            <v>0</v>
          </cell>
          <cell r="I49">
            <v>0</v>
          </cell>
          <cell r="L49">
            <v>1</v>
          </cell>
          <cell r="AZ49">
            <v>20</v>
          </cell>
          <cell r="BA49">
            <v>19</v>
          </cell>
          <cell r="BB49" t="str">
            <v>Agger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69</v>
          </cell>
          <cell r="BK49">
            <v>25</v>
          </cell>
          <cell r="BL49">
            <v>95</v>
          </cell>
          <cell r="CV49">
            <v>40</v>
          </cell>
          <cell r="CX49" t="str">
            <v>Far</v>
          </cell>
          <cell r="DF49">
            <v>0</v>
          </cell>
          <cell r="DJ49">
            <v>2</v>
          </cell>
          <cell r="DL49">
            <v>0</v>
          </cell>
          <cell r="DN49">
            <v>0</v>
          </cell>
          <cell r="DP49">
            <v>0</v>
          </cell>
          <cell r="DR49">
            <v>1</v>
          </cell>
          <cell r="DT49">
            <v>1</v>
          </cell>
          <cell r="DV49">
            <v>5</v>
          </cell>
        </row>
        <row r="50">
          <cell r="A50" t="str">
            <v>Watson</v>
          </cell>
          <cell r="B50">
            <v>58</v>
          </cell>
          <cell r="D50">
            <v>0</v>
          </cell>
          <cell r="F50">
            <v>0</v>
          </cell>
          <cell r="I50">
            <v>0</v>
          </cell>
          <cell r="L50">
            <v>0</v>
          </cell>
          <cell r="AZ50">
            <v>15</v>
          </cell>
          <cell r="BA50">
            <v>20</v>
          </cell>
          <cell r="BB50" t="str">
            <v>LUFCMOT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70</v>
          </cell>
          <cell r="BK50">
            <v>25</v>
          </cell>
          <cell r="BL50">
            <v>90</v>
          </cell>
          <cell r="CV50">
            <v>40</v>
          </cell>
          <cell r="CX50" t="str">
            <v>Nielsen</v>
          </cell>
          <cell r="DF50">
            <v>0</v>
          </cell>
          <cell r="DJ50">
            <v>0</v>
          </cell>
          <cell r="DL50">
            <v>0</v>
          </cell>
          <cell r="DN50">
            <v>0</v>
          </cell>
          <cell r="DP50">
            <v>0</v>
          </cell>
          <cell r="DR50">
            <v>1</v>
          </cell>
          <cell r="DT50">
            <v>1</v>
          </cell>
          <cell r="DV50">
            <v>5</v>
          </cell>
        </row>
        <row r="51">
          <cell r="CV51">
            <v>42</v>
          </cell>
          <cell r="CX51" t="str">
            <v>Arsenal</v>
          </cell>
          <cell r="DF51">
            <v>0</v>
          </cell>
          <cell r="DJ51">
            <v>0</v>
          </cell>
          <cell r="DL51">
            <v>0</v>
          </cell>
          <cell r="DN51">
            <v>0</v>
          </cell>
          <cell r="DP51">
            <v>1</v>
          </cell>
          <cell r="DR51">
            <v>0</v>
          </cell>
          <cell r="DT51">
            <v>0</v>
          </cell>
          <cell r="DV51">
            <v>4</v>
          </cell>
        </row>
        <row r="52">
          <cell r="A52" t="str">
            <v>2toNone</v>
          </cell>
          <cell r="B52">
            <v>1</v>
          </cell>
          <cell r="D52">
            <v>0</v>
          </cell>
          <cell r="F52">
            <v>0</v>
          </cell>
          <cell r="I52">
            <v>0</v>
          </cell>
          <cell r="L52">
            <v>0</v>
          </cell>
          <cell r="AZ52">
            <v>1</v>
          </cell>
          <cell r="BA52">
            <v>1</v>
          </cell>
          <cell r="BB52" t="str">
            <v>Nemelig</v>
          </cell>
          <cell r="BF52">
            <v>0</v>
          </cell>
          <cell r="BG52">
            <v>0</v>
          </cell>
          <cell r="BJ52">
            <v>78</v>
          </cell>
          <cell r="BK52">
            <v>29</v>
          </cell>
          <cell r="BL52">
            <v>94</v>
          </cell>
          <cell r="CV52">
            <v>42</v>
          </cell>
          <cell r="CX52" t="str">
            <v>Barca</v>
          </cell>
          <cell r="DF52">
            <v>0</v>
          </cell>
          <cell r="DJ52">
            <v>0</v>
          </cell>
          <cell r="DL52">
            <v>0</v>
          </cell>
          <cell r="DN52">
            <v>0</v>
          </cell>
          <cell r="DP52">
            <v>1</v>
          </cell>
          <cell r="DR52">
            <v>0</v>
          </cell>
          <cell r="DT52">
            <v>0</v>
          </cell>
          <cell r="DV52">
            <v>4</v>
          </cell>
        </row>
        <row r="53">
          <cell r="A53" t="str">
            <v>Barca</v>
          </cell>
          <cell r="B53">
            <v>5</v>
          </cell>
          <cell r="D53">
            <v>0</v>
          </cell>
          <cell r="F53">
            <v>0</v>
          </cell>
          <cell r="I53">
            <v>0</v>
          </cell>
          <cell r="L53">
            <v>0</v>
          </cell>
          <cell r="AZ53">
            <v>4</v>
          </cell>
          <cell r="BA53">
            <v>2</v>
          </cell>
          <cell r="BB53" t="str">
            <v>LPHJ</v>
          </cell>
          <cell r="BF53">
            <v>0</v>
          </cell>
          <cell r="BG53">
            <v>0</v>
          </cell>
          <cell r="BJ53">
            <v>73</v>
          </cell>
          <cell r="BK53">
            <v>28</v>
          </cell>
          <cell r="BL53">
            <v>94</v>
          </cell>
          <cell r="CV53">
            <v>42</v>
          </cell>
          <cell r="CX53" t="str">
            <v>Chelsea</v>
          </cell>
          <cell r="DF53">
            <v>0</v>
          </cell>
          <cell r="DJ53">
            <v>0</v>
          </cell>
          <cell r="DL53">
            <v>0</v>
          </cell>
          <cell r="DN53">
            <v>0</v>
          </cell>
          <cell r="DP53">
            <v>1</v>
          </cell>
          <cell r="DR53">
            <v>0</v>
          </cell>
          <cell r="DT53">
            <v>0</v>
          </cell>
          <cell r="DV53">
            <v>4</v>
          </cell>
        </row>
        <row r="54">
          <cell r="A54" t="str">
            <v>brula</v>
          </cell>
          <cell r="B54">
            <v>6</v>
          </cell>
          <cell r="D54">
            <v>0</v>
          </cell>
          <cell r="F54">
            <v>0</v>
          </cell>
          <cell r="I54">
            <v>0</v>
          </cell>
          <cell r="L54">
            <v>0</v>
          </cell>
          <cell r="AZ54">
            <v>3</v>
          </cell>
          <cell r="BA54">
            <v>3</v>
          </cell>
          <cell r="BB54" t="str">
            <v>Galway</v>
          </cell>
          <cell r="BF54">
            <v>0</v>
          </cell>
          <cell r="BG54">
            <v>0</v>
          </cell>
          <cell r="BJ54">
            <v>72</v>
          </cell>
          <cell r="BK54">
            <v>27</v>
          </cell>
          <cell r="BL54">
            <v>96</v>
          </cell>
          <cell r="CV54">
            <v>42</v>
          </cell>
          <cell r="CX54" t="str">
            <v>Livpool</v>
          </cell>
          <cell r="DF54">
            <v>0</v>
          </cell>
          <cell r="DJ54">
            <v>0</v>
          </cell>
          <cell r="DL54">
            <v>0</v>
          </cell>
          <cell r="DN54">
            <v>0</v>
          </cell>
          <cell r="DP54">
            <v>1</v>
          </cell>
          <cell r="DR54">
            <v>0</v>
          </cell>
          <cell r="DT54">
            <v>0</v>
          </cell>
          <cell r="DV54">
            <v>4</v>
          </cell>
        </row>
        <row r="55">
          <cell r="A55" t="str">
            <v>Galway</v>
          </cell>
          <cell r="B55">
            <v>19</v>
          </cell>
          <cell r="D55">
            <v>0</v>
          </cell>
          <cell r="F55">
            <v>0</v>
          </cell>
          <cell r="I55">
            <v>0</v>
          </cell>
          <cell r="L55">
            <v>0</v>
          </cell>
          <cell r="AZ55">
            <v>2</v>
          </cell>
          <cell r="BA55">
            <v>4</v>
          </cell>
          <cell r="BB55" t="str">
            <v>Jesper</v>
          </cell>
          <cell r="BF55">
            <v>0</v>
          </cell>
          <cell r="BG55">
            <v>0</v>
          </cell>
          <cell r="BJ55">
            <v>74</v>
          </cell>
          <cell r="BK55">
            <v>27</v>
          </cell>
          <cell r="BL55">
            <v>91</v>
          </cell>
          <cell r="CV55">
            <v>42</v>
          </cell>
          <cell r="CX55" t="str">
            <v>Lucky</v>
          </cell>
          <cell r="DF55">
            <v>0</v>
          </cell>
          <cell r="DJ55">
            <v>0</v>
          </cell>
          <cell r="DL55">
            <v>0</v>
          </cell>
          <cell r="DN55">
            <v>0</v>
          </cell>
          <cell r="DP55">
            <v>1</v>
          </cell>
          <cell r="DR55">
            <v>0</v>
          </cell>
          <cell r="DT55">
            <v>0</v>
          </cell>
          <cell r="DV55">
            <v>4</v>
          </cell>
        </row>
        <row r="56">
          <cell r="A56" t="str">
            <v>Hede</v>
          </cell>
          <cell r="B56">
            <v>21</v>
          </cell>
          <cell r="D56">
            <v>0</v>
          </cell>
          <cell r="F56">
            <v>0</v>
          </cell>
          <cell r="I56">
            <v>0</v>
          </cell>
          <cell r="L56">
            <v>0</v>
          </cell>
          <cell r="AZ56">
            <v>9</v>
          </cell>
          <cell r="BA56">
            <v>5</v>
          </cell>
          <cell r="BB56" t="str">
            <v>Nuser</v>
          </cell>
          <cell r="BF56">
            <v>0</v>
          </cell>
          <cell r="BG56">
            <v>0</v>
          </cell>
          <cell r="BJ56">
            <v>73</v>
          </cell>
          <cell r="BK56">
            <v>24</v>
          </cell>
          <cell r="BL56">
            <v>97</v>
          </cell>
          <cell r="CV56">
            <v>47</v>
          </cell>
          <cell r="CX56" t="str">
            <v>Futte</v>
          </cell>
          <cell r="DF56">
            <v>0</v>
          </cell>
          <cell r="DJ56">
            <v>0</v>
          </cell>
          <cell r="DL56">
            <v>0</v>
          </cell>
          <cell r="DN56">
            <v>0</v>
          </cell>
          <cell r="DP56">
            <v>0</v>
          </cell>
          <cell r="DR56">
            <v>1</v>
          </cell>
          <cell r="DT56">
            <v>0</v>
          </cell>
          <cell r="DV56">
            <v>3</v>
          </cell>
        </row>
        <row r="57">
          <cell r="A57" t="str">
            <v>Jesper</v>
          </cell>
          <cell r="B57">
            <v>26</v>
          </cell>
          <cell r="D57">
            <v>0</v>
          </cell>
          <cell r="F57">
            <v>0</v>
          </cell>
          <cell r="I57">
            <v>0</v>
          </cell>
          <cell r="L57">
            <v>0</v>
          </cell>
          <cell r="AZ57">
            <v>10</v>
          </cell>
          <cell r="BA57">
            <v>6</v>
          </cell>
          <cell r="BB57" t="str">
            <v>Randers</v>
          </cell>
          <cell r="BF57">
            <v>0</v>
          </cell>
          <cell r="BG57">
            <v>0</v>
          </cell>
          <cell r="BJ57">
            <v>70</v>
          </cell>
          <cell r="BK57">
            <v>26</v>
          </cell>
          <cell r="BL57">
            <v>91</v>
          </cell>
          <cell r="CV57">
            <v>47</v>
          </cell>
          <cell r="CX57" t="str">
            <v>Himbo</v>
          </cell>
          <cell r="DF57">
            <v>0</v>
          </cell>
          <cell r="DJ57">
            <v>0</v>
          </cell>
          <cell r="DL57">
            <v>0</v>
          </cell>
          <cell r="DN57">
            <v>0</v>
          </cell>
          <cell r="DP57">
            <v>0</v>
          </cell>
          <cell r="DR57">
            <v>1</v>
          </cell>
          <cell r="DT57">
            <v>0</v>
          </cell>
          <cell r="DV57">
            <v>3</v>
          </cell>
        </row>
        <row r="58">
          <cell r="A58" t="str">
            <v>Kudsken</v>
          </cell>
          <cell r="B58">
            <v>29</v>
          </cell>
          <cell r="D58">
            <v>0</v>
          </cell>
          <cell r="F58">
            <v>0</v>
          </cell>
          <cell r="I58">
            <v>0</v>
          </cell>
          <cell r="L58">
            <v>1</v>
          </cell>
          <cell r="AZ58">
            <v>11</v>
          </cell>
          <cell r="BA58">
            <v>7</v>
          </cell>
          <cell r="BB58" t="str">
            <v>Barca</v>
          </cell>
          <cell r="BF58">
            <v>0</v>
          </cell>
          <cell r="BG58">
            <v>0</v>
          </cell>
          <cell r="BJ58">
            <v>68</v>
          </cell>
          <cell r="BK58">
            <v>27</v>
          </cell>
          <cell r="BL58">
            <v>90</v>
          </cell>
          <cell r="CV58">
            <v>47</v>
          </cell>
          <cell r="CX58" t="str">
            <v>Lions</v>
          </cell>
          <cell r="DF58">
            <v>0</v>
          </cell>
          <cell r="DJ58">
            <v>0</v>
          </cell>
          <cell r="DL58">
            <v>0</v>
          </cell>
          <cell r="DN58">
            <v>0</v>
          </cell>
          <cell r="DP58">
            <v>0</v>
          </cell>
          <cell r="DR58">
            <v>1</v>
          </cell>
          <cell r="DT58">
            <v>0</v>
          </cell>
          <cell r="DV58">
            <v>3</v>
          </cell>
        </row>
        <row r="59">
          <cell r="A59" t="str">
            <v>Laplace</v>
          </cell>
          <cell r="B59">
            <v>30</v>
          </cell>
          <cell r="D59">
            <v>0</v>
          </cell>
          <cell r="F59">
            <v>0</v>
          </cell>
          <cell r="I59">
            <v>0</v>
          </cell>
          <cell r="L59">
            <v>0</v>
          </cell>
          <cell r="AZ59">
            <v>6</v>
          </cell>
          <cell r="BA59">
            <v>8</v>
          </cell>
          <cell r="BB59" t="str">
            <v>Hede</v>
          </cell>
          <cell r="BF59">
            <v>0</v>
          </cell>
          <cell r="BG59">
            <v>0</v>
          </cell>
          <cell r="BJ59">
            <v>67</v>
          </cell>
          <cell r="BK59">
            <v>25</v>
          </cell>
          <cell r="BL59">
            <v>95</v>
          </cell>
          <cell r="CV59">
            <v>50</v>
          </cell>
          <cell r="CX59" t="str">
            <v>Idskov</v>
          </cell>
          <cell r="DF59">
            <v>0</v>
          </cell>
          <cell r="DJ59">
            <v>2</v>
          </cell>
          <cell r="DL59">
            <v>0</v>
          </cell>
          <cell r="DN59">
            <v>0</v>
          </cell>
          <cell r="DP59">
            <v>0</v>
          </cell>
          <cell r="DR59">
            <v>0</v>
          </cell>
          <cell r="DT59">
            <v>1</v>
          </cell>
          <cell r="DV59">
            <v>2</v>
          </cell>
        </row>
        <row r="60">
          <cell r="A60" t="str">
            <v>LPHJ</v>
          </cell>
          <cell r="B60">
            <v>33</v>
          </cell>
          <cell r="D60">
            <v>0</v>
          </cell>
          <cell r="F60">
            <v>0</v>
          </cell>
          <cell r="I60">
            <v>0</v>
          </cell>
          <cell r="L60">
            <v>0</v>
          </cell>
          <cell r="AZ60">
            <v>5</v>
          </cell>
          <cell r="BA60">
            <v>9</v>
          </cell>
          <cell r="BB60" t="str">
            <v>ÅZÆTZØW</v>
          </cell>
          <cell r="BF60">
            <v>0</v>
          </cell>
          <cell r="BG60">
            <v>0</v>
          </cell>
          <cell r="BJ60">
            <v>66</v>
          </cell>
          <cell r="BK60">
            <v>26</v>
          </cell>
          <cell r="BL60">
            <v>95</v>
          </cell>
          <cell r="CV60">
            <v>50</v>
          </cell>
          <cell r="CX60" t="str">
            <v>Malthe</v>
          </cell>
          <cell r="DF60">
            <v>0</v>
          </cell>
          <cell r="DJ60">
            <v>2</v>
          </cell>
          <cell r="DL60">
            <v>0</v>
          </cell>
          <cell r="DN60">
            <v>0</v>
          </cell>
          <cell r="DP60">
            <v>0</v>
          </cell>
          <cell r="DR60">
            <v>0</v>
          </cell>
          <cell r="DT60">
            <v>1</v>
          </cell>
          <cell r="DV60">
            <v>2</v>
          </cell>
        </row>
        <row r="61">
          <cell r="A61" t="str">
            <v>Lucky</v>
          </cell>
          <cell r="B61">
            <v>34</v>
          </cell>
          <cell r="D61">
            <v>0</v>
          </cell>
          <cell r="F61">
            <v>0</v>
          </cell>
          <cell r="I61">
            <v>0</v>
          </cell>
          <cell r="L61">
            <v>0</v>
          </cell>
          <cell r="AZ61">
            <v>7</v>
          </cell>
          <cell r="BA61">
            <v>10</v>
          </cell>
          <cell r="BB61" t="str">
            <v>Laplace</v>
          </cell>
          <cell r="BF61">
            <v>0</v>
          </cell>
          <cell r="BG61">
            <v>0</v>
          </cell>
          <cell r="BJ61">
            <v>67</v>
          </cell>
          <cell r="BK61">
            <v>26</v>
          </cell>
          <cell r="BL61">
            <v>91</v>
          </cell>
          <cell r="CV61">
            <v>50</v>
          </cell>
          <cell r="CX61" t="str">
            <v>Sebjoh</v>
          </cell>
          <cell r="DF61">
            <v>0</v>
          </cell>
          <cell r="DJ61">
            <v>2</v>
          </cell>
          <cell r="DL61">
            <v>0</v>
          </cell>
          <cell r="DN61">
            <v>0</v>
          </cell>
          <cell r="DP61">
            <v>0</v>
          </cell>
          <cell r="DR61">
            <v>0</v>
          </cell>
          <cell r="DT61">
            <v>1</v>
          </cell>
          <cell r="DV61">
            <v>2</v>
          </cell>
        </row>
        <row r="62">
          <cell r="A62" t="str">
            <v>Magpies</v>
          </cell>
          <cell r="B62">
            <v>37</v>
          </cell>
          <cell r="D62">
            <v>0</v>
          </cell>
          <cell r="F62">
            <v>0</v>
          </cell>
          <cell r="I62">
            <v>0</v>
          </cell>
          <cell r="L62">
            <v>0</v>
          </cell>
          <cell r="AZ62">
            <v>8</v>
          </cell>
          <cell r="BA62">
            <v>11</v>
          </cell>
          <cell r="BB62" t="str">
            <v>Murer</v>
          </cell>
          <cell r="BF62">
            <v>0</v>
          </cell>
          <cell r="BG62">
            <v>0</v>
          </cell>
          <cell r="BJ62">
            <v>68</v>
          </cell>
          <cell r="BK62">
            <v>27</v>
          </cell>
          <cell r="BL62">
            <v>86</v>
          </cell>
          <cell r="CV62">
            <v>50</v>
          </cell>
          <cell r="CX62" t="str">
            <v>United</v>
          </cell>
          <cell r="DF62">
            <v>0</v>
          </cell>
          <cell r="DJ62">
            <v>2</v>
          </cell>
          <cell r="DL62">
            <v>0</v>
          </cell>
          <cell r="DN62">
            <v>0</v>
          </cell>
          <cell r="DP62">
            <v>0</v>
          </cell>
          <cell r="DR62">
            <v>0</v>
          </cell>
          <cell r="DT62">
            <v>1</v>
          </cell>
          <cell r="DV62">
            <v>2</v>
          </cell>
        </row>
        <row r="63">
          <cell r="A63" t="str">
            <v>Murer</v>
          </cell>
          <cell r="B63">
            <v>41</v>
          </cell>
          <cell r="D63">
            <v>0</v>
          </cell>
          <cell r="F63">
            <v>0</v>
          </cell>
          <cell r="I63">
            <v>0</v>
          </cell>
          <cell r="L63">
            <v>0</v>
          </cell>
          <cell r="AZ63">
            <v>12</v>
          </cell>
          <cell r="BA63">
            <v>12</v>
          </cell>
          <cell r="BB63" t="str">
            <v>Magpies</v>
          </cell>
          <cell r="BF63">
            <v>0</v>
          </cell>
          <cell r="BG63">
            <v>0</v>
          </cell>
          <cell r="BJ63">
            <v>66</v>
          </cell>
          <cell r="BK63">
            <v>25</v>
          </cell>
          <cell r="BL63">
            <v>92</v>
          </cell>
          <cell r="CV63">
            <v>54</v>
          </cell>
          <cell r="CX63" t="str">
            <v>brula</v>
          </cell>
          <cell r="DF63">
            <v>0</v>
          </cell>
          <cell r="DJ63">
            <v>0</v>
          </cell>
          <cell r="DL63">
            <v>0</v>
          </cell>
          <cell r="DN63">
            <v>0</v>
          </cell>
          <cell r="DP63">
            <v>0</v>
          </cell>
          <cell r="DR63">
            <v>0</v>
          </cell>
          <cell r="DT63">
            <v>0</v>
          </cell>
          <cell r="DV63">
            <v>0</v>
          </cell>
        </row>
        <row r="64">
          <cell r="A64" t="str">
            <v>Nemelig</v>
          </cell>
          <cell r="B64">
            <v>42</v>
          </cell>
          <cell r="D64">
            <v>0</v>
          </cell>
          <cell r="F64">
            <v>0</v>
          </cell>
          <cell r="I64">
            <v>0</v>
          </cell>
          <cell r="L64">
            <v>0</v>
          </cell>
          <cell r="AZ64">
            <v>13</v>
          </cell>
          <cell r="BA64">
            <v>13</v>
          </cell>
          <cell r="BB64" t="str">
            <v>Kudsken</v>
          </cell>
          <cell r="BF64">
            <v>0</v>
          </cell>
          <cell r="BG64">
            <v>0</v>
          </cell>
          <cell r="BJ64">
            <v>67</v>
          </cell>
          <cell r="BK64">
            <v>25</v>
          </cell>
          <cell r="BL64">
            <v>87</v>
          </cell>
          <cell r="CV64">
            <v>54</v>
          </cell>
          <cell r="CX64" t="str">
            <v>Derby</v>
          </cell>
          <cell r="DF64">
            <v>0</v>
          </cell>
          <cell r="DJ64">
            <v>0</v>
          </cell>
          <cell r="DL64">
            <v>0</v>
          </cell>
          <cell r="DN64">
            <v>0</v>
          </cell>
          <cell r="DP64">
            <v>0</v>
          </cell>
          <cell r="DR64">
            <v>0</v>
          </cell>
          <cell r="DT64">
            <v>0</v>
          </cell>
          <cell r="DV64">
            <v>0</v>
          </cell>
        </row>
        <row r="65">
          <cell r="A65" t="str">
            <v>Nuser</v>
          </cell>
          <cell r="B65">
            <v>44</v>
          </cell>
          <cell r="D65">
            <v>0</v>
          </cell>
          <cell r="F65">
            <v>0</v>
          </cell>
          <cell r="I65">
            <v>0</v>
          </cell>
          <cell r="L65">
            <v>0</v>
          </cell>
          <cell r="AZ65">
            <v>17</v>
          </cell>
          <cell r="BA65">
            <v>14</v>
          </cell>
          <cell r="BB65" t="str">
            <v>Sebjoh</v>
          </cell>
          <cell r="BF65">
            <v>0</v>
          </cell>
          <cell r="BG65">
            <v>0</v>
          </cell>
          <cell r="BJ65">
            <v>65</v>
          </cell>
          <cell r="BK65">
            <v>25</v>
          </cell>
          <cell r="BL65">
            <v>88</v>
          </cell>
          <cell r="CV65">
            <v>54</v>
          </cell>
          <cell r="CX65" t="str">
            <v>Højgård</v>
          </cell>
          <cell r="DF65">
            <v>0</v>
          </cell>
          <cell r="DJ65">
            <v>0</v>
          </cell>
          <cell r="DL65">
            <v>0</v>
          </cell>
          <cell r="DN65">
            <v>0</v>
          </cell>
          <cell r="DP65">
            <v>0</v>
          </cell>
          <cell r="DR65">
            <v>0</v>
          </cell>
          <cell r="DT65">
            <v>0</v>
          </cell>
          <cell r="DV65">
            <v>0</v>
          </cell>
        </row>
        <row r="66">
          <cell r="A66" t="str">
            <v>Randers</v>
          </cell>
          <cell r="B66">
            <v>47</v>
          </cell>
          <cell r="D66">
            <v>0</v>
          </cell>
          <cell r="F66">
            <v>0</v>
          </cell>
          <cell r="I66">
            <v>0</v>
          </cell>
          <cell r="L66">
            <v>0</v>
          </cell>
          <cell r="AZ66">
            <v>18</v>
          </cell>
          <cell r="BA66">
            <v>15</v>
          </cell>
          <cell r="BB66" t="str">
            <v>Schøn</v>
          </cell>
          <cell r="BF66">
            <v>0</v>
          </cell>
          <cell r="BG66">
            <v>0</v>
          </cell>
          <cell r="BJ66">
            <v>67</v>
          </cell>
          <cell r="BK66">
            <v>23</v>
          </cell>
          <cell r="BL66">
            <v>89</v>
          </cell>
          <cell r="CV66">
            <v>54</v>
          </cell>
          <cell r="CX66" t="str">
            <v>Kudsken</v>
          </cell>
          <cell r="DF66">
            <v>0</v>
          </cell>
          <cell r="DJ66">
            <v>0</v>
          </cell>
          <cell r="DL66">
            <v>0</v>
          </cell>
          <cell r="DN66">
            <v>0</v>
          </cell>
          <cell r="DP66">
            <v>0</v>
          </cell>
          <cell r="DR66">
            <v>0</v>
          </cell>
          <cell r="DT66">
            <v>0</v>
          </cell>
          <cell r="DV66">
            <v>0</v>
          </cell>
        </row>
        <row r="67">
          <cell r="A67" t="str">
            <v>Schøn</v>
          </cell>
          <cell r="B67">
            <v>48</v>
          </cell>
          <cell r="D67">
            <v>0</v>
          </cell>
          <cell r="F67">
            <v>0</v>
          </cell>
          <cell r="I67">
            <v>0</v>
          </cell>
          <cell r="L67">
            <v>0</v>
          </cell>
          <cell r="AZ67">
            <v>14</v>
          </cell>
          <cell r="BA67">
            <v>16</v>
          </cell>
          <cell r="BB67" t="str">
            <v>Steam</v>
          </cell>
          <cell r="BF67">
            <v>0</v>
          </cell>
          <cell r="BG67">
            <v>0</v>
          </cell>
          <cell r="BJ67">
            <v>64</v>
          </cell>
          <cell r="BK67">
            <v>25</v>
          </cell>
          <cell r="BL67">
            <v>88</v>
          </cell>
          <cell r="CV67">
            <v>54</v>
          </cell>
          <cell r="CX67" t="str">
            <v>Laplace</v>
          </cell>
          <cell r="DF67">
            <v>0</v>
          </cell>
          <cell r="DJ67">
            <v>0</v>
          </cell>
          <cell r="DL67">
            <v>0</v>
          </cell>
          <cell r="DN67">
            <v>0</v>
          </cell>
          <cell r="DP67">
            <v>0</v>
          </cell>
          <cell r="DR67">
            <v>0</v>
          </cell>
          <cell r="DT67">
            <v>0</v>
          </cell>
          <cell r="DV67">
            <v>0</v>
          </cell>
        </row>
        <row r="68">
          <cell r="A68" t="str">
            <v>Sebjoh</v>
          </cell>
          <cell r="B68">
            <v>49</v>
          </cell>
          <cell r="D68">
            <v>0</v>
          </cell>
          <cell r="F68">
            <v>0</v>
          </cell>
          <cell r="I68">
            <v>0</v>
          </cell>
          <cell r="L68">
            <v>0</v>
          </cell>
          <cell r="AZ68">
            <v>19</v>
          </cell>
          <cell r="BA68">
            <v>17</v>
          </cell>
          <cell r="BB68" t="str">
            <v>Søknud</v>
          </cell>
          <cell r="BF68">
            <v>0</v>
          </cell>
          <cell r="BG68">
            <v>0</v>
          </cell>
          <cell r="BJ68">
            <v>65</v>
          </cell>
          <cell r="BK68">
            <v>24</v>
          </cell>
          <cell r="BL68">
            <v>90</v>
          </cell>
          <cell r="CV68">
            <v>54</v>
          </cell>
          <cell r="CX68" t="str">
            <v>Magpies</v>
          </cell>
          <cell r="DF68">
            <v>0</v>
          </cell>
          <cell r="DJ68">
            <v>0</v>
          </cell>
          <cell r="DL68">
            <v>0</v>
          </cell>
          <cell r="DN68">
            <v>0</v>
          </cell>
          <cell r="DP68">
            <v>0</v>
          </cell>
          <cell r="DR68">
            <v>0</v>
          </cell>
          <cell r="DT68">
            <v>0</v>
          </cell>
          <cell r="DV68">
            <v>0</v>
          </cell>
        </row>
        <row r="69">
          <cell r="A69" t="str">
            <v>Steam</v>
          </cell>
          <cell r="B69">
            <v>53</v>
          </cell>
          <cell r="D69">
            <v>0</v>
          </cell>
          <cell r="F69">
            <v>0</v>
          </cell>
          <cell r="I69">
            <v>0</v>
          </cell>
          <cell r="L69">
            <v>0</v>
          </cell>
          <cell r="AZ69">
            <v>19</v>
          </cell>
          <cell r="BA69">
            <v>18</v>
          </cell>
          <cell r="BB69" t="str">
            <v>Lucky</v>
          </cell>
          <cell r="BF69">
            <v>0</v>
          </cell>
          <cell r="BG69">
            <v>0</v>
          </cell>
          <cell r="BJ69">
            <v>62</v>
          </cell>
          <cell r="BK69">
            <v>25</v>
          </cell>
          <cell r="BL69">
            <v>87</v>
          </cell>
          <cell r="CV69">
            <v>54</v>
          </cell>
          <cell r="CX69" t="str">
            <v>Murer</v>
          </cell>
          <cell r="DF69">
            <v>0</v>
          </cell>
          <cell r="DJ69">
            <v>0</v>
          </cell>
          <cell r="DL69">
            <v>0</v>
          </cell>
          <cell r="DN69">
            <v>0</v>
          </cell>
          <cell r="DP69">
            <v>0</v>
          </cell>
          <cell r="DR69">
            <v>0</v>
          </cell>
          <cell r="DT69">
            <v>0</v>
          </cell>
          <cell r="DV69">
            <v>0</v>
          </cell>
        </row>
        <row r="70">
          <cell r="A70" t="str">
            <v>Søknud</v>
          </cell>
          <cell r="B70">
            <v>55</v>
          </cell>
          <cell r="D70">
            <v>0</v>
          </cell>
          <cell r="F70">
            <v>0</v>
          </cell>
          <cell r="I70">
            <v>0</v>
          </cell>
          <cell r="L70">
            <v>0</v>
          </cell>
          <cell r="AZ70">
            <v>15</v>
          </cell>
          <cell r="BA70">
            <v>19</v>
          </cell>
          <cell r="BB70" t="str">
            <v>brula</v>
          </cell>
          <cell r="BF70">
            <v>0</v>
          </cell>
          <cell r="BG70">
            <v>0</v>
          </cell>
          <cell r="BJ70">
            <v>62</v>
          </cell>
          <cell r="BK70">
            <v>23</v>
          </cell>
          <cell r="BL70">
            <v>91</v>
          </cell>
        </row>
        <row r="71">
          <cell r="A71" t="str">
            <v>ÅZÆTZØW</v>
          </cell>
          <cell r="B71">
            <v>60</v>
          </cell>
          <cell r="D71">
            <v>0</v>
          </cell>
          <cell r="F71">
            <v>0</v>
          </cell>
          <cell r="I71">
            <v>0</v>
          </cell>
          <cell r="L71">
            <v>0</v>
          </cell>
          <cell r="AZ71">
            <v>16</v>
          </cell>
          <cell r="BA71">
            <v>20</v>
          </cell>
          <cell r="BB71" t="str">
            <v>2toNone</v>
          </cell>
          <cell r="BF71">
            <v>0</v>
          </cell>
          <cell r="BG71">
            <v>0</v>
          </cell>
          <cell r="BJ71">
            <v>63</v>
          </cell>
          <cell r="BK71">
            <v>24</v>
          </cell>
          <cell r="BL71">
            <v>86</v>
          </cell>
        </row>
        <row r="76">
          <cell r="AW76">
            <v>1</v>
          </cell>
          <cell r="AZ76" t="str">
            <v>Lund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24</v>
          </cell>
          <cell r="BI76">
            <v>9</v>
          </cell>
          <cell r="BJ76">
            <v>32</v>
          </cell>
          <cell r="BL76">
            <v>0</v>
          </cell>
          <cell r="CD76" t="str">
            <v>Fox</v>
          </cell>
          <cell r="CE76" t="str">
            <v>Kinks</v>
          </cell>
          <cell r="CF76" t="str">
            <v/>
          </cell>
          <cell r="CG76" t="str">
            <v/>
          </cell>
          <cell r="CH76" t="str">
            <v/>
          </cell>
          <cell r="CI76" t="str">
            <v/>
          </cell>
          <cell r="CJ76" t="str">
            <v/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</row>
        <row r="77">
          <cell r="AW77">
            <v>2</v>
          </cell>
          <cell r="AZ77" t="str">
            <v>Far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25</v>
          </cell>
          <cell r="BI77">
            <v>9</v>
          </cell>
          <cell r="BJ77">
            <v>29</v>
          </cell>
          <cell r="BL77">
            <v>0</v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 t="str">
            <v/>
          </cell>
          <cell r="CI77" t="str">
            <v/>
          </cell>
          <cell r="CJ77" t="str">
            <v/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</row>
        <row r="78">
          <cell r="AW78">
            <v>3</v>
          </cell>
          <cell r="AZ78" t="str">
            <v>Select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23</v>
          </cell>
          <cell r="BI78">
            <v>9</v>
          </cell>
          <cell r="BJ78">
            <v>30</v>
          </cell>
          <cell r="BL78">
            <v>0</v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 t="str">
            <v/>
          </cell>
          <cell r="CI78" t="str">
            <v/>
          </cell>
          <cell r="CJ78" t="str">
            <v/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</row>
        <row r="79">
          <cell r="AW79">
            <v>4</v>
          </cell>
          <cell r="AZ79" t="str">
            <v>Flinca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23</v>
          </cell>
          <cell r="BI79">
            <v>9</v>
          </cell>
          <cell r="BJ79">
            <v>29</v>
          </cell>
          <cell r="BL79">
            <v>0</v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 t="str">
            <v/>
          </cell>
          <cell r="CI79" t="str">
            <v/>
          </cell>
          <cell r="CJ79" t="str">
            <v/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</row>
        <row r="80">
          <cell r="AW80">
            <v>4</v>
          </cell>
          <cell r="AZ80" t="str">
            <v>United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23</v>
          </cell>
          <cell r="BI80">
            <v>9</v>
          </cell>
          <cell r="BJ80">
            <v>29</v>
          </cell>
          <cell r="BL80">
            <v>0</v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 t="str">
            <v/>
          </cell>
          <cell r="CI80" t="str">
            <v/>
          </cell>
          <cell r="CJ80" t="str">
            <v/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</row>
        <row r="81">
          <cell r="AW81">
            <v>6</v>
          </cell>
          <cell r="AZ81" t="str">
            <v>Cork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24</v>
          </cell>
          <cell r="BI81">
            <v>9</v>
          </cell>
          <cell r="BJ81">
            <v>28</v>
          </cell>
          <cell r="BL81">
            <v>0</v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 t="str">
            <v/>
          </cell>
          <cell r="CI81" t="str">
            <v/>
          </cell>
          <cell r="CJ81" t="str">
            <v/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</row>
        <row r="82">
          <cell r="AW82">
            <v>7</v>
          </cell>
          <cell r="AZ82" t="str">
            <v>Degnen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24</v>
          </cell>
          <cell r="BI82">
            <v>8</v>
          </cell>
          <cell r="BJ82">
            <v>29</v>
          </cell>
          <cell r="BL82">
            <v>0</v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 t="str">
            <v/>
          </cell>
          <cell r="CI82" t="str">
            <v/>
          </cell>
          <cell r="CJ82" t="str">
            <v/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</row>
        <row r="83">
          <cell r="AW83">
            <v>7</v>
          </cell>
          <cell r="AZ83" t="str">
            <v>Kinks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24</v>
          </cell>
          <cell r="BI83">
            <v>8</v>
          </cell>
          <cell r="BJ83">
            <v>29</v>
          </cell>
          <cell r="BL83">
            <v>0</v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 t="str">
            <v/>
          </cell>
          <cell r="CI83" t="str">
            <v/>
          </cell>
          <cell r="CJ83" t="str">
            <v/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</row>
        <row r="84">
          <cell r="AW84">
            <v>9</v>
          </cell>
          <cell r="AZ84" t="str">
            <v>Percy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22</v>
          </cell>
          <cell r="BI84">
            <v>9</v>
          </cell>
          <cell r="BJ84">
            <v>30</v>
          </cell>
          <cell r="BL84">
            <v>0</v>
          </cell>
          <cell r="CD84" t="str">
            <v/>
          </cell>
          <cell r="CE84" t="str">
            <v/>
          </cell>
          <cell r="CF84" t="str">
            <v/>
          </cell>
          <cell r="CG84" t="str">
            <v/>
          </cell>
          <cell r="CH84" t="str">
            <v/>
          </cell>
          <cell r="CI84" t="str">
            <v/>
          </cell>
          <cell r="CJ84" t="str">
            <v/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</row>
        <row r="85">
          <cell r="AW85">
            <v>10</v>
          </cell>
          <cell r="AZ85" t="str">
            <v>Kailua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22</v>
          </cell>
          <cell r="BI85">
            <v>9</v>
          </cell>
          <cell r="BJ85">
            <v>29</v>
          </cell>
          <cell r="BL85">
            <v>0</v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 t="str">
            <v/>
          </cell>
          <cell r="CI85" t="str">
            <v/>
          </cell>
          <cell r="CJ85" t="str">
            <v/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</row>
        <row r="86">
          <cell r="AW86">
            <v>11</v>
          </cell>
          <cell r="AZ86" t="str">
            <v>Futte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24</v>
          </cell>
          <cell r="BI86">
            <v>7</v>
          </cell>
          <cell r="BJ86">
            <v>30</v>
          </cell>
          <cell r="BL86">
            <v>0</v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 t="str">
            <v/>
          </cell>
          <cell r="CJ86" t="str">
            <v/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</row>
        <row r="87">
          <cell r="AW87">
            <v>12</v>
          </cell>
          <cell r="AZ87" t="str">
            <v>Chelsea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23</v>
          </cell>
          <cell r="BI87">
            <v>10</v>
          </cell>
          <cell r="BJ87">
            <v>28</v>
          </cell>
          <cell r="BL87">
            <v>0</v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 t="str">
            <v/>
          </cell>
          <cell r="CI87" t="str">
            <v/>
          </cell>
          <cell r="CJ87" t="str">
            <v/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</row>
        <row r="88">
          <cell r="AW88">
            <v>13</v>
          </cell>
          <cell r="AZ88" t="str">
            <v>Idskov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23</v>
          </cell>
          <cell r="BI88">
            <v>8</v>
          </cell>
          <cell r="BJ88">
            <v>29</v>
          </cell>
          <cell r="BL88">
            <v>0</v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 t="str">
            <v/>
          </cell>
          <cell r="CI88" t="str">
            <v/>
          </cell>
          <cell r="CJ88" t="str">
            <v/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</row>
        <row r="89">
          <cell r="AW89">
            <v>14</v>
          </cell>
          <cell r="AZ89" t="str">
            <v>Arsenal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24</v>
          </cell>
          <cell r="BI89">
            <v>7</v>
          </cell>
          <cell r="BJ89">
            <v>29</v>
          </cell>
          <cell r="BL89">
            <v>0</v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 t="str">
            <v/>
          </cell>
          <cell r="CJ89" t="str">
            <v/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</row>
        <row r="90">
          <cell r="AW90">
            <v>15</v>
          </cell>
          <cell r="AZ90" t="str">
            <v>Frydkær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23</v>
          </cell>
          <cell r="BI90">
            <v>8</v>
          </cell>
          <cell r="BJ90">
            <v>28</v>
          </cell>
          <cell r="BL90">
            <v>0</v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 t="str">
            <v/>
          </cell>
          <cell r="CI90" t="str">
            <v/>
          </cell>
          <cell r="CJ90" t="str">
            <v/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</row>
        <row r="91">
          <cell r="AW91">
            <v>16</v>
          </cell>
          <cell r="AZ91" t="str">
            <v>Zico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22</v>
          </cell>
          <cell r="BI91">
            <v>9</v>
          </cell>
          <cell r="BJ91">
            <v>27</v>
          </cell>
          <cell r="BL91">
            <v>0</v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 t="str">
            <v/>
          </cell>
          <cell r="CI91" t="str">
            <v/>
          </cell>
          <cell r="CJ91" t="str">
            <v/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</row>
        <row r="92">
          <cell r="AW92">
            <v>17</v>
          </cell>
          <cell r="AZ92" t="str">
            <v>Himbo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21</v>
          </cell>
          <cell r="BI92">
            <v>8</v>
          </cell>
          <cell r="BJ92">
            <v>29</v>
          </cell>
          <cell r="BL92">
            <v>0</v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 t="str">
            <v/>
          </cell>
          <cell r="CJ92" t="str">
            <v/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</row>
        <row r="93">
          <cell r="AW93">
            <v>18</v>
          </cell>
          <cell r="AZ93" t="str">
            <v>Stoke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22</v>
          </cell>
          <cell r="BI93">
            <v>8</v>
          </cell>
          <cell r="BJ93">
            <v>27</v>
          </cell>
          <cell r="BL93">
            <v>0</v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 t="str">
            <v/>
          </cell>
          <cell r="CJ93" t="str">
            <v/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</row>
        <row r="94">
          <cell r="AW94">
            <v>19</v>
          </cell>
          <cell r="AZ94" t="str">
            <v>Derby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19</v>
          </cell>
          <cell r="BI94">
            <v>8</v>
          </cell>
          <cell r="BJ94">
            <v>28</v>
          </cell>
          <cell r="BL94">
            <v>0</v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 t="str">
            <v/>
          </cell>
          <cell r="CI94" t="str">
            <v/>
          </cell>
          <cell r="CJ94" t="str">
            <v/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</row>
        <row r="95">
          <cell r="AW95">
            <v>20</v>
          </cell>
          <cell r="AZ95" t="str">
            <v>Fox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21</v>
          </cell>
          <cell r="BI95">
            <v>7</v>
          </cell>
          <cell r="BJ95">
            <v>27</v>
          </cell>
          <cell r="BL95">
            <v>0</v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 t="str">
            <v/>
          </cell>
          <cell r="CI95" t="str">
            <v/>
          </cell>
          <cell r="CJ95" t="str">
            <v/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</row>
        <row r="97">
          <cell r="AW97">
            <v>1</v>
          </cell>
          <cell r="AZ97" t="str">
            <v>IanRush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26</v>
          </cell>
          <cell r="BI97">
            <v>9</v>
          </cell>
          <cell r="BJ97">
            <v>30</v>
          </cell>
          <cell r="BL97">
            <v>0</v>
          </cell>
          <cell r="CD97" t="str">
            <v>Anderup</v>
          </cell>
          <cell r="CE97" t="str">
            <v>Cottee</v>
          </cell>
          <cell r="CF97" t="str">
            <v/>
          </cell>
          <cell r="CG97" t="str">
            <v/>
          </cell>
          <cell r="CH97" t="str">
            <v/>
          </cell>
          <cell r="CI97" t="str">
            <v/>
          </cell>
          <cell r="CJ97" t="str">
            <v/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</row>
        <row r="98">
          <cell r="AW98">
            <v>2</v>
          </cell>
          <cell r="AZ98" t="str">
            <v>Harry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24</v>
          </cell>
          <cell r="BI98">
            <v>9</v>
          </cell>
          <cell r="BJ98">
            <v>30</v>
          </cell>
          <cell r="BL98">
            <v>0</v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</row>
        <row r="99">
          <cell r="AW99">
            <v>2</v>
          </cell>
          <cell r="AZ99" t="str">
            <v>McCoist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24</v>
          </cell>
          <cell r="BI99">
            <v>9</v>
          </cell>
          <cell r="BJ99">
            <v>30</v>
          </cell>
          <cell r="BL99">
            <v>0</v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</row>
        <row r="100">
          <cell r="AW100">
            <v>4</v>
          </cell>
          <cell r="AZ100" t="str">
            <v>Watson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22</v>
          </cell>
          <cell r="BI100">
            <v>9</v>
          </cell>
          <cell r="BJ100">
            <v>30</v>
          </cell>
          <cell r="BL100">
            <v>0</v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</row>
        <row r="101">
          <cell r="AW101">
            <v>5</v>
          </cell>
          <cell r="AZ101" t="str">
            <v>Højgård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22</v>
          </cell>
          <cell r="BI101">
            <v>9</v>
          </cell>
          <cell r="BJ101">
            <v>29</v>
          </cell>
          <cell r="BL101">
            <v>0</v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 t="str">
            <v/>
          </cell>
          <cell r="CI101" t="str">
            <v/>
          </cell>
          <cell r="CJ101" t="str">
            <v/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</row>
        <row r="102">
          <cell r="AW102">
            <v>6</v>
          </cell>
          <cell r="AZ102" t="str">
            <v>Culopip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22</v>
          </cell>
          <cell r="BI102">
            <v>8</v>
          </cell>
          <cell r="BJ102">
            <v>30</v>
          </cell>
          <cell r="BL102">
            <v>0</v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 t="str">
            <v/>
          </cell>
          <cell r="CJ102" t="str">
            <v/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</row>
        <row r="103">
          <cell r="AW103">
            <v>7</v>
          </cell>
          <cell r="AZ103" t="str">
            <v>MFP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21</v>
          </cell>
          <cell r="BI103">
            <v>9</v>
          </cell>
          <cell r="BJ103">
            <v>30</v>
          </cell>
          <cell r="BL103">
            <v>0</v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 t="str">
            <v/>
          </cell>
          <cell r="CJ103" t="str">
            <v/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</row>
        <row r="104">
          <cell r="AW104">
            <v>8</v>
          </cell>
          <cell r="AZ104" t="str">
            <v>SPVK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25</v>
          </cell>
          <cell r="BI104">
            <v>8</v>
          </cell>
          <cell r="BJ104">
            <v>29</v>
          </cell>
          <cell r="BL104">
            <v>0</v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 t="str">
            <v/>
          </cell>
          <cell r="CJ104" t="str">
            <v/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</row>
        <row r="105">
          <cell r="AW105">
            <v>9</v>
          </cell>
          <cell r="AZ105" t="str">
            <v>Lions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24</v>
          </cell>
          <cell r="BI105">
            <v>7</v>
          </cell>
          <cell r="BJ105">
            <v>30</v>
          </cell>
          <cell r="BL105">
            <v>0</v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 t="str">
            <v/>
          </cell>
          <cell r="CJ105" t="str">
            <v/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</row>
        <row r="106">
          <cell r="AW106">
            <v>10</v>
          </cell>
          <cell r="AZ106" t="str">
            <v>Forest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23</v>
          </cell>
          <cell r="BI106">
            <v>9</v>
          </cell>
          <cell r="BJ106">
            <v>28</v>
          </cell>
          <cell r="BL106">
            <v>0</v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 t="str">
            <v/>
          </cell>
          <cell r="CJ106" t="str">
            <v/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</row>
        <row r="107">
          <cell r="AW107">
            <v>11</v>
          </cell>
          <cell r="AZ107" t="str">
            <v>Malthe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23</v>
          </cell>
          <cell r="BI107">
            <v>8</v>
          </cell>
          <cell r="BJ107">
            <v>29</v>
          </cell>
          <cell r="BL107">
            <v>0</v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 t="str">
            <v/>
          </cell>
          <cell r="CJ107" t="str">
            <v/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</row>
        <row r="108">
          <cell r="AW108">
            <v>12</v>
          </cell>
          <cell r="AZ108" t="str">
            <v>Anderup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22</v>
          </cell>
          <cell r="BI108">
            <v>8</v>
          </cell>
          <cell r="BJ108">
            <v>29</v>
          </cell>
          <cell r="BL108">
            <v>0</v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 t="str">
            <v/>
          </cell>
          <cell r="CI108" t="str">
            <v/>
          </cell>
          <cell r="CJ108" t="str">
            <v/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</row>
        <row r="109">
          <cell r="AW109">
            <v>13</v>
          </cell>
          <cell r="AZ109" t="str">
            <v>Sergio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22</v>
          </cell>
          <cell r="BI109">
            <v>9</v>
          </cell>
          <cell r="BJ109">
            <v>27</v>
          </cell>
          <cell r="BL109">
            <v>0</v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 t="str">
            <v/>
          </cell>
          <cell r="CI109" t="str">
            <v/>
          </cell>
          <cell r="CJ109" t="str">
            <v/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</row>
        <row r="110">
          <cell r="AW110">
            <v>14</v>
          </cell>
          <cell r="AZ110" t="str">
            <v>Agger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22</v>
          </cell>
          <cell r="BI110">
            <v>8</v>
          </cell>
          <cell r="BJ110">
            <v>28</v>
          </cell>
          <cell r="BL110">
            <v>0</v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</row>
        <row r="111">
          <cell r="AW111">
            <v>14</v>
          </cell>
          <cell r="AZ111" t="str">
            <v>Cottee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22</v>
          </cell>
          <cell r="BI111">
            <v>8</v>
          </cell>
          <cell r="BJ111">
            <v>28</v>
          </cell>
          <cell r="BL111">
            <v>0</v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</row>
        <row r="112">
          <cell r="AW112">
            <v>16</v>
          </cell>
          <cell r="AZ112" t="str">
            <v>Tynde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21</v>
          </cell>
          <cell r="BI112">
            <v>7</v>
          </cell>
          <cell r="BJ112">
            <v>30</v>
          </cell>
          <cell r="BL112">
            <v>0</v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</row>
        <row r="113">
          <cell r="AW113">
            <v>17</v>
          </cell>
          <cell r="AZ113" t="str">
            <v>Livpool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21</v>
          </cell>
          <cell r="BI113">
            <v>8</v>
          </cell>
          <cell r="BJ113">
            <v>28</v>
          </cell>
          <cell r="BL113">
            <v>0</v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 t="str">
            <v/>
          </cell>
          <cell r="CI113" t="str">
            <v/>
          </cell>
          <cell r="CJ113" t="str">
            <v/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</row>
        <row r="114">
          <cell r="AW114">
            <v>18</v>
          </cell>
          <cell r="AZ114" t="str">
            <v>LUFCMOT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22</v>
          </cell>
          <cell r="BI114">
            <v>7</v>
          </cell>
          <cell r="BJ114">
            <v>27</v>
          </cell>
          <cell r="BL114">
            <v>0</v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 t="str">
            <v/>
          </cell>
          <cell r="CJ114" t="str">
            <v/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</row>
        <row r="115">
          <cell r="AW115">
            <v>19</v>
          </cell>
          <cell r="AZ115" t="str">
            <v>Piquet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21</v>
          </cell>
          <cell r="BI115">
            <v>7</v>
          </cell>
          <cell r="BJ115">
            <v>27</v>
          </cell>
          <cell r="BL115">
            <v>0</v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 t="str">
            <v/>
          </cell>
          <cell r="CJ115" t="str">
            <v/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</row>
        <row r="116">
          <cell r="AW116">
            <v>20</v>
          </cell>
          <cell r="AZ116" t="str">
            <v>Nielsen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20</v>
          </cell>
          <cell r="BI116">
            <v>6</v>
          </cell>
          <cell r="BJ116">
            <v>28</v>
          </cell>
          <cell r="BL116">
            <v>0</v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</row>
        <row r="118">
          <cell r="AW118">
            <v>1</v>
          </cell>
          <cell r="AZ118" t="str">
            <v>Nuser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24</v>
          </cell>
          <cell r="BI118">
            <v>9</v>
          </cell>
          <cell r="BJ118">
            <v>32</v>
          </cell>
          <cell r="BL118">
            <v>0</v>
          </cell>
          <cell r="CD118" t="str">
            <v>Jesper</v>
          </cell>
          <cell r="CE118" t="str">
            <v>Nemelig</v>
          </cell>
          <cell r="CF118" t="str">
            <v/>
          </cell>
          <cell r="CG118" t="str">
            <v/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</row>
        <row r="119">
          <cell r="AW119">
            <v>2</v>
          </cell>
          <cell r="AZ119" t="str">
            <v>Galway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24</v>
          </cell>
          <cell r="BI119">
            <v>9</v>
          </cell>
          <cell r="BJ119">
            <v>28</v>
          </cell>
          <cell r="BL119">
            <v>0</v>
          </cell>
          <cell r="CD119" t="str">
            <v>Nemelig</v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</row>
        <row r="120">
          <cell r="AW120">
            <v>3</v>
          </cell>
          <cell r="AZ120" t="str">
            <v>LPHJ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23</v>
          </cell>
          <cell r="BI120">
            <v>9</v>
          </cell>
          <cell r="BJ120">
            <v>31</v>
          </cell>
          <cell r="BL120">
            <v>0</v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</row>
        <row r="121">
          <cell r="AW121">
            <v>4</v>
          </cell>
          <cell r="AZ121" t="str">
            <v>Barca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23</v>
          </cell>
          <cell r="BI121">
            <v>10</v>
          </cell>
          <cell r="BJ121">
            <v>28</v>
          </cell>
          <cell r="BL121">
            <v>0</v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 t="str">
            <v/>
          </cell>
          <cell r="CJ121" t="str">
            <v/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</row>
        <row r="122">
          <cell r="AW122">
            <v>5</v>
          </cell>
          <cell r="AZ122" t="str">
            <v>Søknud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24</v>
          </cell>
          <cell r="BI122">
            <v>8</v>
          </cell>
          <cell r="BJ122">
            <v>31</v>
          </cell>
          <cell r="BL122">
            <v>0</v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 t="str">
            <v/>
          </cell>
          <cell r="CJ122" t="str">
            <v/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</row>
        <row r="123">
          <cell r="AW123">
            <v>6</v>
          </cell>
          <cell r="AZ123" t="str">
            <v>Hede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22</v>
          </cell>
          <cell r="BI123">
            <v>9</v>
          </cell>
          <cell r="BJ123">
            <v>28</v>
          </cell>
          <cell r="BL123">
            <v>0</v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</row>
        <row r="124">
          <cell r="AW124">
            <v>7</v>
          </cell>
          <cell r="AZ124" t="str">
            <v>Randers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21</v>
          </cell>
          <cell r="BI124">
            <v>10</v>
          </cell>
          <cell r="BJ124">
            <v>28</v>
          </cell>
          <cell r="BL124">
            <v>0</v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 t="str">
            <v/>
          </cell>
          <cell r="CJ124" t="str">
            <v/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</row>
        <row r="125">
          <cell r="AW125">
            <v>8</v>
          </cell>
          <cell r="AZ125" t="str">
            <v>Schøn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22</v>
          </cell>
          <cell r="BI125">
            <v>8</v>
          </cell>
          <cell r="BJ125">
            <v>28</v>
          </cell>
          <cell r="BL125">
            <v>0</v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 t="str">
            <v/>
          </cell>
          <cell r="CI125" t="str">
            <v/>
          </cell>
          <cell r="CJ125" t="str">
            <v/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</row>
        <row r="126">
          <cell r="AW126">
            <v>9</v>
          </cell>
          <cell r="AZ126" t="str">
            <v>Kudsken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22</v>
          </cell>
          <cell r="BI126">
            <v>9</v>
          </cell>
          <cell r="BJ126">
            <v>27</v>
          </cell>
          <cell r="BL126">
            <v>0</v>
          </cell>
          <cell r="CD126" t="str">
            <v/>
          </cell>
          <cell r="CE126" t="str">
            <v/>
          </cell>
          <cell r="CF126" t="str">
            <v/>
          </cell>
          <cell r="CG126" t="str">
            <v/>
          </cell>
          <cell r="CH126" t="str">
            <v/>
          </cell>
          <cell r="CI126" t="str">
            <v/>
          </cell>
          <cell r="CJ126" t="str">
            <v/>
          </cell>
          <cell r="CK126" t="str">
            <v/>
          </cell>
          <cell r="CL126" t="str">
            <v/>
          </cell>
          <cell r="CM126" t="str">
            <v/>
          </cell>
          <cell r="CN126" t="str">
            <v/>
          </cell>
          <cell r="CO126" t="str">
            <v/>
          </cell>
        </row>
        <row r="127">
          <cell r="AW127">
            <v>10</v>
          </cell>
          <cell r="AZ127" t="str">
            <v>Sebjoh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21</v>
          </cell>
          <cell r="BI127">
            <v>8</v>
          </cell>
          <cell r="BJ127">
            <v>29</v>
          </cell>
          <cell r="BL127">
            <v>0</v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 t="str">
            <v/>
          </cell>
          <cell r="CJ127" t="str">
            <v/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</row>
        <row r="128">
          <cell r="AW128">
            <v>11</v>
          </cell>
          <cell r="AZ128" t="str">
            <v>Nemelig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24</v>
          </cell>
          <cell r="BI128">
            <v>8</v>
          </cell>
          <cell r="BJ128">
            <v>26</v>
          </cell>
          <cell r="BL128">
            <v>0</v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 t="str">
            <v/>
          </cell>
          <cell r="CI128" t="str">
            <v/>
          </cell>
          <cell r="CJ128" t="str">
            <v/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</row>
        <row r="129">
          <cell r="AW129">
            <v>12</v>
          </cell>
          <cell r="AZ129" t="str">
            <v>Magpies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21</v>
          </cell>
          <cell r="BI129">
            <v>8</v>
          </cell>
          <cell r="BJ129">
            <v>28</v>
          </cell>
          <cell r="BL129">
            <v>0</v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 t="str">
            <v/>
          </cell>
          <cell r="CJ129" t="str">
            <v/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</row>
        <row r="130">
          <cell r="AW130">
            <v>13</v>
          </cell>
          <cell r="AZ130" t="str">
            <v>ÅZÆTZØW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20</v>
          </cell>
          <cell r="BI130">
            <v>9</v>
          </cell>
          <cell r="BJ130">
            <v>28</v>
          </cell>
          <cell r="BL130">
            <v>0</v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 t="str">
            <v/>
          </cell>
          <cell r="CJ130" t="str">
            <v/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</row>
        <row r="131">
          <cell r="AW131">
            <v>14</v>
          </cell>
          <cell r="AZ131" t="str">
            <v>Laplace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21</v>
          </cell>
          <cell r="BI131">
            <v>8</v>
          </cell>
          <cell r="BJ131">
            <v>26</v>
          </cell>
          <cell r="BL131">
            <v>0</v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 t="str">
            <v/>
          </cell>
          <cell r="CJ131" t="str">
            <v/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</row>
        <row r="132">
          <cell r="AW132">
            <v>15</v>
          </cell>
          <cell r="AZ132" t="str">
            <v>brula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21</v>
          </cell>
          <cell r="BI132">
            <v>6</v>
          </cell>
          <cell r="BJ132">
            <v>28</v>
          </cell>
          <cell r="BL132">
            <v>0</v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 t="str">
            <v/>
          </cell>
          <cell r="CJ132" t="str">
            <v/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</row>
        <row r="133">
          <cell r="AW133">
            <v>16</v>
          </cell>
          <cell r="AZ133" t="str">
            <v>Jesper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21</v>
          </cell>
          <cell r="BI133">
            <v>7</v>
          </cell>
          <cell r="BJ133">
            <v>26</v>
          </cell>
          <cell r="BL133">
            <v>0</v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 t="str">
            <v/>
          </cell>
          <cell r="CJ133" t="str">
            <v/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</row>
        <row r="134">
          <cell r="AW134">
            <v>17</v>
          </cell>
          <cell r="AZ134" t="str">
            <v>Lucky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16</v>
          </cell>
          <cell r="BI134">
            <v>8</v>
          </cell>
          <cell r="BJ134">
            <v>23</v>
          </cell>
          <cell r="BL134">
            <v>0</v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 t="str">
            <v/>
          </cell>
          <cell r="CJ134" t="str">
            <v/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</row>
        <row r="135">
          <cell r="AW135">
            <v>18</v>
          </cell>
          <cell r="AZ135" t="str">
            <v>Murer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20</v>
          </cell>
          <cell r="BI135">
            <v>7</v>
          </cell>
          <cell r="BJ135">
            <v>25</v>
          </cell>
          <cell r="BL135">
            <v>0</v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 t="str">
            <v/>
          </cell>
          <cell r="CJ135" t="str">
            <v/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</row>
        <row r="136">
          <cell r="AW136">
            <v>19</v>
          </cell>
          <cell r="AZ136" t="str">
            <v>2toNone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19</v>
          </cell>
          <cell r="BI136">
            <v>7</v>
          </cell>
          <cell r="BJ136">
            <v>25</v>
          </cell>
          <cell r="BL136">
            <v>0</v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</row>
        <row r="137">
          <cell r="AW137">
            <v>20</v>
          </cell>
          <cell r="AZ137" t="str">
            <v>Steam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19</v>
          </cell>
          <cell r="BI137">
            <v>7</v>
          </cell>
          <cell r="BJ137">
            <v>23</v>
          </cell>
          <cell r="BL137">
            <v>0</v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</row>
        <row r="142">
          <cell r="A142" t="str">
            <v>LUFCMOT</v>
          </cell>
          <cell r="B142" t="str">
            <v>Degnen</v>
          </cell>
          <cell r="K142">
            <v>2</v>
          </cell>
          <cell r="L142">
            <v>2</v>
          </cell>
          <cell r="M142">
            <v>0</v>
          </cell>
          <cell r="N142">
            <v>0</v>
          </cell>
          <cell r="O142" t="str">
            <v/>
          </cell>
          <cell r="P142">
            <v>10</v>
          </cell>
          <cell r="Q142">
            <v>11</v>
          </cell>
          <cell r="R142">
            <v>0</v>
          </cell>
          <cell r="S142">
            <v>1</v>
          </cell>
          <cell r="T142" t="str">
            <v/>
          </cell>
          <cell r="U142">
            <v>7</v>
          </cell>
          <cell r="V142">
            <v>7</v>
          </cell>
          <cell r="W142">
            <v>0</v>
          </cell>
          <cell r="X142">
            <v>1</v>
          </cell>
          <cell r="Y142" t="str">
            <v/>
          </cell>
          <cell r="Z142">
            <v>5</v>
          </cell>
          <cell r="AB142">
            <v>6</v>
          </cell>
          <cell r="AD142">
            <v>0</v>
          </cell>
          <cell r="AE142">
            <v>2</v>
          </cell>
          <cell r="AF142" t="str">
            <v>Degnen</v>
          </cell>
        </row>
        <row r="143">
          <cell r="A143" t="str">
            <v>Cork</v>
          </cell>
          <cell r="B143" t="str">
            <v>SPVK</v>
          </cell>
          <cell r="K143">
            <v>3</v>
          </cell>
          <cell r="L143">
            <v>3</v>
          </cell>
          <cell r="M143">
            <v>0</v>
          </cell>
          <cell r="N143">
            <v>0</v>
          </cell>
          <cell r="O143" t="str">
            <v/>
          </cell>
          <cell r="P143">
            <v>11</v>
          </cell>
          <cell r="Q143">
            <v>10</v>
          </cell>
          <cell r="R143">
            <v>1</v>
          </cell>
          <cell r="S143">
            <v>0</v>
          </cell>
          <cell r="T143" t="str">
            <v/>
          </cell>
          <cell r="U143">
            <v>7</v>
          </cell>
          <cell r="V143">
            <v>8</v>
          </cell>
          <cell r="W143">
            <v>1</v>
          </cell>
          <cell r="X143">
            <v>1</v>
          </cell>
          <cell r="Y143" t="str">
            <v/>
          </cell>
          <cell r="Z143">
            <v>6</v>
          </cell>
          <cell r="AB143">
            <v>7</v>
          </cell>
          <cell r="AD143">
            <v>1</v>
          </cell>
          <cell r="AE143">
            <v>2</v>
          </cell>
          <cell r="AF143" t="str">
            <v>SPVK</v>
          </cell>
        </row>
        <row r="144">
          <cell r="A144" t="str">
            <v>Futte</v>
          </cell>
          <cell r="B144" t="str">
            <v>Piquet</v>
          </cell>
          <cell r="K144">
            <v>3</v>
          </cell>
          <cell r="L144">
            <v>2</v>
          </cell>
          <cell r="M144">
            <v>1</v>
          </cell>
          <cell r="N144">
            <v>0</v>
          </cell>
          <cell r="O144" t="str">
            <v/>
          </cell>
          <cell r="P144">
            <v>11</v>
          </cell>
          <cell r="Q144">
            <v>9</v>
          </cell>
          <cell r="R144">
            <v>2</v>
          </cell>
          <cell r="S144">
            <v>0</v>
          </cell>
          <cell r="T144" t="str">
            <v>Futte</v>
          </cell>
          <cell r="U144" t="str">
            <v/>
          </cell>
          <cell r="V144" t="str">
            <v/>
          </cell>
          <cell r="W144">
            <v>2</v>
          </cell>
          <cell r="X144">
            <v>0</v>
          </cell>
          <cell r="Y144" t="str">
            <v>Futte</v>
          </cell>
          <cell r="Z144" t="str">
            <v/>
          </cell>
          <cell r="AB144" t="str">
            <v/>
          </cell>
          <cell r="AD144">
            <v>2</v>
          </cell>
          <cell r="AE144">
            <v>0</v>
          </cell>
          <cell r="AF144" t="str">
            <v>Futte</v>
          </cell>
        </row>
        <row r="145">
          <cell r="A145" t="str">
            <v>Murer</v>
          </cell>
          <cell r="B145" t="str">
            <v>Culopip</v>
          </cell>
          <cell r="K145">
            <v>3</v>
          </cell>
          <cell r="L145">
            <v>3</v>
          </cell>
          <cell r="M145">
            <v>0</v>
          </cell>
          <cell r="N145">
            <v>0</v>
          </cell>
          <cell r="O145" t="str">
            <v/>
          </cell>
          <cell r="P145">
            <v>10</v>
          </cell>
          <cell r="Q145">
            <v>10</v>
          </cell>
          <cell r="R145">
            <v>0</v>
          </cell>
          <cell r="S145">
            <v>0</v>
          </cell>
          <cell r="T145" t="str">
            <v/>
          </cell>
          <cell r="U145">
            <v>6</v>
          </cell>
          <cell r="V145">
            <v>7</v>
          </cell>
          <cell r="W145">
            <v>0</v>
          </cell>
          <cell r="X145">
            <v>1</v>
          </cell>
          <cell r="Y145" t="str">
            <v/>
          </cell>
          <cell r="Z145">
            <v>4</v>
          </cell>
          <cell r="AB145">
            <v>5</v>
          </cell>
          <cell r="AD145">
            <v>0</v>
          </cell>
          <cell r="AE145">
            <v>2</v>
          </cell>
          <cell r="AF145" t="str">
            <v>Culopip</v>
          </cell>
        </row>
        <row r="146">
          <cell r="A146" t="str">
            <v>Steam</v>
          </cell>
          <cell r="B146" t="str">
            <v>Cottee</v>
          </cell>
          <cell r="K146">
            <v>1</v>
          </cell>
          <cell r="L146">
            <v>2</v>
          </cell>
          <cell r="M146">
            <v>0</v>
          </cell>
          <cell r="N146">
            <v>1</v>
          </cell>
          <cell r="O146" t="str">
            <v/>
          </cell>
          <cell r="P146">
            <v>6</v>
          </cell>
          <cell r="Q146">
            <v>11</v>
          </cell>
          <cell r="R146">
            <v>0</v>
          </cell>
          <cell r="S146">
            <v>2</v>
          </cell>
          <cell r="T146" t="str">
            <v>Cottee</v>
          </cell>
          <cell r="U146" t="str">
            <v/>
          </cell>
          <cell r="V146" t="str">
            <v/>
          </cell>
          <cell r="W146">
            <v>0</v>
          </cell>
          <cell r="X146">
            <v>2</v>
          </cell>
          <cell r="Y146" t="str">
            <v>Cottee</v>
          </cell>
          <cell r="Z146" t="str">
            <v/>
          </cell>
          <cell r="AB146" t="str">
            <v/>
          </cell>
          <cell r="AD146">
            <v>0</v>
          </cell>
          <cell r="AE146">
            <v>2</v>
          </cell>
          <cell r="AF146" t="str">
            <v>Cottee</v>
          </cell>
        </row>
        <row r="147">
          <cell r="A147" t="str">
            <v>Søknud</v>
          </cell>
          <cell r="B147" t="str">
            <v>United</v>
          </cell>
          <cell r="K147">
            <v>3</v>
          </cell>
          <cell r="L147">
            <v>3</v>
          </cell>
          <cell r="M147">
            <v>0</v>
          </cell>
          <cell r="N147">
            <v>0</v>
          </cell>
          <cell r="O147" t="str">
            <v/>
          </cell>
          <cell r="P147">
            <v>9</v>
          </cell>
          <cell r="Q147">
            <v>10</v>
          </cell>
          <cell r="R147">
            <v>0</v>
          </cell>
          <cell r="S147">
            <v>1</v>
          </cell>
          <cell r="T147" t="str">
            <v/>
          </cell>
          <cell r="U147">
            <v>8</v>
          </cell>
          <cell r="V147">
            <v>7</v>
          </cell>
          <cell r="W147">
            <v>1</v>
          </cell>
          <cell r="X147">
            <v>1</v>
          </cell>
          <cell r="Y147" t="str">
            <v/>
          </cell>
          <cell r="Z147">
            <v>7</v>
          </cell>
          <cell r="AB147">
            <v>6</v>
          </cell>
          <cell r="AD147">
            <v>2</v>
          </cell>
          <cell r="AE147">
            <v>1</v>
          </cell>
          <cell r="AF147" t="str">
            <v>Søknud</v>
          </cell>
        </row>
        <row r="148">
          <cell r="A148" t="str">
            <v>Jesper</v>
          </cell>
          <cell r="B148" t="str">
            <v>Randers</v>
          </cell>
          <cell r="K148">
            <v>2</v>
          </cell>
          <cell r="L148">
            <v>4</v>
          </cell>
          <cell r="M148">
            <v>0</v>
          </cell>
          <cell r="N148">
            <v>1</v>
          </cell>
          <cell r="O148" t="str">
            <v/>
          </cell>
          <cell r="P148">
            <v>10</v>
          </cell>
          <cell r="Q148">
            <v>9</v>
          </cell>
          <cell r="R148">
            <v>1</v>
          </cell>
          <cell r="S148">
            <v>1</v>
          </cell>
          <cell r="T148" t="str">
            <v/>
          </cell>
          <cell r="U148">
            <v>6</v>
          </cell>
          <cell r="V148">
            <v>6</v>
          </cell>
          <cell r="W148">
            <v>1</v>
          </cell>
          <cell r="X148">
            <v>1</v>
          </cell>
          <cell r="Y148" t="str">
            <v/>
          </cell>
          <cell r="Z148">
            <v>5</v>
          </cell>
          <cell r="AB148">
            <v>6</v>
          </cell>
          <cell r="AD148">
            <v>1</v>
          </cell>
          <cell r="AE148">
            <v>2</v>
          </cell>
          <cell r="AF148" t="str">
            <v>Randers</v>
          </cell>
        </row>
        <row r="149">
          <cell r="A149" t="str">
            <v>Schøn</v>
          </cell>
          <cell r="B149" t="str">
            <v>Zico</v>
          </cell>
          <cell r="K149">
            <v>2</v>
          </cell>
          <cell r="L149">
            <v>2</v>
          </cell>
          <cell r="M149">
            <v>0</v>
          </cell>
          <cell r="N149">
            <v>0</v>
          </cell>
          <cell r="O149" t="str">
            <v/>
          </cell>
          <cell r="P149">
            <v>10</v>
          </cell>
          <cell r="Q149">
            <v>10</v>
          </cell>
          <cell r="R149">
            <v>0</v>
          </cell>
          <cell r="S149">
            <v>0</v>
          </cell>
          <cell r="T149" t="str">
            <v/>
          </cell>
          <cell r="U149">
            <v>6</v>
          </cell>
          <cell r="V149">
            <v>8</v>
          </cell>
          <cell r="W149">
            <v>0</v>
          </cell>
          <cell r="X149">
            <v>1</v>
          </cell>
          <cell r="Y149" t="str">
            <v/>
          </cell>
          <cell r="Z149">
            <v>6</v>
          </cell>
          <cell r="AB149">
            <v>4</v>
          </cell>
          <cell r="AD149">
            <v>1</v>
          </cell>
          <cell r="AE149">
            <v>1</v>
          </cell>
          <cell r="AF149" t="str">
            <v/>
          </cell>
        </row>
        <row r="150">
          <cell r="A150" t="str">
            <v>Højgård</v>
          </cell>
          <cell r="B150" t="str">
            <v>ÅZÆTZØW</v>
          </cell>
          <cell r="K150">
            <v>2</v>
          </cell>
          <cell r="L150">
            <v>2</v>
          </cell>
          <cell r="M150">
            <v>0</v>
          </cell>
          <cell r="N150">
            <v>0</v>
          </cell>
          <cell r="O150" t="str">
            <v/>
          </cell>
          <cell r="P150">
            <v>10</v>
          </cell>
          <cell r="Q150">
            <v>8</v>
          </cell>
          <cell r="R150">
            <v>1</v>
          </cell>
          <cell r="S150">
            <v>0</v>
          </cell>
          <cell r="T150" t="str">
            <v/>
          </cell>
          <cell r="U150">
            <v>8</v>
          </cell>
          <cell r="V150">
            <v>7</v>
          </cell>
          <cell r="W150">
            <v>2</v>
          </cell>
          <cell r="X150">
            <v>0</v>
          </cell>
          <cell r="Y150" t="str">
            <v>Højgård</v>
          </cell>
          <cell r="Z150" t="str">
            <v/>
          </cell>
          <cell r="AB150" t="str">
            <v/>
          </cell>
          <cell r="AD150">
            <v>2</v>
          </cell>
          <cell r="AE150">
            <v>0</v>
          </cell>
          <cell r="AF150" t="str">
            <v>Højgård</v>
          </cell>
        </row>
        <row r="151">
          <cell r="A151" t="str">
            <v>LPHJ</v>
          </cell>
          <cell r="B151" t="str">
            <v>Hede</v>
          </cell>
          <cell r="K151">
            <v>2</v>
          </cell>
          <cell r="L151">
            <v>1</v>
          </cell>
          <cell r="M151">
            <v>1</v>
          </cell>
          <cell r="N151">
            <v>0</v>
          </cell>
          <cell r="O151" t="str">
            <v/>
          </cell>
          <cell r="P151">
            <v>10</v>
          </cell>
          <cell r="Q151">
            <v>10</v>
          </cell>
          <cell r="R151">
            <v>1</v>
          </cell>
          <cell r="S151">
            <v>0</v>
          </cell>
          <cell r="T151" t="str">
            <v/>
          </cell>
          <cell r="U151">
            <v>7</v>
          </cell>
          <cell r="V151">
            <v>7</v>
          </cell>
          <cell r="W151">
            <v>1</v>
          </cell>
          <cell r="X151">
            <v>0</v>
          </cell>
          <cell r="Y151" t="str">
            <v/>
          </cell>
          <cell r="Z151">
            <v>6</v>
          </cell>
          <cell r="AB151">
            <v>5</v>
          </cell>
          <cell r="AD151">
            <v>2</v>
          </cell>
          <cell r="AE151">
            <v>0</v>
          </cell>
          <cell r="AF151" t="str">
            <v>LPHJ</v>
          </cell>
        </row>
        <row r="152">
          <cell r="A152" t="str">
            <v>Frydkær</v>
          </cell>
          <cell r="B152" t="str">
            <v>Nemelig</v>
          </cell>
          <cell r="K152">
            <v>2</v>
          </cell>
          <cell r="L152">
            <v>6</v>
          </cell>
          <cell r="M152">
            <v>0</v>
          </cell>
          <cell r="N152">
            <v>1</v>
          </cell>
          <cell r="O152" t="str">
            <v/>
          </cell>
          <cell r="P152">
            <v>11</v>
          </cell>
          <cell r="Q152">
            <v>10</v>
          </cell>
          <cell r="R152">
            <v>1</v>
          </cell>
          <cell r="S152">
            <v>1</v>
          </cell>
          <cell r="T152" t="str">
            <v/>
          </cell>
          <cell r="U152">
            <v>6</v>
          </cell>
          <cell r="V152">
            <v>8</v>
          </cell>
          <cell r="W152">
            <v>1</v>
          </cell>
          <cell r="X152">
            <v>2</v>
          </cell>
          <cell r="Y152" t="str">
            <v>Nemelig</v>
          </cell>
          <cell r="Z152" t="str">
            <v/>
          </cell>
          <cell r="AB152" t="str">
            <v/>
          </cell>
          <cell r="AD152">
            <v>1</v>
          </cell>
          <cell r="AE152">
            <v>2</v>
          </cell>
          <cell r="AF152" t="str">
            <v>Nemelig</v>
          </cell>
        </row>
        <row r="153">
          <cell r="A153" t="str">
            <v>Percy</v>
          </cell>
          <cell r="B153" t="str">
            <v>Lions</v>
          </cell>
          <cell r="K153">
            <v>3</v>
          </cell>
          <cell r="L153">
            <v>3</v>
          </cell>
          <cell r="M153">
            <v>0</v>
          </cell>
          <cell r="N153">
            <v>0</v>
          </cell>
          <cell r="O153" t="str">
            <v/>
          </cell>
          <cell r="P153">
            <v>9</v>
          </cell>
          <cell r="Q153">
            <v>11</v>
          </cell>
          <cell r="R153">
            <v>0</v>
          </cell>
          <cell r="S153">
            <v>1</v>
          </cell>
          <cell r="T153" t="str">
            <v/>
          </cell>
          <cell r="U153">
            <v>8</v>
          </cell>
          <cell r="V153">
            <v>8</v>
          </cell>
          <cell r="W153">
            <v>0</v>
          </cell>
          <cell r="X153">
            <v>1</v>
          </cell>
          <cell r="Y153" t="str">
            <v/>
          </cell>
          <cell r="Z153">
            <v>5</v>
          </cell>
          <cell r="AB153">
            <v>5</v>
          </cell>
          <cell r="AD153">
            <v>0</v>
          </cell>
          <cell r="AE153">
            <v>1</v>
          </cell>
          <cell r="AF153" t="str">
            <v/>
          </cell>
        </row>
        <row r="154">
          <cell r="A154" t="str">
            <v>MFP</v>
          </cell>
          <cell r="B154" t="str">
            <v>Sergio</v>
          </cell>
          <cell r="K154">
            <v>2</v>
          </cell>
          <cell r="L154">
            <v>2</v>
          </cell>
          <cell r="M154">
            <v>0</v>
          </cell>
          <cell r="N154">
            <v>0</v>
          </cell>
          <cell r="O154" t="str">
            <v/>
          </cell>
          <cell r="P154">
            <v>8</v>
          </cell>
          <cell r="Q154">
            <v>10</v>
          </cell>
          <cell r="R154">
            <v>0</v>
          </cell>
          <cell r="S154">
            <v>1</v>
          </cell>
          <cell r="T154" t="str">
            <v/>
          </cell>
          <cell r="U154">
            <v>7</v>
          </cell>
          <cell r="V154">
            <v>8</v>
          </cell>
          <cell r="W154">
            <v>0</v>
          </cell>
          <cell r="X154">
            <v>2</v>
          </cell>
          <cell r="Y154" t="str">
            <v>Sergio</v>
          </cell>
          <cell r="Z154" t="str">
            <v/>
          </cell>
          <cell r="AB154" t="str">
            <v/>
          </cell>
          <cell r="AD154">
            <v>0</v>
          </cell>
          <cell r="AE154">
            <v>2</v>
          </cell>
          <cell r="AF154" t="str">
            <v>Sergio</v>
          </cell>
        </row>
        <row r="155">
          <cell r="A155" t="str">
            <v>Laplace</v>
          </cell>
          <cell r="B155" t="str">
            <v>Harry</v>
          </cell>
          <cell r="K155">
            <v>2</v>
          </cell>
          <cell r="L155">
            <v>2</v>
          </cell>
          <cell r="M155">
            <v>0</v>
          </cell>
          <cell r="N155">
            <v>0</v>
          </cell>
          <cell r="O155" t="str">
            <v/>
          </cell>
          <cell r="P155">
            <v>9</v>
          </cell>
          <cell r="Q155">
            <v>10</v>
          </cell>
          <cell r="R155">
            <v>0</v>
          </cell>
          <cell r="S155">
            <v>1</v>
          </cell>
          <cell r="T155" t="str">
            <v/>
          </cell>
          <cell r="U155">
            <v>7</v>
          </cell>
          <cell r="V155">
            <v>8</v>
          </cell>
          <cell r="W155">
            <v>0</v>
          </cell>
          <cell r="X155">
            <v>2</v>
          </cell>
          <cell r="Y155" t="str">
            <v>Harry</v>
          </cell>
          <cell r="Z155" t="str">
            <v/>
          </cell>
          <cell r="AB155" t="str">
            <v/>
          </cell>
          <cell r="AD155">
            <v>0</v>
          </cell>
          <cell r="AE155">
            <v>2</v>
          </cell>
          <cell r="AF155" t="str">
            <v>Harry</v>
          </cell>
        </row>
        <row r="156">
          <cell r="A156" t="str">
            <v>Kailua</v>
          </cell>
          <cell r="B156" t="str">
            <v>Malthe</v>
          </cell>
          <cell r="K156">
            <v>3</v>
          </cell>
          <cell r="L156">
            <v>3</v>
          </cell>
          <cell r="M156">
            <v>0</v>
          </cell>
          <cell r="N156">
            <v>0</v>
          </cell>
          <cell r="O156" t="str">
            <v/>
          </cell>
          <cell r="P156">
            <v>11</v>
          </cell>
          <cell r="Q156">
            <v>10</v>
          </cell>
          <cell r="R156">
            <v>1</v>
          </cell>
          <cell r="S156">
            <v>0</v>
          </cell>
          <cell r="T156" t="str">
            <v/>
          </cell>
          <cell r="U156">
            <v>7</v>
          </cell>
          <cell r="V156">
            <v>7</v>
          </cell>
          <cell r="W156">
            <v>1</v>
          </cell>
          <cell r="X156">
            <v>0</v>
          </cell>
          <cell r="Y156" t="str">
            <v/>
          </cell>
          <cell r="Z156">
            <v>4</v>
          </cell>
          <cell r="AB156">
            <v>6</v>
          </cell>
          <cell r="AD156">
            <v>1</v>
          </cell>
          <cell r="AE156">
            <v>1</v>
          </cell>
          <cell r="AF156" t="str">
            <v/>
          </cell>
        </row>
        <row r="157">
          <cell r="A157" t="str">
            <v>Stoke</v>
          </cell>
          <cell r="B157" t="str">
            <v>Livpool</v>
          </cell>
          <cell r="K157">
            <v>3</v>
          </cell>
          <cell r="L157">
            <v>2</v>
          </cell>
          <cell r="M157">
            <v>1</v>
          </cell>
          <cell r="N157">
            <v>0</v>
          </cell>
          <cell r="O157" t="str">
            <v/>
          </cell>
          <cell r="P157">
            <v>10</v>
          </cell>
          <cell r="Q157">
            <v>9</v>
          </cell>
          <cell r="R157">
            <v>2</v>
          </cell>
          <cell r="S157">
            <v>0</v>
          </cell>
          <cell r="T157" t="str">
            <v>Stoke</v>
          </cell>
          <cell r="U157" t="str">
            <v/>
          </cell>
          <cell r="V157" t="str">
            <v/>
          </cell>
          <cell r="W157">
            <v>2</v>
          </cell>
          <cell r="X157">
            <v>0</v>
          </cell>
          <cell r="Y157" t="str">
            <v>Stoke</v>
          </cell>
          <cell r="Z157" t="str">
            <v/>
          </cell>
          <cell r="AB157" t="str">
            <v/>
          </cell>
          <cell r="AD157">
            <v>2</v>
          </cell>
          <cell r="AE157">
            <v>0</v>
          </cell>
          <cell r="AF157" t="str">
            <v>Stoke</v>
          </cell>
        </row>
        <row r="158">
          <cell r="A158" t="str">
            <v>McCoist</v>
          </cell>
          <cell r="B158" t="str">
            <v>Nielsen</v>
          </cell>
          <cell r="K158">
            <v>3</v>
          </cell>
          <cell r="L158">
            <v>3</v>
          </cell>
          <cell r="M158">
            <v>0</v>
          </cell>
          <cell r="N158">
            <v>0</v>
          </cell>
          <cell r="O158" t="str">
            <v/>
          </cell>
          <cell r="P158">
            <v>11</v>
          </cell>
          <cell r="Q158">
            <v>9</v>
          </cell>
          <cell r="R158">
            <v>1</v>
          </cell>
          <cell r="S158">
            <v>0</v>
          </cell>
          <cell r="T158" t="str">
            <v/>
          </cell>
          <cell r="U158">
            <v>7</v>
          </cell>
          <cell r="V158">
            <v>6</v>
          </cell>
          <cell r="W158">
            <v>2</v>
          </cell>
          <cell r="X158">
            <v>0</v>
          </cell>
          <cell r="Y158" t="str">
            <v>McCoist</v>
          </cell>
          <cell r="Z158" t="str">
            <v/>
          </cell>
          <cell r="AB158" t="str">
            <v/>
          </cell>
          <cell r="AD158">
            <v>2</v>
          </cell>
          <cell r="AE158">
            <v>0</v>
          </cell>
          <cell r="AF158" t="str">
            <v>McCoist</v>
          </cell>
        </row>
        <row r="159">
          <cell r="A159" t="str">
            <v>Far</v>
          </cell>
          <cell r="B159" t="str">
            <v>Himbo</v>
          </cell>
          <cell r="K159">
            <v>3</v>
          </cell>
          <cell r="L159">
            <v>3</v>
          </cell>
          <cell r="M159">
            <v>0</v>
          </cell>
          <cell r="N159">
            <v>0</v>
          </cell>
          <cell r="O159" t="str">
            <v/>
          </cell>
          <cell r="P159">
            <v>10</v>
          </cell>
          <cell r="Q159">
            <v>9</v>
          </cell>
          <cell r="R159">
            <v>1</v>
          </cell>
          <cell r="S159">
            <v>0</v>
          </cell>
          <cell r="T159" t="str">
            <v/>
          </cell>
          <cell r="U159">
            <v>9</v>
          </cell>
          <cell r="V159">
            <v>7</v>
          </cell>
          <cell r="W159">
            <v>2</v>
          </cell>
          <cell r="X159">
            <v>0</v>
          </cell>
          <cell r="Y159" t="str">
            <v>Far</v>
          </cell>
          <cell r="Z159" t="str">
            <v/>
          </cell>
          <cell r="AB159" t="str">
            <v/>
          </cell>
          <cell r="AD159">
            <v>2</v>
          </cell>
          <cell r="AE159">
            <v>0</v>
          </cell>
          <cell r="AF159" t="str">
            <v>Far</v>
          </cell>
        </row>
        <row r="160">
          <cell r="A160" t="str">
            <v>Nuser</v>
          </cell>
          <cell r="B160" t="str">
            <v>Chelsea</v>
          </cell>
          <cell r="K160">
            <v>2</v>
          </cell>
          <cell r="L160">
            <v>2</v>
          </cell>
          <cell r="M160">
            <v>0</v>
          </cell>
          <cell r="N160">
            <v>0</v>
          </cell>
          <cell r="O160" t="str">
            <v/>
          </cell>
          <cell r="P160">
            <v>9</v>
          </cell>
          <cell r="Q160">
            <v>10</v>
          </cell>
          <cell r="R160">
            <v>0</v>
          </cell>
          <cell r="S160">
            <v>1</v>
          </cell>
          <cell r="T160" t="str">
            <v/>
          </cell>
          <cell r="U160">
            <v>9</v>
          </cell>
          <cell r="V160">
            <v>7</v>
          </cell>
          <cell r="W160">
            <v>1</v>
          </cell>
          <cell r="X160">
            <v>1</v>
          </cell>
          <cell r="Y160" t="str">
            <v/>
          </cell>
          <cell r="Z160">
            <v>6</v>
          </cell>
          <cell r="AB160">
            <v>6</v>
          </cell>
          <cell r="AD160">
            <v>1</v>
          </cell>
          <cell r="AE160">
            <v>1</v>
          </cell>
          <cell r="AF160" t="str">
            <v/>
          </cell>
        </row>
        <row r="161">
          <cell r="A161" t="str">
            <v>Kinks</v>
          </cell>
          <cell r="B161" t="str">
            <v>Galway</v>
          </cell>
          <cell r="K161">
            <v>2</v>
          </cell>
          <cell r="L161">
            <v>3</v>
          </cell>
          <cell r="M161">
            <v>0</v>
          </cell>
          <cell r="N161">
            <v>1</v>
          </cell>
          <cell r="O161" t="str">
            <v/>
          </cell>
          <cell r="P161">
            <v>11</v>
          </cell>
          <cell r="Q161">
            <v>11</v>
          </cell>
          <cell r="R161">
            <v>0</v>
          </cell>
          <cell r="S161">
            <v>1</v>
          </cell>
          <cell r="T161" t="str">
            <v/>
          </cell>
          <cell r="U161">
            <v>8</v>
          </cell>
          <cell r="V161">
            <v>7</v>
          </cell>
          <cell r="W161">
            <v>1</v>
          </cell>
          <cell r="X161">
            <v>1</v>
          </cell>
          <cell r="Y161" t="str">
            <v/>
          </cell>
          <cell r="Z161">
            <v>5</v>
          </cell>
          <cell r="AB161">
            <v>6</v>
          </cell>
          <cell r="AD161">
            <v>1</v>
          </cell>
          <cell r="AE161">
            <v>2</v>
          </cell>
          <cell r="AF161" t="str">
            <v>Galway</v>
          </cell>
        </row>
        <row r="162">
          <cell r="A162" t="str">
            <v>Tynde</v>
          </cell>
          <cell r="B162" t="str">
            <v>Sebjoh</v>
          </cell>
          <cell r="K162">
            <v>3</v>
          </cell>
          <cell r="L162">
            <v>1</v>
          </cell>
          <cell r="M162">
            <v>1</v>
          </cell>
          <cell r="N162">
            <v>0</v>
          </cell>
          <cell r="O162" t="str">
            <v/>
          </cell>
          <cell r="P162">
            <v>9</v>
          </cell>
          <cell r="Q162">
            <v>8</v>
          </cell>
          <cell r="R162">
            <v>2</v>
          </cell>
          <cell r="S162">
            <v>0</v>
          </cell>
          <cell r="T162" t="str">
            <v>Tynde</v>
          </cell>
          <cell r="U162" t="str">
            <v/>
          </cell>
          <cell r="V162" t="str">
            <v/>
          </cell>
          <cell r="W162">
            <v>2</v>
          </cell>
          <cell r="X162">
            <v>0</v>
          </cell>
          <cell r="Y162" t="str">
            <v>Tynde</v>
          </cell>
          <cell r="Z162" t="str">
            <v/>
          </cell>
          <cell r="AB162" t="str">
            <v/>
          </cell>
          <cell r="AD162">
            <v>2</v>
          </cell>
          <cell r="AE162">
            <v>0</v>
          </cell>
          <cell r="AF162" t="str">
            <v>Tynde</v>
          </cell>
        </row>
        <row r="163">
          <cell r="A163" t="str">
            <v>Select</v>
          </cell>
          <cell r="B163" t="str">
            <v>Idskov</v>
          </cell>
          <cell r="K163">
            <v>2</v>
          </cell>
          <cell r="L163">
            <v>3</v>
          </cell>
          <cell r="M163">
            <v>0</v>
          </cell>
          <cell r="N163">
            <v>1</v>
          </cell>
          <cell r="O163" t="str">
            <v/>
          </cell>
          <cell r="P163">
            <v>10</v>
          </cell>
          <cell r="Q163">
            <v>10</v>
          </cell>
          <cell r="R163">
            <v>0</v>
          </cell>
          <cell r="S163">
            <v>1</v>
          </cell>
          <cell r="T163" t="str">
            <v/>
          </cell>
          <cell r="U163">
            <v>7</v>
          </cell>
          <cell r="V163">
            <v>7</v>
          </cell>
          <cell r="W163">
            <v>0</v>
          </cell>
          <cell r="X163">
            <v>1</v>
          </cell>
          <cell r="Y163" t="str">
            <v/>
          </cell>
          <cell r="Z163">
            <v>6</v>
          </cell>
          <cell r="AB163">
            <v>6</v>
          </cell>
          <cell r="AD163">
            <v>0</v>
          </cell>
          <cell r="AE163">
            <v>1</v>
          </cell>
          <cell r="AF163" t="str">
            <v/>
          </cell>
        </row>
        <row r="164">
          <cell r="A164" t="str">
            <v>brula</v>
          </cell>
          <cell r="B164" t="str">
            <v>Watson</v>
          </cell>
          <cell r="K164">
            <v>1</v>
          </cell>
          <cell r="L164">
            <v>3</v>
          </cell>
          <cell r="M164">
            <v>0</v>
          </cell>
          <cell r="N164">
            <v>1</v>
          </cell>
          <cell r="O164" t="str">
            <v/>
          </cell>
          <cell r="P164">
            <v>7</v>
          </cell>
          <cell r="Q164">
            <v>9</v>
          </cell>
          <cell r="R164">
            <v>0</v>
          </cell>
          <cell r="S164">
            <v>2</v>
          </cell>
          <cell r="T164" t="str">
            <v>Watson</v>
          </cell>
          <cell r="U164" t="str">
            <v/>
          </cell>
          <cell r="V164" t="str">
            <v/>
          </cell>
          <cell r="W164">
            <v>0</v>
          </cell>
          <cell r="X164">
            <v>2</v>
          </cell>
          <cell r="Y164" t="str">
            <v>Watson</v>
          </cell>
          <cell r="Z164" t="str">
            <v/>
          </cell>
          <cell r="AB164" t="str">
            <v/>
          </cell>
          <cell r="AD164">
            <v>0</v>
          </cell>
          <cell r="AE164">
            <v>2</v>
          </cell>
          <cell r="AF164" t="str">
            <v>Watson</v>
          </cell>
        </row>
        <row r="165">
          <cell r="A165" t="str">
            <v>Derby</v>
          </cell>
          <cell r="B165" t="str">
            <v>Fox</v>
          </cell>
          <cell r="K165">
            <v>2</v>
          </cell>
          <cell r="L165">
            <v>2</v>
          </cell>
          <cell r="M165">
            <v>0</v>
          </cell>
          <cell r="N165">
            <v>0</v>
          </cell>
          <cell r="O165" t="str">
            <v/>
          </cell>
          <cell r="P165">
            <v>7</v>
          </cell>
          <cell r="Q165">
            <v>9</v>
          </cell>
          <cell r="R165">
            <v>0</v>
          </cell>
          <cell r="S165">
            <v>1</v>
          </cell>
          <cell r="T165" t="str">
            <v/>
          </cell>
          <cell r="U165">
            <v>7</v>
          </cell>
          <cell r="V165">
            <v>8</v>
          </cell>
          <cell r="W165">
            <v>0</v>
          </cell>
          <cell r="X165">
            <v>2</v>
          </cell>
          <cell r="Y165" t="str">
            <v>Fox</v>
          </cell>
          <cell r="Z165" t="str">
            <v/>
          </cell>
          <cell r="AB165" t="str">
            <v/>
          </cell>
          <cell r="AD165">
            <v>0</v>
          </cell>
          <cell r="AE165">
            <v>2</v>
          </cell>
          <cell r="AF165" t="str">
            <v>Fox</v>
          </cell>
        </row>
        <row r="166">
          <cell r="A166" t="str">
            <v>Kudsken</v>
          </cell>
          <cell r="B166" t="str">
            <v>Anderup</v>
          </cell>
          <cell r="K166">
            <v>2</v>
          </cell>
          <cell r="L166">
            <v>3</v>
          </cell>
          <cell r="M166">
            <v>0</v>
          </cell>
          <cell r="N166">
            <v>1</v>
          </cell>
          <cell r="O166" t="str">
            <v/>
          </cell>
          <cell r="P166">
            <v>8</v>
          </cell>
          <cell r="Q166">
            <v>9</v>
          </cell>
          <cell r="R166">
            <v>0</v>
          </cell>
          <cell r="S166">
            <v>2</v>
          </cell>
          <cell r="T166" t="str">
            <v>Anderup</v>
          </cell>
          <cell r="U166" t="str">
            <v/>
          </cell>
          <cell r="V166" t="str">
            <v/>
          </cell>
          <cell r="W166">
            <v>0</v>
          </cell>
          <cell r="X166">
            <v>2</v>
          </cell>
          <cell r="Y166" t="str">
            <v>Anderup</v>
          </cell>
          <cell r="Z166" t="str">
            <v/>
          </cell>
          <cell r="AB166" t="str">
            <v/>
          </cell>
          <cell r="AD166">
            <v>0</v>
          </cell>
          <cell r="AE166">
            <v>2</v>
          </cell>
          <cell r="AF166" t="str">
            <v>Anderup</v>
          </cell>
        </row>
        <row r="167">
          <cell r="A167" t="str">
            <v>Forest</v>
          </cell>
          <cell r="B167" t="str">
            <v>Flinca</v>
          </cell>
          <cell r="K167">
            <v>3</v>
          </cell>
          <cell r="L167">
            <v>3</v>
          </cell>
          <cell r="M167">
            <v>0</v>
          </cell>
          <cell r="N167">
            <v>0</v>
          </cell>
          <cell r="O167" t="str">
            <v/>
          </cell>
          <cell r="P167">
            <v>10</v>
          </cell>
          <cell r="Q167">
            <v>10</v>
          </cell>
          <cell r="R167">
            <v>0</v>
          </cell>
          <cell r="S167">
            <v>0</v>
          </cell>
          <cell r="T167" t="str">
            <v/>
          </cell>
          <cell r="U167">
            <v>7</v>
          </cell>
          <cell r="V167">
            <v>7</v>
          </cell>
          <cell r="W167">
            <v>0</v>
          </cell>
          <cell r="X167">
            <v>0</v>
          </cell>
          <cell r="Y167" t="str">
            <v/>
          </cell>
          <cell r="Z167">
            <v>6</v>
          </cell>
          <cell r="AB167">
            <v>6</v>
          </cell>
          <cell r="AD167">
            <v>0</v>
          </cell>
          <cell r="AE167">
            <v>0</v>
          </cell>
          <cell r="AF167" t="str">
            <v/>
          </cell>
        </row>
        <row r="168">
          <cell r="A168" t="str">
            <v>Lucky</v>
          </cell>
          <cell r="B168" t="str">
            <v>Magpies</v>
          </cell>
          <cell r="K168">
            <v>1</v>
          </cell>
          <cell r="L168">
            <v>2</v>
          </cell>
          <cell r="M168">
            <v>0</v>
          </cell>
          <cell r="N168">
            <v>1</v>
          </cell>
          <cell r="O168" t="str">
            <v/>
          </cell>
          <cell r="P168">
            <v>7</v>
          </cell>
          <cell r="Q168">
            <v>9</v>
          </cell>
          <cell r="R168">
            <v>0</v>
          </cell>
          <cell r="S168">
            <v>2</v>
          </cell>
          <cell r="T168" t="str">
            <v>Magpies</v>
          </cell>
          <cell r="U168" t="str">
            <v/>
          </cell>
          <cell r="V168" t="str">
            <v/>
          </cell>
          <cell r="W168">
            <v>0</v>
          </cell>
          <cell r="X168">
            <v>2</v>
          </cell>
          <cell r="Y168" t="str">
            <v>Magpies</v>
          </cell>
          <cell r="Z168" t="str">
            <v/>
          </cell>
          <cell r="AB168" t="str">
            <v/>
          </cell>
          <cell r="AD168">
            <v>0</v>
          </cell>
          <cell r="AE168">
            <v>2</v>
          </cell>
          <cell r="AF168" t="str">
            <v>Magpies</v>
          </cell>
        </row>
        <row r="169">
          <cell r="A169" t="str">
            <v>IanRush</v>
          </cell>
          <cell r="B169" t="str">
            <v>2toNone</v>
          </cell>
          <cell r="K169">
            <v>2</v>
          </cell>
          <cell r="L169">
            <v>1</v>
          </cell>
          <cell r="M169">
            <v>1</v>
          </cell>
          <cell r="N169">
            <v>0</v>
          </cell>
          <cell r="O169" t="str">
            <v/>
          </cell>
          <cell r="P169">
            <v>11</v>
          </cell>
          <cell r="Q169">
            <v>8</v>
          </cell>
          <cell r="R169">
            <v>2</v>
          </cell>
          <cell r="S169">
            <v>0</v>
          </cell>
          <cell r="T169" t="str">
            <v>IanRush</v>
          </cell>
          <cell r="U169" t="str">
            <v/>
          </cell>
          <cell r="V169" t="str">
            <v/>
          </cell>
          <cell r="W169">
            <v>2</v>
          </cell>
          <cell r="X169">
            <v>0</v>
          </cell>
          <cell r="Y169" t="str">
            <v>IanRush</v>
          </cell>
          <cell r="Z169" t="str">
            <v/>
          </cell>
          <cell r="AB169" t="str">
            <v/>
          </cell>
          <cell r="AD169">
            <v>2</v>
          </cell>
          <cell r="AE169">
            <v>0</v>
          </cell>
          <cell r="AF169" t="str">
            <v>IanRush</v>
          </cell>
        </row>
        <row r="170">
          <cell r="A170" t="str">
            <v>Barca</v>
          </cell>
          <cell r="B170" t="str">
            <v>Arsenal</v>
          </cell>
        </row>
        <row r="171">
          <cell r="A171" t="str">
            <v>Agger</v>
          </cell>
          <cell r="B171" t="str">
            <v>Lund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C033-2B08-481C-AD66-C1641EBF4B25}">
  <dimension ref="A1:E21"/>
  <sheetViews>
    <sheetView showGridLines="0" workbookViewId="0">
      <selection activeCell="I9" sqref="I9"/>
    </sheetView>
  </sheetViews>
  <sheetFormatPr defaultColWidth="9.16796875" defaultRowHeight="12.75"/>
  <cols>
    <col min="1" max="1" width="3.50390625" style="117" bestFit="1" customWidth="1"/>
    <col min="2" max="2" width="17.93359375" style="106" customWidth="1"/>
    <col min="3" max="3" width="1.6171875" style="1" bestFit="1" customWidth="1"/>
    <col min="4" max="4" width="17.93359375" style="106" customWidth="1"/>
    <col min="5" max="5" width="3.50390625" style="1" customWidth="1"/>
    <col min="6" max="16384" width="9.16796875" style="106"/>
  </cols>
  <sheetData>
    <row r="1" spans="1:5" ht="13.5" thickTop="1">
      <c r="A1" s="195" t="str">
        <f>CONCATENATE("Kampe - ",Rækker!A1)</f>
        <v>Kampe - Uge 12</v>
      </c>
      <c r="B1" s="196"/>
      <c r="C1" s="196"/>
      <c r="D1" s="196"/>
      <c r="E1" s="197"/>
    </row>
    <row r="2" spans="1:5" ht="13.5" thickBot="1">
      <c r="A2" s="198"/>
      <c r="B2" s="199"/>
      <c r="C2" s="199"/>
      <c r="D2" s="199"/>
      <c r="E2" s="200"/>
    </row>
    <row r="3" spans="1:5" ht="13.5" thickTop="1">
      <c r="A3" s="205"/>
      <c r="B3" s="201" t="s">
        <v>92</v>
      </c>
      <c r="C3" s="203"/>
      <c r="D3" s="201" t="s">
        <v>93</v>
      </c>
      <c r="E3" s="207"/>
    </row>
    <row r="4" spans="1:5">
      <c r="A4" s="206"/>
      <c r="B4" s="202"/>
      <c r="C4" s="204"/>
      <c r="D4" s="202"/>
      <c r="E4" s="208"/>
    </row>
    <row r="5" spans="1:5">
      <c r="A5" s="107" t="s">
        <v>94</v>
      </c>
      <c r="B5" s="109" t="s">
        <v>139</v>
      </c>
      <c r="C5" s="98"/>
      <c r="D5" s="109" t="s">
        <v>140</v>
      </c>
      <c r="E5" s="108"/>
    </row>
    <row r="6" spans="1:5">
      <c r="A6" s="107" t="s">
        <v>96</v>
      </c>
      <c r="B6" s="109" t="s">
        <v>141</v>
      </c>
      <c r="C6" s="98"/>
      <c r="D6" s="109" t="s">
        <v>142</v>
      </c>
      <c r="E6" s="108"/>
    </row>
    <row r="7" spans="1:5">
      <c r="A7" s="110" t="s">
        <v>97</v>
      </c>
      <c r="B7" s="111" t="s">
        <v>143</v>
      </c>
      <c r="C7" s="112"/>
      <c r="D7" s="111" t="s">
        <v>144</v>
      </c>
      <c r="E7" s="113"/>
    </row>
    <row r="8" spans="1:5">
      <c r="A8" s="107" t="s">
        <v>98</v>
      </c>
      <c r="B8" s="109" t="s">
        <v>145</v>
      </c>
      <c r="C8" s="98"/>
      <c r="D8" s="109" t="s">
        <v>146</v>
      </c>
      <c r="E8" s="108"/>
    </row>
    <row r="9" spans="1:5">
      <c r="A9" s="107" t="s">
        <v>99</v>
      </c>
      <c r="B9" s="109" t="s">
        <v>147</v>
      </c>
      <c r="C9" s="98"/>
      <c r="D9" s="109" t="s">
        <v>148</v>
      </c>
      <c r="E9" s="108"/>
    </row>
    <row r="10" spans="1:5">
      <c r="A10" s="110" t="s">
        <v>100</v>
      </c>
      <c r="B10" s="111" t="s">
        <v>149</v>
      </c>
      <c r="C10" s="112"/>
      <c r="D10" s="111" t="s">
        <v>150</v>
      </c>
      <c r="E10" s="113"/>
    </row>
    <row r="11" spans="1:5">
      <c r="A11" s="107" t="s">
        <v>101</v>
      </c>
      <c r="B11" s="109" t="s">
        <v>151</v>
      </c>
      <c r="C11" s="98"/>
      <c r="D11" s="109" t="s">
        <v>152</v>
      </c>
      <c r="E11" s="108"/>
    </row>
    <row r="12" spans="1:5">
      <c r="A12" s="107" t="s">
        <v>102</v>
      </c>
      <c r="B12" s="109" t="s">
        <v>153</v>
      </c>
      <c r="C12" s="98"/>
      <c r="D12" s="109" t="s">
        <v>154</v>
      </c>
      <c r="E12" s="108"/>
    </row>
    <row r="13" spans="1:5">
      <c r="A13" s="110" t="s">
        <v>103</v>
      </c>
      <c r="B13" s="111" t="s">
        <v>155</v>
      </c>
      <c r="C13" s="112"/>
      <c r="D13" s="111" t="s">
        <v>156</v>
      </c>
      <c r="E13" s="113"/>
    </row>
    <row r="14" spans="1:5">
      <c r="A14" s="107" t="s">
        <v>104</v>
      </c>
      <c r="B14" s="109" t="s">
        <v>157</v>
      </c>
      <c r="C14" s="98"/>
      <c r="D14" s="109" t="s">
        <v>158</v>
      </c>
      <c r="E14" s="108"/>
    </row>
    <row r="15" spans="1:5">
      <c r="A15" s="107" t="s">
        <v>105</v>
      </c>
      <c r="B15" s="109" t="s">
        <v>159</v>
      </c>
      <c r="C15" s="98"/>
      <c r="D15" s="109" t="s">
        <v>160</v>
      </c>
      <c r="E15" s="108"/>
    </row>
    <row r="16" spans="1:5">
      <c r="A16" s="107" t="s">
        <v>106</v>
      </c>
      <c r="B16" s="109" t="s">
        <v>161</v>
      </c>
      <c r="C16" s="98"/>
      <c r="D16" s="109" t="s">
        <v>162</v>
      </c>
      <c r="E16" s="108"/>
    </row>
    <row r="17" spans="1:5">
      <c r="A17" s="107" t="s">
        <v>107</v>
      </c>
      <c r="B17" s="109" t="s">
        <v>163</v>
      </c>
      <c r="C17" s="98"/>
      <c r="D17" s="109" t="s">
        <v>164</v>
      </c>
      <c r="E17" s="108"/>
    </row>
    <row r="18" spans="1:5" ht="13.5" thickBot="1">
      <c r="A18" s="114"/>
      <c r="B18" s="115"/>
      <c r="C18" s="115"/>
      <c r="D18" s="115"/>
      <c r="E18" s="116"/>
    </row>
    <row r="19" spans="1:5" ht="13.5" thickTop="1">
      <c r="A19" s="189" t="s">
        <v>108</v>
      </c>
      <c r="B19" s="190"/>
      <c r="C19" s="190"/>
      <c r="D19" s="190"/>
      <c r="E19" s="191"/>
    </row>
    <row r="20" spans="1:5" ht="13.5" thickBot="1">
      <c r="A20" s="192"/>
      <c r="B20" s="193"/>
      <c r="C20" s="193"/>
      <c r="D20" s="193"/>
      <c r="E20" s="194"/>
    </row>
    <row r="21" spans="1:5" ht="13.5" thickTop="1"/>
  </sheetData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54D7B-F90C-4757-ABDA-3E39238F857F}">
  <sheetPr>
    <pageSetUpPr fitToPage="1"/>
  </sheetPr>
  <dimension ref="A1:HK113"/>
  <sheetViews>
    <sheetView showGridLines="0" tabSelected="1" topLeftCell="R4" zoomScale="64" zoomScaleNormal="64" workbookViewId="0">
      <selection activeCell="Z12" sqref="Z12"/>
    </sheetView>
  </sheetViews>
  <sheetFormatPr defaultColWidth="9.16796875" defaultRowHeight="14.25"/>
  <cols>
    <col min="1" max="1" width="4.44921875" style="5" bestFit="1" customWidth="1"/>
    <col min="2" max="3" width="8.359375" style="7" customWidth="1"/>
    <col min="4" max="4" width="4.44921875" style="5" customWidth="1"/>
    <col min="5" max="6" width="8.359375" style="7" customWidth="1"/>
    <col min="7" max="7" width="4.44921875" style="5" bestFit="1" customWidth="1"/>
    <col min="8" max="9" width="8.359375" style="7" customWidth="1"/>
    <col min="10" max="10" width="4.44921875" style="5" bestFit="1" customWidth="1"/>
    <col min="11" max="12" width="8.359375" style="7" customWidth="1"/>
    <col min="13" max="13" width="4.44921875" style="5" bestFit="1" customWidth="1"/>
    <col min="14" max="15" width="8.359375" style="7" customWidth="1"/>
    <col min="16" max="16" width="4.44921875" style="5" bestFit="1" customWidth="1"/>
    <col min="17" max="18" width="8.359375" style="7" customWidth="1"/>
    <col min="19" max="19" width="4.44921875" style="5" bestFit="1" customWidth="1"/>
    <col min="20" max="21" width="8.359375" style="7" customWidth="1"/>
    <col min="22" max="22" width="4.44921875" style="5" bestFit="1" customWidth="1"/>
    <col min="23" max="24" width="8.359375" style="7" customWidth="1"/>
    <col min="25" max="25" width="4.44921875" style="5" bestFit="1" customWidth="1"/>
    <col min="26" max="27" width="8.359375" style="7" customWidth="1"/>
    <col min="28" max="28" width="4.44921875" style="5" bestFit="1" customWidth="1"/>
    <col min="29" max="30" width="8.359375" style="7" customWidth="1"/>
    <col min="31" max="31" width="4.44921875" style="5" bestFit="1" customWidth="1"/>
    <col min="32" max="33" width="8.359375" style="7" customWidth="1"/>
    <col min="34" max="34" width="4.44921875" style="5" bestFit="1" customWidth="1"/>
    <col min="35" max="36" width="8.359375" style="7" customWidth="1"/>
    <col min="37" max="37" width="4.44921875" style="5" bestFit="1" customWidth="1"/>
    <col min="38" max="39" width="8.359375" style="7" customWidth="1"/>
    <col min="40" max="40" width="4.44921875" style="5" bestFit="1" customWidth="1"/>
    <col min="41" max="42" width="8.359375" style="7" customWidth="1"/>
    <col min="43" max="43" width="4.44921875" style="5" bestFit="1" customWidth="1"/>
    <col min="44" max="45" width="8.359375" style="7" customWidth="1"/>
    <col min="46" max="46" width="4.44921875" style="5" bestFit="1" customWidth="1"/>
    <col min="47" max="48" width="8.359375" style="7" customWidth="1"/>
    <col min="49" max="49" width="4.44921875" style="5" bestFit="1" customWidth="1"/>
    <col min="50" max="51" width="8.359375" style="7" customWidth="1"/>
    <col min="52" max="52" width="4.44921875" style="5" bestFit="1" customWidth="1"/>
    <col min="53" max="54" width="8.359375" style="7" customWidth="1"/>
    <col min="55" max="55" width="4.44921875" style="5" bestFit="1" customWidth="1"/>
    <col min="56" max="57" width="8.359375" style="7" customWidth="1"/>
    <col min="58" max="58" width="4.44921875" style="5" bestFit="1" customWidth="1"/>
    <col min="59" max="60" width="8.359375" style="7" customWidth="1"/>
    <col min="61" max="16384" width="9.16796875" style="8"/>
  </cols>
  <sheetData>
    <row r="1" spans="1:60" ht="18">
      <c r="A1" s="185" t="str">
        <f>CONCATENATE("Uge ",DB!B5)</f>
        <v>Uge 12</v>
      </c>
      <c r="B1" s="186"/>
      <c r="C1" s="186"/>
      <c r="D1" s="186"/>
    </row>
    <row r="2" spans="1:60">
      <c r="A2" s="2"/>
      <c r="D2" s="6"/>
    </row>
    <row r="3" spans="1:60" ht="18">
      <c r="A3" s="187" t="s">
        <v>30</v>
      </c>
      <c r="B3" s="186"/>
      <c r="C3" s="186"/>
      <c r="D3" s="186"/>
    </row>
    <row r="4" spans="1:60">
      <c r="A4" s="188" t="str">
        <f>CONCATENATE(DB!B3," (uge ",DB!D1," af ",DB!D2,")")</f>
        <v>Marts (uge 4 af 5)</v>
      </c>
      <c r="B4" s="186"/>
      <c r="C4" s="186"/>
      <c r="D4" s="186"/>
      <c r="E4" s="55"/>
    </row>
    <row r="5" spans="1:60">
      <c r="A5" s="2"/>
      <c r="B5" s="9"/>
      <c r="C5" s="9"/>
      <c r="D5" s="6"/>
    </row>
    <row r="6" spans="1:60">
      <c r="A6" s="2"/>
      <c r="B6" s="175" t="s">
        <v>0</v>
      </c>
      <c r="C6" s="176"/>
      <c r="D6" s="6"/>
      <c r="E6" s="175" t="s">
        <v>0</v>
      </c>
      <c r="F6" s="178"/>
      <c r="G6" s="2"/>
      <c r="H6" s="175" t="s">
        <v>0</v>
      </c>
      <c r="I6" s="178"/>
      <c r="J6" s="2"/>
      <c r="K6" s="175" t="s">
        <v>0</v>
      </c>
      <c r="L6" s="178"/>
      <c r="M6" s="2"/>
      <c r="N6" s="175" t="s">
        <v>0</v>
      </c>
      <c r="O6" s="178"/>
      <c r="P6" s="2"/>
      <c r="Q6" s="175" t="s">
        <v>0</v>
      </c>
      <c r="R6" s="178"/>
      <c r="S6" s="2"/>
      <c r="T6" s="175" t="s">
        <v>0</v>
      </c>
      <c r="U6" s="178"/>
      <c r="V6" s="2"/>
      <c r="W6" s="175" t="s">
        <v>0</v>
      </c>
      <c r="X6" s="178"/>
      <c r="Y6" s="2"/>
      <c r="Z6" s="175" t="s">
        <v>0</v>
      </c>
      <c r="AA6" s="178"/>
      <c r="AB6" s="2"/>
      <c r="AC6" s="175" t="s">
        <v>0</v>
      </c>
      <c r="AD6" s="178"/>
      <c r="AE6" s="2"/>
      <c r="AF6" s="175" t="s">
        <v>0</v>
      </c>
      <c r="AG6" s="178"/>
      <c r="AH6" s="2"/>
      <c r="AI6" s="175" t="s">
        <v>0</v>
      </c>
      <c r="AJ6" s="178"/>
      <c r="AK6" s="2"/>
      <c r="AL6" s="175" t="s">
        <v>0</v>
      </c>
      <c r="AM6" s="178"/>
      <c r="AN6" s="2"/>
      <c r="AO6" s="175" t="s">
        <v>0</v>
      </c>
      <c r="AP6" s="178"/>
      <c r="AQ6" s="2"/>
      <c r="AR6" s="175" t="s">
        <v>0</v>
      </c>
      <c r="AS6" s="178"/>
      <c r="AT6" s="2"/>
      <c r="AU6" s="175" t="s">
        <v>0</v>
      </c>
      <c r="AV6" s="178"/>
      <c r="AW6" s="2"/>
      <c r="AX6" s="175" t="s">
        <v>0</v>
      </c>
      <c r="AY6" s="178"/>
      <c r="AZ6" s="2"/>
      <c r="BA6" s="175" t="s">
        <v>0</v>
      </c>
      <c r="BB6" s="178"/>
      <c r="BC6" s="2"/>
      <c r="BD6" s="175" t="s">
        <v>0</v>
      </c>
      <c r="BE6" s="178"/>
      <c r="BF6" s="2"/>
      <c r="BG6" s="175" t="s">
        <v>0</v>
      </c>
      <c r="BH6" s="178"/>
    </row>
    <row r="7" spans="1:60" ht="15" thickBot="1">
      <c r="A7" s="2"/>
      <c r="B7" s="177"/>
      <c r="C7" s="177"/>
      <c r="D7" s="6"/>
      <c r="E7" s="179"/>
      <c r="F7" s="179"/>
      <c r="G7" s="2"/>
      <c r="H7" s="179"/>
      <c r="I7" s="179"/>
      <c r="J7" s="2"/>
      <c r="K7" s="179"/>
      <c r="L7" s="179"/>
      <c r="M7" s="2"/>
      <c r="N7" s="179"/>
      <c r="O7" s="179"/>
      <c r="P7" s="2"/>
      <c r="Q7" s="179"/>
      <c r="R7" s="179"/>
      <c r="S7" s="2"/>
      <c r="T7" s="179"/>
      <c r="U7" s="179"/>
      <c r="V7" s="2"/>
      <c r="W7" s="179"/>
      <c r="X7" s="179"/>
      <c r="Y7" s="2"/>
      <c r="Z7" s="179"/>
      <c r="AA7" s="179"/>
      <c r="AB7" s="2"/>
      <c r="AC7" s="179"/>
      <c r="AD7" s="179"/>
      <c r="AE7" s="2"/>
      <c r="AF7" s="179"/>
      <c r="AG7" s="179"/>
      <c r="AH7" s="2"/>
      <c r="AI7" s="179"/>
      <c r="AJ7" s="179"/>
      <c r="AK7" s="2"/>
      <c r="AL7" s="179"/>
      <c r="AM7" s="179"/>
      <c r="AN7" s="2"/>
      <c r="AO7" s="179"/>
      <c r="AP7" s="179"/>
      <c r="AQ7" s="2"/>
      <c r="AR7" s="179"/>
      <c r="AS7" s="179"/>
      <c r="AT7" s="2"/>
      <c r="AU7" s="179"/>
      <c r="AV7" s="179"/>
      <c r="AW7" s="2"/>
      <c r="AX7" s="179"/>
      <c r="AY7" s="179"/>
      <c r="AZ7" s="2"/>
      <c r="BA7" s="179"/>
      <c r="BB7" s="179"/>
      <c r="BC7" s="2"/>
      <c r="BD7" s="179"/>
      <c r="BE7" s="179"/>
      <c r="BF7" s="2"/>
      <c r="BG7" s="179"/>
      <c r="BH7" s="179"/>
    </row>
    <row r="8" spans="1:60" ht="15.75" thickTop="1" thickBot="1">
      <c r="A8" s="2"/>
      <c r="B8" s="173" t="str">
        <f>DB!A10</f>
        <v>Arsenal</v>
      </c>
      <c r="C8" s="174"/>
      <c r="D8" s="2"/>
      <c r="E8" s="173" t="str">
        <f>DB!A11</f>
        <v>Chelsea</v>
      </c>
      <c r="F8" s="174"/>
      <c r="G8" s="2"/>
      <c r="H8" s="173" t="str">
        <f>DB!A12</f>
        <v>Cork</v>
      </c>
      <c r="I8" s="174"/>
      <c r="J8" s="2"/>
      <c r="K8" s="173" t="str">
        <f>DB!A13</f>
        <v>Degnen</v>
      </c>
      <c r="L8" s="174"/>
      <c r="M8" s="2"/>
      <c r="N8" s="173" t="str">
        <f>DB!A14</f>
        <v>Derby</v>
      </c>
      <c r="O8" s="174"/>
      <c r="P8" s="2"/>
      <c r="Q8" s="173" t="str">
        <f>DB!A15</f>
        <v>Far</v>
      </c>
      <c r="R8" s="174"/>
      <c r="S8" s="2"/>
      <c r="T8" s="173" t="str">
        <f>DB!A16</f>
        <v>Flinca</v>
      </c>
      <c r="U8" s="174"/>
      <c r="V8" s="2"/>
      <c r="W8" s="173" t="str">
        <f>DB!A17</f>
        <v>Fox</v>
      </c>
      <c r="X8" s="174"/>
      <c r="Y8" s="2"/>
      <c r="Z8" s="173" t="str">
        <f>DB!A18</f>
        <v>Frydkær</v>
      </c>
      <c r="AA8" s="174"/>
      <c r="AB8" s="2"/>
      <c r="AC8" s="173" t="str">
        <f>DB!A19</f>
        <v>Futte</v>
      </c>
      <c r="AD8" s="174"/>
      <c r="AE8" s="2"/>
      <c r="AF8" s="173" t="str">
        <f>DB!A20</f>
        <v>Himbo</v>
      </c>
      <c r="AG8" s="174"/>
      <c r="AH8" s="2"/>
      <c r="AI8" s="173" t="str">
        <f>DB!A21</f>
        <v>Idskov</v>
      </c>
      <c r="AJ8" s="174"/>
      <c r="AK8" s="2"/>
      <c r="AL8" s="173" t="str">
        <f>DB!A22</f>
        <v>Kailua</v>
      </c>
      <c r="AM8" s="174"/>
      <c r="AN8" s="2"/>
      <c r="AO8" s="173" t="str">
        <f>DB!A23</f>
        <v>Kinks</v>
      </c>
      <c r="AP8" s="174"/>
      <c r="AQ8" s="2"/>
      <c r="AR8" s="173" t="str">
        <f>DB!A24</f>
        <v>Lund</v>
      </c>
      <c r="AS8" s="174"/>
      <c r="AT8" s="2"/>
      <c r="AU8" s="173" t="str">
        <f>DB!A25</f>
        <v>Percy</v>
      </c>
      <c r="AV8" s="174"/>
      <c r="AW8" s="2"/>
      <c r="AX8" s="173" t="str">
        <f>DB!A26</f>
        <v>Select</v>
      </c>
      <c r="AY8" s="174"/>
      <c r="AZ8" s="2"/>
      <c r="BA8" s="173" t="str">
        <f>DB!A27</f>
        <v>Stoke</v>
      </c>
      <c r="BB8" s="174"/>
      <c r="BC8" s="2"/>
      <c r="BD8" s="173" t="str">
        <f>DB!A28</f>
        <v>United</v>
      </c>
      <c r="BE8" s="174"/>
      <c r="BF8" s="2"/>
      <c r="BG8" s="173" t="str">
        <f>DB!A29</f>
        <v>Zico</v>
      </c>
      <c r="BH8" s="174"/>
    </row>
    <row r="9" spans="1:60" ht="15.75" thickTop="1" thickBot="1">
      <c r="A9" s="2"/>
      <c r="B9" s="180" t="str">
        <f>IF(DB!C10=1,"Disket",IF(DB!E10=1,"Udmeldt","Status"))</f>
        <v>Status</v>
      </c>
      <c r="C9" s="182"/>
      <c r="D9" s="2"/>
      <c r="E9" s="180" t="str">
        <f>IF(DB!C11=1,"Disket",IF(DB!E11=1,"Udmeldt","Status"))</f>
        <v>Status</v>
      </c>
      <c r="F9" s="182"/>
      <c r="G9" s="2"/>
      <c r="H9" s="180" t="str">
        <f>IF(DB!C12=1,"Disket",IF(DB!E12=1,"Udmeldt","Status"))</f>
        <v>Status</v>
      </c>
      <c r="I9" s="182"/>
      <c r="J9" s="2"/>
      <c r="K9" s="180" t="str">
        <f>IF(DB!C13=1,"Disket",IF(DB!E13=1,"Udmeldt","Status"))</f>
        <v>Status</v>
      </c>
      <c r="L9" s="182"/>
      <c r="M9" s="2"/>
      <c r="N9" s="180" t="str">
        <f>IF(DB!C14=1,"Disket",IF(DB!E14=1,"Udmeldt","Status"))</f>
        <v>Status</v>
      </c>
      <c r="O9" s="182"/>
      <c r="P9" s="2"/>
      <c r="Q9" s="180" t="str">
        <f>IF(DB!C15=1,"Disket",IF(DB!E15=1,"Udmeldt","Status"))</f>
        <v>Status</v>
      </c>
      <c r="R9" s="182"/>
      <c r="S9" s="2"/>
      <c r="T9" s="180" t="str">
        <f>IF(DB!C16=1,"Disket",IF(DB!E16=1,"Udmeldt","Status"))</f>
        <v>Status</v>
      </c>
      <c r="U9" s="182"/>
      <c r="V9" s="2"/>
      <c r="W9" s="180" t="str">
        <f>IF(DB!C17=1,"Disket",IF(DB!E17=1,"Udmeldt","Status"))</f>
        <v>Status</v>
      </c>
      <c r="X9" s="182"/>
      <c r="Y9" s="2"/>
      <c r="Z9" s="180" t="str">
        <f>IF(DB!C18=1,"Disket",IF(DB!E18=1,"Udmeldt","Status"))</f>
        <v>Status</v>
      </c>
      <c r="AA9" s="182"/>
      <c r="AB9" s="2"/>
      <c r="AC9" s="180" t="str">
        <f>IF(DB!C19=1,"Disket",IF(DB!E19=1,"Udmeldt","Status"))</f>
        <v>Status</v>
      </c>
      <c r="AD9" s="182"/>
      <c r="AE9" s="2"/>
      <c r="AF9" s="180" t="str">
        <f>IF(DB!C20=1,"Disket",IF(DB!E20=1,"Udmeldt","Status"))</f>
        <v>Status</v>
      </c>
      <c r="AG9" s="182"/>
      <c r="AH9" s="2"/>
      <c r="AI9" s="180" t="str">
        <f>IF(DB!C21=1,"Disket",IF(DB!E21=1,"Udmeldt","Status"))</f>
        <v>Status</v>
      </c>
      <c r="AJ9" s="182"/>
      <c r="AK9" s="2"/>
      <c r="AL9" s="180" t="str">
        <f>IF(DB!C22=1,"Disket",IF(DB!E22=1,"Udmeldt","Status"))</f>
        <v>Status</v>
      </c>
      <c r="AM9" s="182"/>
      <c r="AN9" s="2"/>
      <c r="AO9" s="180" t="str">
        <f>IF(DB!C23=1,"Disket",IF(DB!E23=1,"Udmeldt","Status"))</f>
        <v>Status</v>
      </c>
      <c r="AP9" s="182"/>
      <c r="AQ9" s="2"/>
      <c r="AR9" s="180" t="str">
        <f>IF(DB!C24=1,"Disket",IF(DB!E24=1,"Udmeldt","Status"))</f>
        <v>Status</v>
      </c>
      <c r="AS9" s="182"/>
      <c r="AT9" s="2"/>
      <c r="AU9" s="180" t="str">
        <f>IF(DB!C25=1,"Disket",IF(DB!E25=1,"Udmeldt","Status"))</f>
        <v>Status</v>
      </c>
      <c r="AV9" s="182"/>
      <c r="AW9" s="2"/>
      <c r="AX9" s="180" t="str">
        <f>IF(DB!C26=1,"Disket",IF(DB!E26=1,"Udmeldt","Status"))</f>
        <v>Status</v>
      </c>
      <c r="AY9" s="182"/>
      <c r="AZ9" s="2"/>
      <c r="BA9" s="180" t="str">
        <f>IF(DB!C27=1,"Disket",IF(DB!E27=1,"Udmeldt","Status"))</f>
        <v>Status</v>
      </c>
      <c r="BB9" s="182"/>
      <c r="BC9" s="2"/>
      <c r="BD9" s="180" t="str">
        <f>IF(DB!C28=1,"Disket",IF(DB!E28=1,"Udmeldt","Status"))</f>
        <v>Status</v>
      </c>
      <c r="BE9" s="182"/>
      <c r="BF9" s="2"/>
      <c r="BG9" s="180" t="str">
        <f>IF(DB!C29=1,"Disket",IF(DB!E29=1,"Udmeldt","Status"))</f>
        <v>Status</v>
      </c>
      <c r="BH9" s="182"/>
    </row>
    <row r="10" spans="1:60" ht="15.75" thickTop="1" thickBot="1">
      <c r="A10" s="2"/>
      <c r="B10" s="183"/>
      <c r="C10" s="184"/>
      <c r="D10" s="2"/>
      <c r="E10" s="183"/>
      <c r="F10" s="184"/>
      <c r="G10" s="2"/>
      <c r="H10" s="183"/>
      <c r="I10" s="184"/>
      <c r="J10" s="2"/>
      <c r="K10" s="183"/>
      <c r="L10" s="184"/>
      <c r="M10" s="2"/>
      <c r="N10" s="183"/>
      <c r="O10" s="184"/>
      <c r="P10" s="2"/>
      <c r="Q10" s="183"/>
      <c r="R10" s="184"/>
      <c r="S10" s="2"/>
      <c r="T10" s="183"/>
      <c r="U10" s="184"/>
      <c r="V10" s="2"/>
      <c r="W10" s="183"/>
      <c r="X10" s="184"/>
      <c r="Y10" s="2"/>
      <c r="Z10" s="183" t="s">
        <v>175</v>
      </c>
      <c r="AA10" s="184"/>
      <c r="AB10" s="2"/>
      <c r="AC10" s="183"/>
      <c r="AD10" s="184"/>
      <c r="AE10" s="2"/>
      <c r="AF10" s="183"/>
      <c r="AG10" s="184"/>
      <c r="AH10" s="2"/>
      <c r="AI10" s="183"/>
      <c r="AJ10" s="184"/>
      <c r="AK10" s="2"/>
      <c r="AL10" s="183"/>
      <c r="AM10" s="184"/>
      <c r="AN10" s="2"/>
      <c r="AO10" s="183"/>
      <c r="AP10" s="184"/>
      <c r="AQ10" s="2"/>
      <c r="AR10" s="183"/>
      <c r="AS10" s="184"/>
      <c r="AT10" s="2"/>
      <c r="AU10" s="183"/>
      <c r="AV10" s="184"/>
      <c r="AW10" s="2"/>
      <c r="AX10" s="183"/>
      <c r="AY10" s="184"/>
      <c r="AZ10" s="2"/>
      <c r="BA10" s="183"/>
      <c r="BB10" s="184"/>
      <c r="BC10" s="2"/>
      <c r="BD10" s="183"/>
      <c r="BE10" s="184"/>
      <c r="BF10" s="2"/>
      <c r="BG10" s="183"/>
      <c r="BH10" s="184"/>
    </row>
    <row r="11" spans="1:60" ht="15.75" thickTop="1" thickBot="1">
      <c r="A11" s="2"/>
      <c r="B11" s="146" t="s">
        <v>32</v>
      </c>
      <c r="C11" s="146" t="s">
        <v>33</v>
      </c>
      <c r="D11" s="2"/>
      <c r="E11" s="146" t="s">
        <v>32</v>
      </c>
      <c r="F11" s="146" t="s">
        <v>33</v>
      </c>
      <c r="G11" s="2"/>
      <c r="H11" s="146" t="s">
        <v>32</v>
      </c>
      <c r="I11" s="146" t="s">
        <v>33</v>
      </c>
      <c r="J11" s="2"/>
      <c r="K11" s="146" t="s">
        <v>32</v>
      </c>
      <c r="L11" s="146" t="s">
        <v>33</v>
      </c>
      <c r="M11" s="2"/>
      <c r="N11" s="146" t="s">
        <v>32</v>
      </c>
      <c r="O11" s="146" t="s">
        <v>33</v>
      </c>
      <c r="P11" s="2"/>
      <c r="Q11" s="146" t="s">
        <v>32</v>
      </c>
      <c r="R11" s="146" t="s">
        <v>33</v>
      </c>
      <c r="S11" s="2"/>
      <c r="T11" s="146" t="s">
        <v>32</v>
      </c>
      <c r="U11" s="146" t="s">
        <v>33</v>
      </c>
      <c r="V11" s="2"/>
      <c r="W11" s="146" t="s">
        <v>32</v>
      </c>
      <c r="X11" s="146" t="s">
        <v>33</v>
      </c>
      <c r="Y11" s="2"/>
      <c r="Z11" s="146" t="s">
        <v>32</v>
      </c>
      <c r="AA11" s="146" t="s">
        <v>33</v>
      </c>
      <c r="AB11" s="2"/>
      <c r="AC11" s="146" t="s">
        <v>32</v>
      </c>
      <c r="AD11" s="146" t="s">
        <v>33</v>
      </c>
      <c r="AE11" s="2"/>
      <c r="AF11" s="146" t="s">
        <v>32</v>
      </c>
      <c r="AG11" s="146" t="s">
        <v>33</v>
      </c>
      <c r="AH11" s="2"/>
      <c r="AI11" s="146" t="s">
        <v>32</v>
      </c>
      <c r="AJ11" s="146" t="s">
        <v>33</v>
      </c>
      <c r="AK11" s="2"/>
      <c r="AL11" s="146" t="s">
        <v>32</v>
      </c>
      <c r="AM11" s="146" t="s">
        <v>33</v>
      </c>
      <c r="AN11" s="2"/>
      <c r="AO11" s="146" t="s">
        <v>32</v>
      </c>
      <c r="AP11" s="146" t="s">
        <v>33</v>
      </c>
      <c r="AQ11" s="2"/>
      <c r="AR11" s="146" t="s">
        <v>32</v>
      </c>
      <c r="AS11" s="146" t="s">
        <v>33</v>
      </c>
      <c r="AT11" s="2"/>
      <c r="AU11" s="146" t="s">
        <v>32</v>
      </c>
      <c r="AV11" s="146" t="s">
        <v>33</v>
      </c>
      <c r="AW11" s="2"/>
      <c r="AX11" s="146" t="s">
        <v>32</v>
      </c>
      <c r="AY11" s="146" t="s">
        <v>33</v>
      </c>
      <c r="AZ11" s="2"/>
      <c r="BA11" s="146" t="s">
        <v>32</v>
      </c>
      <c r="BB11" s="146" t="s">
        <v>33</v>
      </c>
      <c r="BC11" s="2"/>
      <c r="BD11" s="146" t="s">
        <v>32</v>
      </c>
      <c r="BE11" s="146" t="s">
        <v>33</v>
      </c>
      <c r="BF11" s="2"/>
      <c r="BG11" s="146" t="s">
        <v>32</v>
      </c>
      <c r="BH11" s="146" t="s">
        <v>33</v>
      </c>
    </row>
    <row r="12" spans="1:60" s="54" customFormat="1" ht="15.75" thickTop="1" thickBot="1">
      <c r="A12" s="53" t="s">
        <v>34</v>
      </c>
      <c r="B12" s="147" t="s">
        <v>165</v>
      </c>
      <c r="C12" s="148">
        <v>1</v>
      </c>
      <c r="D12" s="53" t="s">
        <v>34</v>
      </c>
      <c r="E12" s="147" t="s">
        <v>165</v>
      </c>
      <c r="F12" s="148">
        <v>1</v>
      </c>
      <c r="G12" s="53" t="s">
        <v>34</v>
      </c>
      <c r="H12" s="163" t="s">
        <v>165</v>
      </c>
      <c r="I12" s="164">
        <v>1</v>
      </c>
      <c r="J12" s="53" t="s">
        <v>34</v>
      </c>
      <c r="K12" s="147" t="s">
        <v>165</v>
      </c>
      <c r="L12" s="167">
        <v>1</v>
      </c>
      <c r="M12" s="53" t="s">
        <v>34</v>
      </c>
      <c r="N12" s="147" t="s">
        <v>165</v>
      </c>
      <c r="O12" s="148">
        <v>1</v>
      </c>
      <c r="P12" s="53" t="s">
        <v>34</v>
      </c>
      <c r="Q12" s="147" t="s">
        <v>165</v>
      </c>
      <c r="R12" s="148">
        <v>1</v>
      </c>
      <c r="S12" s="53" t="s">
        <v>34</v>
      </c>
      <c r="T12" s="147" t="s">
        <v>165</v>
      </c>
      <c r="U12" s="148">
        <v>1</v>
      </c>
      <c r="V12" s="53" t="s">
        <v>34</v>
      </c>
      <c r="W12" s="11" t="s">
        <v>165</v>
      </c>
      <c r="X12" s="12">
        <v>1</v>
      </c>
      <c r="Y12" s="53" t="s">
        <v>34</v>
      </c>
      <c r="Z12" s="11"/>
      <c r="AA12" s="12"/>
      <c r="AB12" s="53" t="s">
        <v>34</v>
      </c>
      <c r="AC12" s="147" t="s">
        <v>165</v>
      </c>
      <c r="AD12" s="148">
        <v>1</v>
      </c>
      <c r="AE12" s="53" t="s">
        <v>34</v>
      </c>
      <c r="AF12" s="147" t="s">
        <v>165</v>
      </c>
      <c r="AG12" s="148">
        <v>1</v>
      </c>
      <c r="AH12" s="53" t="s">
        <v>34</v>
      </c>
      <c r="AI12" s="147" t="s">
        <v>165</v>
      </c>
      <c r="AJ12" s="148">
        <v>1</v>
      </c>
      <c r="AK12" s="53" t="s">
        <v>34</v>
      </c>
      <c r="AL12" s="147" t="s">
        <v>165</v>
      </c>
      <c r="AM12" s="148">
        <v>1</v>
      </c>
      <c r="AN12" s="53" t="s">
        <v>34</v>
      </c>
      <c r="AO12" s="147" t="s">
        <v>165</v>
      </c>
      <c r="AP12" s="148">
        <v>1</v>
      </c>
      <c r="AQ12" s="53" t="s">
        <v>34</v>
      </c>
      <c r="AR12" s="147" t="s">
        <v>165</v>
      </c>
      <c r="AS12" s="148">
        <v>1</v>
      </c>
      <c r="AT12" s="53" t="s">
        <v>34</v>
      </c>
      <c r="AU12" s="147" t="s">
        <v>165</v>
      </c>
      <c r="AV12" s="148">
        <v>1</v>
      </c>
      <c r="AW12" s="53" t="s">
        <v>34</v>
      </c>
      <c r="AX12" s="147" t="s">
        <v>165</v>
      </c>
      <c r="AY12" s="148">
        <v>1</v>
      </c>
      <c r="AZ12" s="53" t="s">
        <v>34</v>
      </c>
      <c r="BA12" s="147" t="s">
        <v>165</v>
      </c>
      <c r="BB12" s="148">
        <v>1</v>
      </c>
      <c r="BC12" s="53" t="s">
        <v>34</v>
      </c>
      <c r="BD12" s="11" t="s">
        <v>165</v>
      </c>
      <c r="BE12" s="12">
        <v>1</v>
      </c>
      <c r="BF12" s="53" t="s">
        <v>34</v>
      </c>
      <c r="BG12" s="147" t="s">
        <v>165</v>
      </c>
      <c r="BH12" s="148">
        <v>1</v>
      </c>
    </row>
    <row r="13" spans="1:60" s="54" customFormat="1" ht="15" thickBot="1">
      <c r="A13" s="53" t="s">
        <v>35</v>
      </c>
      <c r="B13" s="149" t="s">
        <v>168</v>
      </c>
      <c r="C13" s="150" t="s">
        <v>169</v>
      </c>
      <c r="D13" s="53" t="s">
        <v>35</v>
      </c>
      <c r="E13" s="149" t="s">
        <v>168</v>
      </c>
      <c r="F13" s="150" t="s">
        <v>167</v>
      </c>
      <c r="G13" s="53" t="s">
        <v>35</v>
      </c>
      <c r="H13" s="165">
        <v>1</v>
      </c>
      <c r="I13" s="166">
        <v>12</v>
      </c>
      <c r="J13" s="53" t="s">
        <v>35</v>
      </c>
      <c r="K13" s="168" t="s">
        <v>168</v>
      </c>
      <c r="L13" s="169" t="s">
        <v>169</v>
      </c>
      <c r="M13" s="53" t="s">
        <v>35</v>
      </c>
      <c r="N13" s="149" t="s">
        <v>168</v>
      </c>
      <c r="O13" s="150" t="s">
        <v>169</v>
      </c>
      <c r="P13" s="53" t="s">
        <v>35</v>
      </c>
      <c r="Q13" s="149">
        <v>1</v>
      </c>
      <c r="R13" s="150" t="s">
        <v>166</v>
      </c>
      <c r="S13" s="53" t="s">
        <v>35</v>
      </c>
      <c r="T13" s="149" t="s">
        <v>168</v>
      </c>
      <c r="U13" s="150" t="s">
        <v>169</v>
      </c>
      <c r="V13" s="53" t="s">
        <v>35</v>
      </c>
      <c r="W13" s="13">
        <v>1</v>
      </c>
      <c r="X13" s="14">
        <v>1</v>
      </c>
      <c r="Y13" s="53" t="s">
        <v>35</v>
      </c>
      <c r="Z13" s="13"/>
      <c r="AA13" s="14"/>
      <c r="AB13" s="53" t="s">
        <v>35</v>
      </c>
      <c r="AC13" s="149">
        <v>1</v>
      </c>
      <c r="AD13" s="150">
        <v>1</v>
      </c>
      <c r="AE13" s="53" t="s">
        <v>35</v>
      </c>
      <c r="AF13" s="149">
        <v>1</v>
      </c>
      <c r="AG13" s="150">
        <v>12</v>
      </c>
      <c r="AH13" s="53" t="s">
        <v>35</v>
      </c>
      <c r="AI13" s="149">
        <v>1</v>
      </c>
      <c r="AJ13" s="150" t="s">
        <v>166</v>
      </c>
      <c r="AK13" s="53" t="s">
        <v>35</v>
      </c>
      <c r="AL13" s="149">
        <v>1</v>
      </c>
      <c r="AM13" s="150" t="s">
        <v>169</v>
      </c>
      <c r="AN13" s="53" t="s">
        <v>35</v>
      </c>
      <c r="AO13" s="149">
        <v>1</v>
      </c>
      <c r="AP13" s="150" t="s">
        <v>166</v>
      </c>
      <c r="AQ13" s="53" t="s">
        <v>35</v>
      </c>
      <c r="AR13" s="149">
        <v>1</v>
      </c>
      <c r="AS13" s="150">
        <v>12</v>
      </c>
      <c r="AT13" s="53" t="s">
        <v>35</v>
      </c>
      <c r="AU13" s="149">
        <v>1</v>
      </c>
      <c r="AV13" s="150">
        <v>12</v>
      </c>
      <c r="AW13" s="53" t="s">
        <v>35</v>
      </c>
      <c r="AX13" s="149">
        <v>1</v>
      </c>
      <c r="AY13" s="150">
        <v>12</v>
      </c>
      <c r="AZ13" s="53" t="s">
        <v>35</v>
      </c>
      <c r="BA13" s="149">
        <v>1</v>
      </c>
      <c r="BB13" s="150" t="s">
        <v>169</v>
      </c>
      <c r="BC13" s="53" t="s">
        <v>35</v>
      </c>
      <c r="BD13" s="13">
        <v>1</v>
      </c>
      <c r="BE13" s="14" t="s">
        <v>166</v>
      </c>
      <c r="BF13" s="53" t="s">
        <v>35</v>
      </c>
      <c r="BG13" s="149" t="s">
        <v>168</v>
      </c>
      <c r="BH13" s="150" t="s">
        <v>166</v>
      </c>
    </row>
    <row r="14" spans="1:60" s="54" customFormat="1" ht="15" thickBot="1">
      <c r="A14" s="53" t="s">
        <v>36</v>
      </c>
      <c r="B14" s="151">
        <v>2</v>
      </c>
      <c r="C14" s="152">
        <v>12</v>
      </c>
      <c r="D14" s="53" t="s">
        <v>36</v>
      </c>
      <c r="E14" s="151" t="s">
        <v>170</v>
      </c>
      <c r="F14" s="152">
        <v>2</v>
      </c>
      <c r="G14" s="53" t="s">
        <v>36</v>
      </c>
      <c r="H14" s="165">
        <v>2</v>
      </c>
      <c r="I14" s="166">
        <v>12</v>
      </c>
      <c r="J14" s="53" t="s">
        <v>36</v>
      </c>
      <c r="K14" s="168">
        <v>2</v>
      </c>
      <c r="L14" s="169">
        <v>12</v>
      </c>
      <c r="M14" s="53" t="s">
        <v>36</v>
      </c>
      <c r="N14" s="151">
        <v>2</v>
      </c>
      <c r="O14" s="152">
        <v>12</v>
      </c>
      <c r="P14" s="53" t="s">
        <v>36</v>
      </c>
      <c r="Q14" s="151">
        <v>2</v>
      </c>
      <c r="R14" s="152" t="s">
        <v>167</v>
      </c>
      <c r="S14" s="53" t="s">
        <v>36</v>
      </c>
      <c r="T14" s="151">
        <v>2</v>
      </c>
      <c r="U14" s="152">
        <v>2</v>
      </c>
      <c r="V14" s="53" t="s">
        <v>36</v>
      </c>
      <c r="W14" s="15" t="s">
        <v>168</v>
      </c>
      <c r="X14" s="16" t="s">
        <v>169</v>
      </c>
      <c r="Y14" s="53" t="s">
        <v>36</v>
      </c>
      <c r="Z14" s="15"/>
      <c r="AA14" s="16"/>
      <c r="AB14" s="53" t="s">
        <v>36</v>
      </c>
      <c r="AC14" s="151" t="s">
        <v>173</v>
      </c>
      <c r="AD14" s="152" t="s">
        <v>169</v>
      </c>
      <c r="AE14" s="53" t="s">
        <v>36</v>
      </c>
      <c r="AF14" s="151">
        <v>2</v>
      </c>
      <c r="AG14" s="152">
        <v>2</v>
      </c>
      <c r="AH14" s="53" t="s">
        <v>36</v>
      </c>
      <c r="AI14" s="151">
        <v>2</v>
      </c>
      <c r="AJ14" s="152" t="s">
        <v>167</v>
      </c>
      <c r="AK14" s="53" t="s">
        <v>36</v>
      </c>
      <c r="AL14" s="151">
        <v>2</v>
      </c>
      <c r="AM14" s="152">
        <v>2</v>
      </c>
      <c r="AN14" s="53" t="s">
        <v>36</v>
      </c>
      <c r="AO14" s="151">
        <v>2</v>
      </c>
      <c r="AP14" s="152">
        <v>12</v>
      </c>
      <c r="AQ14" s="53" t="s">
        <v>36</v>
      </c>
      <c r="AR14" s="151">
        <v>2</v>
      </c>
      <c r="AS14" s="152">
        <v>12</v>
      </c>
      <c r="AT14" s="53" t="s">
        <v>36</v>
      </c>
      <c r="AU14" s="151" t="s">
        <v>168</v>
      </c>
      <c r="AV14" s="152" t="s">
        <v>167</v>
      </c>
      <c r="AW14" s="53" t="s">
        <v>36</v>
      </c>
      <c r="AX14" s="151">
        <v>2</v>
      </c>
      <c r="AY14" s="152">
        <v>12</v>
      </c>
      <c r="AZ14" s="53" t="s">
        <v>36</v>
      </c>
      <c r="BA14" s="151">
        <v>2</v>
      </c>
      <c r="BB14" s="152" t="s">
        <v>167</v>
      </c>
      <c r="BC14" s="53" t="s">
        <v>36</v>
      </c>
      <c r="BD14" s="15" t="s">
        <v>170</v>
      </c>
      <c r="BE14" s="16">
        <v>2</v>
      </c>
      <c r="BF14" s="53" t="s">
        <v>36</v>
      </c>
      <c r="BG14" s="151">
        <v>2</v>
      </c>
      <c r="BH14" s="152">
        <v>2</v>
      </c>
    </row>
    <row r="15" spans="1:60" s="54" customFormat="1" ht="15" thickBot="1">
      <c r="A15" s="53" t="s">
        <v>37</v>
      </c>
      <c r="B15" s="151" t="s">
        <v>165</v>
      </c>
      <c r="C15" s="152">
        <v>1</v>
      </c>
      <c r="D15" s="53" t="s">
        <v>37</v>
      </c>
      <c r="E15" s="151" t="s">
        <v>165</v>
      </c>
      <c r="F15" s="152">
        <v>1</v>
      </c>
      <c r="G15" s="53" t="s">
        <v>37</v>
      </c>
      <c r="H15" s="165" t="s">
        <v>165</v>
      </c>
      <c r="I15" s="166">
        <v>1</v>
      </c>
      <c r="J15" s="53" t="s">
        <v>37</v>
      </c>
      <c r="K15" s="168" t="s">
        <v>165</v>
      </c>
      <c r="L15" s="169">
        <v>1</v>
      </c>
      <c r="M15" s="53" t="s">
        <v>37</v>
      </c>
      <c r="N15" s="151" t="s">
        <v>165</v>
      </c>
      <c r="O15" s="152">
        <v>1</v>
      </c>
      <c r="P15" s="53" t="s">
        <v>37</v>
      </c>
      <c r="Q15" s="151" t="s">
        <v>165</v>
      </c>
      <c r="R15" s="152">
        <v>1</v>
      </c>
      <c r="S15" s="53" t="s">
        <v>37</v>
      </c>
      <c r="T15" s="151" t="s">
        <v>165</v>
      </c>
      <c r="U15" s="152">
        <v>1</v>
      </c>
      <c r="V15" s="53" t="s">
        <v>37</v>
      </c>
      <c r="W15" s="17" t="s">
        <v>165</v>
      </c>
      <c r="X15" s="18">
        <v>1</v>
      </c>
      <c r="Y15" s="53" t="s">
        <v>37</v>
      </c>
      <c r="Z15" s="17"/>
      <c r="AA15" s="18"/>
      <c r="AB15" s="53" t="s">
        <v>37</v>
      </c>
      <c r="AC15" s="151" t="s">
        <v>165</v>
      </c>
      <c r="AD15" s="152">
        <v>1</v>
      </c>
      <c r="AE15" s="53" t="s">
        <v>37</v>
      </c>
      <c r="AF15" s="151" t="s">
        <v>165</v>
      </c>
      <c r="AG15" s="152">
        <v>1</v>
      </c>
      <c r="AH15" s="53" t="s">
        <v>37</v>
      </c>
      <c r="AI15" s="151" t="s">
        <v>165</v>
      </c>
      <c r="AJ15" s="152">
        <v>1</v>
      </c>
      <c r="AK15" s="53" t="s">
        <v>37</v>
      </c>
      <c r="AL15" s="151" t="s">
        <v>165</v>
      </c>
      <c r="AM15" s="152">
        <v>1</v>
      </c>
      <c r="AN15" s="53" t="s">
        <v>37</v>
      </c>
      <c r="AO15" s="151" t="s">
        <v>165</v>
      </c>
      <c r="AP15" s="152">
        <v>1</v>
      </c>
      <c r="AQ15" s="53" t="s">
        <v>37</v>
      </c>
      <c r="AR15" s="151" t="s">
        <v>165</v>
      </c>
      <c r="AS15" s="152">
        <v>1</v>
      </c>
      <c r="AT15" s="53" t="s">
        <v>37</v>
      </c>
      <c r="AU15" s="151" t="s">
        <v>165</v>
      </c>
      <c r="AV15" s="152">
        <v>1</v>
      </c>
      <c r="AW15" s="53" t="s">
        <v>37</v>
      </c>
      <c r="AX15" s="151" t="s">
        <v>165</v>
      </c>
      <c r="AY15" s="152">
        <v>1</v>
      </c>
      <c r="AZ15" s="53" t="s">
        <v>37</v>
      </c>
      <c r="BA15" s="151" t="s">
        <v>165</v>
      </c>
      <c r="BB15" s="152">
        <v>1</v>
      </c>
      <c r="BC15" s="53" t="s">
        <v>37</v>
      </c>
      <c r="BD15" s="17" t="s">
        <v>165</v>
      </c>
      <c r="BE15" s="18">
        <v>1</v>
      </c>
      <c r="BF15" s="53" t="s">
        <v>37</v>
      </c>
      <c r="BG15" s="151" t="s">
        <v>165</v>
      </c>
      <c r="BH15" s="152">
        <v>1</v>
      </c>
    </row>
    <row r="16" spans="1:60" s="54" customFormat="1" ht="15" thickBot="1">
      <c r="A16" s="53" t="s">
        <v>38</v>
      </c>
      <c r="B16" s="149">
        <v>1</v>
      </c>
      <c r="C16" s="150">
        <v>1</v>
      </c>
      <c r="D16" s="53" t="s">
        <v>38</v>
      </c>
      <c r="E16" s="149" t="s">
        <v>168</v>
      </c>
      <c r="F16" s="150" t="s">
        <v>169</v>
      </c>
      <c r="G16" s="53" t="s">
        <v>38</v>
      </c>
      <c r="H16" s="165" t="s">
        <v>168</v>
      </c>
      <c r="I16" s="166" t="s">
        <v>169</v>
      </c>
      <c r="J16" s="53" t="s">
        <v>38</v>
      </c>
      <c r="K16" s="168">
        <v>1</v>
      </c>
      <c r="L16" s="169" t="s">
        <v>166</v>
      </c>
      <c r="M16" s="53" t="s">
        <v>38</v>
      </c>
      <c r="N16" s="149">
        <v>2</v>
      </c>
      <c r="O16" s="150">
        <v>12</v>
      </c>
      <c r="P16" s="53" t="s">
        <v>38</v>
      </c>
      <c r="Q16" s="149" t="s">
        <v>168</v>
      </c>
      <c r="R16" s="150" t="s">
        <v>169</v>
      </c>
      <c r="S16" s="53" t="s">
        <v>38</v>
      </c>
      <c r="T16" s="149">
        <v>1</v>
      </c>
      <c r="U16" s="150">
        <v>12</v>
      </c>
      <c r="V16" s="53" t="s">
        <v>38</v>
      </c>
      <c r="W16" s="13">
        <v>1</v>
      </c>
      <c r="X16" s="14">
        <v>1</v>
      </c>
      <c r="Y16" s="53" t="s">
        <v>38</v>
      </c>
      <c r="Z16" s="13"/>
      <c r="AA16" s="14"/>
      <c r="AB16" s="53" t="s">
        <v>38</v>
      </c>
      <c r="AC16" s="149">
        <v>1</v>
      </c>
      <c r="AD16" s="150">
        <v>12</v>
      </c>
      <c r="AE16" s="53" t="s">
        <v>38</v>
      </c>
      <c r="AF16" s="149">
        <v>1</v>
      </c>
      <c r="AG16" s="150">
        <v>12</v>
      </c>
      <c r="AH16" s="53" t="s">
        <v>38</v>
      </c>
      <c r="AI16" s="149">
        <v>1</v>
      </c>
      <c r="AJ16" s="150" t="s">
        <v>166</v>
      </c>
      <c r="AK16" s="53" t="s">
        <v>38</v>
      </c>
      <c r="AL16" s="149">
        <v>1</v>
      </c>
      <c r="AM16" s="150">
        <v>12</v>
      </c>
      <c r="AN16" s="53" t="s">
        <v>38</v>
      </c>
      <c r="AO16" s="149" t="s">
        <v>168</v>
      </c>
      <c r="AP16" s="150" t="s">
        <v>169</v>
      </c>
      <c r="AQ16" s="53" t="s">
        <v>38</v>
      </c>
      <c r="AR16" s="149">
        <v>1</v>
      </c>
      <c r="AS16" s="150">
        <v>1</v>
      </c>
      <c r="AT16" s="53" t="s">
        <v>38</v>
      </c>
      <c r="AU16" s="149">
        <v>1</v>
      </c>
      <c r="AV16" s="150">
        <v>12</v>
      </c>
      <c r="AW16" s="53" t="s">
        <v>38</v>
      </c>
      <c r="AX16" s="149" t="s">
        <v>168</v>
      </c>
      <c r="AY16" s="150" t="s">
        <v>169</v>
      </c>
      <c r="AZ16" s="53" t="s">
        <v>38</v>
      </c>
      <c r="BA16" s="149" t="s">
        <v>168</v>
      </c>
      <c r="BB16" s="150" t="s">
        <v>166</v>
      </c>
      <c r="BC16" s="53" t="s">
        <v>38</v>
      </c>
      <c r="BD16" s="13" t="s">
        <v>168</v>
      </c>
      <c r="BE16" s="14" t="s">
        <v>169</v>
      </c>
      <c r="BF16" s="53" t="s">
        <v>38</v>
      </c>
      <c r="BG16" s="149">
        <v>1</v>
      </c>
      <c r="BH16" s="150">
        <v>12</v>
      </c>
    </row>
    <row r="17" spans="1:60" s="54" customFormat="1" ht="15" thickBot="1">
      <c r="A17" s="53" t="s">
        <v>39</v>
      </c>
      <c r="B17" s="151">
        <v>1</v>
      </c>
      <c r="C17" s="152">
        <v>12</v>
      </c>
      <c r="D17" s="53" t="s">
        <v>39</v>
      </c>
      <c r="E17" s="151">
        <v>2</v>
      </c>
      <c r="F17" s="152">
        <v>12</v>
      </c>
      <c r="G17" s="53" t="s">
        <v>39</v>
      </c>
      <c r="H17" s="165">
        <v>1</v>
      </c>
      <c r="I17" s="166">
        <v>1</v>
      </c>
      <c r="J17" s="53" t="s">
        <v>39</v>
      </c>
      <c r="K17" s="168" t="s">
        <v>165</v>
      </c>
      <c r="L17" s="169">
        <v>1</v>
      </c>
      <c r="M17" s="53" t="s">
        <v>39</v>
      </c>
      <c r="N17" s="151">
        <v>2</v>
      </c>
      <c r="O17" s="152">
        <v>12</v>
      </c>
      <c r="P17" s="53" t="s">
        <v>39</v>
      </c>
      <c r="Q17" s="151">
        <v>1</v>
      </c>
      <c r="R17" s="152">
        <v>1</v>
      </c>
      <c r="S17" s="53" t="s">
        <v>39</v>
      </c>
      <c r="T17" s="151">
        <v>1</v>
      </c>
      <c r="U17" s="152">
        <v>1</v>
      </c>
      <c r="V17" s="53" t="s">
        <v>39</v>
      </c>
      <c r="W17" s="15">
        <v>1</v>
      </c>
      <c r="X17" s="16">
        <v>12</v>
      </c>
      <c r="Y17" s="53" t="s">
        <v>39</v>
      </c>
      <c r="Z17" s="15"/>
      <c r="AA17" s="16"/>
      <c r="AB17" s="53" t="s">
        <v>39</v>
      </c>
      <c r="AC17" s="151">
        <v>1</v>
      </c>
      <c r="AD17" s="152">
        <v>1</v>
      </c>
      <c r="AE17" s="53" t="s">
        <v>39</v>
      </c>
      <c r="AF17" s="151">
        <v>2</v>
      </c>
      <c r="AG17" s="152">
        <v>12</v>
      </c>
      <c r="AH17" s="53" t="s">
        <v>39</v>
      </c>
      <c r="AI17" s="151">
        <v>1</v>
      </c>
      <c r="AJ17" s="152">
        <v>1</v>
      </c>
      <c r="AK17" s="53" t="s">
        <v>39</v>
      </c>
      <c r="AL17" s="151">
        <v>1</v>
      </c>
      <c r="AM17" s="152">
        <v>12</v>
      </c>
      <c r="AN17" s="53" t="s">
        <v>39</v>
      </c>
      <c r="AO17" s="151">
        <v>1</v>
      </c>
      <c r="AP17" s="152">
        <v>1</v>
      </c>
      <c r="AQ17" s="53" t="s">
        <v>39</v>
      </c>
      <c r="AR17" s="151">
        <v>1</v>
      </c>
      <c r="AS17" s="152">
        <v>12</v>
      </c>
      <c r="AT17" s="53" t="s">
        <v>39</v>
      </c>
      <c r="AU17" s="151" t="s">
        <v>165</v>
      </c>
      <c r="AV17" s="152">
        <v>1</v>
      </c>
      <c r="AW17" s="53" t="s">
        <v>39</v>
      </c>
      <c r="AX17" s="151" t="s">
        <v>165</v>
      </c>
      <c r="AY17" s="152">
        <v>1</v>
      </c>
      <c r="AZ17" s="53" t="s">
        <v>39</v>
      </c>
      <c r="BA17" s="151">
        <v>1</v>
      </c>
      <c r="BB17" s="152">
        <v>12</v>
      </c>
      <c r="BC17" s="53" t="s">
        <v>39</v>
      </c>
      <c r="BD17" s="15">
        <v>1</v>
      </c>
      <c r="BE17" s="16">
        <v>1</v>
      </c>
      <c r="BF17" s="53" t="s">
        <v>39</v>
      </c>
      <c r="BG17" s="151" t="s">
        <v>168</v>
      </c>
      <c r="BH17" s="152" t="s">
        <v>169</v>
      </c>
    </row>
    <row r="18" spans="1:60" s="54" customFormat="1" ht="15" thickBot="1">
      <c r="A18" s="53" t="s">
        <v>40</v>
      </c>
      <c r="B18" s="151" t="s">
        <v>165</v>
      </c>
      <c r="C18" s="152">
        <v>1</v>
      </c>
      <c r="D18" s="53" t="s">
        <v>40</v>
      </c>
      <c r="E18" s="151" t="s">
        <v>165</v>
      </c>
      <c r="F18" s="152">
        <v>1</v>
      </c>
      <c r="G18" s="53" t="s">
        <v>40</v>
      </c>
      <c r="H18" s="165" t="s">
        <v>165</v>
      </c>
      <c r="I18" s="166">
        <v>1</v>
      </c>
      <c r="J18" s="53" t="s">
        <v>40</v>
      </c>
      <c r="K18" s="168" t="s">
        <v>165</v>
      </c>
      <c r="L18" s="169">
        <v>1</v>
      </c>
      <c r="M18" s="53" t="s">
        <v>40</v>
      </c>
      <c r="N18" s="151" t="s">
        <v>165</v>
      </c>
      <c r="O18" s="152">
        <v>1</v>
      </c>
      <c r="P18" s="53" t="s">
        <v>40</v>
      </c>
      <c r="Q18" s="151" t="s">
        <v>165</v>
      </c>
      <c r="R18" s="152">
        <v>1</v>
      </c>
      <c r="S18" s="53" t="s">
        <v>40</v>
      </c>
      <c r="T18" s="151" t="s">
        <v>165</v>
      </c>
      <c r="U18" s="152">
        <v>1</v>
      </c>
      <c r="V18" s="53" t="s">
        <v>40</v>
      </c>
      <c r="W18" s="17" t="s">
        <v>165</v>
      </c>
      <c r="X18" s="18">
        <v>1</v>
      </c>
      <c r="Y18" s="53" t="s">
        <v>40</v>
      </c>
      <c r="Z18" s="17"/>
      <c r="AA18" s="18"/>
      <c r="AB18" s="53" t="s">
        <v>40</v>
      </c>
      <c r="AC18" s="151" t="s">
        <v>165</v>
      </c>
      <c r="AD18" s="152">
        <v>1</v>
      </c>
      <c r="AE18" s="53" t="s">
        <v>40</v>
      </c>
      <c r="AF18" s="151" t="s">
        <v>165</v>
      </c>
      <c r="AG18" s="152">
        <v>1</v>
      </c>
      <c r="AH18" s="53" t="s">
        <v>40</v>
      </c>
      <c r="AI18" s="151" t="s">
        <v>165</v>
      </c>
      <c r="AJ18" s="152">
        <v>1</v>
      </c>
      <c r="AK18" s="53" t="s">
        <v>40</v>
      </c>
      <c r="AL18" s="151" t="s">
        <v>165</v>
      </c>
      <c r="AM18" s="152">
        <v>1</v>
      </c>
      <c r="AN18" s="53" t="s">
        <v>40</v>
      </c>
      <c r="AO18" s="151" t="s">
        <v>165</v>
      </c>
      <c r="AP18" s="152">
        <v>1</v>
      </c>
      <c r="AQ18" s="53" t="s">
        <v>40</v>
      </c>
      <c r="AR18" s="151" t="s">
        <v>165</v>
      </c>
      <c r="AS18" s="152">
        <v>1</v>
      </c>
      <c r="AT18" s="53" t="s">
        <v>40</v>
      </c>
      <c r="AU18" s="151" t="s">
        <v>165</v>
      </c>
      <c r="AV18" s="152">
        <v>1</v>
      </c>
      <c r="AW18" s="53" t="s">
        <v>40</v>
      </c>
      <c r="AX18" s="151" t="s">
        <v>165</v>
      </c>
      <c r="AY18" s="152">
        <v>1</v>
      </c>
      <c r="AZ18" s="53" t="s">
        <v>40</v>
      </c>
      <c r="BA18" s="151" t="s">
        <v>165</v>
      </c>
      <c r="BB18" s="152">
        <v>1</v>
      </c>
      <c r="BC18" s="53" t="s">
        <v>40</v>
      </c>
      <c r="BD18" s="17" t="s">
        <v>165</v>
      </c>
      <c r="BE18" s="18">
        <v>1</v>
      </c>
      <c r="BF18" s="53" t="s">
        <v>40</v>
      </c>
      <c r="BG18" s="151" t="s">
        <v>165</v>
      </c>
      <c r="BH18" s="152">
        <v>1</v>
      </c>
    </row>
    <row r="19" spans="1:60" s="54" customFormat="1" ht="15" thickBot="1">
      <c r="A19" s="53" t="s">
        <v>41</v>
      </c>
      <c r="B19" s="149">
        <v>1</v>
      </c>
      <c r="C19" s="150">
        <v>12</v>
      </c>
      <c r="D19" s="53" t="s">
        <v>41</v>
      </c>
      <c r="E19" s="149">
        <v>1</v>
      </c>
      <c r="F19" s="150">
        <v>1</v>
      </c>
      <c r="G19" s="53" t="s">
        <v>41</v>
      </c>
      <c r="H19" s="165">
        <v>1</v>
      </c>
      <c r="I19" s="166">
        <v>1</v>
      </c>
      <c r="J19" s="53" t="s">
        <v>41</v>
      </c>
      <c r="K19" s="168">
        <v>1</v>
      </c>
      <c r="L19" s="169">
        <v>1</v>
      </c>
      <c r="M19" s="53" t="s">
        <v>41</v>
      </c>
      <c r="N19" s="149">
        <v>1</v>
      </c>
      <c r="O19" s="150">
        <v>1</v>
      </c>
      <c r="P19" s="53" t="s">
        <v>41</v>
      </c>
      <c r="Q19" s="149">
        <v>1</v>
      </c>
      <c r="R19" s="150">
        <v>1</v>
      </c>
      <c r="S19" s="53" t="s">
        <v>41</v>
      </c>
      <c r="T19" s="149">
        <v>1</v>
      </c>
      <c r="U19" s="150">
        <v>12</v>
      </c>
      <c r="V19" s="53" t="s">
        <v>41</v>
      </c>
      <c r="W19" s="13">
        <v>1</v>
      </c>
      <c r="X19" s="14">
        <v>1</v>
      </c>
      <c r="Y19" s="53" t="s">
        <v>41</v>
      </c>
      <c r="Z19" s="13"/>
      <c r="AA19" s="14"/>
      <c r="AB19" s="53" t="s">
        <v>41</v>
      </c>
      <c r="AC19" s="149">
        <v>1</v>
      </c>
      <c r="AD19" s="150">
        <v>1</v>
      </c>
      <c r="AE19" s="53" t="s">
        <v>41</v>
      </c>
      <c r="AF19" s="149">
        <v>1</v>
      </c>
      <c r="AG19" s="150">
        <v>1</v>
      </c>
      <c r="AH19" s="53" t="s">
        <v>41</v>
      </c>
      <c r="AI19" s="149">
        <v>1</v>
      </c>
      <c r="AJ19" s="150">
        <v>1</v>
      </c>
      <c r="AK19" s="53" t="s">
        <v>41</v>
      </c>
      <c r="AL19" s="149">
        <v>1</v>
      </c>
      <c r="AM19" s="150">
        <v>1</v>
      </c>
      <c r="AN19" s="53" t="s">
        <v>41</v>
      </c>
      <c r="AO19" s="149">
        <v>1</v>
      </c>
      <c r="AP19" s="150" t="s">
        <v>166</v>
      </c>
      <c r="AQ19" s="53" t="s">
        <v>41</v>
      </c>
      <c r="AR19" s="149" t="s">
        <v>168</v>
      </c>
      <c r="AS19" s="150" t="s">
        <v>169</v>
      </c>
      <c r="AT19" s="53" t="s">
        <v>41</v>
      </c>
      <c r="AU19" s="149">
        <v>1</v>
      </c>
      <c r="AV19" s="150">
        <v>1</v>
      </c>
      <c r="AW19" s="53" t="s">
        <v>41</v>
      </c>
      <c r="AX19" s="149">
        <v>1</v>
      </c>
      <c r="AY19" s="150">
        <v>1</v>
      </c>
      <c r="AZ19" s="53" t="s">
        <v>41</v>
      </c>
      <c r="BA19" s="149">
        <v>1</v>
      </c>
      <c r="BB19" s="150">
        <v>1</v>
      </c>
      <c r="BC19" s="53" t="s">
        <v>41</v>
      </c>
      <c r="BD19" s="13">
        <v>1</v>
      </c>
      <c r="BE19" s="14">
        <v>1</v>
      </c>
      <c r="BF19" s="53" t="s">
        <v>41</v>
      </c>
      <c r="BG19" s="149">
        <v>1</v>
      </c>
      <c r="BH19" s="150">
        <v>1</v>
      </c>
    </row>
    <row r="20" spans="1:60" s="54" customFormat="1" ht="15" thickBot="1">
      <c r="A20" s="53" t="s">
        <v>42</v>
      </c>
      <c r="B20" s="151">
        <v>2</v>
      </c>
      <c r="C20" s="152">
        <v>12</v>
      </c>
      <c r="D20" s="53" t="s">
        <v>42</v>
      </c>
      <c r="E20" s="151">
        <v>1</v>
      </c>
      <c r="F20" s="152">
        <v>12</v>
      </c>
      <c r="G20" s="53" t="s">
        <v>42</v>
      </c>
      <c r="H20" s="165">
        <v>2</v>
      </c>
      <c r="I20" s="166">
        <v>12</v>
      </c>
      <c r="J20" s="53" t="s">
        <v>42</v>
      </c>
      <c r="K20" s="168">
        <v>2</v>
      </c>
      <c r="L20" s="169">
        <v>12</v>
      </c>
      <c r="M20" s="53" t="s">
        <v>42</v>
      </c>
      <c r="N20" s="151">
        <v>1</v>
      </c>
      <c r="O20" s="152">
        <v>12</v>
      </c>
      <c r="P20" s="53" t="s">
        <v>42</v>
      </c>
      <c r="Q20" s="151">
        <v>2</v>
      </c>
      <c r="R20" s="152" t="s">
        <v>167</v>
      </c>
      <c r="S20" s="53" t="s">
        <v>42</v>
      </c>
      <c r="T20" s="151">
        <v>2</v>
      </c>
      <c r="U20" s="152">
        <v>12</v>
      </c>
      <c r="V20" s="53" t="s">
        <v>42</v>
      </c>
      <c r="W20" s="15">
        <v>2</v>
      </c>
      <c r="X20" s="16">
        <v>12</v>
      </c>
      <c r="Y20" s="53" t="s">
        <v>42</v>
      </c>
      <c r="Z20" s="15"/>
      <c r="AA20" s="16"/>
      <c r="AB20" s="53" t="s">
        <v>42</v>
      </c>
      <c r="AC20" s="151">
        <v>2</v>
      </c>
      <c r="AD20" s="152">
        <v>12</v>
      </c>
      <c r="AE20" s="53" t="s">
        <v>42</v>
      </c>
      <c r="AF20" s="151">
        <v>2</v>
      </c>
      <c r="AG20" s="152">
        <v>2</v>
      </c>
      <c r="AH20" s="53" t="s">
        <v>42</v>
      </c>
      <c r="AI20" s="151" t="s">
        <v>168</v>
      </c>
      <c r="AJ20" s="152" t="s">
        <v>169</v>
      </c>
      <c r="AK20" s="53" t="s">
        <v>42</v>
      </c>
      <c r="AL20" s="151">
        <v>2</v>
      </c>
      <c r="AM20" s="152">
        <v>12</v>
      </c>
      <c r="AN20" s="53" t="s">
        <v>42</v>
      </c>
      <c r="AO20" s="151">
        <v>2</v>
      </c>
      <c r="AP20" s="152">
        <v>12</v>
      </c>
      <c r="AQ20" s="53" t="s">
        <v>42</v>
      </c>
      <c r="AR20" s="151">
        <v>1</v>
      </c>
      <c r="AS20" s="152">
        <v>12</v>
      </c>
      <c r="AT20" s="53" t="s">
        <v>42</v>
      </c>
      <c r="AU20" s="151">
        <v>2</v>
      </c>
      <c r="AV20" s="152" t="s">
        <v>169</v>
      </c>
      <c r="AW20" s="53" t="s">
        <v>42</v>
      </c>
      <c r="AX20" s="151">
        <v>2</v>
      </c>
      <c r="AY20" s="152">
        <v>12</v>
      </c>
      <c r="AZ20" s="53" t="s">
        <v>42</v>
      </c>
      <c r="BA20" s="151">
        <v>2</v>
      </c>
      <c r="BB20" s="152">
        <v>12</v>
      </c>
      <c r="BC20" s="53" t="s">
        <v>42</v>
      </c>
      <c r="BD20" s="15">
        <v>2</v>
      </c>
      <c r="BE20" s="16">
        <v>12</v>
      </c>
      <c r="BF20" s="53" t="s">
        <v>42</v>
      </c>
      <c r="BG20" s="151">
        <v>1</v>
      </c>
      <c r="BH20" s="152">
        <v>12</v>
      </c>
    </row>
    <row r="21" spans="1:60" s="54" customFormat="1" ht="15" thickBot="1">
      <c r="A21" s="53" t="s">
        <v>43</v>
      </c>
      <c r="B21" s="151">
        <v>1</v>
      </c>
      <c r="C21" s="152">
        <v>12</v>
      </c>
      <c r="D21" s="53" t="s">
        <v>43</v>
      </c>
      <c r="E21" s="151">
        <v>1</v>
      </c>
      <c r="F21" s="152">
        <v>1</v>
      </c>
      <c r="G21" s="53" t="s">
        <v>43</v>
      </c>
      <c r="H21" s="165">
        <v>1</v>
      </c>
      <c r="I21" s="166">
        <v>12</v>
      </c>
      <c r="J21" s="53" t="s">
        <v>43</v>
      </c>
      <c r="K21" s="168">
        <v>1</v>
      </c>
      <c r="L21" s="169">
        <v>12</v>
      </c>
      <c r="M21" s="53" t="s">
        <v>43</v>
      </c>
      <c r="N21" s="151">
        <v>1</v>
      </c>
      <c r="O21" s="152">
        <v>12</v>
      </c>
      <c r="P21" s="53" t="s">
        <v>43</v>
      </c>
      <c r="Q21" s="151">
        <v>1</v>
      </c>
      <c r="R21" s="152" t="s">
        <v>166</v>
      </c>
      <c r="S21" s="53" t="s">
        <v>43</v>
      </c>
      <c r="T21" s="151">
        <v>1</v>
      </c>
      <c r="U21" s="152">
        <v>1</v>
      </c>
      <c r="V21" s="53" t="s">
        <v>43</v>
      </c>
      <c r="W21" s="17">
        <v>1</v>
      </c>
      <c r="X21" s="18">
        <v>12</v>
      </c>
      <c r="Y21" s="53" t="s">
        <v>43</v>
      </c>
      <c r="Z21" s="17"/>
      <c r="AA21" s="18"/>
      <c r="AB21" s="53" t="s">
        <v>43</v>
      </c>
      <c r="AC21" s="151">
        <v>1</v>
      </c>
      <c r="AD21" s="152">
        <v>12</v>
      </c>
      <c r="AE21" s="53" t="s">
        <v>43</v>
      </c>
      <c r="AF21" s="151" t="s">
        <v>168</v>
      </c>
      <c r="AG21" s="152" t="s">
        <v>166</v>
      </c>
      <c r="AH21" s="53" t="s">
        <v>43</v>
      </c>
      <c r="AI21" s="151">
        <v>1</v>
      </c>
      <c r="AJ21" s="152" t="s">
        <v>166</v>
      </c>
      <c r="AK21" s="53" t="s">
        <v>43</v>
      </c>
      <c r="AL21" s="151">
        <v>1</v>
      </c>
      <c r="AM21" s="152">
        <v>1</v>
      </c>
      <c r="AN21" s="53" t="s">
        <v>43</v>
      </c>
      <c r="AO21" s="151">
        <v>1</v>
      </c>
      <c r="AP21" s="152">
        <v>12</v>
      </c>
      <c r="AQ21" s="53" t="s">
        <v>43</v>
      </c>
      <c r="AR21" s="151">
        <v>1</v>
      </c>
      <c r="AS21" s="152">
        <v>12</v>
      </c>
      <c r="AT21" s="53" t="s">
        <v>43</v>
      </c>
      <c r="AU21" s="151">
        <v>1</v>
      </c>
      <c r="AV21" s="152" t="s">
        <v>166</v>
      </c>
      <c r="AW21" s="53" t="s">
        <v>43</v>
      </c>
      <c r="AX21" s="151">
        <v>1</v>
      </c>
      <c r="AY21" s="152">
        <v>12</v>
      </c>
      <c r="AZ21" s="53" t="s">
        <v>43</v>
      </c>
      <c r="BA21" s="151">
        <v>1</v>
      </c>
      <c r="BB21" s="152">
        <v>12</v>
      </c>
      <c r="BC21" s="53" t="s">
        <v>43</v>
      </c>
      <c r="BD21" s="17">
        <v>1</v>
      </c>
      <c r="BE21" s="18">
        <v>12</v>
      </c>
      <c r="BF21" s="53" t="s">
        <v>43</v>
      </c>
      <c r="BG21" s="151">
        <v>1</v>
      </c>
      <c r="BH21" s="152">
        <v>12</v>
      </c>
    </row>
    <row r="22" spans="1:60" s="54" customFormat="1" ht="15" thickBot="1">
      <c r="A22" s="53" t="s">
        <v>44</v>
      </c>
      <c r="B22" s="149">
        <v>1</v>
      </c>
      <c r="C22" s="150">
        <v>1</v>
      </c>
      <c r="D22" s="53" t="s">
        <v>44</v>
      </c>
      <c r="E22" s="149">
        <v>1</v>
      </c>
      <c r="F22" s="150" t="s">
        <v>166</v>
      </c>
      <c r="G22" s="53" t="s">
        <v>44</v>
      </c>
      <c r="H22" s="165">
        <v>1</v>
      </c>
      <c r="I22" s="166" t="s">
        <v>166</v>
      </c>
      <c r="J22" s="53" t="s">
        <v>44</v>
      </c>
      <c r="K22" s="168">
        <v>1</v>
      </c>
      <c r="L22" s="169">
        <v>1</v>
      </c>
      <c r="M22" s="53" t="s">
        <v>44</v>
      </c>
      <c r="N22" s="149">
        <v>1</v>
      </c>
      <c r="O22" s="150">
        <v>1</v>
      </c>
      <c r="P22" s="53" t="s">
        <v>44</v>
      </c>
      <c r="Q22" s="149">
        <v>1</v>
      </c>
      <c r="R22" s="150">
        <v>1</v>
      </c>
      <c r="S22" s="53" t="s">
        <v>44</v>
      </c>
      <c r="T22" s="149">
        <v>1</v>
      </c>
      <c r="U22" s="150">
        <v>12</v>
      </c>
      <c r="V22" s="53" t="s">
        <v>44</v>
      </c>
      <c r="W22" s="13">
        <v>1</v>
      </c>
      <c r="X22" s="14">
        <v>12</v>
      </c>
      <c r="Y22" s="53" t="s">
        <v>44</v>
      </c>
      <c r="Z22" s="13"/>
      <c r="AA22" s="14"/>
      <c r="AB22" s="53" t="s">
        <v>44</v>
      </c>
      <c r="AC22" s="149">
        <v>1</v>
      </c>
      <c r="AD22" s="150">
        <v>12</v>
      </c>
      <c r="AE22" s="53" t="s">
        <v>44</v>
      </c>
      <c r="AF22" s="149" t="s">
        <v>168</v>
      </c>
      <c r="AG22" s="150" t="s">
        <v>169</v>
      </c>
      <c r="AH22" s="53" t="s">
        <v>44</v>
      </c>
      <c r="AI22" s="149">
        <v>1</v>
      </c>
      <c r="AJ22" s="150">
        <v>1</v>
      </c>
      <c r="AK22" s="53" t="s">
        <v>44</v>
      </c>
      <c r="AL22" s="149" t="s">
        <v>168</v>
      </c>
      <c r="AM22" s="150" t="s">
        <v>166</v>
      </c>
      <c r="AN22" s="53" t="s">
        <v>44</v>
      </c>
      <c r="AO22" s="149">
        <v>1</v>
      </c>
      <c r="AP22" s="150">
        <v>1</v>
      </c>
      <c r="AQ22" s="53" t="s">
        <v>44</v>
      </c>
      <c r="AR22" s="149">
        <v>1</v>
      </c>
      <c r="AS22" s="150">
        <v>1</v>
      </c>
      <c r="AT22" s="53" t="s">
        <v>44</v>
      </c>
      <c r="AU22" s="149">
        <v>1</v>
      </c>
      <c r="AV22" s="150" t="s">
        <v>166</v>
      </c>
      <c r="AW22" s="53" t="s">
        <v>44</v>
      </c>
      <c r="AX22" s="149">
        <v>1</v>
      </c>
      <c r="AY22" s="150">
        <v>1</v>
      </c>
      <c r="AZ22" s="53" t="s">
        <v>44</v>
      </c>
      <c r="BA22" s="149">
        <v>1</v>
      </c>
      <c r="BB22" s="150">
        <v>1</v>
      </c>
      <c r="BC22" s="53" t="s">
        <v>44</v>
      </c>
      <c r="BD22" s="13">
        <v>1</v>
      </c>
      <c r="BE22" s="14">
        <v>12</v>
      </c>
      <c r="BF22" s="53" t="s">
        <v>44</v>
      </c>
      <c r="BG22" s="149">
        <v>1</v>
      </c>
      <c r="BH22" s="150">
        <v>1</v>
      </c>
    </row>
    <row r="23" spans="1:60" s="54" customFormat="1" ht="15" thickBot="1">
      <c r="A23" s="53" t="s">
        <v>45</v>
      </c>
      <c r="B23" s="149">
        <v>1</v>
      </c>
      <c r="C23" s="150">
        <v>1</v>
      </c>
      <c r="D23" s="53" t="s">
        <v>45</v>
      </c>
      <c r="E23" s="149">
        <v>1</v>
      </c>
      <c r="F23" s="150" t="s">
        <v>166</v>
      </c>
      <c r="G23" s="53" t="s">
        <v>45</v>
      </c>
      <c r="H23" s="165">
        <v>1</v>
      </c>
      <c r="I23" s="166">
        <v>1</v>
      </c>
      <c r="J23" s="53" t="s">
        <v>45</v>
      </c>
      <c r="K23" s="168">
        <v>1</v>
      </c>
      <c r="L23" s="169">
        <v>12</v>
      </c>
      <c r="M23" s="53" t="s">
        <v>45</v>
      </c>
      <c r="N23" s="149" t="s">
        <v>165</v>
      </c>
      <c r="O23" s="150">
        <v>1</v>
      </c>
      <c r="P23" s="53" t="s">
        <v>45</v>
      </c>
      <c r="Q23" s="149">
        <v>1</v>
      </c>
      <c r="R23" s="150" t="s">
        <v>166</v>
      </c>
      <c r="S23" s="53" t="s">
        <v>45</v>
      </c>
      <c r="T23" s="149">
        <v>1</v>
      </c>
      <c r="U23" s="150">
        <v>12</v>
      </c>
      <c r="V23" s="53" t="s">
        <v>45</v>
      </c>
      <c r="W23" s="13">
        <v>1</v>
      </c>
      <c r="X23" s="14">
        <v>12</v>
      </c>
      <c r="Y23" s="53" t="s">
        <v>45</v>
      </c>
      <c r="Z23" s="13"/>
      <c r="AA23" s="14"/>
      <c r="AB23" s="53" t="s">
        <v>45</v>
      </c>
      <c r="AC23" s="149">
        <v>1</v>
      </c>
      <c r="AD23" s="150">
        <v>12</v>
      </c>
      <c r="AE23" s="53" t="s">
        <v>45</v>
      </c>
      <c r="AF23" s="149" t="s">
        <v>168</v>
      </c>
      <c r="AG23" s="150" t="s">
        <v>166</v>
      </c>
      <c r="AH23" s="53" t="s">
        <v>45</v>
      </c>
      <c r="AI23" s="149">
        <v>1</v>
      </c>
      <c r="AJ23" s="150" t="s">
        <v>166</v>
      </c>
      <c r="AK23" s="53" t="s">
        <v>45</v>
      </c>
      <c r="AL23" s="149">
        <v>1</v>
      </c>
      <c r="AM23" s="150">
        <v>12</v>
      </c>
      <c r="AN23" s="53" t="s">
        <v>45</v>
      </c>
      <c r="AO23" s="149">
        <v>1</v>
      </c>
      <c r="AP23" s="150">
        <v>1</v>
      </c>
      <c r="AQ23" s="53" t="s">
        <v>45</v>
      </c>
      <c r="AR23" s="149" t="s">
        <v>165</v>
      </c>
      <c r="AS23" s="150">
        <v>1</v>
      </c>
      <c r="AT23" s="53" t="s">
        <v>45</v>
      </c>
      <c r="AU23" s="149">
        <v>1</v>
      </c>
      <c r="AV23" s="150">
        <v>1</v>
      </c>
      <c r="AW23" s="53" t="s">
        <v>45</v>
      </c>
      <c r="AX23" s="149">
        <v>1</v>
      </c>
      <c r="AY23" s="150">
        <v>12</v>
      </c>
      <c r="AZ23" s="53" t="s">
        <v>45</v>
      </c>
      <c r="BA23" s="149">
        <v>1</v>
      </c>
      <c r="BB23" s="150">
        <v>1</v>
      </c>
      <c r="BC23" s="53" t="s">
        <v>45</v>
      </c>
      <c r="BD23" s="13">
        <v>1</v>
      </c>
      <c r="BE23" s="14">
        <v>12</v>
      </c>
      <c r="BF23" s="53" t="s">
        <v>45</v>
      </c>
      <c r="BG23" s="149">
        <v>1</v>
      </c>
      <c r="BH23" s="150">
        <v>12</v>
      </c>
    </row>
    <row r="24" spans="1:60" s="54" customFormat="1" ht="15" thickBot="1">
      <c r="A24" s="53" t="s">
        <v>46</v>
      </c>
      <c r="B24" s="153" t="s">
        <v>170</v>
      </c>
      <c r="C24" s="154">
        <v>2</v>
      </c>
      <c r="D24" s="53" t="s">
        <v>46</v>
      </c>
      <c r="E24" s="153">
        <v>2</v>
      </c>
      <c r="F24" s="154">
        <v>2</v>
      </c>
      <c r="G24" s="53" t="s">
        <v>46</v>
      </c>
      <c r="H24" s="165" t="s">
        <v>170</v>
      </c>
      <c r="I24" s="166">
        <v>2</v>
      </c>
      <c r="J24" s="53" t="s">
        <v>46</v>
      </c>
      <c r="K24" s="170">
        <v>2</v>
      </c>
      <c r="L24" s="171">
        <v>2</v>
      </c>
      <c r="M24" s="53" t="s">
        <v>46</v>
      </c>
      <c r="N24" s="153">
        <v>2</v>
      </c>
      <c r="O24" s="154">
        <v>2</v>
      </c>
      <c r="P24" s="53" t="s">
        <v>46</v>
      </c>
      <c r="Q24" s="153" t="s">
        <v>170</v>
      </c>
      <c r="R24" s="154">
        <v>2</v>
      </c>
      <c r="S24" s="53" t="s">
        <v>46</v>
      </c>
      <c r="T24" s="153" t="s">
        <v>170</v>
      </c>
      <c r="U24" s="154">
        <v>2</v>
      </c>
      <c r="V24" s="53" t="s">
        <v>46</v>
      </c>
      <c r="W24" s="19" t="s">
        <v>170</v>
      </c>
      <c r="X24" s="20">
        <v>2</v>
      </c>
      <c r="Y24" s="53" t="s">
        <v>46</v>
      </c>
      <c r="Z24" s="19"/>
      <c r="AA24" s="20"/>
      <c r="AB24" s="53" t="s">
        <v>46</v>
      </c>
      <c r="AC24" s="153" t="s">
        <v>170</v>
      </c>
      <c r="AD24" s="154">
        <v>2</v>
      </c>
      <c r="AE24" s="53" t="s">
        <v>46</v>
      </c>
      <c r="AF24" s="153" t="s">
        <v>170</v>
      </c>
      <c r="AG24" s="154">
        <v>2</v>
      </c>
      <c r="AH24" s="53" t="s">
        <v>46</v>
      </c>
      <c r="AI24" s="153" t="s">
        <v>170</v>
      </c>
      <c r="AJ24" s="154">
        <v>2</v>
      </c>
      <c r="AK24" s="53" t="s">
        <v>46</v>
      </c>
      <c r="AL24" s="153" t="s">
        <v>170</v>
      </c>
      <c r="AM24" s="154">
        <v>2</v>
      </c>
      <c r="AN24" s="53" t="s">
        <v>46</v>
      </c>
      <c r="AO24" s="153" t="s">
        <v>170</v>
      </c>
      <c r="AP24" s="154">
        <v>2</v>
      </c>
      <c r="AQ24" s="53" t="s">
        <v>46</v>
      </c>
      <c r="AR24" s="153">
        <v>2</v>
      </c>
      <c r="AS24" s="154">
        <v>2</v>
      </c>
      <c r="AT24" s="53" t="s">
        <v>46</v>
      </c>
      <c r="AU24" s="153">
        <v>2</v>
      </c>
      <c r="AV24" s="154">
        <v>2</v>
      </c>
      <c r="AW24" s="53" t="s">
        <v>46</v>
      </c>
      <c r="AX24" s="153">
        <v>2</v>
      </c>
      <c r="AY24" s="154">
        <v>2</v>
      </c>
      <c r="AZ24" s="53" t="s">
        <v>46</v>
      </c>
      <c r="BA24" s="153" t="s">
        <v>170</v>
      </c>
      <c r="BB24" s="154">
        <v>2</v>
      </c>
      <c r="BC24" s="53" t="s">
        <v>46</v>
      </c>
      <c r="BD24" s="19">
        <v>2</v>
      </c>
      <c r="BE24" s="20">
        <v>2</v>
      </c>
      <c r="BF24" s="53" t="s">
        <v>46</v>
      </c>
      <c r="BG24" s="153" t="s">
        <v>170</v>
      </c>
      <c r="BH24" s="154">
        <v>2</v>
      </c>
    </row>
    <row r="25" spans="1:60" ht="15.75" thickTop="1" thickBot="1">
      <c r="A25" s="2"/>
      <c r="B25" s="180" t="str">
        <f>D82</f>
        <v>OK</v>
      </c>
      <c r="C25" s="181"/>
      <c r="E25" s="180" t="str">
        <f>L82</f>
        <v>OK</v>
      </c>
      <c r="F25" s="181"/>
      <c r="H25" s="180" t="str">
        <f>T82</f>
        <v>OK</v>
      </c>
      <c r="I25" s="181"/>
      <c r="K25" s="180" t="str">
        <f>AB82</f>
        <v>OK</v>
      </c>
      <c r="L25" s="181"/>
      <c r="N25" s="180" t="str">
        <f>AJ82</f>
        <v>OK</v>
      </c>
      <c r="O25" s="181"/>
      <c r="Q25" s="180" t="str">
        <f>AR82</f>
        <v>OK</v>
      </c>
      <c r="R25" s="181"/>
      <c r="T25" s="180" t="str">
        <f>AZ82</f>
        <v>OK</v>
      </c>
      <c r="U25" s="181"/>
      <c r="W25" s="180" t="str">
        <f>BH82</f>
        <v>OK</v>
      </c>
      <c r="X25" s="181"/>
      <c r="Z25" s="180" t="str">
        <f>BP82</f>
        <v>OK</v>
      </c>
      <c r="AA25" s="181"/>
      <c r="AC25" s="180" t="str">
        <f>BX82</f>
        <v>OK</v>
      </c>
      <c r="AD25" s="181"/>
      <c r="AF25" s="180" t="str">
        <f>CF82</f>
        <v>OK</v>
      </c>
      <c r="AG25" s="181"/>
      <c r="AI25" s="180" t="str">
        <f>CN82</f>
        <v>OK</v>
      </c>
      <c r="AJ25" s="181"/>
      <c r="AL25" s="180" t="str">
        <f>CV82</f>
        <v>OK</v>
      </c>
      <c r="AM25" s="181"/>
      <c r="AO25" s="180" t="str">
        <f>DD82</f>
        <v>OK</v>
      </c>
      <c r="AP25" s="181"/>
      <c r="AR25" s="180" t="str">
        <f>DL82</f>
        <v>OK</v>
      </c>
      <c r="AS25" s="181"/>
      <c r="AU25" s="180" t="str">
        <f>DT82</f>
        <v>OK</v>
      </c>
      <c r="AV25" s="181"/>
      <c r="AX25" s="180" t="str">
        <f>EB82</f>
        <v>OK</v>
      </c>
      <c r="AY25" s="181"/>
      <c r="BA25" s="180" t="str">
        <f>EJ82</f>
        <v>OK</v>
      </c>
      <c r="BB25" s="181"/>
      <c r="BD25" s="180" t="str">
        <f>ER82</f>
        <v>OK</v>
      </c>
      <c r="BE25" s="181"/>
      <c r="BG25" s="180" t="str">
        <f>EZ82</f>
        <v>OK</v>
      </c>
      <c r="BH25" s="181"/>
    </row>
    <row r="26" spans="1:60" ht="15" thickTop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>
      <c r="A27" s="2"/>
      <c r="B27" s="175" t="s">
        <v>14</v>
      </c>
      <c r="C27" s="178"/>
      <c r="D27" s="2"/>
      <c r="E27" s="175" t="s">
        <v>14</v>
      </c>
      <c r="F27" s="178"/>
      <c r="G27" s="2"/>
      <c r="H27" s="175" t="s">
        <v>14</v>
      </c>
      <c r="I27" s="178"/>
      <c r="J27" s="2"/>
      <c r="K27" s="175" t="s">
        <v>14</v>
      </c>
      <c r="L27" s="178"/>
      <c r="M27" s="2"/>
      <c r="N27" s="175" t="s">
        <v>14</v>
      </c>
      <c r="O27" s="178"/>
      <c r="P27" s="2"/>
      <c r="Q27" s="175" t="s">
        <v>14</v>
      </c>
      <c r="R27" s="178"/>
      <c r="S27" s="2"/>
      <c r="T27" s="175" t="s">
        <v>14</v>
      </c>
      <c r="U27" s="178"/>
      <c r="V27" s="2"/>
      <c r="W27" s="175" t="s">
        <v>14</v>
      </c>
      <c r="X27" s="178"/>
      <c r="Y27" s="2"/>
      <c r="Z27" s="175" t="s">
        <v>14</v>
      </c>
      <c r="AA27" s="178"/>
      <c r="AB27" s="2"/>
      <c r="AC27" s="175" t="s">
        <v>14</v>
      </c>
      <c r="AD27" s="178"/>
      <c r="AE27" s="2"/>
      <c r="AF27" s="175" t="s">
        <v>14</v>
      </c>
      <c r="AG27" s="178"/>
      <c r="AH27" s="2"/>
      <c r="AI27" s="175" t="s">
        <v>14</v>
      </c>
      <c r="AJ27" s="178"/>
      <c r="AK27" s="2"/>
      <c r="AL27" s="175" t="s">
        <v>14</v>
      </c>
      <c r="AM27" s="178"/>
      <c r="AN27" s="2"/>
      <c r="AO27" s="175" t="s">
        <v>14</v>
      </c>
      <c r="AP27" s="178"/>
      <c r="AQ27" s="2"/>
      <c r="AR27" s="175" t="s">
        <v>14</v>
      </c>
      <c r="AS27" s="178"/>
      <c r="AT27" s="2"/>
      <c r="AU27" s="175" t="s">
        <v>14</v>
      </c>
      <c r="AV27" s="178"/>
      <c r="AW27" s="2"/>
      <c r="AX27" s="175" t="s">
        <v>14</v>
      </c>
      <c r="AY27" s="178"/>
      <c r="AZ27" s="2"/>
      <c r="BA27" s="175" t="s">
        <v>14</v>
      </c>
      <c r="BB27" s="178"/>
      <c r="BC27" s="2"/>
      <c r="BD27" s="175" t="s">
        <v>14</v>
      </c>
      <c r="BE27" s="178"/>
      <c r="BF27" s="2"/>
      <c r="BG27" s="175" t="s">
        <v>14</v>
      </c>
      <c r="BH27" s="178"/>
    </row>
    <row r="28" spans="1:60" ht="15" thickBot="1">
      <c r="A28" s="2"/>
      <c r="B28" s="179"/>
      <c r="C28" s="179"/>
      <c r="D28" s="2"/>
      <c r="E28" s="179"/>
      <c r="F28" s="179"/>
      <c r="G28" s="2"/>
      <c r="H28" s="179"/>
      <c r="I28" s="179"/>
      <c r="J28" s="2"/>
      <c r="K28" s="179"/>
      <c r="L28" s="179"/>
      <c r="M28" s="2"/>
      <c r="N28" s="179"/>
      <c r="O28" s="179"/>
      <c r="P28" s="2"/>
      <c r="Q28" s="179"/>
      <c r="R28" s="179"/>
      <c r="S28" s="2"/>
      <c r="T28" s="179"/>
      <c r="U28" s="179"/>
      <c r="V28" s="2"/>
      <c r="W28" s="179"/>
      <c r="X28" s="179"/>
      <c r="Y28" s="2"/>
      <c r="Z28" s="179"/>
      <c r="AA28" s="179"/>
      <c r="AB28" s="2"/>
      <c r="AC28" s="179"/>
      <c r="AD28" s="179"/>
      <c r="AE28" s="2"/>
      <c r="AF28" s="179"/>
      <c r="AG28" s="179"/>
      <c r="AH28" s="2"/>
      <c r="AI28" s="179"/>
      <c r="AJ28" s="179"/>
      <c r="AK28" s="2"/>
      <c r="AL28" s="179"/>
      <c r="AM28" s="179"/>
      <c r="AN28" s="2"/>
      <c r="AO28" s="179"/>
      <c r="AP28" s="179"/>
      <c r="AQ28" s="2"/>
      <c r="AR28" s="179"/>
      <c r="AS28" s="179"/>
      <c r="AT28" s="2"/>
      <c r="AU28" s="179"/>
      <c r="AV28" s="179"/>
      <c r="AW28" s="2"/>
      <c r="AX28" s="179"/>
      <c r="AY28" s="179"/>
      <c r="AZ28" s="2"/>
      <c r="BA28" s="179"/>
      <c r="BB28" s="179"/>
      <c r="BC28" s="2"/>
      <c r="BD28" s="179"/>
      <c r="BE28" s="179"/>
      <c r="BF28" s="2"/>
      <c r="BG28" s="179"/>
      <c r="BH28" s="179"/>
    </row>
    <row r="29" spans="1:60" ht="15.75" thickTop="1" thickBot="1">
      <c r="A29" s="2"/>
      <c r="B29" s="173" t="str">
        <f>DB!A31</f>
        <v>Agger</v>
      </c>
      <c r="C29" s="174"/>
      <c r="D29" s="2"/>
      <c r="E29" s="173" t="str">
        <f>DB!A32</f>
        <v>Anderup</v>
      </c>
      <c r="F29" s="174"/>
      <c r="G29" s="2"/>
      <c r="H29" s="173" t="str">
        <f>DB!A33</f>
        <v>Cottee</v>
      </c>
      <c r="I29" s="174"/>
      <c r="J29" s="2"/>
      <c r="K29" s="173" t="str">
        <f>DB!A34</f>
        <v>Culopip</v>
      </c>
      <c r="L29" s="174"/>
      <c r="M29" s="2"/>
      <c r="N29" s="173" t="str">
        <f>DB!A35</f>
        <v>Forest</v>
      </c>
      <c r="O29" s="174"/>
      <c r="P29" s="2"/>
      <c r="Q29" s="173" t="str">
        <f>DB!A36</f>
        <v>Harry</v>
      </c>
      <c r="R29" s="174"/>
      <c r="S29" s="2"/>
      <c r="T29" s="173" t="str">
        <f>DB!A37</f>
        <v>Højgård</v>
      </c>
      <c r="U29" s="174"/>
      <c r="V29" s="2"/>
      <c r="W29" s="173" t="str">
        <f>DB!A38</f>
        <v>IanRush</v>
      </c>
      <c r="X29" s="174"/>
      <c r="Y29" s="2"/>
      <c r="Z29" s="173" t="str">
        <f>DB!A39</f>
        <v>Lions</v>
      </c>
      <c r="AA29" s="174"/>
      <c r="AB29" s="2"/>
      <c r="AC29" s="173" t="str">
        <f>DB!A40</f>
        <v>Livpool</v>
      </c>
      <c r="AD29" s="174"/>
      <c r="AE29" s="2"/>
      <c r="AF29" s="173" t="str">
        <f>DB!A41</f>
        <v>LUFCMOT</v>
      </c>
      <c r="AG29" s="174"/>
      <c r="AH29" s="2"/>
      <c r="AI29" s="173" t="str">
        <f>DB!A42</f>
        <v>Malthe</v>
      </c>
      <c r="AJ29" s="174"/>
      <c r="AK29" s="2"/>
      <c r="AL29" s="173" t="str">
        <f>DB!A43</f>
        <v>McCoist</v>
      </c>
      <c r="AM29" s="174"/>
      <c r="AN29" s="2"/>
      <c r="AO29" s="173" t="str">
        <f>DB!A44</f>
        <v>MFP</v>
      </c>
      <c r="AP29" s="174"/>
      <c r="AQ29" s="2"/>
      <c r="AR29" s="173" t="str">
        <f>DB!A45</f>
        <v>Nielsen</v>
      </c>
      <c r="AS29" s="174"/>
      <c r="AT29" s="2"/>
      <c r="AU29" s="173" t="str">
        <f>DB!A46</f>
        <v>Piquet</v>
      </c>
      <c r="AV29" s="174"/>
      <c r="AW29" s="2"/>
      <c r="AX29" s="173" t="str">
        <f>DB!A47</f>
        <v>Sergio</v>
      </c>
      <c r="AY29" s="174"/>
      <c r="AZ29" s="2"/>
      <c r="BA29" s="173" t="str">
        <f>DB!A48</f>
        <v>SPVK</v>
      </c>
      <c r="BB29" s="174"/>
      <c r="BC29" s="2"/>
      <c r="BD29" s="173" t="str">
        <f>DB!A49</f>
        <v>Tynde</v>
      </c>
      <c r="BE29" s="174"/>
      <c r="BF29" s="2"/>
      <c r="BG29" s="173" t="str">
        <f>DB!A50</f>
        <v>Watson</v>
      </c>
      <c r="BH29" s="174"/>
    </row>
    <row r="30" spans="1:60" ht="15.75" thickTop="1" thickBot="1">
      <c r="A30" s="2"/>
      <c r="B30" s="180" t="str">
        <f>IF(DB!C31=1,"Disket",IF(DB!E31=1,"Udmeldt","Status"))</f>
        <v>Status</v>
      </c>
      <c r="C30" s="182"/>
      <c r="D30" s="2"/>
      <c r="E30" s="180" t="str">
        <f>IF(DB!C32=1,"Disket",IF(DB!E32=1,"Udmeldt","Status"))</f>
        <v>Status</v>
      </c>
      <c r="F30" s="182"/>
      <c r="G30" s="2"/>
      <c r="H30" s="180" t="str">
        <f>IF(DB!C33=1,"Disket",IF(DB!E33=1,"Udmeldt","Status"))</f>
        <v>Status</v>
      </c>
      <c r="I30" s="182"/>
      <c r="J30" s="2"/>
      <c r="K30" s="180" t="str">
        <f>IF(DB!C34=1,"Disket",IF(DB!E34=1,"Udmeldt","Status"))</f>
        <v>Status</v>
      </c>
      <c r="L30" s="182"/>
      <c r="M30" s="2"/>
      <c r="N30" s="180" t="str">
        <f>IF(DB!C35=1,"Disket",IF(DB!E35=1,"Udmeldt","Status"))</f>
        <v>Status</v>
      </c>
      <c r="O30" s="182"/>
      <c r="P30" s="2"/>
      <c r="Q30" s="180" t="str">
        <f>IF(DB!C36=1,"Disket",IF(DB!E36=1,"Udmeldt","Status"))</f>
        <v>Status</v>
      </c>
      <c r="R30" s="182"/>
      <c r="S30" s="2"/>
      <c r="T30" s="180" t="str">
        <f>IF(DB!C37=1,"Disket",IF(DB!E37=1,"Udmeldt","Status"))</f>
        <v>Status</v>
      </c>
      <c r="U30" s="182"/>
      <c r="V30" s="2"/>
      <c r="W30" s="180" t="str">
        <f>IF(DB!C38=1,"Disket",IF(DB!E38=1,"Udmeldt","Status"))</f>
        <v>Status</v>
      </c>
      <c r="X30" s="182"/>
      <c r="Y30" s="2"/>
      <c r="Z30" s="180" t="str">
        <f>IF(DB!C39=1,"Disket",IF(DB!E39=1,"Udmeldt","Status"))</f>
        <v>Status</v>
      </c>
      <c r="AA30" s="182"/>
      <c r="AB30" s="2"/>
      <c r="AC30" s="180" t="str">
        <f>IF(DB!C40=1,"Disket",IF(DB!E40=1,"Udmeldt","Status"))</f>
        <v>Status</v>
      </c>
      <c r="AD30" s="182"/>
      <c r="AE30" s="2"/>
      <c r="AF30" s="180" t="str">
        <f>IF(DB!C41=1,"Disket",IF(DB!E41=1,"Udmeldt","Status"))</f>
        <v>Status</v>
      </c>
      <c r="AG30" s="182"/>
      <c r="AH30" s="2"/>
      <c r="AI30" s="180" t="str">
        <f>IF(DB!C42=1,"Disket",IF(DB!E42=1,"Udmeldt","Status"))</f>
        <v>Status</v>
      </c>
      <c r="AJ30" s="182"/>
      <c r="AK30" s="2"/>
      <c r="AL30" s="180" t="str">
        <f>IF(DB!C43=1,"Disket",IF(DB!E43=1,"Udmeldt","Status"))</f>
        <v>Status</v>
      </c>
      <c r="AM30" s="182"/>
      <c r="AN30" s="2"/>
      <c r="AO30" s="180" t="str">
        <f>IF(DB!C44=1,"Disket",IF(DB!E44=1,"Udmeldt","Status"))</f>
        <v>Status</v>
      </c>
      <c r="AP30" s="182"/>
      <c r="AQ30" s="2"/>
      <c r="AR30" s="180" t="str">
        <f>IF(DB!C45=1,"Disket",IF(DB!E45=1,"Udmeldt","Status"))</f>
        <v>Status</v>
      </c>
      <c r="AS30" s="182"/>
      <c r="AT30" s="2"/>
      <c r="AU30" s="180" t="str">
        <f>IF(DB!C46=1,"Disket",IF(DB!E46=1,"Udmeldt","Status"))</f>
        <v>Status</v>
      </c>
      <c r="AV30" s="182"/>
      <c r="AW30" s="2"/>
      <c r="AX30" s="180" t="str">
        <f>IF(DB!C47=1,"Disket",IF(DB!E47=1,"Udmeldt","Status"))</f>
        <v>Status</v>
      </c>
      <c r="AY30" s="182"/>
      <c r="AZ30" s="2"/>
      <c r="BA30" s="180" t="str">
        <f>IF(DB!C48=1,"Disket",IF(DB!E48=1,"Udmeldt","Status"))</f>
        <v>Status</v>
      </c>
      <c r="BB30" s="182"/>
      <c r="BC30" s="2"/>
      <c r="BD30" s="180" t="str">
        <f>IF(DB!C49=1,"Disket",IF(DB!E49=1,"Udmeldt","Status"))</f>
        <v>Status</v>
      </c>
      <c r="BE30" s="182"/>
      <c r="BF30" s="2"/>
      <c r="BG30" s="180" t="str">
        <f>IF(DB!C50=1,"Disket",IF(DB!E50=1,"Udmeldt","Status"))</f>
        <v>Status</v>
      </c>
      <c r="BH30" s="182"/>
    </row>
    <row r="31" spans="1:60" ht="15.75" thickTop="1" thickBot="1">
      <c r="A31" s="2"/>
      <c r="B31" s="183"/>
      <c r="C31" s="184"/>
      <c r="D31" s="2"/>
      <c r="E31" s="183"/>
      <c r="F31" s="184"/>
      <c r="G31" s="2"/>
      <c r="H31" s="183"/>
      <c r="I31" s="184"/>
      <c r="J31" s="2"/>
      <c r="K31" s="183"/>
      <c r="L31" s="184"/>
      <c r="M31" s="2"/>
      <c r="N31" s="183"/>
      <c r="O31" s="184"/>
      <c r="P31" s="2"/>
      <c r="Q31" s="183"/>
      <c r="R31" s="184"/>
      <c r="S31" s="2"/>
      <c r="T31" s="183"/>
      <c r="U31" s="184"/>
      <c r="V31" s="2"/>
      <c r="W31" s="183"/>
      <c r="X31" s="184"/>
      <c r="Y31" s="2"/>
      <c r="Z31" s="183"/>
      <c r="AA31" s="184"/>
      <c r="AB31" s="2"/>
      <c r="AC31" s="183"/>
      <c r="AD31" s="184"/>
      <c r="AE31" s="2"/>
      <c r="AF31" s="183"/>
      <c r="AG31" s="184"/>
      <c r="AH31" s="2"/>
      <c r="AI31" s="183"/>
      <c r="AJ31" s="184"/>
      <c r="AK31" s="2"/>
      <c r="AL31" s="183"/>
      <c r="AM31" s="184"/>
      <c r="AN31" s="2"/>
      <c r="AO31" s="183"/>
      <c r="AP31" s="184"/>
      <c r="AQ31" s="2"/>
      <c r="AR31" s="183"/>
      <c r="AS31" s="184"/>
      <c r="AT31" s="2"/>
      <c r="AU31" s="183"/>
      <c r="AV31" s="184"/>
      <c r="AW31" s="2"/>
      <c r="AX31" s="183"/>
      <c r="AY31" s="184"/>
      <c r="AZ31" s="2"/>
      <c r="BA31" s="183"/>
      <c r="BB31" s="184"/>
      <c r="BC31" s="2"/>
      <c r="BD31" s="183"/>
      <c r="BE31" s="184"/>
      <c r="BF31" s="2"/>
      <c r="BG31" s="183"/>
      <c r="BH31" s="184"/>
    </row>
    <row r="32" spans="1:60" ht="15.75" thickTop="1" thickBot="1">
      <c r="A32" s="2"/>
      <c r="B32" s="146" t="s">
        <v>32</v>
      </c>
      <c r="C32" s="146" t="s">
        <v>33</v>
      </c>
      <c r="D32" s="2"/>
      <c r="E32" s="146" t="s">
        <v>32</v>
      </c>
      <c r="F32" s="146" t="s">
        <v>33</v>
      </c>
      <c r="G32" s="2"/>
      <c r="H32" s="146" t="s">
        <v>32</v>
      </c>
      <c r="I32" s="146" t="s">
        <v>33</v>
      </c>
      <c r="J32" s="2"/>
      <c r="K32" s="146" t="s">
        <v>32</v>
      </c>
      <c r="L32" s="146" t="s">
        <v>33</v>
      </c>
      <c r="M32" s="2"/>
      <c r="N32" s="146" t="s">
        <v>32</v>
      </c>
      <c r="O32" s="146" t="s">
        <v>33</v>
      </c>
      <c r="P32" s="2"/>
      <c r="Q32" s="146" t="s">
        <v>32</v>
      </c>
      <c r="R32" s="146" t="s">
        <v>33</v>
      </c>
      <c r="S32" s="2"/>
      <c r="T32" s="146" t="s">
        <v>32</v>
      </c>
      <c r="U32" s="146" t="s">
        <v>33</v>
      </c>
      <c r="V32" s="2"/>
      <c r="W32" s="146" t="s">
        <v>32</v>
      </c>
      <c r="X32" s="146" t="s">
        <v>33</v>
      </c>
      <c r="Y32" s="2"/>
      <c r="Z32" s="146" t="s">
        <v>32</v>
      </c>
      <c r="AA32" s="146" t="s">
        <v>33</v>
      </c>
      <c r="AB32" s="2"/>
      <c r="AC32" s="146" t="s">
        <v>32</v>
      </c>
      <c r="AD32" s="146" t="s">
        <v>33</v>
      </c>
      <c r="AE32" s="2"/>
      <c r="AF32" s="146" t="s">
        <v>32</v>
      </c>
      <c r="AG32" s="146" t="s">
        <v>33</v>
      </c>
      <c r="AH32" s="2"/>
      <c r="AI32" s="146" t="s">
        <v>32</v>
      </c>
      <c r="AJ32" s="146" t="s">
        <v>33</v>
      </c>
      <c r="AK32" s="2"/>
      <c r="AL32" s="146" t="s">
        <v>32</v>
      </c>
      <c r="AM32" s="146" t="s">
        <v>33</v>
      </c>
      <c r="AN32" s="2"/>
      <c r="AO32" s="146" t="s">
        <v>32</v>
      </c>
      <c r="AP32" s="146" t="s">
        <v>33</v>
      </c>
      <c r="AQ32" s="2"/>
      <c r="AR32" s="146" t="s">
        <v>32</v>
      </c>
      <c r="AS32" s="146" t="s">
        <v>33</v>
      </c>
      <c r="AT32" s="2"/>
      <c r="AU32" s="146" t="s">
        <v>32</v>
      </c>
      <c r="AV32" s="146" t="s">
        <v>33</v>
      </c>
      <c r="AW32" s="2"/>
      <c r="AX32" s="146" t="s">
        <v>32</v>
      </c>
      <c r="AY32" s="146" t="s">
        <v>33</v>
      </c>
      <c r="AZ32" s="2"/>
      <c r="BA32" s="146" t="s">
        <v>32</v>
      </c>
      <c r="BB32" s="146" t="s">
        <v>33</v>
      </c>
      <c r="BC32" s="2"/>
      <c r="BD32" s="146" t="s">
        <v>32</v>
      </c>
      <c r="BE32" s="146" t="s">
        <v>33</v>
      </c>
      <c r="BF32" s="2"/>
      <c r="BG32" s="146" t="s">
        <v>32</v>
      </c>
      <c r="BH32" s="146" t="s">
        <v>33</v>
      </c>
    </row>
    <row r="33" spans="1:60" s="54" customFormat="1" ht="15.75" thickTop="1" thickBot="1">
      <c r="A33" s="53" t="s">
        <v>34</v>
      </c>
      <c r="B33" s="155" t="s">
        <v>165</v>
      </c>
      <c r="C33" s="156">
        <v>1</v>
      </c>
      <c r="D33" s="53" t="s">
        <v>34</v>
      </c>
      <c r="E33" s="147">
        <v>1</v>
      </c>
      <c r="F33" s="148">
        <v>1</v>
      </c>
      <c r="G33" s="53" t="s">
        <v>34</v>
      </c>
      <c r="H33" s="147" t="s">
        <v>165</v>
      </c>
      <c r="I33" s="148">
        <v>1</v>
      </c>
      <c r="J33" s="53" t="s">
        <v>34</v>
      </c>
      <c r="K33" s="147" t="s">
        <v>165</v>
      </c>
      <c r="L33" s="167">
        <v>1</v>
      </c>
      <c r="M33" s="53" t="s">
        <v>34</v>
      </c>
      <c r="N33" s="147" t="s">
        <v>165</v>
      </c>
      <c r="O33" s="148">
        <v>1</v>
      </c>
      <c r="P33" s="53" t="s">
        <v>34</v>
      </c>
      <c r="Q33" s="147" t="s">
        <v>165</v>
      </c>
      <c r="R33" s="148">
        <v>1</v>
      </c>
      <c r="S33" s="53" t="s">
        <v>34</v>
      </c>
      <c r="T33" s="172" t="s">
        <v>165</v>
      </c>
      <c r="U33" s="148">
        <v>1</v>
      </c>
      <c r="V33" s="53" t="s">
        <v>34</v>
      </c>
      <c r="W33" s="147" t="s">
        <v>165</v>
      </c>
      <c r="X33" s="148">
        <v>1</v>
      </c>
      <c r="Y33" s="53" t="s">
        <v>34</v>
      </c>
      <c r="Z33" s="147" t="s">
        <v>165</v>
      </c>
      <c r="AA33" s="148">
        <v>1</v>
      </c>
      <c r="AB33" s="53" t="s">
        <v>34</v>
      </c>
      <c r="AC33" s="147">
        <v>1</v>
      </c>
      <c r="AD33" s="148">
        <v>12</v>
      </c>
      <c r="AE33" s="53" t="s">
        <v>34</v>
      </c>
      <c r="AF33" s="147" t="s">
        <v>165</v>
      </c>
      <c r="AG33" s="148">
        <v>1</v>
      </c>
      <c r="AH33" s="53" t="s">
        <v>34</v>
      </c>
      <c r="AI33" s="147" t="s">
        <v>165</v>
      </c>
      <c r="AJ33" s="148">
        <v>1</v>
      </c>
      <c r="AK33" s="53" t="s">
        <v>34</v>
      </c>
      <c r="AL33" s="147" t="s">
        <v>165</v>
      </c>
      <c r="AM33" s="148">
        <v>1</v>
      </c>
      <c r="AN33" s="53" t="s">
        <v>34</v>
      </c>
      <c r="AO33" s="147" t="s">
        <v>165</v>
      </c>
      <c r="AP33" s="148">
        <v>1</v>
      </c>
      <c r="AQ33" s="53" t="s">
        <v>34</v>
      </c>
      <c r="AR33" s="147" t="s">
        <v>165</v>
      </c>
      <c r="AS33" s="148">
        <v>1</v>
      </c>
      <c r="AT33" s="53" t="s">
        <v>34</v>
      </c>
      <c r="AU33" s="11" t="s">
        <v>165</v>
      </c>
      <c r="AV33" s="12">
        <v>1</v>
      </c>
      <c r="AW33" s="53" t="s">
        <v>34</v>
      </c>
      <c r="AX33" s="147" t="s">
        <v>165</v>
      </c>
      <c r="AY33" s="148">
        <v>1</v>
      </c>
      <c r="AZ33" s="53" t="s">
        <v>34</v>
      </c>
      <c r="BA33" s="147" t="s">
        <v>165</v>
      </c>
      <c r="BB33" s="148">
        <v>1</v>
      </c>
      <c r="BC33" s="53" t="s">
        <v>34</v>
      </c>
      <c r="BD33" s="147">
        <v>1</v>
      </c>
      <c r="BE33" s="148">
        <v>1</v>
      </c>
      <c r="BF33" s="53" t="s">
        <v>34</v>
      </c>
      <c r="BG33" s="147" t="s">
        <v>165</v>
      </c>
      <c r="BH33" s="148">
        <v>1</v>
      </c>
    </row>
    <row r="34" spans="1:60" s="54" customFormat="1" ht="15" thickBot="1">
      <c r="A34" s="53" t="s">
        <v>35</v>
      </c>
      <c r="B34" s="157">
        <v>1</v>
      </c>
      <c r="C34" s="158">
        <v>12</v>
      </c>
      <c r="D34" s="53" t="s">
        <v>35</v>
      </c>
      <c r="E34" s="149" t="s">
        <v>168</v>
      </c>
      <c r="F34" s="150" t="s">
        <v>169</v>
      </c>
      <c r="G34" s="53" t="s">
        <v>35</v>
      </c>
      <c r="H34" s="149">
        <v>1</v>
      </c>
      <c r="I34" s="150" t="s">
        <v>166</v>
      </c>
      <c r="J34" s="53" t="s">
        <v>35</v>
      </c>
      <c r="K34" s="168" t="s">
        <v>168</v>
      </c>
      <c r="L34" s="169" t="s">
        <v>167</v>
      </c>
      <c r="M34" s="53" t="s">
        <v>35</v>
      </c>
      <c r="N34" s="149">
        <v>1</v>
      </c>
      <c r="O34" s="150">
        <v>12</v>
      </c>
      <c r="P34" s="53" t="s">
        <v>35</v>
      </c>
      <c r="Q34" s="149">
        <v>1</v>
      </c>
      <c r="R34" s="150" t="s">
        <v>166</v>
      </c>
      <c r="S34" s="53" t="s">
        <v>35</v>
      </c>
      <c r="T34" s="149" t="s">
        <v>168</v>
      </c>
      <c r="U34" s="150" t="s">
        <v>169</v>
      </c>
      <c r="V34" s="53" t="s">
        <v>35</v>
      </c>
      <c r="W34" s="149" t="s">
        <v>168</v>
      </c>
      <c r="X34" s="150" t="s">
        <v>169</v>
      </c>
      <c r="Y34" s="53" t="s">
        <v>35</v>
      </c>
      <c r="Z34" s="149">
        <v>1</v>
      </c>
      <c r="AA34" s="150">
        <v>1</v>
      </c>
      <c r="AB34" s="53" t="s">
        <v>35</v>
      </c>
      <c r="AC34" s="149">
        <v>2</v>
      </c>
      <c r="AD34" s="150">
        <v>12</v>
      </c>
      <c r="AE34" s="53" t="s">
        <v>35</v>
      </c>
      <c r="AF34" s="149">
        <v>1</v>
      </c>
      <c r="AG34" s="150" t="s">
        <v>166</v>
      </c>
      <c r="AH34" s="53" t="s">
        <v>35</v>
      </c>
      <c r="AI34" s="149">
        <v>1</v>
      </c>
      <c r="AJ34" s="150" t="s">
        <v>166</v>
      </c>
      <c r="AK34" s="53" t="s">
        <v>35</v>
      </c>
      <c r="AL34" s="149">
        <v>1</v>
      </c>
      <c r="AM34" s="150">
        <v>12</v>
      </c>
      <c r="AN34" s="53" t="s">
        <v>35</v>
      </c>
      <c r="AO34" s="149">
        <v>1</v>
      </c>
      <c r="AP34" s="150">
        <v>1</v>
      </c>
      <c r="AQ34" s="53" t="s">
        <v>35</v>
      </c>
      <c r="AR34" s="149">
        <v>1</v>
      </c>
      <c r="AS34" s="150">
        <v>1</v>
      </c>
      <c r="AT34" s="53" t="s">
        <v>35</v>
      </c>
      <c r="AU34" s="13">
        <v>1</v>
      </c>
      <c r="AV34" s="14">
        <v>1</v>
      </c>
      <c r="AW34" s="53" t="s">
        <v>35</v>
      </c>
      <c r="AX34" s="149" t="s">
        <v>168</v>
      </c>
      <c r="AY34" s="150" t="s">
        <v>166</v>
      </c>
      <c r="AZ34" s="53" t="s">
        <v>35</v>
      </c>
      <c r="BA34" s="149">
        <v>1</v>
      </c>
      <c r="BB34" s="150" t="s">
        <v>166</v>
      </c>
      <c r="BC34" s="53" t="s">
        <v>35</v>
      </c>
      <c r="BD34" s="149">
        <v>1</v>
      </c>
      <c r="BE34" s="150">
        <v>1</v>
      </c>
      <c r="BF34" s="53" t="s">
        <v>35</v>
      </c>
      <c r="BG34" s="149">
        <v>1</v>
      </c>
      <c r="BH34" s="150">
        <v>12</v>
      </c>
    </row>
    <row r="35" spans="1:60" s="54" customFormat="1" ht="15" thickBot="1">
      <c r="A35" s="53" t="s">
        <v>36</v>
      </c>
      <c r="B35" s="159">
        <v>2</v>
      </c>
      <c r="C35" s="160">
        <v>2</v>
      </c>
      <c r="D35" s="53" t="s">
        <v>36</v>
      </c>
      <c r="E35" s="151">
        <v>2</v>
      </c>
      <c r="F35" s="152">
        <v>2</v>
      </c>
      <c r="G35" s="53" t="s">
        <v>36</v>
      </c>
      <c r="H35" s="151">
        <v>2</v>
      </c>
      <c r="I35" s="152" t="s">
        <v>167</v>
      </c>
      <c r="J35" s="53" t="s">
        <v>36</v>
      </c>
      <c r="K35" s="168">
        <v>2</v>
      </c>
      <c r="L35" s="169">
        <v>2</v>
      </c>
      <c r="M35" s="53" t="s">
        <v>36</v>
      </c>
      <c r="N35" s="151">
        <v>2</v>
      </c>
      <c r="O35" s="152">
        <v>12</v>
      </c>
      <c r="P35" s="53" t="s">
        <v>36</v>
      </c>
      <c r="Q35" s="151" t="s">
        <v>168</v>
      </c>
      <c r="R35" s="152" t="s">
        <v>169</v>
      </c>
      <c r="S35" s="53" t="s">
        <v>36</v>
      </c>
      <c r="T35" s="151">
        <v>2</v>
      </c>
      <c r="U35" s="152">
        <v>12</v>
      </c>
      <c r="V35" s="53" t="s">
        <v>36</v>
      </c>
      <c r="W35" s="151">
        <v>2</v>
      </c>
      <c r="X35" s="152" t="s">
        <v>167</v>
      </c>
      <c r="Y35" s="53" t="s">
        <v>36</v>
      </c>
      <c r="Z35" s="151" t="s">
        <v>173</v>
      </c>
      <c r="AA35" s="152" t="s">
        <v>169</v>
      </c>
      <c r="AB35" s="53" t="s">
        <v>36</v>
      </c>
      <c r="AC35" s="151">
        <v>1</v>
      </c>
      <c r="AD35" s="152">
        <v>12</v>
      </c>
      <c r="AE35" s="53" t="s">
        <v>36</v>
      </c>
      <c r="AF35" s="151">
        <v>2</v>
      </c>
      <c r="AG35" s="152">
        <v>2</v>
      </c>
      <c r="AH35" s="53" t="s">
        <v>36</v>
      </c>
      <c r="AI35" s="151">
        <v>2</v>
      </c>
      <c r="AJ35" s="152" t="s">
        <v>167</v>
      </c>
      <c r="AK35" s="53" t="s">
        <v>36</v>
      </c>
      <c r="AL35" s="151">
        <v>2</v>
      </c>
      <c r="AM35" s="152">
        <v>12</v>
      </c>
      <c r="AN35" s="53" t="s">
        <v>36</v>
      </c>
      <c r="AO35" s="151">
        <v>2</v>
      </c>
      <c r="AP35" s="152" t="s">
        <v>167</v>
      </c>
      <c r="AQ35" s="53" t="s">
        <v>36</v>
      </c>
      <c r="AR35" s="151">
        <v>2</v>
      </c>
      <c r="AS35" s="152" t="s">
        <v>167</v>
      </c>
      <c r="AT35" s="53" t="s">
        <v>36</v>
      </c>
      <c r="AU35" s="15" t="s">
        <v>168</v>
      </c>
      <c r="AV35" s="16" t="s">
        <v>169</v>
      </c>
      <c r="AW35" s="53" t="s">
        <v>36</v>
      </c>
      <c r="AX35" s="151">
        <v>2</v>
      </c>
      <c r="AY35" s="152">
        <v>2</v>
      </c>
      <c r="AZ35" s="53" t="s">
        <v>36</v>
      </c>
      <c r="BA35" s="151">
        <v>2</v>
      </c>
      <c r="BB35" s="152" t="s">
        <v>167</v>
      </c>
      <c r="BC35" s="53" t="s">
        <v>36</v>
      </c>
      <c r="BD35" s="151">
        <v>1</v>
      </c>
      <c r="BE35" s="152">
        <v>12</v>
      </c>
      <c r="BF35" s="53" t="s">
        <v>36</v>
      </c>
      <c r="BG35" s="151" t="s">
        <v>168</v>
      </c>
      <c r="BH35" s="152" t="s">
        <v>167</v>
      </c>
    </row>
    <row r="36" spans="1:60" s="54" customFormat="1" ht="15.75" thickTop="1" thickBot="1">
      <c r="A36" s="53" t="s">
        <v>37</v>
      </c>
      <c r="B36" s="157" t="s">
        <v>165</v>
      </c>
      <c r="C36" s="158">
        <v>1</v>
      </c>
      <c r="D36" s="53" t="s">
        <v>37</v>
      </c>
      <c r="E36" s="151" t="s">
        <v>165</v>
      </c>
      <c r="F36" s="152">
        <v>1</v>
      </c>
      <c r="G36" s="53" t="s">
        <v>37</v>
      </c>
      <c r="H36" s="151" t="s">
        <v>165</v>
      </c>
      <c r="I36" s="152">
        <v>1</v>
      </c>
      <c r="J36" s="53" t="s">
        <v>37</v>
      </c>
      <c r="K36" s="168" t="s">
        <v>165</v>
      </c>
      <c r="L36" s="169">
        <v>1</v>
      </c>
      <c r="M36" s="53" t="s">
        <v>37</v>
      </c>
      <c r="N36" s="151" t="s">
        <v>165</v>
      </c>
      <c r="O36" s="152">
        <v>1</v>
      </c>
      <c r="P36" s="53" t="s">
        <v>37</v>
      </c>
      <c r="Q36" s="151" t="s">
        <v>165</v>
      </c>
      <c r="R36" s="152">
        <v>1</v>
      </c>
      <c r="S36" s="53" t="s">
        <v>37</v>
      </c>
      <c r="T36" s="151" t="s">
        <v>165</v>
      </c>
      <c r="U36" s="152">
        <v>1</v>
      </c>
      <c r="V36" s="53" t="s">
        <v>37</v>
      </c>
      <c r="W36" s="151" t="s">
        <v>165</v>
      </c>
      <c r="X36" s="152">
        <v>1</v>
      </c>
      <c r="Y36" s="53" t="s">
        <v>37</v>
      </c>
      <c r="Z36" s="151" t="s">
        <v>165</v>
      </c>
      <c r="AA36" s="152">
        <v>1</v>
      </c>
      <c r="AB36" s="53" t="s">
        <v>37</v>
      </c>
      <c r="AC36" s="151" t="s">
        <v>165</v>
      </c>
      <c r="AD36" s="152">
        <v>1</v>
      </c>
      <c r="AE36" s="53" t="s">
        <v>37</v>
      </c>
      <c r="AF36" s="151" t="s">
        <v>165</v>
      </c>
      <c r="AG36" s="152">
        <v>1</v>
      </c>
      <c r="AH36" s="53" t="s">
        <v>37</v>
      </c>
      <c r="AI36" s="151" t="s">
        <v>165</v>
      </c>
      <c r="AJ36" s="152">
        <v>1</v>
      </c>
      <c r="AK36" s="53" t="s">
        <v>37</v>
      </c>
      <c r="AL36" s="151" t="s">
        <v>165</v>
      </c>
      <c r="AM36" s="152">
        <v>1</v>
      </c>
      <c r="AN36" s="53" t="s">
        <v>37</v>
      </c>
      <c r="AO36" s="151" t="s">
        <v>165</v>
      </c>
      <c r="AP36" s="152">
        <v>1</v>
      </c>
      <c r="AQ36" s="53" t="s">
        <v>37</v>
      </c>
      <c r="AR36" s="151" t="s">
        <v>165</v>
      </c>
      <c r="AS36" s="152">
        <v>1</v>
      </c>
      <c r="AT36" s="53" t="s">
        <v>37</v>
      </c>
      <c r="AU36" s="17" t="s">
        <v>165</v>
      </c>
      <c r="AV36" s="18">
        <v>1</v>
      </c>
      <c r="AW36" s="53" t="s">
        <v>37</v>
      </c>
      <c r="AX36" s="151" t="s">
        <v>165</v>
      </c>
      <c r="AY36" s="152">
        <v>1</v>
      </c>
      <c r="AZ36" s="53" t="s">
        <v>37</v>
      </c>
      <c r="BA36" s="151" t="s">
        <v>165</v>
      </c>
      <c r="BB36" s="152">
        <v>1</v>
      </c>
      <c r="BC36" s="53" t="s">
        <v>37</v>
      </c>
      <c r="BD36" s="151" t="s">
        <v>165</v>
      </c>
      <c r="BE36" s="152">
        <v>1</v>
      </c>
      <c r="BF36" s="53" t="s">
        <v>37</v>
      </c>
      <c r="BG36" s="151" t="s">
        <v>165</v>
      </c>
      <c r="BH36" s="152">
        <v>1</v>
      </c>
    </row>
    <row r="37" spans="1:60" s="54" customFormat="1" ht="15" thickBot="1">
      <c r="A37" s="53" t="s">
        <v>38</v>
      </c>
      <c r="B37" s="157" t="s">
        <v>165</v>
      </c>
      <c r="C37" s="158">
        <v>1</v>
      </c>
      <c r="D37" s="53" t="s">
        <v>38</v>
      </c>
      <c r="E37" s="149">
        <v>1</v>
      </c>
      <c r="F37" s="150" t="s">
        <v>166</v>
      </c>
      <c r="G37" s="53" t="s">
        <v>38</v>
      </c>
      <c r="H37" s="149">
        <v>1</v>
      </c>
      <c r="I37" s="150" t="s">
        <v>166</v>
      </c>
      <c r="J37" s="53" t="s">
        <v>38</v>
      </c>
      <c r="K37" s="168">
        <v>2</v>
      </c>
      <c r="L37" s="169">
        <v>12</v>
      </c>
      <c r="M37" s="53" t="s">
        <v>38</v>
      </c>
      <c r="N37" s="149" t="s">
        <v>168</v>
      </c>
      <c r="O37" s="150" t="s">
        <v>169</v>
      </c>
      <c r="P37" s="53" t="s">
        <v>38</v>
      </c>
      <c r="Q37" s="149">
        <v>1</v>
      </c>
      <c r="R37" s="150">
        <v>12</v>
      </c>
      <c r="S37" s="53" t="s">
        <v>38</v>
      </c>
      <c r="T37" s="149">
        <v>1</v>
      </c>
      <c r="U37" s="150" t="s">
        <v>166</v>
      </c>
      <c r="V37" s="53" t="s">
        <v>38</v>
      </c>
      <c r="W37" s="149">
        <v>1</v>
      </c>
      <c r="X37" s="150" t="s">
        <v>166</v>
      </c>
      <c r="Y37" s="53" t="s">
        <v>38</v>
      </c>
      <c r="Z37" s="149">
        <v>1</v>
      </c>
      <c r="AA37" s="150">
        <v>12</v>
      </c>
      <c r="AB37" s="53" t="s">
        <v>38</v>
      </c>
      <c r="AC37" s="149">
        <v>1</v>
      </c>
      <c r="AD37" s="150">
        <v>12</v>
      </c>
      <c r="AE37" s="53" t="s">
        <v>38</v>
      </c>
      <c r="AF37" s="149">
        <v>1</v>
      </c>
      <c r="AG37" s="150">
        <v>1</v>
      </c>
      <c r="AH37" s="53" t="s">
        <v>38</v>
      </c>
      <c r="AI37" s="149">
        <v>1</v>
      </c>
      <c r="AJ37" s="150" t="s">
        <v>166</v>
      </c>
      <c r="AK37" s="53" t="s">
        <v>38</v>
      </c>
      <c r="AL37" s="149">
        <v>1</v>
      </c>
      <c r="AM37" s="150">
        <v>12</v>
      </c>
      <c r="AN37" s="53" t="s">
        <v>38</v>
      </c>
      <c r="AO37" s="149">
        <v>1</v>
      </c>
      <c r="AP37" s="150" t="s">
        <v>166</v>
      </c>
      <c r="AQ37" s="53" t="s">
        <v>38</v>
      </c>
      <c r="AR37" s="149">
        <v>1</v>
      </c>
      <c r="AS37" s="150">
        <v>1</v>
      </c>
      <c r="AT37" s="53" t="s">
        <v>38</v>
      </c>
      <c r="AU37" s="13">
        <v>1</v>
      </c>
      <c r="AV37" s="14">
        <v>1</v>
      </c>
      <c r="AW37" s="53" t="s">
        <v>38</v>
      </c>
      <c r="AX37" s="149">
        <v>1</v>
      </c>
      <c r="AY37" s="150">
        <v>12</v>
      </c>
      <c r="AZ37" s="53" t="s">
        <v>38</v>
      </c>
      <c r="BA37" s="149" t="s">
        <v>165</v>
      </c>
      <c r="BB37" s="150">
        <v>1</v>
      </c>
      <c r="BC37" s="53" t="s">
        <v>38</v>
      </c>
      <c r="BD37" s="149">
        <v>1</v>
      </c>
      <c r="BE37" s="150">
        <v>1</v>
      </c>
      <c r="BF37" s="53" t="s">
        <v>38</v>
      </c>
      <c r="BG37" s="149">
        <v>1</v>
      </c>
      <c r="BH37" s="150">
        <v>12</v>
      </c>
    </row>
    <row r="38" spans="1:60" s="54" customFormat="1" ht="15" thickBot="1">
      <c r="A38" s="53" t="s">
        <v>39</v>
      </c>
      <c r="B38" s="159">
        <v>1</v>
      </c>
      <c r="C38" s="160">
        <v>12</v>
      </c>
      <c r="D38" s="53" t="s">
        <v>39</v>
      </c>
      <c r="E38" s="151">
        <v>1</v>
      </c>
      <c r="F38" s="152">
        <v>12</v>
      </c>
      <c r="G38" s="53" t="s">
        <v>39</v>
      </c>
      <c r="H38" s="151">
        <v>1</v>
      </c>
      <c r="I38" s="152" t="s">
        <v>166</v>
      </c>
      <c r="J38" s="53" t="s">
        <v>39</v>
      </c>
      <c r="K38" s="168">
        <v>1</v>
      </c>
      <c r="L38" s="169">
        <v>12</v>
      </c>
      <c r="M38" s="53" t="s">
        <v>39</v>
      </c>
      <c r="N38" s="151">
        <v>1</v>
      </c>
      <c r="O38" s="152">
        <v>1</v>
      </c>
      <c r="P38" s="53" t="s">
        <v>39</v>
      </c>
      <c r="Q38" s="151">
        <v>2</v>
      </c>
      <c r="R38" s="152">
        <v>12</v>
      </c>
      <c r="S38" s="53" t="s">
        <v>39</v>
      </c>
      <c r="T38" s="151">
        <v>2</v>
      </c>
      <c r="U38" s="152">
        <v>12</v>
      </c>
      <c r="V38" s="53" t="s">
        <v>39</v>
      </c>
      <c r="W38" s="151">
        <v>1</v>
      </c>
      <c r="X38" s="152">
        <v>1</v>
      </c>
      <c r="Y38" s="53" t="s">
        <v>39</v>
      </c>
      <c r="Z38" s="151">
        <v>1</v>
      </c>
      <c r="AA38" s="152">
        <v>1</v>
      </c>
      <c r="AB38" s="53" t="s">
        <v>39</v>
      </c>
      <c r="AC38" s="151">
        <v>1</v>
      </c>
      <c r="AD38" s="152">
        <v>12</v>
      </c>
      <c r="AE38" s="53" t="s">
        <v>39</v>
      </c>
      <c r="AF38" s="151" t="s">
        <v>168</v>
      </c>
      <c r="AG38" s="152" t="s">
        <v>169</v>
      </c>
      <c r="AH38" s="53" t="s">
        <v>39</v>
      </c>
      <c r="AI38" s="151">
        <v>1</v>
      </c>
      <c r="AJ38" s="152">
        <v>1</v>
      </c>
      <c r="AK38" s="53" t="s">
        <v>39</v>
      </c>
      <c r="AL38" s="151">
        <v>1</v>
      </c>
      <c r="AM38" s="152">
        <v>1</v>
      </c>
      <c r="AN38" s="53" t="s">
        <v>39</v>
      </c>
      <c r="AO38" s="151">
        <v>1</v>
      </c>
      <c r="AP38" s="152">
        <v>1</v>
      </c>
      <c r="AQ38" s="53" t="s">
        <v>39</v>
      </c>
      <c r="AR38" s="151">
        <v>1</v>
      </c>
      <c r="AS38" s="152" t="s">
        <v>166</v>
      </c>
      <c r="AT38" s="53" t="s">
        <v>39</v>
      </c>
      <c r="AU38" s="15">
        <v>1</v>
      </c>
      <c r="AV38" s="16">
        <v>12</v>
      </c>
      <c r="AW38" s="53" t="s">
        <v>39</v>
      </c>
      <c r="AX38" s="151" t="s">
        <v>168</v>
      </c>
      <c r="AY38" s="152" t="s">
        <v>169</v>
      </c>
      <c r="AZ38" s="53" t="s">
        <v>39</v>
      </c>
      <c r="BA38" s="151">
        <v>1</v>
      </c>
      <c r="BB38" s="152">
        <v>1</v>
      </c>
      <c r="BC38" s="53" t="s">
        <v>39</v>
      </c>
      <c r="BD38" s="151">
        <v>2</v>
      </c>
      <c r="BE38" s="152">
        <v>12</v>
      </c>
      <c r="BF38" s="53" t="s">
        <v>39</v>
      </c>
      <c r="BG38" s="151" t="s">
        <v>165</v>
      </c>
      <c r="BH38" s="152">
        <v>1</v>
      </c>
    </row>
    <row r="39" spans="1:60" s="54" customFormat="1" ht="15.75" thickTop="1" thickBot="1">
      <c r="A39" s="53" t="s">
        <v>40</v>
      </c>
      <c r="B39" s="157" t="s">
        <v>165</v>
      </c>
      <c r="C39" s="158">
        <v>1</v>
      </c>
      <c r="D39" s="53" t="s">
        <v>40</v>
      </c>
      <c r="E39" s="151" t="s">
        <v>165</v>
      </c>
      <c r="F39" s="152">
        <v>1</v>
      </c>
      <c r="G39" s="53" t="s">
        <v>40</v>
      </c>
      <c r="H39" s="151" t="s">
        <v>165</v>
      </c>
      <c r="I39" s="152">
        <v>1</v>
      </c>
      <c r="J39" s="53" t="s">
        <v>40</v>
      </c>
      <c r="K39" s="168" t="s">
        <v>165</v>
      </c>
      <c r="L39" s="169">
        <v>1</v>
      </c>
      <c r="M39" s="53" t="s">
        <v>40</v>
      </c>
      <c r="N39" s="151" t="s">
        <v>165</v>
      </c>
      <c r="O39" s="152">
        <v>1</v>
      </c>
      <c r="P39" s="53" t="s">
        <v>40</v>
      </c>
      <c r="Q39" s="151" t="s">
        <v>165</v>
      </c>
      <c r="R39" s="152">
        <v>1</v>
      </c>
      <c r="S39" s="53" t="s">
        <v>40</v>
      </c>
      <c r="T39" s="151" t="s">
        <v>165</v>
      </c>
      <c r="U39" s="152">
        <v>1</v>
      </c>
      <c r="V39" s="53" t="s">
        <v>40</v>
      </c>
      <c r="W39" s="151" t="s">
        <v>165</v>
      </c>
      <c r="X39" s="152">
        <v>1</v>
      </c>
      <c r="Y39" s="53" t="s">
        <v>40</v>
      </c>
      <c r="Z39" s="151" t="s">
        <v>165</v>
      </c>
      <c r="AA39" s="152">
        <v>1</v>
      </c>
      <c r="AB39" s="53" t="s">
        <v>40</v>
      </c>
      <c r="AC39" s="151" t="s">
        <v>165</v>
      </c>
      <c r="AD39" s="152">
        <v>1</v>
      </c>
      <c r="AE39" s="53" t="s">
        <v>40</v>
      </c>
      <c r="AF39" s="151" t="s">
        <v>165</v>
      </c>
      <c r="AG39" s="152">
        <v>1</v>
      </c>
      <c r="AH39" s="53" t="s">
        <v>40</v>
      </c>
      <c r="AI39" s="151" t="s">
        <v>165</v>
      </c>
      <c r="AJ39" s="152">
        <v>1</v>
      </c>
      <c r="AK39" s="53" t="s">
        <v>40</v>
      </c>
      <c r="AL39" s="151" t="s">
        <v>165</v>
      </c>
      <c r="AM39" s="152">
        <v>1</v>
      </c>
      <c r="AN39" s="53" t="s">
        <v>40</v>
      </c>
      <c r="AO39" s="151" t="s">
        <v>165</v>
      </c>
      <c r="AP39" s="152">
        <v>1</v>
      </c>
      <c r="AQ39" s="53" t="s">
        <v>40</v>
      </c>
      <c r="AR39" s="151" t="s">
        <v>165</v>
      </c>
      <c r="AS39" s="152">
        <v>1</v>
      </c>
      <c r="AT39" s="53" t="s">
        <v>40</v>
      </c>
      <c r="AU39" s="17" t="s">
        <v>165</v>
      </c>
      <c r="AV39" s="18">
        <v>1</v>
      </c>
      <c r="AW39" s="53" t="s">
        <v>40</v>
      </c>
      <c r="AX39" s="151" t="s">
        <v>165</v>
      </c>
      <c r="AY39" s="152">
        <v>1</v>
      </c>
      <c r="AZ39" s="53" t="s">
        <v>40</v>
      </c>
      <c r="BA39" s="151" t="s">
        <v>165</v>
      </c>
      <c r="BB39" s="152">
        <v>1</v>
      </c>
      <c r="BC39" s="53" t="s">
        <v>40</v>
      </c>
      <c r="BD39" s="151" t="s">
        <v>165</v>
      </c>
      <c r="BE39" s="152">
        <v>1</v>
      </c>
      <c r="BF39" s="53" t="s">
        <v>40</v>
      </c>
      <c r="BG39" s="151" t="s">
        <v>165</v>
      </c>
      <c r="BH39" s="152">
        <v>1</v>
      </c>
    </row>
    <row r="40" spans="1:60" s="54" customFormat="1" ht="15" thickBot="1">
      <c r="A40" s="53" t="s">
        <v>41</v>
      </c>
      <c r="B40" s="157" t="s">
        <v>168</v>
      </c>
      <c r="C40" s="158" t="s">
        <v>169</v>
      </c>
      <c r="D40" s="53" t="s">
        <v>41</v>
      </c>
      <c r="E40" s="149">
        <v>1</v>
      </c>
      <c r="F40" s="150" t="s">
        <v>166</v>
      </c>
      <c r="G40" s="53" t="s">
        <v>41</v>
      </c>
      <c r="H40" s="149">
        <v>1</v>
      </c>
      <c r="I40" s="150">
        <v>1</v>
      </c>
      <c r="J40" s="53" t="s">
        <v>41</v>
      </c>
      <c r="K40" s="168" t="s">
        <v>165</v>
      </c>
      <c r="L40" s="169">
        <v>1</v>
      </c>
      <c r="M40" s="53" t="s">
        <v>41</v>
      </c>
      <c r="N40" s="149">
        <v>1</v>
      </c>
      <c r="O40" s="150">
        <v>1</v>
      </c>
      <c r="P40" s="53" t="s">
        <v>41</v>
      </c>
      <c r="Q40" s="149">
        <v>1</v>
      </c>
      <c r="R40" s="150">
        <v>1</v>
      </c>
      <c r="S40" s="53" t="s">
        <v>41</v>
      </c>
      <c r="T40" s="149">
        <v>1</v>
      </c>
      <c r="U40" s="150">
        <v>1</v>
      </c>
      <c r="V40" s="53" t="s">
        <v>41</v>
      </c>
      <c r="W40" s="149">
        <v>1</v>
      </c>
      <c r="X40" s="150">
        <v>1</v>
      </c>
      <c r="Y40" s="53" t="s">
        <v>41</v>
      </c>
      <c r="Z40" s="149">
        <v>1</v>
      </c>
      <c r="AA40" s="150">
        <v>1</v>
      </c>
      <c r="AB40" s="53" t="s">
        <v>41</v>
      </c>
      <c r="AC40" s="149">
        <v>1</v>
      </c>
      <c r="AD40" s="150">
        <v>1</v>
      </c>
      <c r="AE40" s="53" t="s">
        <v>41</v>
      </c>
      <c r="AF40" s="149">
        <v>1</v>
      </c>
      <c r="AG40" s="150">
        <v>1</v>
      </c>
      <c r="AH40" s="53" t="s">
        <v>41</v>
      </c>
      <c r="AI40" s="149">
        <v>1</v>
      </c>
      <c r="AJ40" s="150">
        <v>1</v>
      </c>
      <c r="AK40" s="53" t="s">
        <v>41</v>
      </c>
      <c r="AL40" s="149">
        <v>1</v>
      </c>
      <c r="AM40" s="150">
        <v>1</v>
      </c>
      <c r="AN40" s="53" t="s">
        <v>41</v>
      </c>
      <c r="AO40" s="149">
        <v>1</v>
      </c>
      <c r="AP40" s="150">
        <v>1</v>
      </c>
      <c r="AQ40" s="53" t="s">
        <v>41</v>
      </c>
      <c r="AR40" s="149">
        <v>1</v>
      </c>
      <c r="AS40" s="150">
        <v>12</v>
      </c>
      <c r="AT40" s="53" t="s">
        <v>41</v>
      </c>
      <c r="AU40" s="13">
        <v>1</v>
      </c>
      <c r="AV40" s="14">
        <v>1</v>
      </c>
      <c r="AW40" s="53" t="s">
        <v>41</v>
      </c>
      <c r="AX40" s="149">
        <v>1</v>
      </c>
      <c r="AY40" s="150">
        <v>1</v>
      </c>
      <c r="AZ40" s="53" t="s">
        <v>41</v>
      </c>
      <c r="BA40" s="149">
        <v>1</v>
      </c>
      <c r="BB40" s="150">
        <v>1</v>
      </c>
      <c r="BC40" s="53" t="s">
        <v>41</v>
      </c>
      <c r="BD40" s="149" t="s">
        <v>165</v>
      </c>
      <c r="BE40" s="150">
        <v>1</v>
      </c>
      <c r="BF40" s="53" t="s">
        <v>41</v>
      </c>
      <c r="BG40" s="149">
        <v>1</v>
      </c>
      <c r="BH40" s="150">
        <v>1</v>
      </c>
    </row>
    <row r="41" spans="1:60" s="54" customFormat="1" ht="15" thickBot="1">
      <c r="A41" s="53" t="s">
        <v>42</v>
      </c>
      <c r="B41" s="159">
        <v>2</v>
      </c>
      <c r="C41" s="160">
        <v>12</v>
      </c>
      <c r="D41" s="53" t="s">
        <v>42</v>
      </c>
      <c r="E41" s="151">
        <v>2</v>
      </c>
      <c r="F41" s="152">
        <v>12</v>
      </c>
      <c r="G41" s="53" t="s">
        <v>42</v>
      </c>
      <c r="H41" s="151">
        <v>2</v>
      </c>
      <c r="I41" s="152" t="s">
        <v>167</v>
      </c>
      <c r="J41" s="53" t="s">
        <v>42</v>
      </c>
      <c r="K41" s="168">
        <v>2</v>
      </c>
      <c r="L41" s="169">
        <v>12</v>
      </c>
      <c r="M41" s="53" t="s">
        <v>42</v>
      </c>
      <c r="N41" s="151">
        <v>2</v>
      </c>
      <c r="O41" s="152">
        <v>12</v>
      </c>
      <c r="P41" s="53" t="s">
        <v>42</v>
      </c>
      <c r="Q41" s="151">
        <v>2</v>
      </c>
      <c r="R41" s="152" t="s">
        <v>167</v>
      </c>
      <c r="S41" s="53" t="s">
        <v>42</v>
      </c>
      <c r="T41" s="151">
        <v>2</v>
      </c>
      <c r="U41" s="152">
        <v>12</v>
      </c>
      <c r="V41" s="53" t="s">
        <v>42</v>
      </c>
      <c r="W41" s="151">
        <v>2</v>
      </c>
      <c r="X41" s="152" t="s">
        <v>167</v>
      </c>
      <c r="Y41" s="53" t="s">
        <v>42</v>
      </c>
      <c r="Z41" s="151">
        <v>2</v>
      </c>
      <c r="AA41" s="152">
        <v>12</v>
      </c>
      <c r="AB41" s="53" t="s">
        <v>42</v>
      </c>
      <c r="AC41" s="151">
        <v>2</v>
      </c>
      <c r="AD41" s="152">
        <v>2</v>
      </c>
      <c r="AE41" s="53" t="s">
        <v>42</v>
      </c>
      <c r="AF41" s="151">
        <v>1</v>
      </c>
      <c r="AG41" s="152">
        <v>12</v>
      </c>
      <c r="AH41" s="53" t="s">
        <v>42</v>
      </c>
      <c r="AI41" s="151" t="s">
        <v>168</v>
      </c>
      <c r="AJ41" s="152" t="s">
        <v>169</v>
      </c>
      <c r="AK41" s="53" t="s">
        <v>42</v>
      </c>
      <c r="AL41" s="151">
        <v>2</v>
      </c>
      <c r="AM41" s="152" t="s">
        <v>167</v>
      </c>
      <c r="AN41" s="53" t="s">
        <v>42</v>
      </c>
      <c r="AO41" s="151" t="s">
        <v>168</v>
      </c>
      <c r="AP41" s="152" t="s">
        <v>169</v>
      </c>
      <c r="AQ41" s="53" t="s">
        <v>42</v>
      </c>
      <c r="AR41" s="151">
        <v>2</v>
      </c>
      <c r="AS41" s="152">
        <v>12</v>
      </c>
      <c r="AT41" s="53" t="s">
        <v>42</v>
      </c>
      <c r="AU41" s="15">
        <v>2</v>
      </c>
      <c r="AV41" s="16">
        <v>12</v>
      </c>
      <c r="AW41" s="53" t="s">
        <v>42</v>
      </c>
      <c r="AX41" s="151">
        <v>1</v>
      </c>
      <c r="AY41" s="152">
        <v>12</v>
      </c>
      <c r="AZ41" s="53" t="s">
        <v>42</v>
      </c>
      <c r="BA41" s="151">
        <v>1</v>
      </c>
      <c r="BB41" s="152">
        <v>12</v>
      </c>
      <c r="BC41" s="53" t="s">
        <v>42</v>
      </c>
      <c r="BD41" s="151" t="s">
        <v>168</v>
      </c>
      <c r="BE41" s="152" t="s">
        <v>169</v>
      </c>
      <c r="BF41" s="53" t="s">
        <v>42</v>
      </c>
      <c r="BG41" s="151">
        <v>2</v>
      </c>
      <c r="BH41" s="152" t="s">
        <v>169</v>
      </c>
    </row>
    <row r="42" spans="1:60" s="54" customFormat="1" ht="15.75" thickTop="1" thickBot="1">
      <c r="A42" s="53" t="s">
        <v>43</v>
      </c>
      <c r="B42" s="157">
        <v>1</v>
      </c>
      <c r="C42" s="158">
        <v>1</v>
      </c>
      <c r="D42" s="53" t="s">
        <v>43</v>
      </c>
      <c r="E42" s="151" t="s">
        <v>165</v>
      </c>
      <c r="F42" s="152">
        <v>1</v>
      </c>
      <c r="G42" s="53" t="s">
        <v>43</v>
      </c>
      <c r="H42" s="151" t="s">
        <v>168</v>
      </c>
      <c r="I42" s="152" t="s">
        <v>169</v>
      </c>
      <c r="J42" s="53" t="s">
        <v>43</v>
      </c>
      <c r="K42" s="168">
        <v>1</v>
      </c>
      <c r="L42" s="169">
        <v>1</v>
      </c>
      <c r="M42" s="53" t="s">
        <v>43</v>
      </c>
      <c r="N42" s="151">
        <v>1</v>
      </c>
      <c r="O42" s="152">
        <v>12</v>
      </c>
      <c r="P42" s="53" t="s">
        <v>43</v>
      </c>
      <c r="Q42" s="151">
        <v>1</v>
      </c>
      <c r="R42" s="152">
        <v>1</v>
      </c>
      <c r="S42" s="53" t="s">
        <v>43</v>
      </c>
      <c r="T42" s="151">
        <v>1</v>
      </c>
      <c r="U42" s="152">
        <v>1</v>
      </c>
      <c r="V42" s="53" t="s">
        <v>43</v>
      </c>
      <c r="W42" s="151" t="s">
        <v>168</v>
      </c>
      <c r="X42" s="152" t="s">
        <v>166</v>
      </c>
      <c r="Y42" s="53" t="s">
        <v>43</v>
      </c>
      <c r="Z42" s="151">
        <v>1</v>
      </c>
      <c r="AA42" s="152">
        <v>12</v>
      </c>
      <c r="AB42" s="53" t="s">
        <v>43</v>
      </c>
      <c r="AC42" s="151" t="s">
        <v>171</v>
      </c>
      <c r="AD42" s="152" t="s">
        <v>168</v>
      </c>
      <c r="AE42" s="53" t="s">
        <v>43</v>
      </c>
      <c r="AF42" s="151">
        <v>1</v>
      </c>
      <c r="AG42" s="152" t="s">
        <v>166</v>
      </c>
      <c r="AH42" s="53" t="s">
        <v>43</v>
      </c>
      <c r="AI42" s="151">
        <v>1</v>
      </c>
      <c r="AJ42" s="152" t="s">
        <v>166</v>
      </c>
      <c r="AK42" s="53" t="s">
        <v>43</v>
      </c>
      <c r="AL42" s="151">
        <v>1</v>
      </c>
      <c r="AM42" s="152">
        <v>12</v>
      </c>
      <c r="AN42" s="53" t="s">
        <v>43</v>
      </c>
      <c r="AO42" s="151">
        <v>1</v>
      </c>
      <c r="AP42" s="152" t="s">
        <v>166</v>
      </c>
      <c r="AQ42" s="53" t="s">
        <v>43</v>
      </c>
      <c r="AR42" s="151">
        <v>1</v>
      </c>
      <c r="AS42" s="152">
        <v>12</v>
      </c>
      <c r="AT42" s="53" t="s">
        <v>43</v>
      </c>
      <c r="AU42" s="17">
        <v>1</v>
      </c>
      <c r="AV42" s="18">
        <v>12</v>
      </c>
      <c r="AW42" s="53" t="s">
        <v>43</v>
      </c>
      <c r="AX42" s="151">
        <v>1</v>
      </c>
      <c r="AY42" s="152">
        <v>12</v>
      </c>
      <c r="AZ42" s="53" t="s">
        <v>43</v>
      </c>
      <c r="BA42" s="151">
        <v>1</v>
      </c>
      <c r="BB42" s="152">
        <v>1</v>
      </c>
      <c r="BC42" s="53" t="s">
        <v>43</v>
      </c>
      <c r="BD42" s="151">
        <v>1</v>
      </c>
      <c r="BE42" s="152">
        <v>12</v>
      </c>
      <c r="BF42" s="53" t="s">
        <v>43</v>
      </c>
      <c r="BG42" s="151">
        <v>1</v>
      </c>
      <c r="BH42" s="152" t="s">
        <v>166</v>
      </c>
    </row>
    <row r="43" spans="1:60" s="54" customFormat="1" ht="15" thickBot="1">
      <c r="A43" s="53" t="s">
        <v>44</v>
      </c>
      <c r="B43" s="157">
        <v>1</v>
      </c>
      <c r="C43" s="158" t="s">
        <v>166</v>
      </c>
      <c r="D43" s="53" t="s">
        <v>44</v>
      </c>
      <c r="E43" s="149">
        <v>1</v>
      </c>
      <c r="F43" s="150">
        <v>12</v>
      </c>
      <c r="G43" s="53" t="s">
        <v>44</v>
      </c>
      <c r="H43" s="149">
        <v>1</v>
      </c>
      <c r="I43" s="150">
        <v>1</v>
      </c>
      <c r="J43" s="53" t="s">
        <v>44</v>
      </c>
      <c r="K43" s="168">
        <v>1</v>
      </c>
      <c r="L43" s="169" t="s">
        <v>166</v>
      </c>
      <c r="M43" s="53" t="s">
        <v>44</v>
      </c>
      <c r="N43" s="149">
        <v>1</v>
      </c>
      <c r="O43" s="150">
        <v>1</v>
      </c>
      <c r="P43" s="53" t="s">
        <v>44</v>
      </c>
      <c r="Q43" s="149">
        <v>1</v>
      </c>
      <c r="R43" s="150">
        <v>1</v>
      </c>
      <c r="S43" s="53" t="s">
        <v>44</v>
      </c>
      <c r="T43" s="149">
        <v>1</v>
      </c>
      <c r="U43" s="150">
        <v>1</v>
      </c>
      <c r="V43" s="53" t="s">
        <v>44</v>
      </c>
      <c r="W43" s="149">
        <v>1</v>
      </c>
      <c r="X43" s="150">
        <v>1</v>
      </c>
      <c r="Y43" s="53" t="s">
        <v>44</v>
      </c>
      <c r="Z43" s="149">
        <v>1</v>
      </c>
      <c r="AA43" s="150">
        <v>12</v>
      </c>
      <c r="AB43" s="53" t="s">
        <v>44</v>
      </c>
      <c r="AC43" s="149">
        <v>1</v>
      </c>
      <c r="AD43" s="150">
        <v>1</v>
      </c>
      <c r="AE43" s="53" t="s">
        <v>44</v>
      </c>
      <c r="AF43" s="149">
        <v>1</v>
      </c>
      <c r="AG43" s="150">
        <v>12</v>
      </c>
      <c r="AH43" s="53" t="s">
        <v>44</v>
      </c>
      <c r="AI43" s="149">
        <v>1</v>
      </c>
      <c r="AJ43" s="150">
        <v>1</v>
      </c>
      <c r="AK43" s="53" t="s">
        <v>44</v>
      </c>
      <c r="AL43" s="149" t="s">
        <v>168</v>
      </c>
      <c r="AM43" s="150" t="s">
        <v>169</v>
      </c>
      <c r="AN43" s="53" t="s">
        <v>44</v>
      </c>
      <c r="AO43" s="149">
        <v>1</v>
      </c>
      <c r="AP43" s="150" t="s">
        <v>166</v>
      </c>
      <c r="AQ43" s="53" t="s">
        <v>44</v>
      </c>
      <c r="AR43" s="149" t="s">
        <v>168</v>
      </c>
      <c r="AS43" s="150" t="s">
        <v>169</v>
      </c>
      <c r="AT43" s="53" t="s">
        <v>44</v>
      </c>
      <c r="AU43" s="13">
        <v>1</v>
      </c>
      <c r="AV43" s="14">
        <v>12</v>
      </c>
      <c r="AW43" s="53" t="s">
        <v>44</v>
      </c>
      <c r="AX43" s="149">
        <v>1</v>
      </c>
      <c r="AY43" s="150">
        <v>1</v>
      </c>
      <c r="AZ43" s="53" t="s">
        <v>44</v>
      </c>
      <c r="BA43" s="149" t="s">
        <v>168</v>
      </c>
      <c r="BB43" s="150" t="s">
        <v>169</v>
      </c>
      <c r="BC43" s="53" t="s">
        <v>44</v>
      </c>
      <c r="BD43" s="149">
        <v>1</v>
      </c>
      <c r="BE43" s="150">
        <v>12</v>
      </c>
      <c r="BF43" s="53" t="s">
        <v>44</v>
      </c>
      <c r="BG43" s="149">
        <v>1</v>
      </c>
      <c r="BH43" s="150" t="s">
        <v>166</v>
      </c>
    </row>
    <row r="44" spans="1:60" s="54" customFormat="1" ht="15" thickBot="1">
      <c r="A44" s="53" t="s">
        <v>45</v>
      </c>
      <c r="B44" s="161">
        <v>1</v>
      </c>
      <c r="C44" s="162">
        <v>12</v>
      </c>
      <c r="D44" s="53" t="s">
        <v>45</v>
      </c>
      <c r="E44" s="149">
        <v>1</v>
      </c>
      <c r="F44" s="150">
        <v>1</v>
      </c>
      <c r="G44" s="53" t="s">
        <v>45</v>
      </c>
      <c r="H44" s="149">
        <v>1</v>
      </c>
      <c r="I44" s="150">
        <v>1</v>
      </c>
      <c r="J44" s="53" t="s">
        <v>45</v>
      </c>
      <c r="K44" s="168" t="s">
        <v>168</v>
      </c>
      <c r="L44" s="169" t="s">
        <v>169</v>
      </c>
      <c r="M44" s="53" t="s">
        <v>45</v>
      </c>
      <c r="N44" s="149">
        <v>1</v>
      </c>
      <c r="O44" s="150">
        <v>12</v>
      </c>
      <c r="P44" s="53" t="s">
        <v>45</v>
      </c>
      <c r="Q44" s="149">
        <v>1</v>
      </c>
      <c r="R44" s="150" t="s">
        <v>166</v>
      </c>
      <c r="S44" s="53" t="s">
        <v>45</v>
      </c>
      <c r="T44" s="149">
        <v>1</v>
      </c>
      <c r="U44" s="150" t="s">
        <v>166</v>
      </c>
      <c r="V44" s="53" t="s">
        <v>45</v>
      </c>
      <c r="W44" s="149">
        <v>1</v>
      </c>
      <c r="X44" s="150" t="s">
        <v>166</v>
      </c>
      <c r="Y44" s="53" t="s">
        <v>45</v>
      </c>
      <c r="Z44" s="149">
        <v>1</v>
      </c>
      <c r="AA44" s="150">
        <v>12</v>
      </c>
      <c r="AB44" s="53" t="s">
        <v>45</v>
      </c>
      <c r="AC44" s="149">
        <v>2</v>
      </c>
      <c r="AD44" s="150" t="s">
        <v>169</v>
      </c>
      <c r="AE44" s="53" t="s">
        <v>45</v>
      </c>
      <c r="AF44" s="149">
        <v>1</v>
      </c>
      <c r="AG44" s="150">
        <v>12</v>
      </c>
      <c r="AH44" s="53" t="s">
        <v>45</v>
      </c>
      <c r="AI44" s="149">
        <v>1</v>
      </c>
      <c r="AJ44" s="150" t="s">
        <v>166</v>
      </c>
      <c r="AK44" s="53" t="s">
        <v>45</v>
      </c>
      <c r="AL44" s="149">
        <v>1</v>
      </c>
      <c r="AM44" s="150">
        <v>1</v>
      </c>
      <c r="AN44" s="53" t="s">
        <v>45</v>
      </c>
      <c r="AO44" s="149">
        <v>1</v>
      </c>
      <c r="AP44" s="150" t="s">
        <v>166</v>
      </c>
      <c r="AQ44" s="53" t="s">
        <v>45</v>
      </c>
      <c r="AR44" s="149">
        <v>1</v>
      </c>
      <c r="AS44" s="150">
        <v>1</v>
      </c>
      <c r="AT44" s="53" t="s">
        <v>45</v>
      </c>
      <c r="AU44" s="13">
        <v>1</v>
      </c>
      <c r="AV44" s="14">
        <v>12</v>
      </c>
      <c r="AW44" s="53" t="s">
        <v>45</v>
      </c>
      <c r="AX44" s="149">
        <v>1</v>
      </c>
      <c r="AY44" s="150">
        <v>12</v>
      </c>
      <c r="AZ44" s="53" t="s">
        <v>45</v>
      </c>
      <c r="BA44" s="149">
        <v>1</v>
      </c>
      <c r="BB44" s="150">
        <v>12</v>
      </c>
      <c r="BC44" s="53" t="s">
        <v>45</v>
      </c>
      <c r="BD44" s="149">
        <v>1</v>
      </c>
      <c r="BE44" s="150">
        <v>12</v>
      </c>
      <c r="BF44" s="53" t="s">
        <v>45</v>
      </c>
      <c r="BG44" s="149">
        <v>1</v>
      </c>
      <c r="BH44" s="150">
        <v>1</v>
      </c>
    </row>
    <row r="45" spans="1:60" s="54" customFormat="1" ht="15" thickBot="1">
      <c r="A45" s="53" t="s">
        <v>46</v>
      </c>
      <c r="B45" s="161">
        <v>2</v>
      </c>
      <c r="C45" s="162">
        <v>2</v>
      </c>
      <c r="D45" s="53" t="s">
        <v>46</v>
      </c>
      <c r="E45" s="153" t="s">
        <v>170</v>
      </c>
      <c r="F45" s="154">
        <v>2</v>
      </c>
      <c r="G45" s="53" t="s">
        <v>46</v>
      </c>
      <c r="H45" s="153" t="s">
        <v>170</v>
      </c>
      <c r="I45" s="154">
        <v>2</v>
      </c>
      <c r="J45" s="53" t="s">
        <v>46</v>
      </c>
      <c r="K45" s="170">
        <v>2</v>
      </c>
      <c r="L45" s="171">
        <v>2</v>
      </c>
      <c r="M45" s="53" t="s">
        <v>46</v>
      </c>
      <c r="N45" s="153" t="s">
        <v>170</v>
      </c>
      <c r="O45" s="154">
        <v>2</v>
      </c>
      <c r="P45" s="53" t="s">
        <v>46</v>
      </c>
      <c r="Q45" s="153" t="s">
        <v>170</v>
      </c>
      <c r="R45" s="154">
        <v>2</v>
      </c>
      <c r="S45" s="53" t="s">
        <v>46</v>
      </c>
      <c r="T45" s="153" t="s">
        <v>170</v>
      </c>
      <c r="U45" s="152">
        <v>2</v>
      </c>
      <c r="V45" s="53" t="s">
        <v>46</v>
      </c>
      <c r="W45" s="153" t="s">
        <v>170</v>
      </c>
      <c r="X45" s="154">
        <v>2</v>
      </c>
      <c r="Y45" s="53" t="s">
        <v>46</v>
      </c>
      <c r="Z45" s="153" t="s">
        <v>170</v>
      </c>
      <c r="AA45" s="154">
        <v>2</v>
      </c>
      <c r="AB45" s="53" t="s">
        <v>46</v>
      </c>
      <c r="AC45" s="153" t="s">
        <v>170</v>
      </c>
      <c r="AD45" s="154">
        <v>2</v>
      </c>
      <c r="AE45" s="53" t="s">
        <v>46</v>
      </c>
      <c r="AF45" s="153" t="s">
        <v>170</v>
      </c>
      <c r="AG45" s="154">
        <v>2</v>
      </c>
      <c r="AH45" s="53" t="s">
        <v>46</v>
      </c>
      <c r="AI45" s="153" t="s">
        <v>170</v>
      </c>
      <c r="AJ45" s="154">
        <v>2</v>
      </c>
      <c r="AK45" s="53" t="s">
        <v>46</v>
      </c>
      <c r="AL45" s="153" t="s">
        <v>170</v>
      </c>
      <c r="AM45" s="154">
        <v>2</v>
      </c>
      <c r="AN45" s="53" t="s">
        <v>46</v>
      </c>
      <c r="AO45" s="153" t="s">
        <v>170</v>
      </c>
      <c r="AP45" s="154">
        <v>2</v>
      </c>
      <c r="AQ45" s="53" t="s">
        <v>46</v>
      </c>
      <c r="AR45" s="153" t="s">
        <v>170</v>
      </c>
      <c r="AS45" s="154">
        <v>2</v>
      </c>
      <c r="AT45" s="53" t="s">
        <v>46</v>
      </c>
      <c r="AU45" s="19" t="s">
        <v>170</v>
      </c>
      <c r="AV45" s="20">
        <v>2</v>
      </c>
      <c r="AW45" s="53" t="s">
        <v>46</v>
      </c>
      <c r="AX45" s="153" t="s">
        <v>170</v>
      </c>
      <c r="AY45" s="154">
        <v>2</v>
      </c>
      <c r="AZ45" s="53" t="s">
        <v>46</v>
      </c>
      <c r="BA45" s="153">
        <v>2</v>
      </c>
      <c r="BB45" s="154" t="s">
        <v>167</v>
      </c>
      <c r="BC45" s="53" t="s">
        <v>46</v>
      </c>
      <c r="BD45" s="153" t="s">
        <v>170</v>
      </c>
      <c r="BE45" s="154">
        <v>2</v>
      </c>
      <c r="BF45" s="53" t="s">
        <v>46</v>
      </c>
      <c r="BG45" s="153">
        <v>2</v>
      </c>
      <c r="BH45" s="154">
        <v>2</v>
      </c>
    </row>
    <row r="46" spans="1:60" ht="15.75" thickTop="1" thickBot="1">
      <c r="A46" s="2"/>
      <c r="B46" s="180" t="str">
        <f>D97</f>
        <v>OK</v>
      </c>
      <c r="C46" s="181"/>
      <c r="E46" s="180" t="str">
        <f>L97</f>
        <v>OK</v>
      </c>
      <c r="F46" s="181"/>
      <c r="H46" s="180" t="str">
        <f>T97</f>
        <v>OK</v>
      </c>
      <c r="I46" s="181"/>
      <c r="K46" s="180" t="str">
        <f>AB97</f>
        <v>OK</v>
      </c>
      <c r="L46" s="181"/>
      <c r="N46" s="180" t="str">
        <f>AJ97</f>
        <v>OK</v>
      </c>
      <c r="O46" s="181"/>
      <c r="Q46" s="180" t="str">
        <f>AR97</f>
        <v>OK</v>
      </c>
      <c r="R46" s="181"/>
      <c r="T46" s="180" t="str">
        <f>AZ97</f>
        <v>OK</v>
      </c>
      <c r="U46" s="181"/>
      <c r="W46" s="180" t="str">
        <f>BH97</f>
        <v>OK</v>
      </c>
      <c r="X46" s="181"/>
      <c r="Z46" s="180" t="str">
        <f>BP97</f>
        <v>OK</v>
      </c>
      <c r="AA46" s="181"/>
      <c r="AC46" s="180" t="str">
        <f>BX97</f>
        <v>OK</v>
      </c>
      <c r="AD46" s="181"/>
      <c r="AF46" s="180" t="str">
        <f>CF97</f>
        <v>OK</v>
      </c>
      <c r="AG46" s="181"/>
      <c r="AI46" s="180" t="str">
        <f>CN97</f>
        <v>OK</v>
      </c>
      <c r="AJ46" s="181"/>
      <c r="AL46" s="180" t="str">
        <f>CV97</f>
        <v>OK</v>
      </c>
      <c r="AM46" s="181"/>
      <c r="AO46" s="180" t="str">
        <f>DD97</f>
        <v>OK</v>
      </c>
      <c r="AP46" s="181"/>
      <c r="AR46" s="180" t="str">
        <f>DL97</f>
        <v>OK</v>
      </c>
      <c r="AS46" s="181"/>
      <c r="AU46" s="180" t="str">
        <f>DT97</f>
        <v>OK</v>
      </c>
      <c r="AV46" s="181"/>
      <c r="AX46" s="180" t="str">
        <f>EB97</f>
        <v>OK</v>
      </c>
      <c r="AY46" s="181"/>
      <c r="BA46" s="180" t="str">
        <f>EJ97</f>
        <v>OK</v>
      </c>
      <c r="BB46" s="181"/>
      <c r="BD46" s="180" t="str">
        <f>ER97</f>
        <v>OK</v>
      </c>
      <c r="BE46" s="181"/>
      <c r="BG46" s="180" t="str">
        <f>EZ97</f>
        <v>OK</v>
      </c>
      <c r="BH46" s="181"/>
    </row>
    <row r="47" spans="1:60" ht="15" thickTop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>
      <c r="A48" s="2"/>
      <c r="B48" s="175" t="s">
        <v>15</v>
      </c>
      <c r="C48" s="178"/>
      <c r="D48" s="2"/>
      <c r="E48" s="175" t="s">
        <v>15</v>
      </c>
      <c r="F48" s="178"/>
      <c r="G48" s="2"/>
      <c r="H48" s="175" t="s">
        <v>15</v>
      </c>
      <c r="I48" s="178"/>
      <c r="J48" s="2"/>
      <c r="K48" s="175" t="s">
        <v>15</v>
      </c>
      <c r="L48" s="178"/>
      <c r="M48" s="2"/>
      <c r="N48" s="175" t="s">
        <v>15</v>
      </c>
      <c r="O48" s="178"/>
      <c r="P48" s="2"/>
      <c r="Q48" s="175" t="s">
        <v>15</v>
      </c>
      <c r="R48" s="178"/>
      <c r="S48" s="2"/>
      <c r="T48" s="175" t="s">
        <v>15</v>
      </c>
      <c r="U48" s="178"/>
      <c r="V48" s="2"/>
      <c r="W48" s="175" t="s">
        <v>15</v>
      </c>
      <c r="X48" s="178"/>
      <c r="Y48" s="2"/>
      <c r="Z48" s="175" t="s">
        <v>15</v>
      </c>
      <c r="AA48" s="178"/>
      <c r="AB48" s="2"/>
      <c r="AC48" s="175" t="s">
        <v>15</v>
      </c>
      <c r="AD48" s="178"/>
      <c r="AE48" s="2"/>
      <c r="AF48" s="175" t="s">
        <v>15</v>
      </c>
      <c r="AG48" s="178"/>
      <c r="AH48" s="2"/>
      <c r="AI48" s="175" t="s">
        <v>15</v>
      </c>
      <c r="AJ48" s="178"/>
      <c r="AK48" s="2"/>
      <c r="AL48" s="175" t="s">
        <v>15</v>
      </c>
      <c r="AM48" s="178"/>
      <c r="AN48" s="2"/>
      <c r="AO48" s="175" t="s">
        <v>15</v>
      </c>
      <c r="AP48" s="178"/>
      <c r="AQ48" s="2"/>
      <c r="AR48" s="175" t="s">
        <v>15</v>
      </c>
      <c r="AS48" s="178"/>
      <c r="AT48" s="2"/>
      <c r="AU48" s="175" t="s">
        <v>15</v>
      </c>
      <c r="AV48" s="178"/>
      <c r="AW48" s="2"/>
      <c r="AX48" s="175" t="s">
        <v>15</v>
      </c>
      <c r="AY48" s="178"/>
      <c r="AZ48" s="2"/>
      <c r="BA48" s="175" t="s">
        <v>15</v>
      </c>
      <c r="BB48" s="178"/>
      <c r="BC48" s="2"/>
      <c r="BD48" s="175" t="s">
        <v>15</v>
      </c>
      <c r="BE48" s="178"/>
      <c r="BF48" s="2"/>
      <c r="BG48" s="175" t="s">
        <v>15</v>
      </c>
      <c r="BH48" s="178"/>
    </row>
    <row r="49" spans="1:60" ht="15" thickBot="1">
      <c r="A49" s="2"/>
      <c r="B49" s="179"/>
      <c r="C49" s="179"/>
      <c r="D49" s="2"/>
      <c r="E49" s="179"/>
      <c r="F49" s="179"/>
      <c r="G49" s="2"/>
      <c r="H49" s="179"/>
      <c r="I49" s="179"/>
      <c r="J49" s="2"/>
      <c r="K49" s="179"/>
      <c r="L49" s="179"/>
      <c r="M49" s="2"/>
      <c r="N49" s="179"/>
      <c r="O49" s="179"/>
      <c r="P49" s="2"/>
      <c r="Q49" s="179"/>
      <c r="R49" s="179"/>
      <c r="S49" s="2"/>
      <c r="T49" s="179"/>
      <c r="U49" s="179"/>
      <c r="V49" s="2"/>
      <c r="W49" s="179"/>
      <c r="X49" s="179"/>
      <c r="Y49" s="2"/>
      <c r="Z49" s="179"/>
      <c r="AA49" s="179"/>
      <c r="AB49" s="2"/>
      <c r="AC49" s="179"/>
      <c r="AD49" s="179"/>
      <c r="AE49" s="2"/>
      <c r="AF49" s="179"/>
      <c r="AG49" s="179"/>
      <c r="AH49" s="2"/>
      <c r="AI49" s="179"/>
      <c r="AJ49" s="179"/>
      <c r="AK49" s="2"/>
      <c r="AL49" s="179"/>
      <c r="AM49" s="179"/>
      <c r="AN49" s="2"/>
      <c r="AO49" s="179"/>
      <c r="AP49" s="179"/>
      <c r="AQ49" s="2"/>
      <c r="AR49" s="179"/>
      <c r="AS49" s="179"/>
      <c r="AT49" s="2"/>
      <c r="AU49" s="179"/>
      <c r="AV49" s="179"/>
      <c r="AW49" s="2"/>
      <c r="AX49" s="179"/>
      <c r="AY49" s="179"/>
      <c r="AZ49" s="2"/>
      <c r="BA49" s="179"/>
      <c r="BB49" s="179"/>
      <c r="BC49" s="2"/>
      <c r="BD49" s="179"/>
      <c r="BE49" s="179"/>
      <c r="BF49" s="2"/>
      <c r="BG49" s="179"/>
      <c r="BH49" s="179"/>
    </row>
    <row r="50" spans="1:60" ht="15.75" thickTop="1" thickBot="1">
      <c r="A50" s="2"/>
      <c r="B50" s="173" t="str">
        <f>DB!A52</f>
        <v>2toNone</v>
      </c>
      <c r="C50" s="174"/>
      <c r="D50" s="2"/>
      <c r="E50" s="173" t="str">
        <f>DB!A53</f>
        <v>Barca</v>
      </c>
      <c r="F50" s="174"/>
      <c r="G50" s="2"/>
      <c r="H50" s="173" t="str">
        <f>DB!A54</f>
        <v>brula</v>
      </c>
      <c r="I50" s="174"/>
      <c r="J50" s="2"/>
      <c r="K50" s="173" t="str">
        <f>DB!A55</f>
        <v>Galway</v>
      </c>
      <c r="L50" s="174"/>
      <c r="M50" s="2"/>
      <c r="N50" s="173" t="str">
        <f>DB!A56</f>
        <v>Hede</v>
      </c>
      <c r="O50" s="174"/>
      <c r="P50" s="2"/>
      <c r="Q50" s="173" t="str">
        <f>DB!A57</f>
        <v>Jesper</v>
      </c>
      <c r="R50" s="174"/>
      <c r="S50" s="2"/>
      <c r="T50" s="173" t="str">
        <f>DB!A58</f>
        <v>Kudsken</v>
      </c>
      <c r="U50" s="174"/>
      <c r="V50" s="2"/>
      <c r="W50" s="173" t="str">
        <f>DB!A59</f>
        <v>Laplace</v>
      </c>
      <c r="X50" s="174"/>
      <c r="Y50" s="2"/>
      <c r="Z50" s="173" t="str">
        <f>DB!A60</f>
        <v>LPHJ</v>
      </c>
      <c r="AA50" s="174"/>
      <c r="AB50" s="2"/>
      <c r="AC50" s="173" t="str">
        <f>DB!A61</f>
        <v>Lucky</v>
      </c>
      <c r="AD50" s="174"/>
      <c r="AE50" s="2"/>
      <c r="AF50" s="173" t="str">
        <f>DB!A62</f>
        <v>Magpies</v>
      </c>
      <c r="AG50" s="174"/>
      <c r="AH50" s="2"/>
      <c r="AI50" s="173" t="str">
        <f>DB!A63</f>
        <v>Murer</v>
      </c>
      <c r="AJ50" s="174"/>
      <c r="AK50" s="2"/>
      <c r="AL50" s="173" t="str">
        <f>DB!A64</f>
        <v>Nemelig</v>
      </c>
      <c r="AM50" s="174"/>
      <c r="AN50" s="2"/>
      <c r="AO50" s="173" t="str">
        <f>DB!A65</f>
        <v>Nuser</v>
      </c>
      <c r="AP50" s="174"/>
      <c r="AQ50" s="2"/>
      <c r="AR50" s="173" t="str">
        <f>DB!A66</f>
        <v>Randers</v>
      </c>
      <c r="AS50" s="174"/>
      <c r="AT50" s="2"/>
      <c r="AU50" s="173" t="str">
        <f>DB!A67</f>
        <v>Schøn</v>
      </c>
      <c r="AV50" s="174"/>
      <c r="AW50" s="2"/>
      <c r="AX50" s="173" t="str">
        <f>DB!A68</f>
        <v>Sebjoh</v>
      </c>
      <c r="AY50" s="174"/>
      <c r="AZ50" s="2"/>
      <c r="BA50" s="173" t="str">
        <f>DB!A69</f>
        <v>Steam</v>
      </c>
      <c r="BB50" s="174"/>
      <c r="BC50" s="2"/>
      <c r="BD50" s="173" t="str">
        <f>DB!A70</f>
        <v>Søknud</v>
      </c>
      <c r="BE50" s="174"/>
      <c r="BF50" s="2"/>
      <c r="BG50" s="173" t="str">
        <f>DB!A71</f>
        <v>ÅZÆTZØW</v>
      </c>
      <c r="BH50" s="174"/>
    </row>
    <row r="51" spans="1:60" ht="15.75" thickTop="1" thickBot="1">
      <c r="A51" s="2"/>
      <c r="B51" s="180" t="str">
        <f>IF(DB!C52=1,"Disket",IF(DB!E52=1,"Udmeldt",IF(DB!M52=1,"Res","Status")))</f>
        <v>Status</v>
      </c>
      <c r="C51" s="182"/>
      <c r="D51" s="2"/>
      <c r="E51" s="180" t="str">
        <f>IF(DB!C53=1,"Disket",IF(DB!E53=1,"Udmeldt",IF(DB!M53=1,"Res","Status")))</f>
        <v>Status</v>
      </c>
      <c r="F51" s="182"/>
      <c r="G51" s="2"/>
      <c r="H51" s="180" t="str">
        <f>IF(DB!C54=1,"Disket",IF(DB!E54=1,"Udmeldt",IF(DB!M54=1,"Res","Status")))</f>
        <v>Status</v>
      </c>
      <c r="I51" s="182"/>
      <c r="J51" s="2"/>
      <c r="K51" s="180" t="str">
        <f>IF(DB!C55=1,"Disket",IF(DB!E55=1,"Udmeldt",IF(DB!M55=1,"Res","Status")))</f>
        <v>Status</v>
      </c>
      <c r="L51" s="182"/>
      <c r="M51" s="2"/>
      <c r="N51" s="180" t="str">
        <f>IF(DB!C56=1,"Disket",IF(DB!E56=1,"Udmeldt",IF(DB!M56=1,"Res","Status")))</f>
        <v>Status</v>
      </c>
      <c r="O51" s="182"/>
      <c r="P51" s="2"/>
      <c r="Q51" s="180" t="str">
        <f>IF(DB!C57=1,"Disket",IF(DB!E57=1,"Udmeldt",IF(DB!M57=1,"Res","Status")))</f>
        <v>Status</v>
      </c>
      <c r="R51" s="182"/>
      <c r="S51" s="2"/>
      <c r="T51" s="180" t="str">
        <f>IF(DB!C58=1,"Disket",IF(DB!E58=1,"Udmeldt",IF(DB!M58=1,"Res","Status")))</f>
        <v>Status</v>
      </c>
      <c r="U51" s="182"/>
      <c r="V51" s="2"/>
      <c r="W51" s="180" t="str">
        <f>IF(DB!C59=1,"Disket",IF(DB!E59=1,"Udmeldt",IF(DB!M59=1,"Res","Status")))</f>
        <v>Status</v>
      </c>
      <c r="X51" s="182"/>
      <c r="Y51" s="2"/>
      <c r="Z51" s="180" t="str">
        <f>IF(DB!C60=1,"Disket",IF(DB!E60=1,"Udmeldt",IF(DB!M60=1,"Res","Status")))</f>
        <v>Status</v>
      </c>
      <c r="AA51" s="182"/>
      <c r="AB51" s="2"/>
      <c r="AC51" s="180" t="str">
        <f>IF(DB!C61=1,"Disket",IF(DB!E61=1,"Udmeldt",IF(DB!M61=1,"Res","Status")))</f>
        <v>Status</v>
      </c>
      <c r="AD51" s="182"/>
      <c r="AE51" s="2"/>
      <c r="AF51" s="180" t="str">
        <f>IF(DB!C62=1,"Disket",IF(DB!E62=1,"Udmeldt",IF(DB!M62=1,"Res","Status")))</f>
        <v>Status</v>
      </c>
      <c r="AG51" s="182"/>
      <c r="AH51" s="2"/>
      <c r="AI51" s="180" t="str">
        <f>IF(DB!C63=1,"Disket",IF(DB!E63=1,"Udmeldt",IF(DB!M63=1,"Res","Status")))</f>
        <v>Status</v>
      </c>
      <c r="AJ51" s="182"/>
      <c r="AK51" s="2"/>
      <c r="AL51" s="180" t="str">
        <f>IF(DB!C64=1,"Disket",IF(DB!E64=1,"Udmeldt",IF(DB!M64=1,"Res","Status")))</f>
        <v>Status</v>
      </c>
      <c r="AM51" s="182"/>
      <c r="AN51" s="2"/>
      <c r="AO51" s="180" t="str">
        <f>IF(DB!C65=1,"Disket",IF(DB!E65=1,"Udmeldt",IF(DB!M65=1,"Res","Status")))</f>
        <v>Status</v>
      </c>
      <c r="AP51" s="182"/>
      <c r="AQ51" s="2"/>
      <c r="AR51" s="180" t="str">
        <f>IF(DB!C66=1,"Disket",IF(DB!E66=1,"Udmeldt",IF(DB!M66=1,"Res","Status")))</f>
        <v>Status</v>
      </c>
      <c r="AS51" s="182"/>
      <c r="AT51" s="2"/>
      <c r="AU51" s="180" t="str">
        <f>IF(DB!C67=1,"Disket",IF(DB!E67=1,"Udmeldt",IF(DB!M67=1,"Res","Status")))</f>
        <v>Status</v>
      </c>
      <c r="AV51" s="182"/>
      <c r="AW51" s="2"/>
      <c r="AX51" s="180" t="str">
        <f>IF(DB!C68=1,"Disket",IF(DB!E68=1,"Udmeldt",IF(DB!M68=1,"Res","Status")))</f>
        <v>Status</v>
      </c>
      <c r="AY51" s="182"/>
      <c r="AZ51" s="2"/>
      <c r="BA51" s="180" t="str">
        <f>IF(DB!C69=1,"Disket",IF(DB!E69=1,"Udmeldt",IF(DB!M69=1,"Res","Status")))</f>
        <v>Status</v>
      </c>
      <c r="BB51" s="182"/>
      <c r="BC51" s="2"/>
      <c r="BD51" s="180" t="str">
        <f>IF(DB!C70=1,"Disket",IF(DB!E70=1,"Udmeldt",IF(DB!M70=1,"Res","Status")))</f>
        <v>Status</v>
      </c>
      <c r="BE51" s="182"/>
      <c r="BF51" s="2"/>
      <c r="BG51" s="180" t="str">
        <f>IF(DB!C71=1,"Disket",IF(DB!E71=1,"Udmeldt",IF(DB!M71=1,"Res","Status")))</f>
        <v>Status</v>
      </c>
      <c r="BH51" s="182"/>
    </row>
    <row r="52" spans="1:60" ht="15.75" thickTop="1" thickBot="1">
      <c r="A52" s="2"/>
      <c r="B52" s="183"/>
      <c r="C52" s="184"/>
      <c r="D52" s="2"/>
      <c r="E52" s="183"/>
      <c r="F52" s="184"/>
      <c r="G52" s="2"/>
      <c r="H52" s="183"/>
      <c r="I52" s="184"/>
      <c r="J52" s="2"/>
      <c r="K52" s="183"/>
      <c r="L52" s="184"/>
      <c r="M52" s="2"/>
      <c r="N52" s="183"/>
      <c r="O52" s="184"/>
      <c r="P52" s="2"/>
      <c r="Q52" s="183"/>
      <c r="R52" s="184"/>
      <c r="S52" s="2"/>
      <c r="T52" s="183"/>
      <c r="U52" s="184"/>
      <c r="V52" s="2"/>
      <c r="W52" s="183"/>
      <c r="X52" s="184"/>
      <c r="Y52" s="2"/>
      <c r="Z52" s="183"/>
      <c r="AA52" s="184"/>
      <c r="AB52" s="2"/>
      <c r="AC52" s="183"/>
      <c r="AD52" s="184"/>
      <c r="AE52" s="2"/>
      <c r="AF52" s="183"/>
      <c r="AG52" s="184"/>
      <c r="AH52" s="2"/>
      <c r="AI52" s="183"/>
      <c r="AJ52" s="184"/>
      <c r="AK52" s="2"/>
      <c r="AL52" s="183"/>
      <c r="AM52" s="184"/>
      <c r="AN52" s="2"/>
      <c r="AO52" s="183"/>
      <c r="AP52" s="184"/>
      <c r="AQ52" s="2"/>
      <c r="AR52" s="183"/>
      <c r="AS52" s="184"/>
      <c r="AT52" s="2"/>
      <c r="AU52" s="183"/>
      <c r="AV52" s="184"/>
      <c r="AW52" s="2"/>
      <c r="AX52" s="183"/>
      <c r="AY52" s="184"/>
      <c r="AZ52" s="2"/>
      <c r="BA52" s="183"/>
      <c r="BB52" s="184"/>
      <c r="BC52" s="2"/>
      <c r="BD52" s="183"/>
      <c r="BE52" s="184"/>
      <c r="BF52" s="2"/>
      <c r="BG52" s="183"/>
      <c r="BH52" s="184"/>
    </row>
    <row r="53" spans="1:60" ht="15.75" thickTop="1" thickBot="1">
      <c r="A53" s="2"/>
      <c r="B53" s="146" t="s">
        <v>32</v>
      </c>
      <c r="C53" s="146" t="s">
        <v>33</v>
      </c>
      <c r="D53" s="2"/>
      <c r="E53" s="146" t="s">
        <v>32</v>
      </c>
      <c r="F53" s="146" t="s">
        <v>33</v>
      </c>
      <c r="G53" s="2"/>
      <c r="H53" s="146" t="s">
        <v>32</v>
      </c>
      <c r="I53" s="146" t="s">
        <v>33</v>
      </c>
      <c r="J53" s="2"/>
      <c r="K53" s="146" t="s">
        <v>32</v>
      </c>
      <c r="L53" s="146" t="s">
        <v>33</v>
      </c>
      <c r="M53" s="2"/>
      <c r="N53" s="146" t="s">
        <v>32</v>
      </c>
      <c r="O53" s="146" t="s">
        <v>33</v>
      </c>
      <c r="P53" s="2"/>
      <c r="Q53" s="146" t="s">
        <v>32</v>
      </c>
      <c r="R53" s="146" t="s">
        <v>33</v>
      </c>
      <c r="S53" s="2"/>
      <c r="T53" s="146" t="s">
        <v>32</v>
      </c>
      <c r="U53" s="146" t="s">
        <v>33</v>
      </c>
      <c r="V53" s="2"/>
      <c r="W53" s="146" t="s">
        <v>32</v>
      </c>
      <c r="X53" s="146" t="s">
        <v>33</v>
      </c>
      <c r="Y53" s="2"/>
      <c r="Z53" s="146" t="s">
        <v>32</v>
      </c>
      <c r="AA53" s="146" t="s">
        <v>33</v>
      </c>
      <c r="AB53" s="2"/>
      <c r="AC53" s="146" t="s">
        <v>32</v>
      </c>
      <c r="AD53" s="146" t="s">
        <v>33</v>
      </c>
      <c r="AE53" s="2"/>
      <c r="AF53" s="146" t="s">
        <v>32</v>
      </c>
      <c r="AG53" s="146" t="s">
        <v>33</v>
      </c>
      <c r="AH53" s="2"/>
      <c r="AI53" s="146" t="s">
        <v>32</v>
      </c>
      <c r="AJ53" s="146" t="s">
        <v>33</v>
      </c>
      <c r="AK53" s="2"/>
      <c r="AL53" s="146" t="s">
        <v>32</v>
      </c>
      <c r="AM53" s="146" t="s">
        <v>33</v>
      </c>
      <c r="AN53" s="2"/>
      <c r="AO53" s="146" t="s">
        <v>32</v>
      </c>
      <c r="AP53" s="146" t="s">
        <v>33</v>
      </c>
      <c r="AQ53" s="2"/>
      <c r="AR53" s="146" t="s">
        <v>32</v>
      </c>
      <c r="AS53" s="146" t="s">
        <v>33</v>
      </c>
      <c r="AT53" s="2"/>
      <c r="AU53" s="146" t="s">
        <v>32</v>
      </c>
      <c r="AV53" s="146" t="s">
        <v>33</v>
      </c>
      <c r="AW53" s="2"/>
      <c r="AX53" s="146" t="s">
        <v>32</v>
      </c>
      <c r="AY53" s="146" t="s">
        <v>33</v>
      </c>
      <c r="AZ53" s="2"/>
      <c r="BA53" s="146" t="s">
        <v>32</v>
      </c>
      <c r="BB53" s="146" t="s">
        <v>33</v>
      </c>
      <c r="BC53" s="2"/>
      <c r="BD53" s="146" t="s">
        <v>32</v>
      </c>
      <c r="BE53" s="146" t="s">
        <v>33</v>
      </c>
      <c r="BF53" s="2"/>
      <c r="BG53" s="146" t="s">
        <v>32</v>
      </c>
      <c r="BH53" s="146" t="s">
        <v>33</v>
      </c>
    </row>
    <row r="54" spans="1:60" s="54" customFormat="1" ht="15.75" thickTop="1" thickBot="1">
      <c r="A54" s="53" t="s">
        <v>34</v>
      </c>
      <c r="B54" s="147" t="s">
        <v>165</v>
      </c>
      <c r="C54" s="148">
        <v>1</v>
      </c>
      <c r="D54" s="53" t="s">
        <v>34</v>
      </c>
      <c r="E54" s="147" t="s">
        <v>165</v>
      </c>
      <c r="F54" s="148">
        <v>1</v>
      </c>
      <c r="G54" s="53" t="s">
        <v>34</v>
      </c>
      <c r="H54" s="147" t="s">
        <v>165</v>
      </c>
      <c r="I54" s="148">
        <v>1</v>
      </c>
      <c r="J54" s="53" t="s">
        <v>34</v>
      </c>
      <c r="K54" s="163" t="s">
        <v>165</v>
      </c>
      <c r="L54" s="164">
        <v>1</v>
      </c>
      <c r="M54" s="53" t="s">
        <v>34</v>
      </c>
      <c r="N54" s="147" t="s">
        <v>165</v>
      </c>
      <c r="O54" s="148">
        <v>1</v>
      </c>
      <c r="P54" s="53" t="s">
        <v>34</v>
      </c>
      <c r="Q54" s="147" t="s">
        <v>165</v>
      </c>
      <c r="R54" s="148">
        <v>1</v>
      </c>
      <c r="S54" s="53" t="s">
        <v>34</v>
      </c>
      <c r="T54" s="147" t="s">
        <v>165</v>
      </c>
      <c r="U54" s="148">
        <v>1</v>
      </c>
      <c r="V54" s="53" t="s">
        <v>34</v>
      </c>
      <c r="W54" s="147" t="s">
        <v>165</v>
      </c>
      <c r="X54" s="148">
        <v>1</v>
      </c>
      <c r="Y54" s="53" t="s">
        <v>34</v>
      </c>
      <c r="Z54" s="147" t="s">
        <v>165</v>
      </c>
      <c r="AA54" s="148">
        <v>1</v>
      </c>
      <c r="AB54" s="53" t="s">
        <v>34</v>
      </c>
      <c r="AC54" s="11" t="s">
        <v>165</v>
      </c>
      <c r="AD54" s="12">
        <v>1</v>
      </c>
      <c r="AE54" s="53" t="s">
        <v>34</v>
      </c>
      <c r="AF54" s="147" t="s">
        <v>165</v>
      </c>
      <c r="AG54" s="148">
        <v>1</v>
      </c>
      <c r="AH54" s="53" t="s">
        <v>34</v>
      </c>
      <c r="AI54" s="147" t="s">
        <v>165</v>
      </c>
      <c r="AJ54" s="148">
        <v>1</v>
      </c>
      <c r="AK54" s="53" t="s">
        <v>34</v>
      </c>
      <c r="AL54" s="147">
        <v>2</v>
      </c>
      <c r="AM54" s="148" t="s">
        <v>167</v>
      </c>
      <c r="AN54" s="53" t="s">
        <v>34</v>
      </c>
      <c r="AO54" s="147">
        <v>1</v>
      </c>
      <c r="AP54" s="148">
        <v>1</v>
      </c>
      <c r="AQ54" s="53" t="s">
        <v>34</v>
      </c>
      <c r="AR54" s="147" t="s">
        <v>165</v>
      </c>
      <c r="AS54" s="148">
        <v>1</v>
      </c>
      <c r="AT54" s="53" t="s">
        <v>34</v>
      </c>
      <c r="AU54" s="147" t="s">
        <v>165</v>
      </c>
      <c r="AV54" s="148">
        <v>1</v>
      </c>
      <c r="AW54" s="53" t="s">
        <v>34</v>
      </c>
      <c r="AX54" s="147" t="s">
        <v>165</v>
      </c>
      <c r="AY54" s="148">
        <v>1</v>
      </c>
      <c r="AZ54" s="53" t="s">
        <v>34</v>
      </c>
      <c r="BA54" s="147">
        <v>1</v>
      </c>
      <c r="BB54" s="148" t="s">
        <v>169</v>
      </c>
      <c r="BC54" s="53" t="s">
        <v>34</v>
      </c>
      <c r="BD54" s="147">
        <v>1</v>
      </c>
      <c r="BE54" s="148">
        <v>12</v>
      </c>
      <c r="BF54" s="53" t="s">
        <v>34</v>
      </c>
      <c r="BG54" s="147" t="s">
        <v>165</v>
      </c>
      <c r="BH54" s="148">
        <v>1</v>
      </c>
    </row>
    <row r="55" spans="1:60" s="54" customFormat="1" ht="15" thickBot="1">
      <c r="A55" s="53" t="s">
        <v>35</v>
      </c>
      <c r="B55" s="149">
        <v>1</v>
      </c>
      <c r="C55" s="150" t="s">
        <v>166</v>
      </c>
      <c r="D55" s="53" t="s">
        <v>35</v>
      </c>
      <c r="E55" s="149" t="s">
        <v>168</v>
      </c>
      <c r="F55" s="150" t="s">
        <v>167</v>
      </c>
      <c r="G55" s="53" t="s">
        <v>35</v>
      </c>
      <c r="H55" s="149" t="s">
        <v>168</v>
      </c>
      <c r="I55" s="150" t="s">
        <v>169</v>
      </c>
      <c r="J55" s="53" t="s">
        <v>35</v>
      </c>
      <c r="K55" s="165">
        <v>1</v>
      </c>
      <c r="L55" s="166">
        <v>12</v>
      </c>
      <c r="M55" s="53" t="s">
        <v>35</v>
      </c>
      <c r="N55" s="149">
        <v>1</v>
      </c>
      <c r="O55" s="150">
        <v>1</v>
      </c>
      <c r="P55" s="53" t="s">
        <v>35</v>
      </c>
      <c r="Q55" s="149">
        <v>1</v>
      </c>
      <c r="R55" s="150" t="s">
        <v>166</v>
      </c>
      <c r="S55" s="53" t="s">
        <v>35</v>
      </c>
      <c r="T55" s="149">
        <v>1</v>
      </c>
      <c r="U55" s="150" t="s">
        <v>166</v>
      </c>
      <c r="V55" s="53" t="s">
        <v>35</v>
      </c>
      <c r="W55" s="149">
        <v>1</v>
      </c>
      <c r="X55" s="150" t="s">
        <v>166</v>
      </c>
      <c r="Y55" s="53" t="s">
        <v>35</v>
      </c>
      <c r="Z55" s="149">
        <v>1</v>
      </c>
      <c r="AA55" s="150" t="s">
        <v>166</v>
      </c>
      <c r="AB55" s="53" t="s">
        <v>35</v>
      </c>
      <c r="AC55" s="13" t="s">
        <v>168</v>
      </c>
      <c r="AD55" s="14" t="s">
        <v>168</v>
      </c>
      <c r="AE55" s="53" t="s">
        <v>35</v>
      </c>
      <c r="AF55" s="149">
        <v>1</v>
      </c>
      <c r="AG55" s="150" t="s">
        <v>172</v>
      </c>
      <c r="AH55" s="53" t="s">
        <v>35</v>
      </c>
      <c r="AI55" s="149">
        <v>1</v>
      </c>
      <c r="AJ55" s="150">
        <v>12</v>
      </c>
      <c r="AK55" s="53" t="s">
        <v>35</v>
      </c>
      <c r="AL55" s="149">
        <v>2</v>
      </c>
      <c r="AM55" s="150" t="s">
        <v>167</v>
      </c>
      <c r="AN55" s="53" t="s">
        <v>35</v>
      </c>
      <c r="AO55" s="149">
        <v>1</v>
      </c>
      <c r="AP55" s="150">
        <v>12</v>
      </c>
      <c r="AQ55" s="53" t="s">
        <v>35</v>
      </c>
      <c r="AR55" s="149">
        <v>1</v>
      </c>
      <c r="AS55" s="150" t="s">
        <v>166</v>
      </c>
      <c r="AT55" s="53" t="s">
        <v>35</v>
      </c>
      <c r="AU55" s="149">
        <v>1</v>
      </c>
      <c r="AV55" s="150">
        <v>1</v>
      </c>
      <c r="AW55" s="53" t="s">
        <v>35</v>
      </c>
      <c r="AX55" s="149" t="s">
        <v>168</v>
      </c>
      <c r="AY55" s="150" t="s">
        <v>166</v>
      </c>
      <c r="AZ55" s="53" t="s">
        <v>35</v>
      </c>
      <c r="BA55" s="149" t="s">
        <v>165</v>
      </c>
      <c r="BB55" s="150">
        <v>1</v>
      </c>
      <c r="BC55" s="53" t="s">
        <v>35</v>
      </c>
      <c r="BD55" s="149" t="s">
        <v>165</v>
      </c>
      <c r="BE55" s="150">
        <v>1</v>
      </c>
      <c r="BF55" s="53" t="s">
        <v>35</v>
      </c>
      <c r="BG55" s="149">
        <v>2</v>
      </c>
      <c r="BH55" s="150" t="s">
        <v>167</v>
      </c>
    </row>
    <row r="56" spans="1:60" s="54" customFormat="1" ht="15" thickBot="1">
      <c r="A56" s="53" t="s">
        <v>36</v>
      </c>
      <c r="B56" s="151">
        <v>2</v>
      </c>
      <c r="C56" s="152">
        <v>2</v>
      </c>
      <c r="D56" s="53" t="s">
        <v>36</v>
      </c>
      <c r="E56" s="151" t="s">
        <v>170</v>
      </c>
      <c r="F56" s="152">
        <v>2</v>
      </c>
      <c r="G56" s="53" t="s">
        <v>36</v>
      </c>
      <c r="H56" s="151">
        <v>2</v>
      </c>
      <c r="I56" s="152" t="s">
        <v>167</v>
      </c>
      <c r="J56" s="53" t="s">
        <v>36</v>
      </c>
      <c r="K56" s="165">
        <v>2</v>
      </c>
      <c r="L56" s="166">
        <v>12</v>
      </c>
      <c r="M56" s="53" t="s">
        <v>36</v>
      </c>
      <c r="N56" s="151" t="s">
        <v>170</v>
      </c>
      <c r="O56" s="152">
        <v>2</v>
      </c>
      <c r="P56" s="53" t="s">
        <v>36</v>
      </c>
      <c r="Q56" s="151">
        <v>2</v>
      </c>
      <c r="R56" s="152">
        <v>2</v>
      </c>
      <c r="S56" s="53" t="s">
        <v>36</v>
      </c>
      <c r="T56" s="151">
        <v>2</v>
      </c>
      <c r="U56" s="152" t="s">
        <v>167</v>
      </c>
      <c r="V56" s="53" t="s">
        <v>36</v>
      </c>
      <c r="W56" s="151">
        <v>2</v>
      </c>
      <c r="X56" s="152">
        <v>12</v>
      </c>
      <c r="Y56" s="53" t="s">
        <v>36</v>
      </c>
      <c r="Z56" s="151" t="s">
        <v>168</v>
      </c>
      <c r="AA56" s="152" t="s">
        <v>167</v>
      </c>
      <c r="AB56" s="53" t="s">
        <v>36</v>
      </c>
      <c r="AC56" s="15" t="s">
        <v>168</v>
      </c>
      <c r="AD56" s="16" t="s">
        <v>167</v>
      </c>
      <c r="AE56" s="53" t="s">
        <v>36</v>
      </c>
      <c r="AF56" s="151" t="s">
        <v>173</v>
      </c>
      <c r="AG56" s="152" t="s">
        <v>174</v>
      </c>
      <c r="AH56" s="53" t="s">
        <v>36</v>
      </c>
      <c r="AI56" s="151" t="s">
        <v>168</v>
      </c>
      <c r="AJ56" s="152" t="s">
        <v>169</v>
      </c>
      <c r="AK56" s="53" t="s">
        <v>36</v>
      </c>
      <c r="AL56" s="151">
        <v>1</v>
      </c>
      <c r="AM56" s="152">
        <v>12</v>
      </c>
      <c r="AN56" s="53" t="s">
        <v>36</v>
      </c>
      <c r="AO56" s="151" t="s">
        <v>168</v>
      </c>
      <c r="AP56" s="152" t="s">
        <v>169</v>
      </c>
      <c r="AQ56" s="53" t="s">
        <v>36</v>
      </c>
      <c r="AR56" s="151">
        <v>2</v>
      </c>
      <c r="AS56" s="152">
        <v>12</v>
      </c>
      <c r="AT56" s="53" t="s">
        <v>36</v>
      </c>
      <c r="AU56" s="151">
        <v>2</v>
      </c>
      <c r="AV56" s="152" t="s">
        <v>167</v>
      </c>
      <c r="AW56" s="53" t="s">
        <v>36</v>
      </c>
      <c r="AX56" s="151">
        <v>1</v>
      </c>
      <c r="AY56" s="152">
        <v>1</v>
      </c>
      <c r="AZ56" s="53" t="s">
        <v>36</v>
      </c>
      <c r="BA56" s="151">
        <v>2</v>
      </c>
      <c r="BB56" s="152">
        <v>2</v>
      </c>
      <c r="BC56" s="53" t="s">
        <v>36</v>
      </c>
      <c r="BD56" s="151">
        <v>2</v>
      </c>
      <c r="BE56" s="152">
        <v>2</v>
      </c>
      <c r="BF56" s="53" t="s">
        <v>36</v>
      </c>
      <c r="BG56" s="151">
        <v>2</v>
      </c>
      <c r="BH56" s="152">
        <v>2</v>
      </c>
    </row>
    <row r="57" spans="1:60" s="54" customFormat="1" ht="15" thickBot="1">
      <c r="A57" s="53" t="s">
        <v>37</v>
      </c>
      <c r="B57" s="151" t="s">
        <v>165</v>
      </c>
      <c r="C57" s="152">
        <v>1</v>
      </c>
      <c r="D57" s="53" t="s">
        <v>37</v>
      </c>
      <c r="E57" s="151" t="s">
        <v>165</v>
      </c>
      <c r="F57" s="152">
        <v>1</v>
      </c>
      <c r="G57" s="53" t="s">
        <v>37</v>
      </c>
      <c r="H57" s="151" t="s">
        <v>165</v>
      </c>
      <c r="I57" s="152">
        <v>1</v>
      </c>
      <c r="J57" s="53" t="s">
        <v>37</v>
      </c>
      <c r="K57" s="165" t="s">
        <v>165</v>
      </c>
      <c r="L57" s="166">
        <v>1</v>
      </c>
      <c r="M57" s="53" t="s">
        <v>37</v>
      </c>
      <c r="N57" s="151" t="s">
        <v>165</v>
      </c>
      <c r="O57" s="152">
        <v>1</v>
      </c>
      <c r="P57" s="53" t="s">
        <v>37</v>
      </c>
      <c r="Q57" s="151" t="s">
        <v>165</v>
      </c>
      <c r="R57" s="152">
        <v>1</v>
      </c>
      <c r="S57" s="53" t="s">
        <v>37</v>
      </c>
      <c r="T57" s="151" t="s">
        <v>165</v>
      </c>
      <c r="U57" s="152">
        <v>1</v>
      </c>
      <c r="V57" s="53" t="s">
        <v>37</v>
      </c>
      <c r="W57" s="151" t="s">
        <v>165</v>
      </c>
      <c r="X57" s="152">
        <v>1</v>
      </c>
      <c r="Y57" s="53" t="s">
        <v>37</v>
      </c>
      <c r="Z57" s="151" t="s">
        <v>165</v>
      </c>
      <c r="AA57" s="152">
        <v>1</v>
      </c>
      <c r="AB57" s="53" t="s">
        <v>37</v>
      </c>
      <c r="AC57" s="17" t="s">
        <v>165</v>
      </c>
      <c r="AD57" s="18">
        <v>1</v>
      </c>
      <c r="AE57" s="53" t="s">
        <v>37</v>
      </c>
      <c r="AF57" s="151" t="s">
        <v>165</v>
      </c>
      <c r="AG57" s="152">
        <v>1</v>
      </c>
      <c r="AH57" s="53" t="s">
        <v>37</v>
      </c>
      <c r="AI57" s="151" t="s">
        <v>165</v>
      </c>
      <c r="AJ57" s="152">
        <v>1</v>
      </c>
      <c r="AK57" s="53" t="s">
        <v>37</v>
      </c>
      <c r="AL57" s="151" t="s">
        <v>165</v>
      </c>
      <c r="AM57" s="152">
        <v>1</v>
      </c>
      <c r="AN57" s="53" t="s">
        <v>37</v>
      </c>
      <c r="AO57" s="151" t="s">
        <v>165</v>
      </c>
      <c r="AP57" s="152">
        <v>1</v>
      </c>
      <c r="AQ57" s="53" t="s">
        <v>37</v>
      </c>
      <c r="AR57" s="151" t="s">
        <v>165</v>
      </c>
      <c r="AS57" s="152">
        <v>1</v>
      </c>
      <c r="AT57" s="53" t="s">
        <v>37</v>
      </c>
      <c r="AU57" s="151" t="s">
        <v>165</v>
      </c>
      <c r="AV57" s="152">
        <v>1</v>
      </c>
      <c r="AW57" s="53" t="s">
        <v>37</v>
      </c>
      <c r="AX57" s="151" t="s">
        <v>165</v>
      </c>
      <c r="AY57" s="152">
        <v>1</v>
      </c>
      <c r="AZ57" s="53" t="s">
        <v>37</v>
      </c>
      <c r="BA57" s="151" t="s">
        <v>165</v>
      </c>
      <c r="BB57" s="152">
        <v>1</v>
      </c>
      <c r="BC57" s="53" t="s">
        <v>37</v>
      </c>
      <c r="BD57" s="151" t="s">
        <v>165</v>
      </c>
      <c r="BE57" s="152">
        <v>1</v>
      </c>
      <c r="BF57" s="53" t="s">
        <v>37</v>
      </c>
      <c r="BG57" s="151" t="s">
        <v>165</v>
      </c>
      <c r="BH57" s="152">
        <v>1</v>
      </c>
    </row>
    <row r="58" spans="1:60" s="54" customFormat="1" ht="15" thickBot="1">
      <c r="A58" s="53" t="s">
        <v>38</v>
      </c>
      <c r="B58" s="149">
        <v>1</v>
      </c>
      <c r="C58" s="150" t="s">
        <v>166</v>
      </c>
      <c r="D58" s="53" t="s">
        <v>38</v>
      </c>
      <c r="E58" s="149" t="s">
        <v>168</v>
      </c>
      <c r="F58" s="150" t="s">
        <v>169</v>
      </c>
      <c r="G58" s="53" t="s">
        <v>38</v>
      </c>
      <c r="H58" s="149">
        <v>1</v>
      </c>
      <c r="I58" s="150" t="s">
        <v>166</v>
      </c>
      <c r="J58" s="53" t="s">
        <v>38</v>
      </c>
      <c r="K58" s="165" t="s">
        <v>168</v>
      </c>
      <c r="L58" s="166" t="s">
        <v>169</v>
      </c>
      <c r="M58" s="53" t="s">
        <v>38</v>
      </c>
      <c r="N58" s="149">
        <v>1</v>
      </c>
      <c r="O58" s="150">
        <v>1</v>
      </c>
      <c r="P58" s="53" t="s">
        <v>38</v>
      </c>
      <c r="Q58" s="149">
        <v>1</v>
      </c>
      <c r="R58" s="150">
        <v>1</v>
      </c>
      <c r="S58" s="53" t="s">
        <v>38</v>
      </c>
      <c r="T58" s="149" t="s">
        <v>168</v>
      </c>
      <c r="U58" s="150" t="s">
        <v>169</v>
      </c>
      <c r="V58" s="53" t="s">
        <v>38</v>
      </c>
      <c r="W58" s="149" t="s">
        <v>168</v>
      </c>
      <c r="X58" s="150" t="s">
        <v>169</v>
      </c>
      <c r="Y58" s="53" t="s">
        <v>38</v>
      </c>
      <c r="Z58" s="149">
        <v>1</v>
      </c>
      <c r="AA58" s="150">
        <v>12</v>
      </c>
      <c r="AB58" s="53" t="s">
        <v>38</v>
      </c>
      <c r="AC58" s="13" t="s">
        <v>168</v>
      </c>
      <c r="AD58" s="14" t="s">
        <v>168</v>
      </c>
      <c r="AE58" s="53" t="s">
        <v>38</v>
      </c>
      <c r="AF58" s="149">
        <v>1</v>
      </c>
      <c r="AG58" s="150">
        <v>1</v>
      </c>
      <c r="AH58" s="53" t="s">
        <v>38</v>
      </c>
      <c r="AI58" s="149">
        <v>1</v>
      </c>
      <c r="AJ58" s="150" t="s">
        <v>166</v>
      </c>
      <c r="AK58" s="53" t="s">
        <v>38</v>
      </c>
      <c r="AL58" s="149">
        <v>1</v>
      </c>
      <c r="AM58" s="150" t="s">
        <v>166</v>
      </c>
      <c r="AN58" s="53" t="s">
        <v>38</v>
      </c>
      <c r="AO58" s="149">
        <v>1</v>
      </c>
      <c r="AP58" s="150">
        <v>12</v>
      </c>
      <c r="AQ58" s="53" t="s">
        <v>38</v>
      </c>
      <c r="AR58" s="149" t="s">
        <v>168</v>
      </c>
      <c r="AS58" s="150" t="s">
        <v>166</v>
      </c>
      <c r="AT58" s="53" t="s">
        <v>38</v>
      </c>
      <c r="AU58" s="149" t="s">
        <v>168</v>
      </c>
      <c r="AV58" s="150" t="s">
        <v>169</v>
      </c>
      <c r="AW58" s="53" t="s">
        <v>38</v>
      </c>
      <c r="AX58" s="149">
        <v>2</v>
      </c>
      <c r="AY58" s="150" t="s">
        <v>167</v>
      </c>
      <c r="AZ58" s="53" t="s">
        <v>38</v>
      </c>
      <c r="BA58" s="149">
        <v>1</v>
      </c>
      <c r="BB58" s="150">
        <v>1</v>
      </c>
      <c r="BC58" s="53" t="s">
        <v>38</v>
      </c>
      <c r="BD58" s="149">
        <v>1</v>
      </c>
      <c r="BE58" s="150" t="s">
        <v>166</v>
      </c>
      <c r="BF58" s="53" t="s">
        <v>38</v>
      </c>
      <c r="BG58" s="149" t="s">
        <v>165</v>
      </c>
      <c r="BH58" s="150">
        <v>1</v>
      </c>
    </row>
    <row r="59" spans="1:60" s="54" customFormat="1" ht="15" thickBot="1">
      <c r="A59" s="53" t="s">
        <v>39</v>
      </c>
      <c r="B59" s="151">
        <v>2</v>
      </c>
      <c r="C59" s="152">
        <v>2</v>
      </c>
      <c r="D59" s="53" t="s">
        <v>39</v>
      </c>
      <c r="E59" s="151">
        <v>2</v>
      </c>
      <c r="F59" s="152">
        <v>12</v>
      </c>
      <c r="G59" s="53" t="s">
        <v>39</v>
      </c>
      <c r="H59" s="151" t="s">
        <v>168</v>
      </c>
      <c r="I59" s="152" t="s">
        <v>166</v>
      </c>
      <c r="J59" s="53" t="s">
        <v>39</v>
      </c>
      <c r="K59" s="165">
        <v>1</v>
      </c>
      <c r="L59" s="166">
        <v>1</v>
      </c>
      <c r="M59" s="53" t="s">
        <v>39</v>
      </c>
      <c r="N59" s="151">
        <v>2</v>
      </c>
      <c r="O59" s="152" t="s">
        <v>167</v>
      </c>
      <c r="P59" s="53" t="s">
        <v>39</v>
      </c>
      <c r="Q59" s="151" t="s">
        <v>168</v>
      </c>
      <c r="R59" s="152" t="s">
        <v>169</v>
      </c>
      <c r="S59" s="53" t="s">
        <v>39</v>
      </c>
      <c r="T59" s="151" t="s">
        <v>168</v>
      </c>
      <c r="U59" s="152" t="s">
        <v>167</v>
      </c>
      <c r="V59" s="53" t="s">
        <v>39</v>
      </c>
      <c r="W59" s="151">
        <v>1</v>
      </c>
      <c r="X59" s="152">
        <v>1</v>
      </c>
      <c r="Y59" s="53" t="s">
        <v>39</v>
      </c>
      <c r="Z59" s="151">
        <v>1</v>
      </c>
      <c r="AA59" s="152">
        <v>12</v>
      </c>
      <c r="AB59" s="53" t="s">
        <v>39</v>
      </c>
      <c r="AC59" s="15" t="s">
        <v>168</v>
      </c>
      <c r="AD59" s="16" t="s">
        <v>167</v>
      </c>
      <c r="AE59" s="53" t="s">
        <v>39</v>
      </c>
      <c r="AF59" s="151">
        <v>1</v>
      </c>
      <c r="AG59" s="152">
        <v>12</v>
      </c>
      <c r="AH59" s="53" t="s">
        <v>39</v>
      </c>
      <c r="AI59" s="151">
        <v>1</v>
      </c>
      <c r="AJ59" s="152">
        <v>1</v>
      </c>
      <c r="AK59" s="53" t="s">
        <v>39</v>
      </c>
      <c r="AL59" s="151">
        <v>1</v>
      </c>
      <c r="AM59" s="152">
        <v>12</v>
      </c>
      <c r="AN59" s="53" t="s">
        <v>39</v>
      </c>
      <c r="AO59" s="151">
        <v>1</v>
      </c>
      <c r="AP59" s="152">
        <v>12</v>
      </c>
      <c r="AQ59" s="53" t="s">
        <v>39</v>
      </c>
      <c r="AR59" s="151">
        <v>1</v>
      </c>
      <c r="AS59" s="152">
        <v>1</v>
      </c>
      <c r="AT59" s="53" t="s">
        <v>39</v>
      </c>
      <c r="AU59" s="151" t="s">
        <v>170</v>
      </c>
      <c r="AV59" s="152">
        <v>2</v>
      </c>
      <c r="AW59" s="53" t="s">
        <v>39</v>
      </c>
      <c r="AX59" s="151">
        <v>2</v>
      </c>
      <c r="AY59" s="152" t="s">
        <v>167</v>
      </c>
      <c r="AZ59" s="53" t="s">
        <v>39</v>
      </c>
      <c r="BA59" s="151">
        <v>1</v>
      </c>
      <c r="BB59" s="152">
        <v>12</v>
      </c>
      <c r="BC59" s="53" t="s">
        <v>39</v>
      </c>
      <c r="BD59" s="151">
        <v>1</v>
      </c>
      <c r="BE59" s="152">
        <v>1</v>
      </c>
      <c r="BF59" s="53" t="s">
        <v>39</v>
      </c>
      <c r="BG59" s="151">
        <v>2</v>
      </c>
      <c r="BH59" s="152" t="s">
        <v>167</v>
      </c>
    </row>
    <row r="60" spans="1:60" s="54" customFormat="1" ht="15" thickBot="1">
      <c r="A60" s="53" t="s">
        <v>40</v>
      </c>
      <c r="B60" s="151" t="s">
        <v>165</v>
      </c>
      <c r="C60" s="152">
        <v>1</v>
      </c>
      <c r="D60" s="53" t="s">
        <v>40</v>
      </c>
      <c r="E60" s="151" t="s">
        <v>165</v>
      </c>
      <c r="F60" s="152">
        <v>1</v>
      </c>
      <c r="G60" s="53" t="s">
        <v>40</v>
      </c>
      <c r="H60" s="151" t="s">
        <v>165</v>
      </c>
      <c r="I60" s="152">
        <v>1</v>
      </c>
      <c r="J60" s="53" t="s">
        <v>40</v>
      </c>
      <c r="K60" s="165" t="s">
        <v>165</v>
      </c>
      <c r="L60" s="166">
        <v>1</v>
      </c>
      <c r="M60" s="53" t="s">
        <v>40</v>
      </c>
      <c r="N60" s="151" t="s">
        <v>165</v>
      </c>
      <c r="O60" s="152">
        <v>1</v>
      </c>
      <c r="P60" s="53" t="s">
        <v>40</v>
      </c>
      <c r="Q60" s="151" t="s">
        <v>165</v>
      </c>
      <c r="R60" s="152">
        <v>1</v>
      </c>
      <c r="S60" s="53" t="s">
        <v>40</v>
      </c>
      <c r="T60" s="151" t="s">
        <v>165</v>
      </c>
      <c r="U60" s="152">
        <v>1</v>
      </c>
      <c r="V60" s="53" t="s">
        <v>40</v>
      </c>
      <c r="W60" s="151" t="s">
        <v>165</v>
      </c>
      <c r="X60" s="152">
        <v>1</v>
      </c>
      <c r="Y60" s="53" t="s">
        <v>40</v>
      </c>
      <c r="Z60" s="151" t="s">
        <v>165</v>
      </c>
      <c r="AA60" s="152">
        <v>1</v>
      </c>
      <c r="AB60" s="53" t="s">
        <v>40</v>
      </c>
      <c r="AC60" s="17">
        <v>1</v>
      </c>
      <c r="AD60" s="18">
        <v>1</v>
      </c>
      <c r="AE60" s="53" t="s">
        <v>40</v>
      </c>
      <c r="AF60" s="151" t="s">
        <v>165</v>
      </c>
      <c r="AG60" s="152">
        <v>1</v>
      </c>
      <c r="AH60" s="53" t="s">
        <v>40</v>
      </c>
      <c r="AI60" s="151" t="s">
        <v>165</v>
      </c>
      <c r="AJ60" s="152">
        <v>1</v>
      </c>
      <c r="AK60" s="53" t="s">
        <v>40</v>
      </c>
      <c r="AL60" s="151" t="s">
        <v>165</v>
      </c>
      <c r="AM60" s="152">
        <v>1</v>
      </c>
      <c r="AN60" s="53" t="s">
        <v>40</v>
      </c>
      <c r="AO60" s="151" t="s">
        <v>165</v>
      </c>
      <c r="AP60" s="152">
        <v>1</v>
      </c>
      <c r="AQ60" s="53" t="s">
        <v>40</v>
      </c>
      <c r="AR60" s="151" t="s">
        <v>165</v>
      </c>
      <c r="AS60" s="152">
        <v>1</v>
      </c>
      <c r="AT60" s="53" t="s">
        <v>40</v>
      </c>
      <c r="AU60" s="151" t="s">
        <v>165</v>
      </c>
      <c r="AV60" s="152">
        <v>1</v>
      </c>
      <c r="AW60" s="53" t="s">
        <v>40</v>
      </c>
      <c r="AX60" s="151" t="s">
        <v>165</v>
      </c>
      <c r="AY60" s="152">
        <v>1</v>
      </c>
      <c r="AZ60" s="53" t="s">
        <v>40</v>
      </c>
      <c r="BA60" s="151" t="s">
        <v>165</v>
      </c>
      <c r="BB60" s="152">
        <v>1</v>
      </c>
      <c r="BC60" s="53" t="s">
        <v>40</v>
      </c>
      <c r="BD60" s="151" t="s">
        <v>165</v>
      </c>
      <c r="BE60" s="152">
        <v>1</v>
      </c>
      <c r="BF60" s="53" t="s">
        <v>40</v>
      </c>
      <c r="BG60" s="151" t="s">
        <v>165</v>
      </c>
      <c r="BH60" s="152">
        <v>1</v>
      </c>
    </row>
    <row r="61" spans="1:60" s="54" customFormat="1" ht="15" thickBot="1">
      <c r="A61" s="53" t="s">
        <v>41</v>
      </c>
      <c r="B61" s="149" t="s">
        <v>168</v>
      </c>
      <c r="C61" s="150" t="s">
        <v>169</v>
      </c>
      <c r="D61" s="53" t="s">
        <v>41</v>
      </c>
      <c r="E61" s="149">
        <v>1</v>
      </c>
      <c r="F61" s="150">
        <v>1</v>
      </c>
      <c r="G61" s="53" t="s">
        <v>41</v>
      </c>
      <c r="H61" s="149" t="s">
        <v>165</v>
      </c>
      <c r="I61" s="150">
        <v>1</v>
      </c>
      <c r="J61" s="53" t="s">
        <v>41</v>
      </c>
      <c r="K61" s="165">
        <v>1</v>
      </c>
      <c r="L61" s="166">
        <v>1</v>
      </c>
      <c r="M61" s="53" t="s">
        <v>41</v>
      </c>
      <c r="N61" s="149">
        <v>1</v>
      </c>
      <c r="O61" s="150" t="s">
        <v>166</v>
      </c>
      <c r="P61" s="53" t="s">
        <v>41</v>
      </c>
      <c r="Q61" s="149">
        <v>1</v>
      </c>
      <c r="R61" s="150">
        <v>1</v>
      </c>
      <c r="S61" s="53" t="s">
        <v>41</v>
      </c>
      <c r="T61" s="149" t="s">
        <v>165</v>
      </c>
      <c r="U61" s="150">
        <v>1</v>
      </c>
      <c r="V61" s="53" t="s">
        <v>41</v>
      </c>
      <c r="W61" s="149" t="s">
        <v>165</v>
      </c>
      <c r="X61" s="150">
        <v>1</v>
      </c>
      <c r="Y61" s="53" t="s">
        <v>41</v>
      </c>
      <c r="Z61" s="149">
        <v>1</v>
      </c>
      <c r="AA61" s="150">
        <v>1</v>
      </c>
      <c r="AB61" s="53" t="s">
        <v>41</v>
      </c>
      <c r="AC61" s="13">
        <v>1</v>
      </c>
      <c r="AD61" s="14" t="s">
        <v>166</v>
      </c>
      <c r="AE61" s="53" t="s">
        <v>41</v>
      </c>
      <c r="AF61" s="149" t="s">
        <v>165</v>
      </c>
      <c r="AG61" s="150">
        <v>1</v>
      </c>
      <c r="AH61" s="53" t="s">
        <v>41</v>
      </c>
      <c r="AI61" s="149">
        <v>1</v>
      </c>
      <c r="AJ61" s="150">
        <v>1</v>
      </c>
      <c r="AK61" s="53" t="s">
        <v>41</v>
      </c>
      <c r="AL61" s="149" t="s">
        <v>165</v>
      </c>
      <c r="AM61" s="150">
        <v>1</v>
      </c>
      <c r="AN61" s="53" t="s">
        <v>41</v>
      </c>
      <c r="AO61" s="149" t="s">
        <v>165</v>
      </c>
      <c r="AP61" s="150">
        <v>1</v>
      </c>
      <c r="AQ61" s="53" t="s">
        <v>41</v>
      </c>
      <c r="AR61" s="149">
        <v>1</v>
      </c>
      <c r="AS61" s="150">
        <v>12</v>
      </c>
      <c r="AT61" s="53" t="s">
        <v>41</v>
      </c>
      <c r="AU61" s="149">
        <v>1</v>
      </c>
      <c r="AV61" s="150">
        <v>1</v>
      </c>
      <c r="AW61" s="53" t="s">
        <v>41</v>
      </c>
      <c r="AX61" s="149">
        <v>1</v>
      </c>
      <c r="AY61" s="150" t="s">
        <v>169</v>
      </c>
      <c r="AZ61" s="53" t="s">
        <v>41</v>
      </c>
      <c r="BA61" s="149">
        <v>1</v>
      </c>
      <c r="BB61" s="150" t="s">
        <v>166</v>
      </c>
      <c r="BC61" s="53" t="s">
        <v>41</v>
      </c>
      <c r="BD61" s="149">
        <v>1</v>
      </c>
      <c r="BE61" s="150" t="s">
        <v>166</v>
      </c>
      <c r="BF61" s="53" t="s">
        <v>41</v>
      </c>
      <c r="BG61" s="149">
        <v>1</v>
      </c>
      <c r="BH61" s="150">
        <v>1</v>
      </c>
    </row>
    <row r="62" spans="1:60" s="54" customFormat="1" ht="15" thickBot="1">
      <c r="A62" s="53" t="s">
        <v>42</v>
      </c>
      <c r="B62" s="151">
        <v>1</v>
      </c>
      <c r="C62" s="152">
        <v>1</v>
      </c>
      <c r="D62" s="53" t="s">
        <v>42</v>
      </c>
      <c r="E62" s="151">
        <v>1</v>
      </c>
      <c r="F62" s="152">
        <v>12</v>
      </c>
      <c r="G62" s="53" t="s">
        <v>42</v>
      </c>
      <c r="H62" s="151" t="s">
        <v>168</v>
      </c>
      <c r="I62" s="152" t="s">
        <v>167</v>
      </c>
      <c r="J62" s="53" t="s">
        <v>42</v>
      </c>
      <c r="K62" s="165">
        <v>2</v>
      </c>
      <c r="L62" s="166">
        <v>12</v>
      </c>
      <c r="M62" s="53" t="s">
        <v>42</v>
      </c>
      <c r="N62" s="151">
        <v>2</v>
      </c>
      <c r="O62" s="152" t="s">
        <v>167</v>
      </c>
      <c r="P62" s="53" t="s">
        <v>42</v>
      </c>
      <c r="Q62" s="151">
        <v>2</v>
      </c>
      <c r="R62" s="152">
        <v>12</v>
      </c>
      <c r="S62" s="53" t="s">
        <v>42</v>
      </c>
      <c r="T62" s="151">
        <v>2</v>
      </c>
      <c r="U62" s="152">
        <v>2</v>
      </c>
      <c r="V62" s="53" t="s">
        <v>42</v>
      </c>
      <c r="W62" s="151">
        <v>2</v>
      </c>
      <c r="X62" s="152" t="s">
        <v>167</v>
      </c>
      <c r="Y62" s="53" t="s">
        <v>42</v>
      </c>
      <c r="Z62" s="151" t="s">
        <v>168</v>
      </c>
      <c r="AA62" s="152" t="s">
        <v>169</v>
      </c>
      <c r="AB62" s="53" t="s">
        <v>42</v>
      </c>
      <c r="AC62" s="15" t="s">
        <v>165</v>
      </c>
      <c r="AD62" s="16">
        <v>1</v>
      </c>
      <c r="AE62" s="53" t="s">
        <v>42</v>
      </c>
      <c r="AF62" s="151">
        <v>2</v>
      </c>
      <c r="AG62" s="152" t="s">
        <v>64</v>
      </c>
      <c r="AH62" s="53" t="s">
        <v>42</v>
      </c>
      <c r="AI62" s="151">
        <v>2</v>
      </c>
      <c r="AJ62" s="152">
        <v>12</v>
      </c>
      <c r="AK62" s="53" t="s">
        <v>42</v>
      </c>
      <c r="AL62" s="151" t="s">
        <v>168</v>
      </c>
      <c r="AM62" s="152" t="s">
        <v>169</v>
      </c>
      <c r="AN62" s="53" t="s">
        <v>42</v>
      </c>
      <c r="AO62" s="151">
        <v>2</v>
      </c>
      <c r="AP62" s="152" t="s">
        <v>167</v>
      </c>
      <c r="AQ62" s="53" t="s">
        <v>42</v>
      </c>
      <c r="AR62" s="151" t="s">
        <v>168</v>
      </c>
      <c r="AS62" s="152" t="s">
        <v>169</v>
      </c>
      <c r="AT62" s="53" t="s">
        <v>42</v>
      </c>
      <c r="AU62" s="151">
        <v>2</v>
      </c>
      <c r="AV62" s="152" t="s">
        <v>167</v>
      </c>
      <c r="AW62" s="53" t="s">
        <v>42</v>
      </c>
      <c r="AX62" s="151">
        <v>1</v>
      </c>
      <c r="AY62" s="152">
        <v>1</v>
      </c>
      <c r="AZ62" s="53" t="s">
        <v>42</v>
      </c>
      <c r="BA62" s="151" t="s">
        <v>168</v>
      </c>
      <c r="BB62" s="152" t="s">
        <v>166</v>
      </c>
      <c r="BC62" s="53" t="s">
        <v>42</v>
      </c>
      <c r="BD62" s="151" t="s">
        <v>168</v>
      </c>
      <c r="BE62" s="152" t="s">
        <v>169</v>
      </c>
      <c r="BF62" s="53" t="s">
        <v>42</v>
      </c>
      <c r="BG62" s="151" t="s">
        <v>168</v>
      </c>
      <c r="BH62" s="152" t="s">
        <v>169</v>
      </c>
    </row>
    <row r="63" spans="1:60" s="54" customFormat="1" ht="15" thickBot="1">
      <c r="A63" s="53" t="s">
        <v>43</v>
      </c>
      <c r="B63" s="151">
        <v>1</v>
      </c>
      <c r="C63" s="152">
        <v>12</v>
      </c>
      <c r="D63" s="53" t="s">
        <v>43</v>
      </c>
      <c r="E63" s="151">
        <v>1</v>
      </c>
      <c r="F63" s="152">
        <v>1</v>
      </c>
      <c r="G63" s="53" t="s">
        <v>43</v>
      </c>
      <c r="H63" s="151">
        <v>1</v>
      </c>
      <c r="I63" s="152">
        <v>1</v>
      </c>
      <c r="J63" s="53" t="s">
        <v>43</v>
      </c>
      <c r="K63" s="165">
        <v>1</v>
      </c>
      <c r="L63" s="166">
        <v>12</v>
      </c>
      <c r="M63" s="53" t="s">
        <v>43</v>
      </c>
      <c r="N63" s="151">
        <v>1</v>
      </c>
      <c r="O63" s="152">
        <v>1</v>
      </c>
      <c r="P63" s="53" t="s">
        <v>43</v>
      </c>
      <c r="Q63" s="151">
        <v>1</v>
      </c>
      <c r="R63" s="152" t="s">
        <v>166</v>
      </c>
      <c r="S63" s="53" t="s">
        <v>43</v>
      </c>
      <c r="T63" s="151">
        <v>1</v>
      </c>
      <c r="U63" s="152">
        <v>1</v>
      </c>
      <c r="V63" s="53" t="s">
        <v>43</v>
      </c>
      <c r="W63" s="151">
        <v>1</v>
      </c>
      <c r="X63" s="152" t="s">
        <v>166</v>
      </c>
      <c r="Y63" s="53" t="s">
        <v>43</v>
      </c>
      <c r="Z63" s="151">
        <v>1</v>
      </c>
      <c r="AA63" s="152">
        <v>12</v>
      </c>
      <c r="AB63" s="53" t="s">
        <v>43</v>
      </c>
      <c r="AC63" s="17" t="s">
        <v>168</v>
      </c>
      <c r="AD63" s="18" t="s">
        <v>169</v>
      </c>
      <c r="AE63" s="53" t="s">
        <v>43</v>
      </c>
      <c r="AF63" s="151">
        <v>1</v>
      </c>
      <c r="AG63" s="152" t="s">
        <v>172</v>
      </c>
      <c r="AH63" s="53" t="s">
        <v>43</v>
      </c>
      <c r="AI63" s="151">
        <v>1</v>
      </c>
      <c r="AJ63" s="152">
        <v>1</v>
      </c>
      <c r="AK63" s="53" t="s">
        <v>43</v>
      </c>
      <c r="AL63" s="151" t="s">
        <v>165</v>
      </c>
      <c r="AM63" s="152">
        <v>1</v>
      </c>
      <c r="AN63" s="53" t="s">
        <v>43</v>
      </c>
      <c r="AO63" s="151">
        <v>1</v>
      </c>
      <c r="AP63" s="152">
        <v>1</v>
      </c>
      <c r="AQ63" s="53" t="s">
        <v>43</v>
      </c>
      <c r="AR63" s="151">
        <v>1</v>
      </c>
      <c r="AS63" s="152">
        <v>12</v>
      </c>
      <c r="AT63" s="53" t="s">
        <v>43</v>
      </c>
      <c r="AU63" s="151">
        <v>1</v>
      </c>
      <c r="AV63" s="152" t="s">
        <v>166</v>
      </c>
      <c r="AW63" s="53" t="s">
        <v>43</v>
      </c>
      <c r="AX63" s="151">
        <v>1</v>
      </c>
      <c r="AY63" s="152" t="s">
        <v>166</v>
      </c>
      <c r="AZ63" s="53" t="s">
        <v>43</v>
      </c>
      <c r="BA63" s="151">
        <v>1</v>
      </c>
      <c r="BB63" s="152">
        <v>12</v>
      </c>
      <c r="BC63" s="53" t="s">
        <v>43</v>
      </c>
      <c r="BD63" s="151" t="s">
        <v>165</v>
      </c>
      <c r="BE63" s="152">
        <v>1</v>
      </c>
      <c r="BF63" s="53" t="s">
        <v>43</v>
      </c>
      <c r="BG63" s="151">
        <v>1</v>
      </c>
      <c r="BH63" s="152" t="s">
        <v>166</v>
      </c>
    </row>
    <row r="64" spans="1:60" s="54" customFormat="1" ht="15" thickBot="1">
      <c r="A64" s="53" t="s">
        <v>44</v>
      </c>
      <c r="B64" s="149">
        <v>1</v>
      </c>
      <c r="C64" s="150">
        <v>12</v>
      </c>
      <c r="D64" s="53" t="s">
        <v>44</v>
      </c>
      <c r="E64" s="149">
        <v>1</v>
      </c>
      <c r="F64" s="150" t="s">
        <v>166</v>
      </c>
      <c r="G64" s="53" t="s">
        <v>44</v>
      </c>
      <c r="H64" s="149">
        <v>1</v>
      </c>
      <c r="I64" s="150" t="s">
        <v>166</v>
      </c>
      <c r="J64" s="53" t="s">
        <v>44</v>
      </c>
      <c r="K64" s="165">
        <v>1</v>
      </c>
      <c r="L64" s="166" t="s">
        <v>166</v>
      </c>
      <c r="M64" s="53" t="s">
        <v>44</v>
      </c>
      <c r="N64" s="149" t="s">
        <v>168</v>
      </c>
      <c r="O64" s="150" t="s">
        <v>169</v>
      </c>
      <c r="P64" s="53" t="s">
        <v>44</v>
      </c>
      <c r="Q64" s="149">
        <v>1</v>
      </c>
      <c r="R64" s="150">
        <v>12</v>
      </c>
      <c r="S64" s="53" t="s">
        <v>44</v>
      </c>
      <c r="T64" s="149">
        <v>1</v>
      </c>
      <c r="U64" s="150" t="s">
        <v>166</v>
      </c>
      <c r="V64" s="53" t="s">
        <v>44</v>
      </c>
      <c r="W64" s="149">
        <v>1</v>
      </c>
      <c r="X64" s="150" t="s">
        <v>166</v>
      </c>
      <c r="Y64" s="53" t="s">
        <v>44</v>
      </c>
      <c r="Z64" s="149">
        <v>1</v>
      </c>
      <c r="AA64" s="150">
        <v>1</v>
      </c>
      <c r="AB64" s="53" t="s">
        <v>44</v>
      </c>
      <c r="AC64" s="13">
        <v>1</v>
      </c>
      <c r="AD64" s="14" t="s">
        <v>166</v>
      </c>
      <c r="AE64" s="53" t="s">
        <v>44</v>
      </c>
      <c r="AF64" s="149">
        <v>1</v>
      </c>
      <c r="AG64" s="150">
        <v>12</v>
      </c>
      <c r="AH64" s="53" t="s">
        <v>44</v>
      </c>
      <c r="AI64" s="149">
        <v>1</v>
      </c>
      <c r="AJ64" s="150" t="s">
        <v>166</v>
      </c>
      <c r="AK64" s="53" t="s">
        <v>44</v>
      </c>
      <c r="AL64" s="149">
        <v>1</v>
      </c>
      <c r="AM64" s="150">
        <v>1</v>
      </c>
      <c r="AN64" s="53" t="s">
        <v>44</v>
      </c>
      <c r="AO64" s="149">
        <v>1</v>
      </c>
      <c r="AP64" s="150">
        <v>1</v>
      </c>
      <c r="AQ64" s="53" t="s">
        <v>44</v>
      </c>
      <c r="AR64" s="149" t="s">
        <v>168</v>
      </c>
      <c r="AS64" s="150" t="s">
        <v>168</v>
      </c>
      <c r="AT64" s="53" t="s">
        <v>44</v>
      </c>
      <c r="AU64" s="149" t="s">
        <v>168</v>
      </c>
      <c r="AV64" s="150" t="s">
        <v>166</v>
      </c>
      <c r="AW64" s="53" t="s">
        <v>44</v>
      </c>
      <c r="AX64" s="149" t="s">
        <v>168</v>
      </c>
      <c r="AY64" s="150" t="s">
        <v>166</v>
      </c>
      <c r="AZ64" s="53" t="s">
        <v>44</v>
      </c>
      <c r="BA64" s="149">
        <v>1</v>
      </c>
      <c r="BB64" s="150">
        <v>1</v>
      </c>
      <c r="BC64" s="53" t="s">
        <v>44</v>
      </c>
      <c r="BD64" s="149">
        <v>1</v>
      </c>
      <c r="BE64" s="150" t="s">
        <v>166</v>
      </c>
      <c r="BF64" s="53" t="s">
        <v>44</v>
      </c>
      <c r="BG64" s="149">
        <v>1</v>
      </c>
      <c r="BH64" s="150">
        <v>1</v>
      </c>
    </row>
    <row r="65" spans="1:219" s="54" customFormat="1" ht="15" thickBot="1">
      <c r="A65" s="53" t="s">
        <v>45</v>
      </c>
      <c r="B65" s="149">
        <v>1</v>
      </c>
      <c r="C65" s="150">
        <v>12</v>
      </c>
      <c r="D65" s="53" t="s">
        <v>45</v>
      </c>
      <c r="E65" s="149">
        <v>1</v>
      </c>
      <c r="F65" s="150" t="s">
        <v>166</v>
      </c>
      <c r="G65" s="53" t="s">
        <v>45</v>
      </c>
      <c r="H65" s="149">
        <v>1</v>
      </c>
      <c r="I65" s="150">
        <v>1</v>
      </c>
      <c r="J65" s="53" t="s">
        <v>45</v>
      </c>
      <c r="K65" s="165">
        <v>1</v>
      </c>
      <c r="L65" s="166">
        <v>1</v>
      </c>
      <c r="M65" s="53" t="s">
        <v>45</v>
      </c>
      <c r="N65" s="149">
        <v>1</v>
      </c>
      <c r="O65" s="150">
        <v>12</v>
      </c>
      <c r="P65" s="53" t="s">
        <v>45</v>
      </c>
      <c r="Q65" s="149">
        <v>1</v>
      </c>
      <c r="R65" s="150">
        <v>12</v>
      </c>
      <c r="S65" s="53" t="s">
        <v>45</v>
      </c>
      <c r="T65" s="149">
        <v>1</v>
      </c>
      <c r="U65" s="150" t="s">
        <v>166</v>
      </c>
      <c r="V65" s="53" t="s">
        <v>45</v>
      </c>
      <c r="W65" s="149">
        <v>1</v>
      </c>
      <c r="X65" s="150">
        <v>1</v>
      </c>
      <c r="Y65" s="53" t="s">
        <v>45</v>
      </c>
      <c r="Z65" s="149">
        <v>1</v>
      </c>
      <c r="AA65" s="150">
        <v>1</v>
      </c>
      <c r="AB65" s="53" t="s">
        <v>45</v>
      </c>
      <c r="AC65" s="13">
        <v>1</v>
      </c>
      <c r="AD65" s="14" t="s">
        <v>166</v>
      </c>
      <c r="AE65" s="53" t="s">
        <v>45</v>
      </c>
      <c r="AF65" s="149">
        <v>1</v>
      </c>
      <c r="AG65" s="150">
        <v>1</v>
      </c>
      <c r="AH65" s="53" t="s">
        <v>45</v>
      </c>
      <c r="AI65" s="149">
        <v>1</v>
      </c>
      <c r="AJ65" s="150">
        <v>12</v>
      </c>
      <c r="AK65" s="53" t="s">
        <v>45</v>
      </c>
      <c r="AL65" s="149">
        <v>1</v>
      </c>
      <c r="AM65" s="150">
        <v>1</v>
      </c>
      <c r="AN65" s="53" t="s">
        <v>45</v>
      </c>
      <c r="AO65" s="149">
        <v>1</v>
      </c>
      <c r="AP65" s="150">
        <v>12</v>
      </c>
      <c r="AQ65" s="53" t="s">
        <v>45</v>
      </c>
      <c r="AR65" s="149">
        <v>2</v>
      </c>
      <c r="AS65" s="150">
        <v>2</v>
      </c>
      <c r="AT65" s="53" t="s">
        <v>45</v>
      </c>
      <c r="AU65" s="149">
        <v>1</v>
      </c>
      <c r="AV65" s="150">
        <v>12</v>
      </c>
      <c r="AW65" s="53" t="s">
        <v>45</v>
      </c>
      <c r="AX65" s="149">
        <v>1</v>
      </c>
      <c r="AY65" s="150">
        <v>1</v>
      </c>
      <c r="AZ65" s="53" t="s">
        <v>45</v>
      </c>
      <c r="BA65" s="149" t="s">
        <v>165</v>
      </c>
      <c r="BB65" s="150">
        <v>1</v>
      </c>
      <c r="BC65" s="53" t="s">
        <v>45</v>
      </c>
      <c r="BD65" s="149">
        <v>1</v>
      </c>
      <c r="BE65" s="150">
        <v>12</v>
      </c>
      <c r="BF65" s="53" t="s">
        <v>45</v>
      </c>
      <c r="BG65" s="149" t="s">
        <v>168</v>
      </c>
      <c r="BH65" s="150" t="s">
        <v>166</v>
      </c>
    </row>
    <row r="66" spans="1:219" s="54" customFormat="1" ht="15" thickBot="1">
      <c r="A66" s="53" t="s">
        <v>46</v>
      </c>
      <c r="B66" s="153" t="s">
        <v>170</v>
      </c>
      <c r="C66" s="154">
        <v>2</v>
      </c>
      <c r="D66" s="53" t="s">
        <v>46</v>
      </c>
      <c r="E66" s="153">
        <v>2</v>
      </c>
      <c r="F66" s="154">
        <v>2</v>
      </c>
      <c r="G66" s="53" t="s">
        <v>46</v>
      </c>
      <c r="H66" s="153">
        <v>2</v>
      </c>
      <c r="I66" s="154">
        <v>2</v>
      </c>
      <c r="J66" s="53" t="s">
        <v>46</v>
      </c>
      <c r="K66" s="165" t="s">
        <v>170</v>
      </c>
      <c r="L66" s="166">
        <v>2</v>
      </c>
      <c r="M66" s="53" t="s">
        <v>46</v>
      </c>
      <c r="N66" s="153">
        <v>2</v>
      </c>
      <c r="O66" s="154" t="s">
        <v>167</v>
      </c>
      <c r="P66" s="53" t="s">
        <v>46</v>
      </c>
      <c r="Q66" s="153" t="s">
        <v>170</v>
      </c>
      <c r="R66" s="154">
        <v>2</v>
      </c>
      <c r="S66" s="53" t="s">
        <v>46</v>
      </c>
      <c r="T66" s="153">
        <v>2</v>
      </c>
      <c r="U66" s="154">
        <v>2</v>
      </c>
      <c r="V66" s="53" t="s">
        <v>46</v>
      </c>
      <c r="W66" s="153">
        <v>2</v>
      </c>
      <c r="X66" s="154">
        <v>2</v>
      </c>
      <c r="Y66" s="53" t="s">
        <v>46</v>
      </c>
      <c r="Z66" s="153" t="s">
        <v>170</v>
      </c>
      <c r="AA66" s="154">
        <v>2</v>
      </c>
      <c r="AB66" s="53" t="s">
        <v>46</v>
      </c>
      <c r="AC66" s="19" t="s">
        <v>170</v>
      </c>
      <c r="AD66" s="20">
        <v>2</v>
      </c>
      <c r="AE66" s="53" t="s">
        <v>46</v>
      </c>
      <c r="AF66" s="153">
        <v>2</v>
      </c>
      <c r="AG66" s="154">
        <v>2</v>
      </c>
      <c r="AH66" s="53" t="s">
        <v>46</v>
      </c>
      <c r="AI66" s="153" t="s">
        <v>170</v>
      </c>
      <c r="AJ66" s="154">
        <v>2</v>
      </c>
      <c r="AK66" s="53" t="s">
        <v>46</v>
      </c>
      <c r="AL66" s="153">
        <v>2</v>
      </c>
      <c r="AM66" s="154">
        <v>2</v>
      </c>
      <c r="AN66" s="53" t="s">
        <v>46</v>
      </c>
      <c r="AO66" s="153" t="s">
        <v>170</v>
      </c>
      <c r="AP66" s="154">
        <v>2</v>
      </c>
      <c r="AQ66" s="53" t="s">
        <v>46</v>
      </c>
      <c r="AR66" s="153" t="s">
        <v>170</v>
      </c>
      <c r="AS66" s="154">
        <v>2</v>
      </c>
      <c r="AT66" s="53" t="s">
        <v>46</v>
      </c>
      <c r="AU66" s="153">
        <v>2</v>
      </c>
      <c r="AV66" s="154">
        <v>2</v>
      </c>
      <c r="AW66" s="53" t="s">
        <v>46</v>
      </c>
      <c r="AX66" s="153" t="s">
        <v>170</v>
      </c>
      <c r="AY66" s="154">
        <v>2</v>
      </c>
      <c r="AZ66" s="53" t="s">
        <v>46</v>
      </c>
      <c r="BA66" s="153">
        <v>2</v>
      </c>
      <c r="BB66" s="154" t="s">
        <v>167</v>
      </c>
      <c r="BC66" s="53" t="s">
        <v>46</v>
      </c>
      <c r="BD66" s="153">
        <v>2</v>
      </c>
      <c r="BE66" s="154">
        <v>2</v>
      </c>
      <c r="BF66" s="53" t="s">
        <v>46</v>
      </c>
      <c r="BG66" s="153">
        <v>2</v>
      </c>
      <c r="BH66" s="154" t="s">
        <v>167</v>
      </c>
    </row>
    <row r="67" spans="1:219" s="10" customFormat="1" ht="15.75" thickTop="1" thickBot="1">
      <c r="A67" s="2"/>
      <c r="B67" s="180" t="str">
        <f>D112</f>
        <v>OK</v>
      </c>
      <c r="C67" s="181"/>
      <c r="D67" s="5"/>
      <c r="E67" s="180" t="str">
        <f>L112</f>
        <v>OK</v>
      </c>
      <c r="F67" s="181"/>
      <c r="G67" s="5"/>
      <c r="H67" s="180" t="str">
        <f>T112</f>
        <v>OK</v>
      </c>
      <c r="I67" s="181"/>
      <c r="J67" s="5"/>
      <c r="K67" s="180" t="str">
        <f>AB112</f>
        <v>OK</v>
      </c>
      <c r="L67" s="181"/>
      <c r="M67" s="5"/>
      <c r="N67" s="180" t="str">
        <f>AJ112</f>
        <v>OK</v>
      </c>
      <c r="O67" s="181"/>
      <c r="P67" s="5"/>
      <c r="Q67" s="180" t="str">
        <f>AR112</f>
        <v>OK</v>
      </c>
      <c r="R67" s="181"/>
      <c r="S67" s="5"/>
      <c r="T67" s="180" t="str">
        <f>AZ112</f>
        <v>OK</v>
      </c>
      <c r="U67" s="181"/>
      <c r="V67" s="5"/>
      <c r="W67" s="180" t="str">
        <f>BH112</f>
        <v>OK</v>
      </c>
      <c r="X67" s="181"/>
      <c r="Y67" s="5"/>
      <c r="Z67" s="180" t="str">
        <f>BP112</f>
        <v>OK</v>
      </c>
      <c r="AA67" s="181"/>
      <c r="AB67" s="5"/>
      <c r="AC67" s="180" t="str">
        <f>BX112</f>
        <v>OK</v>
      </c>
      <c r="AD67" s="181"/>
      <c r="AE67" s="5"/>
      <c r="AF67" s="180" t="str">
        <f>CF112</f>
        <v>OK</v>
      </c>
      <c r="AG67" s="181"/>
      <c r="AH67" s="5"/>
      <c r="AI67" s="180" t="str">
        <f>CN112</f>
        <v>OK</v>
      </c>
      <c r="AJ67" s="181"/>
      <c r="AK67" s="5"/>
      <c r="AL67" s="180" t="str">
        <f>CV112</f>
        <v>OK</v>
      </c>
      <c r="AM67" s="181"/>
      <c r="AN67" s="5"/>
      <c r="AO67" s="180" t="str">
        <f>DD112</f>
        <v>OK</v>
      </c>
      <c r="AP67" s="181"/>
      <c r="AQ67" s="5"/>
      <c r="AR67" s="180" t="str">
        <f>DL112</f>
        <v>OK</v>
      </c>
      <c r="AS67" s="181"/>
      <c r="AT67" s="5"/>
      <c r="AU67" s="180" t="str">
        <f>DT112</f>
        <v>OK</v>
      </c>
      <c r="AV67" s="181"/>
      <c r="AW67" s="5"/>
      <c r="AX67" s="180" t="str">
        <f>EB112</f>
        <v>OK</v>
      </c>
      <c r="AY67" s="181"/>
      <c r="AZ67" s="5"/>
      <c r="BA67" s="180" t="str">
        <f>EJ112</f>
        <v>OK</v>
      </c>
      <c r="BB67" s="181"/>
      <c r="BC67" s="5"/>
      <c r="BD67" s="180" t="str">
        <f>ER112</f>
        <v>OK</v>
      </c>
      <c r="BE67" s="181"/>
      <c r="BF67" s="5"/>
      <c r="BG67" s="180" t="str">
        <f>EZ112</f>
        <v>OK</v>
      </c>
      <c r="BH67" s="181"/>
    </row>
    <row r="68" spans="1:219" s="4" customFormat="1" ht="15" hidden="1" thickTop="1">
      <c r="A68" s="3">
        <f t="shared" ref="A68:A80" si="0">IF(OR(B12=1,B12="x",B12=2,B12="1*",B12="x*",B12="2*"),1,0)</f>
        <v>1</v>
      </c>
      <c r="B68" s="3">
        <f t="shared" ref="B68:B80" si="1">IF(OR(C12=1,C12="x",C12=2,C12="1x",C12=12,C12="x2",C12="1x2"),1,0)</f>
        <v>1</v>
      </c>
      <c r="C68" s="3">
        <f t="shared" ref="C68:C80" si="2">IF(OR(B12="1*",B12="x*",B12="2*"),1,0)</f>
        <v>1</v>
      </c>
      <c r="D68" s="4">
        <f t="shared" ref="D68:D80" si="3">IF(AND(B12="1*",C12=1),1,IF(AND(B12="x*",C12="x"),1,IF(AND(B12="2*",C12=2),1,0)))</f>
        <v>1</v>
      </c>
      <c r="E68" s="4">
        <f t="shared" ref="E68:E80" si="4">IF(B12=C12,1,0)</f>
        <v>0</v>
      </c>
      <c r="F68" s="3">
        <f t="shared" ref="F68:F80" si="5">IF(OR(C12="1x",C12=12,C12="x2"),1,0)</f>
        <v>0</v>
      </c>
      <c r="G68" s="3">
        <f t="shared" ref="G68:G80" si="6">IF(AND(B12=1,C12="1x"),1,IF(AND(B12=1,C12=12),1,IF(AND(B12="x",C12="1x"),1,IF(AND(B12="x",C12="x2"),1,IF(AND(B12=2,C12="x2"),1,IF(AND(B12=2,C12=12),1,0))))))</f>
        <v>0</v>
      </c>
      <c r="H68" s="3">
        <f t="shared" ref="H68:H80" si="7">IF(OR(B12=1,B12="x",B12=2),IF(C12="1x2",1,0),0)</f>
        <v>0</v>
      </c>
      <c r="I68" s="3">
        <f t="shared" ref="I68:I80" si="8">IF(OR(E12=1,E12="x",E12=2,E12="1*",E12="x*",E12="2*"),1,0)</f>
        <v>1</v>
      </c>
      <c r="J68" s="3">
        <f t="shared" ref="J68:J80" si="9">IF(OR(F12=1,F12="x",F12=2,F12="1x",F12=12,F12="x2",F12="1x2"),1,0)</f>
        <v>1</v>
      </c>
      <c r="K68" s="3">
        <f t="shared" ref="K68:K80" si="10">IF(OR(E12="1*",E12="x*",E12="2*"),1,0)</f>
        <v>1</v>
      </c>
      <c r="L68" s="4">
        <f t="shared" ref="L68:L80" si="11">IF(AND(E12="1*",F12=1),1,IF(AND(E12="x*",F12="x"),1,IF(AND(E12="2*",F12=2),1,0)))</f>
        <v>1</v>
      </c>
      <c r="M68" s="4">
        <f t="shared" ref="M68:M80" si="12">IF(E12=F12,1,0)</f>
        <v>0</v>
      </c>
      <c r="N68" s="3">
        <f t="shared" ref="N68:N80" si="13">IF(OR(F12="1x",F12=12,F12="x2"),1,0)</f>
        <v>0</v>
      </c>
      <c r="O68" s="3">
        <f t="shared" ref="O68:O80" si="14">IF(AND(E12=1,F12="1x"),1,IF(AND(E12=1,F12=12),1,IF(AND(E12="x",F12="1x"),1,IF(AND(E12="x",F12="x2"),1,IF(AND(E12=2,F12="x2"),1,IF(AND(E12=2,F12=12),1,0))))))</f>
        <v>0</v>
      </c>
      <c r="P68" s="3">
        <f t="shared" ref="P68:P80" si="15">IF(OR(E12=1,E12="x",E12=2),IF(F12="1x2",1,0),0)</f>
        <v>0</v>
      </c>
      <c r="Q68" s="3">
        <f t="shared" ref="Q68:Q80" si="16">IF(OR(H12=1,H12="x",H12=2,H12="1*",H12="x*",H12="2*"),1,0)</f>
        <v>1</v>
      </c>
      <c r="R68" s="3">
        <f t="shared" ref="R68:R80" si="17">IF(OR(I12=1,I12="x",I12=2,I12="1x",I12=12,I12="x2",I12="1x2"),1,0)</f>
        <v>1</v>
      </c>
      <c r="S68" s="3">
        <f t="shared" ref="S68:S80" si="18">IF(OR(H12="1*",H12="x*",H12="2*"),1,0)</f>
        <v>1</v>
      </c>
      <c r="T68" s="4">
        <f t="shared" ref="T68:T80" si="19">IF(AND(H12="1*",I12=1),1,IF(AND(H12="x*",I12="x"),1,IF(AND(H12="2*",I12=2),1,0)))</f>
        <v>1</v>
      </c>
      <c r="U68" s="4">
        <f t="shared" ref="U68:U80" si="20">IF(H12=I12,1,0)</f>
        <v>0</v>
      </c>
      <c r="V68" s="3">
        <f t="shared" ref="V68:V80" si="21">IF(OR(I12="1x",I12=12,I12="x2"),1,0)</f>
        <v>0</v>
      </c>
      <c r="W68" s="3">
        <f t="shared" ref="W68:W80" si="22">IF(AND(H12=1,I12="1x"),1,IF(AND(H12=1,I12=12),1,IF(AND(H12="x",I12="1x"),1,IF(AND(H12="x",I12="x2"),1,IF(AND(H12=2,I12="x2"),1,IF(AND(H12=2,I12=12),1,0))))))</f>
        <v>0</v>
      </c>
      <c r="X68" s="3">
        <f t="shared" ref="X68:X80" si="23">IF(OR(H12=1,H12="x",H12=2),IF(I12="1x2",1,0),0)</f>
        <v>0</v>
      </c>
      <c r="Y68" s="3">
        <f t="shared" ref="Y68:Y80" si="24">IF(OR(K12=1,K12="x",K12=2,K12="1*",K12="x*",K12="2*"),1,0)</f>
        <v>1</v>
      </c>
      <c r="Z68" s="3">
        <f t="shared" ref="Z68:Z80" si="25">IF(OR(L12=1,L12="x",L12=2,L12="1x",L12=12,L12="x2",L12="1x2"),1,0)</f>
        <v>1</v>
      </c>
      <c r="AA68" s="3">
        <f t="shared" ref="AA68:AA80" si="26">IF(OR(K12="1*",K12="x*",K12="2*"),1,0)</f>
        <v>1</v>
      </c>
      <c r="AB68" s="4">
        <f t="shared" ref="AB68:AB80" si="27">IF(AND(K12="1*",L12=1),1,IF(AND(K12="x*",L12="x"),1,IF(AND(K12="2*",L12=2),1,0)))</f>
        <v>1</v>
      </c>
      <c r="AC68" s="4">
        <f t="shared" ref="AC68:AC80" si="28">IF(K12=L12,1,0)</f>
        <v>0</v>
      </c>
      <c r="AD68" s="3">
        <f t="shared" ref="AD68:AD80" si="29">IF(OR(L12="1x",L12=12,L12="x2"),1,0)</f>
        <v>0</v>
      </c>
      <c r="AE68" s="3">
        <f t="shared" ref="AE68:AE80" si="30">IF(AND(K12=1,L12="1x"),1,IF(AND(K12=1,L12=12),1,IF(AND(K12="x",L12="1x"),1,IF(AND(K12="x",L12="x2"),1,IF(AND(K12=2,L12="x2"),1,IF(AND(K12=2,L12=12),1,0))))))</f>
        <v>0</v>
      </c>
      <c r="AF68" s="3">
        <f t="shared" ref="AF68:AF80" si="31">IF(OR(K12=1,K12="x",K12=2),IF(L12="1x2",1,0),0)</f>
        <v>0</v>
      </c>
      <c r="AG68" s="3">
        <f t="shared" ref="AG68:AG80" si="32">IF(OR(N12=1,N12="x",N12=2,N12="1*",N12="x*",N12="2*"),1,0)</f>
        <v>1</v>
      </c>
      <c r="AH68" s="3">
        <f t="shared" ref="AH68:AH80" si="33">IF(OR(O12=1,O12="x",O12=2,O12="1x",O12=12,O12="x2",O12="1x2"),1,0)</f>
        <v>1</v>
      </c>
      <c r="AI68" s="3">
        <f t="shared" ref="AI68:AI80" si="34">IF(OR(N12="1*",N12="x*",N12="2*"),1,0)</f>
        <v>1</v>
      </c>
      <c r="AJ68" s="4">
        <f t="shared" ref="AJ68:AJ80" si="35">IF(AND(N12="1*",O12=1),1,IF(AND(N12="x*",O12="x"),1,IF(AND(N12="2*",O12=2),1,0)))</f>
        <v>1</v>
      </c>
      <c r="AK68" s="4">
        <f t="shared" ref="AK68:AK80" si="36">IF(N12=O12,1,0)</f>
        <v>0</v>
      </c>
      <c r="AL68" s="3">
        <f t="shared" ref="AL68:AL80" si="37">IF(OR(O12="1x",O12=12,O12="x2"),1,0)</f>
        <v>0</v>
      </c>
      <c r="AM68" s="3">
        <f t="shared" ref="AM68:AM80" si="38">IF(AND(N12=1,O12="1x"),1,IF(AND(N12=1,O12=12),1,IF(AND(N12="x",O12="1x"),1,IF(AND(N12="x",O12="x2"),1,IF(AND(N12=2,O12="x2"),1,IF(AND(N12=2,O12=12),1,0))))))</f>
        <v>0</v>
      </c>
      <c r="AN68" s="3">
        <f t="shared" ref="AN68:AN80" si="39">IF(OR(N12=1,N12="x",N12=2),IF(O12="1x2",1,0),0)</f>
        <v>0</v>
      </c>
      <c r="AO68" s="3">
        <f t="shared" ref="AO68:AO80" si="40">IF(OR(Q12=1,Q12="x",Q12=2,Q12="1*",Q12="x*",Q12="2*"),1,0)</f>
        <v>1</v>
      </c>
      <c r="AP68" s="3">
        <f t="shared" ref="AP68:AP80" si="41">IF(OR(R12=1,R12="x",R12=2,R12="1x",R12=12,R12="x2",R12="1x2"),1,0)</f>
        <v>1</v>
      </c>
      <c r="AQ68" s="3">
        <f t="shared" ref="AQ68:AQ80" si="42">IF(OR(Q12="1*",Q12="x*",Q12="2*"),1,0)</f>
        <v>1</v>
      </c>
      <c r="AR68" s="4">
        <f t="shared" ref="AR68:AR80" si="43">IF(AND(Q12="1*",R12=1),1,IF(AND(Q12="x*",R12="x"),1,IF(AND(Q12="2*",R12=2),1,0)))</f>
        <v>1</v>
      </c>
      <c r="AS68" s="4">
        <f t="shared" ref="AS68:AS80" si="44">IF(Q12=R12,1,0)</f>
        <v>0</v>
      </c>
      <c r="AT68" s="3">
        <f t="shared" ref="AT68:AT80" si="45">IF(OR(R12="1x",R12=12,R12="x2"),1,0)</f>
        <v>0</v>
      </c>
      <c r="AU68" s="3">
        <f t="shared" ref="AU68:AU80" si="46">IF(AND(Q12=1,R12="1x"),1,IF(AND(Q12=1,R12=12),1,IF(AND(Q12="x",R12="1x"),1,IF(AND(Q12="x",R12="x2"),1,IF(AND(Q12=2,R12="x2"),1,IF(AND(Q12=2,R12=12),1,0))))))</f>
        <v>0</v>
      </c>
      <c r="AV68" s="3">
        <f t="shared" ref="AV68:AV80" si="47">IF(OR(Q12=1,Q12="x",Q12=2),IF(R12="1x2",1,0),0)</f>
        <v>0</v>
      </c>
      <c r="AW68" s="3">
        <f t="shared" ref="AW68:AW80" si="48">IF(OR(T12=1,T12="x",T12=2,T12="1*",T12="x*",T12="2*"),1,0)</f>
        <v>1</v>
      </c>
      <c r="AX68" s="3">
        <f t="shared" ref="AX68:AX80" si="49">IF(OR(U12=1,U12="x",U12=2,U12="1x",U12=12,U12="x2",U12="1x2"),1,0)</f>
        <v>1</v>
      </c>
      <c r="AY68" s="3">
        <f t="shared" ref="AY68:AY80" si="50">IF(OR(T12="1*",T12="x*",T12="2*"),1,0)</f>
        <v>1</v>
      </c>
      <c r="AZ68" s="4">
        <f t="shared" ref="AZ68:AZ80" si="51">IF(AND(T12="1*",U12=1),1,IF(AND(T12="x*",U12="x"),1,IF(AND(T12="2*",U12=2),1,0)))</f>
        <v>1</v>
      </c>
      <c r="BA68" s="4">
        <f t="shared" ref="BA68:BA80" si="52">IF(T12=U12,1,0)</f>
        <v>0</v>
      </c>
      <c r="BB68" s="3">
        <f t="shared" ref="BB68:BB80" si="53">IF(OR(U12="1x",U12=12,U12="x2"),1,0)</f>
        <v>0</v>
      </c>
      <c r="BC68" s="3">
        <f t="shared" ref="BC68:BC80" si="54">IF(AND(T12=1,U12="1x"),1,IF(AND(T12=1,U12=12),1,IF(AND(T12="x",U12="1x"),1,IF(AND(T12="x",U12="x2"),1,IF(AND(T12=2,U12="x2"),1,IF(AND(T12=2,U12=12),1,0))))))</f>
        <v>0</v>
      </c>
      <c r="BD68" s="3">
        <f t="shared" ref="BD68:BD80" si="55">IF(OR(T12=1,T12="x",T12=2),IF(U12="1x2",1,0),0)</f>
        <v>0</v>
      </c>
      <c r="BE68" s="3">
        <f t="shared" ref="BE68:BE80" si="56">IF(OR(W12=1,W12="x",W12=2,W12="1*",W12="x*",W12="2*"),1,0)</f>
        <v>1</v>
      </c>
      <c r="BF68" s="3">
        <f t="shared" ref="BF68:BF80" si="57">IF(OR(X12=1,X12="x",X12=2,X12="1x",X12=12,X12="x2",X12="1x2"),1,0)</f>
        <v>1</v>
      </c>
      <c r="BG68" s="3">
        <f t="shared" ref="BG68:BG80" si="58">IF(OR(W12="1*",W12="x*",W12="2*"),1,0)</f>
        <v>1</v>
      </c>
      <c r="BH68" s="4">
        <f t="shared" ref="BH68:BH80" si="59">IF(AND(W12="1*",X12=1),1,IF(AND(W12="x*",X12="x"),1,IF(AND(W12="2*",X12=2),1,0)))</f>
        <v>1</v>
      </c>
      <c r="BI68" s="4">
        <f t="shared" ref="BI68:BI80" si="60">IF(W12=X12,1,0)</f>
        <v>0</v>
      </c>
      <c r="BJ68" s="3">
        <f t="shared" ref="BJ68:BJ80" si="61">IF(OR(X12="1x",X12=12,X12="x2"),1,0)</f>
        <v>0</v>
      </c>
      <c r="BK68" s="3">
        <f t="shared" ref="BK68:BK80" si="62">IF(AND(W12=1,X12="1x"),1,IF(AND(W12=1,X12=12),1,IF(AND(W12="x",X12="1x"),1,IF(AND(W12="x",X12="x2"),1,IF(AND(W12=2,X12="x2"),1,IF(AND(W12=2,X12=12),1,0))))))</f>
        <v>0</v>
      </c>
      <c r="BL68" s="3">
        <f t="shared" ref="BL68:BL80" si="63">IF(OR(W12=1,W12="x",W12=2),IF(X12="1x2",1,0),0)</f>
        <v>0</v>
      </c>
      <c r="BM68" s="3">
        <f t="shared" ref="BM68:BM80" si="64">IF(OR(Z12=1,Z12="x",Z12=2,Z12="1*",Z12="x*",Z12="2*"),1,0)</f>
        <v>0</v>
      </c>
      <c r="BN68" s="3">
        <f t="shared" ref="BN68:BN80" si="65">IF(OR(AA12=1,AA12="x",AA12=2,AA12="1x",AA12=12,AA12="x2",AA12="1x2"),1,0)</f>
        <v>0</v>
      </c>
      <c r="BO68" s="3">
        <f t="shared" ref="BO68:BO80" si="66">IF(OR(Z12="1*",Z12="x*",Z12="2*"),1,0)</f>
        <v>0</v>
      </c>
      <c r="BP68" s="4">
        <f t="shared" ref="BP68:BP80" si="67">IF(AND(Z12="1*",AA12=1),1,IF(AND(Z12="x*",AA12="x"),1,IF(AND(Z12="2*",AA12=2),1,0)))</f>
        <v>0</v>
      </c>
      <c r="BQ68" s="4">
        <f t="shared" ref="BQ68:BQ80" si="68">IF(Z12=AA12,1,0)</f>
        <v>1</v>
      </c>
      <c r="BR68" s="3">
        <f t="shared" ref="BR68:BR80" si="69">IF(OR(AA12="1x",AA12=12,AA12="x2"),1,0)</f>
        <v>0</v>
      </c>
      <c r="BS68" s="3">
        <f t="shared" ref="BS68:BS80" si="70">IF(AND(Z12=1,AA12="1x"),1,IF(AND(Z12=1,AA12=12),1,IF(AND(Z12="x",AA12="1x"),1,IF(AND(Z12="x",AA12="x2"),1,IF(AND(Z12=2,AA12="x2"),1,IF(AND(Z12=2,AA12=12),1,0))))))</f>
        <v>0</v>
      </c>
      <c r="BT68" s="3">
        <f t="shared" ref="BT68:BT80" si="71">IF(OR(Z12=1,Z12="x",Z12=2),IF(AA12="1x2",1,0),0)</f>
        <v>0</v>
      </c>
      <c r="BU68" s="3">
        <f t="shared" ref="BU68:BU80" si="72">IF(OR(AC12=1,AC12="x",AC12=2,AC12="1*",AC12="x*",AC12="2*"),1,0)</f>
        <v>1</v>
      </c>
      <c r="BV68" s="3">
        <f t="shared" ref="BV68:BV80" si="73">IF(OR(AD12=1,AD12="x",AD12=2,AD12="1x",AD12=12,AD12="x2",AD12="1x2"),1,0)</f>
        <v>1</v>
      </c>
      <c r="BW68" s="3">
        <f t="shared" ref="BW68:BW80" si="74">IF(OR(AC12="1*",AC12="x*",AC12="2*"),1,0)</f>
        <v>1</v>
      </c>
      <c r="BX68" s="4">
        <f t="shared" ref="BX68:BX80" si="75">IF(AND(AC12="1*",AD12=1),1,IF(AND(AC12="x*",AD12="x"),1,IF(AND(AC12="2*",AD12=2),1,0)))</f>
        <v>1</v>
      </c>
      <c r="BY68" s="4">
        <f t="shared" ref="BY68:BY80" si="76">IF(AC12=AD12,1,0)</f>
        <v>0</v>
      </c>
      <c r="BZ68" s="3">
        <f t="shared" ref="BZ68:BZ80" si="77">IF(OR(AD12="1x",AD12=12,AD12="x2"),1,0)</f>
        <v>0</v>
      </c>
      <c r="CA68" s="3">
        <f t="shared" ref="CA68:CA80" si="78">IF(AND(AC12=1,AD12="1x"),1,IF(AND(AC12=1,AD12=12),1,IF(AND(AC12="x",AD12="1x"),1,IF(AND(AC12="x",AD12="x2"),1,IF(AND(AC12=2,AD12="x2"),1,IF(AND(AC12=2,AD12=12),1,0))))))</f>
        <v>0</v>
      </c>
      <c r="CB68" s="3">
        <f t="shared" ref="CB68:CB80" si="79">IF(OR(AC12=1,AC12="x",AC12=2),IF(AD12="1x2",1,0),0)</f>
        <v>0</v>
      </c>
      <c r="CC68" s="3">
        <f t="shared" ref="CC68:CC80" si="80">IF(OR(AF12=1,AF12="x",AF12=2,AF12="1*",AF12="x*",AF12="2*"),1,0)</f>
        <v>1</v>
      </c>
      <c r="CD68" s="3">
        <f t="shared" ref="CD68:CD80" si="81">IF(OR(AG12=1,AG12="x",AG12=2,AG12="1x",AG12=12,AG12="x2",AG12="1x2"),1,0)</f>
        <v>1</v>
      </c>
      <c r="CE68" s="3">
        <f t="shared" ref="CE68:CE80" si="82">IF(OR(AF12="1*",AF12="x*",AF12="2*"),1,0)</f>
        <v>1</v>
      </c>
      <c r="CF68" s="4">
        <f t="shared" ref="CF68:CF80" si="83">IF(AND(AF12="1*",AG12=1),1,IF(AND(AF12="x*",AG12="x"),1,IF(AND(AF12="2*",AG12=2),1,0)))</f>
        <v>1</v>
      </c>
      <c r="CG68" s="4">
        <f t="shared" ref="CG68:CG80" si="84">IF(AF12=AG12,1,0)</f>
        <v>0</v>
      </c>
      <c r="CH68" s="3">
        <f t="shared" ref="CH68:CH80" si="85">IF(OR(AG12="1x",AG12=12,AG12="x2"),1,0)</f>
        <v>0</v>
      </c>
      <c r="CI68" s="3">
        <f t="shared" ref="CI68:CI80" si="86">IF(AND(AF12=1,AG12="1x"),1,IF(AND(AF12=1,AG12=12),1,IF(AND(AF12="x",AG12="1x"),1,IF(AND(AF12="x",AG12="x2"),1,IF(AND(AF12=2,AG12="x2"),1,IF(AND(AF12=2,AG12=12),1,0))))))</f>
        <v>0</v>
      </c>
      <c r="CJ68" s="3">
        <f t="shared" ref="CJ68:CJ80" si="87">IF(OR(AF12=1,AF12="x",AF12=2),IF(AG12="1x2",1,0),0)</f>
        <v>0</v>
      </c>
      <c r="CK68" s="3">
        <f t="shared" ref="CK68:CK80" si="88">IF(OR(AI12=1,AI12="x",AI12=2,AI12="1*",AI12="x*",AI12="2*"),1,0)</f>
        <v>1</v>
      </c>
      <c r="CL68" s="3">
        <f t="shared" ref="CL68:CL80" si="89">IF(OR(AJ12=1,AJ12="x",AJ12=2,AJ12="1x",AJ12=12,AJ12="x2",AJ12="1x2"),1,0)</f>
        <v>1</v>
      </c>
      <c r="CM68" s="3">
        <f t="shared" ref="CM68:CM80" si="90">IF(OR(AI12="1*",AI12="x*",AI12="2*"),1,0)</f>
        <v>1</v>
      </c>
      <c r="CN68" s="4">
        <f t="shared" ref="CN68:CN80" si="91">IF(AND(AI12="1*",AJ12=1),1,IF(AND(AI12="x*",AJ12="x"),1,IF(AND(AI12="2*",AJ12=2),1,0)))</f>
        <v>1</v>
      </c>
      <c r="CO68" s="4">
        <f t="shared" ref="CO68:CO80" si="92">IF(AI12=AJ12,1,0)</f>
        <v>0</v>
      </c>
      <c r="CP68" s="3">
        <f t="shared" ref="CP68:CP80" si="93">IF(OR(AJ12="1x",AJ12=12,AJ12="x2"),1,0)</f>
        <v>0</v>
      </c>
      <c r="CQ68" s="3">
        <f t="shared" ref="CQ68:CQ80" si="94">IF(AND(AI12=1,AJ12="1x"),1,IF(AND(AI12=1,AJ12=12),1,IF(AND(AI12="x",AJ12="1x"),1,IF(AND(AI12="x",AJ12="x2"),1,IF(AND(AI12=2,AJ12="x2"),1,IF(AND(AI12=2,AJ12=12),1,0))))))</f>
        <v>0</v>
      </c>
      <c r="CR68" s="3">
        <f t="shared" ref="CR68:CR80" si="95">IF(OR(AI12=1,AI12="x",AI12=2),IF(AJ12="1x2",1,0),0)</f>
        <v>0</v>
      </c>
      <c r="CS68" s="3">
        <f t="shared" ref="CS68:CS80" si="96">IF(OR(AL12=1,AL12="x",AL12=2,AL12="1*",AL12="x*",AL12="2*"),1,0)</f>
        <v>1</v>
      </c>
      <c r="CT68" s="3">
        <f t="shared" ref="CT68:CT80" si="97">IF(OR(AM12=1,AM12="x",AM12=2,AM12="1x",AM12=12,AM12="x2",AM12="1x2"),1,0)</f>
        <v>1</v>
      </c>
      <c r="CU68" s="3">
        <f t="shared" ref="CU68:CU80" si="98">IF(OR(AL12="1*",AL12="x*",AL12="2*"),1,0)</f>
        <v>1</v>
      </c>
      <c r="CV68" s="4">
        <f t="shared" ref="CV68:CV80" si="99">IF(AND(AL12="1*",AM12=1),1,IF(AND(AL12="x*",AM12="x"),1,IF(AND(AL12="2*",AM12=2),1,0)))</f>
        <v>1</v>
      </c>
      <c r="CW68" s="4">
        <f t="shared" ref="CW68:CW80" si="100">IF(AL12=AM12,1,0)</f>
        <v>0</v>
      </c>
      <c r="CX68" s="3">
        <f t="shared" ref="CX68:CX80" si="101">IF(OR(AM12="1x",AM12=12,AM12="x2"),1,0)</f>
        <v>0</v>
      </c>
      <c r="CY68" s="3">
        <f t="shared" ref="CY68:CY80" si="102">IF(AND(AL12=1,AM12="1x"),1,IF(AND(AL12=1,AM12=12),1,IF(AND(AL12="x",AM12="1x"),1,IF(AND(AL12="x",AM12="x2"),1,IF(AND(AL12=2,AM12="x2"),1,IF(AND(AL12=2,AM12=12),1,0))))))</f>
        <v>0</v>
      </c>
      <c r="CZ68" s="3">
        <f t="shared" ref="CZ68:CZ80" si="103">IF(OR(AL12=1,AL12="x",AL12=2),IF(AM12="1x2",1,0),0)</f>
        <v>0</v>
      </c>
      <c r="DA68" s="3">
        <f t="shared" ref="DA68:DA80" si="104">IF(OR(AO12=1,AO12="x",AO12=2,AO12="1*",AO12="x*",AO12="2*"),1,0)</f>
        <v>1</v>
      </c>
      <c r="DB68" s="3">
        <f t="shared" ref="DB68:DB80" si="105">IF(OR(AP12=1,AP12="x",AP12=2,AP12="1x",AP12=12,AP12="x2",AP12="1x2"),1,0)</f>
        <v>1</v>
      </c>
      <c r="DC68" s="3">
        <f t="shared" ref="DC68:DC80" si="106">IF(OR(AO12="1*",AO12="x*",AO12="2*"),1,0)</f>
        <v>1</v>
      </c>
      <c r="DD68" s="4">
        <f t="shared" ref="DD68:DD80" si="107">IF(AND(AO12="1*",AP12=1),1,IF(AND(AO12="x*",AP12="x"),1,IF(AND(AO12="2*",AP12=2),1,0)))</f>
        <v>1</v>
      </c>
      <c r="DE68" s="4">
        <f t="shared" ref="DE68:DE80" si="108">IF(AO12=AP12,1,0)</f>
        <v>0</v>
      </c>
      <c r="DF68" s="3">
        <f t="shared" ref="DF68:DF80" si="109">IF(OR(AP12="1x",AP12=12,AP12="x2"),1,0)</f>
        <v>0</v>
      </c>
      <c r="DG68" s="3">
        <f t="shared" ref="DG68:DG80" si="110">IF(AND(AO12=1,AP12="1x"),1,IF(AND(AO12=1,AP12=12),1,IF(AND(AO12="x",AP12="1x"),1,IF(AND(AO12="x",AP12="x2"),1,IF(AND(AO12=2,AP12="x2"),1,IF(AND(AO12=2,AP12=12),1,0))))))</f>
        <v>0</v>
      </c>
      <c r="DH68" s="3">
        <f t="shared" ref="DH68:DH80" si="111">IF(OR(AO12=1,AO12="x",AO12=2),IF(AP12="1x2",1,0),0)</f>
        <v>0</v>
      </c>
      <c r="DI68" s="3">
        <f t="shared" ref="DI68:DI80" si="112">IF(OR(AR12=1,AR12="x",AR12=2,AR12="1*",AR12="x*",AR12="2*"),1,0)</f>
        <v>1</v>
      </c>
      <c r="DJ68" s="3">
        <f t="shared" ref="DJ68:DJ80" si="113">IF(OR(AS12=1,AS12="x",AS12=2,AS12="1x",AS12=12,AS12="x2",AS12="1x2"),1,0)</f>
        <v>1</v>
      </c>
      <c r="DK68" s="3">
        <f t="shared" ref="DK68:DK80" si="114">IF(OR(AR12="1*",AR12="x*",AR12="2*"),1,0)</f>
        <v>1</v>
      </c>
      <c r="DL68" s="4">
        <f t="shared" ref="DL68:DL80" si="115">IF(AND(AR12="1*",AS12=1),1,IF(AND(AR12="x*",AS12="x"),1,IF(AND(AR12="2*",AS12=2),1,0)))</f>
        <v>1</v>
      </c>
      <c r="DM68" s="4">
        <f t="shared" ref="DM68:DM80" si="116">IF(AR12=AS12,1,0)</f>
        <v>0</v>
      </c>
      <c r="DN68" s="3">
        <f t="shared" ref="DN68:DN80" si="117">IF(OR(AS12="1x",AS12=12,AS12="x2"),1,0)</f>
        <v>0</v>
      </c>
      <c r="DO68" s="3">
        <f t="shared" ref="DO68:DO80" si="118">IF(AND(AR12=1,AS12="1x"),1,IF(AND(AR12=1,AS12=12),1,IF(AND(AR12="x",AS12="1x"),1,IF(AND(AR12="x",AS12="x2"),1,IF(AND(AR12=2,AS12="x2"),1,IF(AND(AR12=2,AS12=12),1,0))))))</f>
        <v>0</v>
      </c>
      <c r="DP68" s="3">
        <f t="shared" ref="DP68:DP80" si="119">IF(OR(AR12=1,AR12="x",AR12=2),IF(AS12="1x2",1,0),0)</f>
        <v>0</v>
      </c>
      <c r="DQ68" s="3">
        <f t="shared" ref="DQ68:DQ80" si="120">IF(OR(AU12=1,AU12="x",AU12=2,AU12="1*",AU12="x*",AU12="2*"),1,0)</f>
        <v>1</v>
      </c>
      <c r="DR68" s="3">
        <f t="shared" ref="DR68:DR80" si="121">IF(OR(AV12=1,AV12="x",AV12=2,AV12="1x",AV12=12,AV12="x2",AV12="1x2"),1,0)</f>
        <v>1</v>
      </c>
      <c r="DS68" s="3">
        <f t="shared" ref="DS68:DS80" si="122">IF(OR(AU12="1*",AU12="x*",AU12="2*"),1,0)</f>
        <v>1</v>
      </c>
      <c r="DT68" s="4">
        <f t="shared" ref="DT68:DT80" si="123">IF(AND(AU12="1*",AV12=1),1,IF(AND(AU12="x*",AV12="x"),1,IF(AND(AU12="2*",AV12=2),1,0)))</f>
        <v>1</v>
      </c>
      <c r="DU68" s="4">
        <f t="shared" ref="DU68:DU80" si="124">IF(AU12=AV12,1,0)</f>
        <v>0</v>
      </c>
      <c r="DV68" s="3">
        <f t="shared" ref="DV68:DV80" si="125">IF(OR(AV12="1x",AV12=12,AV12="x2"),1,0)</f>
        <v>0</v>
      </c>
      <c r="DW68" s="3">
        <f t="shared" ref="DW68:DW80" si="126">IF(AND(AU12=1,AV12="1x"),1,IF(AND(AU12=1,AV12=12),1,IF(AND(AU12="x",AV12="1x"),1,IF(AND(AU12="x",AV12="x2"),1,IF(AND(AU12=2,AV12="x2"),1,IF(AND(AU12=2,AV12=12),1,0))))))</f>
        <v>0</v>
      </c>
      <c r="DX68" s="3">
        <f t="shared" ref="DX68:DX80" si="127">IF(OR(AU12=1,AU12="x",AU12=2),IF(AV12="1x2",1,0),0)</f>
        <v>0</v>
      </c>
      <c r="DY68" s="3">
        <f t="shared" ref="DY68:DY80" si="128">IF(OR(AX12=1,AX12="x",AX12=2,AX12="1*",AX12="x*",AX12="2*"),1,0)</f>
        <v>1</v>
      </c>
      <c r="DZ68" s="3">
        <f t="shared" ref="DZ68:DZ80" si="129">IF(OR(AY12=1,AY12="x",AY12=2,AY12="1x",AY12=12,AY12="x2",AY12="1x2"),1,0)</f>
        <v>1</v>
      </c>
      <c r="EA68" s="3">
        <f t="shared" ref="EA68:EA80" si="130">IF(OR(AX12="1*",AX12="x*",AX12="2*"),1,0)</f>
        <v>1</v>
      </c>
      <c r="EB68" s="4">
        <f t="shared" ref="EB68:EB80" si="131">IF(AND(AX12="1*",AY12=1),1,IF(AND(AX12="x*",AY12="x"),1,IF(AND(AX12="2*",AY12=2),1,0)))</f>
        <v>1</v>
      </c>
      <c r="EC68" s="4">
        <f t="shared" ref="EC68:EC80" si="132">IF(AX12=AY12,1,0)</f>
        <v>0</v>
      </c>
      <c r="ED68" s="3">
        <f t="shared" ref="ED68:ED80" si="133">IF(OR(AY12="1x",AY12=12,AY12="x2"),1,0)</f>
        <v>0</v>
      </c>
      <c r="EE68" s="3">
        <f t="shared" ref="EE68:EE80" si="134">IF(AND(AX12=1,AY12="1x"),1,IF(AND(AX12=1,AY12=12),1,IF(AND(AX12="x",AY12="1x"),1,IF(AND(AX12="x",AY12="x2"),1,IF(AND(AX12=2,AY12="x2"),1,IF(AND(AX12=2,AY12=12),1,0))))))</f>
        <v>0</v>
      </c>
      <c r="EF68" s="3">
        <f t="shared" ref="EF68:EF80" si="135">IF(OR(AX12=1,AX12="x",AX12=2),IF(AY12="1x2",1,0),0)</f>
        <v>0</v>
      </c>
      <c r="EG68" s="3">
        <f t="shared" ref="EG68:EG80" si="136">IF(OR(BA12=1,BA12="x",BA12=2,BA12="1*",BA12="x*",BA12="2*"),1,0)</f>
        <v>1</v>
      </c>
      <c r="EH68" s="3">
        <f t="shared" ref="EH68:EH80" si="137">IF(OR(BB12=1,BB12="x",BB12=2,BB12="1x",BB12=12,BB12="x2",BB12="1x2"),1,0)</f>
        <v>1</v>
      </c>
      <c r="EI68" s="3">
        <f t="shared" ref="EI68:EI80" si="138">IF(OR(BA12="1*",BA12="x*",BA12="2*"),1,0)</f>
        <v>1</v>
      </c>
      <c r="EJ68" s="4">
        <f t="shared" ref="EJ68:EJ80" si="139">IF(AND(BA12="1*",BB12=1),1,IF(AND(BA12="x*",BB12="x"),1,IF(AND(BA12="2*",BB12=2),1,0)))</f>
        <v>1</v>
      </c>
      <c r="EK68" s="4">
        <f t="shared" ref="EK68:EK80" si="140">IF(BA12=BB12,1,0)</f>
        <v>0</v>
      </c>
      <c r="EL68" s="3">
        <f t="shared" ref="EL68:EL80" si="141">IF(OR(BB12="1x",BB12=12,BB12="x2"),1,0)</f>
        <v>0</v>
      </c>
      <c r="EM68" s="3">
        <f t="shared" ref="EM68:EM80" si="142">IF(AND(BA12=1,BB12="1x"),1,IF(AND(BA12=1,BB12=12),1,IF(AND(BA12="x",BB12="1x"),1,IF(AND(BA12="x",BB12="x2"),1,IF(AND(BA12=2,BB12="x2"),1,IF(AND(BA12=2,BB12=12),1,0))))))</f>
        <v>0</v>
      </c>
      <c r="EN68" s="3">
        <f t="shared" ref="EN68:EN80" si="143">IF(OR(BA12=1,BA12="x",BA12=2),IF(BB12="1x2",1,0),0)</f>
        <v>0</v>
      </c>
      <c r="EO68" s="3">
        <f t="shared" ref="EO68:EO80" si="144">IF(OR(BD12=1,BD12="x",BD12=2,BD12="1*",BD12="x*",BD12="2*"),1,0)</f>
        <v>1</v>
      </c>
      <c r="EP68" s="3">
        <f t="shared" ref="EP68:EP80" si="145">IF(OR(BE12=1,BE12="x",BE12=2,BE12="1x",BE12=12,BE12="x2",BE12="1x2"),1,0)</f>
        <v>1</v>
      </c>
      <c r="EQ68" s="3">
        <f t="shared" ref="EQ68:EQ80" si="146">IF(OR(BD12="1*",BD12="x*",BD12="2*"),1,0)</f>
        <v>1</v>
      </c>
      <c r="ER68" s="4">
        <f t="shared" ref="ER68:ER80" si="147">IF(AND(BD12="1*",BE12=1),1,IF(AND(BD12="x*",BE12="x"),1,IF(AND(BD12="2*",BE12=2),1,0)))</f>
        <v>1</v>
      </c>
      <c r="ES68" s="4">
        <f t="shared" ref="ES68:ES80" si="148">IF(BD12=BE12,1,0)</f>
        <v>0</v>
      </c>
      <c r="ET68" s="3">
        <f t="shared" ref="ET68:ET80" si="149">IF(OR(BE12="1x",BE12=12,BE12="x2"),1,0)</f>
        <v>0</v>
      </c>
      <c r="EU68" s="3">
        <f t="shared" ref="EU68:EU80" si="150">IF(AND(BD12=1,BE12="1x"),1,IF(AND(BD12=1,BE12=12),1,IF(AND(BD12="x",BE12="1x"),1,IF(AND(BD12="x",BE12="x2"),1,IF(AND(BD12=2,BE12="x2"),1,IF(AND(BD12=2,BE12=12),1,0))))))</f>
        <v>0</v>
      </c>
      <c r="EV68" s="3">
        <f t="shared" ref="EV68:EV80" si="151">IF(OR(BD12=1,BD12="x",BD12=2),IF(BE12="1x2",1,0),0)</f>
        <v>0</v>
      </c>
      <c r="EW68" s="3">
        <f t="shared" ref="EW68:EW80" si="152">IF(OR(BG12=1,BG12="x",BG12=2,BG12="1*",BG12="x*",BG12="2*"),1,0)</f>
        <v>1</v>
      </c>
      <c r="EX68" s="3">
        <f t="shared" ref="EX68:EX80" si="153">IF(OR(BH12=1,BH12="x",BH12=2,BH12="1x",BH12=12,BH12="x2",BH12="1x2"),1,0)</f>
        <v>1</v>
      </c>
      <c r="EY68" s="3">
        <f t="shared" ref="EY68:EY80" si="154">IF(OR(BG12="1*",BG12="x*",BG12="2*"),1,0)</f>
        <v>1</v>
      </c>
      <c r="EZ68" s="4">
        <f t="shared" ref="EZ68:EZ80" si="155">IF(AND(BG12="1*",BH12=1),1,IF(AND(BG12="x*",BH12="x"),1,IF(AND(BG12="2*",BH12=2),1,0)))</f>
        <v>1</v>
      </c>
      <c r="FA68" s="4">
        <f t="shared" ref="FA68:FA80" si="156">IF(BG12=BH12,1,0)</f>
        <v>0</v>
      </c>
      <c r="FB68" s="3">
        <f t="shared" ref="FB68:FB80" si="157">IF(OR(BH12="1x",BH12=12,BH12="x2"),1,0)</f>
        <v>0</v>
      </c>
      <c r="FC68" s="3">
        <f t="shared" ref="FC68:FC80" si="158">IF(AND(BG12=1,BH12="1x"),1,IF(AND(BG12=1,BH12=12),1,IF(AND(BG12="x",BH12="1x"),1,IF(AND(BG12="x",BH12="x2"),1,IF(AND(BG12=2,BH12="x2"),1,IF(AND(BG12=2,BH12=12),1,0))))))</f>
        <v>0</v>
      </c>
      <c r="FD68" s="3">
        <f t="shared" ref="FD68:FD80" si="159">IF(OR(BG12=1,BG12="x",BG12=2),IF(BH12="1x2",1,0),0)</f>
        <v>0</v>
      </c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</row>
    <row r="69" spans="1:219" s="4" customFormat="1" hidden="1">
      <c r="A69" s="3">
        <f t="shared" si="0"/>
        <v>1</v>
      </c>
      <c r="B69" s="3">
        <f t="shared" si="1"/>
        <v>1</v>
      </c>
      <c r="C69" s="3">
        <f t="shared" si="2"/>
        <v>0</v>
      </c>
      <c r="D69" s="4">
        <f t="shared" si="3"/>
        <v>0</v>
      </c>
      <c r="E69" s="4">
        <f t="shared" si="4"/>
        <v>0</v>
      </c>
      <c r="F69" s="3">
        <f t="shared" si="5"/>
        <v>0</v>
      </c>
      <c r="G69" s="3">
        <f t="shared" si="6"/>
        <v>0</v>
      </c>
      <c r="H69" s="3">
        <f t="shared" si="7"/>
        <v>1</v>
      </c>
      <c r="I69" s="3">
        <f t="shared" si="8"/>
        <v>1</v>
      </c>
      <c r="J69" s="3">
        <f t="shared" si="9"/>
        <v>1</v>
      </c>
      <c r="K69" s="3">
        <f t="shared" si="10"/>
        <v>0</v>
      </c>
      <c r="L69" s="4">
        <f t="shared" si="11"/>
        <v>0</v>
      </c>
      <c r="M69" s="4">
        <f t="shared" si="12"/>
        <v>0</v>
      </c>
      <c r="N69" s="3">
        <f t="shared" si="13"/>
        <v>1</v>
      </c>
      <c r="O69" s="3">
        <f t="shared" si="14"/>
        <v>1</v>
      </c>
      <c r="P69" s="3">
        <f t="shared" si="15"/>
        <v>0</v>
      </c>
      <c r="Q69" s="3">
        <f t="shared" si="16"/>
        <v>1</v>
      </c>
      <c r="R69" s="3">
        <f t="shared" si="17"/>
        <v>1</v>
      </c>
      <c r="S69" s="3">
        <f t="shared" si="18"/>
        <v>0</v>
      </c>
      <c r="T69" s="4">
        <f t="shared" si="19"/>
        <v>0</v>
      </c>
      <c r="U69" s="4">
        <f t="shared" si="20"/>
        <v>0</v>
      </c>
      <c r="V69" s="3">
        <f t="shared" si="21"/>
        <v>1</v>
      </c>
      <c r="W69" s="3">
        <f t="shared" si="22"/>
        <v>1</v>
      </c>
      <c r="X69" s="3">
        <f t="shared" si="23"/>
        <v>0</v>
      </c>
      <c r="Y69" s="3">
        <f t="shared" si="24"/>
        <v>1</v>
      </c>
      <c r="Z69" s="3">
        <f t="shared" si="25"/>
        <v>1</v>
      </c>
      <c r="AA69" s="3">
        <f t="shared" si="26"/>
        <v>0</v>
      </c>
      <c r="AB69" s="4">
        <f t="shared" si="27"/>
        <v>0</v>
      </c>
      <c r="AC69" s="4">
        <f t="shared" si="28"/>
        <v>0</v>
      </c>
      <c r="AD69" s="3">
        <f t="shared" si="29"/>
        <v>0</v>
      </c>
      <c r="AE69" s="3">
        <f t="shared" si="30"/>
        <v>0</v>
      </c>
      <c r="AF69" s="3">
        <f t="shared" si="31"/>
        <v>1</v>
      </c>
      <c r="AG69" s="3">
        <f t="shared" si="32"/>
        <v>1</v>
      </c>
      <c r="AH69" s="3">
        <f t="shared" si="33"/>
        <v>1</v>
      </c>
      <c r="AI69" s="3">
        <f t="shared" si="34"/>
        <v>0</v>
      </c>
      <c r="AJ69" s="4">
        <f t="shared" si="35"/>
        <v>0</v>
      </c>
      <c r="AK69" s="4">
        <f t="shared" si="36"/>
        <v>0</v>
      </c>
      <c r="AL69" s="3">
        <f t="shared" si="37"/>
        <v>0</v>
      </c>
      <c r="AM69" s="3">
        <f t="shared" si="38"/>
        <v>0</v>
      </c>
      <c r="AN69" s="3">
        <f t="shared" si="39"/>
        <v>1</v>
      </c>
      <c r="AO69" s="3">
        <f t="shared" si="40"/>
        <v>1</v>
      </c>
      <c r="AP69" s="3">
        <f t="shared" si="41"/>
        <v>1</v>
      </c>
      <c r="AQ69" s="3">
        <f t="shared" si="42"/>
        <v>0</v>
      </c>
      <c r="AR69" s="4">
        <f t="shared" si="43"/>
        <v>0</v>
      </c>
      <c r="AS69" s="4">
        <f t="shared" si="44"/>
        <v>0</v>
      </c>
      <c r="AT69" s="3">
        <f t="shared" si="45"/>
        <v>1</v>
      </c>
      <c r="AU69" s="3">
        <f t="shared" si="46"/>
        <v>1</v>
      </c>
      <c r="AV69" s="3">
        <f t="shared" si="47"/>
        <v>0</v>
      </c>
      <c r="AW69" s="3">
        <f t="shared" si="48"/>
        <v>1</v>
      </c>
      <c r="AX69" s="3">
        <f t="shared" si="49"/>
        <v>1</v>
      </c>
      <c r="AY69" s="3">
        <f t="shared" si="50"/>
        <v>0</v>
      </c>
      <c r="AZ69" s="4">
        <f t="shared" si="51"/>
        <v>0</v>
      </c>
      <c r="BA69" s="4">
        <f t="shared" si="52"/>
        <v>0</v>
      </c>
      <c r="BB69" s="3">
        <f t="shared" si="53"/>
        <v>0</v>
      </c>
      <c r="BC69" s="3">
        <f t="shared" si="54"/>
        <v>0</v>
      </c>
      <c r="BD69" s="3">
        <f t="shared" si="55"/>
        <v>1</v>
      </c>
      <c r="BE69" s="3">
        <f t="shared" si="56"/>
        <v>1</v>
      </c>
      <c r="BF69" s="3">
        <f t="shared" si="57"/>
        <v>1</v>
      </c>
      <c r="BG69" s="3">
        <f t="shared" si="58"/>
        <v>0</v>
      </c>
      <c r="BH69" s="4">
        <f t="shared" si="59"/>
        <v>0</v>
      </c>
      <c r="BI69" s="4">
        <f t="shared" si="60"/>
        <v>1</v>
      </c>
      <c r="BJ69" s="3">
        <f t="shared" si="61"/>
        <v>0</v>
      </c>
      <c r="BK69" s="3">
        <f t="shared" si="62"/>
        <v>0</v>
      </c>
      <c r="BL69" s="3">
        <f t="shared" si="63"/>
        <v>0</v>
      </c>
      <c r="BM69" s="3">
        <f t="shared" si="64"/>
        <v>0</v>
      </c>
      <c r="BN69" s="3">
        <f t="shared" si="65"/>
        <v>0</v>
      </c>
      <c r="BO69" s="3">
        <f t="shared" si="66"/>
        <v>0</v>
      </c>
      <c r="BP69" s="4">
        <f t="shared" si="67"/>
        <v>0</v>
      </c>
      <c r="BQ69" s="4">
        <f t="shared" si="68"/>
        <v>1</v>
      </c>
      <c r="BR69" s="3">
        <f t="shared" si="69"/>
        <v>0</v>
      </c>
      <c r="BS69" s="3">
        <f t="shared" si="70"/>
        <v>0</v>
      </c>
      <c r="BT69" s="3">
        <f t="shared" si="71"/>
        <v>0</v>
      </c>
      <c r="BU69" s="3">
        <f t="shared" si="72"/>
        <v>1</v>
      </c>
      <c r="BV69" s="3">
        <f t="shared" si="73"/>
        <v>1</v>
      </c>
      <c r="BW69" s="3">
        <f t="shared" si="74"/>
        <v>0</v>
      </c>
      <c r="BX69" s="4">
        <f t="shared" si="75"/>
        <v>0</v>
      </c>
      <c r="BY69" s="4">
        <f t="shared" si="76"/>
        <v>1</v>
      </c>
      <c r="BZ69" s="3">
        <f t="shared" si="77"/>
        <v>0</v>
      </c>
      <c r="CA69" s="3">
        <f t="shared" si="78"/>
        <v>0</v>
      </c>
      <c r="CB69" s="3">
        <f t="shared" si="79"/>
        <v>0</v>
      </c>
      <c r="CC69" s="3">
        <f t="shared" si="80"/>
        <v>1</v>
      </c>
      <c r="CD69" s="3">
        <f t="shared" si="81"/>
        <v>1</v>
      </c>
      <c r="CE69" s="3">
        <f t="shared" si="82"/>
        <v>0</v>
      </c>
      <c r="CF69" s="4">
        <f t="shared" si="83"/>
        <v>0</v>
      </c>
      <c r="CG69" s="4">
        <f t="shared" si="84"/>
        <v>0</v>
      </c>
      <c r="CH69" s="3">
        <f t="shared" si="85"/>
        <v>1</v>
      </c>
      <c r="CI69" s="3">
        <f t="shared" si="86"/>
        <v>1</v>
      </c>
      <c r="CJ69" s="3">
        <f t="shared" si="87"/>
        <v>0</v>
      </c>
      <c r="CK69" s="3">
        <f t="shared" si="88"/>
        <v>1</v>
      </c>
      <c r="CL69" s="3">
        <f t="shared" si="89"/>
        <v>1</v>
      </c>
      <c r="CM69" s="3">
        <f t="shared" si="90"/>
        <v>0</v>
      </c>
      <c r="CN69" s="4">
        <f t="shared" si="91"/>
        <v>0</v>
      </c>
      <c r="CO69" s="4">
        <f t="shared" si="92"/>
        <v>0</v>
      </c>
      <c r="CP69" s="3">
        <f t="shared" si="93"/>
        <v>1</v>
      </c>
      <c r="CQ69" s="3">
        <f t="shared" si="94"/>
        <v>1</v>
      </c>
      <c r="CR69" s="3">
        <f t="shared" si="95"/>
        <v>0</v>
      </c>
      <c r="CS69" s="3">
        <f t="shared" si="96"/>
        <v>1</v>
      </c>
      <c r="CT69" s="3">
        <f t="shared" si="97"/>
        <v>1</v>
      </c>
      <c r="CU69" s="3">
        <f t="shared" si="98"/>
        <v>0</v>
      </c>
      <c r="CV69" s="4">
        <f t="shared" si="99"/>
        <v>0</v>
      </c>
      <c r="CW69" s="4">
        <f t="shared" si="100"/>
        <v>0</v>
      </c>
      <c r="CX69" s="3">
        <f t="shared" si="101"/>
        <v>0</v>
      </c>
      <c r="CY69" s="3">
        <f t="shared" si="102"/>
        <v>0</v>
      </c>
      <c r="CZ69" s="3">
        <f t="shared" si="103"/>
        <v>1</v>
      </c>
      <c r="DA69" s="3">
        <f t="shared" si="104"/>
        <v>1</v>
      </c>
      <c r="DB69" s="3">
        <f t="shared" si="105"/>
        <v>1</v>
      </c>
      <c r="DC69" s="3">
        <f t="shared" si="106"/>
        <v>0</v>
      </c>
      <c r="DD69" s="4">
        <f t="shared" si="107"/>
        <v>0</v>
      </c>
      <c r="DE69" s="4">
        <f t="shared" si="108"/>
        <v>0</v>
      </c>
      <c r="DF69" s="3">
        <f t="shared" si="109"/>
        <v>1</v>
      </c>
      <c r="DG69" s="3">
        <f t="shared" si="110"/>
        <v>1</v>
      </c>
      <c r="DH69" s="3">
        <f t="shared" si="111"/>
        <v>0</v>
      </c>
      <c r="DI69" s="3">
        <f t="shared" si="112"/>
        <v>1</v>
      </c>
      <c r="DJ69" s="3">
        <f t="shared" si="113"/>
        <v>1</v>
      </c>
      <c r="DK69" s="3">
        <f t="shared" si="114"/>
        <v>0</v>
      </c>
      <c r="DL69" s="4">
        <f t="shared" si="115"/>
        <v>0</v>
      </c>
      <c r="DM69" s="4">
        <f t="shared" si="116"/>
        <v>0</v>
      </c>
      <c r="DN69" s="3">
        <f t="shared" si="117"/>
        <v>1</v>
      </c>
      <c r="DO69" s="3">
        <f t="shared" si="118"/>
        <v>1</v>
      </c>
      <c r="DP69" s="3">
        <f t="shared" si="119"/>
        <v>0</v>
      </c>
      <c r="DQ69" s="3">
        <f t="shared" si="120"/>
        <v>1</v>
      </c>
      <c r="DR69" s="3">
        <f t="shared" si="121"/>
        <v>1</v>
      </c>
      <c r="DS69" s="3">
        <f t="shared" si="122"/>
        <v>0</v>
      </c>
      <c r="DT69" s="4">
        <f t="shared" si="123"/>
        <v>0</v>
      </c>
      <c r="DU69" s="4">
        <f t="shared" si="124"/>
        <v>0</v>
      </c>
      <c r="DV69" s="3">
        <f t="shared" si="125"/>
        <v>1</v>
      </c>
      <c r="DW69" s="3">
        <f t="shared" si="126"/>
        <v>1</v>
      </c>
      <c r="DX69" s="3">
        <f t="shared" si="127"/>
        <v>0</v>
      </c>
      <c r="DY69" s="3">
        <f t="shared" si="128"/>
        <v>1</v>
      </c>
      <c r="DZ69" s="3">
        <f t="shared" si="129"/>
        <v>1</v>
      </c>
      <c r="EA69" s="3">
        <f t="shared" si="130"/>
        <v>0</v>
      </c>
      <c r="EB69" s="4">
        <f t="shared" si="131"/>
        <v>0</v>
      </c>
      <c r="EC69" s="4">
        <f t="shared" si="132"/>
        <v>0</v>
      </c>
      <c r="ED69" s="3">
        <f t="shared" si="133"/>
        <v>1</v>
      </c>
      <c r="EE69" s="3">
        <f t="shared" si="134"/>
        <v>1</v>
      </c>
      <c r="EF69" s="3">
        <f t="shared" si="135"/>
        <v>0</v>
      </c>
      <c r="EG69" s="3">
        <f t="shared" si="136"/>
        <v>1</v>
      </c>
      <c r="EH69" s="3">
        <f t="shared" si="137"/>
        <v>1</v>
      </c>
      <c r="EI69" s="3">
        <f t="shared" si="138"/>
        <v>0</v>
      </c>
      <c r="EJ69" s="4">
        <f t="shared" si="139"/>
        <v>0</v>
      </c>
      <c r="EK69" s="4">
        <f t="shared" si="140"/>
        <v>0</v>
      </c>
      <c r="EL69" s="3">
        <f t="shared" si="141"/>
        <v>0</v>
      </c>
      <c r="EM69" s="3">
        <f t="shared" si="142"/>
        <v>0</v>
      </c>
      <c r="EN69" s="3">
        <f t="shared" si="143"/>
        <v>1</v>
      </c>
      <c r="EO69" s="3">
        <f t="shared" si="144"/>
        <v>1</v>
      </c>
      <c r="EP69" s="3">
        <f t="shared" si="145"/>
        <v>1</v>
      </c>
      <c r="EQ69" s="3">
        <f t="shared" si="146"/>
        <v>0</v>
      </c>
      <c r="ER69" s="4">
        <f t="shared" si="147"/>
        <v>0</v>
      </c>
      <c r="ES69" s="4">
        <f t="shared" si="148"/>
        <v>0</v>
      </c>
      <c r="ET69" s="3">
        <f t="shared" si="149"/>
        <v>1</v>
      </c>
      <c r="EU69" s="3">
        <f t="shared" si="150"/>
        <v>1</v>
      </c>
      <c r="EV69" s="3">
        <f t="shared" si="151"/>
        <v>0</v>
      </c>
      <c r="EW69" s="3">
        <f t="shared" si="152"/>
        <v>1</v>
      </c>
      <c r="EX69" s="3">
        <f t="shared" si="153"/>
        <v>1</v>
      </c>
      <c r="EY69" s="3">
        <f t="shared" si="154"/>
        <v>0</v>
      </c>
      <c r="EZ69" s="4">
        <f t="shared" si="155"/>
        <v>0</v>
      </c>
      <c r="FA69" s="4">
        <f t="shared" si="156"/>
        <v>0</v>
      </c>
      <c r="FB69" s="3">
        <f t="shared" si="157"/>
        <v>1</v>
      </c>
      <c r="FC69" s="3">
        <f t="shared" si="158"/>
        <v>1</v>
      </c>
      <c r="FD69" s="3">
        <f t="shared" si="159"/>
        <v>0</v>
      </c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</row>
    <row r="70" spans="1:219" s="4" customFormat="1" hidden="1">
      <c r="A70" s="3">
        <f t="shared" si="0"/>
        <v>1</v>
      </c>
      <c r="B70" s="3">
        <f t="shared" si="1"/>
        <v>1</v>
      </c>
      <c r="C70" s="3">
        <f t="shared" si="2"/>
        <v>0</v>
      </c>
      <c r="D70" s="4">
        <f t="shared" si="3"/>
        <v>0</v>
      </c>
      <c r="E70" s="4">
        <f t="shared" si="4"/>
        <v>0</v>
      </c>
      <c r="F70" s="3">
        <f t="shared" si="5"/>
        <v>1</v>
      </c>
      <c r="G70" s="3">
        <f t="shared" si="6"/>
        <v>1</v>
      </c>
      <c r="H70" s="3">
        <f t="shared" si="7"/>
        <v>0</v>
      </c>
      <c r="I70" s="3">
        <f t="shared" si="8"/>
        <v>1</v>
      </c>
      <c r="J70" s="3">
        <f t="shared" si="9"/>
        <v>1</v>
      </c>
      <c r="K70" s="3">
        <f t="shared" si="10"/>
        <v>1</v>
      </c>
      <c r="L70" s="4">
        <f t="shared" si="11"/>
        <v>1</v>
      </c>
      <c r="M70" s="4">
        <f t="shared" si="12"/>
        <v>0</v>
      </c>
      <c r="N70" s="3">
        <f t="shared" si="13"/>
        <v>0</v>
      </c>
      <c r="O70" s="3">
        <f t="shared" si="14"/>
        <v>0</v>
      </c>
      <c r="P70" s="3">
        <f t="shared" si="15"/>
        <v>0</v>
      </c>
      <c r="Q70" s="3">
        <f t="shared" si="16"/>
        <v>1</v>
      </c>
      <c r="R70" s="3">
        <f t="shared" si="17"/>
        <v>1</v>
      </c>
      <c r="S70" s="3">
        <f t="shared" si="18"/>
        <v>0</v>
      </c>
      <c r="T70" s="4">
        <f t="shared" si="19"/>
        <v>0</v>
      </c>
      <c r="U70" s="4">
        <f t="shared" si="20"/>
        <v>0</v>
      </c>
      <c r="V70" s="3">
        <f t="shared" si="21"/>
        <v>1</v>
      </c>
      <c r="W70" s="3">
        <f t="shared" si="22"/>
        <v>1</v>
      </c>
      <c r="X70" s="3">
        <f t="shared" si="23"/>
        <v>0</v>
      </c>
      <c r="Y70" s="3">
        <f t="shared" si="24"/>
        <v>1</v>
      </c>
      <c r="Z70" s="3">
        <f t="shared" si="25"/>
        <v>1</v>
      </c>
      <c r="AA70" s="3">
        <f t="shared" si="26"/>
        <v>0</v>
      </c>
      <c r="AB70" s="4">
        <f t="shared" si="27"/>
        <v>0</v>
      </c>
      <c r="AC70" s="4">
        <f t="shared" si="28"/>
        <v>0</v>
      </c>
      <c r="AD70" s="3">
        <f t="shared" si="29"/>
        <v>1</v>
      </c>
      <c r="AE70" s="3">
        <f t="shared" si="30"/>
        <v>1</v>
      </c>
      <c r="AF70" s="3">
        <f t="shared" si="31"/>
        <v>0</v>
      </c>
      <c r="AG70" s="3">
        <f t="shared" si="32"/>
        <v>1</v>
      </c>
      <c r="AH70" s="3">
        <f t="shared" si="33"/>
        <v>1</v>
      </c>
      <c r="AI70" s="3">
        <f t="shared" si="34"/>
        <v>0</v>
      </c>
      <c r="AJ70" s="4">
        <f t="shared" si="35"/>
        <v>0</v>
      </c>
      <c r="AK70" s="4">
        <f t="shared" si="36"/>
        <v>0</v>
      </c>
      <c r="AL70" s="3">
        <f t="shared" si="37"/>
        <v>1</v>
      </c>
      <c r="AM70" s="3">
        <f t="shared" si="38"/>
        <v>1</v>
      </c>
      <c r="AN70" s="3">
        <f t="shared" si="39"/>
        <v>0</v>
      </c>
      <c r="AO70" s="3">
        <f t="shared" si="40"/>
        <v>1</v>
      </c>
      <c r="AP70" s="3">
        <f t="shared" si="41"/>
        <v>1</v>
      </c>
      <c r="AQ70" s="3">
        <f t="shared" si="42"/>
        <v>0</v>
      </c>
      <c r="AR70" s="4">
        <f t="shared" si="43"/>
        <v>0</v>
      </c>
      <c r="AS70" s="4">
        <f t="shared" si="44"/>
        <v>0</v>
      </c>
      <c r="AT70" s="3">
        <f t="shared" si="45"/>
        <v>1</v>
      </c>
      <c r="AU70" s="3">
        <f t="shared" si="46"/>
        <v>1</v>
      </c>
      <c r="AV70" s="3">
        <f t="shared" si="47"/>
        <v>0</v>
      </c>
      <c r="AW70" s="3">
        <f t="shared" si="48"/>
        <v>1</v>
      </c>
      <c r="AX70" s="3">
        <f t="shared" si="49"/>
        <v>1</v>
      </c>
      <c r="AY70" s="3">
        <f t="shared" si="50"/>
        <v>0</v>
      </c>
      <c r="AZ70" s="4">
        <f t="shared" si="51"/>
        <v>0</v>
      </c>
      <c r="BA70" s="4">
        <f t="shared" si="52"/>
        <v>1</v>
      </c>
      <c r="BB70" s="3">
        <f t="shared" si="53"/>
        <v>0</v>
      </c>
      <c r="BC70" s="3">
        <f t="shared" si="54"/>
        <v>0</v>
      </c>
      <c r="BD70" s="3">
        <f t="shared" si="55"/>
        <v>0</v>
      </c>
      <c r="BE70" s="3">
        <f t="shared" si="56"/>
        <v>1</v>
      </c>
      <c r="BF70" s="3">
        <f t="shared" si="57"/>
        <v>1</v>
      </c>
      <c r="BG70" s="3">
        <f t="shared" si="58"/>
        <v>0</v>
      </c>
      <c r="BH70" s="4">
        <f t="shared" si="59"/>
        <v>0</v>
      </c>
      <c r="BI70" s="4">
        <f t="shared" si="60"/>
        <v>0</v>
      </c>
      <c r="BJ70" s="3">
        <f t="shared" si="61"/>
        <v>0</v>
      </c>
      <c r="BK70" s="3">
        <f t="shared" si="62"/>
        <v>0</v>
      </c>
      <c r="BL70" s="3">
        <f t="shared" si="63"/>
        <v>1</v>
      </c>
      <c r="BM70" s="3">
        <f t="shared" si="64"/>
        <v>0</v>
      </c>
      <c r="BN70" s="3">
        <f t="shared" si="65"/>
        <v>0</v>
      </c>
      <c r="BO70" s="3">
        <f t="shared" si="66"/>
        <v>0</v>
      </c>
      <c r="BP70" s="4">
        <f t="shared" si="67"/>
        <v>0</v>
      </c>
      <c r="BQ70" s="4">
        <f t="shared" si="68"/>
        <v>1</v>
      </c>
      <c r="BR70" s="3">
        <f t="shared" si="69"/>
        <v>0</v>
      </c>
      <c r="BS70" s="3">
        <f t="shared" si="70"/>
        <v>0</v>
      </c>
      <c r="BT70" s="3">
        <f t="shared" si="71"/>
        <v>0</v>
      </c>
      <c r="BU70" s="3">
        <f t="shared" si="72"/>
        <v>1</v>
      </c>
      <c r="BV70" s="3">
        <f t="shared" si="73"/>
        <v>1</v>
      </c>
      <c r="BW70" s="3">
        <f t="shared" si="74"/>
        <v>0</v>
      </c>
      <c r="BX70" s="4">
        <f t="shared" si="75"/>
        <v>0</v>
      </c>
      <c r="BY70" s="4">
        <f t="shared" si="76"/>
        <v>0</v>
      </c>
      <c r="BZ70" s="3">
        <f t="shared" si="77"/>
        <v>0</v>
      </c>
      <c r="CA70" s="3">
        <f t="shared" si="78"/>
        <v>0</v>
      </c>
      <c r="CB70" s="3">
        <f t="shared" si="79"/>
        <v>1</v>
      </c>
      <c r="CC70" s="3">
        <f t="shared" si="80"/>
        <v>1</v>
      </c>
      <c r="CD70" s="3">
        <f t="shared" si="81"/>
        <v>1</v>
      </c>
      <c r="CE70" s="3">
        <f t="shared" si="82"/>
        <v>0</v>
      </c>
      <c r="CF70" s="4">
        <f t="shared" si="83"/>
        <v>0</v>
      </c>
      <c r="CG70" s="4">
        <f t="shared" si="84"/>
        <v>1</v>
      </c>
      <c r="CH70" s="3">
        <f t="shared" si="85"/>
        <v>0</v>
      </c>
      <c r="CI70" s="3">
        <f t="shared" si="86"/>
        <v>0</v>
      </c>
      <c r="CJ70" s="3">
        <f t="shared" si="87"/>
        <v>0</v>
      </c>
      <c r="CK70" s="3">
        <f t="shared" si="88"/>
        <v>1</v>
      </c>
      <c r="CL70" s="3">
        <f t="shared" si="89"/>
        <v>1</v>
      </c>
      <c r="CM70" s="3">
        <f t="shared" si="90"/>
        <v>0</v>
      </c>
      <c r="CN70" s="4">
        <f t="shared" si="91"/>
        <v>0</v>
      </c>
      <c r="CO70" s="4">
        <f t="shared" si="92"/>
        <v>0</v>
      </c>
      <c r="CP70" s="3">
        <f t="shared" si="93"/>
        <v>1</v>
      </c>
      <c r="CQ70" s="3">
        <f t="shared" si="94"/>
        <v>1</v>
      </c>
      <c r="CR70" s="3">
        <f t="shared" si="95"/>
        <v>0</v>
      </c>
      <c r="CS70" s="3">
        <f t="shared" si="96"/>
        <v>1</v>
      </c>
      <c r="CT70" s="3">
        <f t="shared" si="97"/>
        <v>1</v>
      </c>
      <c r="CU70" s="3">
        <f t="shared" si="98"/>
        <v>0</v>
      </c>
      <c r="CV70" s="4">
        <f t="shared" si="99"/>
        <v>0</v>
      </c>
      <c r="CW70" s="4">
        <f t="shared" si="100"/>
        <v>1</v>
      </c>
      <c r="CX70" s="3">
        <f t="shared" si="101"/>
        <v>0</v>
      </c>
      <c r="CY70" s="3">
        <f t="shared" si="102"/>
        <v>0</v>
      </c>
      <c r="CZ70" s="3">
        <f t="shared" si="103"/>
        <v>0</v>
      </c>
      <c r="DA70" s="3">
        <f t="shared" si="104"/>
        <v>1</v>
      </c>
      <c r="DB70" s="3">
        <f t="shared" si="105"/>
        <v>1</v>
      </c>
      <c r="DC70" s="3">
        <f t="shared" si="106"/>
        <v>0</v>
      </c>
      <c r="DD70" s="4">
        <f t="shared" si="107"/>
        <v>0</v>
      </c>
      <c r="DE70" s="4">
        <f t="shared" si="108"/>
        <v>0</v>
      </c>
      <c r="DF70" s="3">
        <f t="shared" si="109"/>
        <v>1</v>
      </c>
      <c r="DG70" s="3">
        <f t="shared" si="110"/>
        <v>1</v>
      </c>
      <c r="DH70" s="3">
        <f t="shared" si="111"/>
        <v>0</v>
      </c>
      <c r="DI70" s="3">
        <f t="shared" si="112"/>
        <v>1</v>
      </c>
      <c r="DJ70" s="3">
        <f t="shared" si="113"/>
        <v>1</v>
      </c>
      <c r="DK70" s="3">
        <f t="shared" si="114"/>
        <v>0</v>
      </c>
      <c r="DL70" s="4">
        <f t="shared" si="115"/>
        <v>0</v>
      </c>
      <c r="DM70" s="4">
        <f t="shared" si="116"/>
        <v>0</v>
      </c>
      <c r="DN70" s="3">
        <f t="shared" si="117"/>
        <v>1</v>
      </c>
      <c r="DO70" s="3">
        <f t="shared" si="118"/>
        <v>1</v>
      </c>
      <c r="DP70" s="3">
        <f t="shared" si="119"/>
        <v>0</v>
      </c>
      <c r="DQ70" s="3">
        <f t="shared" si="120"/>
        <v>1</v>
      </c>
      <c r="DR70" s="3">
        <f t="shared" si="121"/>
        <v>1</v>
      </c>
      <c r="DS70" s="3">
        <f t="shared" si="122"/>
        <v>0</v>
      </c>
      <c r="DT70" s="4">
        <f t="shared" si="123"/>
        <v>0</v>
      </c>
      <c r="DU70" s="4">
        <f t="shared" si="124"/>
        <v>0</v>
      </c>
      <c r="DV70" s="3">
        <f t="shared" si="125"/>
        <v>1</v>
      </c>
      <c r="DW70" s="3">
        <f t="shared" si="126"/>
        <v>1</v>
      </c>
      <c r="DX70" s="3">
        <f t="shared" si="127"/>
        <v>0</v>
      </c>
      <c r="DY70" s="3">
        <f t="shared" si="128"/>
        <v>1</v>
      </c>
      <c r="DZ70" s="3">
        <f t="shared" si="129"/>
        <v>1</v>
      </c>
      <c r="EA70" s="3">
        <f t="shared" si="130"/>
        <v>0</v>
      </c>
      <c r="EB70" s="4">
        <f t="shared" si="131"/>
        <v>0</v>
      </c>
      <c r="EC70" s="4">
        <f t="shared" si="132"/>
        <v>0</v>
      </c>
      <c r="ED70" s="3">
        <f t="shared" si="133"/>
        <v>1</v>
      </c>
      <c r="EE70" s="3">
        <f t="shared" si="134"/>
        <v>1</v>
      </c>
      <c r="EF70" s="3">
        <f t="shared" si="135"/>
        <v>0</v>
      </c>
      <c r="EG70" s="3">
        <f t="shared" si="136"/>
        <v>1</v>
      </c>
      <c r="EH70" s="3">
        <f t="shared" si="137"/>
        <v>1</v>
      </c>
      <c r="EI70" s="3">
        <f t="shared" si="138"/>
        <v>0</v>
      </c>
      <c r="EJ70" s="4">
        <f t="shared" si="139"/>
        <v>0</v>
      </c>
      <c r="EK70" s="4">
        <f t="shared" si="140"/>
        <v>0</v>
      </c>
      <c r="EL70" s="3">
        <f t="shared" si="141"/>
        <v>1</v>
      </c>
      <c r="EM70" s="3">
        <f t="shared" si="142"/>
        <v>1</v>
      </c>
      <c r="EN70" s="3">
        <f t="shared" si="143"/>
        <v>0</v>
      </c>
      <c r="EO70" s="3">
        <f t="shared" si="144"/>
        <v>1</v>
      </c>
      <c r="EP70" s="3">
        <f t="shared" si="145"/>
        <v>1</v>
      </c>
      <c r="EQ70" s="3">
        <f t="shared" si="146"/>
        <v>1</v>
      </c>
      <c r="ER70" s="4">
        <f t="shared" si="147"/>
        <v>1</v>
      </c>
      <c r="ES70" s="4">
        <f t="shared" si="148"/>
        <v>0</v>
      </c>
      <c r="ET70" s="3">
        <f t="shared" si="149"/>
        <v>0</v>
      </c>
      <c r="EU70" s="3">
        <f t="shared" si="150"/>
        <v>0</v>
      </c>
      <c r="EV70" s="3">
        <f t="shared" si="151"/>
        <v>0</v>
      </c>
      <c r="EW70" s="3">
        <f t="shared" si="152"/>
        <v>1</v>
      </c>
      <c r="EX70" s="3">
        <f t="shared" si="153"/>
        <v>1</v>
      </c>
      <c r="EY70" s="3">
        <f t="shared" si="154"/>
        <v>0</v>
      </c>
      <c r="EZ70" s="4">
        <f t="shared" si="155"/>
        <v>0</v>
      </c>
      <c r="FA70" s="4">
        <f t="shared" si="156"/>
        <v>1</v>
      </c>
      <c r="FB70" s="3">
        <f t="shared" si="157"/>
        <v>0</v>
      </c>
      <c r="FC70" s="3">
        <f t="shared" si="158"/>
        <v>0</v>
      </c>
      <c r="FD70" s="3">
        <f t="shared" si="159"/>
        <v>0</v>
      </c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</row>
    <row r="71" spans="1:219" s="4" customFormat="1" hidden="1">
      <c r="A71" s="3">
        <f t="shared" si="0"/>
        <v>1</v>
      </c>
      <c r="B71" s="3">
        <f t="shared" si="1"/>
        <v>1</v>
      </c>
      <c r="C71" s="3">
        <f t="shared" si="2"/>
        <v>1</v>
      </c>
      <c r="D71" s="4">
        <f t="shared" si="3"/>
        <v>1</v>
      </c>
      <c r="E71" s="4">
        <f t="shared" si="4"/>
        <v>0</v>
      </c>
      <c r="F71" s="3">
        <f t="shared" si="5"/>
        <v>0</v>
      </c>
      <c r="G71" s="3">
        <f t="shared" si="6"/>
        <v>0</v>
      </c>
      <c r="H71" s="3">
        <f t="shared" si="7"/>
        <v>0</v>
      </c>
      <c r="I71" s="3">
        <f t="shared" si="8"/>
        <v>1</v>
      </c>
      <c r="J71" s="3">
        <f t="shared" si="9"/>
        <v>1</v>
      </c>
      <c r="K71" s="3">
        <f t="shared" si="10"/>
        <v>1</v>
      </c>
      <c r="L71" s="4">
        <f t="shared" si="11"/>
        <v>1</v>
      </c>
      <c r="M71" s="4">
        <f t="shared" si="12"/>
        <v>0</v>
      </c>
      <c r="N71" s="3">
        <f t="shared" si="13"/>
        <v>0</v>
      </c>
      <c r="O71" s="3">
        <f t="shared" si="14"/>
        <v>0</v>
      </c>
      <c r="P71" s="3">
        <f t="shared" si="15"/>
        <v>0</v>
      </c>
      <c r="Q71" s="3">
        <f t="shared" si="16"/>
        <v>1</v>
      </c>
      <c r="R71" s="3">
        <f t="shared" si="17"/>
        <v>1</v>
      </c>
      <c r="S71" s="3">
        <f t="shared" si="18"/>
        <v>1</v>
      </c>
      <c r="T71" s="4">
        <f t="shared" si="19"/>
        <v>1</v>
      </c>
      <c r="U71" s="4">
        <f t="shared" si="20"/>
        <v>0</v>
      </c>
      <c r="V71" s="3">
        <f t="shared" si="21"/>
        <v>0</v>
      </c>
      <c r="W71" s="3">
        <f t="shared" si="22"/>
        <v>0</v>
      </c>
      <c r="X71" s="3">
        <f t="shared" si="23"/>
        <v>0</v>
      </c>
      <c r="Y71" s="3">
        <f t="shared" si="24"/>
        <v>1</v>
      </c>
      <c r="Z71" s="3">
        <f t="shared" si="25"/>
        <v>1</v>
      </c>
      <c r="AA71" s="3">
        <f t="shared" si="26"/>
        <v>1</v>
      </c>
      <c r="AB71" s="4">
        <f t="shared" si="27"/>
        <v>1</v>
      </c>
      <c r="AC71" s="4">
        <f t="shared" si="28"/>
        <v>0</v>
      </c>
      <c r="AD71" s="3">
        <f t="shared" si="29"/>
        <v>0</v>
      </c>
      <c r="AE71" s="3">
        <f t="shared" si="30"/>
        <v>0</v>
      </c>
      <c r="AF71" s="3">
        <f t="shared" si="31"/>
        <v>0</v>
      </c>
      <c r="AG71" s="3">
        <f t="shared" si="32"/>
        <v>1</v>
      </c>
      <c r="AH71" s="3">
        <f t="shared" si="33"/>
        <v>1</v>
      </c>
      <c r="AI71" s="3">
        <f t="shared" si="34"/>
        <v>1</v>
      </c>
      <c r="AJ71" s="4">
        <f t="shared" si="35"/>
        <v>1</v>
      </c>
      <c r="AK71" s="4">
        <f t="shared" si="36"/>
        <v>0</v>
      </c>
      <c r="AL71" s="3">
        <f t="shared" si="37"/>
        <v>0</v>
      </c>
      <c r="AM71" s="3">
        <f t="shared" si="38"/>
        <v>0</v>
      </c>
      <c r="AN71" s="3">
        <f t="shared" si="39"/>
        <v>0</v>
      </c>
      <c r="AO71" s="3">
        <f t="shared" si="40"/>
        <v>1</v>
      </c>
      <c r="AP71" s="3">
        <f t="shared" si="41"/>
        <v>1</v>
      </c>
      <c r="AQ71" s="3">
        <f t="shared" si="42"/>
        <v>1</v>
      </c>
      <c r="AR71" s="4">
        <f t="shared" si="43"/>
        <v>1</v>
      </c>
      <c r="AS71" s="4">
        <f t="shared" si="44"/>
        <v>0</v>
      </c>
      <c r="AT71" s="3">
        <f t="shared" si="45"/>
        <v>0</v>
      </c>
      <c r="AU71" s="3">
        <f t="shared" si="46"/>
        <v>0</v>
      </c>
      <c r="AV71" s="3">
        <f t="shared" si="47"/>
        <v>0</v>
      </c>
      <c r="AW71" s="3">
        <f t="shared" si="48"/>
        <v>1</v>
      </c>
      <c r="AX71" s="3">
        <f t="shared" si="49"/>
        <v>1</v>
      </c>
      <c r="AY71" s="3">
        <f t="shared" si="50"/>
        <v>1</v>
      </c>
      <c r="AZ71" s="4">
        <f t="shared" si="51"/>
        <v>1</v>
      </c>
      <c r="BA71" s="4">
        <f t="shared" si="52"/>
        <v>0</v>
      </c>
      <c r="BB71" s="3">
        <f t="shared" si="53"/>
        <v>0</v>
      </c>
      <c r="BC71" s="3">
        <f t="shared" si="54"/>
        <v>0</v>
      </c>
      <c r="BD71" s="3">
        <f t="shared" si="55"/>
        <v>0</v>
      </c>
      <c r="BE71" s="3">
        <f t="shared" si="56"/>
        <v>1</v>
      </c>
      <c r="BF71" s="3">
        <f t="shared" si="57"/>
        <v>1</v>
      </c>
      <c r="BG71" s="3">
        <f t="shared" si="58"/>
        <v>1</v>
      </c>
      <c r="BH71" s="4">
        <f t="shared" si="59"/>
        <v>1</v>
      </c>
      <c r="BI71" s="4">
        <f t="shared" si="60"/>
        <v>0</v>
      </c>
      <c r="BJ71" s="3">
        <f t="shared" si="61"/>
        <v>0</v>
      </c>
      <c r="BK71" s="3">
        <f t="shared" si="62"/>
        <v>0</v>
      </c>
      <c r="BL71" s="3">
        <f t="shared" si="63"/>
        <v>0</v>
      </c>
      <c r="BM71" s="3">
        <f t="shared" si="64"/>
        <v>0</v>
      </c>
      <c r="BN71" s="3">
        <f t="shared" si="65"/>
        <v>0</v>
      </c>
      <c r="BO71" s="3">
        <f t="shared" si="66"/>
        <v>0</v>
      </c>
      <c r="BP71" s="4">
        <f t="shared" si="67"/>
        <v>0</v>
      </c>
      <c r="BQ71" s="4">
        <f t="shared" si="68"/>
        <v>1</v>
      </c>
      <c r="BR71" s="3">
        <f t="shared" si="69"/>
        <v>0</v>
      </c>
      <c r="BS71" s="3">
        <f t="shared" si="70"/>
        <v>0</v>
      </c>
      <c r="BT71" s="3">
        <f t="shared" si="71"/>
        <v>0</v>
      </c>
      <c r="BU71" s="3">
        <f t="shared" si="72"/>
        <v>1</v>
      </c>
      <c r="BV71" s="3">
        <f t="shared" si="73"/>
        <v>1</v>
      </c>
      <c r="BW71" s="3">
        <f t="shared" si="74"/>
        <v>1</v>
      </c>
      <c r="BX71" s="4">
        <f t="shared" si="75"/>
        <v>1</v>
      </c>
      <c r="BY71" s="4">
        <f t="shared" si="76"/>
        <v>0</v>
      </c>
      <c r="BZ71" s="3">
        <f t="shared" si="77"/>
        <v>0</v>
      </c>
      <c r="CA71" s="3">
        <f t="shared" si="78"/>
        <v>0</v>
      </c>
      <c r="CB71" s="3">
        <f t="shared" si="79"/>
        <v>0</v>
      </c>
      <c r="CC71" s="3">
        <f t="shared" si="80"/>
        <v>1</v>
      </c>
      <c r="CD71" s="3">
        <f t="shared" si="81"/>
        <v>1</v>
      </c>
      <c r="CE71" s="3">
        <f t="shared" si="82"/>
        <v>1</v>
      </c>
      <c r="CF71" s="4">
        <f t="shared" si="83"/>
        <v>1</v>
      </c>
      <c r="CG71" s="4">
        <f t="shared" si="84"/>
        <v>0</v>
      </c>
      <c r="CH71" s="3">
        <f t="shared" si="85"/>
        <v>0</v>
      </c>
      <c r="CI71" s="3">
        <f t="shared" si="86"/>
        <v>0</v>
      </c>
      <c r="CJ71" s="3">
        <f t="shared" si="87"/>
        <v>0</v>
      </c>
      <c r="CK71" s="3">
        <f t="shared" si="88"/>
        <v>1</v>
      </c>
      <c r="CL71" s="3">
        <f t="shared" si="89"/>
        <v>1</v>
      </c>
      <c r="CM71" s="3">
        <f t="shared" si="90"/>
        <v>1</v>
      </c>
      <c r="CN71" s="4">
        <f t="shared" si="91"/>
        <v>1</v>
      </c>
      <c r="CO71" s="4">
        <f t="shared" si="92"/>
        <v>0</v>
      </c>
      <c r="CP71" s="3">
        <f t="shared" si="93"/>
        <v>0</v>
      </c>
      <c r="CQ71" s="3">
        <f t="shared" si="94"/>
        <v>0</v>
      </c>
      <c r="CR71" s="3">
        <f t="shared" si="95"/>
        <v>0</v>
      </c>
      <c r="CS71" s="3">
        <f t="shared" si="96"/>
        <v>1</v>
      </c>
      <c r="CT71" s="3">
        <f t="shared" si="97"/>
        <v>1</v>
      </c>
      <c r="CU71" s="3">
        <f t="shared" si="98"/>
        <v>1</v>
      </c>
      <c r="CV71" s="4">
        <f t="shared" si="99"/>
        <v>1</v>
      </c>
      <c r="CW71" s="4">
        <f t="shared" si="100"/>
        <v>0</v>
      </c>
      <c r="CX71" s="3">
        <f t="shared" si="101"/>
        <v>0</v>
      </c>
      <c r="CY71" s="3">
        <f t="shared" si="102"/>
        <v>0</v>
      </c>
      <c r="CZ71" s="3">
        <f t="shared" si="103"/>
        <v>0</v>
      </c>
      <c r="DA71" s="3">
        <f t="shared" si="104"/>
        <v>1</v>
      </c>
      <c r="DB71" s="3">
        <f t="shared" si="105"/>
        <v>1</v>
      </c>
      <c r="DC71" s="3">
        <f t="shared" si="106"/>
        <v>1</v>
      </c>
      <c r="DD71" s="4">
        <f t="shared" si="107"/>
        <v>1</v>
      </c>
      <c r="DE71" s="4">
        <f t="shared" si="108"/>
        <v>0</v>
      </c>
      <c r="DF71" s="3">
        <f t="shared" si="109"/>
        <v>0</v>
      </c>
      <c r="DG71" s="3">
        <f t="shared" si="110"/>
        <v>0</v>
      </c>
      <c r="DH71" s="3">
        <f t="shared" si="111"/>
        <v>0</v>
      </c>
      <c r="DI71" s="3">
        <f t="shared" si="112"/>
        <v>1</v>
      </c>
      <c r="DJ71" s="3">
        <f t="shared" si="113"/>
        <v>1</v>
      </c>
      <c r="DK71" s="3">
        <f t="shared" si="114"/>
        <v>1</v>
      </c>
      <c r="DL71" s="4">
        <f t="shared" si="115"/>
        <v>1</v>
      </c>
      <c r="DM71" s="4">
        <f t="shared" si="116"/>
        <v>0</v>
      </c>
      <c r="DN71" s="3">
        <f t="shared" si="117"/>
        <v>0</v>
      </c>
      <c r="DO71" s="3">
        <f t="shared" si="118"/>
        <v>0</v>
      </c>
      <c r="DP71" s="3">
        <f t="shared" si="119"/>
        <v>0</v>
      </c>
      <c r="DQ71" s="3">
        <f t="shared" si="120"/>
        <v>1</v>
      </c>
      <c r="DR71" s="3">
        <f t="shared" si="121"/>
        <v>1</v>
      </c>
      <c r="DS71" s="3">
        <f t="shared" si="122"/>
        <v>1</v>
      </c>
      <c r="DT71" s="4">
        <f t="shared" si="123"/>
        <v>1</v>
      </c>
      <c r="DU71" s="4">
        <f t="shared" si="124"/>
        <v>0</v>
      </c>
      <c r="DV71" s="3">
        <f t="shared" si="125"/>
        <v>0</v>
      </c>
      <c r="DW71" s="3">
        <f t="shared" si="126"/>
        <v>0</v>
      </c>
      <c r="DX71" s="3">
        <f t="shared" si="127"/>
        <v>0</v>
      </c>
      <c r="DY71" s="3">
        <f t="shared" si="128"/>
        <v>1</v>
      </c>
      <c r="DZ71" s="3">
        <f t="shared" si="129"/>
        <v>1</v>
      </c>
      <c r="EA71" s="3">
        <f t="shared" si="130"/>
        <v>1</v>
      </c>
      <c r="EB71" s="4">
        <f t="shared" si="131"/>
        <v>1</v>
      </c>
      <c r="EC71" s="4">
        <f t="shared" si="132"/>
        <v>0</v>
      </c>
      <c r="ED71" s="3">
        <f t="shared" si="133"/>
        <v>0</v>
      </c>
      <c r="EE71" s="3">
        <f t="shared" si="134"/>
        <v>0</v>
      </c>
      <c r="EF71" s="3">
        <f t="shared" si="135"/>
        <v>0</v>
      </c>
      <c r="EG71" s="3">
        <f t="shared" si="136"/>
        <v>1</v>
      </c>
      <c r="EH71" s="3">
        <f t="shared" si="137"/>
        <v>1</v>
      </c>
      <c r="EI71" s="3">
        <f t="shared" si="138"/>
        <v>1</v>
      </c>
      <c r="EJ71" s="4">
        <f t="shared" si="139"/>
        <v>1</v>
      </c>
      <c r="EK71" s="4">
        <f t="shared" si="140"/>
        <v>0</v>
      </c>
      <c r="EL71" s="3">
        <f t="shared" si="141"/>
        <v>0</v>
      </c>
      <c r="EM71" s="3">
        <f t="shared" si="142"/>
        <v>0</v>
      </c>
      <c r="EN71" s="3">
        <f t="shared" si="143"/>
        <v>0</v>
      </c>
      <c r="EO71" s="3">
        <f t="shared" si="144"/>
        <v>1</v>
      </c>
      <c r="EP71" s="3">
        <f t="shared" si="145"/>
        <v>1</v>
      </c>
      <c r="EQ71" s="3">
        <f t="shared" si="146"/>
        <v>1</v>
      </c>
      <c r="ER71" s="4">
        <f t="shared" si="147"/>
        <v>1</v>
      </c>
      <c r="ES71" s="4">
        <f t="shared" si="148"/>
        <v>0</v>
      </c>
      <c r="ET71" s="3">
        <f t="shared" si="149"/>
        <v>0</v>
      </c>
      <c r="EU71" s="3">
        <f t="shared" si="150"/>
        <v>0</v>
      </c>
      <c r="EV71" s="3">
        <f t="shared" si="151"/>
        <v>0</v>
      </c>
      <c r="EW71" s="3">
        <f t="shared" si="152"/>
        <v>1</v>
      </c>
      <c r="EX71" s="3">
        <f t="shared" si="153"/>
        <v>1</v>
      </c>
      <c r="EY71" s="3">
        <f t="shared" si="154"/>
        <v>1</v>
      </c>
      <c r="EZ71" s="4">
        <f t="shared" si="155"/>
        <v>1</v>
      </c>
      <c r="FA71" s="4">
        <f t="shared" si="156"/>
        <v>0</v>
      </c>
      <c r="FB71" s="3">
        <f t="shared" si="157"/>
        <v>0</v>
      </c>
      <c r="FC71" s="3">
        <f t="shared" si="158"/>
        <v>0</v>
      </c>
      <c r="FD71" s="3">
        <f t="shared" si="159"/>
        <v>0</v>
      </c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</row>
    <row r="72" spans="1:219" s="4" customFormat="1" hidden="1">
      <c r="A72" s="3">
        <f t="shared" si="0"/>
        <v>1</v>
      </c>
      <c r="B72" s="3">
        <f t="shared" si="1"/>
        <v>1</v>
      </c>
      <c r="C72" s="3">
        <f t="shared" si="2"/>
        <v>0</v>
      </c>
      <c r="D72" s="4">
        <f t="shared" si="3"/>
        <v>0</v>
      </c>
      <c r="E72" s="4">
        <f t="shared" si="4"/>
        <v>1</v>
      </c>
      <c r="F72" s="3">
        <f t="shared" si="5"/>
        <v>0</v>
      </c>
      <c r="G72" s="3">
        <f t="shared" si="6"/>
        <v>0</v>
      </c>
      <c r="H72" s="3">
        <f t="shared" si="7"/>
        <v>0</v>
      </c>
      <c r="I72" s="3">
        <f t="shared" si="8"/>
        <v>1</v>
      </c>
      <c r="J72" s="3">
        <f t="shared" si="9"/>
        <v>1</v>
      </c>
      <c r="K72" s="3">
        <f t="shared" si="10"/>
        <v>0</v>
      </c>
      <c r="L72" s="4">
        <f t="shared" si="11"/>
        <v>0</v>
      </c>
      <c r="M72" s="4">
        <f t="shared" si="12"/>
        <v>0</v>
      </c>
      <c r="N72" s="3">
        <f t="shared" si="13"/>
        <v>0</v>
      </c>
      <c r="O72" s="3">
        <f t="shared" si="14"/>
        <v>0</v>
      </c>
      <c r="P72" s="3">
        <f t="shared" si="15"/>
        <v>1</v>
      </c>
      <c r="Q72" s="3">
        <f t="shared" si="16"/>
        <v>1</v>
      </c>
      <c r="R72" s="3">
        <f t="shared" si="17"/>
        <v>1</v>
      </c>
      <c r="S72" s="3">
        <f t="shared" si="18"/>
        <v>0</v>
      </c>
      <c r="T72" s="4">
        <f t="shared" si="19"/>
        <v>0</v>
      </c>
      <c r="U72" s="4">
        <f t="shared" si="20"/>
        <v>0</v>
      </c>
      <c r="V72" s="3">
        <f t="shared" si="21"/>
        <v>0</v>
      </c>
      <c r="W72" s="3">
        <f t="shared" si="22"/>
        <v>0</v>
      </c>
      <c r="X72" s="3">
        <f t="shared" si="23"/>
        <v>1</v>
      </c>
      <c r="Y72" s="3">
        <f t="shared" si="24"/>
        <v>1</v>
      </c>
      <c r="Z72" s="3">
        <f t="shared" si="25"/>
        <v>1</v>
      </c>
      <c r="AA72" s="3">
        <f t="shared" si="26"/>
        <v>0</v>
      </c>
      <c r="AB72" s="4">
        <f t="shared" si="27"/>
        <v>0</v>
      </c>
      <c r="AC72" s="4">
        <f t="shared" si="28"/>
        <v>0</v>
      </c>
      <c r="AD72" s="3">
        <f t="shared" si="29"/>
        <v>1</v>
      </c>
      <c r="AE72" s="3">
        <f t="shared" si="30"/>
        <v>1</v>
      </c>
      <c r="AF72" s="3">
        <f t="shared" si="31"/>
        <v>0</v>
      </c>
      <c r="AG72" s="3">
        <f t="shared" si="32"/>
        <v>1</v>
      </c>
      <c r="AH72" s="3">
        <f t="shared" si="33"/>
        <v>1</v>
      </c>
      <c r="AI72" s="3">
        <f t="shared" si="34"/>
        <v>0</v>
      </c>
      <c r="AJ72" s="4">
        <f t="shared" si="35"/>
        <v>0</v>
      </c>
      <c r="AK72" s="4">
        <f t="shared" si="36"/>
        <v>0</v>
      </c>
      <c r="AL72" s="3">
        <f t="shared" si="37"/>
        <v>1</v>
      </c>
      <c r="AM72" s="3">
        <f t="shared" si="38"/>
        <v>1</v>
      </c>
      <c r="AN72" s="3">
        <f t="shared" si="39"/>
        <v>0</v>
      </c>
      <c r="AO72" s="3">
        <f t="shared" si="40"/>
        <v>1</v>
      </c>
      <c r="AP72" s="3">
        <f t="shared" si="41"/>
        <v>1</v>
      </c>
      <c r="AQ72" s="3">
        <f t="shared" si="42"/>
        <v>0</v>
      </c>
      <c r="AR72" s="4">
        <f t="shared" si="43"/>
        <v>0</v>
      </c>
      <c r="AS72" s="4">
        <f t="shared" si="44"/>
        <v>0</v>
      </c>
      <c r="AT72" s="3">
        <f t="shared" si="45"/>
        <v>0</v>
      </c>
      <c r="AU72" s="3">
        <f t="shared" si="46"/>
        <v>0</v>
      </c>
      <c r="AV72" s="3">
        <f t="shared" si="47"/>
        <v>1</v>
      </c>
      <c r="AW72" s="3">
        <f t="shared" si="48"/>
        <v>1</v>
      </c>
      <c r="AX72" s="3">
        <f t="shared" si="49"/>
        <v>1</v>
      </c>
      <c r="AY72" s="3">
        <f t="shared" si="50"/>
        <v>0</v>
      </c>
      <c r="AZ72" s="4">
        <f t="shared" si="51"/>
        <v>0</v>
      </c>
      <c r="BA72" s="4">
        <f t="shared" si="52"/>
        <v>0</v>
      </c>
      <c r="BB72" s="3">
        <f t="shared" si="53"/>
        <v>1</v>
      </c>
      <c r="BC72" s="3">
        <f t="shared" si="54"/>
        <v>1</v>
      </c>
      <c r="BD72" s="3">
        <f t="shared" si="55"/>
        <v>0</v>
      </c>
      <c r="BE72" s="3">
        <f t="shared" si="56"/>
        <v>1</v>
      </c>
      <c r="BF72" s="3">
        <f t="shared" si="57"/>
        <v>1</v>
      </c>
      <c r="BG72" s="3">
        <f t="shared" si="58"/>
        <v>0</v>
      </c>
      <c r="BH72" s="4">
        <f t="shared" si="59"/>
        <v>0</v>
      </c>
      <c r="BI72" s="4">
        <f t="shared" si="60"/>
        <v>1</v>
      </c>
      <c r="BJ72" s="3">
        <f t="shared" si="61"/>
        <v>0</v>
      </c>
      <c r="BK72" s="3">
        <f t="shared" si="62"/>
        <v>0</v>
      </c>
      <c r="BL72" s="3">
        <f t="shared" si="63"/>
        <v>0</v>
      </c>
      <c r="BM72" s="3">
        <f t="shared" si="64"/>
        <v>0</v>
      </c>
      <c r="BN72" s="3">
        <f t="shared" si="65"/>
        <v>0</v>
      </c>
      <c r="BO72" s="3">
        <f t="shared" si="66"/>
        <v>0</v>
      </c>
      <c r="BP72" s="4">
        <f t="shared" si="67"/>
        <v>0</v>
      </c>
      <c r="BQ72" s="4">
        <f t="shared" si="68"/>
        <v>1</v>
      </c>
      <c r="BR72" s="3">
        <f t="shared" si="69"/>
        <v>0</v>
      </c>
      <c r="BS72" s="3">
        <f t="shared" si="70"/>
        <v>0</v>
      </c>
      <c r="BT72" s="3">
        <f t="shared" si="71"/>
        <v>0</v>
      </c>
      <c r="BU72" s="3">
        <f t="shared" si="72"/>
        <v>1</v>
      </c>
      <c r="BV72" s="3">
        <f t="shared" si="73"/>
        <v>1</v>
      </c>
      <c r="BW72" s="3">
        <f t="shared" si="74"/>
        <v>0</v>
      </c>
      <c r="BX72" s="4">
        <f t="shared" si="75"/>
        <v>0</v>
      </c>
      <c r="BY72" s="4">
        <f t="shared" si="76"/>
        <v>0</v>
      </c>
      <c r="BZ72" s="3">
        <f t="shared" si="77"/>
        <v>1</v>
      </c>
      <c r="CA72" s="3">
        <f t="shared" si="78"/>
        <v>1</v>
      </c>
      <c r="CB72" s="3">
        <f t="shared" si="79"/>
        <v>0</v>
      </c>
      <c r="CC72" s="3">
        <f t="shared" si="80"/>
        <v>1</v>
      </c>
      <c r="CD72" s="3">
        <f t="shared" si="81"/>
        <v>1</v>
      </c>
      <c r="CE72" s="3">
        <f t="shared" si="82"/>
        <v>0</v>
      </c>
      <c r="CF72" s="4">
        <f t="shared" si="83"/>
        <v>0</v>
      </c>
      <c r="CG72" s="4">
        <f t="shared" si="84"/>
        <v>0</v>
      </c>
      <c r="CH72" s="3">
        <f t="shared" si="85"/>
        <v>1</v>
      </c>
      <c r="CI72" s="3">
        <f t="shared" si="86"/>
        <v>1</v>
      </c>
      <c r="CJ72" s="3">
        <f t="shared" si="87"/>
        <v>0</v>
      </c>
      <c r="CK72" s="3">
        <f t="shared" si="88"/>
        <v>1</v>
      </c>
      <c r="CL72" s="3">
        <f t="shared" si="89"/>
        <v>1</v>
      </c>
      <c r="CM72" s="3">
        <f t="shared" si="90"/>
        <v>0</v>
      </c>
      <c r="CN72" s="4">
        <f t="shared" si="91"/>
        <v>0</v>
      </c>
      <c r="CO72" s="4">
        <f t="shared" si="92"/>
        <v>0</v>
      </c>
      <c r="CP72" s="3">
        <f t="shared" si="93"/>
        <v>1</v>
      </c>
      <c r="CQ72" s="3">
        <f t="shared" si="94"/>
        <v>1</v>
      </c>
      <c r="CR72" s="3">
        <f t="shared" si="95"/>
        <v>0</v>
      </c>
      <c r="CS72" s="3">
        <f t="shared" si="96"/>
        <v>1</v>
      </c>
      <c r="CT72" s="3">
        <f t="shared" si="97"/>
        <v>1</v>
      </c>
      <c r="CU72" s="3">
        <f t="shared" si="98"/>
        <v>0</v>
      </c>
      <c r="CV72" s="4">
        <f t="shared" si="99"/>
        <v>0</v>
      </c>
      <c r="CW72" s="4">
        <f t="shared" si="100"/>
        <v>0</v>
      </c>
      <c r="CX72" s="3">
        <f t="shared" si="101"/>
        <v>1</v>
      </c>
      <c r="CY72" s="3">
        <f t="shared" si="102"/>
        <v>1</v>
      </c>
      <c r="CZ72" s="3">
        <f t="shared" si="103"/>
        <v>0</v>
      </c>
      <c r="DA72" s="3">
        <f t="shared" si="104"/>
        <v>1</v>
      </c>
      <c r="DB72" s="3">
        <f t="shared" si="105"/>
        <v>1</v>
      </c>
      <c r="DC72" s="3">
        <f t="shared" si="106"/>
        <v>0</v>
      </c>
      <c r="DD72" s="4">
        <f t="shared" si="107"/>
        <v>0</v>
      </c>
      <c r="DE72" s="4">
        <f t="shared" si="108"/>
        <v>0</v>
      </c>
      <c r="DF72" s="3">
        <f t="shared" si="109"/>
        <v>0</v>
      </c>
      <c r="DG72" s="3">
        <f t="shared" si="110"/>
        <v>0</v>
      </c>
      <c r="DH72" s="3">
        <f t="shared" si="111"/>
        <v>1</v>
      </c>
      <c r="DI72" s="3">
        <f t="shared" si="112"/>
        <v>1</v>
      </c>
      <c r="DJ72" s="3">
        <f t="shared" si="113"/>
        <v>1</v>
      </c>
      <c r="DK72" s="3">
        <f t="shared" si="114"/>
        <v>0</v>
      </c>
      <c r="DL72" s="4">
        <f t="shared" si="115"/>
        <v>0</v>
      </c>
      <c r="DM72" s="4">
        <f t="shared" si="116"/>
        <v>1</v>
      </c>
      <c r="DN72" s="3">
        <f t="shared" si="117"/>
        <v>0</v>
      </c>
      <c r="DO72" s="3">
        <f t="shared" si="118"/>
        <v>0</v>
      </c>
      <c r="DP72" s="3">
        <f t="shared" si="119"/>
        <v>0</v>
      </c>
      <c r="DQ72" s="3">
        <f t="shared" si="120"/>
        <v>1</v>
      </c>
      <c r="DR72" s="3">
        <f t="shared" si="121"/>
        <v>1</v>
      </c>
      <c r="DS72" s="3">
        <f t="shared" si="122"/>
        <v>0</v>
      </c>
      <c r="DT72" s="4">
        <f t="shared" si="123"/>
        <v>0</v>
      </c>
      <c r="DU72" s="4">
        <f t="shared" si="124"/>
        <v>0</v>
      </c>
      <c r="DV72" s="3">
        <f t="shared" si="125"/>
        <v>1</v>
      </c>
      <c r="DW72" s="3">
        <f t="shared" si="126"/>
        <v>1</v>
      </c>
      <c r="DX72" s="3">
        <f t="shared" si="127"/>
        <v>0</v>
      </c>
      <c r="DY72" s="3">
        <f t="shared" si="128"/>
        <v>1</v>
      </c>
      <c r="DZ72" s="3">
        <f t="shared" si="129"/>
        <v>1</v>
      </c>
      <c r="EA72" s="3">
        <f t="shared" si="130"/>
        <v>0</v>
      </c>
      <c r="EB72" s="4">
        <f t="shared" si="131"/>
        <v>0</v>
      </c>
      <c r="EC72" s="4">
        <f t="shared" si="132"/>
        <v>0</v>
      </c>
      <c r="ED72" s="3">
        <f t="shared" si="133"/>
        <v>0</v>
      </c>
      <c r="EE72" s="3">
        <f t="shared" si="134"/>
        <v>0</v>
      </c>
      <c r="EF72" s="3">
        <f t="shared" si="135"/>
        <v>1</v>
      </c>
      <c r="EG72" s="3">
        <f t="shared" si="136"/>
        <v>1</v>
      </c>
      <c r="EH72" s="3">
        <f t="shared" si="137"/>
        <v>1</v>
      </c>
      <c r="EI72" s="3">
        <f t="shared" si="138"/>
        <v>0</v>
      </c>
      <c r="EJ72" s="4">
        <f t="shared" si="139"/>
        <v>0</v>
      </c>
      <c r="EK72" s="4">
        <f t="shared" si="140"/>
        <v>0</v>
      </c>
      <c r="EL72" s="3">
        <f t="shared" si="141"/>
        <v>1</v>
      </c>
      <c r="EM72" s="3">
        <f t="shared" si="142"/>
        <v>1</v>
      </c>
      <c r="EN72" s="3">
        <f t="shared" si="143"/>
        <v>0</v>
      </c>
      <c r="EO72" s="3">
        <f t="shared" si="144"/>
        <v>1</v>
      </c>
      <c r="EP72" s="3">
        <f t="shared" si="145"/>
        <v>1</v>
      </c>
      <c r="EQ72" s="3">
        <f t="shared" si="146"/>
        <v>0</v>
      </c>
      <c r="ER72" s="4">
        <f t="shared" si="147"/>
        <v>0</v>
      </c>
      <c r="ES72" s="4">
        <f t="shared" si="148"/>
        <v>0</v>
      </c>
      <c r="ET72" s="3">
        <f t="shared" si="149"/>
        <v>0</v>
      </c>
      <c r="EU72" s="3">
        <f t="shared" si="150"/>
        <v>0</v>
      </c>
      <c r="EV72" s="3">
        <f t="shared" si="151"/>
        <v>1</v>
      </c>
      <c r="EW72" s="3">
        <f t="shared" si="152"/>
        <v>1</v>
      </c>
      <c r="EX72" s="3">
        <f t="shared" si="153"/>
        <v>1</v>
      </c>
      <c r="EY72" s="3">
        <f t="shared" si="154"/>
        <v>0</v>
      </c>
      <c r="EZ72" s="4">
        <f t="shared" si="155"/>
        <v>0</v>
      </c>
      <c r="FA72" s="4">
        <f t="shared" si="156"/>
        <v>0</v>
      </c>
      <c r="FB72" s="3">
        <f t="shared" si="157"/>
        <v>1</v>
      </c>
      <c r="FC72" s="3">
        <f t="shared" si="158"/>
        <v>1</v>
      </c>
      <c r="FD72" s="3">
        <f t="shared" si="159"/>
        <v>0</v>
      </c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</row>
    <row r="73" spans="1:219" s="4" customFormat="1" hidden="1">
      <c r="A73" s="3">
        <f t="shared" si="0"/>
        <v>1</v>
      </c>
      <c r="B73" s="3">
        <f t="shared" si="1"/>
        <v>1</v>
      </c>
      <c r="C73" s="3">
        <f t="shared" si="2"/>
        <v>0</v>
      </c>
      <c r="D73" s="4">
        <f t="shared" si="3"/>
        <v>0</v>
      </c>
      <c r="E73" s="4">
        <f t="shared" si="4"/>
        <v>0</v>
      </c>
      <c r="F73" s="3">
        <f t="shared" si="5"/>
        <v>1</v>
      </c>
      <c r="G73" s="3">
        <f t="shared" si="6"/>
        <v>1</v>
      </c>
      <c r="H73" s="3">
        <f t="shared" si="7"/>
        <v>0</v>
      </c>
      <c r="I73" s="3">
        <f t="shared" si="8"/>
        <v>1</v>
      </c>
      <c r="J73" s="3">
        <f t="shared" si="9"/>
        <v>1</v>
      </c>
      <c r="K73" s="3">
        <f t="shared" si="10"/>
        <v>0</v>
      </c>
      <c r="L73" s="4">
        <f t="shared" si="11"/>
        <v>0</v>
      </c>
      <c r="M73" s="4">
        <f t="shared" si="12"/>
        <v>0</v>
      </c>
      <c r="N73" s="3">
        <f t="shared" si="13"/>
        <v>1</v>
      </c>
      <c r="O73" s="3">
        <f t="shared" si="14"/>
        <v>1</v>
      </c>
      <c r="P73" s="3">
        <f t="shared" si="15"/>
        <v>0</v>
      </c>
      <c r="Q73" s="3">
        <f t="shared" si="16"/>
        <v>1</v>
      </c>
      <c r="R73" s="3">
        <f t="shared" si="17"/>
        <v>1</v>
      </c>
      <c r="S73" s="3">
        <f t="shared" si="18"/>
        <v>0</v>
      </c>
      <c r="T73" s="4">
        <f t="shared" si="19"/>
        <v>0</v>
      </c>
      <c r="U73" s="4">
        <f t="shared" si="20"/>
        <v>1</v>
      </c>
      <c r="V73" s="3">
        <f t="shared" si="21"/>
        <v>0</v>
      </c>
      <c r="W73" s="3">
        <f t="shared" si="22"/>
        <v>0</v>
      </c>
      <c r="X73" s="3">
        <f t="shared" si="23"/>
        <v>0</v>
      </c>
      <c r="Y73" s="3">
        <f t="shared" si="24"/>
        <v>1</v>
      </c>
      <c r="Z73" s="3">
        <f t="shared" si="25"/>
        <v>1</v>
      </c>
      <c r="AA73" s="3">
        <f t="shared" si="26"/>
        <v>1</v>
      </c>
      <c r="AB73" s="4">
        <f t="shared" si="27"/>
        <v>1</v>
      </c>
      <c r="AC73" s="4">
        <f t="shared" si="28"/>
        <v>0</v>
      </c>
      <c r="AD73" s="3">
        <f t="shared" si="29"/>
        <v>0</v>
      </c>
      <c r="AE73" s="3">
        <f t="shared" si="30"/>
        <v>0</v>
      </c>
      <c r="AF73" s="3">
        <f t="shared" si="31"/>
        <v>0</v>
      </c>
      <c r="AG73" s="3">
        <f t="shared" si="32"/>
        <v>1</v>
      </c>
      <c r="AH73" s="3">
        <f t="shared" si="33"/>
        <v>1</v>
      </c>
      <c r="AI73" s="3">
        <f t="shared" si="34"/>
        <v>0</v>
      </c>
      <c r="AJ73" s="4">
        <f t="shared" si="35"/>
        <v>0</v>
      </c>
      <c r="AK73" s="4">
        <f t="shared" si="36"/>
        <v>0</v>
      </c>
      <c r="AL73" s="3">
        <f t="shared" si="37"/>
        <v>1</v>
      </c>
      <c r="AM73" s="3">
        <f t="shared" si="38"/>
        <v>1</v>
      </c>
      <c r="AN73" s="3">
        <f t="shared" si="39"/>
        <v>0</v>
      </c>
      <c r="AO73" s="3">
        <f t="shared" si="40"/>
        <v>1</v>
      </c>
      <c r="AP73" s="3">
        <f t="shared" si="41"/>
        <v>1</v>
      </c>
      <c r="AQ73" s="3">
        <f t="shared" si="42"/>
        <v>0</v>
      </c>
      <c r="AR73" s="4">
        <f t="shared" si="43"/>
        <v>0</v>
      </c>
      <c r="AS73" s="4">
        <f t="shared" si="44"/>
        <v>1</v>
      </c>
      <c r="AT73" s="3">
        <f t="shared" si="45"/>
        <v>0</v>
      </c>
      <c r="AU73" s="3">
        <f t="shared" si="46"/>
        <v>0</v>
      </c>
      <c r="AV73" s="3">
        <f t="shared" si="47"/>
        <v>0</v>
      </c>
      <c r="AW73" s="3">
        <f t="shared" si="48"/>
        <v>1</v>
      </c>
      <c r="AX73" s="3">
        <f t="shared" si="49"/>
        <v>1</v>
      </c>
      <c r="AY73" s="3">
        <f t="shared" si="50"/>
        <v>0</v>
      </c>
      <c r="AZ73" s="4">
        <f t="shared" si="51"/>
        <v>0</v>
      </c>
      <c r="BA73" s="4">
        <f t="shared" si="52"/>
        <v>1</v>
      </c>
      <c r="BB73" s="3">
        <f t="shared" si="53"/>
        <v>0</v>
      </c>
      <c r="BC73" s="3">
        <f t="shared" si="54"/>
        <v>0</v>
      </c>
      <c r="BD73" s="3">
        <f t="shared" si="55"/>
        <v>0</v>
      </c>
      <c r="BE73" s="3">
        <f t="shared" si="56"/>
        <v>1</v>
      </c>
      <c r="BF73" s="3">
        <f t="shared" si="57"/>
        <v>1</v>
      </c>
      <c r="BG73" s="3">
        <f t="shared" si="58"/>
        <v>0</v>
      </c>
      <c r="BH73" s="4">
        <f t="shared" si="59"/>
        <v>0</v>
      </c>
      <c r="BI73" s="4">
        <f t="shared" si="60"/>
        <v>0</v>
      </c>
      <c r="BJ73" s="3">
        <f t="shared" si="61"/>
        <v>1</v>
      </c>
      <c r="BK73" s="3">
        <f t="shared" si="62"/>
        <v>1</v>
      </c>
      <c r="BL73" s="3">
        <f t="shared" si="63"/>
        <v>0</v>
      </c>
      <c r="BM73" s="3">
        <f t="shared" si="64"/>
        <v>0</v>
      </c>
      <c r="BN73" s="3">
        <f t="shared" si="65"/>
        <v>0</v>
      </c>
      <c r="BO73" s="3">
        <f t="shared" si="66"/>
        <v>0</v>
      </c>
      <c r="BP73" s="4">
        <f t="shared" si="67"/>
        <v>0</v>
      </c>
      <c r="BQ73" s="4">
        <f t="shared" si="68"/>
        <v>1</v>
      </c>
      <c r="BR73" s="3">
        <f t="shared" si="69"/>
        <v>0</v>
      </c>
      <c r="BS73" s="3">
        <f t="shared" si="70"/>
        <v>0</v>
      </c>
      <c r="BT73" s="3">
        <f t="shared" si="71"/>
        <v>0</v>
      </c>
      <c r="BU73" s="3">
        <f t="shared" si="72"/>
        <v>1</v>
      </c>
      <c r="BV73" s="3">
        <f t="shared" si="73"/>
        <v>1</v>
      </c>
      <c r="BW73" s="3">
        <f t="shared" si="74"/>
        <v>0</v>
      </c>
      <c r="BX73" s="4">
        <f t="shared" si="75"/>
        <v>0</v>
      </c>
      <c r="BY73" s="4">
        <f t="shared" si="76"/>
        <v>1</v>
      </c>
      <c r="BZ73" s="3">
        <f t="shared" si="77"/>
        <v>0</v>
      </c>
      <c r="CA73" s="3">
        <f t="shared" si="78"/>
        <v>0</v>
      </c>
      <c r="CB73" s="3">
        <f t="shared" si="79"/>
        <v>0</v>
      </c>
      <c r="CC73" s="3">
        <f t="shared" si="80"/>
        <v>1</v>
      </c>
      <c r="CD73" s="3">
        <f t="shared" si="81"/>
        <v>1</v>
      </c>
      <c r="CE73" s="3">
        <f t="shared" si="82"/>
        <v>0</v>
      </c>
      <c r="CF73" s="4">
        <f t="shared" si="83"/>
        <v>0</v>
      </c>
      <c r="CG73" s="4">
        <f t="shared" si="84"/>
        <v>0</v>
      </c>
      <c r="CH73" s="3">
        <f t="shared" si="85"/>
        <v>1</v>
      </c>
      <c r="CI73" s="3">
        <f t="shared" si="86"/>
        <v>1</v>
      </c>
      <c r="CJ73" s="3">
        <f t="shared" si="87"/>
        <v>0</v>
      </c>
      <c r="CK73" s="3">
        <f t="shared" si="88"/>
        <v>1</v>
      </c>
      <c r="CL73" s="3">
        <f t="shared" si="89"/>
        <v>1</v>
      </c>
      <c r="CM73" s="3">
        <f t="shared" si="90"/>
        <v>0</v>
      </c>
      <c r="CN73" s="4">
        <f t="shared" si="91"/>
        <v>0</v>
      </c>
      <c r="CO73" s="4">
        <f t="shared" si="92"/>
        <v>1</v>
      </c>
      <c r="CP73" s="3">
        <f t="shared" si="93"/>
        <v>0</v>
      </c>
      <c r="CQ73" s="3">
        <f t="shared" si="94"/>
        <v>0</v>
      </c>
      <c r="CR73" s="3">
        <f t="shared" si="95"/>
        <v>0</v>
      </c>
      <c r="CS73" s="3">
        <f t="shared" si="96"/>
        <v>1</v>
      </c>
      <c r="CT73" s="3">
        <f t="shared" si="97"/>
        <v>1</v>
      </c>
      <c r="CU73" s="3">
        <f t="shared" si="98"/>
        <v>0</v>
      </c>
      <c r="CV73" s="4">
        <f t="shared" si="99"/>
        <v>0</v>
      </c>
      <c r="CW73" s="4">
        <f t="shared" si="100"/>
        <v>0</v>
      </c>
      <c r="CX73" s="3">
        <f t="shared" si="101"/>
        <v>1</v>
      </c>
      <c r="CY73" s="3">
        <f t="shared" si="102"/>
        <v>1</v>
      </c>
      <c r="CZ73" s="3">
        <f t="shared" si="103"/>
        <v>0</v>
      </c>
      <c r="DA73" s="3">
        <f t="shared" si="104"/>
        <v>1</v>
      </c>
      <c r="DB73" s="3">
        <f t="shared" si="105"/>
        <v>1</v>
      </c>
      <c r="DC73" s="3">
        <f t="shared" si="106"/>
        <v>0</v>
      </c>
      <c r="DD73" s="4">
        <f t="shared" si="107"/>
        <v>0</v>
      </c>
      <c r="DE73" s="4">
        <f t="shared" si="108"/>
        <v>1</v>
      </c>
      <c r="DF73" s="3">
        <f t="shared" si="109"/>
        <v>0</v>
      </c>
      <c r="DG73" s="3">
        <f t="shared" si="110"/>
        <v>0</v>
      </c>
      <c r="DH73" s="3">
        <f t="shared" si="111"/>
        <v>0</v>
      </c>
      <c r="DI73" s="3">
        <f t="shared" si="112"/>
        <v>1</v>
      </c>
      <c r="DJ73" s="3">
        <f t="shared" si="113"/>
        <v>1</v>
      </c>
      <c r="DK73" s="3">
        <f t="shared" si="114"/>
        <v>0</v>
      </c>
      <c r="DL73" s="4">
        <f t="shared" si="115"/>
        <v>0</v>
      </c>
      <c r="DM73" s="4">
        <f t="shared" si="116"/>
        <v>0</v>
      </c>
      <c r="DN73" s="3">
        <f t="shared" si="117"/>
        <v>1</v>
      </c>
      <c r="DO73" s="3">
        <f t="shared" si="118"/>
        <v>1</v>
      </c>
      <c r="DP73" s="3">
        <f t="shared" si="119"/>
        <v>0</v>
      </c>
      <c r="DQ73" s="3">
        <f t="shared" si="120"/>
        <v>1</v>
      </c>
      <c r="DR73" s="3">
        <f t="shared" si="121"/>
        <v>1</v>
      </c>
      <c r="DS73" s="3">
        <f t="shared" si="122"/>
        <v>1</v>
      </c>
      <c r="DT73" s="4">
        <f t="shared" si="123"/>
        <v>1</v>
      </c>
      <c r="DU73" s="4">
        <f t="shared" si="124"/>
        <v>0</v>
      </c>
      <c r="DV73" s="3">
        <f t="shared" si="125"/>
        <v>0</v>
      </c>
      <c r="DW73" s="3">
        <f t="shared" si="126"/>
        <v>0</v>
      </c>
      <c r="DX73" s="3">
        <f t="shared" si="127"/>
        <v>0</v>
      </c>
      <c r="DY73" s="3">
        <f t="shared" si="128"/>
        <v>1</v>
      </c>
      <c r="DZ73" s="3">
        <f t="shared" si="129"/>
        <v>1</v>
      </c>
      <c r="EA73" s="3">
        <f t="shared" si="130"/>
        <v>1</v>
      </c>
      <c r="EB73" s="4">
        <f t="shared" si="131"/>
        <v>1</v>
      </c>
      <c r="EC73" s="4">
        <f t="shared" si="132"/>
        <v>0</v>
      </c>
      <c r="ED73" s="3">
        <f t="shared" si="133"/>
        <v>0</v>
      </c>
      <c r="EE73" s="3">
        <f t="shared" si="134"/>
        <v>0</v>
      </c>
      <c r="EF73" s="3">
        <f t="shared" si="135"/>
        <v>0</v>
      </c>
      <c r="EG73" s="3">
        <f t="shared" si="136"/>
        <v>1</v>
      </c>
      <c r="EH73" s="3">
        <f t="shared" si="137"/>
        <v>1</v>
      </c>
      <c r="EI73" s="3">
        <f t="shared" si="138"/>
        <v>0</v>
      </c>
      <c r="EJ73" s="4">
        <f t="shared" si="139"/>
        <v>0</v>
      </c>
      <c r="EK73" s="4">
        <f t="shared" si="140"/>
        <v>0</v>
      </c>
      <c r="EL73" s="3">
        <f t="shared" si="141"/>
        <v>1</v>
      </c>
      <c r="EM73" s="3">
        <f t="shared" si="142"/>
        <v>1</v>
      </c>
      <c r="EN73" s="3">
        <f t="shared" si="143"/>
        <v>0</v>
      </c>
      <c r="EO73" s="3">
        <f t="shared" si="144"/>
        <v>1</v>
      </c>
      <c r="EP73" s="3">
        <f t="shared" si="145"/>
        <v>1</v>
      </c>
      <c r="EQ73" s="3">
        <f t="shared" si="146"/>
        <v>0</v>
      </c>
      <c r="ER73" s="4">
        <f t="shared" si="147"/>
        <v>0</v>
      </c>
      <c r="ES73" s="4">
        <f t="shared" si="148"/>
        <v>1</v>
      </c>
      <c r="ET73" s="3">
        <f t="shared" si="149"/>
        <v>0</v>
      </c>
      <c r="EU73" s="3">
        <f t="shared" si="150"/>
        <v>0</v>
      </c>
      <c r="EV73" s="3">
        <f t="shared" si="151"/>
        <v>0</v>
      </c>
      <c r="EW73" s="3">
        <f t="shared" si="152"/>
        <v>1</v>
      </c>
      <c r="EX73" s="3">
        <f t="shared" si="153"/>
        <v>1</v>
      </c>
      <c r="EY73" s="3">
        <f t="shared" si="154"/>
        <v>0</v>
      </c>
      <c r="EZ73" s="4">
        <f t="shared" si="155"/>
        <v>0</v>
      </c>
      <c r="FA73" s="4">
        <f t="shared" si="156"/>
        <v>0</v>
      </c>
      <c r="FB73" s="3">
        <f t="shared" si="157"/>
        <v>0</v>
      </c>
      <c r="FC73" s="3">
        <f t="shared" si="158"/>
        <v>0</v>
      </c>
      <c r="FD73" s="3">
        <f t="shared" si="159"/>
        <v>1</v>
      </c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</row>
    <row r="74" spans="1:219" s="4" customFormat="1" hidden="1">
      <c r="A74" s="3">
        <f t="shared" si="0"/>
        <v>1</v>
      </c>
      <c r="B74" s="3">
        <f t="shared" si="1"/>
        <v>1</v>
      </c>
      <c r="C74" s="3">
        <f t="shared" si="2"/>
        <v>1</v>
      </c>
      <c r="D74" s="4">
        <f t="shared" si="3"/>
        <v>1</v>
      </c>
      <c r="E74" s="4">
        <f t="shared" si="4"/>
        <v>0</v>
      </c>
      <c r="F74" s="3">
        <f t="shared" si="5"/>
        <v>0</v>
      </c>
      <c r="G74" s="3">
        <f t="shared" si="6"/>
        <v>0</v>
      </c>
      <c r="H74" s="3">
        <f t="shared" si="7"/>
        <v>0</v>
      </c>
      <c r="I74" s="3">
        <f t="shared" si="8"/>
        <v>1</v>
      </c>
      <c r="J74" s="3">
        <f t="shared" si="9"/>
        <v>1</v>
      </c>
      <c r="K74" s="3">
        <f t="shared" si="10"/>
        <v>1</v>
      </c>
      <c r="L74" s="4">
        <f t="shared" si="11"/>
        <v>1</v>
      </c>
      <c r="M74" s="4">
        <f t="shared" si="12"/>
        <v>0</v>
      </c>
      <c r="N74" s="3">
        <f t="shared" si="13"/>
        <v>0</v>
      </c>
      <c r="O74" s="3">
        <f t="shared" si="14"/>
        <v>0</v>
      </c>
      <c r="P74" s="3">
        <f t="shared" si="15"/>
        <v>0</v>
      </c>
      <c r="Q74" s="3">
        <f t="shared" si="16"/>
        <v>1</v>
      </c>
      <c r="R74" s="3">
        <f t="shared" si="17"/>
        <v>1</v>
      </c>
      <c r="S74" s="3">
        <f t="shared" si="18"/>
        <v>1</v>
      </c>
      <c r="T74" s="4">
        <f t="shared" si="19"/>
        <v>1</v>
      </c>
      <c r="U74" s="4">
        <f t="shared" si="20"/>
        <v>0</v>
      </c>
      <c r="V74" s="3">
        <f t="shared" si="21"/>
        <v>0</v>
      </c>
      <c r="W74" s="3">
        <f t="shared" si="22"/>
        <v>0</v>
      </c>
      <c r="X74" s="3">
        <f t="shared" si="23"/>
        <v>0</v>
      </c>
      <c r="Y74" s="3">
        <f t="shared" si="24"/>
        <v>1</v>
      </c>
      <c r="Z74" s="3">
        <f t="shared" si="25"/>
        <v>1</v>
      </c>
      <c r="AA74" s="3">
        <f t="shared" si="26"/>
        <v>1</v>
      </c>
      <c r="AB74" s="4">
        <f t="shared" si="27"/>
        <v>1</v>
      </c>
      <c r="AC74" s="4">
        <f t="shared" si="28"/>
        <v>0</v>
      </c>
      <c r="AD74" s="3">
        <f t="shared" si="29"/>
        <v>0</v>
      </c>
      <c r="AE74" s="3">
        <f t="shared" si="30"/>
        <v>0</v>
      </c>
      <c r="AF74" s="3">
        <f t="shared" si="31"/>
        <v>0</v>
      </c>
      <c r="AG74" s="3">
        <f t="shared" si="32"/>
        <v>1</v>
      </c>
      <c r="AH74" s="3">
        <f t="shared" si="33"/>
        <v>1</v>
      </c>
      <c r="AI74" s="3">
        <f t="shared" si="34"/>
        <v>1</v>
      </c>
      <c r="AJ74" s="4">
        <f t="shared" si="35"/>
        <v>1</v>
      </c>
      <c r="AK74" s="4">
        <f t="shared" si="36"/>
        <v>0</v>
      </c>
      <c r="AL74" s="3">
        <f t="shared" si="37"/>
        <v>0</v>
      </c>
      <c r="AM74" s="3">
        <f t="shared" si="38"/>
        <v>0</v>
      </c>
      <c r="AN74" s="3">
        <f t="shared" si="39"/>
        <v>0</v>
      </c>
      <c r="AO74" s="3">
        <f t="shared" si="40"/>
        <v>1</v>
      </c>
      <c r="AP74" s="3">
        <f t="shared" si="41"/>
        <v>1</v>
      </c>
      <c r="AQ74" s="3">
        <f t="shared" si="42"/>
        <v>1</v>
      </c>
      <c r="AR74" s="4">
        <f t="shared" si="43"/>
        <v>1</v>
      </c>
      <c r="AS74" s="4">
        <f t="shared" si="44"/>
        <v>0</v>
      </c>
      <c r="AT74" s="3">
        <f t="shared" si="45"/>
        <v>0</v>
      </c>
      <c r="AU74" s="3">
        <f t="shared" si="46"/>
        <v>0</v>
      </c>
      <c r="AV74" s="3">
        <f t="shared" si="47"/>
        <v>0</v>
      </c>
      <c r="AW74" s="3">
        <f t="shared" si="48"/>
        <v>1</v>
      </c>
      <c r="AX74" s="3">
        <f t="shared" si="49"/>
        <v>1</v>
      </c>
      <c r="AY74" s="3">
        <f t="shared" si="50"/>
        <v>1</v>
      </c>
      <c r="AZ74" s="4">
        <f t="shared" si="51"/>
        <v>1</v>
      </c>
      <c r="BA74" s="4">
        <f t="shared" si="52"/>
        <v>0</v>
      </c>
      <c r="BB74" s="3">
        <f t="shared" si="53"/>
        <v>0</v>
      </c>
      <c r="BC74" s="3">
        <f t="shared" si="54"/>
        <v>0</v>
      </c>
      <c r="BD74" s="3">
        <f t="shared" si="55"/>
        <v>0</v>
      </c>
      <c r="BE74" s="3">
        <f t="shared" si="56"/>
        <v>1</v>
      </c>
      <c r="BF74" s="3">
        <f t="shared" si="57"/>
        <v>1</v>
      </c>
      <c r="BG74" s="3">
        <f t="shared" si="58"/>
        <v>1</v>
      </c>
      <c r="BH74" s="4">
        <f t="shared" si="59"/>
        <v>1</v>
      </c>
      <c r="BI74" s="4">
        <f t="shared" si="60"/>
        <v>0</v>
      </c>
      <c r="BJ74" s="3">
        <f t="shared" si="61"/>
        <v>0</v>
      </c>
      <c r="BK74" s="3">
        <f t="shared" si="62"/>
        <v>0</v>
      </c>
      <c r="BL74" s="3">
        <f t="shared" si="63"/>
        <v>0</v>
      </c>
      <c r="BM74" s="3">
        <f t="shared" si="64"/>
        <v>0</v>
      </c>
      <c r="BN74" s="3">
        <f t="shared" si="65"/>
        <v>0</v>
      </c>
      <c r="BO74" s="3">
        <f t="shared" si="66"/>
        <v>0</v>
      </c>
      <c r="BP74" s="4">
        <f t="shared" si="67"/>
        <v>0</v>
      </c>
      <c r="BQ74" s="4">
        <f t="shared" si="68"/>
        <v>1</v>
      </c>
      <c r="BR74" s="3">
        <f t="shared" si="69"/>
        <v>0</v>
      </c>
      <c r="BS74" s="3">
        <f t="shared" si="70"/>
        <v>0</v>
      </c>
      <c r="BT74" s="3">
        <f t="shared" si="71"/>
        <v>0</v>
      </c>
      <c r="BU74" s="3">
        <f t="shared" si="72"/>
        <v>1</v>
      </c>
      <c r="BV74" s="3">
        <f t="shared" si="73"/>
        <v>1</v>
      </c>
      <c r="BW74" s="3">
        <f t="shared" si="74"/>
        <v>1</v>
      </c>
      <c r="BX74" s="4">
        <f t="shared" si="75"/>
        <v>1</v>
      </c>
      <c r="BY74" s="4">
        <f t="shared" si="76"/>
        <v>0</v>
      </c>
      <c r="BZ74" s="3">
        <f t="shared" si="77"/>
        <v>0</v>
      </c>
      <c r="CA74" s="3">
        <f t="shared" si="78"/>
        <v>0</v>
      </c>
      <c r="CB74" s="3">
        <f t="shared" si="79"/>
        <v>0</v>
      </c>
      <c r="CC74" s="3">
        <f t="shared" si="80"/>
        <v>1</v>
      </c>
      <c r="CD74" s="3">
        <f t="shared" si="81"/>
        <v>1</v>
      </c>
      <c r="CE74" s="3">
        <f t="shared" si="82"/>
        <v>1</v>
      </c>
      <c r="CF74" s="4">
        <f t="shared" si="83"/>
        <v>1</v>
      </c>
      <c r="CG74" s="4">
        <f t="shared" si="84"/>
        <v>0</v>
      </c>
      <c r="CH74" s="3">
        <f t="shared" si="85"/>
        <v>0</v>
      </c>
      <c r="CI74" s="3">
        <f t="shared" si="86"/>
        <v>0</v>
      </c>
      <c r="CJ74" s="3">
        <f t="shared" si="87"/>
        <v>0</v>
      </c>
      <c r="CK74" s="3">
        <f t="shared" si="88"/>
        <v>1</v>
      </c>
      <c r="CL74" s="3">
        <f t="shared" si="89"/>
        <v>1</v>
      </c>
      <c r="CM74" s="3">
        <f t="shared" si="90"/>
        <v>1</v>
      </c>
      <c r="CN74" s="4">
        <f t="shared" si="91"/>
        <v>1</v>
      </c>
      <c r="CO74" s="4">
        <f t="shared" si="92"/>
        <v>0</v>
      </c>
      <c r="CP74" s="3">
        <f t="shared" si="93"/>
        <v>0</v>
      </c>
      <c r="CQ74" s="3">
        <f t="shared" si="94"/>
        <v>0</v>
      </c>
      <c r="CR74" s="3">
        <f t="shared" si="95"/>
        <v>0</v>
      </c>
      <c r="CS74" s="3">
        <f t="shared" si="96"/>
        <v>1</v>
      </c>
      <c r="CT74" s="3">
        <f t="shared" si="97"/>
        <v>1</v>
      </c>
      <c r="CU74" s="3">
        <f t="shared" si="98"/>
        <v>1</v>
      </c>
      <c r="CV74" s="4">
        <f t="shared" si="99"/>
        <v>1</v>
      </c>
      <c r="CW74" s="4">
        <f t="shared" si="100"/>
        <v>0</v>
      </c>
      <c r="CX74" s="3">
        <f t="shared" si="101"/>
        <v>0</v>
      </c>
      <c r="CY74" s="3">
        <f t="shared" si="102"/>
        <v>0</v>
      </c>
      <c r="CZ74" s="3">
        <f t="shared" si="103"/>
        <v>0</v>
      </c>
      <c r="DA74" s="3">
        <f t="shared" si="104"/>
        <v>1</v>
      </c>
      <c r="DB74" s="3">
        <f t="shared" si="105"/>
        <v>1</v>
      </c>
      <c r="DC74" s="3">
        <f t="shared" si="106"/>
        <v>1</v>
      </c>
      <c r="DD74" s="4">
        <f t="shared" si="107"/>
        <v>1</v>
      </c>
      <c r="DE74" s="4">
        <f t="shared" si="108"/>
        <v>0</v>
      </c>
      <c r="DF74" s="3">
        <f t="shared" si="109"/>
        <v>0</v>
      </c>
      <c r="DG74" s="3">
        <f t="shared" si="110"/>
        <v>0</v>
      </c>
      <c r="DH74" s="3">
        <f t="shared" si="111"/>
        <v>0</v>
      </c>
      <c r="DI74" s="3">
        <f t="shared" si="112"/>
        <v>1</v>
      </c>
      <c r="DJ74" s="3">
        <f t="shared" si="113"/>
        <v>1</v>
      </c>
      <c r="DK74" s="3">
        <f t="shared" si="114"/>
        <v>1</v>
      </c>
      <c r="DL74" s="4">
        <f t="shared" si="115"/>
        <v>1</v>
      </c>
      <c r="DM74" s="4">
        <f t="shared" si="116"/>
        <v>0</v>
      </c>
      <c r="DN74" s="3">
        <f t="shared" si="117"/>
        <v>0</v>
      </c>
      <c r="DO74" s="3">
        <f t="shared" si="118"/>
        <v>0</v>
      </c>
      <c r="DP74" s="3">
        <f t="shared" si="119"/>
        <v>0</v>
      </c>
      <c r="DQ74" s="3">
        <f t="shared" si="120"/>
        <v>1</v>
      </c>
      <c r="DR74" s="3">
        <f t="shared" si="121"/>
        <v>1</v>
      </c>
      <c r="DS74" s="3">
        <f t="shared" si="122"/>
        <v>1</v>
      </c>
      <c r="DT74" s="4">
        <f t="shared" si="123"/>
        <v>1</v>
      </c>
      <c r="DU74" s="4">
        <f t="shared" si="124"/>
        <v>0</v>
      </c>
      <c r="DV74" s="3">
        <f t="shared" si="125"/>
        <v>0</v>
      </c>
      <c r="DW74" s="3">
        <f t="shared" si="126"/>
        <v>0</v>
      </c>
      <c r="DX74" s="3">
        <f t="shared" si="127"/>
        <v>0</v>
      </c>
      <c r="DY74" s="3">
        <f t="shared" si="128"/>
        <v>1</v>
      </c>
      <c r="DZ74" s="3">
        <f t="shared" si="129"/>
        <v>1</v>
      </c>
      <c r="EA74" s="3">
        <f t="shared" si="130"/>
        <v>1</v>
      </c>
      <c r="EB74" s="4">
        <f t="shared" si="131"/>
        <v>1</v>
      </c>
      <c r="EC74" s="4">
        <f t="shared" si="132"/>
        <v>0</v>
      </c>
      <c r="ED74" s="3">
        <f t="shared" si="133"/>
        <v>0</v>
      </c>
      <c r="EE74" s="3">
        <f t="shared" si="134"/>
        <v>0</v>
      </c>
      <c r="EF74" s="3">
        <f t="shared" si="135"/>
        <v>0</v>
      </c>
      <c r="EG74" s="3">
        <f t="shared" si="136"/>
        <v>1</v>
      </c>
      <c r="EH74" s="3">
        <f t="shared" si="137"/>
        <v>1</v>
      </c>
      <c r="EI74" s="3">
        <f t="shared" si="138"/>
        <v>1</v>
      </c>
      <c r="EJ74" s="4">
        <f t="shared" si="139"/>
        <v>1</v>
      </c>
      <c r="EK74" s="4">
        <f t="shared" si="140"/>
        <v>0</v>
      </c>
      <c r="EL74" s="3">
        <f t="shared" si="141"/>
        <v>0</v>
      </c>
      <c r="EM74" s="3">
        <f t="shared" si="142"/>
        <v>0</v>
      </c>
      <c r="EN74" s="3">
        <f t="shared" si="143"/>
        <v>0</v>
      </c>
      <c r="EO74" s="3">
        <f t="shared" si="144"/>
        <v>1</v>
      </c>
      <c r="EP74" s="3">
        <f t="shared" si="145"/>
        <v>1</v>
      </c>
      <c r="EQ74" s="3">
        <f t="shared" si="146"/>
        <v>1</v>
      </c>
      <c r="ER74" s="4">
        <f t="shared" si="147"/>
        <v>1</v>
      </c>
      <c r="ES74" s="4">
        <f t="shared" si="148"/>
        <v>0</v>
      </c>
      <c r="ET74" s="3">
        <f t="shared" si="149"/>
        <v>0</v>
      </c>
      <c r="EU74" s="3">
        <f t="shared" si="150"/>
        <v>0</v>
      </c>
      <c r="EV74" s="3">
        <f t="shared" si="151"/>
        <v>0</v>
      </c>
      <c r="EW74" s="3">
        <f t="shared" si="152"/>
        <v>1</v>
      </c>
      <c r="EX74" s="3">
        <f t="shared" si="153"/>
        <v>1</v>
      </c>
      <c r="EY74" s="3">
        <f t="shared" si="154"/>
        <v>1</v>
      </c>
      <c r="EZ74" s="4">
        <f t="shared" si="155"/>
        <v>1</v>
      </c>
      <c r="FA74" s="4">
        <f t="shared" si="156"/>
        <v>0</v>
      </c>
      <c r="FB74" s="3">
        <f t="shared" si="157"/>
        <v>0</v>
      </c>
      <c r="FC74" s="3">
        <f t="shared" si="158"/>
        <v>0</v>
      </c>
      <c r="FD74" s="3">
        <f t="shared" si="159"/>
        <v>0</v>
      </c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</row>
    <row r="75" spans="1:219" s="4" customFormat="1" hidden="1">
      <c r="A75" s="3">
        <f t="shared" si="0"/>
        <v>1</v>
      </c>
      <c r="B75" s="3">
        <f t="shared" si="1"/>
        <v>1</v>
      </c>
      <c r="C75" s="3">
        <f t="shared" si="2"/>
        <v>0</v>
      </c>
      <c r="D75" s="4">
        <f t="shared" si="3"/>
        <v>0</v>
      </c>
      <c r="E75" s="4">
        <f t="shared" si="4"/>
        <v>0</v>
      </c>
      <c r="F75" s="3">
        <f t="shared" si="5"/>
        <v>1</v>
      </c>
      <c r="G75" s="3">
        <f t="shared" si="6"/>
        <v>1</v>
      </c>
      <c r="H75" s="3">
        <f t="shared" si="7"/>
        <v>0</v>
      </c>
      <c r="I75" s="3">
        <f t="shared" si="8"/>
        <v>1</v>
      </c>
      <c r="J75" s="3">
        <f t="shared" si="9"/>
        <v>1</v>
      </c>
      <c r="K75" s="3">
        <f t="shared" si="10"/>
        <v>0</v>
      </c>
      <c r="L75" s="4">
        <f t="shared" si="11"/>
        <v>0</v>
      </c>
      <c r="M75" s="4">
        <f t="shared" si="12"/>
        <v>1</v>
      </c>
      <c r="N75" s="3">
        <f t="shared" si="13"/>
        <v>0</v>
      </c>
      <c r="O75" s="3">
        <f t="shared" si="14"/>
        <v>0</v>
      </c>
      <c r="P75" s="3">
        <f t="shared" si="15"/>
        <v>0</v>
      </c>
      <c r="Q75" s="3">
        <f t="shared" si="16"/>
        <v>1</v>
      </c>
      <c r="R75" s="3">
        <f t="shared" si="17"/>
        <v>1</v>
      </c>
      <c r="S75" s="3">
        <f t="shared" si="18"/>
        <v>0</v>
      </c>
      <c r="T75" s="4">
        <f t="shared" si="19"/>
        <v>0</v>
      </c>
      <c r="U75" s="4">
        <f t="shared" si="20"/>
        <v>1</v>
      </c>
      <c r="V75" s="3">
        <f t="shared" si="21"/>
        <v>0</v>
      </c>
      <c r="W75" s="3">
        <f t="shared" si="22"/>
        <v>0</v>
      </c>
      <c r="X75" s="3">
        <f t="shared" si="23"/>
        <v>0</v>
      </c>
      <c r="Y75" s="3">
        <f t="shared" si="24"/>
        <v>1</v>
      </c>
      <c r="Z75" s="3">
        <f t="shared" si="25"/>
        <v>1</v>
      </c>
      <c r="AA75" s="3">
        <f t="shared" si="26"/>
        <v>0</v>
      </c>
      <c r="AB75" s="4">
        <f t="shared" si="27"/>
        <v>0</v>
      </c>
      <c r="AC75" s="4">
        <f t="shared" si="28"/>
        <v>1</v>
      </c>
      <c r="AD75" s="3">
        <f t="shared" si="29"/>
        <v>0</v>
      </c>
      <c r="AE75" s="3">
        <f t="shared" si="30"/>
        <v>0</v>
      </c>
      <c r="AF75" s="3">
        <f t="shared" si="31"/>
        <v>0</v>
      </c>
      <c r="AG75" s="3">
        <f t="shared" si="32"/>
        <v>1</v>
      </c>
      <c r="AH75" s="3">
        <f t="shared" si="33"/>
        <v>1</v>
      </c>
      <c r="AI75" s="3">
        <f t="shared" si="34"/>
        <v>0</v>
      </c>
      <c r="AJ75" s="4">
        <f t="shared" si="35"/>
        <v>0</v>
      </c>
      <c r="AK75" s="4">
        <f t="shared" si="36"/>
        <v>1</v>
      </c>
      <c r="AL75" s="3">
        <f t="shared" si="37"/>
        <v>0</v>
      </c>
      <c r="AM75" s="3">
        <f t="shared" si="38"/>
        <v>0</v>
      </c>
      <c r="AN75" s="3">
        <f t="shared" si="39"/>
        <v>0</v>
      </c>
      <c r="AO75" s="3">
        <f t="shared" si="40"/>
        <v>1</v>
      </c>
      <c r="AP75" s="3">
        <f t="shared" si="41"/>
        <v>1</v>
      </c>
      <c r="AQ75" s="3">
        <f t="shared" si="42"/>
        <v>0</v>
      </c>
      <c r="AR75" s="4">
        <f t="shared" si="43"/>
        <v>0</v>
      </c>
      <c r="AS75" s="4">
        <f t="shared" si="44"/>
        <v>1</v>
      </c>
      <c r="AT75" s="3">
        <f t="shared" si="45"/>
        <v>0</v>
      </c>
      <c r="AU75" s="3">
        <f t="shared" si="46"/>
        <v>0</v>
      </c>
      <c r="AV75" s="3">
        <f t="shared" si="47"/>
        <v>0</v>
      </c>
      <c r="AW75" s="3">
        <f t="shared" si="48"/>
        <v>1</v>
      </c>
      <c r="AX75" s="3">
        <f t="shared" si="49"/>
        <v>1</v>
      </c>
      <c r="AY75" s="3">
        <f t="shared" si="50"/>
        <v>0</v>
      </c>
      <c r="AZ75" s="4">
        <f t="shared" si="51"/>
        <v>0</v>
      </c>
      <c r="BA75" s="4">
        <f t="shared" si="52"/>
        <v>0</v>
      </c>
      <c r="BB75" s="3">
        <f t="shared" si="53"/>
        <v>1</v>
      </c>
      <c r="BC75" s="3">
        <f t="shared" si="54"/>
        <v>1</v>
      </c>
      <c r="BD75" s="3">
        <f t="shared" si="55"/>
        <v>0</v>
      </c>
      <c r="BE75" s="3">
        <f t="shared" si="56"/>
        <v>1</v>
      </c>
      <c r="BF75" s="3">
        <f t="shared" si="57"/>
        <v>1</v>
      </c>
      <c r="BG75" s="3">
        <f t="shared" si="58"/>
        <v>0</v>
      </c>
      <c r="BH75" s="4">
        <f t="shared" si="59"/>
        <v>0</v>
      </c>
      <c r="BI75" s="4">
        <f t="shared" si="60"/>
        <v>1</v>
      </c>
      <c r="BJ75" s="3">
        <f t="shared" si="61"/>
        <v>0</v>
      </c>
      <c r="BK75" s="3">
        <f t="shared" si="62"/>
        <v>0</v>
      </c>
      <c r="BL75" s="3">
        <f t="shared" si="63"/>
        <v>0</v>
      </c>
      <c r="BM75" s="3">
        <f t="shared" si="64"/>
        <v>0</v>
      </c>
      <c r="BN75" s="3">
        <f t="shared" si="65"/>
        <v>0</v>
      </c>
      <c r="BO75" s="3">
        <f t="shared" si="66"/>
        <v>0</v>
      </c>
      <c r="BP75" s="4">
        <f t="shared" si="67"/>
        <v>0</v>
      </c>
      <c r="BQ75" s="4">
        <f t="shared" si="68"/>
        <v>1</v>
      </c>
      <c r="BR75" s="3">
        <f t="shared" si="69"/>
        <v>0</v>
      </c>
      <c r="BS75" s="3">
        <f t="shared" si="70"/>
        <v>0</v>
      </c>
      <c r="BT75" s="3">
        <f t="shared" si="71"/>
        <v>0</v>
      </c>
      <c r="BU75" s="3">
        <f t="shared" si="72"/>
        <v>1</v>
      </c>
      <c r="BV75" s="3">
        <f t="shared" si="73"/>
        <v>1</v>
      </c>
      <c r="BW75" s="3">
        <f t="shared" si="74"/>
        <v>0</v>
      </c>
      <c r="BX75" s="4">
        <f t="shared" si="75"/>
        <v>0</v>
      </c>
      <c r="BY75" s="4">
        <f t="shared" si="76"/>
        <v>1</v>
      </c>
      <c r="BZ75" s="3">
        <f t="shared" si="77"/>
        <v>0</v>
      </c>
      <c r="CA75" s="3">
        <f t="shared" si="78"/>
        <v>0</v>
      </c>
      <c r="CB75" s="3">
        <f t="shared" si="79"/>
        <v>0</v>
      </c>
      <c r="CC75" s="3">
        <f t="shared" si="80"/>
        <v>1</v>
      </c>
      <c r="CD75" s="3">
        <f t="shared" si="81"/>
        <v>1</v>
      </c>
      <c r="CE75" s="3">
        <f t="shared" si="82"/>
        <v>0</v>
      </c>
      <c r="CF75" s="4">
        <f t="shared" si="83"/>
        <v>0</v>
      </c>
      <c r="CG75" s="4">
        <f t="shared" si="84"/>
        <v>1</v>
      </c>
      <c r="CH75" s="3">
        <f t="shared" si="85"/>
        <v>0</v>
      </c>
      <c r="CI75" s="3">
        <f t="shared" si="86"/>
        <v>0</v>
      </c>
      <c r="CJ75" s="3">
        <f t="shared" si="87"/>
        <v>0</v>
      </c>
      <c r="CK75" s="3">
        <f t="shared" si="88"/>
        <v>1</v>
      </c>
      <c r="CL75" s="3">
        <f t="shared" si="89"/>
        <v>1</v>
      </c>
      <c r="CM75" s="3">
        <f t="shared" si="90"/>
        <v>0</v>
      </c>
      <c r="CN75" s="4">
        <f t="shared" si="91"/>
        <v>0</v>
      </c>
      <c r="CO75" s="4">
        <f t="shared" si="92"/>
        <v>1</v>
      </c>
      <c r="CP75" s="3">
        <f t="shared" si="93"/>
        <v>0</v>
      </c>
      <c r="CQ75" s="3">
        <f t="shared" si="94"/>
        <v>0</v>
      </c>
      <c r="CR75" s="3">
        <f t="shared" si="95"/>
        <v>0</v>
      </c>
      <c r="CS75" s="3">
        <f t="shared" si="96"/>
        <v>1</v>
      </c>
      <c r="CT75" s="3">
        <f t="shared" si="97"/>
        <v>1</v>
      </c>
      <c r="CU75" s="3">
        <f t="shared" si="98"/>
        <v>0</v>
      </c>
      <c r="CV75" s="4">
        <f t="shared" si="99"/>
        <v>0</v>
      </c>
      <c r="CW75" s="4">
        <f t="shared" si="100"/>
        <v>1</v>
      </c>
      <c r="CX75" s="3">
        <f t="shared" si="101"/>
        <v>0</v>
      </c>
      <c r="CY75" s="3">
        <f t="shared" si="102"/>
        <v>0</v>
      </c>
      <c r="CZ75" s="3">
        <f t="shared" si="103"/>
        <v>0</v>
      </c>
      <c r="DA75" s="3">
        <f t="shared" si="104"/>
        <v>1</v>
      </c>
      <c r="DB75" s="3">
        <f t="shared" si="105"/>
        <v>1</v>
      </c>
      <c r="DC75" s="3">
        <f t="shared" si="106"/>
        <v>0</v>
      </c>
      <c r="DD75" s="4">
        <f t="shared" si="107"/>
        <v>0</v>
      </c>
      <c r="DE75" s="4">
        <f t="shared" si="108"/>
        <v>0</v>
      </c>
      <c r="DF75" s="3">
        <f t="shared" si="109"/>
        <v>1</v>
      </c>
      <c r="DG75" s="3">
        <f t="shared" si="110"/>
        <v>1</v>
      </c>
      <c r="DH75" s="3">
        <f t="shared" si="111"/>
        <v>0</v>
      </c>
      <c r="DI75" s="3">
        <f t="shared" si="112"/>
        <v>1</v>
      </c>
      <c r="DJ75" s="3">
        <f t="shared" si="113"/>
        <v>1</v>
      </c>
      <c r="DK75" s="3">
        <f t="shared" si="114"/>
        <v>0</v>
      </c>
      <c r="DL75" s="4">
        <f t="shared" si="115"/>
        <v>0</v>
      </c>
      <c r="DM75" s="4">
        <f t="shared" si="116"/>
        <v>0</v>
      </c>
      <c r="DN75" s="3">
        <f t="shared" si="117"/>
        <v>0</v>
      </c>
      <c r="DO75" s="3">
        <f t="shared" si="118"/>
        <v>0</v>
      </c>
      <c r="DP75" s="3">
        <f t="shared" si="119"/>
        <v>1</v>
      </c>
      <c r="DQ75" s="3">
        <f t="shared" si="120"/>
        <v>1</v>
      </c>
      <c r="DR75" s="3">
        <f t="shared" si="121"/>
        <v>1</v>
      </c>
      <c r="DS75" s="3">
        <f t="shared" si="122"/>
        <v>0</v>
      </c>
      <c r="DT75" s="4">
        <f t="shared" si="123"/>
        <v>0</v>
      </c>
      <c r="DU75" s="4">
        <f t="shared" si="124"/>
        <v>1</v>
      </c>
      <c r="DV75" s="3">
        <f t="shared" si="125"/>
        <v>0</v>
      </c>
      <c r="DW75" s="3">
        <f t="shared" si="126"/>
        <v>0</v>
      </c>
      <c r="DX75" s="3">
        <f t="shared" si="127"/>
        <v>0</v>
      </c>
      <c r="DY75" s="3">
        <f t="shared" si="128"/>
        <v>1</v>
      </c>
      <c r="DZ75" s="3">
        <f t="shared" si="129"/>
        <v>1</v>
      </c>
      <c r="EA75" s="3">
        <f t="shared" si="130"/>
        <v>0</v>
      </c>
      <c r="EB75" s="4">
        <f t="shared" si="131"/>
        <v>0</v>
      </c>
      <c r="EC75" s="4">
        <f t="shared" si="132"/>
        <v>1</v>
      </c>
      <c r="ED75" s="3">
        <f t="shared" si="133"/>
        <v>0</v>
      </c>
      <c r="EE75" s="3">
        <f t="shared" si="134"/>
        <v>0</v>
      </c>
      <c r="EF75" s="3">
        <f t="shared" si="135"/>
        <v>0</v>
      </c>
      <c r="EG75" s="3">
        <f t="shared" si="136"/>
        <v>1</v>
      </c>
      <c r="EH75" s="3">
        <f t="shared" si="137"/>
        <v>1</v>
      </c>
      <c r="EI75" s="3">
        <f t="shared" si="138"/>
        <v>0</v>
      </c>
      <c r="EJ75" s="4">
        <f t="shared" si="139"/>
        <v>0</v>
      </c>
      <c r="EK75" s="4">
        <f t="shared" si="140"/>
        <v>1</v>
      </c>
      <c r="EL75" s="3">
        <f t="shared" si="141"/>
        <v>0</v>
      </c>
      <c r="EM75" s="3">
        <f t="shared" si="142"/>
        <v>0</v>
      </c>
      <c r="EN75" s="3">
        <f t="shared" si="143"/>
        <v>0</v>
      </c>
      <c r="EO75" s="3">
        <f t="shared" si="144"/>
        <v>1</v>
      </c>
      <c r="EP75" s="3">
        <f t="shared" si="145"/>
        <v>1</v>
      </c>
      <c r="EQ75" s="3">
        <f t="shared" si="146"/>
        <v>0</v>
      </c>
      <c r="ER75" s="4">
        <f t="shared" si="147"/>
        <v>0</v>
      </c>
      <c r="ES75" s="4">
        <f t="shared" si="148"/>
        <v>1</v>
      </c>
      <c r="ET75" s="3">
        <f t="shared" si="149"/>
        <v>0</v>
      </c>
      <c r="EU75" s="3">
        <f t="shared" si="150"/>
        <v>0</v>
      </c>
      <c r="EV75" s="3">
        <f t="shared" si="151"/>
        <v>0</v>
      </c>
      <c r="EW75" s="3">
        <f t="shared" si="152"/>
        <v>1</v>
      </c>
      <c r="EX75" s="3">
        <f t="shared" si="153"/>
        <v>1</v>
      </c>
      <c r="EY75" s="3">
        <f t="shared" si="154"/>
        <v>0</v>
      </c>
      <c r="EZ75" s="4">
        <f t="shared" si="155"/>
        <v>0</v>
      </c>
      <c r="FA75" s="4">
        <f t="shared" si="156"/>
        <v>1</v>
      </c>
      <c r="FB75" s="3">
        <f t="shared" si="157"/>
        <v>0</v>
      </c>
      <c r="FC75" s="3">
        <f t="shared" si="158"/>
        <v>0</v>
      </c>
      <c r="FD75" s="3">
        <f t="shared" si="159"/>
        <v>0</v>
      </c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</row>
    <row r="76" spans="1:219" s="4" customFormat="1" hidden="1">
      <c r="A76" s="3">
        <f t="shared" si="0"/>
        <v>1</v>
      </c>
      <c r="B76" s="3">
        <f t="shared" si="1"/>
        <v>1</v>
      </c>
      <c r="C76" s="3">
        <f t="shared" si="2"/>
        <v>0</v>
      </c>
      <c r="D76" s="4">
        <f t="shared" si="3"/>
        <v>0</v>
      </c>
      <c r="E76" s="4">
        <f t="shared" si="4"/>
        <v>0</v>
      </c>
      <c r="F76" s="3">
        <f t="shared" si="5"/>
        <v>1</v>
      </c>
      <c r="G76" s="3">
        <f t="shared" si="6"/>
        <v>1</v>
      </c>
      <c r="H76" s="3">
        <f t="shared" si="7"/>
        <v>0</v>
      </c>
      <c r="I76" s="3">
        <f t="shared" si="8"/>
        <v>1</v>
      </c>
      <c r="J76" s="3">
        <f t="shared" si="9"/>
        <v>1</v>
      </c>
      <c r="K76" s="3">
        <f t="shared" si="10"/>
        <v>0</v>
      </c>
      <c r="L76" s="4">
        <f t="shared" si="11"/>
        <v>0</v>
      </c>
      <c r="M76" s="4">
        <f t="shared" si="12"/>
        <v>0</v>
      </c>
      <c r="N76" s="3">
        <f t="shared" si="13"/>
        <v>1</v>
      </c>
      <c r="O76" s="3">
        <f t="shared" si="14"/>
        <v>1</v>
      </c>
      <c r="P76" s="3">
        <f t="shared" si="15"/>
        <v>0</v>
      </c>
      <c r="Q76" s="3">
        <f t="shared" si="16"/>
        <v>1</v>
      </c>
      <c r="R76" s="3">
        <f t="shared" si="17"/>
        <v>1</v>
      </c>
      <c r="S76" s="3">
        <f t="shared" si="18"/>
        <v>0</v>
      </c>
      <c r="T76" s="4">
        <f t="shared" si="19"/>
        <v>0</v>
      </c>
      <c r="U76" s="4">
        <f t="shared" si="20"/>
        <v>0</v>
      </c>
      <c r="V76" s="3">
        <f t="shared" si="21"/>
        <v>1</v>
      </c>
      <c r="W76" s="3">
        <f t="shared" si="22"/>
        <v>1</v>
      </c>
      <c r="X76" s="3">
        <f t="shared" si="23"/>
        <v>0</v>
      </c>
      <c r="Y76" s="3">
        <f t="shared" si="24"/>
        <v>1</v>
      </c>
      <c r="Z76" s="3">
        <f t="shared" si="25"/>
        <v>1</v>
      </c>
      <c r="AA76" s="3">
        <f t="shared" si="26"/>
        <v>0</v>
      </c>
      <c r="AB76" s="4">
        <f t="shared" si="27"/>
        <v>0</v>
      </c>
      <c r="AC76" s="4">
        <f t="shared" si="28"/>
        <v>0</v>
      </c>
      <c r="AD76" s="3">
        <f t="shared" si="29"/>
        <v>1</v>
      </c>
      <c r="AE76" s="3">
        <f t="shared" si="30"/>
        <v>1</v>
      </c>
      <c r="AF76" s="3">
        <f t="shared" si="31"/>
        <v>0</v>
      </c>
      <c r="AG76" s="3">
        <f t="shared" si="32"/>
        <v>1</v>
      </c>
      <c r="AH76" s="3">
        <f t="shared" si="33"/>
        <v>1</v>
      </c>
      <c r="AI76" s="3">
        <f t="shared" si="34"/>
        <v>0</v>
      </c>
      <c r="AJ76" s="4">
        <f t="shared" si="35"/>
        <v>0</v>
      </c>
      <c r="AK76" s="4">
        <f t="shared" si="36"/>
        <v>0</v>
      </c>
      <c r="AL76" s="3">
        <f t="shared" si="37"/>
        <v>1</v>
      </c>
      <c r="AM76" s="3">
        <f t="shared" si="38"/>
        <v>1</v>
      </c>
      <c r="AN76" s="3">
        <f t="shared" si="39"/>
        <v>0</v>
      </c>
      <c r="AO76" s="3">
        <f t="shared" si="40"/>
        <v>1</v>
      </c>
      <c r="AP76" s="3">
        <f t="shared" si="41"/>
        <v>1</v>
      </c>
      <c r="AQ76" s="3">
        <f t="shared" si="42"/>
        <v>0</v>
      </c>
      <c r="AR76" s="4">
        <f t="shared" si="43"/>
        <v>0</v>
      </c>
      <c r="AS76" s="4">
        <f t="shared" si="44"/>
        <v>0</v>
      </c>
      <c r="AT76" s="3">
        <f t="shared" si="45"/>
        <v>1</v>
      </c>
      <c r="AU76" s="3">
        <f t="shared" si="46"/>
        <v>1</v>
      </c>
      <c r="AV76" s="3">
        <f t="shared" si="47"/>
        <v>0</v>
      </c>
      <c r="AW76" s="3">
        <f t="shared" si="48"/>
        <v>1</v>
      </c>
      <c r="AX76" s="3">
        <f t="shared" si="49"/>
        <v>1</v>
      </c>
      <c r="AY76" s="3">
        <f t="shared" si="50"/>
        <v>0</v>
      </c>
      <c r="AZ76" s="4">
        <f t="shared" si="51"/>
        <v>0</v>
      </c>
      <c r="BA76" s="4">
        <f t="shared" si="52"/>
        <v>0</v>
      </c>
      <c r="BB76" s="3">
        <f t="shared" si="53"/>
        <v>1</v>
      </c>
      <c r="BC76" s="3">
        <f t="shared" si="54"/>
        <v>1</v>
      </c>
      <c r="BD76" s="3">
        <f t="shared" si="55"/>
        <v>0</v>
      </c>
      <c r="BE76" s="3">
        <f t="shared" si="56"/>
        <v>1</v>
      </c>
      <c r="BF76" s="3">
        <f t="shared" si="57"/>
        <v>1</v>
      </c>
      <c r="BG76" s="3">
        <f t="shared" si="58"/>
        <v>0</v>
      </c>
      <c r="BH76" s="4">
        <f t="shared" si="59"/>
        <v>0</v>
      </c>
      <c r="BI76" s="4">
        <f t="shared" si="60"/>
        <v>0</v>
      </c>
      <c r="BJ76" s="3">
        <f t="shared" si="61"/>
        <v>1</v>
      </c>
      <c r="BK76" s="3">
        <f t="shared" si="62"/>
        <v>1</v>
      </c>
      <c r="BL76" s="3">
        <f t="shared" si="63"/>
        <v>0</v>
      </c>
      <c r="BM76" s="3">
        <f t="shared" si="64"/>
        <v>0</v>
      </c>
      <c r="BN76" s="3">
        <f t="shared" si="65"/>
        <v>0</v>
      </c>
      <c r="BO76" s="3">
        <f t="shared" si="66"/>
        <v>0</v>
      </c>
      <c r="BP76" s="4">
        <f t="shared" si="67"/>
        <v>0</v>
      </c>
      <c r="BQ76" s="4">
        <f t="shared" si="68"/>
        <v>1</v>
      </c>
      <c r="BR76" s="3">
        <f t="shared" si="69"/>
        <v>0</v>
      </c>
      <c r="BS76" s="3">
        <f t="shared" si="70"/>
        <v>0</v>
      </c>
      <c r="BT76" s="3">
        <f t="shared" si="71"/>
        <v>0</v>
      </c>
      <c r="BU76" s="3">
        <f t="shared" si="72"/>
        <v>1</v>
      </c>
      <c r="BV76" s="3">
        <f t="shared" si="73"/>
        <v>1</v>
      </c>
      <c r="BW76" s="3">
        <f t="shared" si="74"/>
        <v>0</v>
      </c>
      <c r="BX76" s="4">
        <f t="shared" si="75"/>
        <v>0</v>
      </c>
      <c r="BY76" s="4">
        <f t="shared" si="76"/>
        <v>0</v>
      </c>
      <c r="BZ76" s="3">
        <f t="shared" si="77"/>
        <v>1</v>
      </c>
      <c r="CA76" s="3">
        <f t="shared" si="78"/>
        <v>1</v>
      </c>
      <c r="CB76" s="3">
        <f t="shared" si="79"/>
        <v>0</v>
      </c>
      <c r="CC76" s="3">
        <f t="shared" si="80"/>
        <v>1</v>
      </c>
      <c r="CD76" s="3">
        <f t="shared" si="81"/>
        <v>1</v>
      </c>
      <c r="CE76" s="3">
        <f t="shared" si="82"/>
        <v>0</v>
      </c>
      <c r="CF76" s="4">
        <f t="shared" si="83"/>
        <v>0</v>
      </c>
      <c r="CG76" s="4">
        <f t="shared" si="84"/>
        <v>1</v>
      </c>
      <c r="CH76" s="3">
        <f t="shared" si="85"/>
        <v>0</v>
      </c>
      <c r="CI76" s="3">
        <f t="shared" si="86"/>
        <v>0</v>
      </c>
      <c r="CJ76" s="3">
        <f t="shared" si="87"/>
        <v>0</v>
      </c>
      <c r="CK76" s="3">
        <f t="shared" si="88"/>
        <v>1</v>
      </c>
      <c r="CL76" s="3">
        <f t="shared" si="89"/>
        <v>1</v>
      </c>
      <c r="CM76" s="3">
        <f t="shared" si="90"/>
        <v>0</v>
      </c>
      <c r="CN76" s="4">
        <f t="shared" si="91"/>
        <v>0</v>
      </c>
      <c r="CO76" s="4">
        <f t="shared" si="92"/>
        <v>0</v>
      </c>
      <c r="CP76" s="3">
        <f t="shared" si="93"/>
        <v>0</v>
      </c>
      <c r="CQ76" s="3">
        <f t="shared" si="94"/>
        <v>0</v>
      </c>
      <c r="CR76" s="3">
        <f t="shared" si="95"/>
        <v>1</v>
      </c>
      <c r="CS76" s="3">
        <f t="shared" si="96"/>
        <v>1</v>
      </c>
      <c r="CT76" s="3">
        <f t="shared" si="97"/>
        <v>1</v>
      </c>
      <c r="CU76" s="3">
        <f t="shared" si="98"/>
        <v>0</v>
      </c>
      <c r="CV76" s="4">
        <f t="shared" si="99"/>
        <v>0</v>
      </c>
      <c r="CW76" s="4">
        <f t="shared" si="100"/>
        <v>0</v>
      </c>
      <c r="CX76" s="3">
        <f t="shared" si="101"/>
        <v>1</v>
      </c>
      <c r="CY76" s="3">
        <f t="shared" si="102"/>
        <v>1</v>
      </c>
      <c r="CZ76" s="3">
        <f t="shared" si="103"/>
        <v>0</v>
      </c>
      <c r="DA76" s="3">
        <f t="shared" si="104"/>
        <v>1</v>
      </c>
      <c r="DB76" s="3">
        <f t="shared" si="105"/>
        <v>1</v>
      </c>
      <c r="DC76" s="3">
        <f t="shared" si="106"/>
        <v>0</v>
      </c>
      <c r="DD76" s="4">
        <f t="shared" si="107"/>
        <v>0</v>
      </c>
      <c r="DE76" s="4">
        <f t="shared" si="108"/>
        <v>0</v>
      </c>
      <c r="DF76" s="3">
        <f t="shared" si="109"/>
        <v>1</v>
      </c>
      <c r="DG76" s="3">
        <f t="shared" si="110"/>
        <v>1</v>
      </c>
      <c r="DH76" s="3">
        <f t="shared" si="111"/>
        <v>0</v>
      </c>
      <c r="DI76" s="3">
        <f t="shared" si="112"/>
        <v>1</v>
      </c>
      <c r="DJ76" s="3">
        <f t="shared" si="113"/>
        <v>1</v>
      </c>
      <c r="DK76" s="3">
        <f t="shared" si="114"/>
        <v>0</v>
      </c>
      <c r="DL76" s="4">
        <f t="shared" si="115"/>
        <v>0</v>
      </c>
      <c r="DM76" s="4">
        <f t="shared" si="116"/>
        <v>0</v>
      </c>
      <c r="DN76" s="3">
        <f t="shared" si="117"/>
        <v>1</v>
      </c>
      <c r="DO76" s="3">
        <f t="shared" si="118"/>
        <v>1</v>
      </c>
      <c r="DP76" s="3">
        <f t="shared" si="119"/>
        <v>0</v>
      </c>
      <c r="DQ76" s="3">
        <f t="shared" si="120"/>
        <v>1</v>
      </c>
      <c r="DR76" s="3">
        <f t="shared" si="121"/>
        <v>1</v>
      </c>
      <c r="DS76" s="3">
        <f t="shared" si="122"/>
        <v>0</v>
      </c>
      <c r="DT76" s="4">
        <f t="shared" si="123"/>
        <v>0</v>
      </c>
      <c r="DU76" s="4">
        <f t="shared" si="124"/>
        <v>0</v>
      </c>
      <c r="DV76" s="3">
        <f t="shared" si="125"/>
        <v>0</v>
      </c>
      <c r="DW76" s="3">
        <f t="shared" si="126"/>
        <v>0</v>
      </c>
      <c r="DX76" s="3">
        <f t="shared" si="127"/>
        <v>1</v>
      </c>
      <c r="DY76" s="3">
        <f t="shared" si="128"/>
        <v>1</v>
      </c>
      <c r="DZ76" s="3">
        <f t="shared" si="129"/>
        <v>1</v>
      </c>
      <c r="EA76" s="3">
        <f t="shared" si="130"/>
        <v>0</v>
      </c>
      <c r="EB76" s="4">
        <f t="shared" si="131"/>
        <v>0</v>
      </c>
      <c r="EC76" s="4">
        <f t="shared" si="132"/>
        <v>0</v>
      </c>
      <c r="ED76" s="3">
        <f t="shared" si="133"/>
        <v>1</v>
      </c>
      <c r="EE76" s="3">
        <f t="shared" si="134"/>
        <v>1</v>
      </c>
      <c r="EF76" s="3">
        <f t="shared" si="135"/>
        <v>0</v>
      </c>
      <c r="EG76" s="3">
        <f t="shared" si="136"/>
        <v>1</v>
      </c>
      <c r="EH76" s="3">
        <f t="shared" si="137"/>
        <v>1</v>
      </c>
      <c r="EI76" s="3">
        <f t="shared" si="138"/>
        <v>0</v>
      </c>
      <c r="EJ76" s="4">
        <f t="shared" si="139"/>
        <v>0</v>
      </c>
      <c r="EK76" s="4">
        <f t="shared" si="140"/>
        <v>0</v>
      </c>
      <c r="EL76" s="3">
        <f t="shared" si="141"/>
        <v>1</v>
      </c>
      <c r="EM76" s="3">
        <f t="shared" si="142"/>
        <v>1</v>
      </c>
      <c r="EN76" s="3">
        <f t="shared" si="143"/>
        <v>0</v>
      </c>
      <c r="EO76" s="3">
        <f t="shared" si="144"/>
        <v>1</v>
      </c>
      <c r="EP76" s="3">
        <f t="shared" si="145"/>
        <v>1</v>
      </c>
      <c r="EQ76" s="3">
        <f t="shared" si="146"/>
        <v>0</v>
      </c>
      <c r="ER76" s="4">
        <f t="shared" si="147"/>
        <v>0</v>
      </c>
      <c r="ES76" s="4">
        <f t="shared" si="148"/>
        <v>0</v>
      </c>
      <c r="ET76" s="3">
        <f t="shared" si="149"/>
        <v>1</v>
      </c>
      <c r="EU76" s="3">
        <f t="shared" si="150"/>
        <v>1</v>
      </c>
      <c r="EV76" s="3">
        <f t="shared" si="151"/>
        <v>0</v>
      </c>
      <c r="EW76" s="3">
        <f t="shared" si="152"/>
        <v>1</v>
      </c>
      <c r="EX76" s="3">
        <f t="shared" si="153"/>
        <v>1</v>
      </c>
      <c r="EY76" s="3">
        <f t="shared" si="154"/>
        <v>0</v>
      </c>
      <c r="EZ76" s="4">
        <f t="shared" si="155"/>
        <v>0</v>
      </c>
      <c r="FA76" s="4">
        <f t="shared" si="156"/>
        <v>0</v>
      </c>
      <c r="FB76" s="3">
        <f t="shared" si="157"/>
        <v>1</v>
      </c>
      <c r="FC76" s="3">
        <f t="shared" si="158"/>
        <v>1</v>
      </c>
      <c r="FD76" s="3">
        <f t="shared" si="159"/>
        <v>0</v>
      </c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</row>
    <row r="77" spans="1:219" s="4" customFormat="1" hidden="1">
      <c r="A77" s="3">
        <f t="shared" si="0"/>
        <v>1</v>
      </c>
      <c r="B77" s="3">
        <f t="shared" si="1"/>
        <v>1</v>
      </c>
      <c r="C77" s="3">
        <f t="shared" si="2"/>
        <v>0</v>
      </c>
      <c r="D77" s="4">
        <f t="shared" si="3"/>
        <v>0</v>
      </c>
      <c r="E77" s="4">
        <f t="shared" si="4"/>
        <v>0</v>
      </c>
      <c r="F77" s="3">
        <f t="shared" si="5"/>
        <v>1</v>
      </c>
      <c r="G77" s="3">
        <f t="shared" si="6"/>
        <v>1</v>
      </c>
      <c r="H77" s="3">
        <f t="shared" si="7"/>
        <v>0</v>
      </c>
      <c r="I77" s="3">
        <f t="shared" si="8"/>
        <v>1</v>
      </c>
      <c r="J77" s="3">
        <f t="shared" si="9"/>
        <v>1</v>
      </c>
      <c r="K77" s="3">
        <f t="shared" si="10"/>
        <v>0</v>
      </c>
      <c r="L77" s="4">
        <f t="shared" si="11"/>
        <v>0</v>
      </c>
      <c r="M77" s="4">
        <f t="shared" si="12"/>
        <v>1</v>
      </c>
      <c r="N77" s="3">
        <f t="shared" si="13"/>
        <v>0</v>
      </c>
      <c r="O77" s="3">
        <f t="shared" si="14"/>
        <v>0</v>
      </c>
      <c r="P77" s="3">
        <f t="shared" si="15"/>
        <v>0</v>
      </c>
      <c r="Q77" s="3">
        <f t="shared" si="16"/>
        <v>1</v>
      </c>
      <c r="R77" s="3">
        <f t="shared" si="17"/>
        <v>1</v>
      </c>
      <c r="S77" s="3">
        <f t="shared" si="18"/>
        <v>0</v>
      </c>
      <c r="T77" s="4">
        <f t="shared" si="19"/>
        <v>0</v>
      </c>
      <c r="U77" s="4">
        <f t="shared" si="20"/>
        <v>0</v>
      </c>
      <c r="V77" s="3">
        <f t="shared" si="21"/>
        <v>1</v>
      </c>
      <c r="W77" s="3">
        <f t="shared" si="22"/>
        <v>1</v>
      </c>
      <c r="X77" s="3">
        <f t="shared" si="23"/>
        <v>0</v>
      </c>
      <c r="Y77" s="3">
        <f t="shared" si="24"/>
        <v>1</v>
      </c>
      <c r="Z77" s="3">
        <f t="shared" si="25"/>
        <v>1</v>
      </c>
      <c r="AA77" s="3">
        <f t="shared" si="26"/>
        <v>0</v>
      </c>
      <c r="AB77" s="4">
        <f t="shared" si="27"/>
        <v>0</v>
      </c>
      <c r="AC77" s="4">
        <f t="shared" si="28"/>
        <v>0</v>
      </c>
      <c r="AD77" s="3">
        <f t="shared" si="29"/>
        <v>1</v>
      </c>
      <c r="AE77" s="3">
        <f t="shared" si="30"/>
        <v>1</v>
      </c>
      <c r="AF77" s="3">
        <f t="shared" si="31"/>
        <v>0</v>
      </c>
      <c r="AG77" s="3">
        <f t="shared" si="32"/>
        <v>1</v>
      </c>
      <c r="AH77" s="3">
        <f t="shared" si="33"/>
        <v>1</v>
      </c>
      <c r="AI77" s="3">
        <f t="shared" si="34"/>
        <v>0</v>
      </c>
      <c r="AJ77" s="4">
        <f t="shared" si="35"/>
        <v>0</v>
      </c>
      <c r="AK77" s="4">
        <f t="shared" si="36"/>
        <v>0</v>
      </c>
      <c r="AL77" s="3">
        <f t="shared" si="37"/>
        <v>1</v>
      </c>
      <c r="AM77" s="3">
        <f t="shared" si="38"/>
        <v>1</v>
      </c>
      <c r="AN77" s="3">
        <f t="shared" si="39"/>
        <v>0</v>
      </c>
      <c r="AO77" s="3">
        <f t="shared" si="40"/>
        <v>1</v>
      </c>
      <c r="AP77" s="3">
        <f t="shared" si="41"/>
        <v>1</v>
      </c>
      <c r="AQ77" s="3">
        <f t="shared" si="42"/>
        <v>0</v>
      </c>
      <c r="AR77" s="4">
        <f t="shared" si="43"/>
        <v>0</v>
      </c>
      <c r="AS77" s="4">
        <f t="shared" si="44"/>
        <v>0</v>
      </c>
      <c r="AT77" s="3">
        <f t="shared" si="45"/>
        <v>1</v>
      </c>
      <c r="AU77" s="3">
        <f t="shared" si="46"/>
        <v>1</v>
      </c>
      <c r="AV77" s="3">
        <f t="shared" si="47"/>
        <v>0</v>
      </c>
      <c r="AW77" s="3">
        <f t="shared" si="48"/>
        <v>1</v>
      </c>
      <c r="AX77" s="3">
        <f t="shared" si="49"/>
        <v>1</v>
      </c>
      <c r="AY77" s="3">
        <f t="shared" si="50"/>
        <v>0</v>
      </c>
      <c r="AZ77" s="4">
        <f t="shared" si="51"/>
        <v>0</v>
      </c>
      <c r="BA77" s="4">
        <f t="shared" si="52"/>
        <v>1</v>
      </c>
      <c r="BB77" s="3">
        <f t="shared" si="53"/>
        <v>0</v>
      </c>
      <c r="BC77" s="3">
        <f t="shared" si="54"/>
        <v>0</v>
      </c>
      <c r="BD77" s="3">
        <f t="shared" si="55"/>
        <v>0</v>
      </c>
      <c r="BE77" s="3">
        <f t="shared" si="56"/>
        <v>1</v>
      </c>
      <c r="BF77" s="3">
        <f t="shared" si="57"/>
        <v>1</v>
      </c>
      <c r="BG77" s="3">
        <f t="shared" si="58"/>
        <v>0</v>
      </c>
      <c r="BH77" s="4">
        <f t="shared" si="59"/>
        <v>0</v>
      </c>
      <c r="BI77" s="4">
        <f t="shared" si="60"/>
        <v>0</v>
      </c>
      <c r="BJ77" s="3">
        <f t="shared" si="61"/>
        <v>1</v>
      </c>
      <c r="BK77" s="3">
        <f t="shared" si="62"/>
        <v>1</v>
      </c>
      <c r="BL77" s="3">
        <f t="shared" si="63"/>
        <v>0</v>
      </c>
      <c r="BM77" s="3">
        <f t="shared" si="64"/>
        <v>0</v>
      </c>
      <c r="BN77" s="3">
        <f t="shared" si="65"/>
        <v>0</v>
      </c>
      <c r="BO77" s="3">
        <f t="shared" si="66"/>
        <v>0</v>
      </c>
      <c r="BP77" s="4">
        <f t="shared" si="67"/>
        <v>0</v>
      </c>
      <c r="BQ77" s="4">
        <f t="shared" si="68"/>
        <v>1</v>
      </c>
      <c r="BR77" s="3">
        <f t="shared" si="69"/>
        <v>0</v>
      </c>
      <c r="BS77" s="3">
        <f t="shared" si="70"/>
        <v>0</v>
      </c>
      <c r="BT77" s="3">
        <f t="shared" si="71"/>
        <v>0</v>
      </c>
      <c r="BU77" s="3">
        <f t="shared" si="72"/>
        <v>1</v>
      </c>
      <c r="BV77" s="3">
        <f t="shared" si="73"/>
        <v>1</v>
      </c>
      <c r="BW77" s="3">
        <f t="shared" si="74"/>
        <v>0</v>
      </c>
      <c r="BX77" s="4">
        <f t="shared" si="75"/>
        <v>0</v>
      </c>
      <c r="BY77" s="4">
        <f t="shared" si="76"/>
        <v>0</v>
      </c>
      <c r="BZ77" s="3">
        <f t="shared" si="77"/>
        <v>1</v>
      </c>
      <c r="CA77" s="3">
        <f t="shared" si="78"/>
        <v>1</v>
      </c>
      <c r="CB77" s="3">
        <f t="shared" si="79"/>
        <v>0</v>
      </c>
      <c r="CC77" s="3">
        <f t="shared" si="80"/>
        <v>1</v>
      </c>
      <c r="CD77" s="3">
        <f t="shared" si="81"/>
        <v>1</v>
      </c>
      <c r="CE77" s="3">
        <f t="shared" si="82"/>
        <v>0</v>
      </c>
      <c r="CF77" s="4">
        <f t="shared" si="83"/>
        <v>0</v>
      </c>
      <c r="CG77" s="4">
        <f t="shared" si="84"/>
        <v>0</v>
      </c>
      <c r="CH77" s="3">
        <f t="shared" si="85"/>
        <v>1</v>
      </c>
      <c r="CI77" s="3">
        <f t="shared" si="86"/>
        <v>1</v>
      </c>
      <c r="CJ77" s="3">
        <f t="shared" si="87"/>
        <v>0</v>
      </c>
      <c r="CK77" s="3">
        <f t="shared" si="88"/>
        <v>1</v>
      </c>
      <c r="CL77" s="3">
        <f t="shared" si="89"/>
        <v>1</v>
      </c>
      <c r="CM77" s="3">
        <f t="shared" si="90"/>
        <v>0</v>
      </c>
      <c r="CN77" s="4">
        <f t="shared" si="91"/>
        <v>0</v>
      </c>
      <c r="CO77" s="4">
        <f t="shared" si="92"/>
        <v>0</v>
      </c>
      <c r="CP77" s="3">
        <f t="shared" si="93"/>
        <v>1</v>
      </c>
      <c r="CQ77" s="3">
        <f t="shared" si="94"/>
        <v>1</v>
      </c>
      <c r="CR77" s="3">
        <f t="shared" si="95"/>
        <v>0</v>
      </c>
      <c r="CS77" s="3">
        <f t="shared" si="96"/>
        <v>1</v>
      </c>
      <c r="CT77" s="3">
        <f t="shared" si="97"/>
        <v>1</v>
      </c>
      <c r="CU77" s="3">
        <f t="shared" si="98"/>
        <v>0</v>
      </c>
      <c r="CV77" s="4">
        <f t="shared" si="99"/>
        <v>0</v>
      </c>
      <c r="CW77" s="4">
        <f t="shared" si="100"/>
        <v>1</v>
      </c>
      <c r="CX77" s="3">
        <f t="shared" si="101"/>
        <v>0</v>
      </c>
      <c r="CY77" s="3">
        <f t="shared" si="102"/>
        <v>0</v>
      </c>
      <c r="CZ77" s="3">
        <f t="shared" si="103"/>
        <v>0</v>
      </c>
      <c r="DA77" s="3">
        <f t="shared" si="104"/>
        <v>1</v>
      </c>
      <c r="DB77" s="3">
        <f t="shared" si="105"/>
        <v>1</v>
      </c>
      <c r="DC77" s="3">
        <f t="shared" si="106"/>
        <v>0</v>
      </c>
      <c r="DD77" s="4">
        <f t="shared" si="107"/>
        <v>0</v>
      </c>
      <c r="DE77" s="4">
        <f t="shared" si="108"/>
        <v>0</v>
      </c>
      <c r="DF77" s="3">
        <f t="shared" si="109"/>
        <v>1</v>
      </c>
      <c r="DG77" s="3">
        <f t="shared" si="110"/>
        <v>1</v>
      </c>
      <c r="DH77" s="3">
        <f t="shared" si="111"/>
        <v>0</v>
      </c>
      <c r="DI77" s="3">
        <f t="shared" si="112"/>
        <v>1</v>
      </c>
      <c r="DJ77" s="3">
        <f t="shared" si="113"/>
        <v>1</v>
      </c>
      <c r="DK77" s="3">
        <f t="shared" si="114"/>
        <v>0</v>
      </c>
      <c r="DL77" s="4">
        <f t="shared" si="115"/>
        <v>0</v>
      </c>
      <c r="DM77" s="4">
        <f t="shared" si="116"/>
        <v>0</v>
      </c>
      <c r="DN77" s="3">
        <f t="shared" si="117"/>
        <v>1</v>
      </c>
      <c r="DO77" s="3">
        <f t="shared" si="118"/>
        <v>1</v>
      </c>
      <c r="DP77" s="3">
        <f t="shared" si="119"/>
        <v>0</v>
      </c>
      <c r="DQ77" s="3">
        <f t="shared" si="120"/>
        <v>1</v>
      </c>
      <c r="DR77" s="3">
        <f t="shared" si="121"/>
        <v>1</v>
      </c>
      <c r="DS77" s="3">
        <f t="shared" si="122"/>
        <v>0</v>
      </c>
      <c r="DT77" s="4">
        <f t="shared" si="123"/>
        <v>0</v>
      </c>
      <c r="DU77" s="4">
        <f t="shared" si="124"/>
        <v>0</v>
      </c>
      <c r="DV77" s="3">
        <f t="shared" si="125"/>
        <v>1</v>
      </c>
      <c r="DW77" s="3">
        <f t="shared" si="126"/>
        <v>1</v>
      </c>
      <c r="DX77" s="3">
        <f t="shared" si="127"/>
        <v>0</v>
      </c>
      <c r="DY77" s="3">
        <f t="shared" si="128"/>
        <v>1</v>
      </c>
      <c r="DZ77" s="3">
        <f t="shared" si="129"/>
        <v>1</v>
      </c>
      <c r="EA77" s="3">
        <f t="shared" si="130"/>
        <v>0</v>
      </c>
      <c r="EB77" s="4">
        <f t="shared" si="131"/>
        <v>0</v>
      </c>
      <c r="EC77" s="4">
        <f t="shared" si="132"/>
        <v>0</v>
      </c>
      <c r="ED77" s="3">
        <f t="shared" si="133"/>
        <v>1</v>
      </c>
      <c r="EE77" s="3">
        <f t="shared" si="134"/>
        <v>1</v>
      </c>
      <c r="EF77" s="3">
        <f t="shared" si="135"/>
        <v>0</v>
      </c>
      <c r="EG77" s="3">
        <f t="shared" si="136"/>
        <v>1</v>
      </c>
      <c r="EH77" s="3">
        <f t="shared" si="137"/>
        <v>1</v>
      </c>
      <c r="EI77" s="3">
        <f t="shared" si="138"/>
        <v>0</v>
      </c>
      <c r="EJ77" s="4">
        <f t="shared" si="139"/>
        <v>0</v>
      </c>
      <c r="EK77" s="4">
        <f t="shared" si="140"/>
        <v>0</v>
      </c>
      <c r="EL77" s="3">
        <f t="shared" si="141"/>
        <v>1</v>
      </c>
      <c r="EM77" s="3">
        <f t="shared" si="142"/>
        <v>1</v>
      </c>
      <c r="EN77" s="3">
        <f t="shared" si="143"/>
        <v>0</v>
      </c>
      <c r="EO77" s="3">
        <f t="shared" si="144"/>
        <v>1</v>
      </c>
      <c r="EP77" s="3">
        <f t="shared" si="145"/>
        <v>1</v>
      </c>
      <c r="EQ77" s="3">
        <f t="shared" si="146"/>
        <v>0</v>
      </c>
      <c r="ER77" s="4">
        <f t="shared" si="147"/>
        <v>0</v>
      </c>
      <c r="ES77" s="4">
        <f t="shared" si="148"/>
        <v>0</v>
      </c>
      <c r="ET77" s="3">
        <f t="shared" si="149"/>
        <v>1</v>
      </c>
      <c r="EU77" s="3">
        <f t="shared" si="150"/>
        <v>1</v>
      </c>
      <c r="EV77" s="3">
        <f t="shared" si="151"/>
        <v>0</v>
      </c>
      <c r="EW77" s="3">
        <f t="shared" si="152"/>
        <v>1</v>
      </c>
      <c r="EX77" s="3">
        <f t="shared" si="153"/>
        <v>1</v>
      </c>
      <c r="EY77" s="3">
        <f t="shared" si="154"/>
        <v>0</v>
      </c>
      <c r="EZ77" s="4">
        <f t="shared" si="155"/>
        <v>0</v>
      </c>
      <c r="FA77" s="4">
        <f t="shared" si="156"/>
        <v>0</v>
      </c>
      <c r="FB77" s="3">
        <f t="shared" si="157"/>
        <v>1</v>
      </c>
      <c r="FC77" s="3">
        <f t="shared" si="158"/>
        <v>1</v>
      </c>
      <c r="FD77" s="3">
        <f t="shared" si="159"/>
        <v>0</v>
      </c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</row>
    <row r="78" spans="1:219" s="4" customFormat="1" hidden="1">
      <c r="A78" s="3">
        <f t="shared" si="0"/>
        <v>1</v>
      </c>
      <c r="B78" s="3">
        <f t="shared" si="1"/>
        <v>1</v>
      </c>
      <c r="C78" s="3">
        <f t="shared" si="2"/>
        <v>0</v>
      </c>
      <c r="D78" s="4">
        <f t="shared" si="3"/>
        <v>0</v>
      </c>
      <c r="E78" s="4">
        <f t="shared" si="4"/>
        <v>1</v>
      </c>
      <c r="F78" s="3">
        <f t="shared" si="5"/>
        <v>0</v>
      </c>
      <c r="G78" s="3">
        <f t="shared" si="6"/>
        <v>0</v>
      </c>
      <c r="H78" s="3">
        <f t="shared" si="7"/>
        <v>0</v>
      </c>
      <c r="I78" s="3">
        <f t="shared" si="8"/>
        <v>1</v>
      </c>
      <c r="J78" s="3">
        <f t="shared" si="9"/>
        <v>1</v>
      </c>
      <c r="K78" s="3">
        <f t="shared" si="10"/>
        <v>0</v>
      </c>
      <c r="L78" s="4">
        <f t="shared" si="11"/>
        <v>0</v>
      </c>
      <c r="M78" s="4">
        <f t="shared" si="12"/>
        <v>0</v>
      </c>
      <c r="N78" s="3">
        <f t="shared" si="13"/>
        <v>1</v>
      </c>
      <c r="O78" s="3">
        <f t="shared" si="14"/>
        <v>1</v>
      </c>
      <c r="P78" s="3">
        <f t="shared" si="15"/>
        <v>0</v>
      </c>
      <c r="Q78" s="3">
        <f t="shared" si="16"/>
        <v>1</v>
      </c>
      <c r="R78" s="3">
        <f t="shared" si="17"/>
        <v>1</v>
      </c>
      <c r="S78" s="3">
        <f t="shared" si="18"/>
        <v>0</v>
      </c>
      <c r="T78" s="4">
        <f t="shared" si="19"/>
        <v>0</v>
      </c>
      <c r="U78" s="4">
        <f t="shared" si="20"/>
        <v>0</v>
      </c>
      <c r="V78" s="3">
        <f t="shared" si="21"/>
        <v>1</v>
      </c>
      <c r="W78" s="3">
        <f t="shared" si="22"/>
        <v>1</v>
      </c>
      <c r="X78" s="3">
        <f t="shared" si="23"/>
        <v>0</v>
      </c>
      <c r="Y78" s="3">
        <f t="shared" si="24"/>
        <v>1</v>
      </c>
      <c r="Z78" s="3">
        <f t="shared" si="25"/>
        <v>1</v>
      </c>
      <c r="AA78" s="3">
        <f t="shared" si="26"/>
        <v>0</v>
      </c>
      <c r="AB78" s="4">
        <f t="shared" si="27"/>
        <v>0</v>
      </c>
      <c r="AC78" s="4">
        <f t="shared" si="28"/>
        <v>1</v>
      </c>
      <c r="AD78" s="3">
        <f t="shared" si="29"/>
        <v>0</v>
      </c>
      <c r="AE78" s="3">
        <f t="shared" si="30"/>
        <v>0</v>
      </c>
      <c r="AF78" s="3">
        <f t="shared" si="31"/>
        <v>0</v>
      </c>
      <c r="AG78" s="3">
        <f t="shared" si="32"/>
        <v>1</v>
      </c>
      <c r="AH78" s="3">
        <f t="shared" si="33"/>
        <v>1</v>
      </c>
      <c r="AI78" s="3">
        <f t="shared" si="34"/>
        <v>0</v>
      </c>
      <c r="AJ78" s="4">
        <f t="shared" si="35"/>
        <v>0</v>
      </c>
      <c r="AK78" s="4">
        <f t="shared" si="36"/>
        <v>1</v>
      </c>
      <c r="AL78" s="3">
        <f t="shared" si="37"/>
        <v>0</v>
      </c>
      <c r="AM78" s="3">
        <f t="shared" si="38"/>
        <v>0</v>
      </c>
      <c r="AN78" s="3">
        <f t="shared" si="39"/>
        <v>0</v>
      </c>
      <c r="AO78" s="3">
        <f t="shared" si="40"/>
        <v>1</v>
      </c>
      <c r="AP78" s="3">
        <f t="shared" si="41"/>
        <v>1</v>
      </c>
      <c r="AQ78" s="3">
        <f t="shared" si="42"/>
        <v>0</v>
      </c>
      <c r="AR78" s="4">
        <f t="shared" si="43"/>
        <v>0</v>
      </c>
      <c r="AS78" s="4">
        <f t="shared" si="44"/>
        <v>1</v>
      </c>
      <c r="AT78" s="3">
        <f t="shared" si="45"/>
        <v>0</v>
      </c>
      <c r="AU78" s="3">
        <f t="shared" si="46"/>
        <v>0</v>
      </c>
      <c r="AV78" s="3">
        <f t="shared" si="47"/>
        <v>0</v>
      </c>
      <c r="AW78" s="3">
        <f t="shared" si="48"/>
        <v>1</v>
      </c>
      <c r="AX78" s="3">
        <f t="shared" si="49"/>
        <v>1</v>
      </c>
      <c r="AY78" s="3">
        <f t="shared" si="50"/>
        <v>0</v>
      </c>
      <c r="AZ78" s="4">
        <f t="shared" si="51"/>
        <v>0</v>
      </c>
      <c r="BA78" s="4">
        <f t="shared" si="52"/>
        <v>0</v>
      </c>
      <c r="BB78" s="3">
        <f t="shared" si="53"/>
        <v>1</v>
      </c>
      <c r="BC78" s="3">
        <f t="shared" si="54"/>
        <v>1</v>
      </c>
      <c r="BD78" s="3">
        <f t="shared" si="55"/>
        <v>0</v>
      </c>
      <c r="BE78" s="3">
        <f t="shared" si="56"/>
        <v>1</v>
      </c>
      <c r="BF78" s="3">
        <f t="shared" si="57"/>
        <v>1</v>
      </c>
      <c r="BG78" s="3">
        <f t="shared" si="58"/>
        <v>0</v>
      </c>
      <c r="BH78" s="4">
        <f t="shared" si="59"/>
        <v>0</v>
      </c>
      <c r="BI78" s="4">
        <f t="shared" si="60"/>
        <v>0</v>
      </c>
      <c r="BJ78" s="3">
        <f t="shared" si="61"/>
        <v>1</v>
      </c>
      <c r="BK78" s="3">
        <f t="shared" si="62"/>
        <v>1</v>
      </c>
      <c r="BL78" s="3">
        <f t="shared" si="63"/>
        <v>0</v>
      </c>
      <c r="BM78" s="3">
        <f t="shared" si="64"/>
        <v>0</v>
      </c>
      <c r="BN78" s="3">
        <f t="shared" si="65"/>
        <v>0</v>
      </c>
      <c r="BO78" s="3">
        <f t="shared" si="66"/>
        <v>0</v>
      </c>
      <c r="BP78" s="4">
        <f t="shared" si="67"/>
        <v>0</v>
      </c>
      <c r="BQ78" s="4">
        <f t="shared" si="68"/>
        <v>1</v>
      </c>
      <c r="BR78" s="3">
        <f t="shared" si="69"/>
        <v>0</v>
      </c>
      <c r="BS78" s="3">
        <f t="shared" si="70"/>
        <v>0</v>
      </c>
      <c r="BT78" s="3">
        <f t="shared" si="71"/>
        <v>0</v>
      </c>
      <c r="BU78" s="3">
        <f t="shared" si="72"/>
        <v>1</v>
      </c>
      <c r="BV78" s="3">
        <f t="shared" si="73"/>
        <v>1</v>
      </c>
      <c r="BW78" s="3">
        <f t="shared" si="74"/>
        <v>0</v>
      </c>
      <c r="BX78" s="4">
        <f t="shared" si="75"/>
        <v>0</v>
      </c>
      <c r="BY78" s="4">
        <f t="shared" si="76"/>
        <v>0</v>
      </c>
      <c r="BZ78" s="3">
        <f t="shared" si="77"/>
        <v>1</v>
      </c>
      <c r="CA78" s="3">
        <f t="shared" si="78"/>
        <v>1</v>
      </c>
      <c r="CB78" s="3">
        <f t="shared" si="79"/>
        <v>0</v>
      </c>
      <c r="CC78" s="3">
        <f t="shared" si="80"/>
        <v>1</v>
      </c>
      <c r="CD78" s="3">
        <f t="shared" si="81"/>
        <v>1</v>
      </c>
      <c r="CE78" s="3">
        <f t="shared" si="82"/>
        <v>0</v>
      </c>
      <c r="CF78" s="4">
        <f t="shared" si="83"/>
        <v>0</v>
      </c>
      <c r="CG78" s="4">
        <f t="shared" si="84"/>
        <v>0</v>
      </c>
      <c r="CH78" s="3">
        <f t="shared" si="85"/>
        <v>0</v>
      </c>
      <c r="CI78" s="3">
        <f t="shared" si="86"/>
        <v>0</v>
      </c>
      <c r="CJ78" s="3">
        <f t="shared" si="87"/>
        <v>1</v>
      </c>
      <c r="CK78" s="3">
        <f t="shared" si="88"/>
        <v>1</v>
      </c>
      <c r="CL78" s="3">
        <f t="shared" si="89"/>
        <v>1</v>
      </c>
      <c r="CM78" s="3">
        <f t="shared" si="90"/>
        <v>0</v>
      </c>
      <c r="CN78" s="4">
        <f t="shared" si="91"/>
        <v>0</v>
      </c>
      <c r="CO78" s="4">
        <f t="shared" si="92"/>
        <v>1</v>
      </c>
      <c r="CP78" s="3">
        <f t="shared" si="93"/>
        <v>0</v>
      </c>
      <c r="CQ78" s="3">
        <f t="shared" si="94"/>
        <v>0</v>
      </c>
      <c r="CR78" s="3">
        <f t="shared" si="95"/>
        <v>0</v>
      </c>
      <c r="CS78" s="3">
        <f t="shared" si="96"/>
        <v>1</v>
      </c>
      <c r="CT78" s="3">
        <f t="shared" si="97"/>
        <v>1</v>
      </c>
      <c r="CU78" s="3">
        <f t="shared" si="98"/>
        <v>0</v>
      </c>
      <c r="CV78" s="4">
        <f t="shared" si="99"/>
        <v>0</v>
      </c>
      <c r="CW78" s="4">
        <f t="shared" si="100"/>
        <v>0</v>
      </c>
      <c r="CX78" s="3">
        <f t="shared" si="101"/>
        <v>1</v>
      </c>
      <c r="CY78" s="3">
        <f t="shared" si="102"/>
        <v>1</v>
      </c>
      <c r="CZ78" s="3">
        <f t="shared" si="103"/>
        <v>0</v>
      </c>
      <c r="DA78" s="3">
        <f t="shared" si="104"/>
        <v>1</v>
      </c>
      <c r="DB78" s="3">
        <f t="shared" si="105"/>
        <v>1</v>
      </c>
      <c r="DC78" s="3">
        <f t="shared" si="106"/>
        <v>0</v>
      </c>
      <c r="DD78" s="4">
        <f t="shared" si="107"/>
        <v>0</v>
      </c>
      <c r="DE78" s="4">
        <f t="shared" si="108"/>
        <v>1</v>
      </c>
      <c r="DF78" s="3">
        <f t="shared" si="109"/>
        <v>0</v>
      </c>
      <c r="DG78" s="3">
        <f t="shared" si="110"/>
        <v>0</v>
      </c>
      <c r="DH78" s="3">
        <f t="shared" si="111"/>
        <v>0</v>
      </c>
      <c r="DI78" s="3">
        <f t="shared" si="112"/>
        <v>1</v>
      </c>
      <c r="DJ78" s="3">
        <f t="shared" si="113"/>
        <v>1</v>
      </c>
      <c r="DK78" s="3">
        <f t="shared" si="114"/>
        <v>0</v>
      </c>
      <c r="DL78" s="4">
        <f t="shared" si="115"/>
        <v>0</v>
      </c>
      <c r="DM78" s="4">
        <f t="shared" si="116"/>
        <v>1</v>
      </c>
      <c r="DN78" s="3">
        <f t="shared" si="117"/>
        <v>0</v>
      </c>
      <c r="DO78" s="3">
        <f t="shared" si="118"/>
        <v>0</v>
      </c>
      <c r="DP78" s="3">
        <f t="shared" si="119"/>
        <v>0</v>
      </c>
      <c r="DQ78" s="3">
        <f t="shared" si="120"/>
        <v>1</v>
      </c>
      <c r="DR78" s="3">
        <f t="shared" si="121"/>
        <v>1</v>
      </c>
      <c r="DS78" s="3">
        <f t="shared" si="122"/>
        <v>0</v>
      </c>
      <c r="DT78" s="4">
        <f t="shared" si="123"/>
        <v>0</v>
      </c>
      <c r="DU78" s="4">
        <f t="shared" si="124"/>
        <v>0</v>
      </c>
      <c r="DV78" s="3">
        <f t="shared" si="125"/>
        <v>1</v>
      </c>
      <c r="DW78" s="3">
        <f t="shared" si="126"/>
        <v>1</v>
      </c>
      <c r="DX78" s="3">
        <f t="shared" si="127"/>
        <v>0</v>
      </c>
      <c r="DY78" s="3">
        <f t="shared" si="128"/>
        <v>1</v>
      </c>
      <c r="DZ78" s="3">
        <f t="shared" si="129"/>
        <v>1</v>
      </c>
      <c r="EA78" s="3">
        <f t="shared" si="130"/>
        <v>0</v>
      </c>
      <c r="EB78" s="4">
        <f t="shared" si="131"/>
        <v>0</v>
      </c>
      <c r="EC78" s="4">
        <f t="shared" si="132"/>
        <v>1</v>
      </c>
      <c r="ED78" s="3">
        <f t="shared" si="133"/>
        <v>0</v>
      </c>
      <c r="EE78" s="3">
        <f t="shared" si="134"/>
        <v>0</v>
      </c>
      <c r="EF78" s="3">
        <f t="shared" si="135"/>
        <v>0</v>
      </c>
      <c r="EG78" s="3">
        <f t="shared" si="136"/>
        <v>1</v>
      </c>
      <c r="EH78" s="3">
        <f t="shared" si="137"/>
        <v>1</v>
      </c>
      <c r="EI78" s="3">
        <f t="shared" si="138"/>
        <v>0</v>
      </c>
      <c r="EJ78" s="4">
        <f t="shared" si="139"/>
        <v>0</v>
      </c>
      <c r="EK78" s="4">
        <f t="shared" si="140"/>
        <v>1</v>
      </c>
      <c r="EL78" s="3">
        <f t="shared" si="141"/>
        <v>0</v>
      </c>
      <c r="EM78" s="3">
        <f t="shared" si="142"/>
        <v>0</v>
      </c>
      <c r="EN78" s="3">
        <f t="shared" si="143"/>
        <v>0</v>
      </c>
      <c r="EO78" s="3">
        <f t="shared" si="144"/>
        <v>1</v>
      </c>
      <c r="EP78" s="3">
        <f t="shared" si="145"/>
        <v>1</v>
      </c>
      <c r="EQ78" s="3">
        <f t="shared" si="146"/>
        <v>0</v>
      </c>
      <c r="ER78" s="4">
        <f t="shared" si="147"/>
        <v>0</v>
      </c>
      <c r="ES78" s="4">
        <f t="shared" si="148"/>
        <v>0</v>
      </c>
      <c r="ET78" s="3">
        <f t="shared" si="149"/>
        <v>1</v>
      </c>
      <c r="EU78" s="3">
        <f t="shared" si="150"/>
        <v>1</v>
      </c>
      <c r="EV78" s="3">
        <f t="shared" si="151"/>
        <v>0</v>
      </c>
      <c r="EW78" s="3">
        <f t="shared" si="152"/>
        <v>1</v>
      </c>
      <c r="EX78" s="3">
        <f t="shared" si="153"/>
        <v>1</v>
      </c>
      <c r="EY78" s="3">
        <f t="shared" si="154"/>
        <v>0</v>
      </c>
      <c r="EZ78" s="4">
        <f t="shared" si="155"/>
        <v>0</v>
      </c>
      <c r="FA78" s="4">
        <f t="shared" si="156"/>
        <v>1</v>
      </c>
      <c r="FB78" s="3">
        <f t="shared" si="157"/>
        <v>0</v>
      </c>
      <c r="FC78" s="3">
        <f t="shared" si="158"/>
        <v>0</v>
      </c>
      <c r="FD78" s="3">
        <f t="shared" si="159"/>
        <v>0</v>
      </c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</row>
    <row r="79" spans="1:219" s="4" customFormat="1" hidden="1">
      <c r="A79" s="3">
        <f t="shared" si="0"/>
        <v>1</v>
      </c>
      <c r="B79" s="3">
        <f t="shared" si="1"/>
        <v>1</v>
      </c>
      <c r="C79" s="3">
        <f t="shared" si="2"/>
        <v>0</v>
      </c>
      <c r="D79" s="4">
        <f t="shared" si="3"/>
        <v>0</v>
      </c>
      <c r="E79" s="4">
        <f t="shared" si="4"/>
        <v>1</v>
      </c>
      <c r="F79" s="3">
        <f t="shared" si="5"/>
        <v>0</v>
      </c>
      <c r="G79" s="3">
        <f t="shared" si="6"/>
        <v>0</v>
      </c>
      <c r="H79" s="3">
        <f t="shared" si="7"/>
        <v>0</v>
      </c>
      <c r="I79" s="3">
        <f t="shared" si="8"/>
        <v>1</v>
      </c>
      <c r="J79" s="3">
        <f t="shared" si="9"/>
        <v>1</v>
      </c>
      <c r="K79" s="3">
        <f t="shared" si="10"/>
        <v>0</v>
      </c>
      <c r="L79" s="4">
        <f t="shared" si="11"/>
        <v>0</v>
      </c>
      <c r="M79" s="4">
        <f t="shared" si="12"/>
        <v>0</v>
      </c>
      <c r="N79" s="3">
        <f t="shared" si="13"/>
        <v>1</v>
      </c>
      <c r="O79" s="3">
        <f t="shared" si="14"/>
        <v>1</v>
      </c>
      <c r="P79" s="3">
        <f t="shared" si="15"/>
        <v>0</v>
      </c>
      <c r="Q79" s="3">
        <f t="shared" si="16"/>
        <v>1</v>
      </c>
      <c r="R79" s="3">
        <f t="shared" si="17"/>
        <v>1</v>
      </c>
      <c r="S79" s="3">
        <f t="shared" si="18"/>
        <v>0</v>
      </c>
      <c r="T79" s="4">
        <f t="shared" si="19"/>
        <v>0</v>
      </c>
      <c r="U79" s="4">
        <f t="shared" si="20"/>
        <v>1</v>
      </c>
      <c r="V79" s="3">
        <f t="shared" si="21"/>
        <v>0</v>
      </c>
      <c r="W79" s="3">
        <f t="shared" si="22"/>
        <v>0</v>
      </c>
      <c r="X79" s="3">
        <f t="shared" si="23"/>
        <v>0</v>
      </c>
      <c r="Y79" s="3">
        <f t="shared" si="24"/>
        <v>1</v>
      </c>
      <c r="Z79" s="3">
        <f t="shared" si="25"/>
        <v>1</v>
      </c>
      <c r="AA79" s="3">
        <f t="shared" si="26"/>
        <v>0</v>
      </c>
      <c r="AB79" s="4">
        <f t="shared" si="27"/>
        <v>0</v>
      </c>
      <c r="AC79" s="4">
        <f t="shared" si="28"/>
        <v>0</v>
      </c>
      <c r="AD79" s="3">
        <f t="shared" si="29"/>
        <v>1</v>
      </c>
      <c r="AE79" s="3">
        <f t="shared" si="30"/>
        <v>1</v>
      </c>
      <c r="AF79" s="3">
        <f t="shared" si="31"/>
        <v>0</v>
      </c>
      <c r="AG79" s="3">
        <f t="shared" si="32"/>
        <v>1</v>
      </c>
      <c r="AH79" s="3">
        <f t="shared" si="33"/>
        <v>1</v>
      </c>
      <c r="AI79" s="3">
        <f t="shared" si="34"/>
        <v>1</v>
      </c>
      <c r="AJ79" s="4">
        <f t="shared" si="35"/>
        <v>1</v>
      </c>
      <c r="AK79" s="4">
        <f t="shared" si="36"/>
        <v>0</v>
      </c>
      <c r="AL79" s="3">
        <f t="shared" si="37"/>
        <v>0</v>
      </c>
      <c r="AM79" s="3">
        <f t="shared" si="38"/>
        <v>0</v>
      </c>
      <c r="AN79" s="3">
        <f t="shared" si="39"/>
        <v>0</v>
      </c>
      <c r="AO79" s="3">
        <f t="shared" si="40"/>
        <v>1</v>
      </c>
      <c r="AP79" s="3">
        <f t="shared" si="41"/>
        <v>1</v>
      </c>
      <c r="AQ79" s="3">
        <f t="shared" si="42"/>
        <v>0</v>
      </c>
      <c r="AR79" s="4">
        <f t="shared" si="43"/>
        <v>0</v>
      </c>
      <c r="AS79" s="4">
        <f t="shared" si="44"/>
        <v>0</v>
      </c>
      <c r="AT79" s="3">
        <f t="shared" si="45"/>
        <v>1</v>
      </c>
      <c r="AU79" s="3">
        <f t="shared" si="46"/>
        <v>1</v>
      </c>
      <c r="AV79" s="3">
        <f t="shared" si="47"/>
        <v>0</v>
      </c>
      <c r="AW79" s="3">
        <f t="shared" si="48"/>
        <v>1</v>
      </c>
      <c r="AX79" s="3">
        <f t="shared" si="49"/>
        <v>1</v>
      </c>
      <c r="AY79" s="3">
        <f t="shared" si="50"/>
        <v>0</v>
      </c>
      <c r="AZ79" s="4">
        <f t="shared" si="51"/>
        <v>0</v>
      </c>
      <c r="BA79" s="4">
        <f t="shared" si="52"/>
        <v>0</v>
      </c>
      <c r="BB79" s="3">
        <f t="shared" si="53"/>
        <v>1</v>
      </c>
      <c r="BC79" s="3">
        <f t="shared" si="54"/>
        <v>1</v>
      </c>
      <c r="BD79" s="3">
        <f t="shared" si="55"/>
        <v>0</v>
      </c>
      <c r="BE79" s="3">
        <f t="shared" si="56"/>
        <v>1</v>
      </c>
      <c r="BF79" s="3">
        <f t="shared" si="57"/>
        <v>1</v>
      </c>
      <c r="BG79" s="3">
        <f t="shared" si="58"/>
        <v>0</v>
      </c>
      <c r="BH79" s="4">
        <f t="shared" si="59"/>
        <v>0</v>
      </c>
      <c r="BI79" s="4">
        <f t="shared" si="60"/>
        <v>0</v>
      </c>
      <c r="BJ79" s="3">
        <f t="shared" si="61"/>
        <v>1</v>
      </c>
      <c r="BK79" s="3">
        <f t="shared" si="62"/>
        <v>1</v>
      </c>
      <c r="BL79" s="3">
        <f t="shared" si="63"/>
        <v>0</v>
      </c>
      <c r="BM79" s="3">
        <f t="shared" si="64"/>
        <v>0</v>
      </c>
      <c r="BN79" s="3">
        <f t="shared" si="65"/>
        <v>0</v>
      </c>
      <c r="BO79" s="3">
        <f t="shared" si="66"/>
        <v>0</v>
      </c>
      <c r="BP79" s="4">
        <f t="shared" si="67"/>
        <v>0</v>
      </c>
      <c r="BQ79" s="4">
        <f t="shared" si="68"/>
        <v>1</v>
      </c>
      <c r="BR79" s="3">
        <f t="shared" si="69"/>
        <v>0</v>
      </c>
      <c r="BS79" s="3">
        <f t="shared" si="70"/>
        <v>0</v>
      </c>
      <c r="BT79" s="3">
        <f t="shared" si="71"/>
        <v>0</v>
      </c>
      <c r="BU79" s="3">
        <f t="shared" si="72"/>
        <v>1</v>
      </c>
      <c r="BV79" s="3">
        <f t="shared" si="73"/>
        <v>1</v>
      </c>
      <c r="BW79" s="3">
        <f t="shared" si="74"/>
        <v>0</v>
      </c>
      <c r="BX79" s="4">
        <f t="shared" si="75"/>
        <v>0</v>
      </c>
      <c r="BY79" s="4">
        <f t="shared" si="76"/>
        <v>0</v>
      </c>
      <c r="BZ79" s="3">
        <f t="shared" si="77"/>
        <v>1</v>
      </c>
      <c r="CA79" s="3">
        <f t="shared" si="78"/>
        <v>1</v>
      </c>
      <c r="CB79" s="3">
        <f t="shared" si="79"/>
        <v>0</v>
      </c>
      <c r="CC79" s="3">
        <f t="shared" si="80"/>
        <v>1</v>
      </c>
      <c r="CD79" s="3">
        <f t="shared" si="81"/>
        <v>1</v>
      </c>
      <c r="CE79" s="3">
        <f t="shared" si="82"/>
        <v>0</v>
      </c>
      <c r="CF79" s="4">
        <f t="shared" si="83"/>
        <v>0</v>
      </c>
      <c r="CG79" s="4">
        <f t="shared" si="84"/>
        <v>0</v>
      </c>
      <c r="CH79" s="3">
        <f t="shared" si="85"/>
        <v>1</v>
      </c>
      <c r="CI79" s="3">
        <f t="shared" si="86"/>
        <v>1</v>
      </c>
      <c r="CJ79" s="3">
        <f t="shared" si="87"/>
        <v>0</v>
      </c>
      <c r="CK79" s="3">
        <f t="shared" si="88"/>
        <v>1</v>
      </c>
      <c r="CL79" s="3">
        <f t="shared" si="89"/>
        <v>1</v>
      </c>
      <c r="CM79" s="3">
        <f t="shared" si="90"/>
        <v>0</v>
      </c>
      <c r="CN79" s="4">
        <f t="shared" si="91"/>
        <v>0</v>
      </c>
      <c r="CO79" s="4">
        <f t="shared" si="92"/>
        <v>0</v>
      </c>
      <c r="CP79" s="3">
        <f t="shared" si="93"/>
        <v>1</v>
      </c>
      <c r="CQ79" s="3">
        <f t="shared" si="94"/>
        <v>1</v>
      </c>
      <c r="CR79" s="3">
        <f t="shared" si="95"/>
        <v>0</v>
      </c>
      <c r="CS79" s="3">
        <f t="shared" si="96"/>
        <v>1</v>
      </c>
      <c r="CT79" s="3">
        <f t="shared" si="97"/>
        <v>1</v>
      </c>
      <c r="CU79" s="3">
        <f t="shared" si="98"/>
        <v>0</v>
      </c>
      <c r="CV79" s="4">
        <f t="shared" si="99"/>
        <v>0</v>
      </c>
      <c r="CW79" s="4">
        <f t="shared" si="100"/>
        <v>0</v>
      </c>
      <c r="CX79" s="3">
        <f t="shared" si="101"/>
        <v>1</v>
      </c>
      <c r="CY79" s="3">
        <f t="shared" si="102"/>
        <v>1</v>
      </c>
      <c r="CZ79" s="3">
        <f t="shared" si="103"/>
        <v>0</v>
      </c>
      <c r="DA79" s="3">
        <f t="shared" si="104"/>
        <v>1</v>
      </c>
      <c r="DB79" s="3">
        <f t="shared" si="105"/>
        <v>1</v>
      </c>
      <c r="DC79" s="3">
        <f t="shared" si="106"/>
        <v>0</v>
      </c>
      <c r="DD79" s="4">
        <f t="shared" si="107"/>
        <v>0</v>
      </c>
      <c r="DE79" s="4">
        <f t="shared" si="108"/>
        <v>1</v>
      </c>
      <c r="DF79" s="3">
        <f t="shared" si="109"/>
        <v>0</v>
      </c>
      <c r="DG79" s="3">
        <f t="shared" si="110"/>
        <v>0</v>
      </c>
      <c r="DH79" s="3">
        <f t="shared" si="111"/>
        <v>0</v>
      </c>
      <c r="DI79" s="3">
        <f t="shared" si="112"/>
        <v>1</v>
      </c>
      <c r="DJ79" s="3">
        <f t="shared" si="113"/>
        <v>1</v>
      </c>
      <c r="DK79" s="3">
        <f t="shared" si="114"/>
        <v>1</v>
      </c>
      <c r="DL79" s="4">
        <f t="shared" si="115"/>
        <v>1</v>
      </c>
      <c r="DM79" s="4">
        <f t="shared" si="116"/>
        <v>0</v>
      </c>
      <c r="DN79" s="3">
        <f t="shared" si="117"/>
        <v>0</v>
      </c>
      <c r="DO79" s="3">
        <f t="shared" si="118"/>
        <v>0</v>
      </c>
      <c r="DP79" s="3">
        <f t="shared" si="119"/>
        <v>0</v>
      </c>
      <c r="DQ79" s="3">
        <f t="shared" si="120"/>
        <v>1</v>
      </c>
      <c r="DR79" s="3">
        <f t="shared" si="121"/>
        <v>1</v>
      </c>
      <c r="DS79" s="3">
        <f t="shared" si="122"/>
        <v>0</v>
      </c>
      <c r="DT79" s="4">
        <f t="shared" si="123"/>
        <v>0</v>
      </c>
      <c r="DU79" s="4">
        <f t="shared" si="124"/>
        <v>1</v>
      </c>
      <c r="DV79" s="3">
        <f t="shared" si="125"/>
        <v>0</v>
      </c>
      <c r="DW79" s="3">
        <f t="shared" si="126"/>
        <v>0</v>
      </c>
      <c r="DX79" s="3">
        <f t="shared" si="127"/>
        <v>0</v>
      </c>
      <c r="DY79" s="3">
        <f t="shared" si="128"/>
        <v>1</v>
      </c>
      <c r="DZ79" s="3">
        <f t="shared" si="129"/>
        <v>1</v>
      </c>
      <c r="EA79" s="3">
        <f t="shared" si="130"/>
        <v>0</v>
      </c>
      <c r="EB79" s="4">
        <f t="shared" si="131"/>
        <v>0</v>
      </c>
      <c r="EC79" s="4">
        <f t="shared" si="132"/>
        <v>0</v>
      </c>
      <c r="ED79" s="3">
        <f t="shared" si="133"/>
        <v>1</v>
      </c>
      <c r="EE79" s="3">
        <f t="shared" si="134"/>
        <v>1</v>
      </c>
      <c r="EF79" s="3">
        <f t="shared" si="135"/>
        <v>0</v>
      </c>
      <c r="EG79" s="3">
        <f t="shared" si="136"/>
        <v>1</v>
      </c>
      <c r="EH79" s="3">
        <f t="shared" si="137"/>
        <v>1</v>
      </c>
      <c r="EI79" s="3">
        <f t="shared" si="138"/>
        <v>0</v>
      </c>
      <c r="EJ79" s="4">
        <f t="shared" si="139"/>
        <v>0</v>
      </c>
      <c r="EK79" s="4">
        <f t="shared" si="140"/>
        <v>1</v>
      </c>
      <c r="EL79" s="3">
        <f t="shared" si="141"/>
        <v>0</v>
      </c>
      <c r="EM79" s="3">
        <f t="shared" si="142"/>
        <v>0</v>
      </c>
      <c r="EN79" s="3">
        <f t="shared" si="143"/>
        <v>0</v>
      </c>
      <c r="EO79" s="3">
        <f t="shared" si="144"/>
        <v>1</v>
      </c>
      <c r="EP79" s="3">
        <f t="shared" si="145"/>
        <v>1</v>
      </c>
      <c r="EQ79" s="3">
        <f t="shared" si="146"/>
        <v>0</v>
      </c>
      <c r="ER79" s="4">
        <f t="shared" si="147"/>
        <v>0</v>
      </c>
      <c r="ES79" s="4">
        <f t="shared" si="148"/>
        <v>0</v>
      </c>
      <c r="ET79" s="3">
        <f t="shared" si="149"/>
        <v>1</v>
      </c>
      <c r="EU79" s="3">
        <f t="shared" si="150"/>
        <v>1</v>
      </c>
      <c r="EV79" s="3">
        <f t="shared" si="151"/>
        <v>0</v>
      </c>
      <c r="EW79" s="3">
        <f t="shared" si="152"/>
        <v>1</v>
      </c>
      <c r="EX79" s="3">
        <f t="shared" si="153"/>
        <v>1</v>
      </c>
      <c r="EY79" s="3">
        <f t="shared" si="154"/>
        <v>0</v>
      </c>
      <c r="EZ79" s="4">
        <f t="shared" si="155"/>
        <v>0</v>
      </c>
      <c r="FA79" s="4">
        <f t="shared" si="156"/>
        <v>0</v>
      </c>
      <c r="FB79" s="3">
        <f t="shared" si="157"/>
        <v>1</v>
      </c>
      <c r="FC79" s="3">
        <f t="shared" si="158"/>
        <v>1</v>
      </c>
      <c r="FD79" s="3">
        <f t="shared" si="159"/>
        <v>0</v>
      </c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</row>
    <row r="80" spans="1:219" s="4" customFormat="1" hidden="1">
      <c r="A80" s="3">
        <f t="shared" si="0"/>
        <v>1</v>
      </c>
      <c r="B80" s="3">
        <f t="shared" si="1"/>
        <v>1</v>
      </c>
      <c r="C80" s="3">
        <f t="shared" si="2"/>
        <v>1</v>
      </c>
      <c r="D80" s="4">
        <f t="shared" si="3"/>
        <v>1</v>
      </c>
      <c r="E80" s="4">
        <f t="shared" si="4"/>
        <v>0</v>
      </c>
      <c r="F80" s="3">
        <f t="shared" si="5"/>
        <v>0</v>
      </c>
      <c r="G80" s="3">
        <f t="shared" si="6"/>
        <v>0</v>
      </c>
      <c r="H80" s="3">
        <f t="shared" si="7"/>
        <v>0</v>
      </c>
      <c r="I80" s="3">
        <f t="shared" si="8"/>
        <v>1</v>
      </c>
      <c r="J80" s="3">
        <f t="shared" si="9"/>
        <v>1</v>
      </c>
      <c r="K80" s="3">
        <f t="shared" si="10"/>
        <v>0</v>
      </c>
      <c r="L80" s="4">
        <f t="shared" si="11"/>
        <v>0</v>
      </c>
      <c r="M80" s="4">
        <f t="shared" si="12"/>
        <v>1</v>
      </c>
      <c r="N80" s="3">
        <f t="shared" si="13"/>
        <v>0</v>
      </c>
      <c r="O80" s="3">
        <f t="shared" si="14"/>
        <v>0</v>
      </c>
      <c r="P80" s="3">
        <f t="shared" si="15"/>
        <v>0</v>
      </c>
      <c r="Q80" s="3">
        <f t="shared" si="16"/>
        <v>1</v>
      </c>
      <c r="R80" s="3">
        <f t="shared" si="17"/>
        <v>1</v>
      </c>
      <c r="S80" s="3">
        <f t="shared" si="18"/>
        <v>1</v>
      </c>
      <c r="T80" s="4">
        <f t="shared" si="19"/>
        <v>1</v>
      </c>
      <c r="U80" s="4">
        <f t="shared" si="20"/>
        <v>0</v>
      </c>
      <c r="V80" s="3">
        <f t="shared" si="21"/>
        <v>0</v>
      </c>
      <c r="W80" s="3">
        <f t="shared" si="22"/>
        <v>0</v>
      </c>
      <c r="X80" s="3">
        <f t="shared" si="23"/>
        <v>0</v>
      </c>
      <c r="Y80" s="3">
        <f t="shared" si="24"/>
        <v>1</v>
      </c>
      <c r="Z80" s="3">
        <f t="shared" si="25"/>
        <v>1</v>
      </c>
      <c r="AA80" s="3">
        <f t="shared" si="26"/>
        <v>0</v>
      </c>
      <c r="AB80" s="4">
        <f t="shared" si="27"/>
        <v>0</v>
      </c>
      <c r="AC80" s="4">
        <f t="shared" si="28"/>
        <v>1</v>
      </c>
      <c r="AD80" s="3">
        <f t="shared" si="29"/>
        <v>0</v>
      </c>
      <c r="AE80" s="3">
        <f t="shared" si="30"/>
        <v>0</v>
      </c>
      <c r="AF80" s="3">
        <f t="shared" si="31"/>
        <v>0</v>
      </c>
      <c r="AG80" s="3">
        <f t="shared" si="32"/>
        <v>1</v>
      </c>
      <c r="AH80" s="3">
        <f t="shared" si="33"/>
        <v>1</v>
      </c>
      <c r="AI80" s="3">
        <f t="shared" si="34"/>
        <v>0</v>
      </c>
      <c r="AJ80" s="4">
        <f t="shared" si="35"/>
        <v>0</v>
      </c>
      <c r="AK80" s="4">
        <f t="shared" si="36"/>
        <v>1</v>
      </c>
      <c r="AL80" s="3">
        <f t="shared" si="37"/>
        <v>0</v>
      </c>
      <c r="AM80" s="3">
        <f t="shared" si="38"/>
        <v>0</v>
      </c>
      <c r="AN80" s="3">
        <f t="shared" si="39"/>
        <v>0</v>
      </c>
      <c r="AO80" s="3">
        <f t="shared" si="40"/>
        <v>1</v>
      </c>
      <c r="AP80" s="3">
        <f t="shared" si="41"/>
        <v>1</v>
      </c>
      <c r="AQ80" s="3">
        <f t="shared" si="42"/>
        <v>1</v>
      </c>
      <c r="AR80" s="4">
        <f t="shared" si="43"/>
        <v>1</v>
      </c>
      <c r="AS80" s="4">
        <f t="shared" si="44"/>
        <v>0</v>
      </c>
      <c r="AT80" s="3">
        <f t="shared" si="45"/>
        <v>0</v>
      </c>
      <c r="AU80" s="3">
        <f t="shared" si="46"/>
        <v>0</v>
      </c>
      <c r="AV80" s="3">
        <f t="shared" si="47"/>
        <v>0</v>
      </c>
      <c r="AW80" s="3">
        <f t="shared" si="48"/>
        <v>1</v>
      </c>
      <c r="AX80" s="3">
        <f t="shared" si="49"/>
        <v>1</v>
      </c>
      <c r="AY80" s="3">
        <f t="shared" si="50"/>
        <v>1</v>
      </c>
      <c r="AZ80" s="4">
        <f t="shared" si="51"/>
        <v>1</v>
      </c>
      <c r="BA80" s="4">
        <f t="shared" si="52"/>
        <v>0</v>
      </c>
      <c r="BB80" s="3">
        <f t="shared" si="53"/>
        <v>0</v>
      </c>
      <c r="BC80" s="3">
        <f t="shared" si="54"/>
        <v>0</v>
      </c>
      <c r="BD80" s="3">
        <f t="shared" si="55"/>
        <v>0</v>
      </c>
      <c r="BE80" s="3">
        <f t="shared" si="56"/>
        <v>1</v>
      </c>
      <c r="BF80" s="3">
        <f t="shared" si="57"/>
        <v>1</v>
      </c>
      <c r="BG80" s="3">
        <f t="shared" si="58"/>
        <v>1</v>
      </c>
      <c r="BH80" s="4">
        <f t="shared" si="59"/>
        <v>1</v>
      </c>
      <c r="BI80" s="4">
        <f t="shared" si="60"/>
        <v>0</v>
      </c>
      <c r="BJ80" s="3">
        <f t="shared" si="61"/>
        <v>0</v>
      </c>
      <c r="BK80" s="3">
        <f t="shared" si="62"/>
        <v>0</v>
      </c>
      <c r="BL80" s="3">
        <f t="shared" si="63"/>
        <v>0</v>
      </c>
      <c r="BM80" s="3">
        <f t="shared" si="64"/>
        <v>0</v>
      </c>
      <c r="BN80" s="3">
        <f t="shared" si="65"/>
        <v>0</v>
      </c>
      <c r="BO80" s="3">
        <f t="shared" si="66"/>
        <v>0</v>
      </c>
      <c r="BP80" s="4">
        <f t="shared" si="67"/>
        <v>0</v>
      </c>
      <c r="BQ80" s="4">
        <f t="shared" si="68"/>
        <v>1</v>
      </c>
      <c r="BR80" s="3">
        <f t="shared" si="69"/>
        <v>0</v>
      </c>
      <c r="BS80" s="3">
        <f t="shared" si="70"/>
        <v>0</v>
      </c>
      <c r="BT80" s="3">
        <f t="shared" si="71"/>
        <v>0</v>
      </c>
      <c r="BU80" s="3">
        <f t="shared" si="72"/>
        <v>1</v>
      </c>
      <c r="BV80" s="3">
        <f t="shared" si="73"/>
        <v>1</v>
      </c>
      <c r="BW80" s="3">
        <f t="shared" si="74"/>
        <v>1</v>
      </c>
      <c r="BX80" s="4">
        <f t="shared" si="75"/>
        <v>1</v>
      </c>
      <c r="BY80" s="4">
        <f t="shared" si="76"/>
        <v>0</v>
      </c>
      <c r="BZ80" s="3">
        <f t="shared" si="77"/>
        <v>0</v>
      </c>
      <c r="CA80" s="3">
        <f t="shared" si="78"/>
        <v>0</v>
      </c>
      <c r="CB80" s="3">
        <f t="shared" si="79"/>
        <v>0</v>
      </c>
      <c r="CC80" s="3">
        <f t="shared" si="80"/>
        <v>1</v>
      </c>
      <c r="CD80" s="3">
        <f t="shared" si="81"/>
        <v>1</v>
      </c>
      <c r="CE80" s="3">
        <f t="shared" si="82"/>
        <v>1</v>
      </c>
      <c r="CF80" s="4">
        <f t="shared" si="83"/>
        <v>1</v>
      </c>
      <c r="CG80" s="4">
        <f t="shared" si="84"/>
        <v>0</v>
      </c>
      <c r="CH80" s="3">
        <f t="shared" si="85"/>
        <v>0</v>
      </c>
      <c r="CI80" s="3">
        <f t="shared" si="86"/>
        <v>0</v>
      </c>
      <c r="CJ80" s="3">
        <f t="shared" si="87"/>
        <v>0</v>
      </c>
      <c r="CK80" s="3">
        <f t="shared" si="88"/>
        <v>1</v>
      </c>
      <c r="CL80" s="3">
        <f t="shared" si="89"/>
        <v>1</v>
      </c>
      <c r="CM80" s="3">
        <f t="shared" si="90"/>
        <v>1</v>
      </c>
      <c r="CN80" s="4">
        <f t="shared" si="91"/>
        <v>1</v>
      </c>
      <c r="CO80" s="4">
        <f t="shared" si="92"/>
        <v>0</v>
      </c>
      <c r="CP80" s="3">
        <f t="shared" si="93"/>
        <v>0</v>
      </c>
      <c r="CQ80" s="3">
        <f t="shared" si="94"/>
        <v>0</v>
      </c>
      <c r="CR80" s="3">
        <f t="shared" si="95"/>
        <v>0</v>
      </c>
      <c r="CS80" s="3">
        <f t="shared" si="96"/>
        <v>1</v>
      </c>
      <c r="CT80" s="3">
        <f t="shared" si="97"/>
        <v>1</v>
      </c>
      <c r="CU80" s="3">
        <f t="shared" si="98"/>
        <v>1</v>
      </c>
      <c r="CV80" s="4">
        <f t="shared" si="99"/>
        <v>1</v>
      </c>
      <c r="CW80" s="4">
        <f t="shared" si="100"/>
        <v>0</v>
      </c>
      <c r="CX80" s="3">
        <f t="shared" si="101"/>
        <v>0</v>
      </c>
      <c r="CY80" s="3">
        <f t="shared" si="102"/>
        <v>0</v>
      </c>
      <c r="CZ80" s="3">
        <f t="shared" si="103"/>
        <v>0</v>
      </c>
      <c r="DA80" s="3">
        <f t="shared" si="104"/>
        <v>1</v>
      </c>
      <c r="DB80" s="3">
        <f t="shared" si="105"/>
        <v>1</v>
      </c>
      <c r="DC80" s="3">
        <f t="shared" si="106"/>
        <v>1</v>
      </c>
      <c r="DD80" s="4">
        <f t="shared" si="107"/>
        <v>1</v>
      </c>
      <c r="DE80" s="4">
        <f t="shared" si="108"/>
        <v>0</v>
      </c>
      <c r="DF80" s="3">
        <f t="shared" si="109"/>
        <v>0</v>
      </c>
      <c r="DG80" s="3">
        <f t="shared" si="110"/>
        <v>0</v>
      </c>
      <c r="DH80" s="3">
        <f t="shared" si="111"/>
        <v>0</v>
      </c>
      <c r="DI80" s="3">
        <f t="shared" si="112"/>
        <v>1</v>
      </c>
      <c r="DJ80" s="3">
        <f t="shared" si="113"/>
        <v>1</v>
      </c>
      <c r="DK80" s="3">
        <f t="shared" si="114"/>
        <v>0</v>
      </c>
      <c r="DL80" s="4">
        <f t="shared" si="115"/>
        <v>0</v>
      </c>
      <c r="DM80" s="4">
        <f t="shared" si="116"/>
        <v>1</v>
      </c>
      <c r="DN80" s="3">
        <f t="shared" si="117"/>
        <v>0</v>
      </c>
      <c r="DO80" s="3">
        <f t="shared" si="118"/>
        <v>0</v>
      </c>
      <c r="DP80" s="3">
        <f t="shared" si="119"/>
        <v>0</v>
      </c>
      <c r="DQ80" s="3">
        <f t="shared" si="120"/>
        <v>1</v>
      </c>
      <c r="DR80" s="3">
        <f t="shared" si="121"/>
        <v>1</v>
      </c>
      <c r="DS80" s="3">
        <f t="shared" si="122"/>
        <v>0</v>
      </c>
      <c r="DT80" s="4">
        <f t="shared" si="123"/>
        <v>0</v>
      </c>
      <c r="DU80" s="4">
        <f t="shared" si="124"/>
        <v>1</v>
      </c>
      <c r="DV80" s="3">
        <f t="shared" si="125"/>
        <v>0</v>
      </c>
      <c r="DW80" s="3">
        <f t="shared" si="126"/>
        <v>0</v>
      </c>
      <c r="DX80" s="3">
        <f t="shared" si="127"/>
        <v>0</v>
      </c>
      <c r="DY80" s="3">
        <f t="shared" si="128"/>
        <v>1</v>
      </c>
      <c r="DZ80" s="3">
        <f t="shared" si="129"/>
        <v>1</v>
      </c>
      <c r="EA80" s="3">
        <f t="shared" si="130"/>
        <v>0</v>
      </c>
      <c r="EB80" s="4">
        <f t="shared" si="131"/>
        <v>0</v>
      </c>
      <c r="EC80" s="4">
        <f t="shared" si="132"/>
        <v>1</v>
      </c>
      <c r="ED80" s="3">
        <f t="shared" si="133"/>
        <v>0</v>
      </c>
      <c r="EE80" s="3">
        <f t="shared" si="134"/>
        <v>0</v>
      </c>
      <c r="EF80" s="3">
        <f t="shared" si="135"/>
        <v>0</v>
      </c>
      <c r="EG80" s="3">
        <f t="shared" si="136"/>
        <v>1</v>
      </c>
      <c r="EH80" s="3">
        <f t="shared" si="137"/>
        <v>1</v>
      </c>
      <c r="EI80" s="3">
        <f t="shared" si="138"/>
        <v>1</v>
      </c>
      <c r="EJ80" s="4">
        <f t="shared" si="139"/>
        <v>1</v>
      </c>
      <c r="EK80" s="4">
        <f t="shared" si="140"/>
        <v>0</v>
      </c>
      <c r="EL80" s="3">
        <f t="shared" si="141"/>
        <v>0</v>
      </c>
      <c r="EM80" s="3">
        <f t="shared" si="142"/>
        <v>0</v>
      </c>
      <c r="EN80" s="3">
        <f t="shared" si="143"/>
        <v>0</v>
      </c>
      <c r="EO80" s="3">
        <f t="shared" si="144"/>
        <v>1</v>
      </c>
      <c r="EP80" s="3">
        <f t="shared" si="145"/>
        <v>1</v>
      </c>
      <c r="EQ80" s="3">
        <f t="shared" si="146"/>
        <v>0</v>
      </c>
      <c r="ER80" s="4">
        <f t="shared" si="147"/>
        <v>0</v>
      </c>
      <c r="ES80" s="4">
        <f t="shared" si="148"/>
        <v>1</v>
      </c>
      <c r="ET80" s="3">
        <f t="shared" si="149"/>
        <v>0</v>
      </c>
      <c r="EU80" s="3">
        <f t="shared" si="150"/>
        <v>0</v>
      </c>
      <c r="EV80" s="3">
        <f t="shared" si="151"/>
        <v>0</v>
      </c>
      <c r="EW80" s="3">
        <f t="shared" si="152"/>
        <v>1</v>
      </c>
      <c r="EX80" s="3">
        <f t="shared" si="153"/>
        <v>1</v>
      </c>
      <c r="EY80" s="3">
        <f t="shared" si="154"/>
        <v>1</v>
      </c>
      <c r="EZ80" s="4">
        <f t="shared" si="155"/>
        <v>1</v>
      </c>
      <c r="FA80" s="4">
        <f t="shared" si="156"/>
        <v>0</v>
      </c>
      <c r="FB80" s="3">
        <f t="shared" si="157"/>
        <v>0</v>
      </c>
      <c r="FC80" s="3">
        <f t="shared" si="158"/>
        <v>0</v>
      </c>
      <c r="FD80" s="3">
        <f t="shared" si="159"/>
        <v>0</v>
      </c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</row>
    <row r="81" spans="1:219" s="4" customFormat="1" hidden="1">
      <c r="A81" s="3">
        <f t="shared" ref="A81:AF81" si="160">SUM(A68:A80)</f>
        <v>13</v>
      </c>
      <c r="B81" s="3">
        <f t="shared" si="160"/>
        <v>13</v>
      </c>
      <c r="C81" s="3">
        <f t="shared" si="160"/>
        <v>4</v>
      </c>
      <c r="D81" s="3">
        <f t="shared" si="160"/>
        <v>4</v>
      </c>
      <c r="E81" s="3">
        <f t="shared" si="160"/>
        <v>3</v>
      </c>
      <c r="F81" s="3">
        <f t="shared" si="160"/>
        <v>5</v>
      </c>
      <c r="G81" s="3">
        <f t="shared" si="160"/>
        <v>5</v>
      </c>
      <c r="H81" s="3">
        <f t="shared" si="160"/>
        <v>1</v>
      </c>
      <c r="I81" s="3">
        <f t="shared" si="160"/>
        <v>13</v>
      </c>
      <c r="J81" s="3">
        <f t="shared" si="160"/>
        <v>13</v>
      </c>
      <c r="K81" s="3">
        <f t="shared" si="160"/>
        <v>4</v>
      </c>
      <c r="L81" s="3">
        <f t="shared" si="160"/>
        <v>4</v>
      </c>
      <c r="M81" s="3">
        <f t="shared" si="160"/>
        <v>3</v>
      </c>
      <c r="N81" s="3">
        <f t="shared" si="160"/>
        <v>5</v>
      </c>
      <c r="O81" s="3">
        <f t="shared" si="160"/>
        <v>5</v>
      </c>
      <c r="P81" s="3">
        <f t="shared" si="160"/>
        <v>1</v>
      </c>
      <c r="Q81" s="3">
        <f t="shared" si="160"/>
        <v>13</v>
      </c>
      <c r="R81" s="3">
        <f t="shared" si="160"/>
        <v>13</v>
      </c>
      <c r="S81" s="3">
        <f t="shared" si="160"/>
        <v>4</v>
      </c>
      <c r="T81" s="3">
        <f t="shared" si="160"/>
        <v>4</v>
      </c>
      <c r="U81" s="3">
        <f t="shared" si="160"/>
        <v>3</v>
      </c>
      <c r="V81" s="3">
        <f t="shared" si="160"/>
        <v>5</v>
      </c>
      <c r="W81" s="3">
        <f t="shared" si="160"/>
        <v>5</v>
      </c>
      <c r="X81" s="3">
        <f t="shared" si="160"/>
        <v>1</v>
      </c>
      <c r="Y81" s="3">
        <f t="shared" si="160"/>
        <v>13</v>
      </c>
      <c r="Z81" s="3">
        <f t="shared" si="160"/>
        <v>13</v>
      </c>
      <c r="AA81" s="3">
        <f t="shared" si="160"/>
        <v>4</v>
      </c>
      <c r="AB81" s="3">
        <f t="shared" si="160"/>
        <v>4</v>
      </c>
      <c r="AC81" s="3">
        <f t="shared" si="160"/>
        <v>3</v>
      </c>
      <c r="AD81" s="3">
        <f t="shared" si="160"/>
        <v>5</v>
      </c>
      <c r="AE81" s="3">
        <f t="shared" si="160"/>
        <v>5</v>
      </c>
      <c r="AF81" s="3">
        <f t="shared" si="160"/>
        <v>1</v>
      </c>
      <c r="AG81" s="3">
        <f t="shared" ref="AG81:BL81" si="161">SUM(AG68:AG80)</f>
        <v>13</v>
      </c>
      <c r="AH81" s="3">
        <f t="shared" si="161"/>
        <v>13</v>
      </c>
      <c r="AI81" s="3">
        <f t="shared" si="161"/>
        <v>4</v>
      </c>
      <c r="AJ81" s="3">
        <f t="shared" si="161"/>
        <v>4</v>
      </c>
      <c r="AK81" s="3">
        <f t="shared" si="161"/>
        <v>3</v>
      </c>
      <c r="AL81" s="3">
        <f t="shared" si="161"/>
        <v>5</v>
      </c>
      <c r="AM81" s="3">
        <f t="shared" si="161"/>
        <v>5</v>
      </c>
      <c r="AN81" s="3">
        <f t="shared" si="161"/>
        <v>1</v>
      </c>
      <c r="AO81" s="3">
        <f t="shared" si="161"/>
        <v>13</v>
      </c>
      <c r="AP81" s="3">
        <f t="shared" si="161"/>
        <v>13</v>
      </c>
      <c r="AQ81" s="3">
        <f t="shared" si="161"/>
        <v>4</v>
      </c>
      <c r="AR81" s="3">
        <f t="shared" si="161"/>
        <v>4</v>
      </c>
      <c r="AS81" s="3">
        <f t="shared" si="161"/>
        <v>3</v>
      </c>
      <c r="AT81" s="3">
        <f t="shared" si="161"/>
        <v>5</v>
      </c>
      <c r="AU81" s="3">
        <f t="shared" si="161"/>
        <v>5</v>
      </c>
      <c r="AV81" s="3">
        <f t="shared" si="161"/>
        <v>1</v>
      </c>
      <c r="AW81" s="3">
        <f t="shared" si="161"/>
        <v>13</v>
      </c>
      <c r="AX81" s="3">
        <f t="shared" si="161"/>
        <v>13</v>
      </c>
      <c r="AY81" s="3">
        <f t="shared" si="161"/>
        <v>4</v>
      </c>
      <c r="AZ81" s="3">
        <f t="shared" si="161"/>
        <v>4</v>
      </c>
      <c r="BA81" s="3">
        <f t="shared" si="161"/>
        <v>3</v>
      </c>
      <c r="BB81" s="3">
        <f t="shared" si="161"/>
        <v>5</v>
      </c>
      <c r="BC81" s="3">
        <f t="shared" si="161"/>
        <v>5</v>
      </c>
      <c r="BD81" s="3">
        <f t="shared" si="161"/>
        <v>1</v>
      </c>
      <c r="BE81" s="3">
        <f t="shared" si="161"/>
        <v>13</v>
      </c>
      <c r="BF81" s="3">
        <f t="shared" si="161"/>
        <v>13</v>
      </c>
      <c r="BG81" s="3">
        <f t="shared" si="161"/>
        <v>4</v>
      </c>
      <c r="BH81" s="3">
        <f t="shared" si="161"/>
        <v>4</v>
      </c>
      <c r="BI81" s="3">
        <f t="shared" si="161"/>
        <v>3</v>
      </c>
      <c r="BJ81" s="3">
        <f t="shared" si="161"/>
        <v>5</v>
      </c>
      <c r="BK81" s="3">
        <f t="shared" si="161"/>
        <v>5</v>
      </c>
      <c r="BL81" s="3">
        <f t="shared" si="161"/>
        <v>1</v>
      </c>
      <c r="BM81" s="3">
        <f t="shared" ref="BM81:CR81" si="162">SUM(BM68:BM80)</f>
        <v>0</v>
      </c>
      <c r="BN81" s="3">
        <f t="shared" si="162"/>
        <v>0</v>
      </c>
      <c r="BO81" s="3">
        <f t="shared" si="162"/>
        <v>0</v>
      </c>
      <c r="BP81" s="3">
        <f t="shared" si="162"/>
        <v>0</v>
      </c>
      <c r="BQ81" s="3">
        <f t="shared" si="162"/>
        <v>13</v>
      </c>
      <c r="BR81" s="3">
        <f t="shared" si="162"/>
        <v>0</v>
      </c>
      <c r="BS81" s="3">
        <f t="shared" si="162"/>
        <v>0</v>
      </c>
      <c r="BT81" s="3">
        <f t="shared" si="162"/>
        <v>0</v>
      </c>
      <c r="BU81" s="3">
        <f t="shared" si="162"/>
        <v>13</v>
      </c>
      <c r="BV81" s="3">
        <f t="shared" si="162"/>
        <v>13</v>
      </c>
      <c r="BW81" s="3">
        <f t="shared" si="162"/>
        <v>4</v>
      </c>
      <c r="BX81" s="3">
        <f t="shared" si="162"/>
        <v>4</v>
      </c>
      <c r="BY81" s="3">
        <f t="shared" si="162"/>
        <v>3</v>
      </c>
      <c r="BZ81" s="3">
        <f t="shared" si="162"/>
        <v>5</v>
      </c>
      <c r="CA81" s="3">
        <f t="shared" si="162"/>
        <v>5</v>
      </c>
      <c r="CB81" s="3">
        <f t="shared" si="162"/>
        <v>1</v>
      </c>
      <c r="CC81" s="3">
        <f t="shared" si="162"/>
        <v>13</v>
      </c>
      <c r="CD81" s="3">
        <f t="shared" si="162"/>
        <v>13</v>
      </c>
      <c r="CE81" s="3">
        <f t="shared" si="162"/>
        <v>4</v>
      </c>
      <c r="CF81" s="3">
        <f t="shared" si="162"/>
        <v>4</v>
      </c>
      <c r="CG81" s="3">
        <f t="shared" si="162"/>
        <v>3</v>
      </c>
      <c r="CH81" s="3">
        <f t="shared" si="162"/>
        <v>5</v>
      </c>
      <c r="CI81" s="3">
        <f t="shared" si="162"/>
        <v>5</v>
      </c>
      <c r="CJ81" s="3">
        <f t="shared" si="162"/>
        <v>1</v>
      </c>
      <c r="CK81" s="3">
        <f t="shared" si="162"/>
        <v>13</v>
      </c>
      <c r="CL81" s="3">
        <f t="shared" si="162"/>
        <v>13</v>
      </c>
      <c r="CM81" s="3">
        <f t="shared" si="162"/>
        <v>4</v>
      </c>
      <c r="CN81" s="3">
        <f t="shared" si="162"/>
        <v>4</v>
      </c>
      <c r="CO81" s="3">
        <f t="shared" si="162"/>
        <v>3</v>
      </c>
      <c r="CP81" s="3">
        <f t="shared" si="162"/>
        <v>5</v>
      </c>
      <c r="CQ81" s="3">
        <f t="shared" si="162"/>
        <v>5</v>
      </c>
      <c r="CR81" s="3">
        <f t="shared" si="162"/>
        <v>1</v>
      </c>
      <c r="CS81" s="3">
        <f t="shared" ref="CS81:DX81" si="163">SUM(CS68:CS80)</f>
        <v>13</v>
      </c>
      <c r="CT81" s="3">
        <f t="shared" si="163"/>
        <v>13</v>
      </c>
      <c r="CU81" s="3">
        <f t="shared" si="163"/>
        <v>4</v>
      </c>
      <c r="CV81" s="3">
        <f t="shared" si="163"/>
        <v>4</v>
      </c>
      <c r="CW81" s="3">
        <f t="shared" si="163"/>
        <v>3</v>
      </c>
      <c r="CX81" s="3">
        <f t="shared" si="163"/>
        <v>5</v>
      </c>
      <c r="CY81" s="3">
        <f t="shared" si="163"/>
        <v>5</v>
      </c>
      <c r="CZ81" s="3">
        <f t="shared" si="163"/>
        <v>1</v>
      </c>
      <c r="DA81" s="3">
        <f t="shared" si="163"/>
        <v>13</v>
      </c>
      <c r="DB81" s="3">
        <f t="shared" si="163"/>
        <v>13</v>
      </c>
      <c r="DC81" s="3">
        <f t="shared" si="163"/>
        <v>4</v>
      </c>
      <c r="DD81" s="3">
        <f t="shared" si="163"/>
        <v>4</v>
      </c>
      <c r="DE81" s="3">
        <f t="shared" si="163"/>
        <v>3</v>
      </c>
      <c r="DF81" s="3">
        <f t="shared" si="163"/>
        <v>5</v>
      </c>
      <c r="DG81" s="3">
        <f t="shared" si="163"/>
        <v>5</v>
      </c>
      <c r="DH81" s="3">
        <f t="shared" si="163"/>
        <v>1</v>
      </c>
      <c r="DI81" s="3">
        <f t="shared" si="163"/>
        <v>13</v>
      </c>
      <c r="DJ81" s="3">
        <f t="shared" si="163"/>
        <v>13</v>
      </c>
      <c r="DK81" s="3">
        <f t="shared" si="163"/>
        <v>4</v>
      </c>
      <c r="DL81" s="3">
        <f t="shared" si="163"/>
        <v>4</v>
      </c>
      <c r="DM81" s="3">
        <f t="shared" si="163"/>
        <v>3</v>
      </c>
      <c r="DN81" s="3">
        <f t="shared" si="163"/>
        <v>5</v>
      </c>
      <c r="DO81" s="3">
        <f t="shared" si="163"/>
        <v>5</v>
      </c>
      <c r="DP81" s="3">
        <f t="shared" si="163"/>
        <v>1</v>
      </c>
      <c r="DQ81" s="3">
        <f t="shared" si="163"/>
        <v>13</v>
      </c>
      <c r="DR81" s="3">
        <f t="shared" si="163"/>
        <v>13</v>
      </c>
      <c r="DS81" s="3">
        <f t="shared" si="163"/>
        <v>4</v>
      </c>
      <c r="DT81" s="3">
        <f t="shared" si="163"/>
        <v>4</v>
      </c>
      <c r="DU81" s="3">
        <f t="shared" si="163"/>
        <v>3</v>
      </c>
      <c r="DV81" s="3">
        <f t="shared" si="163"/>
        <v>5</v>
      </c>
      <c r="DW81" s="3">
        <f t="shared" si="163"/>
        <v>5</v>
      </c>
      <c r="DX81" s="3">
        <f t="shared" si="163"/>
        <v>1</v>
      </c>
      <c r="DY81" s="3">
        <f t="shared" ref="DY81:FD81" si="164">SUM(DY68:DY80)</f>
        <v>13</v>
      </c>
      <c r="DZ81" s="3">
        <f t="shared" si="164"/>
        <v>13</v>
      </c>
      <c r="EA81" s="3">
        <f t="shared" si="164"/>
        <v>4</v>
      </c>
      <c r="EB81" s="3">
        <f t="shared" si="164"/>
        <v>4</v>
      </c>
      <c r="EC81" s="3">
        <f t="shared" si="164"/>
        <v>3</v>
      </c>
      <c r="ED81" s="3">
        <f t="shared" si="164"/>
        <v>5</v>
      </c>
      <c r="EE81" s="3">
        <f t="shared" si="164"/>
        <v>5</v>
      </c>
      <c r="EF81" s="3">
        <f t="shared" si="164"/>
        <v>1</v>
      </c>
      <c r="EG81" s="3">
        <f t="shared" si="164"/>
        <v>13</v>
      </c>
      <c r="EH81" s="3">
        <f t="shared" si="164"/>
        <v>13</v>
      </c>
      <c r="EI81" s="3">
        <f t="shared" si="164"/>
        <v>4</v>
      </c>
      <c r="EJ81" s="3">
        <f t="shared" si="164"/>
        <v>4</v>
      </c>
      <c r="EK81" s="3">
        <f t="shared" si="164"/>
        <v>3</v>
      </c>
      <c r="EL81" s="3">
        <f t="shared" si="164"/>
        <v>5</v>
      </c>
      <c r="EM81" s="3">
        <f t="shared" si="164"/>
        <v>5</v>
      </c>
      <c r="EN81" s="3">
        <f t="shared" si="164"/>
        <v>1</v>
      </c>
      <c r="EO81" s="3">
        <f t="shared" si="164"/>
        <v>13</v>
      </c>
      <c r="EP81" s="3">
        <f t="shared" si="164"/>
        <v>13</v>
      </c>
      <c r="EQ81" s="3">
        <f t="shared" si="164"/>
        <v>4</v>
      </c>
      <c r="ER81" s="3">
        <f t="shared" si="164"/>
        <v>4</v>
      </c>
      <c r="ES81" s="3">
        <f t="shared" si="164"/>
        <v>3</v>
      </c>
      <c r="ET81" s="3">
        <f t="shared" si="164"/>
        <v>5</v>
      </c>
      <c r="EU81" s="3">
        <f t="shared" si="164"/>
        <v>5</v>
      </c>
      <c r="EV81" s="3">
        <f t="shared" si="164"/>
        <v>1</v>
      </c>
      <c r="EW81" s="3">
        <f t="shared" si="164"/>
        <v>13</v>
      </c>
      <c r="EX81" s="3">
        <f t="shared" si="164"/>
        <v>13</v>
      </c>
      <c r="EY81" s="3">
        <f t="shared" si="164"/>
        <v>4</v>
      </c>
      <c r="EZ81" s="3">
        <f t="shared" si="164"/>
        <v>4</v>
      </c>
      <c r="FA81" s="3">
        <f t="shared" si="164"/>
        <v>3</v>
      </c>
      <c r="FB81" s="3">
        <f t="shared" si="164"/>
        <v>5</v>
      </c>
      <c r="FC81" s="3">
        <f t="shared" si="164"/>
        <v>5</v>
      </c>
      <c r="FD81" s="3">
        <f t="shared" si="164"/>
        <v>1</v>
      </c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</row>
    <row r="82" spans="1:219" s="4" customFormat="1" hidden="1">
      <c r="A82" s="4">
        <f>IF(B12&lt;&gt;"",1,0)+IF(B13&lt;&gt;"",1,0)+IF(B14&lt;&gt;"",1,0)+IF(B15&lt;&gt;"",1,0)+IF(B16&lt;&gt;"",1,0)+IF(B17&lt;&gt;"",1,0)+IF(B18&lt;&gt;"",1,0)+IF(B19&lt;&gt;"",1,0)+IF(B20&lt;&gt;"",1,0)+IF(B21&lt;&gt;"",1,0)+IF(B22&lt;&gt;"",1,0)+IF(B23&lt;&gt;"",1,0)+IF(B24&lt;&gt;"",1,0)+IF(C12&lt;&gt;"",1,0)+IF(C13&lt;&gt;"",1,0)+IF(C14&lt;&gt;"",1,0)+IF(C15&lt;&gt;"",1,0)+IF(C16&lt;&gt;"",1,0)+IF(C17&lt;&gt;"",1,0)+IF(C18&lt;&gt;"",1,0)+IF(C19&lt;&gt;"",1,0)+IF(C20&lt;&gt;"",1,0)+IF(C21&lt;&gt;"",1,0)+IF(C22&lt;&gt;"",1,0)+IF(C23&lt;&gt;"",1,0)+IF(C24&lt;&gt;"",1,0)</f>
        <v>26</v>
      </c>
      <c r="B82" s="4">
        <f>IF(B10&lt;&gt;"",IF(OR(B10="Res",B10="MR",B10="Disket",B10="Udmeldt"),1,2),0)</f>
        <v>0</v>
      </c>
      <c r="C82" s="3" t="str">
        <f>IF(AND(A82&lt;26,B82=0),"",IF(AND(A82=0,B82=1),"OK",IF(AND(A82=26,A81+B81=26,C81=4,C81=D81,E81=3,F81=5,F81=G81,H81=1,B82=0),"OK","FEJL")))</f>
        <v>OK</v>
      </c>
      <c r="D82" s="4" t="str">
        <f>IF(B9&lt;&gt;"Status",IF(OR(A82&gt;0,B82&gt;0),"FEJL","OK"),C82)</f>
        <v>OK</v>
      </c>
      <c r="I82" s="4">
        <f>IF(E12&lt;&gt;"",1,0)+IF(E13&lt;&gt;"",1,0)+IF(E14&lt;&gt;"",1,0)+IF(E15&lt;&gt;"",1,0)+IF(E16&lt;&gt;"",1,0)+IF(E17&lt;&gt;"",1,0)+IF(E18&lt;&gt;"",1,0)+IF(E19&lt;&gt;"",1,0)+IF(E20&lt;&gt;"",1,0)+IF(E21&lt;&gt;"",1,0)+IF(E22&lt;&gt;"",1,0)+IF(E23&lt;&gt;"",1,0)+IF(E24&lt;&gt;"",1,0)+IF(F12&lt;&gt;"",1,0)+IF(F13&lt;&gt;"",1,0)+IF(F14&lt;&gt;"",1,0)+IF(F15&lt;&gt;"",1,0)+IF(F16&lt;&gt;"",1,0)+IF(F17&lt;&gt;"",1,0)+IF(F18&lt;&gt;"",1,0)+IF(F19&lt;&gt;"",1,0)+IF(F20&lt;&gt;"",1,0)+IF(F21&lt;&gt;"",1,0)+IF(F22&lt;&gt;"",1,0)+IF(F23&lt;&gt;"",1,0)+IF(F24&lt;&gt;"",1,0)</f>
        <v>26</v>
      </c>
      <c r="J82" s="4">
        <f>IF(E10&lt;&gt;"",IF(OR(E10="Res",E10="MR",E10="Disket",E10="Udmeldt"),1,2),0)</f>
        <v>0</v>
      </c>
      <c r="K82" s="3" t="str">
        <f>IF(AND(I82&lt;26,J82=0),"",IF(AND(I82=0,J82=1),"OK",IF(AND(I82=26,I81+J81=26,K81=4,K81=L81,M81=3,N81=5,N81=O81,P81=1,J82=0),"OK","FEJL")))</f>
        <v>OK</v>
      </c>
      <c r="L82" s="4" t="str">
        <f>IF(E9&lt;&gt;"Status",IF(OR(I82&gt;0,J82&gt;0),"FEJL","OK"),K82)</f>
        <v>OK</v>
      </c>
      <c r="Q82" s="4">
        <f>IF(H12&lt;&gt;"",1,0)+IF(H13&lt;&gt;"",1,0)+IF(H14&lt;&gt;"",1,0)+IF(H15&lt;&gt;"",1,0)+IF(H16&lt;&gt;"",1,0)+IF(H17&lt;&gt;"",1,0)+IF(H18&lt;&gt;"",1,0)+IF(H19&lt;&gt;"",1,0)+IF(H20&lt;&gt;"",1,0)+IF(H21&lt;&gt;"",1,0)+IF(H22&lt;&gt;"",1,0)+IF(H23&lt;&gt;"",1,0)+IF(H24&lt;&gt;"",1,0)+IF(I12&lt;&gt;"",1,0)+IF(I13&lt;&gt;"",1,0)+IF(I14&lt;&gt;"",1,0)+IF(I15&lt;&gt;"",1,0)+IF(I16&lt;&gt;"",1,0)+IF(I17&lt;&gt;"",1,0)+IF(I18&lt;&gt;"",1,0)+IF(I19&lt;&gt;"",1,0)+IF(I20&lt;&gt;"",1,0)+IF(I21&lt;&gt;"",1,0)+IF(I22&lt;&gt;"",1,0)+IF(I23&lt;&gt;"",1,0)+IF(I24&lt;&gt;"",1,0)</f>
        <v>26</v>
      </c>
      <c r="R82" s="4">
        <f>IF(H10&lt;&gt;"",IF(OR(H10="Res",H10="MR",H10="Disket",H10="Udmeldt"),1,2),0)</f>
        <v>0</v>
      </c>
      <c r="S82" s="3" t="str">
        <f>IF(AND(Q82&lt;26,R82=0),"",IF(AND(Q82=0,R82=1),"OK",IF(AND(Q82=26,Q81+R81=26,S81=4,S81=T81,U81=3,V81=5,V81=W81,X81=1,R82=0),"OK","FEJL")))</f>
        <v>OK</v>
      </c>
      <c r="T82" s="4" t="str">
        <f>IF(H9&lt;&gt;"Status",IF(OR(Q82&gt;0,R82&gt;0),"FEJL","OK"),S82)</f>
        <v>OK</v>
      </c>
      <c r="Y82" s="4">
        <f>IF(K12&lt;&gt;"",1,0)+IF(K13&lt;&gt;"",1,0)+IF(K14&lt;&gt;"",1,0)+IF(K15&lt;&gt;"",1,0)+IF(K16&lt;&gt;"",1,0)+IF(K17&lt;&gt;"",1,0)+IF(K18&lt;&gt;"",1,0)+IF(K19&lt;&gt;"",1,0)+IF(K20&lt;&gt;"",1,0)+IF(K21&lt;&gt;"",1,0)+IF(K22&lt;&gt;"",1,0)+IF(K23&lt;&gt;"",1,0)+IF(K24&lt;&gt;"",1,0)+IF(L12&lt;&gt;"",1,0)+IF(L13&lt;&gt;"",1,0)+IF(L14&lt;&gt;"",1,0)+IF(L15&lt;&gt;"",1,0)+IF(L16&lt;&gt;"",1,0)+IF(L17&lt;&gt;"",1,0)+IF(L18&lt;&gt;"",1,0)+IF(L19&lt;&gt;"",1,0)+IF(L20&lt;&gt;"",1,0)+IF(L21&lt;&gt;"",1,0)+IF(L22&lt;&gt;"",1,0)+IF(L23&lt;&gt;"",1,0)+IF(L24&lt;&gt;"",1,0)</f>
        <v>26</v>
      </c>
      <c r="Z82" s="4">
        <f>IF(K10&lt;&gt;"",IF(OR(K10="Res",K10="MR",K10="Disket",K10="Udmeldt"),1,2),0)</f>
        <v>0</v>
      </c>
      <c r="AA82" s="3" t="str">
        <f>IF(AND(Y82&lt;26,Z82=0),"",IF(AND(Y82=0,Z82=1),"OK",IF(AND(Y82=26,Y81+Z81=26,AA81=4,AA81=AB81,AC81=3,AD81=5,AD81=AE81,AF81=1,Z82=0),"OK","FEJL")))</f>
        <v>OK</v>
      </c>
      <c r="AB82" s="4" t="str">
        <f>IF(K9&lt;&gt;"Status",IF(OR(Y82&gt;0,Z82&gt;0),"FEJL","OK"),AA82)</f>
        <v>OK</v>
      </c>
      <c r="AG82" s="4">
        <f>IF(N12&lt;&gt;"",1,0)+IF(N13&lt;&gt;"",1,0)+IF(N14&lt;&gt;"",1,0)+IF(N15&lt;&gt;"",1,0)+IF(N16&lt;&gt;"",1,0)+IF(N17&lt;&gt;"",1,0)+IF(N18&lt;&gt;"",1,0)+IF(N19&lt;&gt;"",1,0)+IF(N20&lt;&gt;"",1,0)+IF(N21&lt;&gt;"",1,0)+IF(N22&lt;&gt;"",1,0)+IF(N23&lt;&gt;"",1,0)+IF(N24&lt;&gt;"",1,0)+IF(O12&lt;&gt;"",1,0)+IF(O13&lt;&gt;"",1,0)+IF(O14&lt;&gt;"",1,0)+IF(O15&lt;&gt;"",1,0)+IF(O16&lt;&gt;"",1,0)+IF(O17&lt;&gt;"",1,0)+IF(O18&lt;&gt;"",1,0)+IF(O19&lt;&gt;"",1,0)+IF(O20&lt;&gt;"",1,0)+IF(O21&lt;&gt;"",1,0)+IF(O22&lt;&gt;"",1,0)+IF(O23&lt;&gt;"",1,0)+IF(O24&lt;&gt;"",1,0)</f>
        <v>26</v>
      </c>
      <c r="AH82" s="4">
        <f>IF(N10&lt;&gt;"",IF(OR(N10="Res",N10="MR",N10="Disket",N10="Udmeldt"),1,2),0)</f>
        <v>0</v>
      </c>
      <c r="AI82" s="3" t="str">
        <f>IF(AND(AG82&lt;26,AH82=0),"",IF(AND(AG82=0,AH82=1),"OK",IF(AND(AG82=26,AG81+AH81=26,AI81=4,AI81=AJ81,AK81=3,AL81=5,AL81=AM81,AN81=1,AH82=0),"OK","FEJL")))</f>
        <v>OK</v>
      </c>
      <c r="AJ82" s="4" t="str">
        <f>IF(N9&lt;&gt;"Status",IF(OR(AG82&gt;0,AH82&gt;0),"FEJL","OK"),AI82)</f>
        <v>OK</v>
      </c>
      <c r="AK82" s="9"/>
      <c r="AO82" s="4">
        <f>IF(Q12&lt;&gt;"",1,0)+IF(Q13&lt;&gt;"",1,0)+IF(Q14&lt;&gt;"",1,0)+IF(Q15&lt;&gt;"",1,0)+IF(Q16&lt;&gt;"",1,0)+IF(Q17&lt;&gt;"",1,0)+IF(Q18&lt;&gt;"",1,0)+IF(Q19&lt;&gt;"",1,0)+IF(Q20&lt;&gt;"",1,0)+IF(Q21&lt;&gt;"",1,0)+IF(Q22&lt;&gt;"",1,0)+IF(Q23&lt;&gt;"",1,0)+IF(Q24&lt;&gt;"",1,0)+IF(R12&lt;&gt;"",1,0)+IF(R13&lt;&gt;"",1,0)+IF(R14&lt;&gt;"",1,0)+IF(R15&lt;&gt;"",1,0)+IF(R16&lt;&gt;"",1,0)+IF(R17&lt;&gt;"",1,0)+IF(R18&lt;&gt;"",1,0)+IF(R19&lt;&gt;"",1,0)+IF(R20&lt;&gt;"",1,0)+IF(R21&lt;&gt;"",1,0)+IF(R22&lt;&gt;"",1,0)+IF(R23&lt;&gt;"",1,0)+IF(R24&lt;&gt;"",1,0)</f>
        <v>26</v>
      </c>
      <c r="AP82" s="4">
        <f>IF(Q10&lt;&gt;"",IF(OR(Q10="Res",Q10="MR",Q10="Disket",Q10="Udmeldt"),1,2),0)</f>
        <v>0</v>
      </c>
      <c r="AQ82" s="3" t="str">
        <f>IF(AND(AO82&lt;26,AP82=0),"",IF(AND(AO82=0,AP82=1),"OK",IF(AND(AO82=26,AO81+AP81=26,AQ81=4,AQ81=AR81,AS81=3,AT81=5,AT81=AU81,AV81=1,AP82=0),"OK","FEJL")))</f>
        <v>OK</v>
      </c>
      <c r="AR82" s="4" t="str">
        <f>IF(Q9&lt;&gt;"Status",IF(OR(AO82&gt;0,AP82&gt;0),"FEJL","OK"),AQ82)</f>
        <v>OK</v>
      </c>
      <c r="AW82" s="4">
        <f>IF(T12&lt;&gt;"",1,0)+IF(T13&lt;&gt;"",1,0)+IF(T14&lt;&gt;"",1,0)+IF(T15&lt;&gt;"",1,0)+IF(T16&lt;&gt;"",1,0)+IF(T17&lt;&gt;"",1,0)+IF(T18&lt;&gt;"",1,0)+IF(T19&lt;&gt;"",1,0)+IF(T20&lt;&gt;"",1,0)+IF(T21&lt;&gt;"",1,0)+IF(T22&lt;&gt;"",1,0)+IF(T23&lt;&gt;"",1,0)+IF(T24&lt;&gt;"",1,0)+IF(U12&lt;&gt;"",1,0)+IF(U13&lt;&gt;"",1,0)+IF(U14&lt;&gt;"",1,0)+IF(U15&lt;&gt;"",1,0)+IF(U16&lt;&gt;"",1,0)+IF(U17&lt;&gt;"",1,0)+IF(U18&lt;&gt;"",1,0)+IF(U19&lt;&gt;"",1,0)+IF(U20&lt;&gt;"",1,0)+IF(U21&lt;&gt;"",1,0)+IF(U22&lt;&gt;"",1,0)+IF(U23&lt;&gt;"",1,0)+IF(U24&lt;&gt;"",1,0)</f>
        <v>26</v>
      </c>
      <c r="AX82" s="4">
        <f>IF(T10&lt;&gt;"",IF(OR(T10="Res",T10="MR",T10="Disket",T10="Udmeldt"),1,2),0)</f>
        <v>0</v>
      </c>
      <c r="AY82" s="3" t="str">
        <f>IF(AND(AW82&lt;26,AX82=0),"",IF(AND(AW82=0,AX82=1),"OK",IF(AND(AW82=26,AW81+AX81=26,AY81=4,AY81=AZ81,BA81=3,BB81=5,BB81=BC81,BD81=1,AX82=0),"OK","FEJL")))</f>
        <v>OK</v>
      </c>
      <c r="AZ82" s="4" t="str">
        <f>IF(T9&lt;&gt;"Status",IF(OR(AW82&gt;0,AX82&gt;0),"FEJL","OK"),AY82)</f>
        <v>OK</v>
      </c>
      <c r="BE82" s="4">
        <f>IF(W12&lt;&gt;"",1,0)+IF(W13&lt;&gt;"",1,0)+IF(W14&lt;&gt;"",1,0)+IF(W15&lt;&gt;"",1,0)+IF(W16&lt;&gt;"",1,0)+IF(W17&lt;&gt;"",1,0)+IF(W18&lt;&gt;"",1,0)+IF(W19&lt;&gt;"",1,0)+IF(W20&lt;&gt;"",1,0)+IF(W21&lt;&gt;"",1,0)+IF(W22&lt;&gt;"",1,0)+IF(W23&lt;&gt;"",1,0)+IF(W24&lt;&gt;"",1,0)+IF(X12&lt;&gt;"",1,0)+IF(X13&lt;&gt;"",1,0)+IF(X14&lt;&gt;"",1,0)+IF(X15&lt;&gt;"",1,0)+IF(X16&lt;&gt;"",1,0)+IF(X17&lt;&gt;"",1,0)+IF(X18&lt;&gt;"",1,0)+IF(X19&lt;&gt;"",1,0)+IF(X20&lt;&gt;"",1,0)+IF(X21&lt;&gt;"",1,0)+IF(X22&lt;&gt;"",1,0)+IF(X23&lt;&gt;"",1,0)+IF(X24&lt;&gt;"",1,0)</f>
        <v>26</v>
      </c>
      <c r="BF82" s="4">
        <f>IF(W10&lt;&gt;"",IF(OR(W10="Res",W10="MR",W10="Disket",W10="Udmeldt"),1,2),0)</f>
        <v>0</v>
      </c>
      <c r="BG82" s="3" t="str">
        <f>IF(AND(BE82&lt;26,BF82=0),"",IF(AND(BE82=0,BF82=1),"OK",IF(AND(BE82=26,BE81+BF81=26,BG81=4,BG81=BH81,BI81=3,BJ81=5,BJ81=BK81,BL81=1,BF82=0),"OK","FEJL")))</f>
        <v>OK</v>
      </c>
      <c r="BH82" s="4" t="str">
        <f>IF(W9&lt;&gt;"Status",IF(OR(BE82&gt;0,BF82&gt;0),"FEJL","OK"),BG82)</f>
        <v>OK</v>
      </c>
      <c r="BM82" s="4">
        <f>IF(Z12&lt;&gt;"",1,0)+IF(Z13&lt;&gt;"",1,0)+IF(Z14&lt;&gt;"",1,0)+IF(Z15&lt;&gt;"",1,0)+IF(Z16&lt;&gt;"",1,0)+IF(Z17&lt;&gt;"",1,0)+IF(Z18&lt;&gt;"",1,0)+IF(Z19&lt;&gt;"",1,0)+IF(Z20&lt;&gt;"",1,0)+IF(Z21&lt;&gt;"",1,0)+IF(Z22&lt;&gt;"",1,0)+IF(Z23&lt;&gt;"",1,0)+IF(Z24&lt;&gt;"",1,0)+IF(AA12&lt;&gt;"",1,0)+IF(AA13&lt;&gt;"",1,0)+IF(AA14&lt;&gt;"",1,0)+IF(AA15&lt;&gt;"",1,0)+IF(AA16&lt;&gt;"",1,0)+IF(AA17&lt;&gt;"",1,0)+IF(AA18&lt;&gt;"",1,0)+IF(AA19&lt;&gt;"",1,0)+IF(AA20&lt;&gt;"",1,0)+IF(AA21&lt;&gt;"",1,0)+IF(AA22&lt;&gt;"",1,0)+IF(AA23&lt;&gt;"",1,0)+IF(AA24&lt;&gt;"",1,0)</f>
        <v>0</v>
      </c>
      <c r="BN82" s="4">
        <f>IF(Z10&lt;&gt;"",IF(OR(Z10="Res",Z10="MR",Z10="Disket",Z10="Udmeldt"),1,2),0)</f>
        <v>1</v>
      </c>
      <c r="BO82" s="3" t="str">
        <f>IF(AND(BM82&lt;26,BN82=0),"",IF(AND(BM82=0,BN82=1),"OK",IF(AND(BM82=26,BM81+BN81=26,BO81=4,BO81=BP81,BQ81=3,BR81=5,BR81=BS81,BT81=1,BN82=0),"OK","FEJL")))</f>
        <v>OK</v>
      </c>
      <c r="BP82" s="4" t="str">
        <f>IF(Z9&lt;&gt;"Status",IF(OR(BM82&gt;0,BN82&gt;0),"FEJL","OK"),BO82)</f>
        <v>OK</v>
      </c>
      <c r="BU82" s="4">
        <f>IF(AC12&lt;&gt;"",1,0)+IF(AC13&lt;&gt;"",1,0)+IF(AC14&lt;&gt;"",1,0)+IF(AC15&lt;&gt;"",1,0)+IF(AC16&lt;&gt;"",1,0)+IF(AC17&lt;&gt;"",1,0)+IF(AC18&lt;&gt;"",1,0)+IF(AC19&lt;&gt;"",1,0)+IF(AC20&lt;&gt;"",1,0)+IF(AC21&lt;&gt;"",1,0)+IF(AC22&lt;&gt;"",1,0)+IF(AC23&lt;&gt;"",1,0)+IF(AC24&lt;&gt;"",1,0)+IF(AD12&lt;&gt;"",1,0)+IF(AD13&lt;&gt;"",1,0)+IF(AD14&lt;&gt;"",1,0)+IF(AD15&lt;&gt;"",1,0)+IF(AD16&lt;&gt;"",1,0)+IF(AD17&lt;&gt;"",1,0)+IF(AD18&lt;&gt;"",1,0)+IF(AD19&lt;&gt;"",1,0)+IF(AD20&lt;&gt;"",1,0)+IF(AD21&lt;&gt;"",1,0)+IF(AD22&lt;&gt;"",1,0)+IF(AD23&lt;&gt;"",1,0)+IF(AD24&lt;&gt;"",1,0)</f>
        <v>26</v>
      </c>
      <c r="BV82" s="4">
        <f>IF(AC10&lt;&gt;"",IF(OR(AC10="Res",AC10="MR",AC10="Disket",AC10="Udmeldt"),1,2),0)</f>
        <v>0</v>
      </c>
      <c r="BW82" s="3" t="str">
        <f>IF(AND(BU82&lt;26,BV82=0),"",IF(AND(BU82=0,BV82=1),"OK",IF(AND(BU82=26,BU81+BV81=26,BW81=4,BW81=BX81,BY81=3,BZ81=5,BZ81=CA81,CB81=1,BV82=0),"OK","FEJL")))</f>
        <v>OK</v>
      </c>
      <c r="BX82" s="4" t="str">
        <f>IF(AC9&lt;&gt;"Status",IF(OR(BU82&gt;0,BV82&gt;0),"FEJL","OK"),BW82)</f>
        <v>OK</v>
      </c>
      <c r="CC82" s="4">
        <f>IF(AF12&lt;&gt;"",1,0)+IF(AF13&lt;&gt;"",1,0)+IF(AF14&lt;&gt;"",1,0)+IF(AF15&lt;&gt;"",1,0)+IF(AF16&lt;&gt;"",1,0)+IF(AF17&lt;&gt;"",1,0)+IF(AF18&lt;&gt;"",1,0)+IF(AF19&lt;&gt;"",1,0)+IF(AF20&lt;&gt;"",1,0)+IF(AF21&lt;&gt;"",1,0)+IF(AF22&lt;&gt;"",1,0)+IF(AF23&lt;&gt;"",1,0)+IF(AF24&lt;&gt;"",1,0)+IF(AG12&lt;&gt;"",1,0)+IF(AG13&lt;&gt;"",1,0)+IF(AG14&lt;&gt;"",1,0)+IF(AG15&lt;&gt;"",1,0)+IF(AG16&lt;&gt;"",1,0)+IF(AG17&lt;&gt;"",1,0)+IF(AG18&lt;&gt;"",1,0)+IF(AG19&lt;&gt;"",1,0)+IF(AG20&lt;&gt;"",1,0)+IF(AG21&lt;&gt;"",1,0)+IF(AG22&lt;&gt;"",1,0)+IF(AG23&lt;&gt;"",1,0)+IF(AG24&lt;&gt;"",1,0)</f>
        <v>26</v>
      </c>
      <c r="CD82" s="4">
        <f>IF(AF10&lt;&gt;"",IF(OR(AF10="Res",AF10="MR",AF10="Disket",AF10="Udmeldt"),1,2),0)</f>
        <v>0</v>
      </c>
      <c r="CE82" s="3" t="str">
        <f>IF(AND(CC82&lt;26,CD82=0),"",IF(AND(CC82=0,CD82=1),"OK",IF(AND(CC82=26,CC81+CD81=26,CE81=4,CE81=CF81,CG81=3,CH81=5,CH81=CI81,CJ81=1,CD82=0),"OK","FEJL")))</f>
        <v>OK</v>
      </c>
      <c r="CF82" s="4" t="str">
        <f>IF(AF9&lt;&gt;"Status",IF(OR(CC82&gt;0,CD82&gt;0),"FEJL","OK"),CE82)</f>
        <v>OK</v>
      </c>
      <c r="CK82" s="4">
        <f>IF(AI12&lt;&gt;"",1,0)+IF(AI13&lt;&gt;"",1,0)+IF(AI14&lt;&gt;"",1,0)+IF(AI15&lt;&gt;"",1,0)+IF(AI16&lt;&gt;"",1,0)+IF(AI17&lt;&gt;"",1,0)+IF(AI18&lt;&gt;"",1,0)+IF(AI19&lt;&gt;"",1,0)+IF(AI20&lt;&gt;"",1,0)+IF(AI21&lt;&gt;"",1,0)+IF(AI22&lt;&gt;"",1,0)+IF(AI23&lt;&gt;"",1,0)+IF(AI24&lt;&gt;"",1,0)+IF(AJ12&lt;&gt;"",1,0)+IF(AJ13&lt;&gt;"",1,0)+IF(AJ14&lt;&gt;"",1,0)+IF(AJ15&lt;&gt;"",1,0)+IF(AJ16&lt;&gt;"",1,0)+IF(AJ17&lt;&gt;"",1,0)+IF(AJ18&lt;&gt;"",1,0)+IF(AJ19&lt;&gt;"",1,0)+IF(AJ20&lt;&gt;"",1,0)+IF(AJ21&lt;&gt;"",1,0)+IF(AJ22&lt;&gt;"",1,0)+IF(AJ23&lt;&gt;"",1,0)+IF(AJ24&lt;&gt;"",1,0)</f>
        <v>26</v>
      </c>
      <c r="CL82" s="4">
        <f>IF(AI10&lt;&gt;"",IF(OR(AI10="Res",AI10="MR",AI10="Disket",AI10="Udmeldt"),1,2),0)</f>
        <v>0</v>
      </c>
      <c r="CM82" s="3" t="str">
        <f>IF(AND(CK82&lt;26,CL82=0),"",IF(AND(CK82=0,CL82=1),"OK",IF(AND(CK82=26,CK81+CL81=26,CM81=4,CM81=CN81,CO81=3,CP81=5,CP81=CQ81,CR81=1,CL82=0),"OK","FEJL")))</f>
        <v>OK</v>
      </c>
      <c r="CN82" s="4" t="str">
        <f>IF(AI9&lt;&gt;"Status",IF(OR(CK82&gt;0,CL82&gt;0),"FEJL","OK"),CM82)</f>
        <v>OK</v>
      </c>
      <c r="CS82" s="4">
        <f>IF(AL12&lt;&gt;"",1,0)+IF(AL13&lt;&gt;"",1,0)+IF(AL14&lt;&gt;"",1,0)+IF(AL15&lt;&gt;"",1,0)+IF(AL16&lt;&gt;"",1,0)+IF(AL17&lt;&gt;"",1,0)+IF(AL18&lt;&gt;"",1,0)+IF(AL19&lt;&gt;"",1,0)+IF(AL20&lt;&gt;"",1,0)+IF(AL21&lt;&gt;"",1,0)+IF(AL22&lt;&gt;"",1,0)+IF(AL23&lt;&gt;"",1,0)+IF(AL24&lt;&gt;"",1,0)+IF(AM12&lt;&gt;"",1,0)+IF(AM13&lt;&gt;"",1,0)+IF(AM14&lt;&gt;"",1,0)+IF(AM15&lt;&gt;"",1,0)+IF(AM16&lt;&gt;"",1,0)+IF(AM17&lt;&gt;"",1,0)+IF(AM18&lt;&gt;"",1,0)+IF(AM19&lt;&gt;"",1,0)+IF(AM20&lt;&gt;"",1,0)+IF(AM21&lt;&gt;"",1,0)+IF(AM22&lt;&gt;"",1,0)+IF(AM23&lt;&gt;"",1,0)+IF(AM24&lt;&gt;"",1,0)</f>
        <v>26</v>
      </c>
      <c r="CT82" s="4">
        <f>IF(AL10&lt;&gt;"",IF(OR(AL10="Res",AL10="MR",AL10="Disket",AL10="Udmeldt"),1,2),0)</f>
        <v>0</v>
      </c>
      <c r="CU82" s="3" t="str">
        <f>IF(AND(CS82&lt;26,CT82=0),"",IF(AND(CS82=0,CT82=1),"OK",IF(AND(CS82=26,CS81+CT81=26,CU81=4,CU81=CV81,CW81=3,CX81=5,CX81=CY81,CZ81=1,CT82=0),"OK","FEJL")))</f>
        <v>OK</v>
      </c>
      <c r="CV82" s="4" t="str">
        <f>IF(AL9&lt;&gt;"Status",IF(OR(CS82&gt;0,CT82&gt;0),"FEJL","OK"),CU82)</f>
        <v>OK</v>
      </c>
      <c r="DA82" s="4">
        <f>IF(AO12&lt;&gt;"",1,0)+IF(AO13&lt;&gt;"",1,0)+IF(AO14&lt;&gt;"",1,0)+IF(AO15&lt;&gt;"",1,0)+IF(AO16&lt;&gt;"",1,0)+IF(AO17&lt;&gt;"",1,0)+IF(AO18&lt;&gt;"",1,0)+IF(AO19&lt;&gt;"",1,0)+IF(AO20&lt;&gt;"",1,0)+IF(AO21&lt;&gt;"",1,0)+IF(AO22&lt;&gt;"",1,0)+IF(AO23&lt;&gt;"",1,0)+IF(AO24&lt;&gt;"",1,0)+IF(AP12&lt;&gt;"",1,0)+IF(AP13&lt;&gt;"",1,0)+IF(AP14&lt;&gt;"",1,0)+IF(AP15&lt;&gt;"",1,0)+IF(AP16&lt;&gt;"",1,0)+IF(AP17&lt;&gt;"",1,0)+IF(AP18&lt;&gt;"",1,0)+IF(AP19&lt;&gt;"",1,0)+IF(AP20&lt;&gt;"",1,0)+IF(AP21&lt;&gt;"",1,0)+IF(AP22&lt;&gt;"",1,0)+IF(AP23&lt;&gt;"",1,0)+IF(AP24&lt;&gt;"",1,0)</f>
        <v>26</v>
      </c>
      <c r="DB82" s="4">
        <f>IF(AO10&lt;&gt;"",IF(OR(AO10="Res",AO10="MR",AO10="Disket",AO10="Udmeldt"),1,2),0)</f>
        <v>0</v>
      </c>
      <c r="DC82" s="3" t="str">
        <f>IF(AND(DA82&lt;26,DB82=0),"",IF(AND(DA82=0,DB82=1),"OK",IF(AND(DA82=26,DA81+DB81=26,DC81=4,DC81=DD81,DE81=3,DF81=5,DF81=DG81,DH81=1,DB82=0),"OK","FEJL")))</f>
        <v>OK</v>
      </c>
      <c r="DD82" s="4" t="str">
        <f>IF(AO9&lt;&gt;"Status",IF(OR(DA82&gt;0,DB82&gt;0),"FEJL","OK"),DC82)</f>
        <v>OK</v>
      </c>
      <c r="DI82" s="4">
        <f>IF(AR12&lt;&gt;"",1,0)+IF(AR13&lt;&gt;"",1,0)+IF(AR14&lt;&gt;"",1,0)+IF(AR15&lt;&gt;"",1,0)+IF(AR16&lt;&gt;"",1,0)+IF(AR17&lt;&gt;"",1,0)+IF(AR18&lt;&gt;"",1,0)+IF(AR19&lt;&gt;"",1,0)+IF(AR20&lt;&gt;"",1,0)+IF(AR21&lt;&gt;"",1,0)+IF(AR22&lt;&gt;"",1,0)+IF(AR23&lt;&gt;"",1,0)+IF(AR24&lt;&gt;"",1,0)+IF(AS12&lt;&gt;"",1,0)+IF(AS13&lt;&gt;"",1,0)+IF(AS14&lt;&gt;"",1,0)+IF(AS15&lt;&gt;"",1,0)+IF(AS16&lt;&gt;"",1,0)+IF(AS17&lt;&gt;"",1,0)+IF(AS18&lt;&gt;"",1,0)+IF(AS19&lt;&gt;"",1,0)+IF(AS20&lt;&gt;"",1,0)+IF(AS21&lt;&gt;"",1,0)+IF(AS22&lt;&gt;"",1,0)+IF(AS23&lt;&gt;"",1,0)+IF(AS24&lt;&gt;"",1,0)</f>
        <v>26</v>
      </c>
      <c r="DJ82" s="4">
        <f>IF(AR10&lt;&gt;"",IF(OR(AR10="Res",AR10="MR",AR10="Disket",AR10="Udmeldt"),1,2),0)</f>
        <v>0</v>
      </c>
      <c r="DK82" s="3" t="str">
        <f>IF(AND(DI82&lt;26,DJ82=0),"",IF(AND(DI82=0,DJ82=1),"OK",IF(AND(DI82=26,DI81+DJ81=26,DK81=4,DK81=DL81,DM81=3,DN81=5,DN81=DO81,DP81=1,DJ82=0),"OK","FEJL")))</f>
        <v>OK</v>
      </c>
      <c r="DL82" s="4" t="str">
        <f>IF(AR9&lt;&gt;"Status",IF(OR(DI82&gt;0,DJ82&gt;0),"FEJL","OK"),DK82)</f>
        <v>OK</v>
      </c>
      <c r="DM82" s="9"/>
      <c r="DQ82" s="4">
        <f>IF(AU12&lt;&gt;"",1,0)+IF(AU13&lt;&gt;"",1,0)+IF(AU14&lt;&gt;"",1,0)+IF(AU15&lt;&gt;"",1,0)+IF(AU16&lt;&gt;"",1,0)+IF(AU17&lt;&gt;"",1,0)+IF(AU18&lt;&gt;"",1,0)+IF(AU19&lt;&gt;"",1,0)+IF(AU20&lt;&gt;"",1,0)+IF(AU21&lt;&gt;"",1,0)+IF(AU22&lt;&gt;"",1,0)+IF(AU23&lt;&gt;"",1,0)+IF(AU24&lt;&gt;"",1,0)+IF(AV12&lt;&gt;"",1,0)+IF(AV13&lt;&gt;"",1,0)+IF(AV14&lt;&gt;"",1,0)+IF(AV15&lt;&gt;"",1,0)+IF(AV16&lt;&gt;"",1,0)+IF(AV17&lt;&gt;"",1,0)+IF(AV18&lt;&gt;"",1,0)+IF(AV19&lt;&gt;"",1,0)+IF(AV20&lt;&gt;"",1,0)+IF(AV21&lt;&gt;"",1,0)+IF(AV22&lt;&gt;"",1,0)+IF(AV23&lt;&gt;"",1,0)+IF(AV24&lt;&gt;"",1,0)</f>
        <v>26</v>
      </c>
      <c r="DR82" s="4">
        <f>IF(AU10&lt;&gt;"",IF(OR(AU10="Res",AU10="MR",AU10="Disket",AU10="Udmeldt"),1,2),0)</f>
        <v>0</v>
      </c>
      <c r="DS82" s="3" t="str">
        <f>IF(AND(DQ82&lt;26,DR82=0),"",IF(AND(DQ82=0,DR82=1),"OK",IF(AND(DQ82=26,DQ81+DR81=26,DS81=4,DS81=DT81,DU81=3,DV81=5,DV81=DW81,DX81=1,DR82=0),"OK","FEJL")))</f>
        <v>OK</v>
      </c>
      <c r="DT82" s="4" t="str">
        <f>IF(AU9&lt;&gt;"Status",IF(OR(DQ82&gt;0,DR82&gt;0),"FEJL","OK"),DS82)</f>
        <v>OK</v>
      </c>
      <c r="DY82" s="4">
        <f>IF(AX12&lt;&gt;"",1,0)+IF(AX13&lt;&gt;"",1,0)+IF(AX14&lt;&gt;"",1,0)+IF(AX15&lt;&gt;"",1,0)+IF(AX16&lt;&gt;"",1,0)+IF(AX17&lt;&gt;"",1,0)+IF(AX18&lt;&gt;"",1,0)+IF(AX19&lt;&gt;"",1,0)+IF(AX20&lt;&gt;"",1,0)+IF(AX21&lt;&gt;"",1,0)+IF(AX22&lt;&gt;"",1,0)+IF(AX23&lt;&gt;"",1,0)+IF(AX24&lt;&gt;"",1,0)+IF(AY12&lt;&gt;"",1,0)+IF(AY13&lt;&gt;"",1,0)+IF(AY14&lt;&gt;"",1,0)+IF(AY15&lt;&gt;"",1,0)+IF(AY16&lt;&gt;"",1,0)+IF(AY17&lt;&gt;"",1,0)+IF(AY18&lt;&gt;"",1,0)+IF(AY19&lt;&gt;"",1,0)+IF(AY20&lt;&gt;"",1,0)+IF(AY21&lt;&gt;"",1,0)+IF(AY22&lt;&gt;"",1,0)+IF(AY23&lt;&gt;"",1,0)+IF(AY24&lt;&gt;"",1,0)</f>
        <v>26</v>
      </c>
      <c r="DZ82" s="4">
        <f>IF(AX10&lt;&gt;"",IF(OR(AX10="Res",AX10="MR",AX10="Disket",AX10="Udmeldt"),1,2),0)</f>
        <v>0</v>
      </c>
      <c r="EA82" s="3" t="str">
        <f>IF(AND(DY82&lt;26,DZ82=0),"",IF(AND(DY82=0,DZ82=1),"OK",IF(AND(DY82=26,DY81+DZ81=26,EA81=4,EA81=EB81,EC81=3,ED81=5,ED81=EE81,EF81=1,DZ82=0),"OK","FEJL")))</f>
        <v>OK</v>
      </c>
      <c r="EB82" s="4" t="str">
        <f>IF(AX9&lt;&gt;"Status",IF(OR(DY82&gt;0,DZ82&gt;0),"FEJL","OK"),EA82)</f>
        <v>OK</v>
      </c>
      <c r="EG82" s="4">
        <f>IF(BA12&lt;&gt;"",1,0)+IF(BA13&lt;&gt;"",1,0)+IF(BA14&lt;&gt;"",1,0)+IF(BA15&lt;&gt;"",1,0)+IF(BA16&lt;&gt;"",1,0)+IF(BA17&lt;&gt;"",1,0)+IF(BA18&lt;&gt;"",1,0)+IF(BA19&lt;&gt;"",1,0)+IF(BA20&lt;&gt;"",1,0)+IF(BA21&lt;&gt;"",1,0)+IF(BA22&lt;&gt;"",1,0)+IF(BA23&lt;&gt;"",1,0)+IF(BA24&lt;&gt;"",1,0)+IF(BB12&lt;&gt;"",1,0)+IF(BB13&lt;&gt;"",1,0)+IF(BB14&lt;&gt;"",1,0)+IF(BB15&lt;&gt;"",1,0)+IF(BB16&lt;&gt;"",1,0)+IF(BB17&lt;&gt;"",1,0)+IF(BB18&lt;&gt;"",1,0)+IF(BB19&lt;&gt;"",1,0)+IF(BB20&lt;&gt;"",1,0)+IF(BB21&lt;&gt;"",1,0)+IF(BB22&lt;&gt;"",1,0)+IF(BB23&lt;&gt;"",1,0)+IF(BB24&lt;&gt;"",1,0)</f>
        <v>26</v>
      </c>
      <c r="EH82" s="4">
        <f>IF(BA10&lt;&gt;"",IF(OR(BA10="Res",BA10="MR",BA10="Disket",BA10="Udmeldt"),1,2),0)</f>
        <v>0</v>
      </c>
      <c r="EI82" s="3" t="str">
        <f>IF(AND(EG82&lt;26,EH82=0),"",IF(AND(EG82=0,EH82=1),"OK",IF(AND(EG82=26,EG81+EH81=26,EI81=4,EI81=EJ81,EK81=3,EL81=5,EL81=EM81,EN81=1,EH82=0),"OK","FEJL")))</f>
        <v>OK</v>
      </c>
      <c r="EJ82" s="4" t="str">
        <f>IF(BA9&lt;&gt;"Status",IF(OR(EG82&gt;0,EH82&gt;0),"FEJL","OK"),EI82)</f>
        <v>OK</v>
      </c>
      <c r="EO82" s="4">
        <f>IF(BD12&lt;&gt;"",1,0)+IF(BD13&lt;&gt;"",1,0)+IF(BD14&lt;&gt;"",1,0)+IF(BD15&lt;&gt;"",1,0)+IF(BD16&lt;&gt;"",1,0)+IF(BD17&lt;&gt;"",1,0)+IF(BD18&lt;&gt;"",1,0)+IF(BD19&lt;&gt;"",1,0)+IF(BD20&lt;&gt;"",1,0)+IF(BD21&lt;&gt;"",1,0)+IF(BD22&lt;&gt;"",1,0)+IF(BD23&lt;&gt;"",1,0)+IF(BD24&lt;&gt;"",1,0)+IF(BE12&lt;&gt;"",1,0)+IF(BE13&lt;&gt;"",1,0)+IF(BE14&lt;&gt;"",1,0)+IF(BE15&lt;&gt;"",1,0)+IF(BE16&lt;&gt;"",1,0)+IF(BE17&lt;&gt;"",1,0)+IF(BE18&lt;&gt;"",1,0)+IF(BE19&lt;&gt;"",1,0)+IF(BE20&lt;&gt;"",1,0)+IF(BE21&lt;&gt;"",1,0)+IF(BE22&lt;&gt;"",1,0)+IF(BE23&lt;&gt;"",1,0)+IF(BE24&lt;&gt;"",1,0)</f>
        <v>26</v>
      </c>
      <c r="EP82" s="4">
        <f>IF(BD10&lt;&gt;"",IF(OR(BD10="Res",BD10="MR",BD10="Disket",BD10="Udmeldt"),1,2),0)</f>
        <v>0</v>
      </c>
      <c r="EQ82" s="3" t="str">
        <f>IF(AND(EO82&lt;26,EP82=0),"",IF(AND(EO82=0,EP82=1),"OK",IF(AND(EO82=26,EO81+EP81=26,EQ81=4,EQ81=ER81,ES81=3,ET81=5,ET81=EU81,EV81=1,EP82=0),"OK","FEJL")))</f>
        <v>OK</v>
      </c>
      <c r="ER82" s="4" t="str">
        <f>IF(BD9&lt;&gt;"Status",IF(OR(EO82&gt;0,EP82&gt;0),"FEJL","OK"),EQ82)</f>
        <v>OK</v>
      </c>
      <c r="EW82" s="4">
        <f>IF(BG12&lt;&gt;"",1,0)+IF(BG13&lt;&gt;"",1,0)+IF(BG14&lt;&gt;"",1,0)+IF(BG15&lt;&gt;"",1,0)+IF(BG16&lt;&gt;"",1,0)+IF(BG17&lt;&gt;"",1,0)+IF(BG18&lt;&gt;"",1,0)+IF(BG19&lt;&gt;"",1,0)+IF(BG20&lt;&gt;"",1,0)+IF(BG21&lt;&gt;"",1,0)+IF(BG22&lt;&gt;"",1,0)+IF(BG23&lt;&gt;"",1,0)+IF(BG24&lt;&gt;"",1,0)+IF(BH12&lt;&gt;"",1,0)+IF(BH13&lt;&gt;"",1,0)+IF(BH14&lt;&gt;"",1,0)+IF(BH15&lt;&gt;"",1,0)+IF(BH16&lt;&gt;"",1,0)+IF(BH17&lt;&gt;"",1,0)+IF(BH18&lt;&gt;"",1,0)+IF(BH19&lt;&gt;"",1,0)+IF(BH20&lt;&gt;"",1,0)+IF(BH21&lt;&gt;"",1,0)+IF(BH22&lt;&gt;"",1,0)+IF(BH23&lt;&gt;"",1,0)+IF(BH24&lt;&gt;"",1,0)</f>
        <v>26</v>
      </c>
      <c r="EX82" s="4">
        <f>IF(BG10&lt;&gt;"",IF(OR(BG10="Res",BG10="MR",BG10="Disket",BG10="Udmeldt"),1,2),0)</f>
        <v>0</v>
      </c>
      <c r="EY82" s="3" t="str">
        <f>IF(AND(EW82&lt;26,EX82=0),"",IF(AND(EW82=0,EX82=1),"OK",IF(AND(EW82=26,EW81+EX81=26,EY81=4,EY81=EZ81,FA81=3,FB81=5,FB81=FC81,FD81=1,EX82=0),"OK","FEJL")))</f>
        <v>OK</v>
      </c>
      <c r="EZ82" s="4" t="str">
        <f>IF(BG9&lt;&gt;"Status",IF(OR(EW82&gt;0,EX82&gt;0),"FEJL","OK"),EY82)</f>
        <v>OK</v>
      </c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</row>
    <row r="83" spans="1:219" s="9" customFormat="1" hidden="1">
      <c r="A83" s="3">
        <f t="shared" ref="A83:A95" si="165">IF(OR(B33=1,B33="x",B33=2,B33="1*",B33="x*",B33="2*"),1,0)</f>
        <v>1</v>
      </c>
      <c r="B83" s="3">
        <f t="shared" ref="B83:B95" si="166">IF(OR(C33=1,C33="x",C33=2,C33="1x",C33=12,C33="x2",C33="1x2"),1,0)</f>
        <v>1</v>
      </c>
      <c r="C83" s="3">
        <f t="shared" ref="C83:C95" si="167">IF(OR(B33="1*",B33="x*",B33="2*"),1,0)</f>
        <v>1</v>
      </c>
      <c r="D83" s="4">
        <f t="shared" ref="D83:D95" si="168">IF(AND(B33="1*",C33=1),1,IF(AND(B33="x*",C33="x"),1,IF(AND(B33="2*",C33=2),1,0)))</f>
        <v>1</v>
      </c>
      <c r="E83" s="4">
        <f t="shared" ref="E83:E95" si="169">IF(B33=C33,1,0)</f>
        <v>0</v>
      </c>
      <c r="F83" s="3">
        <f t="shared" ref="F83:F95" si="170">IF(OR(C33="1x",C33=12,C33="x2"),1,0)</f>
        <v>0</v>
      </c>
      <c r="G83" s="3">
        <f t="shared" ref="G83:G95" si="171">IF(AND(B33=1,C33="1x"),1,IF(AND(B33=1,C33=12),1,IF(AND(B33="x",C33="1x"),1,IF(AND(B33="x",C33="x2"),1,IF(AND(B33=2,C33="x2"),1,IF(AND(B33=2,C33=12),1,0))))))</f>
        <v>0</v>
      </c>
      <c r="H83" s="3">
        <f t="shared" ref="H83:H95" si="172">IF(OR(B33=1,B33="x",B33=2),IF(C33="1x2",1,0),0)</f>
        <v>0</v>
      </c>
      <c r="I83" s="3">
        <f t="shared" ref="I83:I95" si="173">IF(OR(E33=1,E33="x",E33=2,E33="1*",E33="x*",E33="2*"),1,0)</f>
        <v>1</v>
      </c>
      <c r="J83" s="3">
        <f t="shared" ref="J83:J95" si="174">IF(OR(F33=1,F33="x",F33=2,F33="1x",F33=12,F33="x2",F33="1x2"),1,0)</f>
        <v>1</v>
      </c>
      <c r="K83" s="3">
        <f t="shared" ref="K83:K95" si="175">IF(OR(E33="1*",E33="x*",E33="2*"),1,0)</f>
        <v>0</v>
      </c>
      <c r="L83" s="4">
        <f t="shared" ref="L83:L95" si="176">IF(AND(E33="1*",F33=1),1,IF(AND(E33="x*",F33="x"),1,IF(AND(E33="2*",F33=2),1,0)))</f>
        <v>0</v>
      </c>
      <c r="M83" s="4">
        <f t="shared" ref="M83:M95" si="177">IF(E33=F33,1,0)</f>
        <v>1</v>
      </c>
      <c r="N83" s="3">
        <f t="shared" ref="N83:N95" si="178">IF(OR(F33="1x",F33=12,F33="x2"),1,0)</f>
        <v>0</v>
      </c>
      <c r="O83" s="3">
        <f t="shared" ref="O83:O95" si="179">IF(AND(E33=1,F33="1x"),1,IF(AND(E33=1,F33=12),1,IF(AND(E33="x",F33="1x"),1,IF(AND(E33="x",F33="x2"),1,IF(AND(E33=2,F33="x2"),1,IF(AND(E33=2,F33=12),1,0))))))</f>
        <v>0</v>
      </c>
      <c r="P83" s="3">
        <f t="shared" ref="P83:P95" si="180">IF(OR(E33=1,E33="x",E33=2),IF(F33="1x2",1,0),0)</f>
        <v>0</v>
      </c>
      <c r="Q83" s="3">
        <f t="shared" ref="Q83:Q95" si="181">IF(OR(H33=1,H33="x",H33=2,H33="1*",H33="x*",H33="2*"),1,0)</f>
        <v>1</v>
      </c>
      <c r="R83" s="3">
        <f t="shared" ref="R83:R95" si="182">IF(OR(I33=1,I33="x",I33=2,I33="1x",I33=12,I33="x2",I33="1x2"),1,0)</f>
        <v>1</v>
      </c>
      <c r="S83" s="3">
        <f t="shared" ref="S83:S95" si="183">IF(OR(H33="1*",H33="x*",H33="2*"),1,0)</f>
        <v>1</v>
      </c>
      <c r="T83" s="4">
        <f t="shared" ref="T83:T95" si="184">IF(AND(H33="1*",I33=1),1,IF(AND(H33="x*",I33="x"),1,IF(AND(H33="2*",I33=2),1,0)))</f>
        <v>1</v>
      </c>
      <c r="U83" s="4">
        <f t="shared" ref="U83:U95" si="185">IF(H33=I33,1,0)</f>
        <v>0</v>
      </c>
      <c r="V83" s="3">
        <f t="shared" ref="V83:V95" si="186">IF(OR(I33="1x",I33=12,I33="x2"),1,0)</f>
        <v>0</v>
      </c>
      <c r="W83" s="3">
        <f t="shared" ref="W83:W95" si="187">IF(AND(H33=1,I33="1x"),1,IF(AND(H33=1,I33=12),1,IF(AND(H33="x",I33="1x"),1,IF(AND(H33="x",I33="x2"),1,IF(AND(H33=2,I33="x2"),1,IF(AND(H33=2,I33=12),1,0))))))</f>
        <v>0</v>
      </c>
      <c r="X83" s="3">
        <f t="shared" ref="X83:X95" si="188">IF(OR(H33=1,H33="x",H33=2),IF(I33="1x2",1,0),0)</f>
        <v>0</v>
      </c>
      <c r="Y83" s="3">
        <f t="shared" ref="Y83:Y95" si="189">IF(OR(K33=1,K33="x",K33=2,K33="1*",K33="x*",K33="2*"),1,0)</f>
        <v>1</v>
      </c>
      <c r="Z83" s="3">
        <f t="shared" ref="Z83:Z95" si="190">IF(OR(L33=1,L33="x",L33=2,L33="1x",L33=12,L33="x2",L33="1x2"),1,0)</f>
        <v>1</v>
      </c>
      <c r="AA83" s="3">
        <f t="shared" ref="AA83:AA95" si="191">IF(OR(K33="1*",K33="x*",K33="2*"),1,0)</f>
        <v>1</v>
      </c>
      <c r="AB83" s="4">
        <f t="shared" ref="AB83:AB95" si="192">IF(AND(K33="1*",L33=1),1,IF(AND(K33="x*",L33="x"),1,IF(AND(K33="2*",L33=2),1,0)))</f>
        <v>1</v>
      </c>
      <c r="AC83" s="4">
        <f t="shared" ref="AC83:AC95" si="193">IF(K33=L33,1,0)</f>
        <v>0</v>
      </c>
      <c r="AD83" s="3">
        <f t="shared" ref="AD83:AD95" si="194">IF(OR(L33="1x",L33=12,L33="x2"),1,0)</f>
        <v>0</v>
      </c>
      <c r="AE83" s="3">
        <f t="shared" ref="AE83:AE95" si="195">IF(AND(K33=1,L33="1x"),1,IF(AND(K33=1,L33=12),1,IF(AND(K33="x",L33="1x"),1,IF(AND(K33="x",L33="x2"),1,IF(AND(K33=2,L33="x2"),1,IF(AND(K33=2,L33=12),1,0))))))</f>
        <v>0</v>
      </c>
      <c r="AF83" s="3">
        <f t="shared" ref="AF83:AF95" si="196">IF(OR(K33=1,K33="x",K33=2),IF(L33="1x2",1,0),0)</f>
        <v>0</v>
      </c>
      <c r="AG83" s="3">
        <f t="shared" ref="AG83:AG95" si="197">IF(OR(N33=1,N33="x",N33=2,N33="1*",N33="x*",N33="2*"),1,0)</f>
        <v>1</v>
      </c>
      <c r="AH83" s="3">
        <f t="shared" ref="AH83:AH95" si="198">IF(OR(O33=1,O33="x",O33=2,O33="1x",O33=12,O33="x2",O33="1x2"),1,0)</f>
        <v>1</v>
      </c>
      <c r="AI83" s="3">
        <f t="shared" ref="AI83:AI95" si="199">IF(OR(N33="1*",N33="x*",N33="2*"),1,0)</f>
        <v>1</v>
      </c>
      <c r="AJ83" s="4">
        <f t="shared" ref="AJ83:AJ95" si="200">IF(AND(N33="1*",O33=1),1,IF(AND(N33="x*",O33="x"),1,IF(AND(N33="2*",O33=2),1,0)))</f>
        <v>1</v>
      </c>
      <c r="AK83" s="4">
        <f t="shared" ref="AK83:AK95" si="201">IF(N33=O33,1,0)</f>
        <v>0</v>
      </c>
      <c r="AL83" s="3">
        <f t="shared" ref="AL83:AL95" si="202">IF(OR(O33="1x",O33=12,O33="x2"),1,0)</f>
        <v>0</v>
      </c>
      <c r="AM83" s="3">
        <f t="shared" ref="AM83:AM95" si="203">IF(AND(N33=1,O33="1x"),1,IF(AND(N33=1,O33=12),1,IF(AND(N33="x",O33="1x"),1,IF(AND(N33="x",O33="x2"),1,IF(AND(N33=2,O33="x2"),1,IF(AND(N33=2,O33=12),1,0))))))</f>
        <v>0</v>
      </c>
      <c r="AN83" s="3">
        <f t="shared" ref="AN83:AN95" si="204">IF(OR(N33=1,N33="x",N33=2),IF(O33="1x2",1,0),0)</f>
        <v>0</v>
      </c>
      <c r="AO83" s="3">
        <f t="shared" ref="AO83:AO95" si="205">IF(OR(Q33=1,Q33="x",Q33=2,Q33="1*",Q33="x*",Q33="2*"),1,0)</f>
        <v>1</v>
      </c>
      <c r="AP83" s="3">
        <f t="shared" ref="AP83:AP95" si="206">IF(OR(R33=1,R33="x",R33=2,R33="1x",R33=12,R33="x2",R33="1x2"),1,0)</f>
        <v>1</v>
      </c>
      <c r="AQ83" s="3">
        <f t="shared" ref="AQ83:AQ95" si="207">IF(OR(Q33="1*",Q33="x*",Q33="2*"),1,0)</f>
        <v>1</v>
      </c>
      <c r="AR83" s="4">
        <f t="shared" ref="AR83:AR95" si="208">IF(AND(Q33="1*",R33=1),1,IF(AND(Q33="x*",R33="x"),1,IF(AND(Q33="2*",R33=2),1,0)))</f>
        <v>1</v>
      </c>
      <c r="AS83" s="4">
        <f t="shared" ref="AS83:AS95" si="209">IF(Q33=R33,1,0)</f>
        <v>0</v>
      </c>
      <c r="AT83" s="3">
        <f t="shared" ref="AT83:AT95" si="210">IF(OR(R33="1x",R33=12,R33="x2"),1,0)</f>
        <v>0</v>
      </c>
      <c r="AU83" s="3">
        <f t="shared" ref="AU83:AU95" si="211">IF(AND(Q33=1,R33="1x"),1,IF(AND(Q33=1,R33=12),1,IF(AND(Q33="x",R33="1x"),1,IF(AND(Q33="x",R33="x2"),1,IF(AND(Q33=2,R33="x2"),1,IF(AND(Q33=2,R33=12),1,0))))))</f>
        <v>0</v>
      </c>
      <c r="AV83" s="3">
        <f t="shared" ref="AV83:AV95" si="212">IF(OR(Q33=1,Q33="x",Q33=2),IF(R33="1x2",1,0),0)</f>
        <v>0</v>
      </c>
      <c r="AW83" s="3">
        <f t="shared" ref="AW83:AW95" si="213">IF(OR(T33=1,T33="x",T33=2,T33="1*",T33="x*",T33="2*"),1,0)</f>
        <v>1</v>
      </c>
      <c r="AX83" s="3">
        <f t="shared" ref="AX83:AX95" si="214">IF(OR(U33=1,U33="x",U33=2,U33="1x",U33=12,U33="x2",U33="1x2"),1,0)</f>
        <v>1</v>
      </c>
      <c r="AY83" s="3">
        <f t="shared" ref="AY83:AY95" si="215">IF(OR(T33="1*",T33="x*",T33="2*"),1,0)</f>
        <v>1</v>
      </c>
      <c r="AZ83" s="4">
        <f t="shared" ref="AZ83:AZ95" si="216">IF(AND(T33="1*",U33=1),1,IF(AND(T33="x*",U33="x"),1,IF(AND(T33="2*",U33=2),1,0)))</f>
        <v>1</v>
      </c>
      <c r="BA83" s="4">
        <f t="shared" ref="BA83:BA95" si="217">IF(T33=U33,1,0)</f>
        <v>0</v>
      </c>
      <c r="BB83" s="3">
        <f t="shared" ref="BB83:BB95" si="218">IF(OR(U33="1x",U33=12,U33="x2"),1,0)</f>
        <v>0</v>
      </c>
      <c r="BC83" s="3">
        <f t="shared" ref="BC83:BC95" si="219">IF(AND(T33=1,U33="1x"),1,IF(AND(T33=1,U33=12),1,IF(AND(T33="x",U33="1x"),1,IF(AND(T33="x",U33="x2"),1,IF(AND(T33=2,U33="x2"),1,IF(AND(T33=2,U33=12),1,0))))))</f>
        <v>0</v>
      </c>
      <c r="BD83" s="3">
        <f t="shared" ref="BD83:BD95" si="220">IF(OR(T33=1,T33="x",T33=2),IF(U33="1x2",1,0),0)</f>
        <v>0</v>
      </c>
      <c r="BE83" s="3">
        <f t="shared" ref="BE83:BE95" si="221">IF(OR(W33=1,W33="x",W33=2,W33="1*",W33="x*",W33="2*"),1,0)</f>
        <v>1</v>
      </c>
      <c r="BF83" s="3">
        <f t="shared" ref="BF83:BF95" si="222">IF(OR(X33=1,X33="x",X33=2,X33="1x",X33=12,X33="x2",X33="1x2"),1,0)</f>
        <v>1</v>
      </c>
      <c r="BG83" s="3">
        <f t="shared" ref="BG83:BG95" si="223">IF(OR(W33="1*",W33="x*",W33="2*"),1,0)</f>
        <v>1</v>
      </c>
      <c r="BH83" s="4">
        <f t="shared" ref="BH83:BH95" si="224">IF(AND(W33="1*",X33=1),1,IF(AND(W33="x*",X33="x"),1,IF(AND(W33="2*",X33=2),1,0)))</f>
        <v>1</v>
      </c>
      <c r="BI83" s="4">
        <f t="shared" ref="BI83:BI95" si="225">IF(W33=X33,1,0)</f>
        <v>0</v>
      </c>
      <c r="BJ83" s="3">
        <f t="shared" ref="BJ83:BJ95" si="226">IF(OR(X33="1x",X33=12,X33="x2"),1,0)</f>
        <v>0</v>
      </c>
      <c r="BK83" s="3">
        <f t="shared" ref="BK83:BK95" si="227">IF(AND(W33=1,X33="1x"),1,IF(AND(W33=1,X33=12),1,IF(AND(W33="x",X33="1x"),1,IF(AND(W33="x",X33="x2"),1,IF(AND(W33=2,X33="x2"),1,IF(AND(W33=2,X33=12),1,0))))))</f>
        <v>0</v>
      </c>
      <c r="BL83" s="3">
        <f t="shared" ref="BL83:BL95" si="228">IF(OR(W33=1,W33="x",W33=2),IF(X33="1x2",1,0),0)</f>
        <v>0</v>
      </c>
      <c r="BM83" s="3">
        <f t="shared" ref="BM83:BM95" si="229">IF(OR(Z33=1,Z33="x",Z33=2,Z33="1*",Z33="x*",Z33="2*"),1,0)</f>
        <v>1</v>
      </c>
      <c r="BN83" s="3">
        <f t="shared" ref="BN83:BN95" si="230">IF(OR(AA33=1,AA33="x",AA33=2,AA33="1x",AA33=12,AA33="x2",AA33="1x2"),1,0)</f>
        <v>1</v>
      </c>
      <c r="BO83" s="3">
        <f t="shared" ref="BO83:BO95" si="231">IF(OR(Z33="1*",Z33="x*",Z33="2*"),1,0)</f>
        <v>1</v>
      </c>
      <c r="BP83" s="4">
        <f t="shared" ref="BP83:BP95" si="232">IF(AND(Z33="1*",AA33=1),1,IF(AND(Z33="x*",AA33="x"),1,IF(AND(Z33="2*",AA33=2),1,0)))</f>
        <v>1</v>
      </c>
      <c r="BQ83" s="4">
        <f t="shared" ref="BQ83:BQ95" si="233">IF(Z33=AA33,1,0)</f>
        <v>0</v>
      </c>
      <c r="BR83" s="3">
        <f t="shared" ref="BR83:BR95" si="234">IF(OR(AA33="1x",AA33=12,AA33="x2"),1,0)</f>
        <v>0</v>
      </c>
      <c r="BS83" s="3">
        <f t="shared" ref="BS83:BS95" si="235">IF(AND(Z33=1,AA33="1x"),1,IF(AND(Z33=1,AA33=12),1,IF(AND(Z33="x",AA33="1x"),1,IF(AND(Z33="x",AA33="x2"),1,IF(AND(Z33=2,AA33="x2"),1,IF(AND(Z33=2,AA33=12),1,0))))))</f>
        <v>0</v>
      </c>
      <c r="BT83" s="3">
        <f t="shared" ref="BT83:BT95" si="236">IF(OR(Z33=1,Z33="x",Z33=2),IF(AA33="1x2",1,0),0)</f>
        <v>0</v>
      </c>
      <c r="BU83" s="3">
        <f t="shared" ref="BU83:BU95" si="237">IF(OR(AC33=1,AC33="x",AC33=2,AC33="1*",AC33="x*",AC33="2*"),1,0)</f>
        <v>1</v>
      </c>
      <c r="BV83" s="3">
        <f t="shared" ref="BV83:BV95" si="238">IF(OR(AD33=1,AD33="x",AD33=2,AD33="1x",AD33=12,AD33="x2",AD33="1x2"),1,0)</f>
        <v>1</v>
      </c>
      <c r="BW83" s="3">
        <f t="shared" ref="BW83:BW95" si="239">IF(OR(AC33="1*",AC33="x*",AC33="2*"),1,0)</f>
        <v>0</v>
      </c>
      <c r="BX83" s="4">
        <f t="shared" ref="BX83:BX95" si="240">IF(AND(AC33="1*",AD33=1),1,IF(AND(AC33="x*",AD33="x"),1,IF(AND(AC33="2*",AD33=2),1,0)))</f>
        <v>0</v>
      </c>
      <c r="BY83" s="4">
        <f t="shared" ref="BY83:BY95" si="241">IF(AC33=AD33,1,0)</f>
        <v>0</v>
      </c>
      <c r="BZ83" s="3">
        <f t="shared" ref="BZ83:BZ95" si="242">IF(OR(AD33="1x",AD33=12,AD33="x2"),1,0)</f>
        <v>1</v>
      </c>
      <c r="CA83" s="3">
        <f t="shared" ref="CA83:CA95" si="243">IF(AND(AC33=1,AD33="1x"),1,IF(AND(AC33=1,AD33=12),1,IF(AND(AC33="x",AD33="1x"),1,IF(AND(AC33="x",AD33="x2"),1,IF(AND(AC33=2,AD33="x2"),1,IF(AND(AC33=2,AD33=12),1,0))))))</f>
        <v>1</v>
      </c>
      <c r="CB83" s="3">
        <f t="shared" ref="CB83:CB95" si="244">IF(OR(AC33=1,AC33="x",AC33=2),IF(AD33="1x2",1,0),0)</f>
        <v>0</v>
      </c>
      <c r="CC83" s="3">
        <f t="shared" ref="CC83:CC95" si="245">IF(OR(AF33=1,AF33="x",AF33=2,AF33="1*",AF33="x*",AF33="2*"),1,0)</f>
        <v>1</v>
      </c>
      <c r="CD83" s="3">
        <f t="shared" ref="CD83:CD95" si="246">IF(OR(AG33=1,AG33="x",AG33=2,AG33="1x",AG33=12,AG33="x2",AG33="1x2"),1,0)</f>
        <v>1</v>
      </c>
      <c r="CE83" s="3">
        <f t="shared" ref="CE83:CE95" si="247">IF(OR(AF33="1*",AF33="x*",AF33="2*"),1,0)</f>
        <v>1</v>
      </c>
      <c r="CF83" s="4">
        <f t="shared" ref="CF83:CF95" si="248">IF(AND(AF33="1*",AG33=1),1,IF(AND(AF33="x*",AG33="x"),1,IF(AND(AF33="2*",AG33=2),1,0)))</f>
        <v>1</v>
      </c>
      <c r="CG83" s="4">
        <f t="shared" ref="CG83:CG95" si="249">IF(AF33=AG33,1,0)</f>
        <v>0</v>
      </c>
      <c r="CH83" s="3">
        <f t="shared" ref="CH83:CH95" si="250">IF(OR(AG33="1x",AG33=12,AG33="x2"),1,0)</f>
        <v>0</v>
      </c>
      <c r="CI83" s="3">
        <f t="shared" ref="CI83:CI95" si="251">IF(AND(AF33=1,AG33="1x"),1,IF(AND(AF33=1,AG33=12),1,IF(AND(AF33="x",AG33="1x"),1,IF(AND(AF33="x",AG33="x2"),1,IF(AND(AF33=2,AG33="x2"),1,IF(AND(AF33=2,AG33=12),1,0))))))</f>
        <v>0</v>
      </c>
      <c r="CJ83" s="3">
        <f t="shared" ref="CJ83:CJ95" si="252">IF(OR(AF33=1,AF33="x",AF33=2),IF(AG33="1x2",1,0),0)</f>
        <v>0</v>
      </c>
      <c r="CK83" s="3">
        <f t="shared" ref="CK83:CK95" si="253">IF(OR(AI33=1,AI33="x",AI33=2,AI33="1*",AI33="x*",AI33="2*"),1,0)</f>
        <v>1</v>
      </c>
      <c r="CL83" s="3">
        <f t="shared" ref="CL83:CL95" si="254">IF(OR(AJ33=1,AJ33="x",AJ33=2,AJ33="1x",AJ33=12,AJ33="x2",AJ33="1x2"),1,0)</f>
        <v>1</v>
      </c>
      <c r="CM83" s="3">
        <f t="shared" ref="CM83:CM95" si="255">IF(OR(AI33="1*",AI33="x*",AI33="2*"),1,0)</f>
        <v>1</v>
      </c>
      <c r="CN83" s="4">
        <f t="shared" ref="CN83:CN95" si="256">IF(AND(AI33="1*",AJ33=1),1,IF(AND(AI33="x*",AJ33="x"),1,IF(AND(AI33="2*",AJ33=2),1,0)))</f>
        <v>1</v>
      </c>
      <c r="CO83" s="4">
        <f t="shared" ref="CO83:CO95" si="257">IF(AI33=AJ33,1,0)</f>
        <v>0</v>
      </c>
      <c r="CP83" s="3">
        <f t="shared" ref="CP83:CP95" si="258">IF(OR(AJ33="1x",AJ33=12,AJ33="x2"),1,0)</f>
        <v>0</v>
      </c>
      <c r="CQ83" s="3">
        <f t="shared" ref="CQ83:CQ95" si="259">IF(AND(AI33=1,AJ33="1x"),1,IF(AND(AI33=1,AJ33=12),1,IF(AND(AI33="x",AJ33="1x"),1,IF(AND(AI33="x",AJ33="x2"),1,IF(AND(AI33=2,AJ33="x2"),1,IF(AND(AI33=2,AJ33=12),1,0))))))</f>
        <v>0</v>
      </c>
      <c r="CR83" s="3">
        <f t="shared" ref="CR83:CR95" si="260">IF(OR(AI33=1,AI33="x",AI33=2),IF(AJ33="1x2",1,0),0)</f>
        <v>0</v>
      </c>
      <c r="CS83" s="3">
        <f t="shared" ref="CS83:CS95" si="261">IF(OR(AL33=1,AL33="x",AL33=2,AL33="1*",AL33="x*",AL33="2*"),1,0)</f>
        <v>1</v>
      </c>
      <c r="CT83" s="3">
        <f t="shared" ref="CT83:CT95" si="262">IF(OR(AM33=1,AM33="x",AM33=2,AM33="1x",AM33=12,AM33="x2",AM33="1x2"),1,0)</f>
        <v>1</v>
      </c>
      <c r="CU83" s="3">
        <f t="shared" ref="CU83:CU95" si="263">IF(OR(AL33="1*",AL33="x*",AL33="2*"),1,0)</f>
        <v>1</v>
      </c>
      <c r="CV83" s="4">
        <f t="shared" ref="CV83:CV95" si="264">IF(AND(AL33="1*",AM33=1),1,IF(AND(AL33="x*",AM33="x"),1,IF(AND(AL33="2*",AM33=2),1,0)))</f>
        <v>1</v>
      </c>
      <c r="CW83" s="4">
        <f t="shared" ref="CW83:CW95" si="265">IF(AL33=AM33,1,0)</f>
        <v>0</v>
      </c>
      <c r="CX83" s="3">
        <f t="shared" ref="CX83:CX95" si="266">IF(OR(AM33="1x",AM33=12,AM33="x2"),1,0)</f>
        <v>0</v>
      </c>
      <c r="CY83" s="3">
        <f t="shared" ref="CY83:CY95" si="267">IF(AND(AL33=1,AM33="1x"),1,IF(AND(AL33=1,AM33=12),1,IF(AND(AL33="x",AM33="1x"),1,IF(AND(AL33="x",AM33="x2"),1,IF(AND(AL33=2,AM33="x2"),1,IF(AND(AL33=2,AM33=12),1,0))))))</f>
        <v>0</v>
      </c>
      <c r="CZ83" s="3">
        <f t="shared" ref="CZ83:CZ95" si="268">IF(OR(AL33=1,AL33="x",AL33=2),IF(AM33="1x2",1,0),0)</f>
        <v>0</v>
      </c>
      <c r="DA83" s="3">
        <f t="shared" ref="DA83:DA95" si="269">IF(OR(AO33=1,AO33="x",AO33=2,AO33="1*",AO33="x*",AO33="2*"),1,0)</f>
        <v>1</v>
      </c>
      <c r="DB83" s="3">
        <f t="shared" ref="DB83:DB95" si="270">IF(OR(AP33=1,AP33="x",AP33=2,AP33="1x",AP33=12,AP33="x2",AP33="1x2"),1,0)</f>
        <v>1</v>
      </c>
      <c r="DC83" s="3">
        <f t="shared" ref="DC83:DC95" si="271">IF(OR(AO33="1*",AO33="x*",AO33="2*"),1,0)</f>
        <v>1</v>
      </c>
      <c r="DD83" s="4">
        <f t="shared" ref="DD83:DD95" si="272">IF(AND(AO33="1*",AP33=1),1,IF(AND(AO33="x*",AP33="x"),1,IF(AND(AO33="2*",AP33=2),1,0)))</f>
        <v>1</v>
      </c>
      <c r="DE83" s="4">
        <f t="shared" ref="DE83:DE95" si="273">IF(AO33=AP33,1,0)</f>
        <v>0</v>
      </c>
      <c r="DF83" s="3">
        <f t="shared" ref="DF83:DF95" si="274">IF(OR(AP33="1x",AP33=12,AP33="x2"),1,0)</f>
        <v>0</v>
      </c>
      <c r="DG83" s="3">
        <f t="shared" ref="DG83:DG95" si="275">IF(AND(AO33=1,AP33="1x"),1,IF(AND(AO33=1,AP33=12),1,IF(AND(AO33="x",AP33="1x"),1,IF(AND(AO33="x",AP33="x2"),1,IF(AND(AO33=2,AP33="x2"),1,IF(AND(AO33=2,AP33=12),1,0))))))</f>
        <v>0</v>
      </c>
      <c r="DH83" s="3">
        <f t="shared" ref="DH83:DH95" si="276">IF(OR(AO33=1,AO33="x",AO33=2),IF(AP33="1x2",1,0),0)</f>
        <v>0</v>
      </c>
      <c r="DI83" s="3">
        <f t="shared" ref="DI83:DI95" si="277">IF(OR(AR33=1,AR33="x",AR33=2,AR33="1*",AR33="x*",AR33="2*"),1,0)</f>
        <v>1</v>
      </c>
      <c r="DJ83" s="3">
        <f t="shared" ref="DJ83:DJ95" si="278">IF(OR(AS33=1,AS33="x",AS33=2,AS33="1x",AS33=12,AS33="x2",AS33="1x2"),1,0)</f>
        <v>1</v>
      </c>
      <c r="DK83" s="3">
        <f t="shared" ref="DK83:DK95" si="279">IF(OR(AR33="1*",AR33="x*",AR33="2*"),1,0)</f>
        <v>1</v>
      </c>
      <c r="DL83" s="4">
        <f t="shared" ref="DL83:DL95" si="280">IF(AND(AR33="1*",AS33=1),1,IF(AND(AR33="x*",AS33="x"),1,IF(AND(AR33="2*",AS33=2),1,0)))</f>
        <v>1</v>
      </c>
      <c r="DM83" s="4">
        <f t="shared" ref="DM83:DM95" si="281">IF(AR33=AS33,1,0)</f>
        <v>0</v>
      </c>
      <c r="DN83" s="3">
        <f t="shared" ref="DN83:DN95" si="282">IF(OR(AS33="1x",AS33=12,AS33="x2"),1,0)</f>
        <v>0</v>
      </c>
      <c r="DO83" s="3">
        <f t="shared" ref="DO83:DO95" si="283">IF(AND(AR33=1,AS33="1x"),1,IF(AND(AR33=1,AS33=12),1,IF(AND(AR33="x",AS33="1x"),1,IF(AND(AR33="x",AS33="x2"),1,IF(AND(AR33=2,AS33="x2"),1,IF(AND(AR33=2,AS33=12),1,0))))))</f>
        <v>0</v>
      </c>
      <c r="DP83" s="3">
        <f t="shared" ref="DP83:DP95" si="284">IF(OR(AR33=1,AR33="x",AR33=2),IF(AS33="1x2",1,0),0)</f>
        <v>0</v>
      </c>
      <c r="DQ83" s="3">
        <f t="shared" ref="DQ83:DQ95" si="285">IF(OR(AU33=1,AU33="x",AU33=2,AU33="1*",AU33="x*",AU33="2*"),1,0)</f>
        <v>1</v>
      </c>
      <c r="DR83" s="3">
        <f t="shared" ref="DR83:DR95" si="286">IF(OR(AV33=1,AV33="x",AV33=2,AV33="1x",AV33=12,AV33="x2",AV33="1x2"),1,0)</f>
        <v>1</v>
      </c>
      <c r="DS83" s="3">
        <f t="shared" ref="DS83:DS95" si="287">IF(OR(AU33="1*",AU33="x*",AU33="2*"),1,0)</f>
        <v>1</v>
      </c>
      <c r="DT83" s="4">
        <f t="shared" ref="DT83:DT95" si="288">IF(AND(AU33="1*",AV33=1),1,IF(AND(AU33="x*",AV33="x"),1,IF(AND(AU33="2*",AV33=2),1,0)))</f>
        <v>1</v>
      </c>
      <c r="DU83" s="4">
        <f t="shared" ref="DU83:DU95" si="289">IF(AU33=AV33,1,0)</f>
        <v>0</v>
      </c>
      <c r="DV83" s="3">
        <f t="shared" ref="DV83:DV95" si="290">IF(OR(AV33="1x",AV33=12,AV33="x2"),1,0)</f>
        <v>0</v>
      </c>
      <c r="DW83" s="3">
        <f t="shared" ref="DW83:DW95" si="291">IF(AND(AU33=1,AV33="1x"),1,IF(AND(AU33=1,AV33=12),1,IF(AND(AU33="x",AV33="1x"),1,IF(AND(AU33="x",AV33="x2"),1,IF(AND(AU33=2,AV33="x2"),1,IF(AND(AU33=2,AV33=12),1,0))))))</f>
        <v>0</v>
      </c>
      <c r="DX83" s="3">
        <f t="shared" ref="DX83:DX95" si="292">IF(OR(AU33=1,AU33="x",AU33=2),IF(AV33="1x2",1,0),0)</f>
        <v>0</v>
      </c>
      <c r="DY83" s="3">
        <f t="shared" ref="DY83:DY95" si="293">IF(OR(AX33=1,AX33="x",AX33=2,AX33="1*",AX33="x*",AX33="2*"),1,0)</f>
        <v>1</v>
      </c>
      <c r="DZ83" s="3">
        <f t="shared" ref="DZ83:DZ95" si="294">IF(OR(AY33=1,AY33="x",AY33=2,AY33="1x",AY33=12,AY33="x2",AY33="1x2"),1,0)</f>
        <v>1</v>
      </c>
      <c r="EA83" s="3">
        <f t="shared" ref="EA83:EA95" si="295">IF(OR(AX33="1*",AX33="x*",AX33="2*"),1,0)</f>
        <v>1</v>
      </c>
      <c r="EB83" s="4">
        <f t="shared" ref="EB83:EB95" si="296">IF(AND(AX33="1*",AY33=1),1,IF(AND(AX33="x*",AY33="x"),1,IF(AND(AX33="2*",AY33=2),1,0)))</f>
        <v>1</v>
      </c>
      <c r="EC83" s="4">
        <f t="shared" ref="EC83:EC95" si="297">IF(AX33=AY33,1,0)</f>
        <v>0</v>
      </c>
      <c r="ED83" s="3">
        <f t="shared" ref="ED83:ED95" si="298">IF(OR(AY33="1x",AY33=12,AY33="x2"),1,0)</f>
        <v>0</v>
      </c>
      <c r="EE83" s="3">
        <f t="shared" ref="EE83:EE95" si="299">IF(AND(AX33=1,AY33="1x"),1,IF(AND(AX33=1,AY33=12),1,IF(AND(AX33="x",AY33="1x"),1,IF(AND(AX33="x",AY33="x2"),1,IF(AND(AX33=2,AY33="x2"),1,IF(AND(AX33=2,AY33=12),1,0))))))</f>
        <v>0</v>
      </c>
      <c r="EF83" s="3">
        <f t="shared" ref="EF83:EF95" si="300">IF(OR(AX33=1,AX33="x",AX33=2),IF(AY33="1x2",1,0),0)</f>
        <v>0</v>
      </c>
      <c r="EG83" s="3">
        <f t="shared" ref="EG83:EG95" si="301">IF(OR(BA33=1,BA33="x",BA33=2,BA33="1*",BA33="x*",BA33="2*"),1,0)</f>
        <v>1</v>
      </c>
      <c r="EH83" s="3">
        <f t="shared" ref="EH83:EH95" si="302">IF(OR(BB33=1,BB33="x",BB33=2,BB33="1x",BB33=12,BB33="x2",BB33="1x2"),1,0)</f>
        <v>1</v>
      </c>
      <c r="EI83" s="3">
        <f t="shared" ref="EI83:EI95" si="303">IF(OR(BA33="1*",BA33="x*",BA33="2*"),1,0)</f>
        <v>1</v>
      </c>
      <c r="EJ83" s="4">
        <f t="shared" ref="EJ83:EJ95" si="304">IF(AND(BA33="1*",BB33=1),1,IF(AND(BA33="x*",BB33="x"),1,IF(AND(BA33="2*",BB33=2),1,0)))</f>
        <v>1</v>
      </c>
      <c r="EK83" s="4">
        <f t="shared" ref="EK83:EK95" si="305">IF(BA33=BB33,1,0)</f>
        <v>0</v>
      </c>
      <c r="EL83" s="3">
        <f t="shared" ref="EL83:EL95" si="306">IF(OR(BB33="1x",BB33=12,BB33="x2"),1,0)</f>
        <v>0</v>
      </c>
      <c r="EM83" s="3">
        <f t="shared" ref="EM83:EM95" si="307">IF(AND(BA33=1,BB33="1x"),1,IF(AND(BA33=1,BB33=12),1,IF(AND(BA33="x",BB33="1x"),1,IF(AND(BA33="x",BB33="x2"),1,IF(AND(BA33=2,BB33="x2"),1,IF(AND(BA33=2,BB33=12),1,0))))))</f>
        <v>0</v>
      </c>
      <c r="EN83" s="3">
        <f t="shared" ref="EN83:EN95" si="308">IF(OR(BA33=1,BA33="x",BA33=2),IF(BB33="1x2",1,0),0)</f>
        <v>0</v>
      </c>
      <c r="EO83" s="3">
        <f t="shared" ref="EO83:EO95" si="309">IF(OR(BD33=1,BD33="x",BD33=2,BD33="1*",BD33="x*",BD33="2*"),1,0)</f>
        <v>1</v>
      </c>
      <c r="EP83" s="3">
        <f t="shared" ref="EP83:EP95" si="310">IF(OR(BE33=1,BE33="x",BE33=2,BE33="1x",BE33=12,BE33="x2",BE33="1x2"),1,0)</f>
        <v>1</v>
      </c>
      <c r="EQ83" s="3">
        <f t="shared" ref="EQ83:EQ95" si="311">IF(OR(BD33="1*",BD33="x*",BD33="2*"),1,0)</f>
        <v>0</v>
      </c>
      <c r="ER83" s="4">
        <f t="shared" ref="ER83:ER95" si="312">IF(AND(BD33="1*",BE33=1),1,IF(AND(BD33="x*",BE33="x"),1,IF(AND(BD33="2*",BE33=2),1,0)))</f>
        <v>0</v>
      </c>
      <c r="ES83" s="4">
        <f t="shared" ref="ES83:ES95" si="313">IF(BD33=BE33,1,0)</f>
        <v>1</v>
      </c>
      <c r="ET83" s="3">
        <f t="shared" ref="ET83:ET95" si="314">IF(OR(BE33="1x",BE33=12,BE33="x2"),1,0)</f>
        <v>0</v>
      </c>
      <c r="EU83" s="3">
        <f t="shared" ref="EU83:EU95" si="315">IF(AND(BD33=1,BE33="1x"),1,IF(AND(BD33=1,BE33=12),1,IF(AND(BD33="x",BE33="1x"),1,IF(AND(BD33="x",BE33="x2"),1,IF(AND(BD33=2,BE33="x2"),1,IF(AND(BD33=2,BE33=12),1,0))))))</f>
        <v>0</v>
      </c>
      <c r="EV83" s="3">
        <f t="shared" ref="EV83:EV95" si="316">IF(OR(BD33=1,BD33="x",BD33=2),IF(BE33="1x2",1,0),0)</f>
        <v>0</v>
      </c>
      <c r="EW83" s="3">
        <f t="shared" ref="EW83:EW95" si="317">IF(OR(BG33=1,BG33="x",BG33=2,BG33="1*",BG33="x*",BG33="2*"),1,0)</f>
        <v>1</v>
      </c>
      <c r="EX83" s="3">
        <f t="shared" ref="EX83:EX95" si="318">IF(OR(BH33=1,BH33="x",BH33=2,BH33="1x",BH33=12,BH33="x2",BH33="1x2"),1,0)</f>
        <v>1</v>
      </c>
      <c r="EY83" s="3">
        <f t="shared" ref="EY83:EY95" si="319">IF(OR(BG33="1*",BG33="x*",BG33="2*"),1,0)</f>
        <v>1</v>
      </c>
      <c r="EZ83" s="4">
        <f t="shared" ref="EZ83:EZ95" si="320">IF(AND(BG33="1*",BH33=1),1,IF(AND(BG33="x*",BH33="x"),1,IF(AND(BG33="2*",BH33=2),1,0)))</f>
        <v>1</v>
      </c>
      <c r="FA83" s="4">
        <f t="shared" ref="FA83:FA95" si="321">IF(BG33=BH33,1,0)</f>
        <v>0</v>
      </c>
      <c r="FB83" s="3">
        <f t="shared" ref="FB83:FB95" si="322">IF(OR(BH33="1x",BH33=12,BH33="x2"),1,0)</f>
        <v>0</v>
      </c>
      <c r="FC83" s="3">
        <f t="shared" ref="FC83:FC95" si="323">IF(AND(BG33=1,BH33="1x"),1,IF(AND(BG33=1,BH33=12),1,IF(AND(BG33="x",BH33="1x"),1,IF(AND(BG33="x",BH33="x2"),1,IF(AND(BG33=2,BH33="x2"),1,IF(AND(BG33=2,BH33=12),1,0))))))</f>
        <v>0</v>
      </c>
      <c r="FD83" s="3">
        <f t="shared" ref="FD83:FD95" si="324">IF(OR(BG33=1,BG33="x",BG33=2),IF(BH33="1x2",1,0),0)</f>
        <v>0</v>
      </c>
    </row>
    <row r="84" spans="1:219" s="9" customFormat="1" hidden="1">
      <c r="A84" s="3">
        <f t="shared" si="165"/>
        <v>1</v>
      </c>
      <c r="B84" s="3">
        <f t="shared" si="166"/>
        <v>1</v>
      </c>
      <c r="C84" s="3">
        <f t="shared" si="167"/>
        <v>0</v>
      </c>
      <c r="D84" s="4">
        <f t="shared" si="168"/>
        <v>0</v>
      </c>
      <c r="E84" s="4">
        <f t="shared" si="169"/>
        <v>0</v>
      </c>
      <c r="F84" s="3">
        <f t="shared" si="170"/>
        <v>1</v>
      </c>
      <c r="G84" s="3">
        <f t="shared" si="171"/>
        <v>1</v>
      </c>
      <c r="H84" s="3">
        <f t="shared" si="172"/>
        <v>0</v>
      </c>
      <c r="I84" s="3">
        <f t="shared" si="173"/>
        <v>1</v>
      </c>
      <c r="J84" s="3">
        <f t="shared" si="174"/>
        <v>1</v>
      </c>
      <c r="K84" s="3">
        <f t="shared" si="175"/>
        <v>0</v>
      </c>
      <c r="L84" s="4">
        <f t="shared" si="176"/>
        <v>0</v>
      </c>
      <c r="M84" s="4">
        <f t="shared" si="177"/>
        <v>0</v>
      </c>
      <c r="N84" s="3">
        <f t="shared" si="178"/>
        <v>0</v>
      </c>
      <c r="O84" s="3">
        <f t="shared" si="179"/>
        <v>0</v>
      </c>
      <c r="P84" s="3">
        <f t="shared" si="180"/>
        <v>1</v>
      </c>
      <c r="Q84" s="3">
        <f t="shared" si="181"/>
        <v>1</v>
      </c>
      <c r="R84" s="3">
        <f t="shared" si="182"/>
        <v>1</v>
      </c>
      <c r="S84" s="3">
        <f t="shared" si="183"/>
        <v>0</v>
      </c>
      <c r="T84" s="4">
        <f t="shared" si="184"/>
        <v>0</v>
      </c>
      <c r="U84" s="4">
        <f t="shared" si="185"/>
        <v>0</v>
      </c>
      <c r="V84" s="3">
        <f t="shared" si="186"/>
        <v>1</v>
      </c>
      <c r="W84" s="3">
        <f t="shared" si="187"/>
        <v>1</v>
      </c>
      <c r="X84" s="3">
        <f t="shared" si="188"/>
        <v>0</v>
      </c>
      <c r="Y84" s="3">
        <f t="shared" si="189"/>
        <v>1</v>
      </c>
      <c r="Z84" s="3">
        <f t="shared" si="190"/>
        <v>1</v>
      </c>
      <c r="AA84" s="3">
        <f t="shared" si="191"/>
        <v>0</v>
      </c>
      <c r="AB84" s="4">
        <f t="shared" si="192"/>
        <v>0</v>
      </c>
      <c r="AC84" s="4">
        <f t="shared" si="193"/>
        <v>0</v>
      </c>
      <c r="AD84" s="3">
        <f t="shared" si="194"/>
        <v>1</v>
      </c>
      <c r="AE84" s="3">
        <f t="shared" si="195"/>
        <v>1</v>
      </c>
      <c r="AF84" s="3">
        <f t="shared" si="196"/>
        <v>0</v>
      </c>
      <c r="AG84" s="3">
        <f t="shared" si="197"/>
        <v>1</v>
      </c>
      <c r="AH84" s="3">
        <f t="shared" si="198"/>
        <v>1</v>
      </c>
      <c r="AI84" s="3">
        <f t="shared" si="199"/>
        <v>0</v>
      </c>
      <c r="AJ84" s="4">
        <f t="shared" si="200"/>
        <v>0</v>
      </c>
      <c r="AK84" s="4">
        <f t="shared" si="201"/>
        <v>0</v>
      </c>
      <c r="AL84" s="3">
        <f t="shared" si="202"/>
        <v>1</v>
      </c>
      <c r="AM84" s="3">
        <f t="shared" si="203"/>
        <v>1</v>
      </c>
      <c r="AN84" s="3">
        <f t="shared" si="204"/>
        <v>0</v>
      </c>
      <c r="AO84" s="3">
        <f t="shared" si="205"/>
        <v>1</v>
      </c>
      <c r="AP84" s="3">
        <f t="shared" si="206"/>
        <v>1</v>
      </c>
      <c r="AQ84" s="3">
        <f t="shared" si="207"/>
        <v>0</v>
      </c>
      <c r="AR84" s="4">
        <f t="shared" si="208"/>
        <v>0</v>
      </c>
      <c r="AS84" s="4">
        <f t="shared" si="209"/>
        <v>0</v>
      </c>
      <c r="AT84" s="3">
        <f t="shared" si="210"/>
        <v>1</v>
      </c>
      <c r="AU84" s="3">
        <f t="shared" si="211"/>
        <v>1</v>
      </c>
      <c r="AV84" s="3">
        <f t="shared" si="212"/>
        <v>0</v>
      </c>
      <c r="AW84" s="3">
        <f t="shared" si="213"/>
        <v>1</v>
      </c>
      <c r="AX84" s="3">
        <f t="shared" si="214"/>
        <v>1</v>
      </c>
      <c r="AY84" s="3">
        <f t="shared" si="215"/>
        <v>0</v>
      </c>
      <c r="AZ84" s="4">
        <f t="shared" si="216"/>
        <v>0</v>
      </c>
      <c r="BA84" s="4">
        <f t="shared" si="217"/>
        <v>0</v>
      </c>
      <c r="BB84" s="3">
        <f t="shared" si="218"/>
        <v>0</v>
      </c>
      <c r="BC84" s="3">
        <f t="shared" si="219"/>
        <v>0</v>
      </c>
      <c r="BD84" s="3">
        <f t="shared" si="220"/>
        <v>1</v>
      </c>
      <c r="BE84" s="3">
        <f t="shared" si="221"/>
        <v>1</v>
      </c>
      <c r="BF84" s="3">
        <f t="shared" si="222"/>
        <v>1</v>
      </c>
      <c r="BG84" s="3">
        <f t="shared" si="223"/>
        <v>0</v>
      </c>
      <c r="BH84" s="4">
        <f t="shared" si="224"/>
        <v>0</v>
      </c>
      <c r="BI84" s="4">
        <f t="shared" si="225"/>
        <v>0</v>
      </c>
      <c r="BJ84" s="3">
        <f t="shared" si="226"/>
        <v>0</v>
      </c>
      <c r="BK84" s="3">
        <f t="shared" si="227"/>
        <v>0</v>
      </c>
      <c r="BL84" s="3">
        <f t="shared" si="228"/>
        <v>1</v>
      </c>
      <c r="BM84" s="3">
        <f t="shared" si="229"/>
        <v>1</v>
      </c>
      <c r="BN84" s="3">
        <f t="shared" si="230"/>
        <v>1</v>
      </c>
      <c r="BO84" s="3">
        <f t="shared" si="231"/>
        <v>0</v>
      </c>
      <c r="BP84" s="4">
        <f t="shared" si="232"/>
        <v>0</v>
      </c>
      <c r="BQ84" s="4">
        <f t="shared" si="233"/>
        <v>1</v>
      </c>
      <c r="BR84" s="3">
        <f t="shared" si="234"/>
        <v>0</v>
      </c>
      <c r="BS84" s="3">
        <f t="shared" si="235"/>
        <v>0</v>
      </c>
      <c r="BT84" s="3">
        <f t="shared" si="236"/>
        <v>0</v>
      </c>
      <c r="BU84" s="3">
        <f t="shared" si="237"/>
        <v>1</v>
      </c>
      <c r="BV84" s="3">
        <f t="shared" si="238"/>
        <v>1</v>
      </c>
      <c r="BW84" s="3">
        <f t="shared" si="239"/>
        <v>0</v>
      </c>
      <c r="BX84" s="4">
        <f t="shared" si="240"/>
        <v>0</v>
      </c>
      <c r="BY84" s="4">
        <f t="shared" si="241"/>
        <v>0</v>
      </c>
      <c r="BZ84" s="3">
        <f t="shared" si="242"/>
        <v>1</v>
      </c>
      <c r="CA84" s="3">
        <f t="shared" si="243"/>
        <v>1</v>
      </c>
      <c r="CB84" s="3">
        <f t="shared" si="244"/>
        <v>0</v>
      </c>
      <c r="CC84" s="3">
        <f t="shared" si="245"/>
        <v>1</v>
      </c>
      <c r="CD84" s="3">
        <f t="shared" si="246"/>
        <v>1</v>
      </c>
      <c r="CE84" s="3">
        <f t="shared" si="247"/>
        <v>0</v>
      </c>
      <c r="CF84" s="4">
        <f t="shared" si="248"/>
        <v>0</v>
      </c>
      <c r="CG84" s="4">
        <f t="shared" si="249"/>
        <v>0</v>
      </c>
      <c r="CH84" s="3">
        <f t="shared" si="250"/>
        <v>1</v>
      </c>
      <c r="CI84" s="3">
        <f t="shared" si="251"/>
        <v>1</v>
      </c>
      <c r="CJ84" s="3">
        <f t="shared" si="252"/>
        <v>0</v>
      </c>
      <c r="CK84" s="3">
        <f t="shared" si="253"/>
        <v>1</v>
      </c>
      <c r="CL84" s="3">
        <f t="shared" si="254"/>
        <v>1</v>
      </c>
      <c r="CM84" s="3">
        <f t="shared" si="255"/>
        <v>0</v>
      </c>
      <c r="CN84" s="4">
        <f t="shared" si="256"/>
        <v>0</v>
      </c>
      <c r="CO84" s="4">
        <f t="shared" si="257"/>
        <v>0</v>
      </c>
      <c r="CP84" s="3">
        <f t="shared" si="258"/>
        <v>1</v>
      </c>
      <c r="CQ84" s="3">
        <f t="shared" si="259"/>
        <v>1</v>
      </c>
      <c r="CR84" s="3">
        <f t="shared" si="260"/>
        <v>0</v>
      </c>
      <c r="CS84" s="3">
        <f t="shared" si="261"/>
        <v>1</v>
      </c>
      <c r="CT84" s="3">
        <f t="shared" si="262"/>
        <v>1</v>
      </c>
      <c r="CU84" s="3">
        <f t="shared" si="263"/>
        <v>0</v>
      </c>
      <c r="CV84" s="4">
        <f t="shared" si="264"/>
        <v>0</v>
      </c>
      <c r="CW84" s="4">
        <f t="shared" si="265"/>
        <v>0</v>
      </c>
      <c r="CX84" s="3">
        <f t="shared" si="266"/>
        <v>1</v>
      </c>
      <c r="CY84" s="3">
        <f t="shared" si="267"/>
        <v>1</v>
      </c>
      <c r="CZ84" s="3">
        <f t="shared" si="268"/>
        <v>0</v>
      </c>
      <c r="DA84" s="3">
        <f t="shared" si="269"/>
        <v>1</v>
      </c>
      <c r="DB84" s="3">
        <f t="shared" si="270"/>
        <v>1</v>
      </c>
      <c r="DC84" s="3">
        <f t="shared" si="271"/>
        <v>0</v>
      </c>
      <c r="DD84" s="4">
        <f t="shared" si="272"/>
        <v>0</v>
      </c>
      <c r="DE84" s="4">
        <f t="shared" si="273"/>
        <v>1</v>
      </c>
      <c r="DF84" s="3">
        <f t="shared" si="274"/>
        <v>0</v>
      </c>
      <c r="DG84" s="3">
        <f t="shared" si="275"/>
        <v>0</v>
      </c>
      <c r="DH84" s="3">
        <f t="shared" si="276"/>
        <v>0</v>
      </c>
      <c r="DI84" s="3">
        <f t="shared" si="277"/>
        <v>1</v>
      </c>
      <c r="DJ84" s="3">
        <f t="shared" si="278"/>
        <v>1</v>
      </c>
      <c r="DK84" s="3">
        <f t="shared" si="279"/>
        <v>0</v>
      </c>
      <c r="DL84" s="4">
        <f t="shared" si="280"/>
        <v>0</v>
      </c>
      <c r="DM84" s="4">
        <f t="shared" si="281"/>
        <v>1</v>
      </c>
      <c r="DN84" s="3">
        <f t="shared" si="282"/>
        <v>0</v>
      </c>
      <c r="DO84" s="3">
        <f t="shared" si="283"/>
        <v>0</v>
      </c>
      <c r="DP84" s="3">
        <f t="shared" si="284"/>
        <v>0</v>
      </c>
      <c r="DQ84" s="3">
        <f t="shared" si="285"/>
        <v>1</v>
      </c>
      <c r="DR84" s="3">
        <f t="shared" si="286"/>
        <v>1</v>
      </c>
      <c r="DS84" s="3">
        <f t="shared" si="287"/>
        <v>0</v>
      </c>
      <c r="DT84" s="4">
        <f t="shared" si="288"/>
        <v>0</v>
      </c>
      <c r="DU84" s="4">
        <f t="shared" si="289"/>
        <v>1</v>
      </c>
      <c r="DV84" s="3">
        <f t="shared" si="290"/>
        <v>0</v>
      </c>
      <c r="DW84" s="3">
        <f t="shared" si="291"/>
        <v>0</v>
      </c>
      <c r="DX84" s="3">
        <f t="shared" si="292"/>
        <v>0</v>
      </c>
      <c r="DY84" s="3">
        <f t="shared" si="293"/>
        <v>1</v>
      </c>
      <c r="DZ84" s="3">
        <f t="shared" si="294"/>
        <v>1</v>
      </c>
      <c r="EA84" s="3">
        <f t="shared" si="295"/>
        <v>0</v>
      </c>
      <c r="EB84" s="4">
        <f t="shared" si="296"/>
        <v>0</v>
      </c>
      <c r="EC84" s="4">
        <f t="shared" si="297"/>
        <v>0</v>
      </c>
      <c r="ED84" s="3">
        <f t="shared" si="298"/>
        <v>1</v>
      </c>
      <c r="EE84" s="3">
        <f t="shared" si="299"/>
        <v>1</v>
      </c>
      <c r="EF84" s="3">
        <f t="shared" si="300"/>
        <v>0</v>
      </c>
      <c r="EG84" s="3">
        <f t="shared" si="301"/>
        <v>1</v>
      </c>
      <c r="EH84" s="3">
        <f t="shared" si="302"/>
        <v>1</v>
      </c>
      <c r="EI84" s="3">
        <f t="shared" si="303"/>
        <v>0</v>
      </c>
      <c r="EJ84" s="4">
        <f t="shared" si="304"/>
        <v>0</v>
      </c>
      <c r="EK84" s="4">
        <f t="shared" si="305"/>
        <v>0</v>
      </c>
      <c r="EL84" s="3">
        <f t="shared" si="306"/>
        <v>1</v>
      </c>
      <c r="EM84" s="3">
        <f t="shared" si="307"/>
        <v>1</v>
      </c>
      <c r="EN84" s="3">
        <f t="shared" si="308"/>
        <v>0</v>
      </c>
      <c r="EO84" s="3">
        <f t="shared" si="309"/>
        <v>1</v>
      </c>
      <c r="EP84" s="3">
        <f t="shared" si="310"/>
        <v>1</v>
      </c>
      <c r="EQ84" s="3">
        <f t="shared" si="311"/>
        <v>0</v>
      </c>
      <c r="ER84" s="4">
        <f t="shared" si="312"/>
        <v>0</v>
      </c>
      <c r="ES84" s="4">
        <f t="shared" si="313"/>
        <v>1</v>
      </c>
      <c r="ET84" s="3">
        <f t="shared" si="314"/>
        <v>0</v>
      </c>
      <c r="EU84" s="3">
        <f t="shared" si="315"/>
        <v>0</v>
      </c>
      <c r="EV84" s="3">
        <f t="shared" si="316"/>
        <v>0</v>
      </c>
      <c r="EW84" s="3">
        <f t="shared" si="317"/>
        <v>1</v>
      </c>
      <c r="EX84" s="3">
        <f t="shared" si="318"/>
        <v>1</v>
      </c>
      <c r="EY84" s="3">
        <f t="shared" si="319"/>
        <v>0</v>
      </c>
      <c r="EZ84" s="4">
        <f t="shared" si="320"/>
        <v>0</v>
      </c>
      <c r="FA84" s="4">
        <f t="shared" si="321"/>
        <v>0</v>
      </c>
      <c r="FB84" s="3">
        <f t="shared" si="322"/>
        <v>1</v>
      </c>
      <c r="FC84" s="3">
        <f t="shared" si="323"/>
        <v>1</v>
      </c>
      <c r="FD84" s="3">
        <f t="shared" si="324"/>
        <v>0</v>
      </c>
    </row>
    <row r="85" spans="1:219" s="9" customFormat="1" hidden="1">
      <c r="A85" s="3">
        <f t="shared" si="165"/>
        <v>1</v>
      </c>
      <c r="B85" s="3">
        <f t="shared" si="166"/>
        <v>1</v>
      </c>
      <c r="C85" s="3">
        <f t="shared" si="167"/>
        <v>0</v>
      </c>
      <c r="D85" s="4">
        <f t="shared" si="168"/>
        <v>0</v>
      </c>
      <c r="E85" s="4">
        <f t="shared" si="169"/>
        <v>1</v>
      </c>
      <c r="F85" s="3">
        <f t="shared" si="170"/>
        <v>0</v>
      </c>
      <c r="G85" s="3">
        <f t="shared" si="171"/>
        <v>0</v>
      </c>
      <c r="H85" s="3">
        <f t="shared" si="172"/>
        <v>0</v>
      </c>
      <c r="I85" s="3">
        <f t="shared" si="173"/>
        <v>1</v>
      </c>
      <c r="J85" s="3">
        <f t="shared" si="174"/>
        <v>1</v>
      </c>
      <c r="K85" s="3">
        <f t="shared" si="175"/>
        <v>0</v>
      </c>
      <c r="L85" s="4">
        <f t="shared" si="176"/>
        <v>0</v>
      </c>
      <c r="M85" s="4">
        <f t="shared" si="177"/>
        <v>1</v>
      </c>
      <c r="N85" s="3">
        <f t="shared" si="178"/>
        <v>0</v>
      </c>
      <c r="O85" s="3">
        <f t="shared" si="179"/>
        <v>0</v>
      </c>
      <c r="P85" s="3">
        <f t="shared" si="180"/>
        <v>0</v>
      </c>
      <c r="Q85" s="3">
        <f t="shared" si="181"/>
        <v>1</v>
      </c>
      <c r="R85" s="3">
        <f t="shared" si="182"/>
        <v>1</v>
      </c>
      <c r="S85" s="3">
        <f t="shared" si="183"/>
        <v>0</v>
      </c>
      <c r="T85" s="4">
        <f t="shared" si="184"/>
        <v>0</v>
      </c>
      <c r="U85" s="4">
        <f t="shared" si="185"/>
        <v>0</v>
      </c>
      <c r="V85" s="3">
        <f t="shared" si="186"/>
        <v>1</v>
      </c>
      <c r="W85" s="3">
        <f t="shared" si="187"/>
        <v>1</v>
      </c>
      <c r="X85" s="3">
        <f t="shared" si="188"/>
        <v>0</v>
      </c>
      <c r="Y85" s="3">
        <f t="shared" si="189"/>
        <v>1</v>
      </c>
      <c r="Z85" s="3">
        <f t="shared" si="190"/>
        <v>1</v>
      </c>
      <c r="AA85" s="3">
        <f t="shared" si="191"/>
        <v>0</v>
      </c>
      <c r="AB85" s="4">
        <f t="shared" si="192"/>
        <v>0</v>
      </c>
      <c r="AC85" s="4">
        <f t="shared" si="193"/>
        <v>1</v>
      </c>
      <c r="AD85" s="3">
        <f t="shared" si="194"/>
        <v>0</v>
      </c>
      <c r="AE85" s="3">
        <f t="shared" si="195"/>
        <v>0</v>
      </c>
      <c r="AF85" s="3">
        <f t="shared" si="196"/>
        <v>0</v>
      </c>
      <c r="AG85" s="3">
        <f t="shared" si="197"/>
        <v>1</v>
      </c>
      <c r="AH85" s="3">
        <f t="shared" si="198"/>
        <v>1</v>
      </c>
      <c r="AI85" s="3">
        <f t="shared" si="199"/>
        <v>0</v>
      </c>
      <c r="AJ85" s="4">
        <f t="shared" si="200"/>
        <v>0</v>
      </c>
      <c r="AK85" s="4">
        <f t="shared" si="201"/>
        <v>0</v>
      </c>
      <c r="AL85" s="3">
        <f t="shared" si="202"/>
        <v>1</v>
      </c>
      <c r="AM85" s="3">
        <f t="shared" si="203"/>
        <v>1</v>
      </c>
      <c r="AN85" s="3">
        <f t="shared" si="204"/>
        <v>0</v>
      </c>
      <c r="AO85" s="3">
        <f t="shared" si="205"/>
        <v>1</v>
      </c>
      <c r="AP85" s="3">
        <f t="shared" si="206"/>
        <v>1</v>
      </c>
      <c r="AQ85" s="3">
        <f t="shared" si="207"/>
        <v>0</v>
      </c>
      <c r="AR85" s="4">
        <f t="shared" si="208"/>
        <v>0</v>
      </c>
      <c r="AS85" s="4">
        <f t="shared" si="209"/>
        <v>0</v>
      </c>
      <c r="AT85" s="3">
        <f t="shared" si="210"/>
        <v>0</v>
      </c>
      <c r="AU85" s="3">
        <f t="shared" si="211"/>
        <v>0</v>
      </c>
      <c r="AV85" s="3">
        <f t="shared" si="212"/>
        <v>1</v>
      </c>
      <c r="AW85" s="3">
        <f t="shared" si="213"/>
        <v>1</v>
      </c>
      <c r="AX85" s="3">
        <f t="shared" si="214"/>
        <v>1</v>
      </c>
      <c r="AY85" s="3">
        <f t="shared" si="215"/>
        <v>0</v>
      </c>
      <c r="AZ85" s="4">
        <f t="shared" si="216"/>
        <v>0</v>
      </c>
      <c r="BA85" s="4">
        <f t="shared" si="217"/>
        <v>0</v>
      </c>
      <c r="BB85" s="3">
        <f t="shared" si="218"/>
        <v>1</v>
      </c>
      <c r="BC85" s="3">
        <f t="shared" si="219"/>
        <v>1</v>
      </c>
      <c r="BD85" s="3">
        <f t="shared" si="220"/>
        <v>0</v>
      </c>
      <c r="BE85" s="3">
        <f t="shared" si="221"/>
        <v>1</v>
      </c>
      <c r="BF85" s="3">
        <f t="shared" si="222"/>
        <v>1</v>
      </c>
      <c r="BG85" s="3">
        <f t="shared" si="223"/>
        <v>0</v>
      </c>
      <c r="BH85" s="4">
        <f t="shared" si="224"/>
        <v>0</v>
      </c>
      <c r="BI85" s="4">
        <f t="shared" si="225"/>
        <v>0</v>
      </c>
      <c r="BJ85" s="3">
        <f t="shared" si="226"/>
        <v>1</v>
      </c>
      <c r="BK85" s="3">
        <f t="shared" si="227"/>
        <v>1</v>
      </c>
      <c r="BL85" s="3">
        <f t="shared" si="228"/>
        <v>0</v>
      </c>
      <c r="BM85" s="3">
        <f t="shared" si="229"/>
        <v>1</v>
      </c>
      <c r="BN85" s="3">
        <f t="shared" si="230"/>
        <v>1</v>
      </c>
      <c r="BO85" s="3">
        <f t="shared" si="231"/>
        <v>0</v>
      </c>
      <c r="BP85" s="4">
        <f t="shared" si="232"/>
        <v>0</v>
      </c>
      <c r="BQ85" s="4">
        <f t="shared" si="233"/>
        <v>0</v>
      </c>
      <c r="BR85" s="3">
        <f t="shared" si="234"/>
        <v>0</v>
      </c>
      <c r="BS85" s="3">
        <f t="shared" si="235"/>
        <v>0</v>
      </c>
      <c r="BT85" s="3">
        <f t="shared" si="236"/>
        <v>1</v>
      </c>
      <c r="BU85" s="3">
        <f t="shared" si="237"/>
        <v>1</v>
      </c>
      <c r="BV85" s="3">
        <f t="shared" si="238"/>
        <v>1</v>
      </c>
      <c r="BW85" s="3">
        <f t="shared" si="239"/>
        <v>0</v>
      </c>
      <c r="BX85" s="4">
        <f t="shared" si="240"/>
        <v>0</v>
      </c>
      <c r="BY85" s="4">
        <f t="shared" si="241"/>
        <v>0</v>
      </c>
      <c r="BZ85" s="3">
        <f t="shared" si="242"/>
        <v>1</v>
      </c>
      <c r="CA85" s="3">
        <f t="shared" si="243"/>
        <v>1</v>
      </c>
      <c r="CB85" s="3">
        <f t="shared" si="244"/>
        <v>0</v>
      </c>
      <c r="CC85" s="3">
        <f t="shared" si="245"/>
        <v>1</v>
      </c>
      <c r="CD85" s="3">
        <f t="shared" si="246"/>
        <v>1</v>
      </c>
      <c r="CE85" s="3">
        <f t="shared" si="247"/>
        <v>0</v>
      </c>
      <c r="CF85" s="4">
        <f t="shared" si="248"/>
        <v>0</v>
      </c>
      <c r="CG85" s="4">
        <f t="shared" si="249"/>
        <v>1</v>
      </c>
      <c r="CH85" s="3">
        <f t="shared" si="250"/>
        <v>0</v>
      </c>
      <c r="CI85" s="3">
        <f t="shared" si="251"/>
        <v>0</v>
      </c>
      <c r="CJ85" s="3">
        <f t="shared" si="252"/>
        <v>0</v>
      </c>
      <c r="CK85" s="3">
        <f t="shared" si="253"/>
        <v>1</v>
      </c>
      <c r="CL85" s="3">
        <f t="shared" si="254"/>
        <v>1</v>
      </c>
      <c r="CM85" s="3">
        <f t="shared" si="255"/>
        <v>0</v>
      </c>
      <c r="CN85" s="4">
        <f t="shared" si="256"/>
        <v>0</v>
      </c>
      <c r="CO85" s="4">
        <f t="shared" si="257"/>
        <v>0</v>
      </c>
      <c r="CP85" s="3">
        <f t="shared" si="258"/>
        <v>1</v>
      </c>
      <c r="CQ85" s="3">
        <f t="shared" si="259"/>
        <v>1</v>
      </c>
      <c r="CR85" s="3">
        <f t="shared" si="260"/>
        <v>0</v>
      </c>
      <c r="CS85" s="3">
        <f t="shared" si="261"/>
        <v>1</v>
      </c>
      <c r="CT85" s="3">
        <f t="shared" si="262"/>
        <v>1</v>
      </c>
      <c r="CU85" s="3">
        <f t="shared" si="263"/>
        <v>0</v>
      </c>
      <c r="CV85" s="4">
        <f t="shared" si="264"/>
        <v>0</v>
      </c>
      <c r="CW85" s="4">
        <f t="shared" si="265"/>
        <v>0</v>
      </c>
      <c r="CX85" s="3">
        <f t="shared" si="266"/>
        <v>1</v>
      </c>
      <c r="CY85" s="3">
        <f t="shared" si="267"/>
        <v>1</v>
      </c>
      <c r="CZ85" s="3">
        <f t="shared" si="268"/>
        <v>0</v>
      </c>
      <c r="DA85" s="3">
        <f t="shared" si="269"/>
        <v>1</v>
      </c>
      <c r="DB85" s="3">
        <f t="shared" si="270"/>
        <v>1</v>
      </c>
      <c r="DC85" s="3">
        <f t="shared" si="271"/>
        <v>0</v>
      </c>
      <c r="DD85" s="4">
        <f t="shared" si="272"/>
        <v>0</v>
      </c>
      <c r="DE85" s="4">
        <f t="shared" si="273"/>
        <v>0</v>
      </c>
      <c r="DF85" s="3">
        <f t="shared" si="274"/>
        <v>1</v>
      </c>
      <c r="DG85" s="3">
        <f t="shared" si="275"/>
        <v>1</v>
      </c>
      <c r="DH85" s="3">
        <f t="shared" si="276"/>
        <v>0</v>
      </c>
      <c r="DI85" s="3">
        <f t="shared" si="277"/>
        <v>1</v>
      </c>
      <c r="DJ85" s="3">
        <f t="shared" si="278"/>
        <v>1</v>
      </c>
      <c r="DK85" s="3">
        <f t="shared" si="279"/>
        <v>0</v>
      </c>
      <c r="DL85" s="4">
        <f t="shared" si="280"/>
        <v>0</v>
      </c>
      <c r="DM85" s="4">
        <f t="shared" si="281"/>
        <v>0</v>
      </c>
      <c r="DN85" s="3">
        <f t="shared" si="282"/>
        <v>1</v>
      </c>
      <c r="DO85" s="3">
        <f t="shared" si="283"/>
        <v>1</v>
      </c>
      <c r="DP85" s="3">
        <f t="shared" si="284"/>
        <v>0</v>
      </c>
      <c r="DQ85" s="3">
        <f t="shared" si="285"/>
        <v>1</v>
      </c>
      <c r="DR85" s="3">
        <f t="shared" si="286"/>
        <v>1</v>
      </c>
      <c r="DS85" s="3">
        <f t="shared" si="287"/>
        <v>0</v>
      </c>
      <c r="DT85" s="4">
        <f t="shared" si="288"/>
        <v>0</v>
      </c>
      <c r="DU85" s="4">
        <f t="shared" si="289"/>
        <v>0</v>
      </c>
      <c r="DV85" s="3">
        <f t="shared" si="290"/>
        <v>0</v>
      </c>
      <c r="DW85" s="3">
        <f t="shared" si="291"/>
        <v>0</v>
      </c>
      <c r="DX85" s="3">
        <f t="shared" si="292"/>
        <v>1</v>
      </c>
      <c r="DY85" s="3">
        <f t="shared" si="293"/>
        <v>1</v>
      </c>
      <c r="DZ85" s="3">
        <f t="shared" si="294"/>
        <v>1</v>
      </c>
      <c r="EA85" s="3">
        <f t="shared" si="295"/>
        <v>0</v>
      </c>
      <c r="EB85" s="4">
        <f t="shared" si="296"/>
        <v>0</v>
      </c>
      <c r="EC85" s="4">
        <f t="shared" si="297"/>
        <v>1</v>
      </c>
      <c r="ED85" s="3">
        <f t="shared" si="298"/>
        <v>0</v>
      </c>
      <c r="EE85" s="3">
        <f t="shared" si="299"/>
        <v>0</v>
      </c>
      <c r="EF85" s="3">
        <f t="shared" si="300"/>
        <v>0</v>
      </c>
      <c r="EG85" s="3">
        <f t="shared" si="301"/>
        <v>1</v>
      </c>
      <c r="EH85" s="3">
        <f t="shared" si="302"/>
        <v>1</v>
      </c>
      <c r="EI85" s="3">
        <f t="shared" si="303"/>
        <v>0</v>
      </c>
      <c r="EJ85" s="4">
        <f t="shared" si="304"/>
        <v>0</v>
      </c>
      <c r="EK85" s="4">
        <f t="shared" si="305"/>
        <v>0</v>
      </c>
      <c r="EL85" s="3">
        <f t="shared" si="306"/>
        <v>1</v>
      </c>
      <c r="EM85" s="3">
        <f t="shared" si="307"/>
        <v>1</v>
      </c>
      <c r="EN85" s="3">
        <f t="shared" si="308"/>
        <v>0</v>
      </c>
      <c r="EO85" s="3">
        <f t="shared" si="309"/>
        <v>1</v>
      </c>
      <c r="EP85" s="3">
        <f t="shared" si="310"/>
        <v>1</v>
      </c>
      <c r="EQ85" s="3">
        <f t="shared" si="311"/>
        <v>0</v>
      </c>
      <c r="ER85" s="4">
        <f t="shared" si="312"/>
        <v>0</v>
      </c>
      <c r="ES85" s="4">
        <f t="shared" si="313"/>
        <v>0</v>
      </c>
      <c r="ET85" s="3">
        <f t="shared" si="314"/>
        <v>1</v>
      </c>
      <c r="EU85" s="3">
        <f t="shared" si="315"/>
        <v>1</v>
      </c>
      <c r="EV85" s="3">
        <f t="shared" si="316"/>
        <v>0</v>
      </c>
      <c r="EW85" s="3">
        <f t="shared" si="317"/>
        <v>1</v>
      </c>
      <c r="EX85" s="3">
        <f t="shared" si="318"/>
        <v>1</v>
      </c>
      <c r="EY85" s="3">
        <f t="shared" si="319"/>
        <v>0</v>
      </c>
      <c r="EZ85" s="4">
        <f t="shared" si="320"/>
        <v>0</v>
      </c>
      <c r="FA85" s="4">
        <f t="shared" si="321"/>
        <v>0</v>
      </c>
      <c r="FB85" s="3">
        <f t="shared" si="322"/>
        <v>1</v>
      </c>
      <c r="FC85" s="3">
        <f t="shared" si="323"/>
        <v>1</v>
      </c>
      <c r="FD85" s="3">
        <f t="shared" si="324"/>
        <v>0</v>
      </c>
    </row>
    <row r="86" spans="1:219" s="9" customFormat="1" hidden="1">
      <c r="A86" s="3">
        <f t="shared" si="165"/>
        <v>1</v>
      </c>
      <c r="B86" s="3">
        <f t="shared" si="166"/>
        <v>1</v>
      </c>
      <c r="C86" s="3">
        <f t="shared" si="167"/>
        <v>1</v>
      </c>
      <c r="D86" s="4">
        <f t="shared" si="168"/>
        <v>1</v>
      </c>
      <c r="E86" s="4">
        <f t="shared" si="169"/>
        <v>0</v>
      </c>
      <c r="F86" s="3">
        <f t="shared" si="170"/>
        <v>0</v>
      </c>
      <c r="G86" s="3">
        <f t="shared" si="171"/>
        <v>0</v>
      </c>
      <c r="H86" s="3">
        <f t="shared" si="172"/>
        <v>0</v>
      </c>
      <c r="I86" s="3">
        <f t="shared" si="173"/>
        <v>1</v>
      </c>
      <c r="J86" s="3">
        <f t="shared" si="174"/>
        <v>1</v>
      </c>
      <c r="K86" s="3">
        <f t="shared" si="175"/>
        <v>1</v>
      </c>
      <c r="L86" s="4">
        <f t="shared" si="176"/>
        <v>1</v>
      </c>
      <c r="M86" s="4">
        <f t="shared" si="177"/>
        <v>0</v>
      </c>
      <c r="N86" s="3">
        <f t="shared" si="178"/>
        <v>0</v>
      </c>
      <c r="O86" s="3">
        <f t="shared" si="179"/>
        <v>0</v>
      </c>
      <c r="P86" s="3">
        <f t="shared" si="180"/>
        <v>0</v>
      </c>
      <c r="Q86" s="3">
        <f t="shared" si="181"/>
        <v>1</v>
      </c>
      <c r="R86" s="3">
        <f t="shared" si="182"/>
        <v>1</v>
      </c>
      <c r="S86" s="3">
        <f t="shared" si="183"/>
        <v>1</v>
      </c>
      <c r="T86" s="4">
        <f t="shared" si="184"/>
        <v>1</v>
      </c>
      <c r="U86" s="4">
        <f t="shared" si="185"/>
        <v>0</v>
      </c>
      <c r="V86" s="3">
        <f t="shared" si="186"/>
        <v>0</v>
      </c>
      <c r="W86" s="3">
        <f t="shared" si="187"/>
        <v>0</v>
      </c>
      <c r="X86" s="3">
        <f t="shared" si="188"/>
        <v>0</v>
      </c>
      <c r="Y86" s="3">
        <f t="shared" si="189"/>
        <v>1</v>
      </c>
      <c r="Z86" s="3">
        <f t="shared" si="190"/>
        <v>1</v>
      </c>
      <c r="AA86" s="3">
        <f t="shared" si="191"/>
        <v>1</v>
      </c>
      <c r="AB86" s="4">
        <f t="shared" si="192"/>
        <v>1</v>
      </c>
      <c r="AC86" s="4">
        <f t="shared" si="193"/>
        <v>0</v>
      </c>
      <c r="AD86" s="3">
        <f t="shared" si="194"/>
        <v>0</v>
      </c>
      <c r="AE86" s="3">
        <f t="shared" si="195"/>
        <v>0</v>
      </c>
      <c r="AF86" s="3">
        <f t="shared" si="196"/>
        <v>0</v>
      </c>
      <c r="AG86" s="3">
        <f t="shared" si="197"/>
        <v>1</v>
      </c>
      <c r="AH86" s="3">
        <f t="shared" si="198"/>
        <v>1</v>
      </c>
      <c r="AI86" s="3">
        <f t="shared" si="199"/>
        <v>1</v>
      </c>
      <c r="AJ86" s="4">
        <f t="shared" si="200"/>
        <v>1</v>
      </c>
      <c r="AK86" s="4">
        <f t="shared" si="201"/>
        <v>0</v>
      </c>
      <c r="AL86" s="3">
        <f t="shared" si="202"/>
        <v>0</v>
      </c>
      <c r="AM86" s="3">
        <f t="shared" si="203"/>
        <v>0</v>
      </c>
      <c r="AN86" s="3">
        <f t="shared" si="204"/>
        <v>0</v>
      </c>
      <c r="AO86" s="3">
        <f t="shared" si="205"/>
        <v>1</v>
      </c>
      <c r="AP86" s="3">
        <f t="shared" si="206"/>
        <v>1</v>
      </c>
      <c r="AQ86" s="3">
        <f t="shared" si="207"/>
        <v>1</v>
      </c>
      <c r="AR86" s="4">
        <f t="shared" si="208"/>
        <v>1</v>
      </c>
      <c r="AS86" s="4">
        <f t="shared" si="209"/>
        <v>0</v>
      </c>
      <c r="AT86" s="3">
        <f t="shared" si="210"/>
        <v>0</v>
      </c>
      <c r="AU86" s="3">
        <f t="shared" si="211"/>
        <v>0</v>
      </c>
      <c r="AV86" s="3">
        <f t="shared" si="212"/>
        <v>0</v>
      </c>
      <c r="AW86" s="3">
        <f t="shared" si="213"/>
        <v>1</v>
      </c>
      <c r="AX86" s="3">
        <f t="shared" si="214"/>
        <v>1</v>
      </c>
      <c r="AY86" s="3">
        <f t="shared" si="215"/>
        <v>1</v>
      </c>
      <c r="AZ86" s="4">
        <f t="shared" si="216"/>
        <v>1</v>
      </c>
      <c r="BA86" s="4">
        <f t="shared" si="217"/>
        <v>0</v>
      </c>
      <c r="BB86" s="3">
        <f t="shared" si="218"/>
        <v>0</v>
      </c>
      <c r="BC86" s="3">
        <f t="shared" si="219"/>
        <v>0</v>
      </c>
      <c r="BD86" s="3">
        <f t="shared" si="220"/>
        <v>0</v>
      </c>
      <c r="BE86" s="3">
        <f t="shared" si="221"/>
        <v>1</v>
      </c>
      <c r="BF86" s="3">
        <f t="shared" si="222"/>
        <v>1</v>
      </c>
      <c r="BG86" s="3">
        <f t="shared" si="223"/>
        <v>1</v>
      </c>
      <c r="BH86" s="4">
        <f t="shared" si="224"/>
        <v>1</v>
      </c>
      <c r="BI86" s="4">
        <f t="shared" si="225"/>
        <v>0</v>
      </c>
      <c r="BJ86" s="3">
        <f t="shared" si="226"/>
        <v>0</v>
      </c>
      <c r="BK86" s="3">
        <f t="shared" si="227"/>
        <v>0</v>
      </c>
      <c r="BL86" s="3">
        <f t="shared" si="228"/>
        <v>0</v>
      </c>
      <c r="BM86" s="3">
        <f t="shared" si="229"/>
        <v>1</v>
      </c>
      <c r="BN86" s="3">
        <f t="shared" si="230"/>
        <v>1</v>
      </c>
      <c r="BO86" s="3">
        <f t="shared" si="231"/>
        <v>1</v>
      </c>
      <c r="BP86" s="4">
        <f t="shared" si="232"/>
        <v>1</v>
      </c>
      <c r="BQ86" s="4">
        <f t="shared" si="233"/>
        <v>0</v>
      </c>
      <c r="BR86" s="3">
        <f t="shared" si="234"/>
        <v>0</v>
      </c>
      <c r="BS86" s="3">
        <f t="shared" si="235"/>
        <v>0</v>
      </c>
      <c r="BT86" s="3">
        <f t="shared" si="236"/>
        <v>0</v>
      </c>
      <c r="BU86" s="3">
        <f t="shared" si="237"/>
        <v>1</v>
      </c>
      <c r="BV86" s="3">
        <f t="shared" si="238"/>
        <v>1</v>
      </c>
      <c r="BW86" s="3">
        <f t="shared" si="239"/>
        <v>1</v>
      </c>
      <c r="BX86" s="4">
        <f t="shared" si="240"/>
        <v>1</v>
      </c>
      <c r="BY86" s="4">
        <f t="shared" si="241"/>
        <v>0</v>
      </c>
      <c r="BZ86" s="3">
        <f t="shared" si="242"/>
        <v>0</v>
      </c>
      <c r="CA86" s="3">
        <f t="shared" si="243"/>
        <v>0</v>
      </c>
      <c r="CB86" s="3">
        <f t="shared" si="244"/>
        <v>0</v>
      </c>
      <c r="CC86" s="3">
        <f t="shared" si="245"/>
        <v>1</v>
      </c>
      <c r="CD86" s="3">
        <f t="shared" si="246"/>
        <v>1</v>
      </c>
      <c r="CE86" s="3">
        <f t="shared" si="247"/>
        <v>1</v>
      </c>
      <c r="CF86" s="4">
        <f t="shared" si="248"/>
        <v>1</v>
      </c>
      <c r="CG86" s="4">
        <f t="shared" si="249"/>
        <v>0</v>
      </c>
      <c r="CH86" s="3">
        <f t="shared" si="250"/>
        <v>0</v>
      </c>
      <c r="CI86" s="3">
        <f t="shared" si="251"/>
        <v>0</v>
      </c>
      <c r="CJ86" s="3">
        <f t="shared" si="252"/>
        <v>0</v>
      </c>
      <c r="CK86" s="3">
        <f t="shared" si="253"/>
        <v>1</v>
      </c>
      <c r="CL86" s="3">
        <f t="shared" si="254"/>
        <v>1</v>
      </c>
      <c r="CM86" s="3">
        <f t="shared" si="255"/>
        <v>1</v>
      </c>
      <c r="CN86" s="4">
        <f t="shared" si="256"/>
        <v>1</v>
      </c>
      <c r="CO86" s="4">
        <f t="shared" si="257"/>
        <v>0</v>
      </c>
      <c r="CP86" s="3">
        <f t="shared" si="258"/>
        <v>0</v>
      </c>
      <c r="CQ86" s="3">
        <f t="shared" si="259"/>
        <v>0</v>
      </c>
      <c r="CR86" s="3">
        <f t="shared" si="260"/>
        <v>0</v>
      </c>
      <c r="CS86" s="3">
        <f t="shared" si="261"/>
        <v>1</v>
      </c>
      <c r="CT86" s="3">
        <f t="shared" si="262"/>
        <v>1</v>
      </c>
      <c r="CU86" s="3">
        <f t="shared" si="263"/>
        <v>1</v>
      </c>
      <c r="CV86" s="4">
        <f t="shared" si="264"/>
        <v>1</v>
      </c>
      <c r="CW86" s="4">
        <f t="shared" si="265"/>
        <v>0</v>
      </c>
      <c r="CX86" s="3">
        <f t="shared" si="266"/>
        <v>0</v>
      </c>
      <c r="CY86" s="3">
        <f t="shared" si="267"/>
        <v>0</v>
      </c>
      <c r="CZ86" s="3">
        <f t="shared" si="268"/>
        <v>0</v>
      </c>
      <c r="DA86" s="3">
        <f t="shared" si="269"/>
        <v>1</v>
      </c>
      <c r="DB86" s="3">
        <f t="shared" si="270"/>
        <v>1</v>
      </c>
      <c r="DC86" s="3">
        <f t="shared" si="271"/>
        <v>1</v>
      </c>
      <c r="DD86" s="4">
        <f t="shared" si="272"/>
        <v>1</v>
      </c>
      <c r="DE86" s="4">
        <f t="shared" si="273"/>
        <v>0</v>
      </c>
      <c r="DF86" s="3">
        <f t="shared" si="274"/>
        <v>0</v>
      </c>
      <c r="DG86" s="3">
        <f t="shared" si="275"/>
        <v>0</v>
      </c>
      <c r="DH86" s="3">
        <f t="shared" si="276"/>
        <v>0</v>
      </c>
      <c r="DI86" s="3">
        <f t="shared" si="277"/>
        <v>1</v>
      </c>
      <c r="DJ86" s="3">
        <f t="shared" si="278"/>
        <v>1</v>
      </c>
      <c r="DK86" s="3">
        <f t="shared" si="279"/>
        <v>1</v>
      </c>
      <c r="DL86" s="4">
        <f t="shared" si="280"/>
        <v>1</v>
      </c>
      <c r="DM86" s="4">
        <f t="shared" si="281"/>
        <v>0</v>
      </c>
      <c r="DN86" s="3">
        <f t="shared" si="282"/>
        <v>0</v>
      </c>
      <c r="DO86" s="3">
        <f t="shared" si="283"/>
        <v>0</v>
      </c>
      <c r="DP86" s="3">
        <f t="shared" si="284"/>
        <v>0</v>
      </c>
      <c r="DQ86" s="3">
        <f t="shared" si="285"/>
        <v>1</v>
      </c>
      <c r="DR86" s="3">
        <f t="shared" si="286"/>
        <v>1</v>
      </c>
      <c r="DS86" s="3">
        <f t="shared" si="287"/>
        <v>1</v>
      </c>
      <c r="DT86" s="4">
        <f t="shared" si="288"/>
        <v>1</v>
      </c>
      <c r="DU86" s="4">
        <f t="shared" si="289"/>
        <v>0</v>
      </c>
      <c r="DV86" s="3">
        <f t="shared" si="290"/>
        <v>0</v>
      </c>
      <c r="DW86" s="3">
        <f t="shared" si="291"/>
        <v>0</v>
      </c>
      <c r="DX86" s="3">
        <f t="shared" si="292"/>
        <v>0</v>
      </c>
      <c r="DY86" s="3">
        <f t="shared" si="293"/>
        <v>1</v>
      </c>
      <c r="DZ86" s="3">
        <f t="shared" si="294"/>
        <v>1</v>
      </c>
      <c r="EA86" s="3">
        <f t="shared" si="295"/>
        <v>1</v>
      </c>
      <c r="EB86" s="4">
        <f t="shared" si="296"/>
        <v>1</v>
      </c>
      <c r="EC86" s="4">
        <f t="shared" si="297"/>
        <v>0</v>
      </c>
      <c r="ED86" s="3">
        <f t="shared" si="298"/>
        <v>0</v>
      </c>
      <c r="EE86" s="3">
        <f t="shared" si="299"/>
        <v>0</v>
      </c>
      <c r="EF86" s="3">
        <f t="shared" si="300"/>
        <v>0</v>
      </c>
      <c r="EG86" s="3">
        <f t="shared" si="301"/>
        <v>1</v>
      </c>
      <c r="EH86" s="3">
        <f t="shared" si="302"/>
        <v>1</v>
      </c>
      <c r="EI86" s="3">
        <f t="shared" si="303"/>
        <v>1</v>
      </c>
      <c r="EJ86" s="4">
        <f t="shared" si="304"/>
        <v>1</v>
      </c>
      <c r="EK86" s="4">
        <f t="shared" si="305"/>
        <v>0</v>
      </c>
      <c r="EL86" s="3">
        <f t="shared" si="306"/>
        <v>0</v>
      </c>
      <c r="EM86" s="3">
        <f t="shared" si="307"/>
        <v>0</v>
      </c>
      <c r="EN86" s="3">
        <f t="shared" si="308"/>
        <v>0</v>
      </c>
      <c r="EO86" s="3">
        <f t="shared" si="309"/>
        <v>1</v>
      </c>
      <c r="EP86" s="3">
        <f t="shared" si="310"/>
        <v>1</v>
      </c>
      <c r="EQ86" s="3">
        <f t="shared" si="311"/>
        <v>1</v>
      </c>
      <c r="ER86" s="4">
        <f t="shared" si="312"/>
        <v>1</v>
      </c>
      <c r="ES86" s="4">
        <f t="shared" si="313"/>
        <v>0</v>
      </c>
      <c r="ET86" s="3">
        <f t="shared" si="314"/>
        <v>0</v>
      </c>
      <c r="EU86" s="3">
        <f t="shared" si="315"/>
        <v>0</v>
      </c>
      <c r="EV86" s="3">
        <f t="shared" si="316"/>
        <v>0</v>
      </c>
      <c r="EW86" s="3">
        <f t="shared" si="317"/>
        <v>1</v>
      </c>
      <c r="EX86" s="3">
        <f t="shared" si="318"/>
        <v>1</v>
      </c>
      <c r="EY86" s="3">
        <f t="shared" si="319"/>
        <v>1</v>
      </c>
      <c r="EZ86" s="4">
        <f t="shared" si="320"/>
        <v>1</v>
      </c>
      <c r="FA86" s="4">
        <f t="shared" si="321"/>
        <v>0</v>
      </c>
      <c r="FB86" s="3">
        <f t="shared" si="322"/>
        <v>0</v>
      </c>
      <c r="FC86" s="3">
        <f t="shared" si="323"/>
        <v>0</v>
      </c>
      <c r="FD86" s="3">
        <f t="shared" si="324"/>
        <v>0</v>
      </c>
    </row>
    <row r="87" spans="1:219" s="9" customFormat="1" hidden="1">
      <c r="A87" s="3">
        <f t="shared" si="165"/>
        <v>1</v>
      </c>
      <c r="B87" s="3">
        <f t="shared" si="166"/>
        <v>1</v>
      </c>
      <c r="C87" s="3">
        <f t="shared" si="167"/>
        <v>1</v>
      </c>
      <c r="D87" s="4">
        <f t="shared" si="168"/>
        <v>1</v>
      </c>
      <c r="E87" s="4">
        <f t="shared" si="169"/>
        <v>0</v>
      </c>
      <c r="F87" s="3">
        <f t="shared" si="170"/>
        <v>0</v>
      </c>
      <c r="G87" s="3">
        <f t="shared" si="171"/>
        <v>0</v>
      </c>
      <c r="H87" s="3">
        <f t="shared" si="172"/>
        <v>0</v>
      </c>
      <c r="I87" s="3">
        <f t="shared" si="173"/>
        <v>1</v>
      </c>
      <c r="J87" s="3">
        <f t="shared" si="174"/>
        <v>1</v>
      </c>
      <c r="K87" s="3">
        <f t="shared" si="175"/>
        <v>0</v>
      </c>
      <c r="L87" s="4">
        <f t="shared" si="176"/>
        <v>0</v>
      </c>
      <c r="M87" s="4">
        <f t="shared" si="177"/>
        <v>0</v>
      </c>
      <c r="N87" s="3">
        <f t="shared" si="178"/>
        <v>1</v>
      </c>
      <c r="O87" s="3">
        <f t="shared" si="179"/>
        <v>1</v>
      </c>
      <c r="P87" s="3">
        <f t="shared" si="180"/>
        <v>0</v>
      </c>
      <c r="Q87" s="3">
        <f t="shared" si="181"/>
        <v>1</v>
      </c>
      <c r="R87" s="3">
        <f t="shared" si="182"/>
        <v>1</v>
      </c>
      <c r="S87" s="3">
        <f t="shared" si="183"/>
        <v>0</v>
      </c>
      <c r="T87" s="4">
        <f t="shared" si="184"/>
        <v>0</v>
      </c>
      <c r="U87" s="4">
        <f t="shared" si="185"/>
        <v>0</v>
      </c>
      <c r="V87" s="3">
        <f t="shared" si="186"/>
        <v>1</v>
      </c>
      <c r="W87" s="3">
        <f t="shared" si="187"/>
        <v>1</v>
      </c>
      <c r="X87" s="3">
        <f t="shared" si="188"/>
        <v>0</v>
      </c>
      <c r="Y87" s="3">
        <f t="shared" si="189"/>
        <v>1</v>
      </c>
      <c r="Z87" s="3">
        <f t="shared" si="190"/>
        <v>1</v>
      </c>
      <c r="AA87" s="3">
        <f t="shared" si="191"/>
        <v>0</v>
      </c>
      <c r="AB87" s="4">
        <f t="shared" si="192"/>
        <v>0</v>
      </c>
      <c r="AC87" s="4">
        <f t="shared" si="193"/>
        <v>0</v>
      </c>
      <c r="AD87" s="3">
        <f t="shared" si="194"/>
        <v>1</v>
      </c>
      <c r="AE87" s="3">
        <f t="shared" si="195"/>
        <v>1</v>
      </c>
      <c r="AF87" s="3">
        <f t="shared" si="196"/>
        <v>0</v>
      </c>
      <c r="AG87" s="3">
        <f t="shared" si="197"/>
        <v>1</v>
      </c>
      <c r="AH87" s="3">
        <f t="shared" si="198"/>
        <v>1</v>
      </c>
      <c r="AI87" s="3">
        <f t="shared" si="199"/>
        <v>0</v>
      </c>
      <c r="AJ87" s="4">
        <f t="shared" si="200"/>
        <v>0</v>
      </c>
      <c r="AK87" s="4">
        <f t="shared" si="201"/>
        <v>0</v>
      </c>
      <c r="AL87" s="3">
        <f t="shared" si="202"/>
        <v>0</v>
      </c>
      <c r="AM87" s="3">
        <f t="shared" si="203"/>
        <v>0</v>
      </c>
      <c r="AN87" s="3">
        <f t="shared" si="204"/>
        <v>1</v>
      </c>
      <c r="AO87" s="3">
        <f t="shared" si="205"/>
        <v>1</v>
      </c>
      <c r="AP87" s="3">
        <f t="shared" si="206"/>
        <v>1</v>
      </c>
      <c r="AQ87" s="3">
        <f t="shared" si="207"/>
        <v>0</v>
      </c>
      <c r="AR87" s="4">
        <f t="shared" si="208"/>
        <v>0</v>
      </c>
      <c r="AS87" s="4">
        <f t="shared" si="209"/>
        <v>0</v>
      </c>
      <c r="AT87" s="3">
        <f t="shared" si="210"/>
        <v>1</v>
      </c>
      <c r="AU87" s="3">
        <f t="shared" si="211"/>
        <v>1</v>
      </c>
      <c r="AV87" s="3">
        <f t="shared" si="212"/>
        <v>0</v>
      </c>
      <c r="AW87" s="3">
        <f t="shared" si="213"/>
        <v>1</v>
      </c>
      <c r="AX87" s="3">
        <f t="shared" si="214"/>
        <v>1</v>
      </c>
      <c r="AY87" s="3">
        <f t="shared" si="215"/>
        <v>0</v>
      </c>
      <c r="AZ87" s="4">
        <f t="shared" si="216"/>
        <v>0</v>
      </c>
      <c r="BA87" s="4">
        <f t="shared" si="217"/>
        <v>0</v>
      </c>
      <c r="BB87" s="3">
        <f t="shared" si="218"/>
        <v>1</v>
      </c>
      <c r="BC87" s="3">
        <f t="shared" si="219"/>
        <v>1</v>
      </c>
      <c r="BD87" s="3">
        <f t="shared" si="220"/>
        <v>0</v>
      </c>
      <c r="BE87" s="3">
        <f t="shared" si="221"/>
        <v>1</v>
      </c>
      <c r="BF87" s="3">
        <f t="shared" si="222"/>
        <v>1</v>
      </c>
      <c r="BG87" s="3">
        <f t="shared" si="223"/>
        <v>0</v>
      </c>
      <c r="BH87" s="4">
        <f t="shared" si="224"/>
        <v>0</v>
      </c>
      <c r="BI87" s="4">
        <f t="shared" si="225"/>
        <v>0</v>
      </c>
      <c r="BJ87" s="3">
        <f t="shared" si="226"/>
        <v>1</v>
      </c>
      <c r="BK87" s="3">
        <f t="shared" si="227"/>
        <v>1</v>
      </c>
      <c r="BL87" s="3">
        <f t="shared" si="228"/>
        <v>0</v>
      </c>
      <c r="BM87" s="3">
        <f t="shared" si="229"/>
        <v>1</v>
      </c>
      <c r="BN87" s="3">
        <f t="shared" si="230"/>
        <v>1</v>
      </c>
      <c r="BO87" s="3">
        <f t="shared" si="231"/>
        <v>0</v>
      </c>
      <c r="BP87" s="4">
        <f t="shared" si="232"/>
        <v>0</v>
      </c>
      <c r="BQ87" s="4">
        <f t="shared" si="233"/>
        <v>0</v>
      </c>
      <c r="BR87" s="3">
        <f t="shared" si="234"/>
        <v>1</v>
      </c>
      <c r="BS87" s="3">
        <f t="shared" si="235"/>
        <v>1</v>
      </c>
      <c r="BT87" s="3">
        <f t="shared" si="236"/>
        <v>0</v>
      </c>
      <c r="BU87" s="3">
        <f t="shared" si="237"/>
        <v>1</v>
      </c>
      <c r="BV87" s="3">
        <f t="shared" si="238"/>
        <v>1</v>
      </c>
      <c r="BW87" s="3">
        <f t="shared" si="239"/>
        <v>0</v>
      </c>
      <c r="BX87" s="4">
        <f t="shared" si="240"/>
        <v>0</v>
      </c>
      <c r="BY87" s="4">
        <f t="shared" si="241"/>
        <v>0</v>
      </c>
      <c r="BZ87" s="3">
        <f t="shared" si="242"/>
        <v>1</v>
      </c>
      <c r="CA87" s="3">
        <f t="shared" si="243"/>
        <v>1</v>
      </c>
      <c r="CB87" s="3">
        <f t="shared" si="244"/>
        <v>0</v>
      </c>
      <c r="CC87" s="3">
        <f t="shared" si="245"/>
        <v>1</v>
      </c>
      <c r="CD87" s="3">
        <f t="shared" si="246"/>
        <v>1</v>
      </c>
      <c r="CE87" s="3">
        <f t="shared" si="247"/>
        <v>0</v>
      </c>
      <c r="CF87" s="4">
        <f t="shared" si="248"/>
        <v>0</v>
      </c>
      <c r="CG87" s="4">
        <f t="shared" si="249"/>
        <v>1</v>
      </c>
      <c r="CH87" s="3">
        <f t="shared" si="250"/>
        <v>0</v>
      </c>
      <c r="CI87" s="3">
        <f t="shared" si="251"/>
        <v>0</v>
      </c>
      <c r="CJ87" s="3">
        <f t="shared" si="252"/>
        <v>0</v>
      </c>
      <c r="CK87" s="3">
        <f t="shared" si="253"/>
        <v>1</v>
      </c>
      <c r="CL87" s="3">
        <f t="shared" si="254"/>
        <v>1</v>
      </c>
      <c r="CM87" s="3">
        <f t="shared" si="255"/>
        <v>0</v>
      </c>
      <c r="CN87" s="4">
        <f t="shared" si="256"/>
        <v>0</v>
      </c>
      <c r="CO87" s="4">
        <f t="shared" si="257"/>
        <v>0</v>
      </c>
      <c r="CP87" s="3">
        <f t="shared" si="258"/>
        <v>1</v>
      </c>
      <c r="CQ87" s="3">
        <f t="shared" si="259"/>
        <v>1</v>
      </c>
      <c r="CR87" s="3">
        <f t="shared" si="260"/>
        <v>0</v>
      </c>
      <c r="CS87" s="3">
        <f t="shared" si="261"/>
        <v>1</v>
      </c>
      <c r="CT87" s="3">
        <f t="shared" si="262"/>
        <v>1</v>
      </c>
      <c r="CU87" s="3">
        <f t="shared" si="263"/>
        <v>0</v>
      </c>
      <c r="CV87" s="4">
        <f t="shared" si="264"/>
        <v>0</v>
      </c>
      <c r="CW87" s="4">
        <f t="shared" si="265"/>
        <v>0</v>
      </c>
      <c r="CX87" s="3">
        <f t="shared" si="266"/>
        <v>1</v>
      </c>
      <c r="CY87" s="3">
        <f t="shared" si="267"/>
        <v>1</v>
      </c>
      <c r="CZ87" s="3">
        <f t="shared" si="268"/>
        <v>0</v>
      </c>
      <c r="DA87" s="3">
        <f t="shared" si="269"/>
        <v>1</v>
      </c>
      <c r="DB87" s="3">
        <f t="shared" si="270"/>
        <v>1</v>
      </c>
      <c r="DC87" s="3">
        <f t="shared" si="271"/>
        <v>0</v>
      </c>
      <c r="DD87" s="4">
        <f t="shared" si="272"/>
        <v>0</v>
      </c>
      <c r="DE87" s="4">
        <f t="shared" si="273"/>
        <v>0</v>
      </c>
      <c r="DF87" s="3">
        <f t="shared" si="274"/>
        <v>1</v>
      </c>
      <c r="DG87" s="3">
        <f t="shared" si="275"/>
        <v>1</v>
      </c>
      <c r="DH87" s="3">
        <f t="shared" si="276"/>
        <v>0</v>
      </c>
      <c r="DI87" s="3">
        <f t="shared" si="277"/>
        <v>1</v>
      </c>
      <c r="DJ87" s="3">
        <f t="shared" si="278"/>
        <v>1</v>
      </c>
      <c r="DK87" s="3">
        <f t="shared" si="279"/>
        <v>0</v>
      </c>
      <c r="DL87" s="4">
        <f t="shared" si="280"/>
        <v>0</v>
      </c>
      <c r="DM87" s="4">
        <f t="shared" si="281"/>
        <v>1</v>
      </c>
      <c r="DN87" s="3">
        <f t="shared" si="282"/>
        <v>0</v>
      </c>
      <c r="DO87" s="3">
        <f t="shared" si="283"/>
        <v>0</v>
      </c>
      <c r="DP87" s="3">
        <f t="shared" si="284"/>
        <v>0</v>
      </c>
      <c r="DQ87" s="3">
        <f t="shared" si="285"/>
        <v>1</v>
      </c>
      <c r="DR87" s="3">
        <f t="shared" si="286"/>
        <v>1</v>
      </c>
      <c r="DS87" s="3">
        <f t="shared" si="287"/>
        <v>0</v>
      </c>
      <c r="DT87" s="4">
        <f t="shared" si="288"/>
        <v>0</v>
      </c>
      <c r="DU87" s="4">
        <f t="shared" si="289"/>
        <v>1</v>
      </c>
      <c r="DV87" s="3">
        <f t="shared" si="290"/>
        <v>0</v>
      </c>
      <c r="DW87" s="3">
        <f t="shared" si="291"/>
        <v>0</v>
      </c>
      <c r="DX87" s="3">
        <f t="shared" si="292"/>
        <v>0</v>
      </c>
      <c r="DY87" s="3">
        <f t="shared" si="293"/>
        <v>1</v>
      </c>
      <c r="DZ87" s="3">
        <f t="shared" si="294"/>
        <v>1</v>
      </c>
      <c r="EA87" s="3">
        <f t="shared" si="295"/>
        <v>0</v>
      </c>
      <c r="EB87" s="4">
        <f t="shared" si="296"/>
        <v>0</v>
      </c>
      <c r="EC87" s="4">
        <f t="shared" si="297"/>
        <v>0</v>
      </c>
      <c r="ED87" s="3">
        <f t="shared" si="298"/>
        <v>1</v>
      </c>
      <c r="EE87" s="3">
        <f t="shared" si="299"/>
        <v>1</v>
      </c>
      <c r="EF87" s="3">
        <f t="shared" si="300"/>
        <v>0</v>
      </c>
      <c r="EG87" s="3">
        <f t="shared" si="301"/>
        <v>1</v>
      </c>
      <c r="EH87" s="3">
        <f t="shared" si="302"/>
        <v>1</v>
      </c>
      <c r="EI87" s="3">
        <f t="shared" si="303"/>
        <v>1</v>
      </c>
      <c r="EJ87" s="4">
        <f t="shared" si="304"/>
        <v>1</v>
      </c>
      <c r="EK87" s="4">
        <f t="shared" si="305"/>
        <v>0</v>
      </c>
      <c r="EL87" s="3">
        <f t="shared" si="306"/>
        <v>0</v>
      </c>
      <c r="EM87" s="3">
        <f t="shared" si="307"/>
        <v>0</v>
      </c>
      <c r="EN87" s="3">
        <f t="shared" si="308"/>
        <v>0</v>
      </c>
      <c r="EO87" s="3">
        <f t="shared" si="309"/>
        <v>1</v>
      </c>
      <c r="EP87" s="3">
        <f t="shared" si="310"/>
        <v>1</v>
      </c>
      <c r="EQ87" s="3">
        <f t="shared" si="311"/>
        <v>0</v>
      </c>
      <c r="ER87" s="4">
        <f t="shared" si="312"/>
        <v>0</v>
      </c>
      <c r="ES87" s="4">
        <f t="shared" si="313"/>
        <v>1</v>
      </c>
      <c r="ET87" s="3">
        <f t="shared" si="314"/>
        <v>0</v>
      </c>
      <c r="EU87" s="3">
        <f t="shared" si="315"/>
        <v>0</v>
      </c>
      <c r="EV87" s="3">
        <f t="shared" si="316"/>
        <v>0</v>
      </c>
      <c r="EW87" s="3">
        <f t="shared" si="317"/>
        <v>1</v>
      </c>
      <c r="EX87" s="3">
        <f t="shared" si="318"/>
        <v>1</v>
      </c>
      <c r="EY87" s="3">
        <f t="shared" si="319"/>
        <v>0</v>
      </c>
      <c r="EZ87" s="4">
        <f t="shared" si="320"/>
        <v>0</v>
      </c>
      <c r="FA87" s="4">
        <f t="shared" si="321"/>
        <v>0</v>
      </c>
      <c r="FB87" s="3">
        <f t="shared" si="322"/>
        <v>1</v>
      </c>
      <c r="FC87" s="3">
        <f t="shared" si="323"/>
        <v>1</v>
      </c>
      <c r="FD87" s="3">
        <f t="shared" si="324"/>
        <v>0</v>
      </c>
    </row>
    <row r="88" spans="1:219" s="9" customFormat="1" hidden="1">
      <c r="A88" s="3">
        <f t="shared" si="165"/>
        <v>1</v>
      </c>
      <c r="B88" s="3">
        <f t="shared" si="166"/>
        <v>1</v>
      </c>
      <c r="C88" s="3">
        <f t="shared" si="167"/>
        <v>0</v>
      </c>
      <c r="D88" s="4">
        <f t="shared" si="168"/>
        <v>0</v>
      </c>
      <c r="E88" s="4">
        <f t="shared" si="169"/>
        <v>0</v>
      </c>
      <c r="F88" s="3">
        <f t="shared" si="170"/>
        <v>1</v>
      </c>
      <c r="G88" s="3">
        <f t="shared" si="171"/>
        <v>1</v>
      </c>
      <c r="H88" s="3">
        <f t="shared" si="172"/>
        <v>0</v>
      </c>
      <c r="I88" s="3">
        <f t="shared" si="173"/>
        <v>1</v>
      </c>
      <c r="J88" s="3">
        <f t="shared" si="174"/>
        <v>1</v>
      </c>
      <c r="K88" s="3">
        <f t="shared" si="175"/>
        <v>0</v>
      </c>
      <c r="L88" s="4">
        <f t="shared" si="176"/>
        <v>0</v>
      </c>
      <c r="M88" s="4">
        <f t="shared" si="177"/>
        <v>0</v>
      </c>
      <c r="N88" s="3">
        <f t="shared" si="178"/>
        <v>1</v>
      </c>
      <c r="O88" s="3">
        <f t="shared" si="179"/>
        <v>1</v>
      </c>
      <c r="P88" s="3">
        <f t="shared" si="180"/>
        <v>0</v>
      </c>
      <c r="Q88" s="3">
        <f t="shared" si="181"/>
        <v>1</v>
      </c>
      <c r="R88" s="3">
        <f t="shared" si="182"/>
        <v>1</v>
      </c>
      <c r="S88" s="3">
        <f t="shared" si="183"/>
        <v>0</v>
      </c>
      <c r="T88" s="4">
        <f t="shared" si="184"/>
        <v>0</v>
      </c>
      <c r="U88" s="4">
        <f t="shared" si="185"/>
        <v>0</v>
      </c>
      <c r="V88" s="3">
        <f t="shared" si="186"/>
        <v>1</v>
      </c>
      <c r="W88" s="3">
        <f t="shared" si="187"/>
        <v>1</v>
      </c>
      <c r="X88" s="3">
        <f t="shared" si="188"/>
        <v>0</v>
      </c>
      <c r="Y88" s="3">
        <f t="shared" si="189"/>
        <v>1</v>
      </c>
      <c r="Z88" s="3">
        <f t="shared" si="190"/>
        <v>1</v>
      </c>
      <c r="AA88" s="3">
        <f t="shared" si="191"/>
        <v>0</v>
      </c>
      <c r="AB88" s="4">
        <f t="shared" si="192"/>
        <v>0</v>
      </c>
      <c r="AC88" s="4">
        <f t="shared" si="193"/>
        <v>0</v>
      </c>
      <c r="AD88" s="3">
        <f t="shared" si="194"/>
        <v>1</v>
      </c>
      <c r="AE88" s="3">
        <f t="shared" si="195"/>
        <v>1</v>
      </c>
      <c r="AF88" s="3">
        <f t="shared" si="196"/>
        <v>0</v>
      </c>
      <c r="AG88" s="3">
        <f t="shared" si="197"/>
        <v>1</v>
      </c>
      <c r="AH88" s="3">
        <f t="shared" si="198"/>
        <v>1</v>
      </c>
      <c r="AI88" s="3">
        <f t="shared" si="199"/>
        <v>0</v>
      </c>
      <c r="AJ88" s="4">
        <f t="shared" si="200"/>
        <v>0</v>
      </c>
      <c r="AK88" s="4">
        <f t="shared" si="201"/>
        <v>1</v>
      </c>
      <c r="AL88" s="3">
        <f t="shared" si="202"/>
        <v>0</v>
      </c>
      <c r="AM88" s="3">
        <f t="shared" si="203"/>
        <v>0</v>
      </c>
      <c r="AN88" s="3">
        <f t="shared" si="204"/>
        <v>0</v>
      </c>
      <c r="AO88" s="3">
        <f t="shared" si="205"/>
        <v>1</v>
      </c>
      <c r="AP88" s="3">
        <f t="shared" si="206"/>
        <v>1</v>
      </c>
      <c r="AQ88" s="3">
        <f t="shared" si="207"/>
        <v>0</v>
      </c>
      <c r="AR88" s="4">
        <f t="shared" si="208"/>
        <v>0</v>
      </c>
      <c r="AS88" s="4">
        <f t="shared" si="209"/>
        <v>0</v>
      </c>
      <c r="AT88" s="3">
        <f t="shared" si="210"/>
        <v>1</v>
      </c>
      <c r="AU88" s="3">
        <f t="shared" si="211"/>
        <v>1</v>
      </c>
      <c r="AV88" s="3">
        <f t="shared" si="212"/>
        <v>0</v>
      </c>
      <c r="AW88" s="3">
        <f t="shared" si="213"/>
        <v>1</v>
      </c>
      <c r="AX88" s="3">
        <f t="shared" si="214"/>
        <v>1</v>
      </c>
      <c r="AY88" s="3">
        <f t="shared" si="215"/>
        <v>0</v>
      </c>
      <c r="AZ88" s="4">
        <f t="shared" si="216"/>
        <v>0</v>
      </c>
      <c r="BA88" s="4">
        <f t="shared" si="217"/>
        <v>0</v>
      </c>
      <c r="BB88" s="3">
        <f t="shared" si="218"/>
        <v>1</v>
      </c>
      <c r="BC88" s="3">
        <f t="shared" si="219"/>
        <v>1</v>
      </c>
      <c r="BD88" s="3">
        <f t="shared" si="220"/>
        <v>0</v>
      </c>
      <c r="BE88" s="3">
        <f t="shared" si="221"/>
        <v>1</v>
      </c>
      <c r="BF88" s="3">
        <f t="shared" si="222"/>
        <v>1</v>
      </c>
      <c r="BG88" s="3">
        <f t="shared" si="223"/>
        <v>0</v>
      </c>
      <c r="BH88" s="4">
        <f t="shared" si="224"/>
        <v>0</v>
      </c>
      <c r="BI88" s="4">
        <f t="shared" si="225"/>
        <v>1</v>
      </c>
      <c r="BJ88" s="3">
        <f t="shared" si="226"/>
        <v>0</v>
      </c>
      <c r="BK88" s="3">
        <f t="shared" si="227"/>
        <v>0</v>
      </c>
      <c r="BL88" s="3">
        <f t="shared" si="228"/>
        <v>0</v>
      </c>
      <c r="BM88" s="3">
        <f t="shared" si="229"/>
        <v>1</v>
      </c>
      <c r="BN88" s="3">
        <f t="shared" si="230"/>
        <v>1</v>
      </c>
      <c r="BO88" s="3">
        <f t="shared" si="231"/>
        <v>0</v>
      </c>
      <c r="BP88" s="4">
        <f t="shared" si="232"/>
        <v>0</v>
      </c>
      <c r="BQ88" s="4">
        <f t="shared" si="233"/>
        <v>1</v>
      </c>
      <c r="BR88" s="3">
        <f t="shared" si="234"/>
        <v>0</v>
      </c>
      <c r="BS88" s="3">
        <f t="shared" si="235"/>
        <v>0</v>
      </c>
      <c r="BT88" s="3">
        <f t="shared" si="236"/>
        <v>0</v>
      </c>
      <c r="BU88" s="3">
        <f t="shared" si="237"/>
        <v>1</v>
      </c>
      <c r="BV88" s="3">
        <f t="shared" si="238"/>
        <v>1</v>
      </c>
      <c r="BW88" s="3">
        <f t="shared" si="239"/>
        <v>0</v>
      </c>
      <c r="BX88" s="4">
        <f t="shared" si="240"/>
        <v>0</v>
      </c>
      <c r="BY88" s="4">
        <f t="shared" si="241"/>
        <v>0</v>
      </c>
      <c r="BZ88" s="3">
        <f t="shared" si="242"/>
        <v>1</v>
      </c>
      <c r="CA88" s="3">
        <f t="shared" si="243"/>
        <v>1</v>
      </c>
      <c r="CB88" s="3">
        <f t="shared" si="244"/>
        <v>0</v>
      </c>
      <c r="CC88" s="3">
        <f t="shared" si="245"/>
        <v>1</v>
      </c>
      <c r="CD88" s="3">
        <f t="shared" si="246"/>
        <v>1</v>
      </c>
      <c r="CE88" s="3">
        <f t="shared" si="247"/>
        <v>0</v>
      </c>
      <c r="CF88" s="4">
        <f t="shared" si="248"/>
        <v>0</v>
      </c>
      <c r="CG88" s="4">
        <f t="shared" si="249"/>
        <v>0</v>
      </c>
      <c r="CH88" s="3">
        <f t="shared" si="250"/>
        <v>0</v>
      </c>
      <c r="CI88" s="3">
        <f t="shared" si="251"/>
        <v>0</v>
      </c>
      <c r="CJ88" s="3">
        <f t="shared" si="252"/>
        <v>1</v>
      </c>
      <c r="CK88" s="3">
        <f t="shared" si="253"/>
        <v>1</v>
      </c>
      <c r="CL88" s="3">
        <f t="shared" si="254"/>
        <v>1</v>
      </c>
      <c r="CM88" s="3">
        <f t="shared" si="255"/>
        <v>0</v>
      </c>
      <c r="CN88" s="4">
        <f t="shared" si="256"/>
        <v>0</v>
      </c>
      <c r="CO88" s="4">
        <f t="shared" si="257"/>
        <v>1</v>
      </c>
      <c r="CP88" s="3">
        <f t="shared" si="258"/>
        <v>0</v>
      </c>
      <c r="CQ88" s="3">
        <f t="shared" si="259"/>
        <v>0</v>
      </c>
      <c r="CR88" s="3">
        <f t="shared" si="260"/>
        <v>0</v>
      </c>
      <c r="CS88" s="3">
        <f t="shared" si="261"/>
        <v>1</v>
      </c>
      <c r="CT88" s="3">
        <f t="shared" si="262"/>
        <v>1</v>
      </c>
      <c r="CU88" s="3">
        <f t="shared" si="263"/>
        <v>0</v>
      </c>
      <c r="CV88" s="4">
        <f t="shared" si="264"/>
        <v>0</v>
      </c>
      <c r="CW88" s="4">
        <f t="shared" si="265"/>
        <v>1</v>
      </c>
      <c r="CX88" s="3">
        <f t="shared" si="266"/>
        <v>0</v>
      </c>
      <c r="CY88" s="3">
        <f t="shared" si="267"/>
        <v>0</v>
      </c>
      <c r="CZ88" s="3">
        <f t="shared" si="268"/>
        <v>0</v>
      </c>
      <c r="DA88" s="3">
        <f t="shared" si="269"/>
        <v>1</v>
      </c>
      <c r="DB88" s="3">
        <f t="shared" si="270"/>
        <v>1</v>
      </c>
      <c r="DC88" s="3">
        <f t="shared" si="271"/>
        <v>0</v>
      </c>
      <c r="DD88" s="4">
        <f t="shared" si="272"/>
        <v>0</v>
      </c>
      <c r="DE88" s="4">
        <f t="shared" si="273"/>
        <v>1</v>
      </c>
      <c r="DF88" s="3">
        <f t="shared" si="274"/>
        <v>0</v>
      </c>
      <c r="DG88" s="3">
        <f t="shared" si="275"/>
        <v>0</v>
      </c>
      <c r="DH88" s="3">
        <f t="shared" si="276"/>
        <v>0</v>
      </c>
      <c r="DI88" s="3">
        <f t="shared" si="277"/>
        <v>1</v>
      </c>
      <c r="DJ88" s="3">
        <f t="shared" si="278"/>
        <v>1</v>
      </c>
      <c r="DK88" s="3">
        <f t="shared" si="279"/>
        <v>0</v>
      </c>
      <c r="DL88" s="4">
        <f t="shared" si="280"/>
        <v>0</v>
      </c>
      <c r="DM88" s="4">
        <f t="shared" si="281"/>
        <v>0</v>
      </c>
      <c r="DN88" s="3">
        <f t="shared" si="282"/>
        <v>1</v>
      </c>
      <c r="DO88" s="3">
        <f t="shared" si="283"/>
        <v>1</v>
      </c>
      <c r="DP88" s="3">
        <f t="shared" si="284"/>
        <v>0</v>
      </c>
      <c r="DQ88" s="3">
        <f t="shared" si="285"/>
        <v>1</v>
      </c>
      <c r="DR88" s="3">
        <f t="shared" si="286"/>
        <v>1</v>
      </c>
      <c r="DS88" s="3">
        <f t="shared" si="287"/>
        <v>0</v>
      </c>
      <c r="DT88" s="4">
        <f t="shared" si="288"/>
        <v>0</v>
      </c>
      <c r="DU88" s="4">
        <f t="shared" si="289"/>
        <v>0</v>
      </c>
      <c r="DV88" s="3">
        <f t="shared" si="290"/>
        <v>1</v>
      </c>
      <c r="DW88" s="3">
        <f t="shared" si="291"/>
        <v>1</v>
      </c>
      <c r="DX88" s="3">
        <f t="shared" si="292"/>
        <v>0</v>
      </c>
      <c r="DY88" s="3">
        <f t="shared" si="293"/>
        <v>1</v>
      </c>
      <c r="DZ88" s="3">
        <f t="shared" si="294"/>
        <v>1</v>
      </c>
      <c r="EA88" s="3">
        <f t="shared" si="295"/>
        <v>0</v>
      </c>
      <c r="EB88" s="4">
        <f t="shared" si="296"/>
        <v>0</v>
      </c>
      <c r="EC88" s="4">
        <f t="shared" si="297"/>
        <v>0</v>
      </c>
      <c r="ED88" s="3">
        <f t="shared" si="298"/>
        <v>0</v>
      </c>
      <c r="EE88" s="3">
        <f t="shared" si="299"/>
        <v>0</v>
      </c>
      <c r="EF88" s="3">
        <f t="shared" si="300"/>
        <v>1</v>
      </c>
      <c r="EG88" s="3">
        <f t="shared" si="301"/>
        <v>1</v>
      </c>
      <c r="EH88" s="3">
        <f t="shared" si="302"/>
        <v>1</v>
      </c>
      <c r="EI88" s="3">
        <f t="shared" si="303"/>
        <v>0</v>
      </c>
      <c r="EJ88" s="4">
        <f t="shared" si="304"/>
        <v>0</v>
      </c>
      <c r="EK88" s="4">
        <f t="shared" si="305"/>
        <v>1</v>
      </c>
      <c r="EL88" s="3">
        <f t="shared" si="306"/>
        <v>0</v>
      </c>
      <c r="EM88" s="3">
        <f t="shared" si="307"/>
        <v>0</v>
      </c>
      <c r="EN88" s="3">
        <f t="shared" si="308"/>
        <v>0</v>
      </c>
      <c r="EO88" s="3">
        <f t="shared" si="309"/>
        <v>1</v>
      </c>
      <c r="EP88" s="3">
        <f t="shared" si="310"/>
        <v>1</v>
      </c>
      <c r="EQ88" s="3">
        <f t="shared" si="311"/>
        <v>0</v>
      </c>
      <c r="ER88" s="4">
        <f t="shared" si="312"/>
        <v>0</v>
      </c>
      <c r="ES88" s="4">
        <f t="shared" si="313"/>
        <v>0</v>
      </c>
      <c r="ET88" s="3">
        <f t="shared" si="314"/>
        <v>1</v>
      </c>
      <c r="EU88" s="3">
        <f t="shared" si="315"/>
        <v>1</v>
      </c>
      <c r="EV88" s="3">
        <f t="shared" si="316"/>
        <v>0</v>
      </c>
      <c r="EW88" s="3">
        <f t="shared" si="317"/>
        <v>1</v>
      </c>
      <c r="EX88" s="3">
        <f t="shared" si="318"/>
        <v>1</v>
      </c>
      <c r="EY88" s="3">
        <f t="shared" si="319"/>
        <v>1</v>
      </c>
      <c r="EZ88" s="4">
        <f t="shared" si="320"/>
        <v>1</v>
      </c>
      <c r="FA88" s="4">
        <f t="shared" si="321"/>
        <v>0</v>
      </c>
      <c r="FB88" s="3">
        <f t="shared" si="322"/>
        <v>0</v>
      </c>
      <c r="FC88" s="3">
        <f t="shared" si="323"/>
        <v>0</v>
      </c>
      <c r="FD88" s="3">
        <f t="shared" si="324"/>
        <v>0</v>
      </c>
    </row>
    <row r="89" spans="1:219" s="9" customFormat="1" hidden="1">
      <c r="A89" s="3">
        <f t="shared" si="165"/>
        <v>1</v>
      </c>
      <c r="B89" s="3">
        <f t="shared" si="166"/>
        <v>1</v>
      </c>
      <c r="C89" s="3">
        <f t="shared" si="167"/>
        <v>1</v>
      </c>
      <c r="D89" s="4">
        <f t="shared" si="168"/>
        <v>1</v>
      </c>
      <c r="E89" s="4">
        <f t="shared" si="169"/>
        <v>0</v>
      </c>
      <c r="F89" s="3">
        <f t="shared" si="170"/>
        <v>0</v>
      </c>
      <c r="G89" s="3">
        <f t="shared" si="171"/>
        <v>0</v>
      </c>
      <c r="H89" s="3">
        <f t="shared" si="172"/>
        <v>0</v>
      </c>
      <c r="I89" s="3">
        <f t="shared" si="173"/>
        <v>1</v>
      </c>
      <c r="J89" s="3">
        <f t="shared" si="174"/>
        <v>1</v>
      </c>
      <c r="K89" s="3">
        <f t="shared" si="175"/>
        <v>1</v>
      </c>
      <c r="L89" s="4">
        <f t="shared" si="176"/>
        <v>1</v>
      </c>
      <c r="M89" s="4">
        <f t="shared" si="177"/>
        <v>0</v>
      </c>
      <c r="N89" s="3">
        <f t="shared" si="178"/>
        <v>0</v>
      </c>
      <c r="O89" s="3">
        <f t="shared" si="179"/>
        <v>0</v>
      </c>
      <c r="P89" s="3">
        <f t="shared" si="180"/>
        <v>0</v>
      </c>
      <c r="Q89" s="3">
        <f t="shared" si="181"/>
        <v>1</v>
      </c>
      <c r="R89" s="3">
        <f t="shared" si="182"/>
        <v>1</v>
      </c>
      <c r="S89" s="3">
        <f t="shared" si="183"/>
        <v>1</v>
      </c>
      <c r="T89" s="4">
        <f t="shared" si="184"/>
        <v>1</v>
      </c>
      <c r="U89" s="4">
        <f t="shared" si="185"/>
        <v>0</v>
      </c>
      <c r="V89" s="3">
        <f t="shared" si="186"/>
        <v>0</v>
      </c>
      <c r="W89" s="3">
        <f t="shared" si="187"/>
        <v>0</v>
      </c>
      <c r="X89" s="3">
        <f t="shared" si="188"/>
        <v>0</v>
      </c>
      <c r="Y89" s="3">
        <f t="shared" si="189"/>
        <v>1</v>
      </c>
      <c r="Z89" s="3">
        <f t="shared" si="190"/>
        <v>1</v>
      </c>
      <c r="AA89" s="3">
        <f t="shared" si="191"/>
        <v>1</v>
      </c>
      <c r="AB89" s="4">
        <f t="shared" si="192"/>
        <v>1</v>
      </c>
      <c r="AC89" s="4">
        <f t="shared" si="193"/>
        <v>0</v>
      </c>
      <c r="AD89" s="3">
        <f t="shared" si="194"/>
        <v>0</v>
      </c>
      <c r="AE89" s="3">
        <f t="shared" si="195"/>
        <v>0</v>
      </c>
      <c r="AF89" s="3">
        <f t="shared" si="196"/>
        <v>0</v>
      </c>
      <c r="AG89" s="3">
        <f t="shared" si="197"/>
        <v>1</v>
      </c>
      <c r="AH89" s="3">
        <f t="shared" si="198"/>
        <v>1</v>
      </c>
      <c r="AI89" s="3">
        <f t="shared" si="199"/>
        <v>1</v>
      </c>
      <c r="AJ89" s="4">
        <f t="shared" si="200"/>
        <v>1</v>
      </c>
      <c r="AK89" s="4">
        <f t="shared" si="201"/>
        <v>0</v>
      </c>
      <c r="AL89" s="3">
        <f t="shared" si="202"/>
        <v>0</v>
      </c>
      <c r="AM89" s="3">
        <f t="shared" si="203"/>
        <v>0</v>
      </c>
      <c r="AN89" s="3">
        <f t="shared" si="204"/>
        <v>0</v>
      </c>
      <c r="AO89" s="3">
        <f t="shared" si="205"/>
        <v>1</v>
      </c>
      <c r="AP89" s="3">
        <f t="shared" si="206"/>
        <v>1</v>
      </c>
      <c r="AQ89" s="3">
        <f t="shared" si="207"/>
        <v>1</v>
      </c>
      <c r="AR89" s="4">
        <f t="shared" si="208"/>
        <v>1</v>
      </c>
      <c r="AS89" s="4">
        <f t="shared" si="209"/>
        <v>0</v>
      </c>
      <c r="AT89" s="3">
        <f t="shared" si="210"/>
        <v>0</v>
      </c>
      <c r="AU89" s="3">
        <f t="shared" si="211"/>
        <v>0</v>
      </c>
      <c r="AV89" s="3">
        <f t="shared" si="212"/>
        <v>0</v>
      </c>
      <c r="AW89" s="3">
        <f t="shared" si="213"/>
        <v>1</v>
      </c>
      <c r="AX89" s="3">
        <f t="shared" si="214"/>
        <v>1</v>
      </c>
      <c r="AY89" s="3">
        <f t="shared" si="215"/>
        <v>1</v>
      </c>
      <c r="AZ89" s="4">
        <f t="shared" si="216"/>
        <v>1</v>
      </c>
      <c r="BA89" s="4">
        <f t="shared" si="217"/>
        <v>0</v>
      </c>
      <c r="BB89" s="3">
        <f t="shared" si="218"/>
        <v>0</v>
      </c>
      <c r="BC89" s="3">
        <f t="shared" si="219"/>
        <v>0</v>
      </c>
      <c r="BD89" s="3">
        <f t="shared" si="220"/>
        <v>0</v>
      </c>
      <c r="BE89" s="3">
        <f t="shared" si="221"/>
        <v>1</v>
      </c>
      <c r="BF89" s="3">
        <f t="shared" si="222"/>
        <v>1</v>
      </c>
      <c r="BG89" s="3">
        <f t="shared" si="223"/>
        <v>1</v>
      </c>
      <c r="BH89" s="4">
        <f t="shared" si="224"/>
        <v>1</v>
      </c>
      <c r="BI89" s="4">
        <f t="shared" si="225"/>
        <v>0</v>
      </c>
      <c r="BJ89" s="3">
        <f t="shared" si="226"/>
        <v>0</v>
      </c>
      <c r="BK89" s="3">
        <f t="shared" si="227"/>
        <v>0</v>
      </c>
      <c r="BL89" s="3">
        <f t="shared" si="228"/>
        <v>0</v>
      </c>
      <c r="BM89" s="3">
        <f t="shared" si="229"/>
        <v>1</v>
      </c>
      <c r="BN89" s="3">
        <f t="shared" si="230"/>
        <v>1</v>
      </c>
      <c r="BO89" s="3">
        <f t="shared" si="231"/>
        <v>1</v>
      </c>
      <c r="BP89" s="4">
        <f t="shared" si="232"/>
        <v>1</v>
      </c>
      <c r="BQ89" s="4">
        <f t="shared" si="233"/>
        <v>0</v>
      </c>
      <c r="BR89" s="3">
        <f t="shared" si="234"/>
        <v>0</v>
      </c>
      <c r="BS89" s="3">
        <f t="shared" si="235"/>
        <v>0</v>
      </c>
      <c r="BT89" s="3">
        <f t="shared" si="236"/>
        <v>0</v>
      </c>
      <c r="BU89" s="3">
        <f t="shared" si="237"/>
        <v>1</v>
      </c>
      <c r="BV89" s="3">
        <f t="shared" si="238"/>
        <v>1</v>
      </c>
      <c r="BW89" s="3">
        <f t="shared" si="239"/>
        <v>1</v>
      </c>
      <c r="BX89" s="4">
        <f t="shared" si="240"/>
        <v>1</v>
      </c>
      <c r="BY89" s="4">
        <f t="shared" si="241"/>
        <v>0</v>
      </c>
      <c r="BZ89" s="3">
        <f t="shared" si="242"/>
        <v>0</v>
      </c>
      <c r="CA89" s="3">
        <f t="shared" si="243"/>
        <v>0</v>
      </c>
      <c r="CB89" s="3">
        <f t="shared" si="244"/>
        <v>0</v>
      </c>
      <c r="CC89" s="3">
        <f t="shared" si="245"/>
        <v>1</v>
      </c>
      <c r="CD89" s="3">
        <f t="shared" si="246"/>
        <v>1</v>
      </c>
      <c r="CE89" s="3">
        <f t="shared" si="247"/>
        <v>1</v>
      </c>
      <c r="CF89" s="4">
        <f t="shared" si="248"/>
        <v>1</v>
      </c>
      <c r="CG89" s="4">
        <f t="shared" si="249"/>
        <v>0</v>
      </c>
      <c r="CH89" s="3">
        <f t="shared" si="250"/>
        <v>0</v>
      </c>
      <c r="CI89" s="3">
        <f t="shared" si="251"/>
        <v>0</v>
      </c>
      <c r="CJ89" s="3">
        <f t="shared" si="252"/>
        <v>0</v>
      </c>
      <c r="CK89" s="3">
        <f t="shared" si="253"/>
        <v>1</v>
      </c>
      <c r="CL89" s="3">
        <f t="shared" si="254"/>
        <v>1</v>
      </c>
      <c r="CM89" s="3">
        <f t="shared" si="255"/>
        <v>1</v>
      </c>
      <c r="CN89" s="4">
        <f t="shared" si="256"/>
        <v>1</v>
      </c>
      <c r="CO89" s="4">
        <f t="shared" si="257"/>
        <v>0</v>
      </c>
      <c r="CP89" s="3">
        <f t="shared" si="258"/>
        <v>0</v>
      </c>
      <c r="CQ89" s="3">
        <f t="shared" si="259"/>
        <v>0</v>
      </c>
      <c r="CR89" s="3">
        <f t="shared" si="260"/>
        <v>0</v>
      </c>
      <c r="CS89" s="3">
        <f t="shared" si="261"/>
        <v>1</v>
      </c>
      <c r="CT89" s="3">
        <f t="shared" si="262"/>
        <v>1</v>
      </c>
      <c r="CU89" s="3">
        <f t="shared" si="263"/>
        <v>1</v>
      </c>
      <c r="CV89" s="4">
        <f t="shared" si="264"/>
        <v>1</v>
      </c>
      <c r="CW89" s="4">
        <f t="shared" si="265"/>
        <v>0</v>
      </c>
      <c r="CX89" s="3">
        <f t="shared" si="266"/>
        <v>0</v>
      </c>
      <c r="CY89" s="3">
        <f t="shared" si="267"/>
        <v>0</v>
      </c>
      <c r="CZ89" s="3">
        <f t="shared" si="268"/>
        <v>0</v>
      </c>
      <c r="DA89" s="3">
        <f t="shared" si="269"/>
        <v>1</v>
      </c>
      <c r="DB89" s="3">
        <f t="shared" si="270"/>
        <v>1</v>
      </c>
      <c r="DC89" s="3">
        <f t="shared" si="271"/>
        <v>1</v>
      </c>
      <c r="DD89" s="4">
        <f t="shared" si="272"/>
        <v>1</v>
      </c>
      <c r="DE89" s="4">
        <f t="shared" si="273"/>
        <v>0</v>
      </c>
      <c r="DF89" s="3">
        <f t="shared" si="274"/>
        <v>0</v>
      </c>
      <c r="DG89" s="3">
        <f t="shared" si="275"/>
        <v>0</v>
      </c>
      <c r="DH89" s="3">
        <f t="shared" si="276"/>
        <v>0</v>
      </c>
      <c r="DI89" s="3">
        <f t="shared" si="277"/>
        <v>1</v>
      </c>
      <c r="DJ89" s="3">
        <f t="shared" si="278"/>
        <v>1</v>
      </c>
      <c r="DK89" s="3">
        <f t="shared" si="279"/>
        <v>1</v>
      </c>
      <c r="DL89" s="4">
        <f t="shared" si="280"/>
        <v>1</v>
      </c>
      <c r="DM89" s="4">
        <f t="shared" si="281"/>
        <v>0</v>
      </c>
      <c r="DN89" s="3">
        <f t="shared" si="282"/>
        <v>0</v>
      </c>
      <c r="DO89" s="3">
        <f t="shared" si="283"/>
        <v>0</v>
      </c>
      <c r="DP89" s="3">
        <f t="shared" si="284"/>
        <v>0</v>
      </c>
      <c r="DQ89" s="3">
        <f t="shared" si="285"/>
        <v>1</v>
      </c>
      <c r="DR89" s="3">
        <f t="shared" si="286"/>
        <v>1</v>
      </c>
      <c r="DS89" s="3">
        <f t="shared" si="287"/>
        <v>1</v>
      </c>
      <c r="DT89" s="4">
        <f t="shared" si="288"/>
        <v>1</v>
      </c>
      <c r="DU89" s="4">
        <f t="shared" si="289"/>
        <v>0</v>
      </c>
      <c r="DV89" s="3">
        <f t="shared" si="290"/>
        <v>0</v>
      </c>
      <c r="DW89" s="3">
        <f t="shared" si="291"/>
        <v>0</v>
      </c>
      <c r="DX89" s="3">
        <f t="shared" si="292"/>
        <v>0</v>
      </c>
      <c r="DY89" s="3">
        <f t="shared" si="293"/>
        <v>1</v>
      </c>
      <c r="DZ89" s="3">
        <f t="shared" si="294"/>
        <v>1</v>
      </c>
      <c r="EA89" s="3">
        <f t="shared" si="295"/>
        <v>1</v>
      </c>
      <c r="EB89" s="4">
        <f t="shared" si="296"/>
        <v>1</v>
      </c>
      <c r="EC89" s="4">
        <f t="shared" si="297"/>
        <v>0</v>
      </c>
      <c r="ED89" s="3">
        <f t="shared" si="298"/>
        <v>0</v>
      </c>
      <c r="EE89" s="3">
        <f t="shared" si="299"/>
        <v>0</v>
      </c>
      <c r="EF89" s="3">
        <f t="shared" si="300"/>
        <v>0</v>
      </c>
      <c r="EG89" s="3">
        <f t="shared" si="301"/>
        <v>1</v>
      </c>
      <c r="EH89" s="3">
        <f t="shared" si="302"/>
        <v>1</v>
      </c>
      <c r="EI89" s="3">
        <f t="shared" si="303"/>
        <v>1</v>
      </c>
      <c r="EJ89" s="4">
        <f t="shared" si="304"/>
        <v>1</v>
      </c>
      <c r="EK89" s="4">
        <f t="shared" si="305"/>
        <v>0</v>
      </c>
      <c r="EL89" s="3">
        <f t="shared" si="306"/>
        <v>0</v>
      </c>
      <c r="EM89" s="3">
        <f t="shared" si="307"/>
        <v>0</v>
      </c>
      <c r="EN89" s="3">
        <f t="shared" si="308"/>
        <v>0</v>
      </c>
      <c r="EO89" s="3">
        <f t="shared" si="309"/>
        <v>1</v>
      </c>
      <c r="EP89" s="3">
        <f t="shared" si="310"/>
        <v>1</v>
      </c>
      <c r="EQ89" s="3">
        <f t="shared" si="311"/>
        <v>1</v>
      </c>
      <c r="ER89" s="4">
        <f t="shared" si="312"/>
        <v>1</v>
      </c>
      <c r="ES89" s="4">
        <f t="shared" si="313"/>
        <v>0</v>
      </c>
      <c r="ET89" s="3">
        <f t="shared" si="314"/>
        <v>0</v>
      </c>
      <c r="EU89" s="3">
        <f t="shared" si="315"/>
        <v>0</v>
      </c>
      <c r="EV89" s="3">
        <f t="shared" si="316"/>
        <v>0</v>
      </c>
      <c r="EW89" s="3">
        <f t="shared" si="317"/>
        <v>1</v>
      </c>
      <c r="EX89" s="3">
        <f t="shared" si="318"/>
        <v>1</v>
      </c>
      <c r="EY89" s="3">
        <f t="shared" si="319"/>
        <v>1</v>
      </c>
      <c r="EZ89" s="4">
        <f t="shared" si="320"/>
        <v>1</v>
      </c>
      <c r="FA89" s="4">
        <f t="shared" si="321"/>
        <v>0</v>
      </c>
      <c r="FB89" s="3">
        <f t="shared" si="322"/>
        <v>0</v>
      </c>
      <c r="FC89" s="3">
        <f t="shared" si="323"/>
        <v>0</v>
      </c>
      <c r="FD89" s="3">
        <f t="shared" si="324"/>
        <v>0</v>
      </c>
    </row>
    <row r="90" spans="1:219" s="9" customFormat="1" hidden="1">
      <c r="A90" s="3">
        <f t="shared" si="165"/>
        <v>1</v>
      </c>
      <c r="B90" s="3">
        <f t="shared" si="166"/>
        <v>1</v>
      </c>
      <c r="C90" s="3">
        <f t="shared" si="167"/>
        <v>0</v>
      </c>
      <c r="D90" s="4">
        <f t="shared" si="168"/>
        <v>0</v>
      </c>
      <c r="E90" s="4">
        <f t="shared" si="169"/>
        <v>0</v>
      </c>
      <c r="F90" s="3">
        <f t="shared" si="170"/>
        <v>0</v>
      </c>
      <c r="G90" s="3">
        <f t="shared" si="171"/>
        <v>0</v>
      </c>
      <c r="H90" s="3">
        <f t="shared" si="172"/>
        <v>1</v>
      </c>
      <c r="I90" s="3">
        <f t="shared" si="173"/>
        <v>1</v>
      </c>
      <c r="J90" s="3">
        <f t="shared" si="174"/>
        <v>1</v>
      </c>
      <c r="K90" s="3">
        <f t="shared" si="175"/>
        <v>0</v>
      </c>
      <c r="L90" s="4">
        <f t="shared" si="176"/>
        <v>0</v>
      </c>
      <c r="M90" s="4">
        <f t="shared" si="177"/>
        <v>0</v>
      </c>
      <c r="N90" s="3">
        <f t="shared" si="178"/>
        <v>1</v>
      </c>
      <c r="O90" s="3">
        <f t="shared" si="179"/>
        <v>1</v>
      </c>
      <c r="P90" s="3">
        <f t="shared" si="180"/>
        <v>0</v>
      </c>
      <c r="Q90" s="3">
        <f t="shared" si="181"/>
        <v>1</v>
      </c>
      <c r="R90" s="3">
        <f t="shared" si="182"/>
        <v>1</v>
      </c>
      <c r="S90" s="3">
        <f t="shared" si="183"/>
        <v>0</v>
      </c>
      <c r="T90" s="4">
        <f t="shared" si="184"/>
        <v>0</v>
      </c>
      <c r="U90" s="4">
        <f t="shared" si="185"/>
        <v>1</v>
      </c>
      <c r="V90" s="3">
        <f t="shared" si="186"/>
        <v>0</v>
      </c>
      <c r="W90" s="3">
        <f t="shared" si="187"/>
        <v>0</v>
      </c>
      <c r="X90" s="3">
        <f t="shared" si="188"/>
        <v>0</v>
      </c>
      <c r="Y90" s="3">
        <f t="shared" si="189"/>
        <v>1</v>
      </c>
      <c r="Z90" s="3">
        <f t="shared" si="190"/>
        <v>1</v>
      </c>
      <c r="AA90" s="3">
        <f t="shared" si="191"/>
        <v>1</v>
      </c>
      <c r="AB90" s="4">
        <f t="shared" si="192"/>
        <v>1</v>
      </c>
      <c r="AC90" s="4">
        <f t="shared" si="193"/>
        <v>0</v>
      </c>
      <c r="AD90" s="3">
        <f t="shared" si="194"/>
        <v>0</v>
      </c>
      <c r="AE90" s="3">
        <f t="shared" si="195"/>
        <v>0</v>
      </c>
      <c r="AF90" s="3">
        <f t="shared" si="196"/>
        <v>0</v>
      </c>
      <c r="AG90" s="3">
        <f t="shared" si="197"/>
        <v>1</v>
      </c>
      <c r="AH90" s="3">
        <f t="shared" si="198"/>
        <v>1</v>
      </c>
      <c r="AI90" s="3">
        <f t="shared" si="199"/>
        <v>0</v>
      </c>
      <c r="AJ90" s="4">
        <f t="shared" si="200"/>
        <v>0</v>
      </c>
      <c r="AK90" s="4">
        <f t="shared" si="201"/>
        <v>1</v>
      </c>
      <c r="AL90" s="3">
        <f t="shared" si="202"/>
        <v>0</v>
      </c>
      <c r="AM90" s="3">
        <f t="shared" si="203"/>
        <v>0</v>
      </c>
      <c r="AN90" s="3">
        <f t="shared" si="204"/>
        <v>0</v>
      </c>
      <c r="AO90" s="3">
        <f t="shared" si="205"/>
        <v>1</v>
      </c>
      <c r="AP90" s="3">
        <f t="shared" si="206"/>
        <v>1</v>
      </c>
      <c r="AQ90" s="3">
        <f t="shared" si="207"/>
        <v>0</v>
      </c>
      <c r="AR90" s="4">
        <f t="shared" si="208"/>
        <v>0</v>
      </c>
      <c r="AS90" s="4">
        <f t="shared" si="209"/>
        <v>1</v>
      </c>
      <c r="AT90" s="3">
        <f t="shared" si="210"/>
        <v>0</v>
      </c>
      <c r="AU90" s="3">
        <f t="shared" si="211"/>
        <v>0</v>
      </c>
      <c r="AV90" s="3">
        <f t="shared" si="212"/>
        <v>0</v>
      </c>
      <c r="AW90" s="3">
        <f t="shared" si="213"/>
        <v>1</v>
      </c>
      <c r="AX90" s="3">
        <f t="shared" si="214"/>
        <v>1</v>
      </c>
      <c r="AY90" s="3">
        <f t="shared" si="215"/>
        <v>0</v>
      </c>
      <c r="AZ90" s="4">
        <f t="shared" si="216"/>
        <v>0</v>
      </c>
      <c r="BA90" s="4">
        <f t="shared" si="217"/>
        <v>1</v>
      </c>
      <c r="BB90" s="3">
        <f t="shared" si="218"/>
        <v>0</v>
      </c>
      <c r="BC90" s="3">
        <f t="shared" si="219"/>
        <v>0</v>
      </c>
      <c r="BD90" s="3">
        <f t="shared" si="220"/>
        <v>0</v>
      </c>
      <c r="BE90" s="3">
        <f t="shared" si="221"/>
        <v>1</v>
      </c>
      <c r="BF90" s="3">
        <f t="shared" si="222"/>
        <v>1</v>
      </c>
      <c r="BG90" s="3">
        <f t="shared" si="223"/>
        <v>0</v>
      </c>
      <c r="BH90" s="4">
        <f t="shared" si="224"/>
        <v>0</v>
      </c>
      <c r="BI90" s="4">
        <f t="shared" si="225"/>
        <v>1</v>
      </c>
      <c r="BJ90" s="3">
        <f t="shared" si="226"/>
        <v>0</v>
      </c>
      <c r="BK90" s="3">
        <f t="shared" si="227"/>
        <v>0</v>
      </c>
      <c r="BL90" s="3">
        <f t="shared" si="228"/>
        <v>0</v>
      </c>
      <c r="BM90" s="3">
        <f t="shared" si="229"/>
        <v>1</v>
      </c>
      <c r="BN90" s="3">
        <f t="shared" si="230"/>
        <v>1</v>
      </c>
      <c r="BO90" s="3">
        <f t="shared" si="231"/>
        <v>0</v>
      </c>
      <c r="BP90" s="4">
        <f t="shared" si="232"/>
        <v>0</v>
      </c>
      <c r="BQ90" s="4">
        <f t="shared" si="233"/>
        <v>1</v>
      </c>
      <c r="BR90" s="3">
        <f t="shared" si="234"/>
        <v>0</v>
      </c>
      <c r="BS90" s="3">
        <f t="shared" si="235"/>
        <v>0</v>
      </c>
      <c r="BT90" s="3">
        <f t="shared" si="236"/>
        <v>0</v>
      </c>
      <c r="BU90" s="3">
        <f t="shared" si="237"/>
        <v>1</v>
      </c>
      <c r="BV90" s="3">
        <f t="shared" si="238"/>
        <v>1</v>
      </c>
      <c r="BW90" s="3">
        <f t="shared" si="239"/>
        <v>0</v>
      </c>
      <c r="BX90" s="4">
        <f t="shared" si="240"/>
        <v>0</v>
      </c>
      <c r="BY90" s="4">
        <f t="shared" si="241"/>
        <v>1</v>
      </c>
      <c r="BZ90" s="3">
        <f t="shared" si="242"/>
        <v>0</v>
      </c>
      <c r="CA90" s="3">
        <f t="shared" si="243"/>
        <v>0</v>
      </c>
      <c r="CB90" s="3">
        <f t="shared" si="244"/>
        <v>0</v>
      </c>
      <c r="CC90" s="3">
        <f t="shared" si="245"/>
        <v>1</v>
      </c>
      <c r="CD90" s="3">
        <f t="shared" si="246"/>
        <v>1</v>
      </c>
      <c r="CE90" s="3">
        <f t="shared" si="247"/>
        <v>0</v>
      </c>
      <c r="CF90" s="4">
        <f t="shared" si="248"/>
        <v>0</v>
      </c>
      <c r="CG90" s="4">
        <f t="shared" si="249"/>
        <v>1</v>
      </c>
      <c r="CH90" s="3">
        <f t="shared" si="250"/>
        <v>0</v>
      </c>
      <c r="CI90" s="3">
        <f t="shared" si="251"/>
        <v>0</v>
      </c>
      <c r="CJ90" s="3">
        <f t="shared" si="252"/>
        <v>0</v>
      </c>
      <c r="CK90" s="3">
        <f t="shared" si="253"/>
        <v>1</v>
      </c>
      <c r="CL90" s="3">
        <f t="shared" si="254"/>
        <v>1</v>
      </c>
      <c r="CM90" s="3">
        <f t="shared" si="255"/>
        <v>0</v>
      </c>
      <c r="CN90" s="4">
        <f t="shared" si="256"/>
        <v>0</v>
      </c>
      <c r="CO90" s="4">
        <f t="shared" si="257"/>
        <v>1</v>
      </c>
      <c r="CP90" s="3">
        <f t="shared" si="258"/>
        <v>0</v>
      </c>
      <c r="CQ90" s="3">
        <f t="shared" si="259"/>
        <v>0</v>
      </c>
      <c r="CR90" s="3">
        <f t="shared" si="260"/>
        <v>0</v>
      </c>
      <c r="CS90" s="3">
        <f t="shared" si="261"/>
        <v>1</v>
      </c>
      <c r="CT90" s="3">
        <f t="shared" si="262"/>
        <v>1</v>
      </c>
      <c r="CU90" s="3">
        <f t="shared" si="263"/>
        <v>0</v>
      </c>
      <c r="CV90" s="4">
        <f t="shared" si="264"/>
        <v>0</v>
      </c>
      <c r="CW90" s="4">
        <f t="shared" si="265"/>
        <v>1</v>
      </c>
      <c r="CX90" s="3">
        <f t="shared" si="266"/>
        <v>0</v>
      </c>
      <c r="CY90" s="3">
        <f t="shared" si="267"/>
        <v>0</v>
      </c>
      <c r="CZ90" s="3">
        <f t="shared" si="268"/>
        <v>0</v>
      </c>
      <c r="DA90" s="3">
        <f t="shared" si="269"/>
        <v>1</v>
      </c>
      <c r="DB90" s="3">
        <f t="shared" si="270"/>
        <v>1</v>
      </c>
      <c r="DC90" s="3">
        <f t="shared" si="271"/>
        <v>0</v>
      </c>
      <c r="DD90" s="4">
        <f t="shared" si="272"/>
        <v>0</v>
      </c>
      <c r="DE90" s="4">
        <f t="shared" si="273"/>
        <v>1</v>
      </c>
      <c r="DF90" s="3">
        <f t="shared" si="274"/>
        <v>0</v>
      </c>
      <c r="DG90" s="3">
        <f t="shared" si="275"/>
        <v>0</v>
      </c>
      <c r="DH90" s="3">
        <f t="shared" si="276"/>
        <v>0</v>
      </c>
      <c r="DI90" s="3">
        <f t="shared" si="277"/>
        <v>1</v>
      </c>
      <c r="DJ90" s="3">
        <f t="shared" si="278"/>
        <v>1</v>
      </c>
      <c r="DK90" s="3">
        <f t="shared" si="279"/>
        <v>0</v>
      </c>
      <c r="DL90" s="4">
        <f t="shared" si="280"/>
        <v>0</v>
      </c>
      <c r="DM90" s="4">
        <f t="shared" si="281"/>
        <v>0</v>
      </c>
      <c r="DN90" s="3">
        <f t="shared" si="282"/>
        <v>1</v>
      </c>
      <c r="DO90" s="3">
        <f t="shared" si="283"/>
        <v>1</v>
      </c>
      <c r="DP90" s="3">
        <f t="shared" si="284"/>
        <v>0</v>
      </c>
      <c r="DQ90" s="3">
        <f t="shared" si="285"/>
        <v>1</v>
      </c>
      <c r="DR90" s="3">
        <f t="shared" si="286"/>
        <v>1</v>
      </c>
      <c r="DS90" s="3">
        <f t="shared" si="287"/>
        <v>0</v>
      </c>
      <c r="DT90" s="4">
        <f t="shared" si="288"/>
        <v>0</v>
      </c>
      <c r="DU90" s="4">
        <f t="shared" si="289"/>
        <v>1</v>
      </c>
      <c r="DV90" s="3">
        <f t="shared" si="290"/>
        <v>0</v>
      </c>
      <c r="DW90" s="3">
        <f t="shared" si="291"/>
        <v>0</v>
      </c>
      <c r="DX90" s="3">
        <f t="shared" si="292"/>
        <v>0</v>
      </c>
      <c r="DY90" s="3">
        <f t="shared" si="293"/>
        <v>1</v>
      </c>
      <c r="DZ90" s="3">
        <f t="shared" si="294"/>
        <v>1</v>
      </c>
      <c r="EA90" s="3">
        <f t="shared" si="295"/>
        <v>0</v>
      </c>
      <c r="EB90" s="4">
        <f t="shared" si="296"/>
        <v>0</v>
      </c>
      <c r="EC90" s="4">
        <f t="shared" si="297"/>
        <v>1</v>
      </c>
      <c r="ED90" s="3">
        <f t="shared" si="298"/>
        <v>0</v>
      </c>
      <c r="EE90" s="3">
        <f t="shared" si="299"/>
        <v>0</v>
      </c>
      <c r="EF90" s="3">
        <f t="shared" si="300"/>
        <v>0</v>
      </c>
      <c r="EG90" s="3">
        <f t="shared" si="301"/>
        <v>1</v>
      </c>
      <c r="EH90" s="3">
        <f t="shared" si="302"/>
        <v>1</v>
      </c>
      <c r="EI90" s="3">
        <f t="shared" si="303"/>
        <v>0</v>
      </c>
      <c r="EJ90" s="4">
        <f t="shared" si="304"/>
        <v>0</v>
      </c>
      <c r="EK90" s="4">
        <f t="shared" si="305"/>
        <v>1</v>
      </c>
      <c r="EL90" s="3">
        <f t="shared" si="306"/>
        <v>0</v>
      </c>
      <c r="EM90" s="3">
        <f t="shared" si="307"/>
        <v>0</v>
      </c>
      <c r="EN90" s="3">
        <f t="shared" si="308"/>
        <v>0</v>
      </c>
      <c r="EO90" s="3">
        <f t="shared" si="309"/>
        <v>1</v>
      </c>
      <c r="EP90" s="3">
        <f t="shared" si="310"/>
        <v>1</v>
      </c>
      <c r="EQ90" s="3">
        <f t="shared" si="311"/>
        <v>1</v>
      </c>
      <c r="ER90" s="4">
        <f t="shared" si="312"/>
        <v>1</v>
      </c>
      <c r="ES90" s="4">
        <f t="shared" si="313"/>
        <v>0</v>
      </c>
      <c r="ET90" s="3">
        <f t="shared" si="314"/>
        <v>0</v>
      </c>
      <c r="EU90" s="3">
        <f t="shared" si="315"/>
        <v>0</v>
      </c>
      <c r="EV90" s="3">
        <f t="shared" si="316"/>
        <v>0</v>
      </c>
      <c r="EW90" s="3">
        <f t="shared" si="317"/>
        <v>1</v>
      </c>
      <c r="EX90" s="3">
        <f t="shared" si="318"/>
        <v>1</v>
      </c>
      <c r="EY90" s="3">
        <f t="shared" si="319"/>
        <v>0</v>
      </c>
      <c r="EZ90" s="4">
        <f t="shared" si="320"/>
        <v>0</v>
      </c>
      <c r="FA90" s="4">
        <f t="shared" si="321"/>
        <v>1</v>
      </c>
      <c r="FB90" s="3">
        <f t="shared" si="322"/>
        <v>0</v>
      </c>
      <c r="FC90" s="3">
        <f t="shared" si="323"/>
        <v>0</v>
      </c>
      <c r="FD90" s="3">
        <f t="shared" si="324"/>
        <v>0</v>
      </c>
    </row>
    <row r="91" spans="1:219" s="9" customFormat="1" hidden="1">
      <c r="A91" s="3">
        <f t="shared" si="165"/>
        <v>1</v>
      </c>
      <c r="B91" s="3">
        <f t="shared" si="166"/>
        <v>1</v>
      </c>
      <c r="C91" s="3">
        <f t="shared" si="167"/>
        <v>0</v>
      </c>
      <c r="D91" s="4">
        <f t="shared" si="168"/>
        <v>0</v>
      </c>
      <c r="E91" s="4">
        <f t="shared" si="169"/>
        <v>0</v>
      </c>
      <c r="F91" s="3">
        <f t="shared" si="170"/>
        <v>1</v>
      </c>
      <c r="G91" s="3">
        <f t="shared" si="171"/>
        <v>1</v>
      </c>
      <c r="H91" s="3">
        <f t="shared" si="172"/>
        <v>0</v>
      </c>
      <c r="I91" s="3">
        <f t="shared" si="173"/>
        <v>1</v>
      </c>
      <c r="J91" s="3">
        <f t="shared" si="174"/>
        <v>1</v>
      </c>
      <c r="K91" s="3">
        <f t="shared" si="175"/>
        <v>0</v>
      </c>
      <c r="L91" s="4">
        <f t="shared" si="176"/>
        <v>0</v>
      </c>
      <c r="M91" s="4">
        <f t="shared" si="177"/>
        <v>0</v>
      </c>
      <c r="N91" s="3">
        <f t="shared" si="178"/>
        <v>1</v>
      </c>
      <c r="O91" s="3">
        <f t="shared" si="179"/>
        <v>1</v>
      </c>
      <c r="P91" s="3">
        <f t="shared" si="180"/>
        <v>0</v>
      </c>
      <c r="Q91" s="3">
        <f t="shared" si="181"/>
        <v>1</v>
      </c>
      <c r="R91" s="3">
        <f t="shared" si="182"/>
        <v>1</v>
      </c>
      <c r="S91" s="3">
        <f t="shared" si="183"/>
        <v>0</v>
      </c>
      <c r="T91" s="4">
        <f t="shared" si="184"/>
        <v>0</v>
      </c>
      <c r="U91" s="4">
        <f t="shared" si="185"/>
        <v>0</v>
      </c>
      <c r="V91" s="3">
        <f t="shared" si="186"/>
        <v>1</v>
      </c>
      <c r="W91" s="3">
        <f t="shared" si="187"/>
        <v>1</v>
      </c>
      <c r="X91" s="3">
        <f t="shared" si="188"/>
        <v>0</v>
      </c>
      <c r="Y91" s="3">
        <f t="shared" si="189"/>
        <v>1</v>
      </c>
      <c r="Z91" s="3">
        <f t="shared" si="190"/>
        <v>1</v>
      </c>
      <c r="AA91" s="3">
        <f t="shared" si="191"/>
        <v>0</v>
      </c>
      <c r="AB91" s="4">
        <f t="shared" si="192"/>
        <v>0</v>
      </c>
      <c r="AC91" s="4">
        <f t="shared" si="193"/>
        <v>0</v>
      </c>
      <c r="AD91" s="3">
        <f t="shared" si="194"/>
        <v>1</v>
      </c>
      <c r="AE91" s="3">
        <f t="shared" si="195"/>
        <v>1</v>
      </c>
      <c r="AF91" s="3">
        <f t="shared" si="196"/>
        <v>0</v>
      </c>
      <c r="AG91" s="3">
        <f t="shared" si="197"/>
        <v>1</v>
      </c>
      <c r="AH91" s="3">
        <f t="shared" si="198"/>
        <v>1</v>
      </c>
      <c r="AI91" s="3">
        <f t="shared" si="199"/>
        <v>0</v>
      </c>
      <c r="AJ91" s="4">
        <f t="shared" si="200"/>
        <v>0</v>
      </c>
      <c r="AK91" s="4">
        <f t="shared" si="201"/>
        <v>0</v>
      </c>
      <c r="AL91" s="3">
        <f t="shared" si="202"/>
        <v>1</v>
      </c>
      <c r="AM91" s="3">
        <f t="shared" si="203"/>
        <v>1</v>
      </c>
      <c r="AN91" s="3">
        <f t="shared" si="204"/>
        <v>0</v>
      </c>
      <c r="AO91" s="3">
        <f t="shared" si="205"/>
        <v>1</v>
      </c>
      <c r="AP91" s="3">
        <f t="shared" si="206"/>
        <v>1</v>
      </c>
      <c r="AQ91" s="3">
        <f t="shared" si="207"/>
        <v>0</v>
      </c>
      <c r="AR91" s="4">
        <f t="shared" si="208"/>
        <v>0</v>
      </c>
      <c r="AS91" s="4">
        <f t="shared" si="209"/>
        <v>0</v>
      </c>
      <c r="AT91" s="3">
        <f t="shared" si="210"/>
        <v>1</v>
      </c>
      <c r="AU91" s="3">
        <f t="shared" si="211"/>
        <v>1</v>
      </c>
      <c r="AV91" s="3">
        <f t="shared" si="212"/>
        <v>0</v>
      </c>
      <c r="AW91" s="3">
        <f t="shared" si="213"/>
        <v>1</v>
      </c>
      <c r="AX91" s="3">
        <f t="shared" si="214"/>
        <v>1</v>
      </c>
      <c r="AY91" s="3">
        <f t="shared" si="215"/>
        <v>0</v>
      </c>
      <c r="AZ91" s="4">
        <f t="shared" si="216"/>
        <v>0</v>
      </c>
      <c r="BA91" s="4">
        <f t="shared" si="217"/>
        <v>0</v>
      </c>
      <c r="BB91" s="3">
        <f t="shared" si="218"/>
        <v>1</v>
      </c>
      <c r="BC91" s="3">
        <f t="shared" si="219"/>
        <v>1</v>
      </c>
      <c r="BD91" s="3">
        <f t="shared" si="220"/>
        <v>0</v>
      </c>
      <c r="BE91" s="3">
        <f t="shared" si="221"/>
        <v>1</v>
      </c>
      <c r="BF91" s="3">
        <f t="shared" si="222"/>
        <v>1</v>
      </c>
      <c r="BG91" s="3">
        <f t="shared" si="223"/>
        <v>0</v>
      </c>
      <c r="BH91" s="4">
        <f t="shared" si="224"/>
        <v>0</v>
      </c>
      <c r="BI91" s="4">
        <f t="shared" si="225"/>
        <v>0</v>
      </c>
      <c r="BJ91" s="3">
        <f t="shared" si="226"/>
        <v>1</v>
      </c>
      <c r="BK91" s="3">
        <f t="shared" si="227"/>
        <v>1</v>
      </c>
      <c r="BL91" s="3">
        <f t="shared" si="228"/>
        <v>0</v>
      </c>
      <c r="BM91" s="3">
        <f t="shared" si="229"/>
        <v>1</v>
      </c>
      <c r="BN91" s="3">
        <f t="shared" si="230"/>
        <v>1</v>
      </c>
      <c r="BO91" s="3">
        <f t="shared" si="231"/>
        <v>0</v>
      </c>
      <c r="BP91" s="4">
        <f t="shared" si="232"/>
        <v>0</v>
      </c>
      <c r="BQ91" s="4">
        <f t="shared" si="233"/>
        <v>0</v>
      </c>
      <c r="BR91" s="3">
        <f t="shared" si="234"/>
        <v>1</v>
      </c>
      <c r="BS91" s="3">
        <f t="shared" si="235"/>
        <v>1</v>
      </c>
      <c r="BT91" s="3">
        <f t="shared" si="236"/>
        <v>0</v>
      </c>
      <c r="BU91" s="3">
        <f t="shared" si="237"/>
        <v>1</v>
      </c>
      <c r="BV91" s="3">
        <f t="shared" si="238"/>
        <v>1</v>
      </c>
      <c r="BW91" s="3">
        <f t="shared" si="239"/>
        <v>0</v>
      </c>
      <c r="BX91" s="4">
        <f t="shared" si="240"/>
        <v>0</v>
      </c>
      <c r="BY91" s="4">
        <f t="shared" si="241"/>
        <v>1</v>
      </c>
      <c r="BZ91" s="3">
        <f t="shared" si="242"/>
        <v>0</v>
      </c>
      <c r="CA91" s="3">
        <f t="shared" si="243"/>
        <v>0</v>
      </c>
      <c r="CB91" s="3">
        <f t="shared" si="244"/>
        <v>0</v>
      </c>
      <c r="CC91" s="3">
        <f t="shared" si="245"/>
        <v>1</v>
      </c>
      <c r="CD91" s="3">
        <f t="shared" si="246"/>
        <v>1</v>
      </c>
      <c r="CE91" s="3">
        <f t="shared" si="247"/>
        <v>0</v>
      </c>
      <c r="CF91" s="4">
        <f t="shared" si="248"/>
        <v>0</v>
      </c>
      <c r="CG91" s="4">
        <f t="shared" si="249"/>
        <v>0</v>
      </c>
      <c r="CH91" s="3">
        <f t="shared" si="250"/>
        <v>1</v>
      </c>
      <c r="CI91" s="3">
        <f t="shared" si="251"/>
        <v>1</v>
      </c>
      <c r="CJ91" s="3">
        <f t="shared" si="252"/>
        <v>0</v>
      </c>
      <c r="CK91" s="3">
        <f t="shared" si="253"/>
        <v>1</v>
      </c>
      <c r="CL91" s="3">
        <f t="shared" si="254"/>
        <v>1</v>
      </c>
      <c r="CM91" s="3">
        <f t="shared" si="255"/>
        <v>0</v>
      </c>
      <c r="CN91" s="4">
        <f t="shared" si="256"/>
        <v>0</v>
      </c>
      <c r="CO91" s="4">
        <f t="shared" si="257"/>
        <v>0</v>
      </c>
      <c r="CP91" s="3">
        <f t="shared" si="258"/>
        <v>0</v>
      </c>
      <c r="CQ91" s="3">
        <f t="shared" si="259"/>
        <v>0</v>
      </c>
      <c r="CR91" s="3">
        <f t="shared" si="260"/>
        <v>1</v>
      </c>
      <c r="CS91" s="3">
        <f t="shared" si="261"/>
        <v>1</v>
      </c>
      <c r="CT91" s="3">
        <f t="shared" si="262"/>
        <v>1</v>
      </c>
      <c r="CU91" s="3">
        <f t="shared" si="263"/>
        <v>0</v>
      </c>
      <c r="CV91" s="4">
        <f t="shared" si="264"/>
        <v>0</v>
      </c>
      <c r="CW91" s="4">
        <f t="shared" si="265"/>
        <v>0</v>
      </c>
      <c r="CX91" s="3">
        <f t="shared" si="266"/>
        <v>1</v>
      </c>
      <c r="CY91" s="3">
        <f t="shared" si="267"/>
        <v>1</v>
      </c>
      <c r="CZ91" s="3">
        <f t="shared" si="268"/>
        <v>0</v>
      </c>
      <c r="DA91" s="3">
        <f t="shared" si="269"/>
        <v>1</v>
      </c>
      <c r="DB91" s="3">
        <f t="shared" si="270"/>
        <v>1</v>
      </c>
      <c r="DC91" s="3">
        <f t="shared" si="271"/>
        <v>0</v>
      </c>
      <c r="DD91" s="4">
        <f t="shared" si="272"/>
        <v>0</v>
      </c>
      <c r="DE91" s="4">
        <f t="shared" si="273"/>
        <v>0</v>
      </c>
      <c r="DF91" s="3">
        <f t="shared" si="274"/>
        <v>0</v>
      </c>
      <c r="DG91" s="3">
        <f t="shared" si="275"/>
        <v>0</v>
      </c>
      <c r="DH91" s="3">
        <f t="shared" si="276"/>
        <v>1</v>
      </c>
      <c r="DI91" s="3">
        <f t="shared" si="277"/>
        <v>1</v>
      </c>
      <c r="DJ91" s="3">
        <f t="shared" si="278"/>
        <v>1</v>
      </c>
      <c r="DK91" s="3">
        <f t="shared" si="279"/>
        <v>0</v>
      </c>
      <c r="DL91" s="4">
        <f t="shared" si="280"/>
        <v>0</v>
      </c>
      <c r="DM91" s="4">
        <f t="shared" si="281"/>
        <v>0</v>
      </c>
      <c r="DN91" s="3">
        <f t="shared" si="282"/>
        <v>1</v>
      </c>
      <c r="DO91" s="3">
        <f t="shared" si="283"/>
        <v>1</v>
      </c>
      <c r="DP91" s="3">
        <f t="shared" si="284"/>
        <v>0</v>
      </c>
      <c r="DQ91" s="3">
        <f t="shared" si="285"/>
        <v>1</v>
      </c>
      <c r="DR91" s="3">
        <f t="shared" si="286"/>
        <v>1</v>
      </c>
      <c r="DS91" s="3">
        <f t="shared" si="287"/>
        <v>0</v>
      </c>
      <c r="DT91" s="4">
        <f t="shared" si="288"/>
        <v>0</v>
      </c>
      <c r="DU91" s="4">
        <f t="shared" si="289"/>
        <v>0</v>
      </c>
      <c r="DV91" s="3">
        <f t="shared" si="290"/>
        <v>1</v>
      </c>
      <c r="DW91" s="3">
        <f t="shared" si="291"/>
        <v>1</v>
      </c>
      <c r="DX91" s="3">
        <f t="shared" si="292"/>
        <v>0</v>
      </c>
      <c r="DY91" s="3">
        <f t="shared" si="293"/>
        <v>1</v>
      </c>
      <c r="DZ91" s="3">
        <f t="shared" si="294"/>
        <v>1</v>
      </c>
      <c r="EA91" s="3">
        <f t="shared" si="295"/>
        <v>0</v>
      </c>
      <c r="EB91" s="4">
        <f t="shared" si="296"/>
        <v>0</v>
      </c>
      <c r="EC91" s="4">
        <f t="shared" si="297"/>
        <v>0</v>
      </c>
      <c r="ED91" s="3">
        <f t="shared" si="298"/>
        <v>1</v>
      </c>
      <c r="EE91" s="3">
        <f t="shared" si="299"/>
        <v>1</v>
      </c>
      <c r="EF91" s="3">
        <f t="shared" si="300"/>
        <v>0</v>
      </c>
      <c r="EG91" s="3">
        <f t="shared" si="301"/>
        <v>1</v>
      </c>
      <c r="EH91" s="3">
        <f t="shared" si="302"/>
        <v>1</v>
      </c>
      <c r="EI91" s="3">
        <f t="shared" si="303"/>
        <v>0</v>
      </c>
      <c r="EJ91" s="4">
        <f t="shared" si="304"/>
        <v>0</v>
      </c>
      <c r="EK91" s="4">
        <f t="shared" si="305"/>
        <v>0</v>
      </c>
      <c r="EL91" s="3">
        <f t="shared" si="306"/>
        <v>1</v>
      </c>
      <c r="EM91" s="3">
        <f t="shared" si="307"/>
        <v>1</v>
      </c>
      <c r="EN91" s="3">
        <f t="shared" si="308"/>
        <v>0</v>
      </c>
      <c r="EO91" s="3">
        <f t="shared" si="309"/>
        <v>1</v>
      </c>
      <c r="EP91" s="3">
        <f t="shared" si="310"/>
        <v>1</v>
      </c>
      <c r="EQ91" s="3">
        <f t="shared" si="311"/>
        <v>0</v>
      </c>
      <c r="ER91" s="4">
        <f t="shared" si="312"/>
        <v>0</v>
      </c>
      <c r="ES91" s="4">
        <f t="shared" si="313"/>
        <v>0</v>
      </c>
      <c r="ET91" s="3">
        <f t="shared" si="314"/>
        <v>0</v>
      </c>
      <c r="EU91" s="3">
        <f t="shared" si="315"/>
        <v>0</v>
      </c>
      <c r="EV91" s="3">
        <f t="shared" si="316"/>
        <v>1</v>
      </c>
      <c r="EW91" s="3">
        <f t="shared" si="317"/>
        <v>1</v>
      </c>
      <c r="EX91" s="3">
        <f t="shared" si="318"/>
        <v>1</v>
      </c>
      <c r="EY91" s="3">
        <f t="shared" si="319"/>
        <v>0</v>
      </c>
      <c r="EZ91" s="4">
        <f t="shared" si="320"/>
        <v>0</v>
      </c>
      <c r="FA91" s="4">
        <f t="shared" si="321"/>
        <v>0</v>
      </c>
      <c r="FB91" s="3">
        <f t="shared" si="322"/>
        <v>0</v>
      </c>
      <c r="FC91" s="3">
        <f t="shared" si="323"/>
        <v>0</v>
      </c>
      <c r="FD91" s="3">
        <f t="shared" si="324"/>
        <v>1</v>
      </c>
    </row>
    <row r="92" spans="1:219" s="9" customFormat="1" hidden="1">
      <c r="A92" s="3">
        <f t="shared" si="165"/>
        <v>1</v>
      </c>
      <c r="B92" s="3">
        <f t="shared" si="166"/>
        <v>1</v>
      </c>
      <c r="C92" s="3">
        <f t="shared" si="167"/>
        <v>0</v>
      </c>
      <c r="D92" s="4">
        <f t="shared" si="168"/>
        <v>0</v>
      </c>
      <c r="E92" s="4">
        <f t="shared" si="169"/>
        <v>1</v>
      </c>
      <c r="F92" s="3">
        <f t="shared" si="170"/>
        <v>0</v>
      </c>
      <c r="G92" s="3">
        <f t="shared" si="171"/>
        <v>0</v>
      </c>
      <c r="H92" s="3">
        <f t="shared" si="172"/>
        <v>0</v>
      </c>
      <c r="I92" s="3">
        <f t="shared" si="173"/>
        <v>1</v>
      </c>
      <c r="J92" s="3">
        <f t="shared" si="174"/>
        <v>1</v>
      </c>
      <c r="K92" s="3">
        <f t="shared" si="175"/>
        <v>1</v>
      </c>
      <c r="L92" s="4">
        <f t="shared" si="176"/>
        <v>1</v>
      </c>
      <c r="M92" s="4">
        <f t="shared" si="177"/>
        <v>0</v>
      </c>
      <c r="N92" s="3">
        <f t="shared" si="178"/>
        <v>0</v>
      </c>
      <c r="O92" s="3">
        <f t="shared" si="179"/>
        <v>0</v>
      </c>
      <c r="P92" s="3">
        <f t="shared" si="180"/>
        <v>0</v>
      </c>
      <c r="Q92" s="3">
        <f t="shared" si="181"/>
        <v>1</v>
      </c>
      <c r="R92" s="3">
        <f t="shared" si="182"/>
        <v>1</v>
      </c>
      <c r="S92" s="3">
        <f t="shared" si="183"/>
        <v>0</v>
      </c>
      <c r="T92" s="4">
        <f t="shared" si="184"/>
        <v>0</v>
      </c>
      <c r="U92" s="4">
        <f t="shared" si="185"/>
        <v>0</v>
      </c>
      <c r="V92" s="3">
        <f t="shared" si="186"/>
        <v>0</v>
      </c>
      <c r="W92" s="3">
        <f t="shared" si="187"/>
        <v>0</v>
      </c>
      <c r="X92" s="3">
        <f t="shared" si="188"/>
        <v>1</v>
      </c>
      <c r="Y92" s="3">
        <f t="shared" si="189"/>
        <v>1</v>
      </c>
      <c r="Z92" s="3">
        <f t="shared" si="190"/>
        <v>1</v>
      </c>
      <c r="AA92" s="3">
        <f t="shared" si="191"/>
        <v>0</v>
      </c>
      <c r="AB92" s="4">
        <f t="shared" si="192"/>
        <v>0</v>
      </c>
      <c r="AC92" s="4">
        <f t="shared" si="193"/>
        <v>1</v>
      </c>
      <c r="AD92" s="3">
        <f t="shared" si="194"/>
        <v>0</v>
      </c>
      <c r="AE92" s="3">
        <f t="shared" si="195"/>
        <v>0</v>
      </c>
      <c r="AF92" s="3">
        <f t="shared" si="196"/>
        <v>0</v>
      </c>
      <c r="AG92" s="3">
        <f t="shared" si="197"/>
        <v>1</v>
      </c>
      <c r="AH92" s="3">
        <f t="shared" si="198"/>
        <v>1</v>
      </c>
      <c r="AI92" s="3">
        <f t="shared" si="199"/>
        <v>0</v>
      </c>
      <c r="AJ92" s="4">
        <f t="shared" si="200"/>
        <v>0</v>
      </c>
      <c r="AK92" s="4">
        <f t="shared" si="201"/>
        <v>0</v>
      </c>
      <c r="AL92" s="3">
        <f t="shared" si="202"/>
        <v>1</v>
      </c>
      <c r="AM92" s="3">
        <f t="shared" si="203"/>
        <v>1</v>
      </c>
      <c r="AN92" s="3">
        <f t="shared" si="204"/>
        <v>0</v>
      </c>
      <c r="AO92" s="3">
        <f t="shared" si="205"/>
        <v>1</v>
      </c>
      <c r="AP92" s="3">
        <f t="shared" si="206"/>
        <v>1</v>
      </c>
      <c r="AQ92" s="3">
        <f t="shared" si="207"/>
        <v>0</v>
      </c>
      <c r="AR92" s="4">
        <f t="shared" si="208"/>
        <v>0</v>
      </c>
      <c r="AS92" s="4">
        <f t="shared" si="209"/>
        <v>1</v>
      </c>
      <c r="AT92" s="3">
        <f t="shared" si="210"/>
        <v>0</v>
      </c>
      <c r="AU92" s="3">
        <f t="shared" si="211"/>
        <v>0</v>
      </c>
      <c r="AV92" s="3">
        <f t="shared" si="212"/>
        <v>0</v>
      </c>
      <c r="AW92" s="3">
        <f t="shared" si="213"/>
        <v>1</v>
      </c>
      <c r="AX92" s="3">
        <f t="shared" si="214"/>
        <v>1</v>
      </c>
      <c r="AY92" s="3">
        <f t="shared" si="215"/>
        <v>0</v>
      </c>
      <c r="AZ92" s="4">
        <f t="shared" si="216"/>
        <v>0</v>
      </c>
      <c r="BA92" s="4">
        <f t="shared" si="217"/>
        <v>1</v>
      </c>
      <c r="BB92" s="3">
        <f t="shared" si="218"/>
        <v>0</v>
      </c>
      <c r="BC92" s="3">
        <f t="shared" si="219"/>
        <v>0</v>
      </c>
      <c r="BD92" s="3">
        <f t="shared" si="220"/>
        <v>0</v>
      </c>
      <c r="BE92" s="3">
        <f t="shared" si="221"/>
        <v>1</v>
      </c>
      <c r="BF92" s="3">
        <f t="shared" si="222"/>
        <v>1</v>
      </c>
      <c r="BG92" s="3">
        <f t="shared" si="223"/>
        <v>0</v>
      </c>
      <c r="BH92" s="4">
        <f t="shared" si="224"/>
        <v>0</v>
      </c>
      <c r="BI92" s="4">
        <f t="shared" si="225"/>
        <v>0</v>
      </c>
      <c r="BJ92" s="3">
        <f t="shared" si="226"/>
        <v>1</v>
      </c>
      <c r="BK92" s="3">
        <f t="shared" si="227"/>
        <v>1</v>
      </c>
      <c r="BL92" s="3">
        <f t="shared" si="228"/>
        <v>0</v>
      </c>
      <c r="BM92" s="3">
        <f t="shared" si="229"/>
        <v>1</v>
      </c>
      <c r="BN92" s="3">
        <f t="shared" si="230"/>
        <v>1</v>
      </c>
      <c r="BO92" s="3">
        <f t="shared" si="231"/>
        <v>0</v>
      </c>
      <c r="BP92" s="4">
        <f t="shared" si="232"/>
        <v>0</v>
      </c>
      <c r="BQ92" s="4">
        <f t="shared" si="233"/>
        <v>0</v>
      </c>
      <c r="BR92" s="3">
        <f t="shared" si="234"/>
        <v>1</v>
      </c>
      <c r="BS92" s="3">
        <f t="shared" si="235"/>
        <v>1</v>
      </c>
      <c r="BT92" s="3">
        <f t="shared" si="236"/>
        <v>0</v>
      </c>
      <c r="BU92" s="3">
        <f t="shared" si="237"/>
        <v>1</v>
      </c>
      <c r="BV92" s="3">
        <f t="shared" si="238"/>
        <v>1</v>
      </c>
      <c r="BW92" s="3">
        <f t="shared" si="239"/>
        <v>1</v>
      </c>
      <c r="BX92" s="4">
        <f t="shared" si="240"/>
        <v>1</v>
      </c>
      <c r="BY92" s="4">
        <f t="shared" si="241"/>
        <v>0</v>
      </c>
      <c r="BZ92" s="3">
        <f t="shared" si="242"/>
        <v>0</v>
      </c>
      <c r="CA92" s="3">
        <f t="shared" si="243"/>
        <v>0</v>
      </c>
      <c r="CB92" s="3">
        <f t="shared" si="244"/>
        <v>0</v>
      </c>
      <c r="CC92" s="3">
        <f t="shared" si="245"/>
        <v>1</v>
      </c>
      <c r="CD92" s="3">
        <f t="shared" si="246"/>
        <v>1</v>
      </c>
      <c r="CE92" s="3">
        <f t="shared" si="247"/>
        <v>0</v>
      </c>
      <c r="CF92" s="4">
        <f t="shared" si="248"/>
        <v>0</v>
      </c>
      <c r="CG92" s="4">
        <f t="shared" si="249"/>
        <v>0</v>
      </c>
      <c r="CH92" s="3">
        <f t="shared" si="250"/>
        <v>1</v>
      </c>
      <c r="CI92" s="3">
        <f t="shared" si="251"/>
        <v>1</v>
      </c>
      <c r="CJ92" s="3">
        <f t="shared" si="252"/>
        <v>0</v>
      </c>
      <c r="CK92" s="3">
        <f t="shared" si="253"/>
        <v>1</v>
      </c>
      <c r="CL92" s="3">
        <f t="shared" si="254"/>
        <v>1</v>
      </c>
      <c r="CM92" s="3">
        <f t="shared" si="255"/>
        <v>0</v>
      </c>
      <c r="CN92" s="4">
        <f t="shared" si="256"/>
        <v>0</v>
      </c>
      <c r="CO92" s="4">
        <f t="shared" si="257"/>
        <v>0</v>
      </c>
      <c r="CP92" s="3">
        <f t="shared" si="258"/>
        <v>1</v>
      </c>
      <c r="CQ92" s="3">
        <f t="shared" si="259"/>
        <v>1</v>
      </c>
      <c r="CR92" s="3">
        <f t="shared" si="260"/>
        <v>0</v>
      </c>
      <c r="CS92" s="3">
        <f t="shared" si="261"/>
        <v>1</v>
      </c>
      <c r="CT92" s="3">
        <f t="shared" si="262"/>
        <v>1</v>
      </c>
      <c r="CU92" s="3">
        <f t="shared" si="263"/>
        <v>0</v>
      </c>
      <c r="CV92" s="4">
        <f t="shared" si="264"/>
        <v>0</v>
      </c>
      <c r="CW92" s="4">
        <f t="shared" si="265"/>
        <v>0</v>
      </c>
      <c r="CX92" s="3">
        <f t="shared" si="266"/>
        <v>1</v>
      </c>
      <c r="CY92" s="3">
        <f t="shared" si="267"/>
        <v>1</v>
      </c>
      <c r="CZ92" s="3">
        <f t="shared" si="268"/>
        <v>0</v>
      </c>
      <c r="DA92" s="3">
        <f t="shared" si="269"/>
        <v>1</v>
      </c>
      <c r="DB92" s="3">
        <f t="shared" si="270"/>
        <v>1</v>
      </c>
      <c r="DC92" s="3">
        <f t="shared" si="271"/>
        <v>0</v>
      </c>
      <c r="DD92" s="4">
        <f t="shared" si="272"/>
        <v>0</v>
      </c>
      <c r="DE92" s="4">
        <f t="shared" si="273"/>
        <v>0</v>
      </c>
      <c r="DF92" s="3">
        <f t="shared" si="274"/>
        <v>1</v>
      </c>
      <c r="DG92" s="3">
        <f t="shared" si="275"/>
        <v>1</v>
      </c>
      <c r="DH92" s="3">
        <f t="shared" si="276"/>
        <v>0</v>
      </c>
      <c r="DI92" s="3">
        <f t="shared" si="277"/>
        <v>1</v>
      </c>
      <c r="DJ92" s="3">
        <f t="shared" si="278"/>
        <v>1</v>
      </c>
      <c r="DK92" s="3">
        <f t="shared" si="279"/>
        <v>0</v>
      </c>
      <c r="DL92" s="4">
        <f t="shared" si="280"/>
        <v>0</v>
      </c>
      <c r="DM92" s="4">
        <f t="shared" si="281"/>
        <v>0</v>
      </c>
      <c r="DN92" s="3">
        <f t="shared" si="282"/>
        <v>1</v>
      </c>
      <c r="DO92" s="3">
        <f t="shared" si="283"/>
        <v>1</v>
      </c>
      <c r="DP92" s="3">
        <f t="shared" si="284"/>
        <v>0</v>
      </c>
      <c r="DQ92" s="3">
        <f t="shared" si="285"/>
        <v>1</v>
      </c>
      <c r="DR92" s="3">
        <f t="shared" si="286"/>
        <v>1</v>
      </c>
      <c r="DS92" s="3">
        <f t="shared" si="287"/>
        <v>0</v>
      </c>
      <c r="DT92" s="4">
        <f t="shared" si="288"/>
        <v>0</v>
      </c>
      <c r="DU92" s="4">
        <f t="shared" si="289"/>
        <v>0</v>
      </c>
      <c r="DV92" s="3">
        <f t="shared" si="290"/>
        <v>1</v>
      </c>
      <c r="DW92" s="3">
        <f t="shared" si="291"/>
        <v>1</v>
      </c>
      <c r="DX92" s="3">
        <f t="shared" si="292"/>
        <v>0</v>
      </c>
      <c r="DY92" s="3">
        <f t="shared" si="293"/>
        <v>1</v>
      </c>
      <c r="DZ92" s="3">
        <f t="shared" si="294"/>
        <v>1</v>
      </c>
      <c r="EA92" s="3">
        <f t="shared" si="295"/>
        <v>0</v>
      </c>
      <c r="EB92" s="4">
        <f t="shared" si="296"/>
        <v>0</v>
      </c>
      <c r="EC92" s="4">
        <f t="shared" si="297"/>
        <v>0</v>
      </c>
      <c r="ED92" s="3">
        <f t="shared" si="298"/>
        <v>1</v>
      </c>
      <c r="EE92" s="3">
        <f t="shared" si="299"/>
        <v>1</v>
      </c>
      <c r="EF92" s="3">
        <f t="shared" si="300"/>
        <v>0</v>
      </c>
      <c r="EG92" s="3">
        <f t="shared" si="301"/>
        <v>1</v>
      </c>
      <c r="EH92" s="3">
        <f t="shared" si="302"/>
        <v>1</v>
      </c>
      <c r="EI92" s="3">
        <f t="shared" si="303"/>
        <v>0</v>
      </c>
      <c r="EJ92" s="4">
        <f t="shared" si="304"/>
        <v>0</v>
      </c>
      <c r="EK92" s="4">
        <f t="shared" si="305"/>
        <v>1</v>
      </c>
      <c r="EL92" s="3">
        <f t="shared" si="306"/>
        <v>0</v>
      </c>
      <c r="EM92" s="3">
        <f t="shared" si="307"/>
        <v>0</v>
      </c>
      <c r="EN92" s="3">
        <f t="shared" si="308"/>
        <v>0</v>
      </c>
      <c r="EO92" s="3">
        <f t="shared" si="309"/>
        <v>1</v>
      </c>
      <c r="EP92" s="3">
        <f t="shared" si="310"/>
        <v>1</v>
      </c>
      <c r="EQ92" s="3">
        <f t="shared" si="311"/>
        <v>0</v>
      </c>
      <c r="ER92" s="4">
        <f t="shared" si="312"/>
        <v>0</v>
      </c>
      <c r="ES92" s="4">
        <f t="shared" si="313"/>
        <v>0</v>
      </c>
      <c r="ET92" s="3">
        <f t="shared" si="314"/>
        <v>1</v>
      </c>
      <c r="EU92" s="3">
        <f t="shared" si="315"/>
        <v>1</v>
      </c>
      <c r="EV92" s="3">
        <f t="shared" si="316"/>
        <v>0</v>
      </c>
      <c r="EW92" s="3">
        <f t="shared" si="317"/>
        <v>1</v>
      </c>
      <c r="EX92" s="3">
        <f t="shared" si="318"/>
        <v>1</v>
      </c>
      <c r="EY92" s="3">
        <f t="shared" si="319"/>
        <v>0</v>
      </c>
      <c r="EZ92" s="4">
        <f t="shared" si="320"/>
        <v>0</v>
      </c>
      <c r="FA92" s="4">
        <f t="shared" si="321"/>
        <v>0</v>
      </c>
      <c r="FB92" s="3">
        <f t="shared" si="322"/>
        <v>1</v>
      </c>
      <c r="FC92" s="3">
        <f t="shared" si="323"/>
        <v>1</v>
      </c>
      <c r="FD92" s="3">
        <f t="shared" si="324"/>
        <v>0</v>
      </c>
    </row>
    <row r="93" spans="1:219" s="9" customFormat="1" hidden="1">
      <c r="A93" s="3">
        <f t="shared" si="165"/>
        <v>1</v>
      </c>
      <c r="B93" s="3">
        <f t="shared" si="166"/>
        <v>1</v>
      </c>
      <c r="C93" s="3">
        <f t="shared" si="167"/>
        <v>0</v>
      </c>
      <c r="D93" s="4">
        <f t="shared" si="168"/>
        <v>0</v>
      </c>
      <c r="E93" s="4">
        <f t="shared" si="169"/>
        <v>0</v>
      </c>
      <c r="F93" s="3">
        <f t="shared" si="170"/>
        <v>1</v>
      </c>
      <c r="G93" s="3">
        <f t="shared" si="171"/>
        <v>1</v>
      </c>
      <c r="H93" s="3">
        <f t="shared" si="172"/>
        <v>0</v>
      </c>
      <c r="I93" s="3">
        <f t="shared" si="173"/>
        <v>1</v>
      </c>
      <c r="J93" s="3">
        <f t="shared" si="174"/>
        <v>1</v>
      </c>
      <c r="K93" s="3">
        <f t="shared" si="175"/>
        <v>0</v>
      </c>
      <c r="L93" s="4">
        <f t="shared" si="176"/>
        <v>0</v>
      </c>
      <c r="M93" s="4">
        <f t="shared" si="177"/>
        <v>0</v>
      </c>
      <c r="N93" s="3">
        <f t="shared" si="178"/>
        <v>1</v>
      </c>
      <c r="O93" s="3">
        <f t="shared" si="179"/>
        <v>1</v>
      </c>
      <c r="P93" s="3">
        <f t="shared" si="180"/>
        <v>0</v>
      </c>
      <c r="Q93" s="3">
        <f t="shared" si="181"/>
        <v>1</v>
      </c>
      <c r="R93" s="3">
        <f t="shared" si="182"/>
        <v>1</v>
      </c>
      <c r="S93" s="3">
        <f t="shared" si="183"/>
        <v>0</v>
      </c>
      <c r="T93" s="4">
        <f t="shared" si="184"/>
        <v>0</v>
      </c>
      <c r="U93" s="4">
        <f t="shared" si="185"/>
        <v>1</v>
      </c>
      <c r="V93" s="3">
        <f t="shared" si="186"/>
        <v>0</v>
      </c>
      <c r="W93" s="3">
        <f t="shared" si="187"/>
        <v>0</v>
      </c>
      <c r="X93" s="3">
        <f t="shared" si="188"/>
        <v>0</v>
      </c>
      <c r="Y93" s="3">
        <f t="shared" si="189"/>
        <v>1</v>
      </c>
      <c r="Z93" s="3">
        <f t="shared" si="190"/>
        <v>1</v>
      </c>
      <c r="AA93" s="3">
        <f t="shared" si="191"/>
        <v>0</v>
      </c>
      <c r="AB93" s="4">
        <f t="shared" si="192"/>
        <v>0</v>
      </c>
      <c r="AC93" s="4">
        <f t="shared" si="193"/>
        <v>0</v>
      </c>
      <c r="AD93" s="3">
        <f t="shared" si="194"/>
        <v>1</v>
      </c>
      <c r="AE93" s="3">
        <f t="shared" si="195"/>
        <v>1</v>
      </c>
      <c r="AF93" s="3">
        <f t="shared" si="196"/>
        <v>0</v>
      </c>
      <c r="AG93" s="3">
        <f t="shared" si="197"/>
        <v>1</v>
      </c>
      <c r="AH93" s="3">
        <f t="shared" si="198"/>
        <v>1</v>
      </c>
      <c r="AI93" s="3">
        <f t="shared" si="199"/>
        <v>0</v>
      </c>
      <c r="AJ93" s="4">
        <f t="shared" si="200"/>
        <v>0</v>
      </c>
      <c r="AK93" s="4">
        <f t="shared" si="201"/>
        <v>1</v>
      </c>
      <c r="AL93" s="3">
        <f t="shared" si="202"/>
        <v>0</v>
      </c>
      <c r="AM93" s="3">
        <f t="shared" si="203"/>
        <v>0</v>
      </c>
      <c r="AN93" s="3">
        <f t="shared" si="204"/>
        <v>0</v>
      </c>
      <c r="AO93" s="3">
        <f t="shared" si="205"/>
        <v>1</v>
      </c>
      <c r="AP93" s="3">
        <f t="shared" si="206"/>
        <v>1</v>
      </c>
      <c r="AQ93" s="3">
        <f t="shared" si="207"/>
        <v>0</v>
      </c>
      <c r="AR93" s="4">
        <f t="shared" si="208"/>
        <v>0</v>
      </c>
      <c r="AS93" s="4">
        <f t="shared" si="209"/>
        <v>1</v>
      </c>
      <c r="AT93" s="3">
        <f t="shared" si="210"/>
        <v>0</v>
      </c>
      <c r="AU93" s="3">
        <f t="shared" si="211"/>
        <v>0</v>
      </c>
      <c r="AV93" s="3">
        <f t="shared" si="212"/>
        <v>0</v>
      </c>
      <c r="AW93" s="3">
        <f t="shared" si="213"/>
        <v>1</v>
      </c>
      <c r="AX93" s="3">
        <f t="shared" si="214"/>
        <v>1</v>
      </c>
      <c r="AY93" s="3">
        <f t="shared" si="215"/>
        <v>0</v>
      </c>
      <c r="AZ93" s="4">
        <f t="shared" si="216"/>
        <v>0</v>
      </c>
      <c r="BA93" s="4">
        <f t="shared" si="217"/>
        <v>1</v>
      </c>
      <c r="BB93" s="3">
        <f t="shared" si="218"/>
        <v>0</v>
      </c>
      <c r="BC93" s="3">
        <f t="shared" si="219"/>
        <v>0</v>
      </c>
      <c r="BD93" s="3">
        <f t="shared" si="220"/>
        <v>0</v>
      </c>
      <c r="BE93" s="3">
        <f t="shared" si="221"/>
        <v>1</v>
      </c>
      <c r="BF93" s="3">
        <f t="shared" si="222"/>
        <v>1</v>
      </c>
      <c r="BG93" s="3">
        <f t="shared" si="223"/>
        <v>0</v>
      </c>
      <c r="BH93" s="4">
        <f t="shared" si="224"/>
        <v>0</v>
      </c>
      <c r="BI93" s="4">
        <f t="shared" si="225"/>
        <v>1</v>
      </c>
      <c r="BJ93" s="3">
        <f t="shared" si="226"/>
        <v>0</v>
      </c>
      <c r="BK93" s="3">
        <f t="shared" si="227"/>
        <v>0</v>
      </c>
      <c r="BL93" s="3">
        <f t="shared" si="228"/>
        <v>0</v>
      </c>
      <c r="BM93" s="3">
        <f t="shared" si="229"/>
        <v>1</v>
      </c>
      <c r="BN93" s="3">
        <f t="shared" si="230"/>
        <v>1</v>
      </c>
      <c r="BO93" s="3">
        <f t="shared" si="231"/>
        <v>0</v>
      </c>
      <c r="BP93" s="4">
        <f t="shared" si="232"/>
        <v>0</v>
      </c>
      <c r="BQ93" s="4">
        <f t="shared" si="233"/>
        <v>0</v>
      </c>
      <c r="BR93" s="3">
        <f t="shared" si="234"/>
        <v>1</v>
      </c>
      <c r="BS93" s="3">
        <f t="shared" si="235"/>
        <v>1</v>
      </c>
      <c r="BT93" s="3">
        <f t="shared" si="236"/>
        <v>0</v>
      </c>
      <c r="BU93" s="3">
        <f t="shared" si="237"/>
        <v>1</v>
      </c>
      <c r="BV93" s="3">
        <f t="shared" si="238"/>
        <v>1</v>
      </c>
      <c r="BW93" s="3">
        <f t="shared" si="239"/>
        <v>0</v>
      </c>
      <c r="BX93" s="4">
        <f t="shared" si="240"/>
        <v>0</v>
      </c>
      <c r="BY93" s="4">
        <f t="shared" si="241"/>
        <v>1</v>
      </c>
      <c r="BZ93" s="3">
        <f t="shared" si="242"/>
        <v>0</v>
      </c>
      <c r="CA93" s="3">
        <f t="shared" si="243"/>
        <v>0</v>
      </c>
      <c r="CB93" s="3">
        <f t="shared" si="244"/>
        <v>0</v>
      </c>
      <c r="CC93" s="3">
        <f t="shared" si="245"/>
        <v>1</v>
      </c>
      <c r="CD93" s="3">
        <f t="shared" si="246"/>
        <v>1</v>
      </c>
      <c r="CE93" s="3">
        <f t="shared" si="247"/>
        <v>0</v>
      </c>
      <c r="CF93" s="4">
        <f t="shared" si="248"/>
        <v>0</v>
      </c>
      <c r="CG93" s="4">
        <f t="shared" si="249"/>
        <v>0</v>
      </c>
      <c r="CH93" s="3">
        <f t="shared" si="250"/>
        <v>1</v>
      </c>
      <c r="CI93" s="3">
        <f t="shared" si="251"/>
        <v>1</v>
      </c>
      <c r="CJ93" s="3">
        <f t="shared" si="252"/>
        <v>0</v>
      </c>
      <c r="CK93" s="3">
        <f t="shared" si="253"/>
        <v>1</v>
      </c>
      <c r="CL93" s="3">
        <f t="shared" si="254"/>
        <v>1</v>
      </c>
      <c r="CM93" s="3">
        <f t="shared" si="255"/>
        <v>0</v>
      </c>
      <c r="CN93" s="4">
        <f t="shared" si="256"/>
        <v>0</v>
      </c>
      <c r="CO93" s="4">
        <f t="shared" si="257"/>
        <v>1</v>
      </c>
      <c r="CP93" s="3">
        <f t="shared" si="258"/>
        <v>0</v>
      </c>
      <c r="CQ93" s="3">
        <f t="shared" si="259"/>
        <v>0</v>
      </c>
      <c r="CR93" s="3">
        <f t="shared" si="260"/>
        <v>0</v>
      </c>
      <c r="CS93" s="3">
        <f t="shared" si="261"/>
        <v>1</v>
      </c>
      <c r="CT93" s="3">
        <f t="shared" si="262"/>
        <v>1</v>
      </c>
      <c r="CU93" s="3">
        <f t="shared" si="263"/>
        <v>0</v>
      </c>
      <c r="CV93" s="4">
        <f t="shared" si="264"/>
        <v>0</v>
      </c>
      <c r="CW93" s="4">
        <f t="shared" si="265"/>
        <v>0</v>
      </c>
      <c r="CX93" s="3">
        <f t="shared" si="266"/>
        <v>0</v>
      </c>
      <c r="CY93" s="3">
        <f t="shared" si="267"/>
        <v>0</v>
      </c>
      <c r="CZ93" s="3">
        <f t="shared" si="268"/>
        <v>1</v>
      </c>
      <c r="DA93" s="3">
        <f t="shared" si="269"/>
        <v>1</v>
      </c>
      <c r="DB93" s="3">
        <f t="shared" si="270"/>
        <v>1</v>
      </c>
      <c r="DC93" s="3">
        <f t="shared" si="271"/>
        <v>0</v>
      </c>
      <c r="DD93" s="4">
        <f t="shared" si="272"/>
        <v>0</v>
      </c>
      <c r="DE93" s="4">
        <f t="shared" si="273"/>
        <v>0</v>
      </c>
      <c r="DF93" s="3">
        <f t="shared" si="274"/>
        <v>1</v>
      </c>
      <c r="DG93" s="3">
        <f t="shared" si="275"/>
        <v>1</v>
      </c>
      <c r="DH93" s="3">
        <f t="shared" si="276"/>
        <v>0</v>
      </c>
      <c r="DI93" s="3">
        <f t="shared" si="277"/>
        <v>1</v>
      </c>
      <c r="DJ93" s="3">
        <f t="shared" si="278"/>
        <v>1</v>
      </c>
      <c r="DK93" s="3">
        <f t="shared" si="279"/>
        <v>0</v>
      </c>
      <c r="DL93" s="4">
        <f t="shared" si="280"/>
        <v>0</v>
      </c>
      <c r="DM93" s="4">
        <f t="shared" si="281"/>
        <v>0</v>
      </c>
      <c r="DN93" s="3">
        <f t="shared" si="282"/>
        <v>0</v>
      </c>
      <c r="DO93" s="3">
        <f t="shared" si="283"/>
        <v>0</v>
      </c>
      <c r="DP93" s="3">
        <f t="shared" si="284"/>
        <v>1</v>
      </c>
      <c r="DQ93" s="3">
        <f t="shared" si="285"/>
        <v>1</v>
      </c>
      <c r="DR93" s="3">
        <f t="shared" si="286"/>
        <v>1</v>
      </c>
      <c r="DS93" s="3">
        <f t="shared" si="287"/>
        <v>0</v>
      </c>
      <c r="DT93" s="4">
        <f t="shared" si="288"/>
        <v>0</v>
      </c>
      <c r="DU93" s="4">
        <f t="shared" si="289"/>
        <v>0</v>
      </c>
      <c r="DV93" s="3">
        <f t="shared" si="290"/>
        <v>1</v>
      </c>
      <c r="DW93" s="3">
        <f t="shared" si="291"/>
        <v>1</v>
      </c>
      <c r="DX93" s="3">
        <f t="shared" si="292"/>
        <v>0</v>
      </c>
      <c r="DY93" s="3">
        <f t="shared" si="293"/>
        <v>1</v>
      </c>
      <c r="DZ93" s="3">
        <f t="shared" si="294"/>
        <v>1</v>
      </c>
      <c r="EA93" s="3">
        <f t="shared" si="295"/>
        <v>0</v>
      </c>
      <c r="EB93" s="4">
        <f t="shared" si="296"/>
        <v>0</v>
      </c>
      <c r="EC93" s="4">
        <f t="shared" si="297"/>
        <v>1</v>
      </c>
      <c r="ED93" s="3">
        <f t="shared" si="298"/>
        <v>0</v>
      </c>
      <c r="EE93" s="3">
        <f t="shared" si="299"/>
        <v>0</v>
      </c>
      <c r="EF93" s="3">
        <f t="shared" si="300"/>
        <v>0</v>
      </c>
      <c r="EG93" s="3">
        <f t="shared" si="301"/>
        <v>1</v>
      </c>
      <c r="EH93" s="3">
        <f t="shared" si="302"/>
        <v>1</v>
      </c>
      <c r="EI93" s="3">
        <f t="shared" si="303"/>
        <v>0</v>
      </c>
      <c r="EJ93" s="4">
        <f t="shared" si="304"/>
        <v>0</v>
      </c>
      <c r="EK93" s="4">
        <f t="shared" si="305"/>
        <v>0</v>
      </c>
      <c r="EL93" s="3">
        <f t="shared" si="306"/>
        <v>0</v>
      </c>
      <c r="EM93" s="3">
        <f t="shared" si="307"/>
        <v>0</v>
      </c>
      <c r="EN93" s="3">
        <f t="shared" si="308"/>
        <v>1</v>
      </c>
      <c r="EO93" s="3">
        <f t="shared" si="309"/>
        <v>1</v>
      </c>
      <c r="EP93" s="3">
        <f t="shared" si="310"/>
        <v>1</v>
      </c>
      <c r="EQ93" s="3">
        <f t="shared" si="311"/>
        <v>0</v>
      </c>
      <c r="ER93" s="4">
        <f t="shared" si="312"/>
        <v>0</v>
      </c>
      <c r="ES93" s="4">
        <f t="shared" si="313"/>
        <v>0</v>
      </c>
      <c r="ET93" s="3">
        <f t="shared" si="314"/>
        <v>1</v>
      </c>
      <c r="EU93" s="3">
        <f t="shared" si="315"/>
        <v>1</v>
      </c>
      <c r="EV93" s="3">
        <f t="shared" si="316"/>
        <v>0</v>
      </c>
      <c r="EW93" s="3">
        <f t="shared" si="317"/>
        <v>1</v>
      </c>
      <c r="EX93" s="3">
        <f t="shared" si="318"/>
        <v>1</v>
      </c>
      <c r="EY93" s="3">
        <f t="shared" si="319"/>
        <v>0</v>
      </c>
      <c r="EZ93" s="4">
        <f t="shared" si="320"/>
        <v>0</v>
      </c>
      <c r="FA93" s="4">
        <f t="shared" si="321"/>
        <v>0</v>
      </c>
      <c r="FB93" s="3">
        <f t="shared" si="322"/>
        <v>1</v>
      </c>
      <c r="FC93" s="3">
        <f t="shared" si="323"/>
        <v>1</v>
      </c>
      <c r="FD93" s="3">
        <f t="shared" si="324"/>
        <v>0</v>
      </c>
    </row>
    <row r="94" spans="1:219" s="9" customFormat="1" hidden="1">
      <c r="A94" s="3">
        <f t="shared" si="165"/>
        <v>1</v>
      </c>
      <c r="B94" s="3">
        <f t="shared" si="166"/>
        <v>1</v>
      </c>
      <c r="C94" s="3">
        <f t="shared" si="167"/>
        <v>0</v>
      </c>
      <c r="D94" s="4">
        <f t="shared" si="168"/>
        <v>0</v>
      </c>
      <c r="E94" s="4">
        <f t="shared" si="169"/>
        <v>0</v>
      </c>
      <c r="F94" s="3">
        <f t="shared" si="170"/>
        <v>1</v>
      </c>
      <c r="G94" s="3">
        <f t="shared" si="171"/>
        <v>1</v>
      </c>
      <c r="H94" s="3">
        <f t="shared" si="172"/>
        <v>0</v>
      </c>
      <c r="I94" s="3">
        <f t="shared" si="173"/>
        <v>1</v>
      </c>
      <c r="J94" s="3">
        <f t="shared" si="174"/>
        <v>1</v>
      </c>
      <c r="K94" s="3">
        <f t="shared" si="175"/>
        <v>0</v>
      </c>
      <c r="L94" s="4">
        <f t="shared" si="176"/>
        <v>0</v>
      </c>
      <c r="M94" s="4">
        <f t="shared" si="177"/>
        <v>1</v>
      </c>
      <c r="N94" s="3">
        <f t="shared" si="178"/>
        <v>0</v>
      </c>
      <c r="O94" s="3">
        <f t="shared" si="179"/>
        <v>0</v>
      </c>
      <c r="P94" s="3">
        <f t="shared" si="180"/>
        <v>0</v>
      </c>
      <c r="Q94" s="3">
        <f t="shared" si="181"/>
        <v>1</v>
      </c>
      <c r="R94" s="3">
        <f t="shared" si="182"/>
        <v>1</v>
      </c>
      <c r="S94" s="3">
        <f t="shared" si="183"/>
        <v>0</v>
      </c>
      <c r="T94" s="4">
        <f t="shared" si="184"/>
        <v>0</v>
      </c>
      <c r="U94" s="4">
        <f t="shared" si="185"/>
        <v>1</v>
      </c>
      <c r="V94" s="3">
        <f t="shared" si="186"/>
        <v>0</v>
      </c>
      <c r="W94" s="3">
        <f t="shared" si="187"/>
        <v>0</v>
      </c>
      <c r="X94" s="3">
        <f t="shared" si="188"/>
        <v>0</v>
      </c>
      <c r="Y94" s="3">
        <f t="shared" si="189"/>
        <v>1</v>
      </c>
      <c r="Z94" s="3">
        <f t="shared" si="190"/>
        <v>1</v>
      </c>
      <c r="AA94" s="3">
        <f t="shared" si="191"/>
        <v>0</v>
      </c>
      <c r="AB94" s="4">
        <f t="shared" si="192"/>
        <v>0</v>
      </c>
      <c r="AC94" s="4">
        <f t="shared" si="193"/>
        <v>0</v>
      </c>
      <c r="AD94" s="3">
        <f t="shared" si="194"/>
        <v>0</v>
      </c>
      <c r="AE94" s="3">
        <f t="shared" si="195"/>
        <v>0</v>
      </c>
      <c r="AF94" s="3">
        <f t="shared" si="196"/>
        <v>1</v>
      </c>
      <c r="AG94" s="3">
        <f t="shared" si="197"/>
        <v>1</v>
      </c>
      <c r="AH94" s="3">
        <f t="shared" si="198"/>
        <v>1</v>
      </c>
      <c r="AI94" s="3">
        <f t="shared" si="199"/>
        <v>0</v>
      </c>
      <c r="AJ94" s="4">
        <f t="shared" si="200"/>
        <v>0</v>
      </c>
      <c r="AK94" s="4">
        <f t="shared" si="201"/>
        <v>0</v>
      </c>
      <c r="AL94" s="3">
        <f t="shared" si="202"/>
        <v>1</v>
      </c>
      <c r="AM94" s="3">
        <f t="shared" si="203"/>
        <v>1</v>
      </c>
      <c r="AN94" s="3">
        <f t="shared" si="204"/>
        <v>0</v>
      </c>
      <c r="AO94" s="3">
        <f t="shared" si="205"/>
        <v>1</v>
      </c>
      <c r="AP94" s="3">
        <f t="shared" si="206"/>
        <v>1</v>
      </c>
      <c r="AQ94" s="3">
        <f t="shared" si="207"/>
        <v>0</v>
      </c>
      <c r="AR94" s="4">
        <f t="shared" si="208"/>
        <v>0</v>
      </c>
      <c r="AS94" s="4">
        <f t="shared" si="209"/>
        <v>0</v>
      </c>
      <c r="AT94" s="3">
        <f t="shared" si="210"/>
        <v>1</v>
      </c>
      <c r="AU94" s="3">
        <f t="shared" si="211"/>
        <v>1</v>
      </c>
      <c r="AV94" s="3">
        <f t="shared" si="212"/>
        <v>0</v>
      </c>
      <c r="AW94" s="3">
        <f t="shared" si="213"/>
        <v>1</v>
      </c>
      <c r="AX94" s="3">
        <f t="shared" si="214"/>
        <v>1</v>
      </c>
      <c r="AY94" s="3">
        <f t="shared" si="215"/>
        <v>0</v>
      </c>
      <c r="AZ94" s="4">
        <f t="shared" si="216"/>
        <v>0</v>
      </c>
      <c r="BA94" s="4">
        <f t="shared" si="217"/>
        <v>0</v>
      </c>
      <c r="BB94" s="3">
        <f t="shared" si="218"/>
        <v>1</v>
      </c>
      <c r="BC94" s="3">
        <f t="shared" si="219"/>
        <v>1</v>
      </c>
      <c r="BD94" s="3">
        <f t="shared" si="220"/>
        <v>0</v>
      </c>
      <c r="BE94" s="3">
        <f t="shared" si="221"/>
        <v>1</v>
      </c>
      <c r="BF94" s="3">
        <f t="shared" si="222"/>
        <v>1</v>
      </c>
      <c r="BG94" s="3">
        <f t="shared" si="223"/>
        <v>0</v>
      </c>
      <c r="BH94" s="4">
        <f t="shared" si="224"/>
        <v>0</v>
      </c>
      <c r="BI94" s="4">
        <f t="shared" si="225"/>
        <v>0</v>
      </c>
      <c r="BJ94" s="3">
        <f t="shared" si="226"/>
        <v>1</v>
      </c>
      <c r="BK94" s="3">
        <f t="shared" si="227"/>
        <v>1</v>
      </c>
      <c r="BL94" s="3">
        <f t="shared" si="228"/>
        <v>0</v>
      </c>
      <c r="BM94" s="3">
        <f t="shared" si="229"/>
        <v>1</v>
      </c>
      <c r="BN94" s="3">
        <f t="shared" si="230"/>
        <v>1</v>
      </c>
      <c r="BO94" s="3">
        <f t="shared" si="231"/>
        <v>0</v>
      </c>
      <c r="BP94" s="4">
        <f t="shared" si="232"/>
        <v>0</v>
      </c>
      <c r="BQ94" s="4">
        <f t="shared" si="233"/>
        <v>0</v>
      </c>
      <c r="BR94" s="3">
        <f t="shared" si="234"/>
        <v>1</v>
      </c>
      <c r="BS94" s="3">
        <f t="shared" si="235"/>
        <v>1</v>
      </c>
      <c r="BT94" s="3">
        <f t="shared" si="236"/>
        <v>0</v>
      </c>
      <c r="BU94" s="3">
        <f t="shared" si="237"/>
        <v>1</v>
      </c>
      <c r="BV94" s="3">
        <f t="shared" si="238"/>
        <v>1</v>
      </c>
      <c r="BW94" s="3">
        <f t="shared" si="239"/>
        <v>0</v>
      </c>
      <c r="BX94" s="4">
        <f t="shared" si="240"/>
        <v>0</v>
      </c>
      <c r="BY94" s="4">
        <f t="shared" si="241"/>
        <v>0</v>
      </c>
      <c r="BZ94" s="3">
        <f t="shared" si="242"/>
        <v>0</v>
      </c>
      <c r="CA94" s="3">
        <f t="shared" si="243"/>
        <v>0</v>
      </c>
      <c r="CB94" s="3">
        <f t="shared" si="244"/>
        <v>1</v>
      </c>
      <c r="CC94" s="3">
        <f t="shared" si="245"/>
        <v>1</v>
      </c>
      <c r="CD94" s="3">
        <f t="shared" si="246"/>
        <v>1</v>
      </c>
      <c r="CE94" s="3">
        <f t="shared" si="247"/>
        <v>0</v>
      </c>
      <c r="CF94" s="4">
        <f t="shared" si="248"/>
        <v>0</v>
      </c>
      <c r="CG94" s="4">
        <f t="shared" si="249"/>
        <v>0</v>
      </c>
      <c r="CH94" s="3">
        <f t="shared" si="250"/>
        <v>1</v>
      </c>
      <c r="CI94" s="3">
        <f t="shared" si="251"/>
        <v>1</v>
      </c>
      <c r="CJ94" s="3">
        <f t="shared" si="252"/>
        <v>0</v>
      </c>
      <c r="CK94" s="3">
        <f t="shared" si="253"/>
        <v>1</v>
      </c>
      <c r="CL94" s="3">
        <f t="shared" si="254"/>
        <v>1</v>
      </c>
      <c r="CM94" s="3">
        <f t="shared" si="255"/>
        <v>0</v>
      </c>
      <c r="CN94" s="4">
        <f t="shared" si="256"/>
        <v>0</v>
      </c>
      <c r="CO94" s="4">
        <f t="shared" si="257"/>
        <v>0</v>
      </c>
      <c r="CP94" s="3">
        <f t="shared" si="258"/>
        <v>1</v>
      </c>
      <c r="CQ94" s="3">
        <f t="shared" si="259"/>
        <v>1</v>
      </c>
      <c r="CR94" s="3">
        <f t="shared" si="260"/>
        <v>0</v>
      </c>
      <c r="CS94" s="3">
        <f t="shared" si="261"/>
        <v>1</v>
      </c>
      <c r="CT94" s="3">
        <f t="shared" si="262"/>
        <v>1</v>
      </c>
      <c r="CU94" s="3">
        <f t="shared" si="263"/>
        <v>0</v>
      </c>
      <c r="CV94" s="4">
        <f t="shared" si="264"/>
        <v>0</v>
      </c>
      <c r="CW94" s="4">
        <f t="shared" si="265"/>
        <v>1</v>
      </c>
      <c r="CX94" s="3">
        <f t="shared" si="266"/>
        <v>0</v>
      </c>
      <c r="CY94" s="3">
        <f t="shared" si="267"/>
        <v>0</v>
      </c>
      <c r="CZ94" s="3">
        <f t="shared" si="268"/>
        <v>0</v>
      </c>
      <c r="DA94" s="3">
        <f t="shared" si="269"/>
        <v>1</v>
      </c>
      <c r="DB94" s="3">
        <f t="shared" si="270"/>
        <v>1</v>
      </c>
      <c r="DC94" s="3">
        <f t="shared" si="271"/>
        <v>0</v>
      </c>
      <c r="DD94" s="4">
        <f t="shared" si="272"/>
        <v>0</v>
      </c>
      <c r="DE94" s="4">
        <f t="shared" si="273"/>
        <v>0</v>
      </c>
      <c r="DF94" s="3">
        <f t="shared" si="274"/>
        <v>1</v>
      </c>
      <c r="DG94" s="3">
        <f t="shared" si="275"/>
        <v>1</v>
      </c>
      <c r="DH94" s="3">
        <f t="shared" si="276"/>
        <v>0</v>
      </c>
      <c r="DI94" s="3">
        <f t="shared" si="277"/>
        <v>1</v>
      </c>
      <c r="DJ94" s="3">
        <f t="shared" si="278"/>
        <v>1</v>
      </c>
      <c r="DK94" s="3">
        <f t="shared" si="279"/>
        <v>0</v>
      </c>
      <c r="DL94" s="4">
        <f t="shared" si="280"/>
        <v>0</v>
      </c>
      <c r="DM94" s="4">
        <f t="shared" si="281"/>
        <v>1</v>
      </c>
      <c r="DN94" s="3">
        <f t="shared" si="282"/>
        <v>0</v>
      </c>
      <c r="DO94" s="3">
        <f t="shared" si="283"/>
        <v>0</v>
      </c>
      <c r="DP94" s="3">
        <f t="shared" si="284"/>
        <v>0</v>
      </c>
      <c r="DQ94" s="3">
        <f t="shared" si="285"/>
        <v>1</v>
      </c>
      <c r="DR94" s="3">
        <f t="shared" si="286"/>
        <v>1</v>
      </c>
      <c r="DS94" s="3">
        <f t="shared" si="287"/>
        <v>0</v>
      </c>
      <c r="DT94" s="4">
        <f t="shared" si="288"/>
        <v>0</v>
      </c>
      <c r="DU94" s="4">
        <f t="shared" si="289"/>
        <v>0</v>
      </c>
      <c r="DV94" s="3">
        <f t="shared" si="290"/>
        <v>1</v>
      </c>
      <c r="DW94" s="3">
        <f t="shared" si="291"/>
        <v>1</v>
      </c>
      <c r="DX94" s="3">
        <f t="shared" si="292"/>
        <v>0</v>
      </c>
      <c r="DY94" s="3">
        <f t="shared" si="293"/>
        <v>1</v>
      </c>
      <c r="DZ94" s="3">
        <f t="shared" si="294"/>
        <v>1</v>
      </c>
      <c r="EA94" s="3">
        <f t="shared" si="295"/>
        <v>0</v>
      </c>
      <c r="EB94" s="4">
        <f t="shared" si="296"/>
        <v>0</v>
      </c>
      <c r="EC94" s="4">
        <f t="shared" si="297"/>
        <v>0</v>
      </c>
      <c r="ED94" s="3">
        <f t="shared" si="298"/>
        <v>1</v>
      </c>
      <c r="EE94" s="3">
        <f t="shared" si="299"/>
        <v>1</v>
      </c>
      <c r="EF94" s="3">
        <f t="shared" si="300"/>
        <v>0</v>
      </c>
      <c r="EG94" s="3">
        <f t="shared" si="301"/>
        <v>1</v>
      </c>
      <c r="EH94" s="3">
        <f t="shared" si="302"/>
        <v>1</v>
      </c>
      <c r="EI94" s="3">
        <f t="shared" si="303"/>
        <v>0</v>
      </c>
      <c r="EJ94" s="4">
        <f t="shared" si="304"/>
        <v>0</v>
      </c>
      <c r="EK94" s="4">
        <f t="shared" si="305"/>
        <v>0</v>
      </c>
      <c r="EL94" s="3">
        <f t="shared" si="306"/>
        <v>1</v>
      </c>
      <c r="EM94" s="3">
        <f t="shared" si="307"/>
        <v>1</v>
      </c>
      <c r="EN94" s="3">
        <f t="shared" si="308"/>
        <v>0</v>
      </c>
      <c r="EO94" s="3">
        <f t="shared" si="309"/>
        <v>1</v>
      </c>
      <c r="EP94" s="3">
        <f t="shared" si="310"/>
        <v>1</v>
      </c>
      <c r="EQ94" s="3">
        <f t="shared" si="311"/>
        <v>0</v>
      </c>
      <c r="ER94" s="4">
        <f t="shared" si="312"/>
        <v>0</v>
      </c>
      <c r="ES94" s="4">
        <f t="shared" si="313"/>
        <v>0</v>
      </c>
      <c r="ET94" s="3">
        <f t="shared" si="314"/>
        <v>1</v>
      </c>
      <c r="EU94" s="3">
        <f t="shared" si="315"/>
        <v>1</v>
      </c>
      <c r="EV94" s="3">
        <f t="shared" si="316"/>
        <v>0</v>
      </c>
      <c r="EW94" s="3">
        <f t="shared" si="317"/>
        <v>1</v>
      </c>
      <c r="EX94" s="3">
        <f t="shared" si="318"/>
        <v>1</v>
      </c>
      <c r="EY94" s="3">
        <f t="shared" si="319"/>
        <v>0</v>
      </c>
      <c r="EZ94" s="4">
        <f t="shared" si="320"/>
        <v>0</v>
      </c>
      <c r="FA94" s="4">
        <f t="shared" si="321"/>
        <v>1</v>
      </c>
      <c r="FB94" s="3">
        <f t="shared" si="322"/>
        <v>0</v>
      </c>
      <c r="FC94" s="3">
        <f t="shared" si="323"/>
        <v>0</v>
      </c>
      <c r="FD94" s="3">
        <f t="shared" si="324"/>
        <v>0</v>
      </c>
    </row>
    <row r="95" spans="1:219" s="9" customFormat="1" hidden="1">
      <c r="A95" s="3">
        <f t="shared" si="165"/>
        <v>1</v>
      </c>
      <c r="B95" s="3">
        <f t="shared" si="166"/>
        <v>1</v>
      </c>
      <c r="C95" s="3">
        <f t="shared" si="167"/>
        <v>0</v>
      </c>
      <c r="D95" s="4">
        <f t="shared" si="168"/>
        <v>0</v>
      </c>
      <c r="E95" s="4">
        <f t="shared" si="169"/>
        <v>1</v>
      </c>
      <c r="F95" s="3">
        <f t="shared" si="170"/>
        <v>0</v>
      </c>
      <c r="G95" s="3">
        <f t="shared" si="171"/>
        <v>0</v>
      </c>
      <c r="H95" s="3">
        <f t="shared" si="172"/>
        <v>0</v>
      </c>
      <c r="I95" s="3">
        <f t="shared" si="173"/>
        <v>1</v>
      </c>
      <c r="J95" s="3">
        <f t="shared" si="174"/>
        <v>1</v>
      </c>
      <c r="K95" s="3">
        <f t="shared" si="175"/>
        <v>1</v>
      </c>
      <c r="L95" s="4">
        <f t="shared" si="176"/>
        <v>1</v>
      </c>
      <c r="M95" s="4">
        <f t="shared" si="177"/>
        <v>0</v>
      </c>
      <c r="N95" s="3">
        <f t="shared" si="178"/>
        <v>0</v>
      </c>
      <c r="O95" s="3">
        <f t="shared" si="179"/>
        <v>0</v>
      </c>
      <c r="P95" s="3">
        <f t="shared" si="180"/>
        <v>0</v>
      </c>
      <c r="Q95" s="3">
        <f t="shared" si="181"/>
        <v>1</v>
      </c>
      <c r="R95" s="3">
        <f t="shared" si="182"/>
        <v>1</v>
      </c>
      <c r="S95" s="3">
        <f t="shared" si="183"/>
        <v>1</v>
      </c>
      <c r="T95" s="4">
        <f t="shared" si="184"/>
        <v>1</v>
      </c>
      <c r="U95" s="4">
        <f t="shared" si="185"/>
        <v>0</v>
      </c>
      <c r="V95" s="3">
        <f t="shared" si="186"/>
        <v>0</v>
      </c>
      <c r="W95" s="3">
        <f t="shared" si="187"/>
        <v>0</v>
      </c>
      <c r="X95" s="3">
        <f t="shared" si="188"/>
        <v>0</v>
      </c>
      <c r="Y95" s="3">
        <f t="shared" si="189"/>
        <v>1</v>
      </c>
      <c r="Z95" s="3">
        <f t="shared" si="190"/>
        <v>1</v>
      </c>
      <c r="AA95" s="3">
        <f t="shared" si="191"/>
        <v>0</v>
      </c>
      <c r="AB95" s="4">
        <f t="shared" si="192"/>
        <v>0</v>
      </c>
      <c r="AC95" s="4">
        <f t="shared" si="193"/>
        <v>1</v>
      </c>
      <c r="AD95" s="3">
        <f t="shared" si="194"/>
        <v>0</v>
      </c>
      <c r="AE95" s="3">
        <f t="shared" si="195"/>
        <v>0</v>
      </c>
      <c r="AF95" s="3">
        <f t="shared" si="196"/>
        <v>0</v>
      </c>
      <c r="AG95" s="3">
        <f t="shared" si="197"/>
        <v>1</v>
      </c>
      <c r="AH95" s="3">
        <f t="shared" si="198"/>
        <v>1</v>
      </c>
      <c r="AI95" s="3">
        <f t="shared" si="199"/>
        <v>1</v>
      </c>
      <c r="AJ95" s="4">
        <f t="shared" si="200"/>
        <v>1</v>
      </c>
      <c r="AK95" s="4">
        <f t="shared" si="201"/>
        <v>0</v>
      </c>
      <c r="AL95" s="3">
        <f t="shared" si="202"/>
        <v>0</v>
      </c>
      <c r="AM95" s="3">
        <f t="shared" si="203"/>
        <v>0</v>
      </c>
      <c r="AN95" s="3">
        <f t="shared" si="204"/>
        <v>0</v>
      </c>
      <c r="AO95" s="3">
        <f t="shared" si="205"/>
        <v>1</v>
      </c>
      <c r="AP95" s="3">
        <f t="shared" si="206"/>
        <v>1</v>
      </c>
      <c r="AQ95" s="3">
        <f t="shared" si="207"/>
        <v>1</v>
      </c>
      <c r="AR95" s="4">
        <f t="shared" si="208"/>
        <v>1</v>
      </c>
      <c r="AS95" s="4">
        <f t="shared" si="209"/>
        <v>0</v>
      </c>
      <c r="AT95" s="3">
        <f t="shared" si="210"/>
        <v>0</v>
      </c>
      <c r="AU95" s="3">
        <f t="shared" si="211"/>
        <v>0</v>
      </c>
      <c r="AV95" s="3">
        <f t="shared" si="212"/>
        <v>0</v>
      </c>
      <c r="AW95" s="3">
        <f t="shared" si="213"/>
        <v>1</v>
      </c>
      <c r="AX95" s="3">
        <f t="shared" si="214"/>
        <v>1</v>
      </c>
      <c r="AY95" s="3">
        <f t="shared" si="215"/>
        <v>1</v>
      </c>
      <c r="AZ95" s="4">
        <f t="shared" si="216"/>
        <v>1</v>
      </c>
      <c r="BA95" s="4">
        <f t="shared" si="217"/>
        <v>0</v>
      </c>
      <c r="BB95" s="3">
        <f t="shared" si="218"/>
        <v>0</v>
      </c>
      <c r="BC95" s="3">
        <f t="shared" si="219"/>
        <v>0</v>
      </c>
      <c r="BD95" s="3">
        <f t="shared" si="220"/>
        <v>0</v>
      </c>
      <c r="BE95" s="3">
        <f t="shared" si="221"/>
        <v>1</v>
      </c>
      <c r="BF95" s="3">
        <f t="shared" si="222"/>
        <v>1</v>
      </c>
      <c r="BG95" s="3">
        <f t="shared" si="223"/>
        <v>1</v>
      </c>
      <c r="BH95" s="4">
        <f t="shared" si="224"/>
        <v>1</v>
      </c>
      <c r="BI95" s="4">
        <f t="shared" si="225"/>
        <v>0</v>
      </c>
      <c r="BJ95" s="3">
        <f t="shared" si="226"/>
        <v>0</v>
      </c>
      <c r="BK95" s="3">
        <f t="shared" si="227"/>
        <v>0</v>
      </c>
      <c r="BL95" s="3">
        <f t="shared" si="228"/>
        <v>0</v>
      </c>
      <c r="BM95" s="3">
        <f t="shared" si="229"/>
        <v>1</v>
      </c>
      <c r="BN95" s="3">
        <f t="shared" si="230"/>
        <v>1</v>
      </c>
      <c r="BO95" s="3">
        <f t="shared" si="231"/>
        <v>1</v>
      </c>
      <c r="BP95" s="4">
        <f t="shared" si="232"/>
        <v>1</v>
      </c>
      <c r="BQ95" s="4">
        <f t="shared" si="233"/>
        <v>0</v>
      </c>
      <c r="BR95" s="3">
        <f t="shared" si="234"/>
        <v>0</v>
      </c>
      <c r="BS95" s="3">
        <f t="shared" si="235"/>
        <v>0</v>
      </c>
      <c r="BT95" s="3">
        <f t="shared" si="236"/>
        <v>0</v>
      </c>
      <c r="BU95" s="3">
        <f t="shared" si="237"/>
        <v>1</v>
      </c>
      <c r="BV95" s="3">
        <f t="shared" si="238"/>
        <v>1</v>
      </c>
      <c r="BW95" s="3">
        <f t="shared" si="239"/>
        <v>1</v>
      </c>
      <c r="BX95" s="4">
        <f t="shared" si="240"/>
        <v>1</v>
      </c>
      <c r="BY95" s="4">
        <f t="shared" si="241"/>
        <v>0</v>
      </c>
      <c r="BZ95" s="3">
        <f t="shared" si="242"/>
        <v>0</v>
      </c>
      <c r="CA95" s="3">
        <f t="shared" si="243"/>
        <v>0</v>
      </c>
      <c r="CB95" s="3">
        <f t="shared" si="244"/>
        <v>0</v>
      </c>
      <c r="CC95" s="3">
        <f t="shared" si="245"/>
        <v>1</v>
      </c>
      <c r="CD95" s="3">
        <f t="shared" si="246"/>
        <v>1</v>
      </c>
      <c r="CE95" s="3">
        <f t="shared" si="247"/>
        <v>1</v>
      </c>
      <c r="CF95" s="4">
        <f t="shared" si="248"/>
        <v>1</v>
      </c>
      <c r="CG95" s="4">
        <f t="shared" si="249"/>
        <v>0</v>
      </c>
      <c r="CH95" s="3">
        <f t="shared" si="250"/>
        <v>0</v>
      </c>
      <c r="CI95" s="3">
        <f t="shared" si="251"/>
        <v>0</v>
      </c>
      <c r="CJ95" s="3">
        <f t="shared" si="252"/>
        <v>0</v>
      </c>
      <c r="CK95" s="3">
        <f t="shared" si="253"/>
        <v>1</v>
      </c>
      <c r="CL95" s="3">
        <f t="shared" si="254"/>
        <v>1</v>
      </c>
      <c r="CM95" s="3">
        <f t="shared" si="255"/>
        <v>1</v>
      </c>
      <c r="CN95" s="4">
        <f t="shared" si="256"/>
        <v>1</v>
      </c>
      <c r="CO95" s="4">
        <f t="shared" si="257"/>
        <v>0</v>
      </c>
      <c r="CP95" s="3">
        <f t="shared" si="258"/>
        <v>0</v>
      </c>
      <c r="CQ95" s="3">
        <f t="shared" si="259"/>
        <v>0</v>
      </c>
      <c r="CR95" s="3">
        <f t="shared" si="260"/>
        <v>0</v>
      </c>
      <c r="CS95" s="3">
        <f t="shared" si="261"/>
        <v>1</v>
      </c>
      <c r="CT95" s="3">
        <f t="shared" si="262"/>
        <v>1</v>
      </c>
      <c r="CU95" s="3">
        <f t="shared" si="263"/>
        <v>1</v>
      </c>
      <c r="CV95" s="4">
        <f t="shared" si="264"/>
        <v>1</v>
      </c>
      <c r="CW95" s="4">
        <f t="shared" si="265"/>
        <v>0</v>
      </c>
      <c r="CX95" s="3">
        <f t="shared" si="266"/>
        <v>0</v>
      </c>
      <c r="CY95" s="3">
        <f t="shared" si="267"/>
        <v>0</v>
      </c>
      <c r="CZ95" s="3">
        <f t="shared" si="268"/>
        <v>0</v>
      </c>
      <c r="DA95" s="3">
        <f t="shared" si="269"/>
        <v>1</v>
      </c>
      <c r="DB95" s="3">
        <f t="shared" si="270"/>
        <v>1</v>
      </c>
      <c r="DC95" s="3">
        <f t="shared" si="271"/>
        <v>1</v>
      </c>
      <c r="DD95" s="4">
        <f t="shared" si="272"/>
        <v>1</v>
      </c>
      <c r="DE95" s="4">
        <f t="shared" si="273"/>
        <v>0</v>
      </c>
      <c r="DF95" s="3">
        <f t="shared" si="274"/>
        <v>0</v>
      </c>
      <c r="DG95" s="3">
        <f t="shared" si="275"/>
        <v>0</v>
      </c>
      <c r="DH95" s="3">
        <f t="shared" si="276"/>
        <v>0</v>
      </c>
      <c r="DI95" s="3">
        <f t="shared" si="277"/>
        <v>1</v>
      </c>
      <c r="DJ95" s="3">
        <f t="shared" si="278"/>
        <v>1</v>
      </c>
      <c r="DK95" s="3">
        <f t="shared" si="279"/>
        <v>1</v>
      </c>
      <c r="DL95" s="4">
        <f t="shared" si="280"/>
        <v>1</v>
      </c>
      <c r="DM95" s="4">
        <f t="shared" si="281"/>
        <v>0</v>
      </c>
      <c r="DN95" s="3">
        <f t="shared" si="282"/>
        <v>0</v>
      </c>
      <c r="DO95" s="3">
        <f t="shared" si="283"/>
        <v>0</v>
      </c>
      <c r="DP95" s="3">
        <f t="shared" si="284"/>
        <v>0</v>
      </c>
      <c r="DQ95" s="3">
        <f t="shared" si="285"/>
        <v>1</v>
      </c>
      <c r="DR95" s="3">
        <f t="shared" si="286"/>
        <v>1</v>
      </c>
      <c r="DS95" s="3">
        <f t="shared" si="287"/>
        <v>1</v>
      </c>
      <c r="DT95" s="4">
        <f t="shared" si="288"/>
        <v>1</v>
      </c>
      <c r="DU95" s="4">
        <f t="shared" si="289"/>
        <v>0</v>
      </c>
      <c r="DV95" s="3">
        <f t="shared" si="290"/>
        <v>0</v>
      </c>
      <c r="DW95" s="3">
        <f t="shared" si="291"/>
        <v>0</v>
      </c>
      <c r="DX95" s="3">
        <f t="shared" si="292"/>
        <v>0</v>
      </c>
      <c r="DY95" s="3">
        <f t="shared" si="293"/>
        <v>1</v>
      </c>
      <c r="DZ95" s="3">
        <f t="shared" si="294"/>
        <v>1</v>
      </c>
      <c r="EA95" s="3">
        <f t="shared" si="295"/>
        <v>1</v>
      </c>
      <c r="EB95" s="4">
        <f t="shared" si="296"/>
        <v>1</v>
      </c>
      <c r="EC95" s="4">
        <f t="shared" si="297"/>
        <v>0</v>
      </c>
      <c r="ED95" s="3">
        <f t="shared" si="298"/>
        <v>0</v>
      </c>
      <c r="EE95" s="3">
        <f t="shared" si="299"/>
        <v>0</v>
      </c>
      <c r="EF95" s="3">
        <f t="shared" si="300"/>
        <v>0</v>
      </c>
      <c r="EG95" s="3">
        <f t="shared" si="301"/>
        <v>1</v>
      </c>
      <c r="EH95" s="3">
        <f t="shared" si="302"/>
        <v>1</v>
      </c>
      <c r="EI95" s="3">
        <f t="shared" si="303"/>
        <v>0</v>
      </c>
      <c r="EJ95" s="4">
        <f t="shared" si="304"/>
        <v>0</v>
      </c>
      <c r="EK95" s="4">
        <f t="shared" si="305"/>
        <v>0</v>
      </c>
      <c r="EL95" s="3">
        <f t="shared" si="306"/>
        <v>1</v>
      </c>
      <c r="EM95" s="3">
        <f t="shared" si="307"/>
        <v>1</v>
      </c>
      <c r="EN95" s="3">
        <f t="shared" si="308"/>
        <v>0</v>
      </c>
      <c r="EO95" s="3">
        <f t="shared" si="309"/>
        <v>1</v>
      </c>
      <c r="EP95" s="3">
        <f t="shared" si="310"/>
        <v>1</v>
      </c>
      <c r="EQ95" s="3">
        <f t="shared" si="311"/>
        <v>1</v>
      </c>
      <c r="ER95" s="4">
        <f t="shared" si="312"/>
        <v>1</v>
      </c>
      <c r="ES95" s="4">
        <f t="shared" si="313"/>
        <v>0</v>
      </c>
      <c r="ET95" s="3">
        <f t="shared" si="314"/>
        <v>0</v>
      </c>
      <c r="EU95" s="3">
        <f t="shared" si="315"/>
        <v>0</v>
      </c>
      <c r="EV95" s="3">
        <f t="shared" si="316"/>
        <v>0</v>
      </c>
      <c r="EW95" s="3">
        <f t="shared" si="317"/>
        <v>1</v>
      </c>
      <c r="EX95" s="3">
        <f t="shared" si="318"/>
        <v>1</v>
      </c>
      <c r="EY95" s="3">
        <f t="shared" si="319"/>
        <v>0</v>
      </c>
      <c r="EZ95" s="4">
        <f t="shared" si="320"/>
        <v>0</v>
      </c>
      <c r="FA95" s="4">
        <f t="shared" si="321"/>
        <v>1</v>
      </c>
      <c r="FB95" s="3">
        <f t="shared" si="322"/>
        <v>0</v>
      </c>
      <c r="FC95" s="3">
        <f t="shared" si="323"/>
        <v>0</v>
      </c>
      <c r="FD95" s="3">
        <f t="shared" si="324"/>
        <v>0</v>
      </c>
    </row>
    <row r="96" spans="1:219" s="9" customFormat="1" hidden="1">
      <c r="A96" s="3">
        <f t="shared" ref="A96:AF96" si="325">SUM(A83:A95)</f>
        <v>13</v>
      </c>
      <c r="B96" s="3">
        <f t="shared" si="325"/>
        <v>13</v>
      </c>
      <c r="C96" s="3">
        <f t="shared" si="325"/>
        <v>4</v>
      </c>
      <c r="D96" s="3">
        <f t="shared" si="325"/>
        <v>4</v>
      </c>
      <c r="E96" s="3">
        <f t="shared" si="325"/>
        <v>3</v>
      </c>
      <c r="F96" s="3">
        <f t="shared" si="325"/>
        <v>5</v>
      </c>
      <c r="G96" s="3">
        <f t="shared" si="325"/>
        <v>5</v>
      </c>
      <c r="H96" s="3">
        <f t="shared" si="325"/>
        <v>1</v>
      </c>
      <c r="I96" s="3">
        <f t="shared" si="325"/>
        <v>13</v>
      </c>
      <c r="J96" s="3">
        <f t="shared" si="325"/>
        <v>13</v>
      </c>
      <c r="K96" s="3">
        <f t="shared" si="325"/>
        <v>4</v>
      </c>
      <c r="L96" s="3">
        <f t="shared" si="325"/>
        <v>4</v>
      </c>
      <c r="M96" s="3">
        <f t="shared" si="325"/>
        <v>3</v>
      </c>
      <c r="N96" s="3">
        <f t="shared" si="325"/>
        <v>5</v>
      </c>
      <c r="O96" s="3">
        <f t="shared" si="325"/>
        <v>5</v>
      </c>
      <c r="P96" s="3">
        <f t="shared" si="325"/>
        <v>1</v>
      </c>
      <c r="Q96" s="3">
        <f t="shared" si="325"/>
        <v>13</v>
      </c>
      <c r="R96" s="3">
        <f t="shared" si="325"/>
        <v>13</v>
      </c>
      <c r="S96" s="3">
        <f t="shared" si="325"/>
        <v>4</v>
      </c>
      <c r="T96" s="3">
        <f t="shared" si="325"/>
        <v>4</v>
      </c>
      <c r="U96" s="3">
        <f t="shared" si="325"/>
        <v>3</v>
      </c>
      <c r="V96" s="3">
        <f t="shared" si="325"/>
        <v>5</v>
      </c>
      <c r="W96" s="3">
        <f t="shared" si="325"/>
        <v>5</v>
      </c>
      <c r="X96" s="3">
        <f t="shared" si="325"/>
        <v>1</v>
      </c>
      <c r="Y96" s="3">
        <f t="shared" si="325"/>
        <v>13</v>
      </c>
      <c r="Z96" s="3">
        <f t="shared" si="325"/>
        <v>13</v>
      </c>
      <c r="AA96" s="3">
        <f t="shared" si="325"/>
        <v>4</v>
      </c>
      <c r="AB96" s="3">
        <f t="shared" si="325"/>
        <v>4</v>
      </c>
      <c r="AC96" s="3">
        <f t="shared" si="325"/>
        <v>3</v>
      </c>
      <c r="AD96" s="3">
        <f t="shared" si="325"/>
        <v>5</v>
      </c>
      <c r="AE96" s="3">
        <f t="shared" si="325"/>
        <v>5</v>
      </c>
      <c r="AF96" s="3">
        <f t="shared" si="325"/>
        <v>1</v>
      </c>
      <c r="AG96" s="3">
        <f t="shared" ref="AG96:BL96" si="326">SUM(AG83:AG95)</f>
        <v>13</v>
      </c>
      <c r="AH96" s="3">
        <f t="shared" si="326"/>
        <v>13</v>
      </c>
      <c r="AI96" s="3">
        <f t="shared" si="326"/>
        <v>4</v>
      </c>
      <c r="AJ96" s="3">
        <f t="shared" si="326"/>
        <v>4</v>
      </c>
      <c r="AK96" s="3">
        <f t="shared" si="326"/>
        <v>3</v>
      </c>
      <c r="AL96" s="3">
        <f t="shared" si="326"/>
        <v>5</v>
      </c>
      <c r="AM96" s="3">
        <f t="shared" si="326"/>
        <v>5</v>
      </c>
      <c r="AN96" s="3">
        <f t="shared" si="326"/>
        <v>1</v>
      </c>
      <c r="AO96" s="3">
        <f t="shared" si="326"/>
        <v>13</v>
      </c>
      <c r="AP96" s="3">
        <f t="shared" si="326"/>
        <v>13</v>
      </c>
      <c r="AQ96" s="3">
        <f t="shared" si="326"/>
        <v>4</v>
      </c>
      <c r="AR96" s="3">
        <f t="shared" si="326"/>
        <v>4</v>
      </c>
      <c r="AS96" s="3">
        <f t="shared" si="326"/>
        <v>3</v>
      </c>
      <c r="AT96" s="3">
        <f t="shared" si="326"/>
        <v>5</v>
      </c>
      <c r="AU96" s="3">
        <f t="shared" si="326"/>
        <v>5</v>
      </c>
      <c r="AV96" s="3">
        <f t="shared" si="326"/>
        <v>1</v>
      </c>
      <c r="AW96" s="3">
        <f t="shared" si="326"/>
        <v>13</v>
      </c>
      <c r="AX96" s="3">
        <f t="shared" si="326"/>
        <v>13</v>
      </c>
      <c r="AY96" s="3">
        <f t="shared" si="326"/>
        <v>4</v>
      </c>
      <c r="AZ96" s="3">
        <f t="shared" si="326"/>
        <v>4</v>
      </c>
      <c r="BA96" s="3">
        <f t="shared" si="326"/>
        <v>3</v>
      </c>
      <c r="BB96" s="3">
        <f t="shared" si="326"/>
        <v>5</v>
      </c>
      <c r="BC96" s="3">
        <f t="shared" si="326"/>
        <v>5</v>
      </c>
      <c r="BD96" s="3">
        <f t="shared" si="326"/>
        <v>1</v>
      </c>
      <c r="BE96" s="3">
        <f t="shared" si="326"/>
        <v>13</v>
      </c>
      <c r="BF96" s="3">
        <f t="shared" si="326"/>
        <v>13</v>
      </c>
      <c r="BG96" s="3">
        <f t="shared" si="326"/>
        <v>4</v>
      </c>
      <c r="BH96" s="3">
        <f t="shared" si="326"/>
        <v>4</v>
      </c>
      <c r="BI96" s="3">
        <f t="shared" si="326"/>
        <v>3</v>
      </c>
      <c r="BJ96" s="3">
        <f t="shared" si="326"/>
        <v>5</v>
      </c>
      <c r="BK96" s="3">
        <f t="shared" si="326"/>
        <v>5</v>
      </c>
      <c r="BL96" s="3">
        <f t="shared" si="326"/>
        <v>1</v>
      </c>
      <c r="BM96" s="3">
        <f t="shared" ref="BM96:CR96" si="327">SUM(BM83:BM95)</f>
        <v>13</v>
      </c>
      <c r="BN96" s="3">
        <f t="shared" si="327"/>
        <v>13</v>
      </c>
      <c r="BO96" s="3">
        <f t="shared" si="327"/>
        <v>4</v>
      </c>
      <c r="BP96" s="3">
        <f t="shared" si="327"/>
        <v>4</v>
      </c>
      <c r="BQ96" s="3">
        <f t="shared" si="327"/>
        <v>3</v>
      </c>
      <c r="BR96" s="3">
        <f t="shared" si="327"/>
        <v>5</v>
      </c>
      <c r="BS96" s="3">
        <f t="shared" si="327"/>
        <v>5</v>
      </c>
      <c r="BT96" s="3">
        <f t="shared" si="327"/>
        <v>1</v>
      </c>
      <c r="BU96" s="3">
        <f t="shared" si="327"/>
        <v>13</v>
      </c>
      <c r="BV96" s="3">
        <f t="shared" si="327"/>
        <v>13</v>
      </c>
      <c r="BW96" s="3">
        <f t="shared" si="327"/>
        <v>4</v>
      </c>
      <c r="BX96" s="3">
        <f t="shared" si="327"/>
        <v>4</v>
      </c>
      <c r="BY96" s="3">
        <f t="shared" si="327"/>
        <v>3</v>
      </c>
      <c r="BZ96" s="3">
        <f t="shared" si="327"/>
        <v>5</v>
      </c>
      <c r="CA96" s="3">
        <f t="shared" si="327"/>
        <v>5</v>
      </c>
      <c r="CB96" s="3">
        <f t="shared" si="327"/>
        <v>1</v>
      </c>
      <c r="CC96" s="3">
        <f t="shared" si="327"/>
        <v>13</v>
      </c>
      <c r="CD96" s="3">
        <f t="shared" si="327"/>
        <v>13</v>
      </c>
      <c r="CE96" s="3">
        <f t="shared" si="327"/>
        <v>4</v>
      </c>
      <c r="CF96" s="3">
        <f t="shared" si="327"/>
        <v>4</v>
      </c>
      <c r="CG96" s="3">
        <f t="shared" si="327"/>
        <v>3</v>
      </c>
      <c r="CH96" s="3">
        <f t="shared" si="327"/>
        <v>5</v>
      </c>
      <c r="CI96" s="3">
        <f t="shared" si="327"/>
        <v>5</v>
      </c>
      <c r="CJ96" s="3">
        <f t="shared" si="327"/>
        <v>1</v>
      </c>
      <c r="CK96" s="3">
        <f t="shared" si="327"/>
        <v>13</v>
      </c>
      <c r="CL96" s="3">
        <f t="shared" si="327"/>
        <v>13</v>
      </c>
      <c r="CM96" s="3">
        <f t="shared" si="327"/>
        <v>4</v>
      </c>
      <c r="CN96" s="3">
        <f t="shared" si="327"/>
        <v>4</v>
      </c>
      <c r="CO96" s="3">
        <f t="shared" si="327"/>
        <v>3</v>
      </c>
      <c r="CP96" s="3">
        <f t="shared" si="327"/>
        <v>5</v>
      </c>
      <c r="CQ96" s="3">
        <f t="shared" si="327"/>
        <v>5</v>
      </c>
      <c r="CR96" s="3">
        <f t="shared" si="327"/>
        <v>1</v>
      </c>
      <c r="CS96" s="3">
        <f t="shared" ref="CS96:DX96" si="328">SUM(CS83:CS95)</f>
        <v>13</v>
      </c>
      <c r="CT96" s="3">
        <f t="shared" si="328"/>
        <v>13</v>
      </c>
      <c r="CU96" s="3">
        <f t="shared" si="328"/>
        <v>4</v>
      </c>
      <c r="CV96" s="3">
        <f t="shared" si="328"/>
        <v>4</v>
      </c>
      <c r="CW96" s="3">
        <f t="shared" si="328"/>
        <v>3</v>
      </c>
      <c r="CX96" s="3">
        <f t="shared" si="328"/>
        <v>5</v>
      </c>
      <c r="CY96" s="3">
        <f t="shared" si="328"/>
        <v>5</v>
      </c>
      <c r="CZ96" s="3">
        <f t="shared" si="328"/>
        <v>1</v>
      </c>
      <c r="DA96" s="3">
        <f t="shared" si="328"/>
        <v>13</v>
      </c>
      <c r="DB96" s="3">
        <f t="shared" si="328"/>
        <v>13</v>
      </c>
      <c r="DC96" s="3">
        <f t="shared" si="328"/>
        <v>4</v>
      </c>
      <c r="DD96" s="3">
        <f t="shared" si="328"/>
        <v>4</v>
      </c>
      <c r="DE96" s="3">
        <f t="shared" si="328"/>
        <v>3</v>
      </c>
      <c r="DF96" s="3">
        <f t="shared" si="328"/>
        <v>5</v>
      </c>
      <c r="DG96" s="3">
        <f t="shared" si="328"/>
        <v>5</v>
      </c>
      <c r="DH96" s="3">
        <f t="shared" si="328"/>
        <v>1</v>
      </c>
      <c r="DI96" s="3">
        <f t="shared" si="328"/>
        <v>13</v>
      </c>
      <c r="DJ96" s="3">
        <f t="shared" si="328"/>
        <v>13</v>
      </c>
      <c r="DK96" s="3">
        <f t="shared" si="328"/>
        <v>4</v>
      </c>
      <c r="DL96" s="3">
        <f t="shared" si="328"/>
        <v>4</v>
      </c>
      <c r="DM96" s="3">
        <f t="shared" si="328"/>
        <v>3</v>
      </c>
      <c r="DN96" s="3">
        <f t="shared" si="328"/>
        <v>5</v>
      </c>
      <c r="DO96" s="3">
        <f t="shared" si="328"/>
        <v>5</v>
      </c>
      <c r="DP96" s="3">
        <f t="shared" si="328"/>
        <v>1</v>
      </c>
      <c r="DQ96" s="3">
        <f t="shared" si="328"/>
        <v>13</v>
      </c>
      <c r="DR96" s="3">
        <f t="shared" si="328"/>
        <v>13</v>
      </c>
      <c r="DS96" s="3">
        <f t="shared" si="328"/>
        <v>4</v>
      </c>
      <c r="DT96" s="3">
        <f t="shared" si="328"/>
        <v>4</v>
      </c>
      <c r="DU96" s="3">
        <f t="shared" si="328"/>
        <v>3</v>
      </c>
      <c r="DV96" s="3">
        <f t="shared" si="328"/>
        <v>5</v>
      </c>
      <c r="DW96" s="3">
        <f t="shared" si="328"/>
        <v>5</v>
      </c>
      <c r="DX96" s="3">
        <f t="shared" si="328"/>
        <v>1</v>
      </c>
      <c r="DY96" s="3">
        <f t="shared" ref="DY96:FD96" si="329">SUM(DY83:DY95)</f>
        <v>13</v>
      </c>
      <c r="DZ96" s="3">
        <f t="shared" si="329"/>
        <v>13</v>
      </c>
      <c r="EA96" s="3">
        <f t="shared" si="329"/>
        <v>4</v>
      </c>
      <c r="EB96" s="3">
        <f t="shared" si="329"/>
        <v>4</v>
      </c>
      <c r="EC96" s="3">
        <f t="shared" si="329"/>
        <v>3</v>
      </c>
      <c r="ED96" s="3">
        <f t="shared" si="329"/>
        <v>5</v>
      </c>
      <c r="EE96" s="3">
        <f t="shared" si="329"/>
        <v>5</v>
      </c>
      <c r="EF96" s="3">
        <f t="shared" si="329"/>
        <v>1</v>
      </c>
      <c r="EG96" s="3">
        <f t="shared" si="329"/>
        <v>13</v>
      </c>
      <c r="EH96" s="3">
        <f t="shared" si="329"/>
        <v>13</v>
      </c>
      <c r="EI96" s="3">
        <f t="shared" si="329"/>
        <v>4</v>
      </c>
      <c r="EJ96" s="3">
        <f t="shared" si="329"/>
        <v>4</v>
      </c>
      <c r="EK96" s="3">
        <f t="shared" si="329"/>
        <v>3</v>
      </c>
      <c r="EL96" s="3">
        <f t="shared" si="329"/>
        <v>5</v>
      </c>
      <c r="EM96" s="3">
        <f t="shared" si="329"/>
        <v>5</v>
      </c>
      <c r="EN96" s="3">
        <f t="shared" si="329"/>
        <v>1</v>
      </c>
      <c r="EO96" s="3">
        <f t="shared" si="329"/>
        <v>13</v>
      </c>
      <c r="EP96" s="3">
        <f t="shared" si="329"/>
        <v>13</v>
      </c>
      <c r="EQ96" s="3">
        <f t="shared" si="329"/>
        <v>4</v>
      </c>
      <c r="ER96" s="3">
        <f t="shared" si="329"/>
        <v>4</v>
      </c>
      <c r="ES96" s="3">
        <f t="shared" si="329"/>
        <v>3</v>
      </c>
      <c r="ET96" s="3">
        <f t="shared" si="329"/>
        <v>5</v>
      </c>
      <c r="EU96" s="3">
        <f t="shared" si="329"/>
        <v>5</v>
      </c>
      <c r="EV96" s="3">
        <f t="shared" si="329"/>
        <v>1</v>
      </c>
      <c r="EW96" s="3">
        <f t="shared" si="329"/>
        <v>13</v>
      </c>
      <c r="EX96" s="3">
        <f t="shared" si="329"/>
        <v>13</v>
      </c>
      <c r="EY96" s="3">
        <f t="shared" si="329"/>
        <v>4</v>
      </c>
      <c r="EZ96" s="3">
        <f t="shared" si="329"/>
        <v>4</v>
      </c>
      <c r="FA96" s="3">
        <f t="shared" si="329"/>
        <v>3</v>
      </c>
      <c r="FB96" s="3">
        <f t="shared" si="329"/>
        <v>5</v>
      </c>
      <c r="FC96" s="3">
        <f t="shared" si="329"/>
        <v>5</v>
      </c>
      <c r="FD96" s="3">
        <f t="shared" si="329"/>
        <v>1</v>
      </c>
    </row>
    <row r="97" spans="1:160" s="9" customFormat="1" hidden="1">
      <c r="A97" s="4">
        <f>IF(B33&lt;&gt;"",1,0)+IF(B34&lt;&gt;"",1,0)+IF(B35&lt;&gt;"",1,0)+IF(B36&lt;&gt;"",1,0)+IF(B37&lt;&gt;"",1,0)+IF(B38&lt;&gt;"",1,0)+IF(B39&lt;&gt;"",1,0)+IF(B40&lt;&gt;"",1,0)+IF(B41&lt;&gt;"",1,0)+IF(B42&lt;&gt;"",1,0)+IF(B43&lt;&gt;"",1,0)+IF(B44&lt;&gt;"",1,0)+IF(B45&lt;&gt;"",1,0)+IF(C33&lt;&gt;"",1,0)+IF(C34&lt;&gt;"",1,0)+IF(C35&lt;&gt;"",1,0)+IF(C36&lt;&gt;"",1,0)+IF(C37&lt;&gt;"",1,0)+IF(C38&lt;&gt;"",1,0)+IF(C39&lt;&gt;"",1,0)+IF(C40&lt;&gt;"",1,0)+IF(C41&lt;&gt;"",1,0)+IF(C42&lt;&gt;"",1,0)+IF(C43&lt;&gt;"",1,0)+IF(C44&lt;&gt;"",1,0)+IF(C45&lt;&gt;"",1,0)</f>
        <v>26</v>
      </c>
      <c r="B97" s="4">
        <f>IF(B31&lt;&gt;"",IF(OR(B31="Res",B31="MR",B31="Disket",B31="Udmeldt"),1,2),0)</f>
        <v>0</v>
      </c>
      <c r="C97" s="3" t="str">
        <f>IF(AND(A97&lt;26,B97=0),"",IF(AND(A97=0,B97=1),"OK",IF(AND(A97=26,A96+B96=26,C96=4,C96=D96,E96=3,F96=5,F96=G96,H96=1,B97=0),"OK","FEJL")))</f>
        <v>OK</v>
      </c>
      <c r="D97" s="4" t="str">
        <f>IF(B30&lt;&gt;"Status",IF(OR(A97&gt;0,B97&gt;0),"FEJL","OK"),C97)</f>
        <v>OK</v>
      </c>
      <c r="E97" s="4"/>
      <c r="F97" s="4"/>
      <c r="G97" s="4"/>
      <c r="H97" s="4"/>
      <c r="I97" s="4">
        <f>IF(E33&lt;&gt;"",1,0)+IF(E34&lt;&gt;"",1,0)+IF(E35&lt;&gt;"",1,0)+IF(E36&lt;&gt;"",1,0)+IF(E37&lt;&gt;"",1,0)+IF(E38&lt;&gt;"",1,0)+IF(E39&lt;&gt;"",1,0)+IF(E40&lt;&gt;"",1,0)+IF(E41&lt;&gt;"",1,0)+IF(E42&lt;&gt;"",1,0)+IF(E43&lt;&gt;"",1,0)+IF(E44&lt;&gt;"",1,0)+IF(E45&lt;&gt;"",1,0)+IF(F33&lt;&gt;"",1,0)+IF(F34&lt;&gt;"",1,0)+IF(F35&lt;&gt;"",1,0)+IF(F36&lt;&gt;"",1,0)+IF(F37&lt;&gt;"",1,0)+IF(F38&lt;&gt;"",1,0)+IF(F39&lt;&gt;"",1,0)+IF(F40&lt;&gt;"",1,0)+IF(F41&lt;&gt;"",1,0)+IF(F42&lt;&gt;"",1,0)+IF(F43&lt;&gt;"",1,0)+IF(F44&lt;&gt;"",1,0)+IF(F45&lt;&gt;"",1,0)</f>
        <v>26</v>
      </c>
      <c r="J97" s="4">
        <f>IF(E31&lt;&gt;"",IF(OR(E31="Res",E31="MR",E31="Disket",E31="Udmeldt"),1,2),0)</f>
        <v>0</v>
      </c>
      <c r="K97" s="3" t="str">
        <f>IF(AND(I97&lt;26,J97=0),"",IF(AND(I97=0,J97=1),"OK",IF(AND(I97=26,I96+J96=26,K96=4,K96=L96,M96=3,N96=5,N96=O96,P96=1,J97=0),"OK","FEJL")))</f>
        <v>OK</v>
      </c>
      <c r="L97" s="4" t="str">
        <f>IF(E30&lt;&gt;"Status",IF(OR(I97&gt;0,J97&gt;0),"FEJL","OK"),K97)</f>
        <v>OK</v>
      </c>
      <c r="M97" s="4"/>
      <c r="N97" s="4"/>
      <c r="O97" s="4"/>
      <c r="P97" s="4"/>
      <c r="Q97" s="4">
        <f>IF(H33&lt;&gt;"",1,0)+IF(H34&lt;&gt;"",1,0)+IF(H35&lt;&gt;"",1,0)+IF(H36&lt;&gt;"",1,0)+IF(H37&lt;&gt;"",1,0)+IF(H38&lt;&gt;"",1,0)+IF(H39&lt;&gt;"",1,0)+IF(H40&lt;&gt;"",1,0)+IF(H41&lt;&gt;"",1,0)+IF(H42&lt;&gt;"",1,0)+IF(H43&lt;&gt;"",1,0)+IF(H44&lt;&gt;"",1,0)+IF(H45&lt;&gt;"",1,0)+IF(I33&lt;&gt;"",1,0)+IF(I34&lt;&gt;"",1,0)+IF(I35&lt;&gt;"",1,0)+IF(I36&lt;&gt;"",1,0)+IF(I37&lt;&gt;"",1,0)+IF(I38&lt;&gt;"",1,0)+IF(I39&lt;&gt;"",1,0)+IF(I40&lt;&gt;"",1,0)+IF(I41&lt;&gt;"",1,0)+IF(I42&lt;&gt;"",1,0)+IF(I43&lt;&gt;"",1,0)+IF(I44&lt;&gt;"",1,0)+IF(I45&lt;&gt;"",1,0)</f>
        <v>26</v>
      </c>
      <c r="R97" s="4">
        <f>IF(H31&lt;&gt;"",IF(OR(H31="Res",H31="MR",H31="Disket",H31="Udmeldt"),1,2),0)</f>
        <v>0</v>
      </c>
      <c r="S97" s="3" t="str">
        <f>IF(AND(Q97&lt;26,R97=0),"",IF(AND(Q97=0,R97=1),"OK",IF(AND(Q97=26,Q96+R96=26,S96=4,S96=T96,U96=3,V96=5,V96=W96,X96=1,R97=0),"OK","FEJL")))</f>
        <v>OK</v>
      </c>
      <c r="T97" s="4" t="str">
        <f>IF(H30&lt;&gt;"Status",IF(OR(Q97&gt;0,R97&gt;0),"FEJL","OK"),S97)</f>
        <v>OK</v>
      </c>
      <c r="U97" s="4"/>
      <c r="V97" s="4"/>
      <c r="W97" s="4"/>
      <c r="X97" s="4"/>
      <c r="Y97" s="4">
        <f>IF(K33&lt;&gt;"",1,0)+IF(K34&lt;&gt;"",1,0)+IF(K35&lt;&gt;"",1,0)+IF(K36&lt;&gt;"",1,0)+IF(K37&lt;&gt;"",1,0)+IF(K38&lt;&gt;"",1,0)+IF(K39&lt;&gt;"",1,0)+IF(K40&lt;&gt;"",1,0)+IF(K41&lt;&gt;"",1,0)+IF(K42&lt;&gt;"",1,0)+IF(K43&lt;&gt;"",1,0)+IF(K44&lt;&gt;"",1,0)+IF(K45&lt;&gt;"",1,0)+IF(L33&lt;&gt;"",1,0)+IF(L34&lt;&gt;"",1,0)+IF(L35&lt;&gt;"",1,0)+IF(L36&lt;&gt;"",1,0)+IF(L37&lt;&gt;"",1,0)+IF(L38&lt;&gt;"",1,0)+IF(L39&lt;&gt;"",1,0)+IF(L40&lt;&gt;"",1,0)+IF(L41&lt;&gt;"",1,0)+IF(L42&lt;&gt;"",1,0)+IF(L43&lt;&gt;"",1,0)+IF(L44&lt;&gt;"",1,0)+IF(L45&lt;&gt;"",1,0)</f>
        <v>26</v>
      </c>
      <c r="Z97" s="4">
        <f>IF(K31&lt;&gt;"",IF(OR(K31="Res",K31="MR",K31="Disket",K31="Udmeldt"),1,2),0)</f>
        <v>0</v>
      </c>
      <c r="AA97" s="3" t="str">
        <f>IF(AND(Y97&lt;26,Z97=0),"",IF(AND(Y97=0,Z97=1),"OK",IF(AND(Y97=26,Y96+Z96=26,AA96=4,AA96=AB96,AC96=3,AD96=5,AD96=AE96,AF96=1,Z97=0),"OK","FEJL")))</f>
        <v>OK</v>
      </c>
      <c r="AB97" s="4" t="str">
        <f>IF(K30&lt;&gt;"Status",IF(OR(Y97&gt;0,Z97&gt;0),"FEJL","OK"),AA97)</f>
        <v>OK</v>
      </c>
      <c r="AC97" s="4"/>
      <c r="AD97" s="4"/>
      <c r="AE97" s="4"/>
      <c r="AF97" s="4"/>
      <c r="AG97" s="4">
        <f>IF(N33&lt;&gt;"",1,0)+IF(N34&lt;&gt;"",1,0)+IF(N35&lt;&gt;"",1,0)+IF(N36&lt;&gt;"",1,0)+IF(N37&lt;&gt;"",1,0)+IF(N38&lt;&gt;"",1,0)+IF(N39&lt;&gt;"",1,0)+IF(N40&lt;&gt;"",1,0)+IF(N41&lt;&gt;"",1,0)+IF(N42&lt;&gt;"",1,0)+IF(N43&lt;&gt;"",1,0)+IF(N44&lt;&gt;"",1,0)+IF(N45&lt;&gt;"",1,0)+IF(O33&lt;&gt;"",1,0)+IF(O34&lt;&gt;"",1,0)+IF(O35&lt;&gt;"",1,0)+IF(O36&lt;&gt;"",1,0)+IF(O37&lt;&gt;"",1,0)+IF(O38&lt;&gt;"",1,0)+IF(O39&lt;&gt;"",1,0)+IF(O40&lt;&gt;"",1,0)+IF(O41&lt;&gt;"",1,0)+IF(O42&lt;&gt;"",1,0)+IF(O43&lt;&gt;"",1,0)+IF(O44&lt;&gt;"",1,0)+IF(O45&lt;&gt;"",1,0)</f>
        <v>26</v>
      </c>
      <c r="AH97" s="4">
        <f>IF(N31&lt;&gt;"",IF(OR(N31="Res",N31="MR",N31="Disket",N31="Udmeldt"),1,2),0)</f>
        <v>0</v>
      </c>
      <c r="AI97" s="3" t="str">
        <f>IF(AND(AG97&lt;26,AH97=0),"",IF(AND(AG97=0,AH97=1),"OK",IF(AND(AG97=26,AG96+AH96=26,AI96=4,AI96=AJ96,AK96=3,AL96=5,AL96=AM96,AN96=1,AH97=0),"OK","FEJL")))</f>
        <v>OK</v>
      </c>
      <c r="AJ97" s="4" t="str">
        <f>IF(N30&lt;&gt;"Status",IF(OR(AG97&gt;0,AH97&gt;0),"FEJL","OK"),AI97)</f>
        <v>OK</v>
      </c>
      <c r="AL97" s="4"/>
      <c r="AM97" s="4"/>
      <c r="AN97" s="4"/>
      <c r="AO97" s="4">
        <f>IF(Q33&lt;&gt;"",1,0)+IF(Q34&lt;&gt;"",1,0)+IF(Q35&lt;&gt;"",1,0)+IF(Q36&lt;&gt;"",1,0)+IF(Q37&lt;&gt;"",1,0)+IF(Q38&lt;&gt;"",1,0)+IF(Q39&lt;&gt;"",1,0)+IF(Q40&lt;&gt;"",1,0)+IF(Q41&lt;&gt;"",1,0)+IF(Q42&lt;&gt;"",1,0)+IF(Q43&lt;&gt;"",1,0)+IF(Q44&lt;&gt;"",1,0)+IF(Q45&lt;&gt;"",1,0)+IF(R33&lt;&gt;"",1,0)+IF(R34&lt;&gt;"",1,0)+IF(R35&lt;&gt;"",1,0)+IF(R36&lt;&gt;"",1,0)+IF(R37&lt;&gt;"",1,0)+IF(R38&lt;&gt;"",1,0)+IF(R39&lt;&gt;"",1,0)+IF(R40&lt;&gt;"",1,0)+IF(R41&lt;&gt;"",1,0)+IF(R42&lt;&gt;"",1,0)+IF(R43&lt;&gt;"",1,0)+IF(R44&lt;&gt;"",1,0)+IF(R45&lt;&gt;"",1,0)</f>
        <v>26</v>
      </c>
      <c r="AP97" s="4">
        <f>IF(Q31&lt;&gt;"",IF(OR(Q31="Res",Q31="MR",Q31="Disket",Q31="Udmeldt"),1,2),0)</f>
        <v>0</v>
      </c>
      <c r="AQ97" s="3" t="str">
        <f>IF(AND(AO97&lt;26,AP97=0),"",IF(AND(AO97=0,AP97=1),"OK",IF(AND(AO97=26,AO96+AP96=26,AQ96=4,AQ96=AR96,AS96=3,AT96=5,AT96=AU96,AV96=1,AP97=0),"OK","FEJL")))</f>
        <v>OK</v>
      </c>
      <c r="AR97" s="4" t="str">
        <f>IF(Q30&lt;&gt;"Status",IF(OR(AO97&gt;0,AP97&gt;0),"FEJL","OK"),AQ97)</f>
        <v>OK</v>
      </c>
      <c r="AS97" s="4"/>
      <c r="AT97" s="4"/>
      <c r="AU97" s="4"/>
      <c r="AV97" s="4"/>
      <c r="AW97" s="4">
        <f>IF(T33&lt;&gt;"",1,0)+IF(T34&lt;&gt;"",1,0)+IF(T35&lt;&gt;"",1,0)+IF(T36&lt;&gt;"",1,0)+IF(T37&lt;&gt;"",1,0)+IF(T38&lt;&gt;"",1,0)+IF(T39&lt;&gt;"",1,0)+IF(T40&lt;&gt;"",1,0)+IF(T41&lt;&gt;"",1,0)+IF(T42&lt;&gt;"",1,0)+IF(T43&lt;&gt;"",1,0)+IF(T44&lt;&gt;"",1,0)+IF(T45&lt;&gt;"",1,0)+IF(U33&lt;&gt;"",1,0)+IF(U34&lt;&gt;"",1,0)+IF(U35&lt;&gt;"",1,0)+IF(U36&lt;&gt;"",1,0)+IF(U37&lt;&gt;"",1,0)+IF(U38&lt;&gt;"",1,0)+IF(U39&lt;&gt;"",1,0)+IF(U40&lt;&gt;"",1,0)+IF(U41&lt;&gt;"",1,0)+IF(U42&lt;&gt;"",1,0)+IF(U43&lt;&gt;"",1,0)+IF(U44&lt;&gt;"",1,0)+IF(U45&lt;&gt;"",1,0)</f>
        <v>26</v>
      </c>
      <c r="AX97" s="4">
        <f>IF(T31&lt;&gt;"",IF(OR(T31="Res",T31="MR",T31="Disket",T31="Udmeldt"),1,2),0)</f>
        <v>0</v>
      </c>
      <c r="AY97" s="3" t="str">
        <f>IF(AND(AW97&lt;26,AX97=0),"",IF(AND(AW97=0,AX97=1),"OK",IF(AND(AW97=26,AW96+AX96=26,AY96=4,AY96=AZ96,BA96=3,BB96=5,BB96=BC96,BD96=1,AX97=0),"OK","FEJL")))</f>
        <v>OK</v>
      </c>
      <c r="AZ97" s="4" t="str">
        <f>IF(T30&lt;&gt;"Status",IF(OR(AW97&gt;0,AX97&gt;0),"FEJL","OK"),AY97)</f>
        <v>OK</v>
      </c>
      <c r="BA97" s="4"/>
      <c r="BB97" s="4"/>
      <c r="BC97" s="4"/>
      <c r="BD97" s="4"/>
      <c r="BE97" s="4">
        <f>IF(W33&lt;&gt;"",1,0)+IF(W34&lt;&gt;"",1,0)+IF(W35&lt;&gt;"",1,0)+IF(W36&lt;&gt;"",1,0)+IF(W37&lt;&gt;"",1,0)+IF(W38&lt;&gt;"",1,0)+IF(W39&lt;&gt;"",1,0)+IF(W40&lt;&gt;"",1,0)+IF(W41&lt;&gt;"",1,0)+IF(W42&lt;&gt;"",1,0)+IF(W43&lt;&gt;"",1,0)+IF(W44&lt;&gt;"",1,0)+IF(W45&lt;&gt;"",1,0)+IF(X33&lt;&gt;"",1,0)+IF(X34&lt;&gt;"",1,0)+IF(X35&lt;&gt;"",1,0)+IF(X36&lt;&gt;"",1,0)+IF(X37&lt;&gt;"",1,0)+IF(X38&lt;&gt;"",1,0)+IF(X39&lt;&gt;"",1,0)+IF(X40&lt;&gt;"",1,0)+IF(X41&lt;&gt;"",1,0)+IF(X42&lt;&gt;"",1,0)+IF(X43&lt;&gt;"",1,0)+IF(X44&lt;&gt;"",1,0)+IF(X45&lt;&gt;"",1,0)</f>
        <v>26</v>
      </c>
      <c r="BF97" s="4">
        <f>IF(W31&lt;&gt;"",IF(OR(W31="Res",W31="MR",W31="Disket",W31="Udmeldt"),1,2),0)</f>
        <v>0</v>
      </c>
      <c r="BG97" s="3" t="str">
        <f>IF(AND(BE97&lt;26,BF97=0),"",IF(AND(BE97=0,BF97=1),"OK",IF(AND(BE97=26,BE96+BF96=26,BG96=4,BG96=BH96,BI96=3,BJ96=5,BJ96=BK96,BL96=1,BF97=0),"OK","FEJL")))</f>
        <v>OK</v>
      </c>
      <c r="BH97" s="4" t="str">
        <f>IF(W30&lt;&gt;"Status",IF(OR(BE97&gt;0,BF97&gt;0),"FEJL","OK"),BG97)</f>
        <v>OK</v>
      </c>
      <c r="BI97" s="4"/>
      <c r="BJ97" s="4"/>
      <c r="BK97" s="4"/>
      <c r="BL97" s="4"/>
      <c r="BM97" s="4">
        <f>IF(Z33&lt;&gt;"",1,0)+IF(Z34&lt;&gt;"",1,0)+IF(Z35&lt;&gt;"",1,0)+IF(Z36&lt;&gt;"",1,0)+IF(Z37&lt;&gt;"",1,0)+IF(Z38&lt;&gt;"",1,0)+IF(Z39&lt;&gt;"",1,0)+IF(Z40&lt;&gt;"",1,0)+IF(Z41&lt;&gt;"",1,0)+IF(Z42&lt;&gt;"",1,0)+IF(Z43&lt;&gt;"",1,0)+IF(Z44&lt;&gt;"",1,0)+IF(Z45&lt;&gt;"",1,0)+IF(AA33&lt;&gt;"",1,0)+IF(AA34&lt;&gt;"",1,0)+IF(AA35&lt;&gt;"",1,0)+IF(AA36&lt;&gt;"",1,0)+IF(AA37&lt;&gt;"",1,0)+IF(AA38&lt;&gt;"",1,0)+IF(AA39&lt;&gt;"",1,0)+IF(AA40&lt;&gt;"",1,0)+IF(AA41&lt;&gt;"",1,0)+IF(AA42&lt;&gt;"",1,0)+IF(AA43&lt;&gt;"",1,0)+IF(AA44&lt;&gt;"",1,0)+IF(AA45&lt;&gt;"",1,0)</f>
        <v>26</v>
      </c>
      <c r="BN97" s="4">
        <f>IF(Z31&lt;&gt;"",IF(OR(Z31="Res",Z31="MR",Z31="Disket",Z31="Udmeldt"),1,2),0)</f>
        <v>0</v>
      </c>
      <c r="BO97" s="3" t="str">
        <f>IF(AND(BM97&lt;26,BN97=0),"",IF(AND(BM97=0,BN97=1),"OK",IF(AND(BM97=26,BM96+BN96=26,BO96=4,BO96=BP96,BQ96=3,BR96=5,BR96=BS96,BT96=1,BN97=0),"OK","FEJL")))</f>
        <v>OK</v>
      </c>
      <c r="BP97" s="4" t="str">
        <f>IF(Z30&lt;&gt;"Status",IF(OR(BM97&gt;0,BN97&gt;0),"FEJL","OK"),BO97)</f>
        <v>OK</v>
      </c>
      <c r="BQ97" s="4"/>
      <c r="BR97" s="4"/>
      <c r="BS97" s="4"/>
      <c r="BT97" s="4"/>
      <c r="BU97" s="4">
        <f>IF(AC33&lt;&gt;"",1,0)+IF(AC34&lt;&gt;"",1,0)+IF(AC35&lt;&gt;"",1,0)+IF(AC36&lt;&gt;"",1,0)+IF(AC37&lt;&gt;"",1,0)+IF(AC38&lt;&gt;"",1,0)+IF(AC39&lt;&gt;"",1,0)+IF(AC40&lt;&gt;"",1,0)+IF(AC41&lt;&gt;"",1,0)+IF(AC42&lt;&gt;"",1,0)+IF(AC43&lt;&gt;"",1,0)+IF(AC44&lt;&gt;"",1,0)+IF(AC45&lt;&gt;"",1,0)+IF(AD33&lt;&gt;"",1,0)+IF(AD34&lt;&gt;"",1,0)+IF(AD35&lt;&gt;"",1,0)+IF(AD36&lt;&gt;"",1,0)+IF(AD37&lt;&gt;"",1,0)+IF(AD38&lt;&gt;"",1,0)+IF(AD39&lt;&gt;"",1,0)+IF(AD40&lt;&gt;"",1,0)+IF(AD41&lt;&gt;"",1,0)+IF(AD42&lt;&gt;"",1,0)+IF(AD43&lt;&gt;"",1,0)+IF(AD44&lt;&gt;"",1,0)+IF(AD45&lt;&gt;"",1,0)</f>
        <v>26</v>
      </c>
      <c r="BV97" s="4">
        <f>IF(AC31&lt;&gt;"",IF(OR(AC31="Res",AC31="MR",AC31="Disket",AC31="Udmeldt"),1,2),0)</f>
        <v>0</v>
      </c>
      <c r="BW97" s="3" t="str">
        <f>IF(AND(BU97&lt;26,BV97=0),"",IF(AND(BU97=0,BV97=1),"OK",IF(AND(BU97=26,BU96+BV96=26,BW96=4,BW96=BX96,BY96=3,BZ96=5,BZ96=CA96,CB96=1,BV97=0),"OK","FEJL")))</f>
        <v>OK</v>
      </c>
      <c r="BX97" s="4" t="str">
        <f>IF(AC30&lt;&gt;"Status",IF(OR(BU97&gt;0,BV97&gt;0),"FEJL","OK"),BW97)</f>
        <v>OK</v>
      </c>
      <c r="BY97" s="4"/>
      <c r="BZ97" s="4"/>
      <c r="CA97" s="4"/>
      <c r="CB97" s="4"/>
      <c r="CC97" s="4">
        <f>IF(AF33&lt;&gt;"",1,0)+IF(AF34&lt;&gt;"",1,0)+IF(AF35&lt;&gt;"",1,0)+IF(AF36&lt;&gt;"",1,0)+IF(AF37&lt;&gt;"",1,0)+IF(AF38&lt;&gt;"",1,0)+IF(AF39&lt;&gt;"",1,0)+IF(AF40&lt;&gt;"",1,0)+IF(AF41&lt;&gt;"",1,0)+IF(AF42&lt;&gt;"",1,0)+IF(AF43&lt;&gt;"",1,0)+IF(AF44&lt;&gt;"",1,0)+IF(AF45&lt;&gt;"",1,0)+IF(AG33&lt;&gt;"",1,0)+IF(AG34&lt;&gt;"",1,0)+IF(AG35&lt;&gt;"",1,0)+IF(AG36&lt;&gt;"",1,0)+IF(AG37&lt;&gt;"",1,0)+IF(AG38&lt;&gt;"",1,0)+IF(AG39&lt;&gt;"",1,0)+IF(AG40&lt;&gt;"",1,0)+IF(AG41&lt;&gt;"",1,0)+IF(AG42&lt;&gt;"",1,0)+IF(AG43&lt;&gt;"",1,0)+IF(AG44&lt;&gt;"",1,0)+IF(AG45&lt;&gt;"",1,0)</f>
        <v>26</v>
      </c>
      <c r="CD97" s="4">
        <f>IF(AF31&lt;&gt;"",IF(OR(AF31="Res",AF31="MR",AF31="Disket",AF31="Udmeldt"),1,2),0)</f>
        <v>0</v>
      </c>
      <c r="CE97" s="3" t="str">
        <f>IF(AND(CC97&lt;26,CD97=0),"",IF(AND(CC97=0,CD97=1),"OK",IF(AND(CC97=26,CC96+CD96=26,CE96=4,CE96=CF96,CG96=3,CH96=5,CH96=CI96,CJ96=1,CD97=0),"OK","FEJL")))</f>
        <v>OK</v>
      </c>
      <c r="CF97" s="4" t="str">
        <f>IF(AF30&lt;&gt;"Status",IF(OR(CC97&gt;0,CD97&gt;0),"FEJL","OK"),CE97)</f>
        <v>OK</v>
      </c>
      <c r="CG97" s="4"/>
      <c r="CH97" s="4"/>
      <c r="CI97" s="4"/>
      <c r="CJ97" s="4"/>
      <c r="CK97" s="4">
        <f>IF(AI33&lt;&gt;"",1,0)+IF(AI34&lt;&gt;"",1,0)+IF(AI35&lt;&gt;"",1,0)+IF(AI36&lt;&gt;"",1,0)+IF(AI37&lt;&gt;"",1,0)+IF(AI38&lt;&gt;"",1,0)+IF(AI39&lt;&gt;"",1,0)+IF(AI40&lt;&gt;"",1,0)+IF(AI41&lt;&gt;"",1,0)+IF(AI42&lt;&gt;"",1,0)+IF(AI43&lt;&gt;"",1,0)+IF(AI44&lt;&gt;"",1,0)+IF(AI45&lt;&gt;"",1,0)+IF(AJ33&lt;&gt;"",1,0)+IF(AJ34&lt;&gt;"",1,0)+IF(AJ35&lt;&gt;"",1,0)+IF(AJ36&lt;&gt;"",1,0)+IF(AJ37&lt;&gt;"",1,0)+IF(AJ38&lt;&gt;"",1,0)+IF(AJ39&lt;&gt;"",1,0)+IF(AJ40&lt;&gt;"",1,0)+IF(AJ41&lt;&gt;"",1,0)+IF(AJ42&lt;&gt;"",1,0)+IF(AJ43&lt;&gt;"",1,0)+IF(AJ44&lt;&gt;"",1,0)+IF(AJ45&lt;&gt;"",1,0)</f>
        <v>26</v>
      </c>
      <c r="CL97" s="4">
        <f>IF(AI31&lt;&gt;"",IF(OR(AI31="Res",AI31="MR",AI31="Disket",AI31="Udmeldt"),1,2),0)</f>
        <v>0</v>
      </c>
      <c r="CM97" s="3" t="str">
        <f>IF(AND(CK97&lt;26,CL97=0),"",IF(AND(CK97=0,CL97=1),"OK",IF(AND(CK97=26,CK96+CL96=26,CM96=4,CM96=CN96,CO96=3,CP96=5,CP96=CQ96,CR96=1,CL97=0),"OK","FEJL")))</f>
        <v>OK</v>
      </c>
      <c r="CN97" s="4" t="str">
        <f>IF(AI30&lt;&gt;"Status",IF(OR(CK97&gt;0,CL97&gt;0),"FEJL","OK"),CM97)</f>
        <v>OK</v>
      </c>
      <c r="CO97" s="4"/>
      <c r="CP97" s="4"/>
      <c r="CQ97" s="4"/>
      <c r="CR97" s="4"/>
      <c r="CS97" s="4">
        <f>IF(AL33&lt;&gt;"",1,0)+IF(AL34&lt;&gt;"",1,0)+IF(AL35&lt;&gt;"",1,0)+IF(AL36&lt;&gt;"",1,0)+IF(AL37&lt;&gt;"",1,0)+IF(AL38&lt;&gt;"",1,0)+IF(AL39&lt;&gt;"",1,0)+IF(AL40&lt;&gt;"",1,0)+IF(AL41&lt;&gt;"",1,0)+IF(AL42&lt;&gt;"",1,0)+IF(AL43&lt;&gt;"",1,0)+IF(AL44&lt;&gt;"",1,0)+IF(AL45&lt;&gt;"",1,0)+IF(AM33&lt;&gt;"",1,0)+IF(AM34&lt;&gt;"",1,0)+IF(AM35&lt;&gt;"",1,0)+IF(AM36&lt;&gt;"",1,0)+IF(AM37&lt;&gt;"",1,0)+IF(AM38&lt;&gt;"",1,0)+IF(AM39&lt;&gt;"",1,0)+IF(AM40&lt;&gt;"",1,0)+IF(AM41&lt;&gt;"",1,0)+IF(AM42&lt;&gt;"",1,0)+IF(AM43&lt;&gt;"",1,0)+IF(AM44&lt;&gt;"",1,0)+IF(AM45&lt;&gt;"",1,0)</f>
        <v>26</v>
      </c>
      <c r="CT97" s="4">
        <f>IF(AL31&lt;&gt;"",IF(OR(AL31="Res",AL31="MR",AL31="Disket",AL31="Udmeldt"),1,2),0)</f>
        <v>0</v>
      </c>
      <c r="CU97" s="3" t="str">
        <f>IF(AND(CS97&lt;26,CT97=0),"",IF(AND(CS97=0,CT97=1),"OK",IF(AND(CS97=26,CS96+CT96=26,CU96=4,CU96=CV96,CW96=3,CX96=5,CX96=CY96,CZ96=1,CT97=0),"OK","FEJL")))</f>
        <v>OK</v>
      </c>
      <c r="CV97" s="4" t="str">
        <f>IF(AL30&lt;&gt;"Status",IF(OR(CS97&gt;0,CT97&gt;0),"FEJL","OK"),CU97)</f>
        <v>OK</v>
      </c>
      <c r="CW97" s="4"/>
      <c r="CX97" s="4"/>
      <c r="CY97" s="4"/>
      <c r="CZ97" s="4"/>
      <c r="DA97" s="4">
        <f>IF(AO33&lt;&gt;"",1,0)+IF(AO34&lt;&gt;"",1,0)+IF(AO35&lt;&gt;"",1,0)+IF(AO36&lt;&gt;"",1,0)+IF(AO37&lt;&gt;"",1,0)+IF(AO38&lt;&gt;"",1,0)+IF(AO39&lt;&gt;"",1,0)+IF(AO40&lt;&gt;"",1,0)+IF(AO41&lt;&gt;"",1,0)+IF(AO42&lt;&gt;"",1,0)+IF(AO43&lt;&gt;"",1,0)+IF(AO44&lt;&gt;"",1,0)+IF(AO45&lt;&gt;"",1,0)+IF(AP33&lt;&gt;"",1,0)+IF(AP34&lt;&gt;"",1,0)+IF(AP35&lt;&gt;"",1,0)+IF(AP36&lt;&gt;"",1,0)+IF(AP37&lt;&gt;"",1,0)+IF(AP38&lt;&gt;"",1,0)+IF(AP39&lt;&gt;"",1,0)+IF(AP40&lt;&gt;"",1,0)+IF(AP41&lt;&gt;"",1,0)+IF(AP42&lt;&gt;"",1,0)+IF(AP43&lt;&gt;"",1,0)+IF(AP44&lt;&gt;"",1,0)+IF(AP45&lt;&gt;"",1,0)</f>
        <v>26</v>
      </c>
      <c r="DB97" s="4">
        <f>IF(AO31&lt;&gt;"",IF(OR(AO31="Res",AO31="MR",AO31="Disket",AO31="Udmeldt"),1,2),0)</f>
        <v>0</v>
      </c>
      <c r="DC97" s="3" t="str">
        <f>IF(AND(DA97&lt;26,DB97=0),"",IF(AND(DA97=0,DB97=1),"OK",IF(AND(DA97=26,DA96+DB96=26,DC96=4,DC96=DD96,DE96=3,DF96=5,DF96=DG96,DH96=1,DB97=0),"OK","FEJL")))</f>
        <v>OK</v>
      </c>
      <c r="DD97" s="4" t="str">
        <f>IF(AO30&lt;&gt;"Status",IF(OR(DA97&gt;0,DB97&gt;0),"FEJL","OK"),DC97)</f>
        <v>OK</v>
      </c>
      <c r="DE97" s="4"/>
      <c r="DF97" s="4"/>
      <c r="DG97" s="4"/>
      <c r="DH97" s="4"/>
      <c r="DI97" s="4">
        <f>IF(AR33&lt;&gt;"",1,0)+IF(AR34&lt;&gt;"",1,0)+IF(AR35&lt;&gt;"",1,0)+IF(AR36&lt;&gt;"",1,0)+IF(AR37&lt;&gt;"",1,0)+IF(AR38&lt;&gt;"",1,0)+IF(AR39&lt;&gt;"",1,0)+IF(AR40&lt;&gt;"",1,0)+IF(AR41&lt;&gt;"",1,0)+IF(AR42&lt;&gt;"",1,0)+IF(AR43&lt;&gt;"",1,0)+IF(AR44&lt;&gt;"",1,0)+IF(AR45&lt;&gt;"",1,0)+IF(AS33&lt;&gt;"",1,0)+IF(AS34&lt;&gt;"",1,0)+IF(AS35&lt;&gt;"",1,0)+IF(AS36&lt;&gt;"",1,0)+IF(AS37&lt;&gt;"",1,0)+IF(AS38&lt;&gt;"",1,0)+IF(AS39&lt;&gt;"",1,0)+IF(AS40&lt;&gt;"",1,0)+IF(AS41&lt;&gt;"",1,0)+IF(AS42&lt;&gt;"",1,0)+IF(AS43&lt;&gt;"",1,0)+IF(AS44&lt;&gt;"",1,0)+IF(AS45&lt;&gt;"",1,0)</f>
        <v>26</v>
      </c>
      <c r="DJ97" s="4">
        <f>IF(AR31&lt;&gt;"",IF(OR(AR31="Res",AR31="MR",AR31="Disket",AR31="Udmeldt"),1,2),0)</f>
        <v>0</v>
      </c>
      <c r="DK97" s="3" t="str">
        <f>IF(AND(DI97&lt;26,DJ97=0),"",IF(AND(DI97=0,DJ97=1),"OK",IF(AND(DI97=26,DI96+DJ96=26,DK96=4,DK96=DL96,DM96=3,DN96=5,DN96=DO96,DP96=1,DJ97=0),"OK","FEJL")))</f>
        <v>OK</v>
      </c>
      <c r="DL97" s="4" t="str">
        <f>IF(AR30&lt;&gt;"Status",IF(OR(DI97&gt;0,DJ97&gt;0),"FEJL","OK"),DK97)</f>
        <v>OK</v>
      </c>
      <c r="DN97" s="4"/>
      <c r="DO97" s="4"/>
      <c r="DP97" s="4"/>
      <c r="DQ97" s="4">
        <f>IF(AU33&lt;&gt;"",1,0)+IF(AU34&lt;&gt;"",1,0)+IF(AU35&lt;&gt;"",1,0)+IF(AU36&lt;&gt;"",1,0)+IF(AU37&lt;&gt;"",1,0)+IF(AU38&lt;&gt;"",1,0)+IF(AU39&lt;&gt;"",1,0)+IF(AU40&lt;&gt;"",1,0)+IF(AU41&lt;&gt;"",1,0)+IF(AU42&lt;&gt;"",1,0)+IF(AU43&lt;&gt;"",1,0)+IF(AU44&lt;&gt;"",1,0)+IF(AU45&lt;&gt;"",1,0)+IF(AV33&lt;&gt;"",1,0)+IF(AV34&lt;&gt;"",1,0)+IF(AV35&lt;&gt;"",1,0)+IF(AV36&lt;&gt;"",1,0)+IF(AV37&lt;&gt;"",1,0)+IF(AV38&lt;&gt;"",1,0)+IF(AV39&lt;&gt;"",1,0)+IF(AV40&lt;&gt;"",1,0)+IF(AV41&lt;&gt;"",1,0)+IF(AV42&lt;&gt;"",1,0)+IF(AV43&lt;&gt;"",1,0)+IF(AV44&lt;&gt;"",1,0)+IF(AV45&lt;&gt;"",1,0)</f>
        <v>26</v>
      </c>
      <c r="DR97" s="4">
        <f>IF(AU31&lt;&gt;"",IF(OR(AU31="Res",AU31="MR",AU31="Disket",AU31="Udmeldt"),1,2),0)</f>
        <v>0</v>
      </c>
      <c r="DS97" s="3" t="str">
        <f>IF(AND(DQ97&lt;26,DR97=0),"",IF(AND(DQ97=0,DR97=1),"OK",IF(AND(DQ97=26,DQ96+DR96=26,DS96=4,DS96=DT96,DU96=3,DV96=5,DV96=DW96,DX96=1,DR97=0),"OK","FEJL")))</f>
        <v>OK</v>
      </c>
      <c r="DT97" s="4" t="str">
        <f>IF(AU30&lt;&gt;"Status",IF(OR(DQ97&gt;0,DR97&gt;0),"FEJL","OK"),DS97)</f>
        <v>OK</v>
      </c>
      <c r="DU97" s="4"/>
      <c r="DV97" s="4"/>
      <c r="DW97" s="4"/>
      <c r="DX97" s="4"/>
      <c r="DY97" s="4">
        <f>IF(AX33&lt;&gt;"",1,0)+IF(AX34&lt;&gt;"",1,0)+IF(AX35&lt;&gt;"",1,0)+IF(AX36&lt;&gt;"",1,0)+IF(AX37&lt;&gt;"",1,0)+IF(AX38&lt;&gt;"",1,0)+IF(AX39&lt;&gt;"",1,0)+IF(AX40&lt;&gt;"",1,0)+IF(AX41&lt;&gt;"",1,0)+IF(AX42&lt;&gt;"",1,0)+IF(AX43&lt;&gt;"",1,0)+IF(AX44&lt;&gt;"",1,0)+IF(AX45&lt;&gt;"",1,0)+IF(AY33&lt;&gt;"",1,0)+IF(AY34&lt;&gt;"",1,0)+IF(AY35&lt;&gt;"",1,0)+IF(AY36&lt;&gt;"",1,0)+IF(AY37&lt;&gt;"",1,0)+IF(AY38&lt;&gt;"",1,0)+IF(AY39&lt;&gt;"",1,0)+IF(AY40&lt;&gt;"",1,0)+IF(AY41&lt;&gt;"",1,0)+IF(AY42&lt;&gt;"",1,0)+IF(AY43&lt;&gt;"",1,0)+IF(AY44&lt;&gt;"",1,0)+IF(AY45&lt;&gt;"",1,0)</f>
        <v>26</v>
      </c>
      <c r="DZ97" s="4">
        <f>IF(AX31&lt;&gt;"",IF(OR(AX31="Res",AX31="MR",AX31="Disket",AX31="Udmeldt"),1,2),0)</f>
        <v>0</v>
      </c>
      <c r="EA97" s="3" t="str">
        <f>IF(AND(DY97&lt;26,DZ97=0),"",IF(AND(DY97=0,DZ97=1),"OK",IF(AND(DY97=26,DY96+DZ96=26,EA96=4,EA96=EB96,EC96=3,ED96=5,ED96=EE96,EF96=1,DZ97=0),"OK","FEJL")))</f>
        <v>OK</v>
      </c>
      <c r="EB97" s="4" t="str">
        <f>IF(AX30&lt;&gt;"Status",IF(OR(DY97&gt;0,DZ97&gt;0),"FEJL","OK"),EA97)</f>
        <v>OK</v>
      </c>
      <c r="EC97" s="4"/>
      <c r="ED97" s="4"/>
      <c r="EE97" s="4"/>
      <c r="EF97" s="4"/>
      <c r="EG97" s="4">
        <f>IF(BA33&lt;&gt;"",1,0)+IF(BA34&lt;&gt;"",1,0)+IF(BA35&lt;&gt;"",1,0)+IF(BA36&lt;&gt;"",1,0)+IF(BA37&lt;&gt;"",1,0)+IF(BA38&lt;&gt;"",1,0)+IF(BA39&lt;&gt;"",1,0)+IF(BA40&lt;&gt;"",1,0)+IF(BA41&lt;&gt;"",1,0)+IF(BA42&lt;&gt;"",1,0)+IF(BA43&lt;&gt;"",1,0)+IF(BA44&lt;&gt;"",1,0)+IF(BA45&lt;&gt;"",1,0)+IF(BB33&lt;&gt;"",1,0)+IF(BB34&lt;&gt;"",1,0)+IF(BB35&lt;&gt;"",1,0)+IF(BB36&lt;&gt;"",1,0)+IF(BB37&lt;&gt;"",1,0)+IF(BB38&lt;&gt;"",1,0)+IF(BB39&lt;&gt;"",1,0)+IF(BB40&lt;&gt;"",1,0)+IF(BB41&lt;&gt;"",1,0)+IF(BB42&lt;&gt;"",1,0)+IF(BB43&lt;&gt;"",1,0)+IF(BB44&lt;&gt;"",1,0)+IF(BB45&lt;&gt;"",1,0)</f>
        <v>26</v>
      </c>
      <c r="EH97" s="4">
        <f>IF(BA31&lt;&gt;"",IF(OR(BA31="Res",BA31="MR",BA31="Disket",BA31="Udmeldt"),1,2),0)</f>
        <v>0</v>
      </c>
      <c r="EI97" s="3" t="str">
        <f>IF(AND(EG97&lt;26,EH97=0),"",IF(AND(EG97=0,EH97=1),"OK",IF(AND(EG97=26,EG96+EH96=26,EI96=4,EI96=EJ96,EK96=3,EL96=5,EL96=EM96,EN96=1,EH97=0),"OK","FEJL")))</f>
        <v>OK</v>
      </c>
      <c r="EJ97" s="4" t="str">
        <f>IF(BA30&lt;&gt;"Status",IF(OR(EG97&gt;0,EH97&gt;0),"FEJL","OK"),EI97)</f>
        <v>OK</v>
      </c>
      <c r="EK97" s="4"/>
      <c r="EL97" s="4"/>
      <c r="EM97" s="4"/>
      <c r="EN97" s="4"/>
      <c r="EO97" s="4">
        <f>IF(BD33&lt;&gt;"",1,0)+IF(BD34&lt;&gt;"",1,0)+IF(BD35&lt;&gt;"",1,0)+IF(BD36&lt;&gt;"",1,0)+IF(BD37&lt;&gt;"",1,0)+IF(BD38&lt;&gt;"",1,0)+IF(BD39&lt;&gt;"",1,0)+IF(BD40&lt;&gt;"",1,0)+IF(BD41&lt;&gt;"",1,0)+IF(BD42&lt;&gt;"",1,0)+IF(BD43&lt;&gt;"",1,0)+IF(BD44&lt;&gt;"",1,0)+IF(BD45&lt;&gt;"",1,0)+IF(BE33&lt;&gt;"",1,0)+IF(BE34&lt;&gt;"",1,0)+IF(BE35&lt;&gt;"",1,0)+IF(BE36&lt;&gt;"",1,0)+IF(BE37&lt;&gt;"",1,0)+IF(BE38&lt;&gt;"",1,0)+IF(BE39&lt;&gt;"",1,0)+IF(BE40&lt;&gt;"",1,0)+IF(BE41&lt;&gt;"",1,0)+IF(BE42&lt;&gt;"",1,0)+IF(BE43&lt;&gt;"",1,0)+IF(BE44&lt;&gt;"",1,0)+IF(BE45&lt;&gt;"",1,0)</f>
        <v>26</v>
      </c>
      <c r="EP97" s="4">
        <f>IF(BD31&lt;&gt;"",IF(OR(BD31="Res",BD31="MR",BD31="Disket",BD31="Udmeldt"),1,2),0)</f>
        <v>0</v>
      </c>
      <c r="EQ97" s="3" t="str">
        <f>IF(AND(EO97&lt;26,EP97=0),"",IF(AND(EO97=0,EP97=1),"OK",IF(AND(EO97=26,EO96+EP96=26,EQ96=4,EQ96=ER96,ES96=3,ET96=5,ET96=EU96,EV96=1,EP97=0),"OK","FEJL")))</f>
        <v>OK</v>
      </c>
      <c r="ER97" s="4" t="str">
        <f>IF(BD30&lt;&gt;"Status",IF(OR(EO97&gt;0,EP97&gt;0),"FEJL","OK"),EQ97)</f>
        <v>OK</v>
      </c>
      <c r="ES97" s="4"/>
      <c r="ET97" s="4"/>
      <c r="EU97" s="4"/>
      <c r="EV97" s="4"/>
      <c r="EW97" s="4">
        <f>IF(BG33&lt;&gt;"",1,0)+IF(BG34&lt;&gt;"",1,0)+IF(BG35&lt;&gt;"",1,0)+IF(BG36&lt;&gt;"",1,0)+IF(BG37&lt;&gt;"",1,0)+IF(BG38&lt;&gt;"",1,0)+IF(BG39&lt;&gt;"",1,0)+IF(BG40&lt;&gt;"",1,0)+IF(BG41&lt;&gt;"",1,0)+IF(BG42&lt;&gt;"",1,0)+IF(BG43&lt;&gt;"",1,0)+IF(BG44&lt;&gt;"",1,0)+IF(BG45&lt;&gt;"",1,0)+IF(BH33&lt;&gt;"",1,0)+IF(BH34&lt;&gt;"",1,0)+IF(BH35&lt;&gt;"",1,0)+IF(BH36&lt;&gt;"",1,0)+IF(BH37&lt;&gt;"",1,0)+IF(BH38&lt;&gt;"",1,0)+IF(BH39&lt;&gt;"",1,0)+IF(BH40&lt;&gt;"",1,0)+IF(BH41&lt;&gt;"",1,0)+IF(BH42&lt;&gt;"",1,0)+IF(BH43&lt;&gt;"",1,0)+IF(BH44&lt;&gt;"",1,0)+IF(BH45&lt;&gt;"",1,0)</f>
        <v>26</v>
      </c>
      <c r="EX97" s="4">
        <f>IF(BG31&lt;&gt;"",IF(OR(BG31="Res",BG31="MR",BG31="Disket",BG31="Udmeldt"),1,2),0)</f>
        <v>0</v>
      </c>
      <c r="EY97" s="3" t="str">
        <f>IF(AND(EW97&lt;26,EX97=0),"",IF(AND(EW97=0,EX97=1),"OK",IF(AND(EW97=26,EW96+EX96=26,EY96=4,EY96=EZ96,FA96=3,FB96=5,FB96=FC96,FD96=1,EX97=0),"OK","FEJL")))</f>
        <v>OK</v>
      </c>
      <c r="EZ97" s="4" t="str">
        <f>IF(BG30&lt;&gt;"Status",IF(OR(EW97&gt;0,EX97&gt;0),"FEJL","OK"),EY97)</f>
        <v>OK</v>
      </c>
      <c r="FA97" s="4"/>
      <c r="FB97" s="4"/>
      <c r="FC97" s="4"/>
      <c r="FD97" s="4"/>
    </row>
    <row r="98" spans="1:160" s="9" customFormat="1" hidden="1">
      <c r="A98" s="3">
        <f t="shared" ref="A98:A110" si="330">IF(OR(B54=1,B54="x",B54=2,B54="1*",B54="x*",B54="2*"),1,0)</f>
        <v>1</v>
      </c>
      <c r="B98" s="3">
        <f t="shared" ref="B98:B110" si="331">IF(OR(C54=1,C54="x",C54=2,C54="1x",C54=12,C54="x2",C54="1x2"),1,0)</f>
        <v>1</v>
      </c>
      <c r="C98" s="3">
        <f t="shared" ref="C98:C110" si="332">IF(OR(B54="1*",B54="x*",B54="2*"),1,0)</f>
        <v>1</v>
      </c>
      <c r="D98" s="4">
        <f t="shared" ref="D98:D110" si="333">IF(AND(B54="1*",C54=1),1,IF(AND(B54="x*",C54="x"),1,IF(AND(B54="2*",C54=2),1,0)))</f>
        <v>1</v>
      </c>
      <c r="E98" s="4">
        <f t="shared" ref="E98:E110" si="334">IF(B54=C54,1,0)</f>
        <v>0</v>
      </c>
      <c r="F98" s="3">
        <f t="shared" ref="F98:F110" si="335">IF(OR(C54="1x",C54=12,C54="x2"),1,0)</f>
        <v>0</v>
      </c>
      <c r="G98" s="3">
        <f t="shared" ref="G98:G110" si="336">IF(AND(B54=1,C54="1x"),1,IF(AND(B54=1,C54=12),1,IF(AND(B54="x",C54="1x"),1,IF(AND(B54="x",C54="x2"),1,IF(AND(B54=2,C54="x2"),1,IF(AND(B54=2,C54=12),1,0))))))</f>
        <v>0</v>
      </c>
      <c r="H98" s="3">
        <f t="shared" ref="H98:H110" si="337">IF(OR(B54=1,B54="x",B54=2),IF(C54="1x2",1,0),0)</f>
        <v>0</v>
      </c>
      <c r="I98" s="3">
        <f t="shared" ref="I98:I110" si="338">IF(OR(E54=1,E54="x",E54=2,E54="1*",E54="x*",E54="2*"),1,0)</f>
        <v>1</v>
      </c>
      <c r="J98" s="3">
        <f t="shared" ref="J98:J110" si="339">IF(OR(F54=1,F54="x",F54=2,F54="1x",F54=12,F54="x2",F54="1x2"),1,0)</f>
        <v>1</v>
      </c>
      <c r="K98" s="3">
        <f t="shared" ref="K98:K110" si="340">IF(OR(E54="1*",E54="x*",E54="2*"),1,0)</f>
        <v>1</v>
      </c>
      <c r="L98" s="4">
        <f t="shared" ref="L98:L110" si="341">IF(AND(E54="1*",F54=1),1,IF(AND(E54="x*",F54="x"),1,IF(AND(E54="2*",F54=2),1,0)))</f>
        <v>1</v>
      </c>
      <c r="M98" s="4">
        <f t="shared" ref="M98:M110" si="342">IF(E54=F54,1,0)</f>
        <v>0</v>
      </c>
      <c r="N98" s="3">
        <f t="shared" ref="N98:N110" si="343">IF(OR(F54="1x",F54=12,F54="x2"),1,0)</f>
        <v>0</v>
      </c>
      <c r="O98" s="3">
        <f t="shared" ref="O98:O110" si="344">IF(AND(E54=1,F54="1x"),1,IF(AND(E54=1,F54=12),1,IF(AND(E54="x",F54="1x"),1,IF(AND(E54="x",F54="x2"),1,IF(AND(E54=2,F54="x2"),1,IF(AND(E54=2,F54=12),1,0))))))</f>
        <v>0</v>
      </c>
      <c r="P98" s="3">
        <f t="shared" ref="P98:P110" si="345">IF(OR(E54=1,E54="x",E54=2),IF(F54="1x2",1,0),0)</f>
        <v>0</v>
      </c>
      <c r="Q98" s="3">
        <f t="shared" ref="Q98:Q110" si="346">IF(OR(H54=1,H54="x",H54=2,H54="1*",H54="x*",H54="2*"),1,0)</f>
        <v>1</v>
      </c>
      <c r="R98" s="3">
        <f t="shared" ref="R98:R110" si="347">IF(OR(I54=1,I54="x",I54=2,I54="1x",I54=12,I54="x2",I54="1x2"),1,0)</f>
        <v>1</v>
      </c>
      <c r="S98" s="3">
        <f t="shared" ref="S98:S110" si="348">IF(OR(H54="1*",H54="x*",H54="2*"),1,0)</f>
        <v>1</v>
      </c>
      <c r="T98" s="4">
        <f t="shared" ref="T98:T110" si="349">IF(AND(H54="1*",I54=1),1,IF(AND(H54="x*",I54="x"),1,IF(AND(H54="2*",I54=2),1,0)))</f>
        <v>1</v>
      </c>
      <c r="U98" s="4">
        <f t="shared" ref="U98:U110" si="350">IF(H54=I54,1,0)</f>
        <v>0</v>
      </c>
      <c r="V98" s="3">
        <f t="shared" ref="V98:V110" si="351">IF(OR(I54="1x",I54=12,I54="x2"),1,0)</f>
        <v>0</v>
      </c>
      <c r="W98" s="3">
        <f t="shared" ref="W98:W110" si="352">IF(AND(H54=1,I54="1x"),1,IF(AND(H54=1,I54=12),1,IF(AND(H54="x",I54="1x"),1,IF(AND(H54="x",I54="x2"),1,IF(AND(H54=2,I54="x2"),1,IF(AND(H54=2,I54=12),1,0))))))</f>
        <v>0</v>
      </c>
      <c r="X98" s="3">
        <f t="shared" ref="X98:X110" si="353">IF(OR(H54=1,H54="x",H54=2),IF(I54="1x2",1,0),0)</f>
        <v>0</v>
      </c>
      <c r="Y98" s="3">
        <f t="shared" ref="Y98:Y110" si="354">IF(OR(K54=1,K54="x",K54=2,K54="1*",K54="x*",K54="2*"),1,0)</f>
        <v>1</v>
      </c>
      <c r="Z98" s="3">
        <f t="shared" ref="Z98:Z110" si="355">IF(OR(L54=1,L54="x",L54=2,L54="1x",L54=12,L54="x2",L54="1x2"),1,0)</f>
        <v>1</v>
      </c>
      <c r="AA98" s="3">
        <f t="shared" ref="AA98:AA110" si="356">IF(OR(K54="1*",K54="x*",K54="2*"),1,0)</f>
        <v>1</v>
      </c>
      <c r="AB98" s="4">
        <f t="shared" ref="AB98:AB110" si="357">IF(AND(K54="1*",L54=1),1,IF(AND(K54="x*",L54="x"),1,IF(AND(K54="2*",L54=2),1,0)))</f>
        <v>1</v>
      </c>
      <c r="AC98" s="4">
        <f t="shared" ref="AC98:AC110" si="358">IF(K54=L54,1,0)</f>
        <v>0</v>
      </c>
      <c r="AD98" s="3">
        <f t="shared" ref="AD98:AD110" si="359">IF(OR(L54="1x",L54=12,L54="x2"),1,0)</f>
        <v>0</v>
      </c>
      <c r="AE98" s="3">
        <f t="shared" ref="AE98:AE110" si="360">IF(AND(K54=1,L54="1x"),1,IF(AND(K54=1,L54=12),1,IF(AND(K54="x",L54="1x"),1,IF(AND(K54="x",L54="x2"),1,IF(AND(K54=2,L54="x2"),1,IF(AND(K54=2,L54=12),1,0))))))</f>
        <v>0</v>
      </c>
      <c r="AF98" s="3">
        <f t="shared" ref="AF98:AF110" si="361">IF(OR(K54=1,K54="x",K54=2),IF(L54="1x2",1,0),0)</f>
        <v>0</v>
      </c>
      <c r="AG98" s="3">
        <f t="shared" ref="AG98:AG110" si="362">IF(OR(N54=1,N54="x",N54=2,N54="1*",N54="x*",N54="2*"),1,0)</f>
        <v>1</v>
      </c>
      <c r="AH98" s="3">
        <f t="shared" ref="AH98:AH110" si="363">IF(OR(O54=1,O54="x",O54=2,O54="1x",O54=12,O54="x2",O54="1x2"),1,0)</f>
        <v>1</v>
      </c>
      <c r="AI98" s="3">
        <f t="shared" ref="AI98:AI110" si="364">IF(OR(N54="1*",N54="x*",N54="2*"),1,0)</f>
        <v>1</v>
      </c>
      <c r="AJ98" s="4">
        <f t="shared" ref="AJ98:AJ110" si="365">IF(AND(N54="1*",O54=1),1,IF(AND(N54="x*",O54="x"),1,IF(AND(N54="2*",O54=2),1,0)))</f>
        <v>1</v>
      </c>
      <c r="AK98" s="4">
        <f t="shared" ref="AK98:AK110" si="366">IF(N54=O54,1,0)</f>
        <v>0</v>
      </c>
      <c r="AL98" s="3">
        <f t="shared" ref="AL98:AL110" si="367">IF(OR(O54="1x",O54=12,O54="x2"),1,0)</f>
        <v>0</v>
      </c>
      <c r="AM98" s="3">
        <f t="shared" ref="AM98:AM110" si="368">IF(AND(N54=1,O54="1x"),1,IF(AND(N54=1,O54=12),1,IF(AND(N54="x",O54="1x"),1,IF(AND(N54="x",O54="x2"),1,IF(AND(N54=2,O54="x2"),1,IF(AND(N54=2,O54=12),1,0))))))</f>
        <v>0</v>
      </c>
      <c r="AN98" s="3">
        <f t="shared" ref="AN98:AN110" si="369">IF(OR(N54=1,N54="x",N54=2),IF(O54="1x2",1,0),0)</f>
        <v>0</v>
      </c>
      <c r="AO98" s="3">
        <f t="shared" ref="AO98:AO110" si="370">IF(OR(Q54=1,Q54="x",Q54=2,Q54="1*",Q54="x*",Q54="2*"),1,0)</f>
        <v>1</v>
      </c>
      <c r="AP98" s="3">
        <f t="shared" ref="AP98:AP110" si="371">IF(OR(R54=1,R54="x",R54=2,R54="1x",R54=12,R54="x2",R54="1x2"),1,0)</f>
        <v>1</v>
      </c>
      <c r="AQ98" s="3">
        <f t="shared" ref="AQ98:AQ110" si="372">IF(OR(Q54="1*",Q54="x*",Q54="2*"),1,0)</f>
        <v>1</v>
      </c>
      <c r="AR98" s="4">
        <f t="shared" ref="AR98:AR110" si="373">IF(AND(Q54="1*",R54=1),1,IF(AND(Q54="x*",R54="x"),1,IF(AND(Q54="2*",R54=2),1,0)))</f>
        <v>1</v>
      </c>
      <c r="AS98" s="4">
        <f t="shared" ref="AS98:AS110" si="374">IF(Q54=R54,1,0)</f>
        <v>0</v>
      </c>
      <c r="AT98" s="3">
        <f t="shared" ref="AT98:AT110" si="375">IF(OR(R54="1x",R54=12,R54="x2"),1,0)</f>
        <v>0</v>
      </c>
      <c r="AU98" s="3">
        <f t="shared" ref="AU98:AU110" si="376">IF(AND(Q54=1,R54="1x"),1,IF(AND(Q54=1,R54=12),1,IF(AND(Q54="x",R54="1x"),1,IF(AND(Q54="x",R54="x2"),1,IF(AND(Q54=2,R54="x2"),1,IF(AND(Q54=2,R54=12),1,0))))))</f>
        <v>0</v>
      </c>
      <c r="AV98" s="3">
        <f t="shared" ref="AV98:AV110" si="377">IF(OR(Q54=1,Q54="x",Q54=2),IF(R54="1x2",1,0),0)</f>
        <v>0</v>
      </c>
      <c r="AW98" s="3">
        <f t="shared" ref="AW98:AW110" si="378">IF(OR(T54=1,T54="x",T54=2,T54="1*",T54="x*",T54="2*"),1,0)</f>
        <v>1</v>
      </c>
      <c r="AX98" s="3">
        <f t="shared" ref="AX98:AX110" si="379">IF(OR(U54=1,U54="x",U54=2,U54="1x",U54=12,U54="x2",U54="1x2"),1,0)</f>
        <v>1</v>
      </c>
      <c r="AY98" s="3">
        <f t="shared" ref="AY98:AY110" si="380">IF(OR(T54="1*",T54="x*",T54="2*"),1,0)</f>
        <v>1</v>
      </c>
      <c r="AZ98" s="4">
        <f t="shared" ref="AZ98:AZ110" si="381">IF(AND(T54="1*",U54=1),1,IF(AND(T54="x*",U54="x"),1,IF(AND(T54="2*",U54=2),1,0)))</f>
        <v>1</v>
      </c>
      <c r="BA98" s="4">
        <f t="shared" ref="BA98:BA110" si="382">IF(T54=U54,1,0)</f>
        <v>0</v>
      </c>
      <c r="BB98" s="3">
        <f t="shared" ref="BB98:BB110" si="383">IF(OR(U54="1x",U54=12,U54="x2"),1,0)</f>
        <v>0</v>
      </c>
      <c r="BC98" s="3">
        <f t="shared" ref="BC98:BC110" si="384">IF(AND(T54=1,U54="1x"),1,IF(AND(T54=1,U54=12),1,IF(AND(T54="x",U54="1x"),1,IF(AND(T54="x",U54="x2"),1,IF(AND(T54=2,U54="x2"),1,IF(AND(T54=2,U54=12),1,0))))))</f>
        <v>0</v>
      </c>
      <c r="BD98" s="3">
        <f t="shared" ref="BD98:BD110" si="385">IF(OR(T54=1,T54="x",T54=2),IF(U54="1x2",1,0),0)</f>
        <v>0</v>
      </c>
      <c r="BE98" s="3">
        <f t="shared" ref="BE98:BE110" si="386">IF(OR(W54=1,W54="x",W54=2,W54="1*",W54="x*",W54="2*"),1,0)</f>
        <v>1</v>
      </c>
      <c r="BF98" s="3">
        <f t="shared" ref="BF98:BF110" si="387">IF(OR(X54=1,X54="x",X54=2,X54="1x",X54=12,X54="x2",X54="1x2"),1,0)</f>
        <v>1</v>
      </c>
      <c r="BG98" s="3">
        <f t="shared" ref="BG98:BG110" si="388">IF(OR(W54="1*",W54="x*",W54="2*"),1,0)</f>
        <v>1</v>
      </c>
      <c r="BH98" s="4">
        <f t="shared" ref="BH98:BH110" si="389">IF(AND(W54="1*",X54=1),1,IF(AND(W54="x*",X54="x"),1,IF(AND(W54="2*",X54=2),1,0)))</f>
        <v>1</v>
      </c>
      <c r="BI98" s="4">
        <f t="shared" ref="BI98:BI110" si="390">IF(W54=X54,1,0)</f>
        <v>0</v>
      </c>
      <c r="BJ98" s="3">
        <f t="shared" ref="BJ98:BJ110" si="391">IF(OR(X54="1x",X54=12,X54="x2"),1,0)</f>
        <v>0</v>
      </c>
      <c r="BK98" s="3">
        <f t="shared" ref="BK98:BK110" si="392">IF(AND(W54=1,X54="1x"),1,IF(AND(W54=1,X54=12),1,IF(AND(W54="x",X54="1x"),1,IF(AND(W54="x",X54="x2"),1,IF(AND(W54=2,X54="x2"),1,IF(AND(W54=2,X54=12),1,0))))))</f>
        <v>0</v>
      </c>
      <c r="BL98" s="3">
        <f t="shared" ref="BL98:BL110" si="393">IF(OR(W54=1,W54="x",W54=2),IF(X54="1x2",1,0),0)</f>
        <v>0</v>
      </c>
      <c r="BM98" s="3">
        <f t="shared" ref="BM98:BM110" si="394">IF(OR(Z54=1,Z54="x",Z54=2,Z54="1*",Z54="x*",Z54="2*"),1,0)</f>
        <v>1</v>
      </c>
      <c r="BN98" s="3">
        <f t="shared" ref="BN98:BN110" si="395">IF(OR(AA54=1,AA54="x",AA54=2,AA54="1x",AA54=12,AA54="x2",AA54="1x2"),1,0)</f>
        <v>1</v>
      </c>
      <c r="BO98" s="3">
        <f t="shared" ref="BO98:BO110" si="396">IF(OR(Z54="1*",Z54="x*",Z54="2*"),1,0)</f>
        <v>1</v>
      </c>
      <c r="BP98" s="4">
        <f t="shared" ref="BP98:BP110" si="397">IF(AND(Z54="1*",AA54=1),1,IF(AND(Z54="x*",AA54="x"),1,IF(AND(Z54="2*",AA54=2),1,0)))</f>
        <v>1</v>
      </c>
      <c r="BQ98" s="4">
        <f t="shared" ref="BQ98:BQ110" si="398">IF(Z54=AA54,1,0)</f>
        <v>0</v>
      </c>
      <c r="BR98" s="3">
        <f t="shared" ref="BR98:BR110" si="399">IF(OR(AA54="1x",AA54=12,AA54="x2"),1,0)</f>
        <v>0</v>
      </c>
      <c r="BS98" s="3">
        <f t="shared" ref="BS98:BS110" si="400">IF(AND(Z54=1,AA54="1x"),1,IF(AND(Z54=1,AA54=12),1,IF(AND(Z54="x",AA54="1x"),1,IF(AND(Z54="x",AA54="x2"),1,IF(AND(Z54=2,AA54="x2"),1,IF(AND(Z54=2,AA54=12),1,0))))))</f>
        <v>0</v>
      </c>
      <c r="BT98" s="3">
        <f t="shared" ref="BT98:BT110" si="401">IF(OR(Z54=1,Z54="x",Z54=2),IF(AA54="1x2",1,0),0)</f>
        <v>0</v>
      </c>
      <c r="BU98" s="3">
        <f t="shared" ref="BU98:BU110" si="402">IF(OR(AC54=1,AC54="x",AC54=2,AC54="1*",AC54="x*",AC54="2*"),1,0)</f>
        <v>1</v>
      </c>
      <c r="BV98" s="3">
        <f t="shared" ref="BV98:BV110" si="403">IF(OR(AD54=1,AD54="x",AD54=2,AD54="1x",AD54=12,AD54="x2",AD54="1x2"),1,0)</f>
        <v>1</v>
      </c>
      <c r="BW98" s="3">
        <f t="shared" ref="BW98:BW110" si="404">IF(OR(AC54="1*",AC54="x*",AC54="2*"),1,0)</f>
        <v>1</v>
      </c>
      <c r="BX98" s="4">
        <f t="shared" ref="BX98:BX110" si="405">IF(AND(AC54="1*",AD54=1),1,IF(AND(AC54="x*",AD54="x"),1,IF(AND(AC54="2*",AD54=2),1,0)))</f>
        <v>1</v>
      </c>
      <c r="BY98" s="4">
        <f t="shared" ref="BY98:BY110" si="406">IF(AC54=AD54,1,0)</f>
        <v>0</v>
      </c>
      <c r="BZ98" s="3">
        <f t="shared" ref="BZ98:BZ110" si="407">IF(OR(AD54="1x",AD54=12,AD54="x2"),1,0)</f>
        <v>0</v>
      </c>
      <c r="CA98" s="3">
        <f t="shared" ref="CA98:CA110" si="408">IF(AND(AC54=1,AD54="1x"),1,IF(AND(AC54=1,AD54=12),1,IF(AND(AC54="x",AD54="1x"),1,IF(AND(AC54="x",AD54="x2"),1,IF(AND(AC54=2,AD54="x2"),1,IF(AND(AC54=2,AD54=12),1,0))))))</f>
        <v>0</v>
      </c>
      <c r="CB98" s="3">
        <f t="shared" ref="CB98:CB110" si="409">IF(OR(AC54=1,AC54="x",AC54=2),IF(AD54="1x2",1,0),0)</f>
        <v>0</v>
      </c>
      <c r="CC98" s="3">
        <f t="shared" ref="CC98:CC110" si="410">IF(OR(AF54=1,AF54="x",AF54=2,AF54="1*",AF54="x*",AF54="2*"),1,0)</f>
        <v>1</v>
      </c>
      <c r="CD98" s="3">
        <f t="shared" ref="CD98:CD110" si="411">IF(OR(AG54=1,AG54="x",AG54=2,AG54="1x",AG54=12,AG54="x2",AG54="1x2"),1,0)</f>
        <v>1</v>
      </c>
      <c r="CE98" s="3">
        <f t="shared" ref="CE98:CE110" si="412">IF(OR(AF54="1*",AF54="x*",AF54="2*"),1,0)</f>
        <v>1</v>
      </c>
      <c r="CF98" s="4">
        <f t="shared" ref="CF98:CF110" si="413">IF(AND(AF54="1*",AG54=1),1,IF(AND(AF54="x*",AG54="x"),1,IF(AND(AF54="2*",AG54=2),1,0)))</f>
        <v>1</v>
      </c>
      <c r="CG98" s="4">
        <f t="shared" ref="CG98:CG110" si="414">IF(AF54=AG54,1,0)</f>
        <v>0</v>
      </c>
      <c r="CH98" s="3">
        <f t="shared" ref="CH98:CH110" si="415">IF(OR(AG54="1x",AG54=12,AG54="x2"),1,0)</f>
        <v>0</v>
      </c>
      <c r="CI98" s="3">
        <f t="shared" ref="CI98:CI110" si="416">IF(AND(AF54=1,AG54="1x"),1,IF(AND(AF54=1,AG54=12),1,IF(AND(AF54="x",AG54="1x"),1,IF(AND(AF54="x",AG54="x2"),1,IF(AND(AF54=2,AG54="x2"),1,IF(AND(AF54=2,AG54=12),1,0))))))</f>
        <v>0</v>
      </c>
      <c r="CJ98" s="3">
        <f t="shared" ref="CJ98:CJ110" si="417">IF(OR(AF54=1,AF54="x",AF54=2),IF(AG54="1x2",1,0),0)</f>
        <v>0</v>
      </c>
      <c r="CK98" s="3">
        <f t="shared" ref="CK98:CK110" si="418">IF(OR(AI54=1,AI54="x",AI54=2,AI54="1*",AI54="x*",AI54="2*"),1,0)</f>
        <v>1</v>
      </c>
      <c r="CL98" s="3">
        <f t="shared" ref="CL98:CL110" si="419">IF(OR(AJ54=1,AJ54="x",AJ54=2,AJ54="1x",AJ54=12,AJ54="x2",AJ54="1x2"),1,0)</f>
        <v>1</v>
      </c>
      <c r="CM98" s="3">
        <f t="shared" ref="CM98:CM110" si="420">IF(OR(AI54="1*",AI54="x*",AI54="2*"),1,0)</f>
        <v>1</v>
      </c>
      <c r="CN98" s="4">
        <f t="shared" ref="CN98:CN110" si="421">IF(AND(AI54="1*",AJ54=1),1,IF(AND(AI54="x*",AJ54="x"),1,IF(AND(AI54="2*",AJ54=2),1,0)))</f>
        <v>1</v>
      </c>
      <c r="CO98" s="4">
        <f t="shared" ref="CO98:CO110" si="422">IF(AI54=AJ54,1,0)</f>
        <v>0</v>
      </c>
      <c r="CP98" s="3">
        <f t="shared" ref="CP98:CP110" si="423">IF(OR(AJ54="1x",AJ54=12,AJ54="x2"),1,0)</f>
        <v>0</v>
      </c>
      <c r="CQ98" s="3">
        <f t="shared" ref="CQ98:CQ110" si="424">IF(AND(AI54=1,AJ54="1x"),1,IF(AND(AI54=1,AJ54=12),1,IF(AND(AI54="x",AJ54="1x"),1,IF(AND(AI54="x",AJ54="x2"),1,IF(AND(AI54=2,AJ54="x2"),1,IF(AND(AI54=2,AJ54=12),1,0))))))</f>
        <v>0</v>
      </c>
      <c r="CR98" s="3">
        <f t="shared" ref="CR98:CR110" si="425">IF(OR(AI54=1,AI54="x",AI54=2),IF(AJ54="1x2",1,0),0)</f>
        <v>0</v>
      </c>
      <c r="CS98" s="3">
        <f t="shared" ref="CS98:CS110" si="426">IF(OR(AL54=1,AL54="x",AL54=2,AL54="1*",AL54="x*",AL54="2*"),1,0)</f>
        <v>1</v>
      </c>
      <c r="CT98" s="3">
        <f t="shared" ref="CT98:CT110" si="427">IF(OR(AM54=1,AM54="x",AM54=2,AM54="1x",AM54=12,AM54="x2",AM54="1x2"),1,0)</f>
        <v>1</v>
      </c>
      <c r="CU98" s="3">
        <f t="shared" ref="CU98:CU110" si="428">IF(OR(AL54="1*",AL54="x*",AL54="2*"),1,0)</f>
        <v>0</v>
      </c>
      <c r="CV98" s="4">
        <f t="shared" ref="CV98:CV110" si="429">IF(AND(AL54="1*",AM54=1),1,IF(AND(AL54="x*",AM54="x"),1,IF(AND(AL54="2*",AM54=2),1,0)))</f>
        <v>0</v>
      </c>
      <c r="CW98" s="4">
        <f t="shared" ref="CW98:CW110" si="430">IF(AL54=AM54,1,0)</f>
        <v>0</v>
      </c>
      <c r="CX98" s="3">
        <f t="shared" ref="CX98:CX110" si="431">IF(OR(AM54="1x",AM54=12,AM54="x2"),1,0)</f>
        <v>1</v>
      </c>
      <c r="CY98" s="3">
        <f t="shared" ref="CY98:CY110" si="432">IF(AND(AL54=1,AM54="1x"),1,IF(AND(AL54=1,AM54=12),1,IF(AND(AL54="x",AM54="1x"),1,IF(AND(AL54="x",AM54="x2"),1,IF(AND(AL54=2,AM54="x2"),1,IF(AND(AL54=2,AM54=12),1,0))))))</f>
        <v>1</v>
      </c>
      <c r="CZ98" s="3">
        <f t="shared" ref="CZ98:CZ110" si="433">IF(OR(AL54=1,AL54="x",AL54=2),IF(AM54="1x2",1,0),0)</f>
        <v>0</v>
      </c>
      <c r="DA98" s="3">
        <f t="shared" ref="DA98:DA110" si="434">IF(OR(AO54=1,AO54="x",AO54=2,AO54="1*",AO54="x*",AO54="2*"),1,0)</f>
        <v>1</v>
      </c>
      <c r="DB98" s="3">
        <f t="shared" ref="DB98:DB110" si="435">IF(OR(AP54=1,AP54="x",AP54=2,AP54="1x",AP54=12,AP54="x2",AP54="1x2"),1,0)</f>
        <v>1</v>
      </c>
      <c r="DC98" s="3">
        <f t="shared" ref="DC98:DC110" si="436">IF(OR(AO54="1*",AO54="x*",AO54="2*"),1,0)</f>
        <v>0</v>
      </c>
      <c r="DD98" s="4">
        <f t="shared" ref="DD98:DD110" si="437">IF(AND(AO54="1*",AP54=1),1,IF(AND(AO54="x*",AP54="x"),1,IF(AND(AO54="2*",AP54=2),1,0)))</f>
        <v>0</v>
      </c>
      <c r="DE98" s="4">
        <f t="shared" ref="DE98:DE110" si="438">IF(AO54=AP54,1,0)</f>
        <v>1</v>
      </c>
      <c r="DF98" s="3">
        <f t="shared" ref="DF98:DF110" si="439">IF(OR(AP54="1x",AP54=12,AP54="x2"),1,0)</f>
        <v>0</v>
      </c>
      <c r="DG98" s="3">
        <f t="shared" ref="DG98:DG110" si="440">IF(AND(AO54=1,AP54="1x"),1,IF(AND(AO54=1,AP54=12),1,IF(AND(AO54="x",AP54="1x"),1,IF(AND(AO54="x",AP54="x2"),1,IF(AND(AO54=2,AP54="x2"),1,IF(AND(AO54=2,AP54=12),1,0))))))</f>
        <v>0</v>
      </c>
      <c r="DH98" s="3">
        <f t="shared" ref="DH98:DH110" si="441">IF(OR(AO54=1,AO54="x",AO54=2),IF(AP54="1x2",1,0),0)</f>
        <v>0</v>
      </c>
      <c r="DI98" s="3">
        <f t="shared" ref="DI98:DI110" si="442">IF(OR(AR54=1,AR54="x",AR54=2,AR54="1*",AR54="x*",AR54="2*"),1,0)</f>
        <v>1</v>
      </c>
      <c r="DJ98" s="3">
        <f t="shared" ref="DJ98:DJ110" si="443">IF(OR(AS54=1,AS54="x",AS54=2,AS54="1x",AS54=12,AS54="x2",AS54="1x2"),1,0)</f>
        <v>1</v>
      </c>
      <c r="DK98" s="3">
        <f t="shared" ref="DK98:DK110" si="444">IF(OR(AR54="1*",AR54="x*",AR54="2*"),1,0)</f>
        <v>1</v>
      </c>
      <c r="DL98" s="4">
        <f t="shared" ref="DL98:DL110" si="445">IF(AND(AR54="1*",AS54=1),1,IF(AND(AR54="x*",AS54="x"),1,IF(AND(AR54="2*",AS54=2),1,0)))</f>
        <v>1</v>
      </c>
      <c r="DM98" s="4">
        <f t="shared" ref="DM98:DM110" si="446">IF(AR54=AS54,1,0)</f>
        <v>0</v>
      </c>
      <c r="DN98" s="3">
        <f t="shared" ref="DN98:DN110" si="447">IF(OR(AS54="1x",AS54=12,AS54="x2"),1,0)</f>
        <v>0</v>
      </c>
      <c r="DO98" s="3">
        <f t="shared" ref="DO98:DO110" si="448">IF(AND(AR54=1,AS54="1x"),1,IF(AND(AR54=1,AS54=12),1,IF(AND(AR54="x",AS54="1x"),1,IF(AND(AR54="x",AS54="x2"),1,IF(AND(AR54=2,AS54="x2"),1,IF(AND(AR54=2,AS54=12),1,0))))))</f>
        <v>0</v>
      </c>
      <c r="DP98" s="3">
        <f t="shared" ref="DP98:DP110" si="449">IF(OR(AR54=1,AR54="x",AR54=2),IF(AS54="1x2",1,0),0)</f>
        <v>0</v>
      </c>
      <c r="DQ98" s="3">
        <f t="shared" ref="DQ98:DQ110" si="450">IF(OR(AU54=1,AU54="x",AU54=2,AU54="1*",AU54="x*",AU54="2*"),1,0)</f>
        <v>1</v>
      </c>
      <c r="DR98" s="3">
        <f t="shared" ref="DR98:DR110" si="451">IF(OR(AV54=1,AV54="x",AV54=2,AV54="1x",AV54=12,AV54="x2",AV54="1x2"),1,0)</f>
        <v>1</v>
      </c>
      <c r="DS98" s="3">
        <f t="shared" ref="DS98:DS110" si="452">IF(OR(AU54="1*",AU54="x*",AU54="2*"),1,0)</f>
        <v>1</v>
      </c>
      <c r="DT98" s="4">
        <f t="shared" ref="DT98:DT110" si="453">IF(AND(AU54="1*",AV54=1),1,IF(AND(AU54="x*",AV54="x"),1,IF(AND(AU54="2*",AV54=2),1,0)))</f>
        <v>1</v>
      </c>
      <c r="DU98" s="4">
        <f t="shared" ref="DU98:DU110" si="454">IF(AU54=AV54,1,0)</f>
        <v>0</v>
      </c>
      <c r="DV98" s="3">
        <f t="shared" ref="DV98:DV110" si="455">IF(OR(AV54="1x",AV54=12,AV54="x2"),1,0)</f>
        <v>0</v>
      </c>
      <c r="DW98" s="3">
        <f t="shared" ref="DW98:DW110" si="456">IF(AND(AU54=1,AV54="1x"),1,IF(AND(AU54=1,AV54=12),1,IF(AND(AU54="x",AV54="1x"),1,IF(AND(AU54="x",AV54="x2"),1,IF(AND(AU54=2,AV54="x2"),1,IF(AND(AU54=2,AV54=12),1,0))))))</f>
        <v>0</v>
      </c>
      <c r="DX98" s="3">
        <f t="shared" ref="DX98:DX110" si="457">IF(OR(AU54=1,AU54="x",AU54=2),IF(AV54="1x2",1,0),0)</f>
        <v>0</v>
      </c>
      <c r="DY98" s="3">
        <f t="shared" ref="DY98:DY110" si="458">IF(OR(AX54=1,AX54="x",AX54=2,AX54="1*",AX54="x*",AX54="2*"),1,0)</f>
        <v>1</v>
      </c>
      <c r="DZ98" s="3">
        <f t="shared" ref="DZ98:DZ110" si="459">IF(OR(AY54=1,AY54="x",AY54=2,AY54="1x",AY54=12,AY54="x2",AY54="1x2"),1,0)</f>
        <v>1</v>
      </c>
      <c r="EA98" s="3">
        <f t="shared" ref="EA98:EA110" si="460">IF(OR(AX54="1*",AX54="x*",AX54="2*"),1,0)</f>
        <v>1</v>
      </c>
      <c r="EB98" s="4">
        <f t="shared" ref="EB98:EB110" si="461">IF(AND(AX54="1*",AY54=1),1,IF(AND(AX54="x*",AY54="x"),1,IF(AND(AX54="2*",AY54=2),1,0)))</f>
        <v>1</v>
      </c>
      <c r="EC98" s="4">
        <f t="shared" ref="EC98:EC110" si="462">IF(AX54=AY54,1,0)</f>
        <v>0</v>
      </c>
      <c r="ED98" s="3">
        <f t="shared" ref="ED98:ED110" si="463">IF(OR(AY54="1x",AY54=12,AY54="x2"),1,0)</f>
        <v>0</v>
      </c>
      <c r="EE98" s="3">
        <f t="shared" ref="EE98:EE110" si="464">IF(AND(AX54=1,AY54="1x"),1,IF(AND(AX54=1,AY54=12),1,IF(AND(AX54="x",AY54="1x"),1,IF(AND(AX54="x",AY54="x2"),1,IF(AND(AX54=2,AY54="x2"),1,IF(AND(AX54=2,AY54=12),1,0))))))</f>
        <v>0</v>
      </c>
      <c r="EF98" s="3">
        <f t="shared" ref="EF98:EF110" si="465">IF(OR(AX54=1,AX54="x",AX54=2),IF(AY54="1x2",1,0),0)</f>
        <v>0</v>
      </c>
      <c r="EG98" s="3">
        <f t="shared" ref="EG98:EG110" si="466">IF(OR(BA54=1,BA54="x",BA54=2,BA54="1*",BA54="x*",BA54="2*"),1,0)</f>
        <v>1</v>
      </c>
      <c r="EH98" s="3">
        <f t="shared" ref="EH98:EH110" si="467">IF(OR(BB54=1,BB54="x",BB54=2,BB54="1x",BB54=12,BB54="x2",BB54="1x2"),1,0)</f>
        <v>1</v>
      </c>
      <c r="EI98" s="3">
        <f t="shared" ref="EI98:EI110" si="468">IF(OR(BA54="1*",BA54="x*",BA54="2*"),1,0)</f>
        <v>0</v>
      </c>
      <c r="EJ98" s="4">
        <f t="shared" ref="EJ98:EJ110" si="469">IF(AND(BA54="1*",BB54=1),1,IF(AND(BA54="x*",BB54="x"),1,IF(AND(BA54="2*",BB54=2),1,0)))</f>
        <v>0</v>
      </c>
      <c r="EK98" s="4">
        <f t="shared" ref="EK98:EK110" si="470">IF(BA54=BB54,1,0)</f>
        <v>0</v>
      </c>
      <c r="EL98" s="3">
        <f t="shared" ref="EL98:EL110" si="471">IF(OR(BB54="1x",BB54=12,BB54="x2"),1,0)</f>
        <v>0</v>
      </c>
      <c r="EM98" s="3">
        <f t="shared" ref="EM98:EM110" si="472">IF(AND(BA54=1,BB54="1x"),1,IF(AND(BA54=1,BB54=12),1,IF(AND(BA54="x",BB54="1x"),1,IF(AND(BA54="x",BB54="x2"),1,IF(AND(BA54=2,BB54="x2"),1,IF(AND(BA54=2,BB54=12),1,0))))))</f>
        <v>0</v>
      </c>
      <c r="EN98" s="3">
        <f t="shared" ref="EN98:EN110" si="473">IF(OR(BA54=1,BA54="x",BA54=2),IF(BB54="1x2",1,0),0)</f>
        <v>1</v>
      </c>
      <c r="EO98" s="3">
        <f t="shared" ref="EO98:EO110" si="474">IF(OR(BD54=1,BD54="x",BD54=2,BD54="1*",BD54="x*",BD54="2*"),1,0)</f>
        <v>1</v>
      </c>
      <c r="EP98" s="3">
        <f t="shared" ref="EP98:EP110" si="475">IF(OR(BE54=1,BE54="x",BE54=2,BE54="1x",BE54=12,BE54="x2",BE54="1x2"),1,0)</f>
        <v>1</v>
      </c>
      <c r="EQ98" s="3">
        <f t="shared" ref="EQ98:EQ110" si="476">IF(OR(BD54="1*",BD54="x*",BD54="2*"),1,0)</f>
        <v>0</v>
      </c>
      <c r="ER98" s="4">
        <f t="shared" ref="ER98:ER110" si="477">IF(AND(BD54="1*",BE54=1),1,IF(AND(BD54="x*",BE54="x"),1,IF(AND(BD54="2*",BE54=2),1,0)))</f>
        <v>0</v>
      </c>
      <c r="ES98" s="4">
        <f t="shared" ref="ES98:ES110" si="478">IF(BD54=BE54,1,0)</f>
        <v>0</v>
      </c>
      <c r="ET98" s="3">
        <f t="shared" ref="ET98:ET110" si="479">IF(OR(BE54="1x",BE54=12,BE54="x2"),1,0)</f>
        <v>1</v>
      </c>
      <c r="EU98" s="3">
        <f t="shared" ref="EU98:EU110" si="480">IF(AND(BD54=1,BE54="1x"),1,IF(AND(BD54=1,BE54=12),1,IF(AND(BD54="x",BE54="1x"),1,IF(AND(BD54="x",BE54="x2"),1,IF(AND(BD54=2,BE54="x2"),1,IF(AND(BD54=2,BE54=12),1,0))))))</f>
        <v>1</v>
      </c>
      <c r="EV98" s="3">
        <f t="shared" ref="EV98:EV110" si="481">IF(OR(BD54=1,BD54="x",BD54=2),IF(BE54="1x2",1,0),0)</f>
        <v>0</v>
      </c>
      <c r="EW98" s="3">
        <f t="shared" ref="EW98:EW110" si="482">IF(OR(BG54=1,BG54="x",BG54=2,BG54="1*",BG54="x*",BG54="2*"),1,0)</f>
        <v>1</v>
      </c>
      <c r="EX98" s="3">
        <f t="shared" ref="EX98:EX110" si="483">IF(OR(BH54=1,BH54="x",BH54=2,BH54="1x",BH54=12,BH54="x2",BH54="1x2"),1,0)</f>
        <v>1</v>
      </c>
      <c r="EY98" s="3">
        <f t="shared" ref="EY98:EY110" si="484">IF(OR(BG54="1*",BG54="x*",BG54="2*"),1,0)</f>
        <v>1</v>
      </c>
      <c r="EZ98" s="4">
        <f t="shared" ref="EZ98:EZ110" si="485">IF(AND(BG54="1*",BH54=1),1,IF(AND(BG54="x*",BH54="x"),1,IF(AND(BG54="2*",BH54=2),1,0)))</f>
        <v>1</v>
      </c>
      <c r="FA98" s="4">
        <f t="shared" ref="FA98:FA110" si="486">IF(BG54=BH54,1,0)</f>
        <v>0</v>
      </c>
      <c r="FB98" s="3">
        <f t="shared" ref="FB98:FB110" si="487">IF(OR(BH54="1x",BH54=12,BH54="x2"),1,0)</f>
        <v>0</v>
      </c>
      <c r="FC98" s="3">
        <f t="shared" ref="FC98:FC110" si="488">IF(AND(BG54=1,BH54="1x"),1,IF(AND(BG54=1,BH54=12),1,IF(AND(BG54="x",BH54="1x"),1,IF(AND(BG54="x",BH54="x2"),1,IF(AND(BG54=2,BH54="x2"),1,IF(AND(BG54=2,BH54=12),1,0))))))</f>
        <v>0</v>
      </c>
      <c r="FD98" s="3">
        <f t="shared" ref="FD98:FD110" si="489">IF(OR(BG54=1,BG54="x",BG54=2),IF(BH54="1x2",1,0),0)</f>
        <v>0</v>
      </c>
    </row>
    <row r="99" spans="1:160" s="9" customFormat="1" hidden="1">
      <c r="A99" s="3">
        <f t="shared" si="330"/>
        <v>1</v>
      </c>
      <c r="B99" s="3">
        <f t="shared" si="331"/>
        <v>1</v>
      </c>
      <c r="C99" s="3">
        <f t="shared" si="332"/>
        <v>0</v>
      </c>
      <c r="D99" s="4">
        <f t="shared" si="333"/>
        <v>0</v>
      </c>
      <c r="E99" s="4">
        <f t="shared" si="334"/>
        <v>0</v>
      </c>
      <c r="F99" s="3">
        <f t="shared" si="335"/>
        <v>1</v>
      </c>
      <c r="G99" s="3">
        <f t="shared" si="336"/>
        <v>1</v>
      </c>
      <c r="H99" s="3">
        <f t="shared" si="337"/>
        <v>0</v>
      </c>
      <c r="I99" s="3">
        <f t="shared" si="338"/>
        <v>1</v>
      </c>
      <c r="J99" s="3">
        <f t="shared" si="339"/>
        <v>1</v>
      </c>
      <c r="K99" s="3">
        <f t="shared" si="340"/>
        <v>0</v>
      </c>
      <c r="L99" s="4">
        <f t="shared" si="341"/>
        <v>0</v>
      </c>
      <c r="M99" s="4">
        <f t="shared" si="342"/>
        <v>0</v>
      </c>
      <c r="N99" s="3">
        <f t="shared" si="343"/>
        <v>1</v>
      </c>
      <c r="O99" s="3">
        <f t="shared" si="344"/>
        <v>1</v>
      </c>
      <c r="P99" s="3">
        <f t="shared" si="345"/>
        <v>0</v>
      </c>
      <c r="Q99" s="3">
        <f t="shared" si="346"/>
        <v>1</v>
      </c>
      <c r="R99" s="3">
        <f t="shared" si="347"/>
        <v>1</v>
      </c>
      <c r="S99" s="3">
        <f t="shared" si="348"/>
        <v>0</v>
      </c>
      <c r="T99" s="4">
        <f t="shared" si="349"/>
        <v>0</v>
      </c>
      <c r="U99" s="4">
        <f t="shared" si="350"/>
        <v>0</v>
      </c>
      <c r="V99" s="3">
        <f t="shared" si="351"/>
        <v>0</v>
      </c>
      <c r="W99" s="3">
        <f t="shared" si="352"/>
        <v>0</v>
      </c>
      <c r="X99" s="3">
        <f t="shared" si="353"/>
        <v>1</v>
      </c>
      <c r="Y99" s="3">
        <f t="shared" si="354"/>
        <v>1</v>
      </c>
      <c r="Z99" s="3">
        <f t="shared" si="355"/>
        <v>1</v>
      </c>
      <c r="AA99" s="3">
        <f t="shared" si="356"/>
        <v>0</v>
      </c>
      <c r="AB99" s="4">
        <f t="shared" si="357"/>
        <v>0</v>
      </c>
      <c r="AC99" s="4">
        <f t="shared" si="358"/>
        <v>0</v>
      </c>
      <c r="AD99" s="3">
        <f t="shared" si="359"/>
        <v>1</v>
      </c>
      <c r="AE99" s="3">
        <f t="shared" si="360"/>
        <v>1</v>
      </c>
      <c r="AF99" s="3">
        <f t="shared" si="361"/>
        <v>0</v>
      </c>
      <c r="AG99" s="3">
        <f t="shared" si="362"/>
        <v>1</v>
      </c>
      <c r="AH99" s="3">
        <f t="shared" si="363"/>
        <v>1</v>
      </c>
      <c r="AI99" s="3">
        <f t="shared" si="364"/>
        <v>0</v>
      </c>
      <c r="AJ99" s="4">
        <f t="shared" si="365"/>
        <v>0</v>
      </c>
      <c r="AK99" s="4">
        <f t="shared" si="366"/>
        <v>1</v>
      </c>
      <c r="AL99" s="3">
        <f t="shared" si="367"/>
        <v>0</v>
      </c>
      <c r="AM99" s="3">
        <f t="shared" si="368"/>
        <v>0</v>
      </c>
      <c r="AN99" s="3">
        <f t="shared" si="369"/>
        <v>0</v>
      </c>
      <c r="AO99" s="3">
        <f t="shared" si="370"/>
        <v>1</v>
      </c>
      <c r="AP99" s="3">
        <f t="shared" si="371"/>
        <v>1</v>
      </c>
      <c r="AQ99" s="3">
        <f t="shared" si="372"/>
        <v>0</v>
      </c>
      <c r="AR99" s="4">
        <f t="shared" si="373"/>
        <v>0</v>
      </c>
      <c r="AS99" s="4">
        <f t="shared" si="374"/>
        <v>0</v>
      </c>
      <c r="AT99" s="3">
        <f t="shared" si="375"/>
        <v>1</v>
      </c>
      <c r="AU99" s="3">
        <f t="shared" si="376"/>
        <v>1</v>
      </c>
      <c r="AV99" s="3">
        <f t="shared" si="377"/>
        <v>0</v>
      </c>
      <c r="AW99" s="3">
        <f t="shared" si="378"/>
        <v>1</v>
      </c>
      <c r="AX99" s="3">
        <f t="shared" si="379"/>
        <v>1</v>
      </c>
      <c r="AY99" s="3">
        <f t="shared" si="380"/>
        <v>0</v>
      </c>
      <c r="AZ99" s="4">
        <f t="shared" si="381"/>
        <v>0</v>
      </c>
      <c r="BA99" s="4">
        <f t="shared" si="382"/>
        <v>0</v>
      </c>
      <c r="BB99" s="3">
        <f t="shared" si="383"/>
        <v>1</v>
      </c>
      <c r="BC99" s="3">
        <f t="shared" si="384"/>
        <v>1</v>
      </c>
      <c r="BD99" s="3">
        <f t="shared" si="385"/>
        <v>0</v>
      </c>
      <c r="BE99" s="3">
        <f t="shared" si="386"/>
        <v>1</v>
      </c>
      <c r="BF99" s="3">
        <f t="shared" si="387"/>
        <v>1</v>
      </c>
      <c r="BG99" s="3">
        <f t="shared" si="388"/>
        <v>0</v>
      </c>
      <c r="BH99" s="4">
        <f t="shared" si="389"/>
        <v>0</v>
      </c>
      <c r="BI99" s="4">
        <f t="shared" si="390"/>
        <v>0</v>
      </c>
      <c r="BJ99" s="3">
        <f t="shared" si="391"/>
        <v>1</v>
      </c>
      <c r="BK99" s="3">
        <f t="shared" si="392"/>
        <v>1</v>
      </c>
      <c r="BL99" s="3">
        <f t="shared" si="393"/>
        <v>0</v>
      </c>
      <c r="BM99" s="3">
        <f t="shared" si="394"/>
        <v>1</v>
      </c>
      <c r="BN99" s="3">
        <f t="shared" si="395"/>
        <v>1</v>
      </c>
      <c r="BO99" s="3">
        <f t="shared" si="396"/>
        <v>0</v>
      </c>
      <c r="BP99" s="4">
        <f t="shared" si="397"/>
        <v>0</v>
      </c>
      <c r="BQ99" s="4">
        <f t="shared" si="398"/>
        <v>0</v>
      </c>
      <c r="BR99" s="3">
        <f t="shared" si="399"/>
        <v>1</v>
      </c>
      <c r="BS99" s="3">
        <f t="shared" si="400"/>
        <v>1</v>
      </c>
      <c r="BT99" s="3">
        <f t="shared" si="401"/>
        <v>0</v>
      </c>
      <c r="BU99" s="3">
        <f t="shared" si="402"/>
        <v>1</v>
      </c>
      <c r="BV99" s="3">
        <f t="shared" si="403"/>
        <v>1</v>
      </c>
      <c r="BW99" s="3">
        <f t="shared" si="404"/>
        <v>0</v>
      </c>
      <c r="BX99" s="4">
        <f t="shared" si="405"/>
        <v>0</v>
      </c>
      <c r="BY99" s="4">
        <f t="shared" si="406"/>
        <v>1</v>
      </c>
      <c r="BZ99" s="3">
        <f t="shared" si="407"/>
        <v>0</v>
      </c>
      <c r="CA99" s="3">
        <f t="shared" si="408"/>
        <v>0</v>
      </c>
      <c r="CB99" s="3">
        <f t="shared" si="409"/>
        <v>0</v>
      </c>
      <c r="CC99" s="3">
        <f t="shared" si="410"/>
        <v>1</v>
      </c>
      <c r="CD99" s="3">
        <f t="shared" si="411"/>
        <v>1</v>
      </c>
      <c r="CE99" s="3">
        <f t="shared" si="412"/>
        <v>0</v>
      </c>
      <c r="CF99" s="4">
        <f t="shared" si="413"/>
        <v>0</v>
      </c>
      <c r="CG99" s="4">
        <f t="shared" si="414"/>
        <v>0</v>
      </c>
      <c r="CH99" s="3">
        <f t="shared" si="415"/>
        <v>1</v>
      </c>
      <c r="CI99" s="3">
        <f t="shared" si="416"/>
        <v>1</v>
      </c>
      <c r="CJ99" s="3">
        <f t="shared" si="417"/>
        <v>0</v>
      </c>
      <c r="CK99" s="3">
        <f t="shared" si="418"/>
        <v>1</v>
      </c>
      <c r="CL99" s="3">
        <f t="shared" si="419"/>
        <v>1</v>
      </c>
      <c r="CM99" s="3">
        <f t="shared" si="420"/>
        <v>0</v>
      </c>
      <c r="CN99" s="4">
        <f t="shared" si="421"/>
        <v>0</v>
      </c>
      <c r="CO99" s="4">
        <f t="shared" si="422"/>
        <v>0</v>
      </c>
      <c r="CP99" s="3">
        <f t="shared" si="423"/>
        <v>1</v>
      </c>
      <c r="CQ99" s="3">
        <f t="shared" si="424"/>
        <v>1</v>
      </c>
      <c r="CR99" s="3">
        <f t="shared" si="425"/>
        <v>0</v>
      </c>
      <c r="CS99" s="3">
        <f t="shared" si="426"/>
        <v>1</v>
      </c>
      <c r="CT99" s="3">
        <f t="shared" si="427"/>
        <v>1</v>
      </c>
      <c r="CU99" s="3">
        <f t="shared" si="428"/>
        <v>0</v>
      </c>
      <c r="CV99" s="4">
        <f t="shared" si="429"/>
        <v>0</v>
      </c>
      <c r="CW99" s="4">
        <f t="shared" si="430"/>
        <v>0</v>
      </c>
      <c r="CX99" s="3">
        <f t="shared" si="431"/>
        <v>1</v>
      </c>
      <c r="CY99" s="3">
        <f t="shared" si="432"/>
        <v>1</v>
      </c>
      <c r="CZ99" s="3">
        <f t="shared" si="433"/>
        <v>0</v>
      </c>
      <c r="DA99" s="3">
        <f t="shared" si="434"/>
        <v>1</v>
      </c>
      <c r="DB99" s="3">
        <f t="shared" si="435"/>
        <v>1</v>
      </c>
      <c r="DC99" s="3">
        <f t="shared" si="436"/>
        <v>0</v>
      </c>
      <c r="DD99" s="4">
        <f t="shared" si="437"/>
        <v>0</v>
      </c>
      <c r="DE99" s="4">
        <f t="shared" si="438"/>
        <v>0</v>
      </c>
      <c r="DF99" s="3">
        <f t="shared" si="439"/>
        <v>1</v>
      </c>
      <c r="DG99" s="3">
        <f t="shared" si="440"/>
        <v>1</v>
      </c>
      <c r="DH99" s="3">
        <f t="shared" si="441"/>
        <v>0</v>
      </c>
      <c r="DI99" s="3">
        <f t="shared" si="442"/>
        <v>1</v>
      </c>
      <c r="DJ99" s="3">
        <f t="shared" si="443"/>
        <v>1</v>
      </c>
      <c r="DK99" s="3">
        <f t="shared" si="444"/>
        <v>0</v>
      </c>
      <c r="DL99" s="4">
        <f t="shared" si="445"/>
        <v>0</v>
      </c>
      <c r="DM99" s="4">
        <f t="shared" si="446"/>
        <v>0</v>
      </c>
      <c r="DN99" s="3">
        <f t="shared" si="447"/>
        <v>1</v>
      </c>
      <c r="DO99" s="3">
        <f t="shared" si="448"/>
        <v>1</v>
      </c>
      <c r="DP99" s="3">
        <f t="shared" si="449"/>
        <v>0</v>
      </c>
      <c r="DQ99" s="3">
        <f t="shared" si="450"/>
        <v>1</v>
      </c>
      <c r="DR99" s="3">
        <f t="shared" si="451"/>
        <v>1</v>
      </c>
      <c r="DS99" s="3">
        <f t="shared" si="452"/>
        <v>0</v>
      </c>
      <c r="DT99" s="4">
        <f t="shared" si="453"/>
        <v>0</v>
      </c>
      <c r="DU99" s="4">
        <f t="shared" si="454"/>
        <v>1</v>
      </c>
      <c r="DV99" s="3">
        <f t="shared" si="455"/>
        <v>0</v>
      </c>
      <c r="DW99" s="3">
        <f t="shared" si="456"/>
        <v>0</v>
      </c>
      <c r="DX99" s="3">
        <f t="shared" si="457"/>
        <v>0</v>
      </c>
      <c r="DY99" s="3">
        <f t="shared" si="458"/>
        <v>1</v>
      </c>
      <c r="DZ99" s="3">
        <f t="shared" si="459"/>
        <v>1</v>
      </c>
      <c r="EA99" s="3">
        <f t="shared" si="460"/>
        <v>0</v>
      </c>
      <c r="EB99" s="4">
        <f t="shared" si="461"/>
        <v>0</v>
      </c>
      <c r="EC99" s="4">
        <f t="shared" si="462"/>
        <v>0</v>
      </c>
      <c r="ED99" s="3">
        <f t="shared" si="463"/>
        <v>1</v>
      </c>
      <c r="EE99" s="3">
        <f t="shared" si="464"/>
        <v>1</v>
      </c>
      <c r="EF99" s="3">
        <f t="shared" si="465"/>
        <v>0</v>
      </c>
      <c r="EG99" s="3">
        <f t="shared" si="466"/>
        <v>1</v>
      </c>
      <c r="EH99" s="3">
        <f t="shared" si="467"/>
        <v>1</v>
      </c>
      <c r="EI99" s="3">
        <f t="shared" si="468"/>
        <v>1</v>
      </c>
      <c r="EJ99" s="4">
        <f t="shared" si="469"/>
        <v>1</v>
      </c>
      <c r="EK99" s="4">
        <f t="shared" si="470"/>
        <v>0</v>
      </c>
      <c r="EL99" s="3">
        <f t="shared" si="471"/>
        <v>0</v>
      </c>
      <c r="EM99" s="3">
        <f t="shared" si="472"/>
        <v>0</v>
      </c>
      <c r="EN99" s="3">
        <f t="shared" si="473"/>
        <v>0</v>
      </c>
      <c r="EO99" s="3">
        <f t="shared" si="474"/>
        <v>1</v>
      </c>
      <c r="EP99" s="3">
        <f t="shared" si="475"/>
        <v>1</v>
      </c>
      <c r="EQ99" s="3">
        <f t="shared" si="476"/>
        <v>1</v>
      </c>
      <c r="ER99" s="4">
        <f t="shared" si="477"/>
        <v>1</v>
      </c>
      <c r="ES99" s="4">
        <f t="shared" si="478"/>
        <v>0</v>
      </c>
      <c r="ET99" s="3">
        <f t="shared" si="479"/>
        <v>0</v>
      </c>
      <c r="EU99" s="3">
        <f t="shared" si="480"/>
        <v>0</v>
      </c>
      <c r="EV99" s="3">
        <f t="shared" si="481"/>
        <v>0</v>
      </c>
      <c r="EW99" s="3">
        <f t="shared" si="482"/>
        <v>1</v>
      </c>
      <c r="EX99" s="3">
        <f t="shared" si="483"/>
        <v>1</v>
      </c>
      <c r="EY99" s="3">
        <f t="shared" si="484"/>
        <v>0</v>
      </c>
      <c r="EZ99" s="4">
        <f t="shared" si="485"/>
        <v>0</v>
      </c>
      <c r="FA99" s="4">
        <f t="shared" si="486"/>
        <v>0</v>
      </c>
      <c r="FB99" s="3">
        <f t="shared" si="487"/>
        <v>1</v>
      </c>
      <c r="FC99" s="3">
        <f t="shared" si="488"/>
        <v>1</v>
      </c>
      <c r="FD99" s="3">
        <f t="shared" si="489"/>
        <v>0</v>
      </c>
    </row>
    <row r="100" spans="1:160" s="9" customFormat="1" hidden="1">
      <c r="A100" s="3">
        <f t="shared" si="330"/>
        <v>1</v>
      </c>
      <c r="B100" s="3">
        <f t="shared" si="331"/>
        <v>1</v>
      </c>
      <c r="C100" s="3">
        <f t="shared" si="332"/>
        <v>0</v>
      </c>
      <c r="D100" s="4">
        <f t="shared" si="333"/>
        <v>0</v>
      </c>
      <c r="E100" s="4">
        <f t="shared" si="334"/>
        <v>1</v>
      </c>
      <c r="F100" s="3">
        <f t="shared" si="335"/>
        <v>0</v>
      </c>
      <c r="G100" s="3">
        <f t="shared" si="336"/>
        <v>0</v>
      </c>
      <c r="H100" s="3">
        <f t="shared" si="337"/>
        <v>0</v>
      </c>
      <c r="I100" s="3">
        <f t="shared" si="338"/>
        <v>1</v>
      </c>
      <c r="J100" s="3">
        <f t="shared" si="339"/>
        <v>1</v>
      </c>
      <c r="K100" s="3">
        <f t="shared" si="340"/>
        <v>1</v>
      </c>
      <c r="L100" s="4">
        <f t="shared" si="341"/>
        <v>1</v>
      </c>
      <c r="M100" s="4">
        <f t="shared" si="342"/>
        <v>0</v>
      </c>
      <c r="N100" s="3">
        <f t="shared" si="343"/>
        <v>0</v>
      </c>
      <c r="O100" s="3">
        <f t="shared" si="344"/>
        <v>0</v>
      </c>
      <c r="P100" s="3">
        <f t="shared" si="345"/>
        <v>0</v>
      </c>
      <c r="Q100" s="3">
        <f t="shared" si="346"/>
        <v>1</v>
      </c>
      <c r="R100" s="3">
        <f t="shared" si="347"/>
        <v>1</v>
      </c>
      <c r="S100" s="3">
        <f t="shared" si="348"/>
        <v>0</v>
      </c>
      <c r="T100" s="4">
        <f t="shared" si="349"/>
        <v>0</v>
      </c>
      <c r="U100" s="4">
        <f t="shared" si="350"/>
        <v>0</v>
      </c>
      <c r="V100" s="3">
        <f t="shared" si="351"/>
        <v>1</v>
      </c>
      <c r="W100" s="3">
        <f t="shared" si="352"/>
        <v>1</v>
      </c>
      <c r="X100" s="3">
        <f t="shared" si="353"/>
        <v>0</v>
      </c>
      <c r="Y100" s="3">
        <f t="shared" si="354"/>
        <v>1</v>
      </c>
      <c r="Z100" s="3">
        <f t="shared" si="355"/>
        <v>1</v>
      </c>
      <c r="AA100" s="3">
        <f t="shared" si="356"/>
        <v>0</v>
      </c>
      <c r="AB100" s="4">
        <f t="shared" si="357"/>
        <v>0</v>
      </c>
      <c r="AC100" s="4">
        <f t="shared" si="358"/>
        <v>0</v>
      </c>
      <c r="AD100" s="3">
        <f t="shared" si="359"/>
        <v>1</v>
      </c>
      <c r="AE100" s="3">
        <f t="shared" si="360"/>
        <v>1</v>
      </c>
      <c r="AF100" s="3">
        <f t="shared" si="361"/>
        <v>0</v>
      </c>
      <c r="AG100" s="3">
        <f t="shared" si="362"/>
        <v>1</v>
      </c>
      <c r="AH100" s="3">
        <f t="shared" si="363"/>
        <v>1</v>
      </c>
      <c r="AI100" s="3">
        <f t="shared" si="364"/>
        <v>1</v>
      </c>
      <c r="AJ100" s="4">
        <f t="shared" si="365"/>
        <v>1</v>
      </c>
      <c r="AK100" s="4">
        <f t="shared" si="366"/>
        <v>0</v>
      </c>
      <c r="AL100" s="3">
        <f t="shared" si="367"/>
        <v>0</v>
      </c>
      <c r="AM100" s="3">
        <f t="shared" si="368"/>
        <v>0</v>
      </c>
      <c r="AN100" s="3">
        <f t="shared" si="369"/>
        <v>0</v>
      </c>
      <c r="AO100" s="3">
        <f t="shared" si="370"/>
        <v>1</v>
      </c>
      <c r="AP100" s="3">
        <f t="shared" si="371"/>
        <v>1</v>
      </c>
      <c r="AQ100" s="3">
        <f t="shared" si="372"/>
        <v>0</v>
      </c>
      <c r="AR100" s="4">
        <f t="shared" si="373"/>
        <v>0</v>
      </c>
      <c r="AS100" s="4">
        <f t="shared" si="374"/>
        <v>1</v>
      </c>
      <c r="AT100" s="3">
        <f t="shared" si="375"/>
        <v>0</v>
      </c>
      <c r="AU100" s="3">
        <f t="shared" si="376"/>
        <v>0</v>
      </c>
      <c r="AV100" s="3">
        <f t="shared" si="377"/>
        <v>0</v>
      </c>
      <c r="AW100" s="3">
        <f t="shared" si="378"/>
        <v>1</v>
      </c>
      <c r="AX100" s="3">
        <f t="shared" si="379"/>
        <v>1</v>
      </c>
      <c r="AY100" s="3">
        <f t="shared" si="380"/>
        <v>0</v>
      </c>
      <c r="AZ100" s="4">
        <f t="shared" si="381"/>
        <v>0</v>
      </c>
      <c r="BA100" s="4">
        <f t="shared" si="382"/>
        <v>0</v>
      </c>
      <c r="BB100" s="3">
        <f t="shared" si="383"/>
        <v>1</v>
      </c>
      <c r="BC100" s="3">
        <f t="shared" si="384"/>
        <v>1</v>
      </c>
      <c r="BD100" s="3">
        <f t="shared" si="385"/>
        <v>0</v>
      </c>
      <c r="BE100" s="3">
        <f t="shared" si="386"/>
        <v>1</v>
      </c>
      <c r="BF100" s="3">
        <f t="shared" si="387"/>
        <v>1</v>
      </c>
      <c r="BG100" s="3">
        <f t="shared" si="388"/>
        <v>0</v>
      </c>
      <c r="BH100" s="4">
        <f t="shared" si="389"/>
        <v>0</v>
      </c>
      <c r="BI100" s="4">
        <f t="shared" si="390"/>
        <v>0</v>
      </c>
      <c r="BJ100" s="3">
        <f t="shared" si="391"/>
        <v>1</v>
      </c>
      <c r="BK100" s="3">
        <f t="shared" si="392"/>
        <v>1</v>
      </c>
      <c r="BL100" s="3">
        <f t="shared" si="393"/>
        <v>0</v>
      </c>
      <c r="BM100" s="3">
        <f t="shared" si="394"/>
        <v>1</v>
      </c>
      <c r="BN100" s="3">
        <f t="shared" si="395"/>
        <v>1</v>
      </c>
      <c r="BO100" s="3">
        <f t="shared" si="396"/>
        <v>0</v>
      </c>
      <c r="BP100" s="4">
        <f t="shared" si="397"/>
        <v>0</v>
      </c>
      <c r="BQ100" s="4">
        <f t="shared" si="398"/>
        <v>0</v>
      </c>
      <c r="BR100" s="3">
        <f t="shared" si="399"/>
        <v>1</v>
      </c>
      <c r="BS100" s="3">
        <f t="shared" si="400"/>
        <v>1</v>
      </c>
      <c r="BT100" s="3">
        <f t="shared" si="401"/>
        <v>0</v>
      </c>
      <c r="BU100" s="3">
        <f t="shared" si="402"/>
        <v>1</v>
      </c>
      <c r="BV100" s="3">
        <f t="shared" si="403"/>
        <v>1</v>
      </c>
      <c r="BW100" s="3">
        <f t="shared" si="404"/>
        <v>0</v>
      </c>
      <c r="BX100" s="4">
        <f t="shared" si="405"/>
        <v>0</v>
      </c>
      <c r="BY100" s="4">
        <f t="shared" si="406"/>
        <v>0</v>
      </c>
      <c r="BZ100" s="3">
        <f t="shared" si="407"/>
        <v>1</v>
      </c>
      <c r="CA100" s="3">
        <f t="shared" si="408"/>
        <v>1</v>
      </c>
      <c r="CB100" s="3">
        <f t="shared" si="409"/>
        <v>0</v>
      </c>
      <c r="CC100" s="3">
        <f t="shared" si="410"/>
        <v>1</v>
      </c>
      <c r="CD100" s="3">
        <f t="shared" si="411"/>
        <v>1</v>
      </c>
      <c r="CE100" s="3">
        <f t="shared" si="412"/>
        <v>0</v>
      </c>
      <c r="CF100" s="4">
        <f t="shared" si="413"/>
        <v>0</v>
      </c>
      <c r="CG100" s="4">
        <f t="shared" si="414"/>
        <v>0</v>
      </c>
      <c r="CH100" s="3">
        <f t="shared" si="415"/>
        <v>1</v>
      </c>
      <c r="CI100" s="3">
        <f t="shared" si="416"/>
        <v>1</v>
      </c>
      <c r="CJ100" s="3">
        <f t="shared" si="417"/>
        <v>0</v>
      </c>
      <c r="CK100" s="3">
        <f t="shared" si="418"/>
        <v>1</v>
      </c>
      <c r="CL100" s="3">
        <f t="shared" si="419"/>
        <v>1</v>
      </c>
      <c r="CM100" s="3">
        <f t="shared" si="420"/>
        <v>0</v>
      </c>
      <c r="CN100" s="4">
        <f t="shared" si="421"/>
        <v>0</v>
      </c>
      <c r="CO100" s="4">
        <f t="shared" si="422"/>
        <v>0</v>
      </c>
      <c r="CP100" s="3">
        <f t="shared" si="423"/>
        <v>0</v>
      </c>
      <c r="CQ100" s="3">
        <f t="shared" si="424"/>
        <v>0</v>
      </c>
      <c r="CR100" s="3">
        <f t="shared" si="425"/>
        <v>1</v>
      </c>
      <c r="CS100" s="3">
        <f t="shared" si="426"/>
        <v>1</v>
      </c>
      <c r="CT100" s="3">
        <f t="shared" si="427"/>
        <v>1</v>
      </c>
      <c r="CU100" s="3">
        <f t="shared" si="428"/>
        <v>0</v>
      </c>
      <c r="CV100" s="4">
        <f t="shared" si="429"/>
        <v>0</v>
      </c>
      <c r="CW100" s="4">
        <f t="shared" si="430"/>
        <v>0</v>
      </c>
      <c r="CX100" s="3">
        <f t="shared" si="431"/>
        <v>1</v>
      </c>
      <c r="CY100" s="3">
        <f t="shared" si="432"/>
        <v>1</v>
      </c>
      <c r="CZ100" s="3">
        <f t="shared" si="433"/>
        <v>0</v>
      </c>
      <c r="DA100" s="3">
        <f t="shared" si="434"/>
        <v>1</v>
      </c>
      <c r="DB100" s="3">
        <f t="shared" si="435"/>
        <v>1</v>
      </c>
      <c r="DC100" s="3">
        <f t="shared" si="436"/>
        <v>0</v>
      </c>
      <c r="DD100" s="4">
        <f t="shared" si="437"/>
        <v>0</v>
      </c>
      <c r="DE100" s="4">
        <f t="shared" si="438"/>
        <v>0</v>
      </c>
      <c r="DF100" s="3">
        <f t="shared" si="439"/>
        <v>0</v>
      </c>
      <c r="DG100" s="3">
        <f t="shared" si="440"/>
        <v>0</v>
      </c>
      <c r="DH100" s="3">
        <f t="shared" si="441"/>
        <v>1</v>
      </c>
      <c r="DI100" s="3">
        <f t="shared" si="442"/>
        <v>1</v>
      </c>
      <c r="DJ100" s="3">
        <f t="shared" si="443"/>
        <v>1</v>
      </c>
      <c r="DK100" s="3">
        <f t="shared" si="444"/>
        <v>0</v>
      </c>
      <c r="DL100" s="4">
        <f t="shared" si="445"/>
        <v>0</v>
      </c>
      <c r="DM100" s="4">
        <f t="shared" si="446"/>
        <v>0</v>
      </c>
      <c r="DN100" s="3">
        <f t="shared" si="447"/>
        <v>1</v>
      </c>
      <c r="DO100" s="3">
        <f t="shared" si="448"/>
        <v>1</v>
      </c>
      <c r="DP100" s="3">
        <f t="shared" si="449"/>
        <v>0</v>
      </c>
      <c r="DQ100" s="3">
        <f t="shared" si="450"/>
        <v>1</v>
      </c>
      <c r="DR100" s="3">
        <f t="shared" si="451"/>
        <v>1</v>
      </c>
      <c r="DS100" s="3">
        <f t="shared" si="452"/>
        <v>0</v>
      </c>
      <c r="DT100" s="4">
        <f t="shared" si="453"/>
        <v>0</v>
      </c>
      <c r="DU100" s="4">
        <f t="shared" si="454"/>
        <v>0</v>
      </c>
      <c r="DV100" s="3">
        <f t="shared" si="455"/>
        <v>1</v>
      </c>
      <c r="DW100" s="3">
        <f t="shared" si="456"/>
        <v>1</v>
      </c>
      <c r="DX100" s="3">
        <f t="shared" si="457"/>
        <v>0</v>
      </c>
      <c r="DY100" s="3">
        <f t="shared" si="458"/>
        <v>1</v>
      </c>
      <c r="DZ100" s="3">
        <f t="shared" si="459"/>
        <v>1</v>
      </c>
      <c r="EA100" s="3">
        <f t="shared" si="460"/>
        <v>0</v>
      </c>
      <c r="EB100" s="4">
        <f t="shared" si="461"/>
        <v>0</v>
      </c>
      <c r="EC100" s="4">
        <f t="shared" si="462"/>
        <v>1</v>
      </c>
      <c r="ED100" s="3">
        <f t="shared" si="463"/>
        <v>0</v>
      </c>
      <c r="EE100" s="3">
        <f t="shared" si="464"/>
        <v>0</v>
      </c>
      <c r="EF100" s="3">
        <f t="shared" si="465"/>
        <v>0</v>
      </c>
      <c r="EG100" s="3">
        <f t="shared" si="466"/>
        <v>1</v>
      </c>
      <c r="EH100" s="3">
        <f t="shared" si="467"/>
        <v>1</v>
      </c>
      <c r="EI100" s="3">
        <f t="shared" si="468"/>
        <v>0</v>
      </c>
      <c r="EJ100" s="4">
        <f t="shared" si="469"/>
        <v>0</v>
      </c>
      <c r="EK100" s="4">
        <f t="shared" si="470"/>
        <v>1</v>
      </c>
      <c r="EL100" s="3">
        <f t="shared" si="471"/>
        <v>0</v>
      </c>
      <c r="EM100" s="3">
        <f t="shared" si="472"/>
        <v>0</v>
      </c>
      <c r="EN100" s="3">
        <f t="shared" si="473"/>
        <v>0</v>
      </c>
      <c r="EO100" s="3">
        <f t="shared" si="474"/>
        <v>1</v>
      </c>
      <c r="EP100" s="3">
        <f t="shared" si="475"/>
        <v>1</v>
      </c>
      <c r="EQ100" s="3">
        <f t="shared" si="476"/>
        <v>0</v>
      </c>
      <c r="ER100" s="4">
        <f t="shared" si="477"/>
        <v>0</v>
      </c>
      <c r="ES100" s="4">
        <f t="shared" si="478"/>
        <v>1</v>
      </c>
      <c r="ET100" s="3">
        <f t="shared" si="479"/>
        <v>0</v>
      </c>
      <c r="EU100" s="3">
        <f t="shared" si="480"/>
        <v>0</v>
      </c>
      <c r="EV100" s="3">
        <f t="shared" si="481"/>
        <v>0</v>
      </c>
      <c r="EW100" s="3">
        <f t="shared" si="482"/>
        <v>1</v>
      </c>
      <c r="EX100" s="3">
        <f t="shared" si="483"/>
        <v>1</v>
      </c>
      <c r="EY100" s="3">
        <f t="shared" si="484"/>
        <v>0</v>
      </c>
      <c r="EZ100" s="4">
        <f t="shared" si="485"/>
        <v>0</v>
      </c>
      <c r="FA100" s="4">
        <f t="shared" si="486"/>
        <v>1</v>
      </c>
      <c r="FB100" s="3">
        <f t="shared" si="487"/>
        <v>0</v>
      </c>
      <c r="FC100" s="3">
        <f t="shared" si="488"/>
        <v>0</v>
      </c>
      <c r="FD100" s="3">
        <f t="shared" si="489"/>
        <v>0</v>
      </c>
    </row>
    <row r="101" spans="1:160" s="9" customFormat="1" hidden="1">
      <c r="A101" s="3">
        <f t="shared" si="330"/>
        <v>1</v>
      </c>
      <c r="B101" s="3">
        <f t="shared" si="331"/>
        <v>1</v>
      </c>
      <c r="C101" s="3">
        <f t="shared" si="332"/>
        <v>1</v>
      </c>
      <c r="D101" s="4">
        <f t="shared" si="333"/>
        <v>1</v>
      </c>
      <c r="E101" s="4">
        <f t="shared" si="334"/>
        <v>0</v>
      </c>
      <c r="F101" s="3">
        <f t="shared" si="335"/>
        <v>0</v>
      </c>
      <c r="G101" s="3">
        <f t="shared" si="336"/>
        <v>0</v>
      </c>
      <c r="H101" s="3">
        <f t="shared" si="337"/>
        <v>0</v>
      </c>
      <c r="I101" s="3">
        <f t="shared" si="338"/>
        <v>1</v>
      </c>
      <c r="J101" s="3">
        <f t="shared" si="339"/>
        <v>1</v>
      </c>
      <c r="K101" s="3">
        <f t="shared" si="340"/>
        <v>1</v>
      </c>
      <c r="L101" s="4">
        <f t="shared" si="341"/>
        <v>1</v>
      </c>
      <c r="M101" s="4">
        <f t="shared" si="342"/>
        <v>0</v>
      </c>
      <c r="N101" s="3">
        <f t="shared" si="343"/>
        <v>0</v>
      </c>
      <c r="O101" s="3">
        <f t="shared" si="344"/>
        <v>0</v>
      </c>
      <c r="P101" s="3">
        <f t="shared" si="345"/>
        <v>0</v>
      </c>
      <c r="Q101" s="3">
        <f t="shared" si="346"/>
        <v>1</v>
      </c>
      <c r="R101" s="3">
        <f t="shared" si="347"/>
        <v>1</v>
      </c>
      <c r="S101" s="3">
        <f t="shared" si="348"/>
        <v>1</v>
      </c>
      <c r="T101" s="4">
        <f t="shared" si="349"/>
        <v>1</v>
      </c>
      <c r="U101" s="4">
        <f t="shared" si="350"/>
        <v>0</v>
      </c>
      <c r="V101" s="3">
        <f t="shared" si="351"/>
        <v>0</v>
      </c>
      <c r="W101" s="3">
        <f t="shared" si="352"/>
        <v>0</v>
      </c>
      <c r="X101" s="3">
        <f t="shared" si="353"/>
        <v>0</v>
      </c>
      <c r="Y101" s="3">
        <f t="shared" si="354"/>
        <v>1</v>
      </c>
      <c r="Z101" s="3">
        <f t="shared" si="355"/>
        <v>1</v>
      </c>
      <c r="AA101" s="3">
        <f t="shared" si="356"/>
        <v>1</v>
      </c>
      <c r="AB101" s="4">
        <f t="shared" si="357"/>
        <v>1</v>
      </c>
      <c r="AC101" s="4">
        <f t="shared" si="358"/>
        <v>0</v>
      </c>
      <c r="AD101" s="3">
        <f t="shared" si="359"/>
        <v>0</v>
      </c>
      <c r="AE101" s="3">
        <f t="shared" si="360"/>
        <v>0</v>
      </c>
      <c r="AF101" s="3">
        <f t="shared" si="361"/>
        <v>0</v>
      </c>
      <c r="AG101" s="3">
        <f t="shared" si="362"/>
        <v>1</v>
      </c>
      <c r="AH101" s="3">
        <f t="shared" si="363"/>
        <v>1</v>
      </c>
      <c r="AI101" s="3">
        <f t="shared" si="364"/>
        <v>1</v>
      </c>
      <c r="AJ101" s="4">
        <f t="shared" si="365"/>
        <v>1</v>
      </c>
      <c r="AK101" s="4">
        <f t="shared" si="366"/>
        <v>0</v>
      </c>
      <c r="AL101" s="3">
        <f t="shared" si="367"/>
        <v>0</v>
      </c>
      <c r="AM101" s="3">
        <f t="shared" si="368"/>
        <v>0</v>
      </c>
      <c r="AN101" s="3">
        <f t="shared" si="369"/>
        <v>0</v>
      </c>
      <c r="AO101" s="3">
        <f t="shared" si="370"/>
        <v>1</v>
      </c>
      <c r="AP101" s="3">
        <f t="shared" si="371"/>
        <v>1</v>
      </c>
      <c r="AQ101" s="3">
        <f t="shared" si="372"/>
        <v>1</v>
      </c>
      <c r="AR101" s="4">
        <f t="shared" si="373"/>
        <v>1</v>
      </c>
      <c r="AS101" s="4">
        <f t="shared" si="374"/>
        <v>0</v>
      </c>
      <c r="AT101" s="3">
        <f t="shared" si="375"/>
        <v>0</v>
      </c>
      <c r="AU101" s="3">
        <f t="shared" si="376"/>
        <v>0</v>
      </c>
      <c r="AV101" s="3">
        <f t="shared" si="377"/>
        <v>0</v>
      </c>
      <c r="AW101" s="3">
        <f t="shared" si="378"/>
        <v>1</v>
      </c>
      <c r="AX101" s="3">
        <f t="shared" si="379"/>
        <v>1</v>
      </c>
      <c r="AY101" s="3">
        <f t="shared" si="380"/>
        <v>1</v>
      </c>
      <c r="AZ101" s="4">
        <f t="shared" si="381"/>
        <v>1</v>
      </c>
      <c r="BA101" s="4">
        <f t="shared" si="382"/>
        <v>0</v>
      </c>
      <c r="BB101" s="3">
        <f t="shared" si="383"/>
        <v>0</v>
      </c>
      <c r="BC101" s="3">
        <f t="shared" si="384"/>
        <v>0</v>
      </c>
      <c r="BD101" s="3">
        <f t="shared" si="385"/>
        <v>0</v>
      </c>
      <c r="BE101" s="3">
        <f t="shared" si="386"/>
        <v>1</v>
      </c>
      <c r="BF101" s="3">
        <f t="shared" si="387"/>
        <v>1</v>
      </c>
      <c r="BG101" s="3">
        <f t="shared" si="388"/>
        <v>1</v>
      </c>
      <c r="BH101" s="4">
        <f t="shared" si="389"/>
        <v>1</v>
      </c>
      <c r="BI101" s="4">
        <f t="shared" si="390"/>
        <v>0</v>
      </c>
      <c r="BJ101" s="3">
        <f t="shared" si="391"/>
        <v>0</v>
      </c>
      <c r="BK101" s="3">
        <f t="shared" si="392"/>
        <v>0</v>
      </c>
      <c r="BL101" s="3">
        <f t="shared" si="393"/>
        <v>0</v>
      </c>
      <c r="BM101" s="3">
        <f t="shared" si="394"/>
        <v>1</v>
      </c>
      <c r="BN101" s="3">
        <f t="shared" si="395"/>
        <v>1</v>
      </c>
      <c r="BO101" s="3">
        <f t="shared" si="396"/>
        <v>1</v>
      </c>
      <c r="BP101" s="4">
        <f t="shared" si="397"/>
        <v>1</v>
      </c>
      <c r="BQ101" s="4">
        <f t="shared" si="398"/>
        <v>0</v>
      </c>
      <c r="BR101" s="3">
        <f t="shared" si="399"/>
        <v>0</v>
      </c>
      <c r="BS101" s="3">
        <f t="shared" si="400"/>
        <v>0</v>
      </c>
      <c r="BT101" s="3">
        <f t="shared" si="401"/>
        <v>0</v>
      </c>
      <c r="BU101" s="3">
        <f t="shared" si="402"/>
        <v>1</v>
      </c>
      <c r="BV101" s="3">
        <f t="shared" si="403"/>
        <v>1</v>
      </c>
      <c r="BW101" s="3">
        <f t="shared" si="404"/>
        <v>1</v>
      </c>
      <c r="BX101" s="4">
        <f t="shared" si="405"/>
        <v>1</v>
      </c>
      <c r="BY101" s="4">
        <f t="shared" si="406"/>
        <v>0</v>
      </c>
      <c r="BZ101" s="3">
        <f t="shared" si="407"/>
        <v>0</v>
      </c>
      <c r="CA101" s="3">
        <f t="shared" si="408"/>
        <v>0</v>
      </c>
      <c r="CB101" s="3">
        <f t="shared" si="409"/>
        <v>0</v>
      </c>
      <c r="CC101" s="3">
        <f t="shared" si="410"/>
        <v>1</v>
      </c>
      <c r="CD101" s="3">
        <f t="shared" si="411"/>
        <v>1</v>
      </c>
      <c r="CE101" s="3">
        <f t="shared" si="412"/>
        <v>1</v>
      </c>
      <c r="CF101" s="4">
        <f t="shared" si="413"/>
        <v>1</v>
      </c>
      <c r="CG101" s="4">
        <f t="shared" si="414"/>
        <v>0</v>
      </c>
      <c r="CH101" s="3">
        <f t="shared" si="415"/>
        <v>0</v>
      </c>
      <c r="CI101" s="3">
        <f t="shared" si="416"/>
        <v>0</v>
      </c>
      <c r="CJ101" s="3">
        <f t="shared" si="417"/>
        <v>0</v>
      </c>
      <c r="CK101" s="3">
        <f t="shared" si="418"/>
        <v>1</v>
      </c>
      <c r="CL101" s="3">
        <f t="shared" si="419"/>
        <v>1</v>
      </c>
      <c r="CM101" s="3">
        <f t="shared" si="420"/>
        <v>1</v>
      </c>
      <c r="CN101" s="4">
        <f t="shared" si="421"/>
        <v>1</v>
      </c>
      <c r="CO101" s="4">
        <f t="shared" si="422"/>
        <v>0</v>
      </c>
      <c r="CP101" s="3">
        <f t="shared" si="423"/>
        <v>0</v>
      </c>
      <c r="CQ101" s="3">
        <f t="shared" si="424"/>
        <v>0</v>
      </c>
      <c r="CR101" s="3">
        <f t="shared" si="425"/>
        <v>0</v>
      </c>
      <c r="CS101" s="3">
        <f t="shared" si="426"/>
        <v>1</v>
      </c>
      <c r="CT101" s="3">
        <f t="shared" si="427"/>
        <v>1</v>
      </c>
      <c r="CU101" s="3">
        <f t="shared" si="428"/>
        <v>1</v>
      </c>
      <c r="CV101" s="4">
        <f t="shared" si="429"/>
        <v>1</v>
      </c>
      <c r="CW101" s="4">
        <f t="shared" si="430"/>
        <v>0</v>
      </c>
      <c r="CX101" s="3">
        <f t="shared" si="431"/>
        <v>0</v>
      </c>
      <c r="CY101" s="3">
        <f t="shared" si="432"/>
        <v>0</v>
      </c>
      <c r="CZ101" s="3">
        <f t="shared" si="433"/>
        <v>0</v>
      </c>
      <c r="DA101" s="3">
        <f t="shared" si="434"/>
        <v>1</v>
      </c>
      <c r="DB101" s="3">
        <f t="shared" si="435"/>
        <v>1</v>
      </c>
      <c r="DC101" s="3">
        <f t="shared" si="436"/>
        <v>1</v>
      </c>
      <c r="DD101" s="4">
        <f t="shared" si="437"/>
        <v>1</v>
      </c>
      <c r="DE101" s="4">
        <f t="shared" si="438"/>
        <v>0</v>
      </c>
      <c r="DF101" s="3">
        <f t="shared" si="439"/>
        <v>0</v>
      </c>
      <c r="DG101" s="3">
        <f t="shared" si="440"/>
        <v>0</v>
      </c>
      <c r="DH101" s="3">
        <f t="shared" si="441"/>
        <v>0</v>
      </c>
      <c r="DI101" s="3">
        <f t="shared" si="442"/>
        <v>1</v>
      </c>
      <c r="DJ101" s="3">
        <f t="shared" si="443"/>
        <v>1</v>
      </c>
      <c r="DK101" s="3">
        <f t="shared" si="444"/>
        <v>1</v>
      </c>
      <c r="DL101" s="4">
        <f t="shared" si="445"/>
        <v>1</v>
      </c>
      <c r="DM101" s="4">
        <f t="shared" si="446"/>
        <v>0</v>
      </c>
      <c r="DN101" s="3">
        <f t="shared" si="447"/>
        <v>0</v>
      </c>
      <c r="DO101" s="3">
        <f t="shared" si="448"/>
        <v>0</v>
      </c>
      <c r="DP101" s="3">
        <f t="shared" si="449"/>
        <v>0</v>
      </c>
      <c r="DQ101" s="3">
        <f t="shared" si="450"/>
        <v>1</v>
      </c>
      <c r="DR101" s="3">
        <f t="shared" si="451"/>
        <v>1</v>
      </c>
      <c r="DS101" s="3">
        <f t="shared" si="452"/>
        <v>1</v>
      </c>
      <c r="DT101" s="4">
        <f t="shared" si="453"/>
        <v>1</v>
      </c>
      <c r="DU101" s="4">
        <f t="shared" si="454"/>
        <v>0</v>
      </c>
      <c r="DV101" s="3">
        <f t="shared" si="455"/>
        <v>0</v>
      </c>
      <c r="DW101" s="3">
        <f t="shared" si="456"/>
        <v>0</v>
      </c>
      <c r="DX101" s="3">
        <f t="shared" si="457"/>
        <v>0</v>
      </c>
      <c r="DY101" s="3">
        <f t="shared" si="458"/>
        <v>1</v>
      </c>
      <c r="DZ101" s="3">
        <f t="shared" si="459"/>
        <v>1</v>
      </c>
      <c r="EA101" s="3">
        <f t="shared" si="460"/>
        <v>1</v>
      </c>
      <c r="EB101" s="4">
        <f t="shared" si="461"/>
        <v>1</v>
      </c>
      <c r="EC101" s="4">
        <f t="shared" si="462"/>
        <v>0</v>
      </c>
      <c r="ED101" s="3">
        <f t="shared" si="463"/>
        <v>0</v>
      </c>
      <c r="EE101" s="3">
        <f t="shared" si="464"/>
        <v>0</v>
      </c>
      <c r="EF101" s="3">
        <f t="shared" si="465"/>
        <v>0</v>
      </c>
      <c r="EG101" s="3">
        <f t="shared" si="466"/>
        <v>1</v>
      </c>
      <c r="EH101" s="3">
        <f t="shared" si="467"/>
        <v>1</v>
      </c>
      <c r="EI101" s="3">
        <f t="shared" si="468"/>
        <v>1</v>
      </c>
      <c r="EJ101" s="4">
        <f t="shared" si="469"/>
        <v>1</v>
      </c>
      <c r="EK101" s="4">
        <f t="shared" si="470"/>
        <v>0</v>
      </c>
      <c r="EL101" s="3">
        <f t="shared" si="471"/>
        <v>0</v>
      </c>
      <c r="EM101" s="3">
        <f t="shared" si="472"/>
        <v>0</v>
      </c>
      <c r="EN101" s="3">
        <f t="shared" si="473"/>
        <v>0</v>
      </c>
      <c r="EO101" s="3">
        <f t="shared" si="474"/>
        <v>1</v>
      </c>
      <c r="EP101" s="3">
        <f t="shared" si="475"/>
        <v>1</v>
      </c>
      <c r="EQ101" s="3">
        <f t="shared" si="476"/>
        <v>1</v>
      </c>
      <c r="ER101" s="4">
        <f t="shared" si="477"/>
        <v>1</v>
      </c>
      <c r="ES101" s="4">
        <f t="shared" si="478"/>
        <v>0</v>
      </c>
      <c r="ET101" s="3">
        <f t="shared" si="479"/>
        <v>0</v>
      </c>
      <c r="EU101" s="3">
        <f t="shared" si="480"/>
        <v>0</v>
      </c>
      <c r="EV101" s="3">
        <f t="shared" si="481"/>
        <v>0</v>
      </c>
      <c r="EW101" s="3">
        <f t="shared" si="482"/>
        <v>1</v>
      </c>
      <c r="EX101" s="3">
        <f t="shared" si="483"/>
        <v>1</v>
      </c>
      <c r="EY101" s="3">
        <f t="shared" si="484"/>
        <v>1</v>
      </c>
      <c r="EZ101" s="4">
        <f t="shared" si="485"/>
        <v>1</v>
      </c>
      <c r="FA101" s="4">
        <f t="shared" si="486"/>
        <v>0</v>
      </c>
      <c r="FB101" s="3">
        <f t="shared" si="487"/>
        <v>0</v>
      </c>
      <c r="FC101" s="3">
        <f t="shared" si="488"/>
        <v>0</v>
      </c>
      <c r="FD101" s="3">
        <f t="shared" si="489"/>
        <v>0</v>
      </c>
    </row>
    <row r="102" spans="1:160" s="9" customFormat="1" hidden="1">
      <c r="A102" s="3">
        <f t="shared" si="330"/>
        <v>1</v>
      </c>
      <c r="B102" s="3">
        <f t="shared" si="331"/>
        <v>1</v>
      </c>
      <c r="C102" s="3">
        <f t="shared" si="332"/>
        <v>0</v>
      </c>
      <c r="D102" s="4">
        <f t="shared" si="333"/>
        <v>0</v>
      </c>
      <c r="E102" s="4">
        <f t="shared" si="334"/>
        <v>0</v>
      </c>
      <c r="F102" s="3">
        <f t="shared" si="335"/>
        <v>1</v>
      </c>
      <c r="G102" s="3">
        <f t="shared" si="336"/>
        <v>1</v>
      </c>
      <c r="H102" s="3">
        <f t="shared" si="337"/>
        <v>0</v>
      </c>
      <c r="I102" s="3">
        <f t="shared" si="338"/>
        <v>1</v>
      </c>
      <c r="J102" s="3">
        <f t="shared" si="339"/>
        <v>1</v>
      </c>
      <c r="K102" s="3">
        <f t="shared" si="340"/>
        <v>0</v>
      </c>
      <c r="L102" s="4">
        <f t="shared" si="341"/>
        <v>0</v>
      </c>
      <c r="M102" s="4">
        <f t="shared" si="342"/>
        <v>0</v>
      </c>
      <c r="N102" s="3">
        <f t="shared" si="343"/>
        <v>0</v>
      </c>
      <c r="O102" s="3">
        <f t="shared" si="344"/>
        <v>0</v>
      </c>
      <c r="P102" s="3">
        <f t="shared" si="345"/>
        <v>1</v>
      </c>
      <c r="Q102" s="3">
        <f t="shared" si="346"/>
        <v>1</v>
      </c>
      <c r="R102" s="3">
        <f t="shared" si="347"/>
        <v>1</v>
      </c>
      <c r="S102" s="3">
        <f t="shared" si="348"/>
        <v>0</v>
      </c>
      <c r="T102" s="4">
        <f t="shared" si="349"/>
        <v>0</v>
      </c>
      <c r="U102" s="4">
        <f t="shared" si="350"/>
        <v>0</v>
      </c>
      <c r="V102" s="3">
        <f t="shared" si="351"/>
        <v>1</v>
      </c>
      <c r="W102" s="3">
        <f t="shared" si="352"/>
        <v>1</v>
      </c>
      <c r="X102" s="3">
        <f t="shared" si="353"/>
        <v>0</v>
      </c>
      <c r="Y102" s="3">
        <f t="shared" si="354"/>
        <v>1</v>
      </c>
      <c r="Z102" s="3">
        <f t="shared" si="355"/>
        <v>1</v>
      </c>
      <c r="AA102" s="3">
        <f t="shared" si="356"/>
        <v>0</v>
      </c>
      <c r="AB102" s="4">
        <f t="shared" si="357"/>
        <v>0</v>
      </c>
      <c r="AC102" s="4">
        <f t="shared" si="358"/>
        <v>0</v>
      </c>
      <c r="AD102" s="3">
        <f t="shared" si="359"/>
        <v>0</v>
      </c>
      <c r="AE102" s="3">
        <f t="shared" si="360"/>
        <v>0</v>
      </c>
      <c r="AF102" s="3">
        <f t="shared" si="361"/>
        <v>1</v>
      </c>
      <c r="AG102" s="3">
        <f t="shared" si="362"/>
        <v>1</v>
      </c>
      <c r="AH102" s="3">
        <f t="shared" si="363"/>
        <v>1</v>
      </c>
      <c r="AI102" s="3">
        <f t="shared" si="364"/>
        <v>0</v>
      </c>
      <c r="AJ102" s="4">
        <f t="shared" si="365"/>
        <v>0</v>
      </c>
      <c r="AK102" s="4">
        <f t="shared" si="366"/>
        <v>1</v>
      </c>
      <c r="AL102" s="3">
        <f t="shared" si="367"/>
        <v>0</v>
      </c>
      <c r="AM102" s="3">
        <f t="shared" si="368"/>
        <v>0</v>
      </c>
      <c r="AN102" s="3">
        <f t="shared" si="369"/>
        <v>0</v>
      </c>
      <c r="AO102" s="3">
        <f t="shared" si="370"/>
        <v>1</v>
      </c>
      <c r="AP102" s="3">
        <f t="shared" si="371"/>
        <v>1</v>
      </c>
      <c r="AQ102" s="3">
        <f t="shared" si="372"/>
        <v>0</v>
      </c>
      <c r="AR102" s="4">
        <f t="shared" si="373"/>
        <v>0</v>
      </c>
      <c r="AS102" s="4">
        <f t="shared" si="374"/>
        <v>1</v>
      </c>
      <c r="AT102" s="3">
        <f t="shared" si="375"/>
        <v>0</v>
      </c>
      <c r="AU102" s="3">
        <f t="shared" si="376"/>
        <v>0</v>
      </c>
      <c r="AV102" s="3">
        <f t="shared" si="377"/>
        <v>0</v>
      </c>
      <c r="AW102" s="3">
        <f t="shared" si="378"/>
        <v>1</v>
      </c>
      <c r="AX102" s="3">
        <f t="shared" si="379"/>
        <v>1</v>
      </c>
      <c r="AY102" s="3">
        <f t="shared" si="380"/>
        <v>0</v>
      </c>
      <c r="AZ102" s="4">
        <f t="shared" si="381"/>
        <v>0</v>
      </c>
      <c r="BA102" s="4">
        <f t="shared" si="382"/>
        <v>0</v>
      </c>
      <c r="BB102" s="3">
        <f t="shared" si="383"/>
        <v>0</v>
      </c>
      <c r="BC102" s="3">
        <f t="shared" si="384"/>
        <v>0</v>
      </c>
      <c r="BD102" s="3">
        <f t="shared" si="385"/>
        <v>1</v>
      </c>
      <c r="BE102" s="3">
        <f t="shared" si="386"/>
        <v>1</v>
      </c>
      <c r="BF102" s="3">
        <f t="shared" si="387"/>
        <v>1</v>
      </c>
      <c r="BG102" s="3">
        <f t="shared" si="388"/>
        <v>0</v>
      </c>
      <c r="BH102" s="4">
        <f t="shared" si="389"/>
        <v>0</v>
      </c>
      <c r="BI102" s="4">
        <f t="shared" si="390"/>
        <v>0</v>
      </c>
      <c r="BJ102" s="3">
        <f t="shared" si="391"/>
        <v>0</v>
      </c>
      <c r="BK102" s="3">
        <f t="shared" si="392"/>
        <v>0</v>
      </c>
      <c r="BL102" s="3">
        <f t="shared" si="393"/>
        <v>1</v>
      </c>
      <c r="BM102" s="3">
        <f t="shared" si="394"/>
        <v>1</v>
      </c>
      <c r="BN102" s="3">
        <f t="shared" si="395"/>
        <v>1</v>
      </c>
      <c r="BO102" s="3">
        <f t="shared" si="396"/>
        <v>0</v>
      </c>
      <c r="BP102" s="4">
        <f t="shared" si="397"/>
        <v>0</v>
      </c>
      <c r="BQ102" s="4">
        <f t="shared" si="398"/>
        <v>0</v>
      </c>
      <c r="BR102" s="3">
        <f t="shared" si="399"/>
        <v>1</v>
      </c>
      <c r="BS102" s="3">
        <f t="shared" si="400"/>
        <v>1</v>
      </c>
      <c r="BT102" s="3">
        <f t="shared" si="401"/>
        <v>0</v>
      </c>
      <c r="BU102" s="3">
        <f t="shared" si="402"/>
        <v>1</v>
      </c>
      <c r="BV102" s="3">
        <f t="shared" si="403"/>
        <v>1</v>
      </c>
      <c r="BW102" s="3">
        <f t="shared" si="404"/>
        <v>0</v>
      </c>
      <c r="BX102" s="4">
        <f t="shared" si="405"/>
        <v>0</v>
      </c>
      <c r="BY102" s="4">
        <f t="shared" si="406"/>
        <v>1</v>
      </c>
      <c r="BZ102" s="3">
        <f t="shared" si="407"/>
        <v>0</v>
      </c>
      <c r="CA102" s="3">
        <f t="shared" si="408"/>
        <v>0</v>
      </c>
      <c r="CB102" s="3">
        <f t="shared" si="409"/>
        <v>0</v>
      </c>
      <c r="CC102" s="3">
        <f t="shared" si="410"/>
        <v>1</v>
      </c>
      <c r="CD102" s="3">
        <f t="shared" si="411"/>
        <v>1</v>
      </c>
      <c r="CE102" s="3">
        <f t="shared" si="412"/>
        <v>0</v>
      </c>
      <c r="CF102" s="4">
        <f t="shared" si="413"/>
        <v>0</v>
      </c>
      <c r="CG102" s="4">
        <f t="shared" si="414"/>
        <v>1</v>
      </c>
      <c r="CH102" s="3">
        <f t="shared" si="415"/>
        <v>0</v>
      </c>
      <c r="CI102" s="3">
        <f t="shared" si="416"/>
        <v>0</v>
      </c>
      <c r="CJ102" s="3">
        <f t="shared" si="417"/>
        <v>0</v>
      </c>
      <c r="CK102" s="3">
        <f t="shared" si="418"/>
        <v>1</v>
      </c>
      <c r="CL102" s="3">
        <f t="shared" si="419"/>
        <v>1</v>
      </c>
      <c r="CM102" s="3">
        <f t="shared" si="420"/>
        <v>0</v>
      </c>
      <c r="CN102" s="4">
        <f t="shared" si="421"/>
        <v>0</v>
      </c>
      <c r="CO102" s="4">
        <f t="shared" si="422"/>
        <v>0</v>
      </c>
      <c r="CP102" s="3">
        <f t="shared" si="423"/>
        <v>1</v>
      </c>
      <c r="CQ102" s="3">
        <f t="shared" si="424"/>
        <v>1</v>
      </c>
      <c r="CR102" s="3">
        <f t="shared" si="425"/>
        <v>0</v>
      </c>
      <c r="CS102" s="3">
        <f t="shared" si="426"/>
        <v>1</v>
      </c>
      <c r="CT102" s="3">
        <f t="shared" si="427"/>
        <v>1</v>
      </c>
      <c r="CU102" s="3">
        <f t="shared" si="428"/>
        <v>0</v>
      </c>
      <c r="CV102" s="4">
        <f t="shared" si="429"/>
        <v>0</v>
      </c>
      <c r="CW102" s="4">
        <f t="shared" si="430"/>
        <v>0</v>
      </c>
      <c r="CX102" s="3">
        <f t="shared" si="431"/>
        <v>1</v>
      </c>
      <c r="CY102" s="3">
        <f t="shared" si="432"/>
        <v>1</v>
      </c>
      <c r="CZ102" s="3">
        <f t="shared" si="433"/>
        <v>0</v>
      </c>
      <c r="DA102" s="3">
        <f t="shared" si="434"/>
        <v>1</v>
      </c>
      <c r="DB102" s="3">
        <f t="shared" si="435"/>
        <v>1</v>
      </c>
      <c r="DC102" s="3">
        <f t="shared" si="436"/>
        <v>0</v>
      </c>
      <c r="DD102" s="4">
        <f t="shared" si="437"/>
        <v>0</v>
      </c>
      <c r="DE102" s="4">
        <f t="shared" si="438"/>
        <v>0</v>
      </c>
      <c r="DF102" s="3">
        <f t="shared" si="439"/>
        <v>1</v>
      </c>
      <c r="DG102" s="3">
        <f t="shared" si="440"/>
        <v>1</v>
      </c>
      <c r="DH102" s="3">
        <f t="shared" si="441"/>
        <v>0</v>
      </c>
      <c r="DI102" s="3">
        <f t="shared" si="442"/>
        <v>1</v>
      </c>
      <c r="DJ102" s="3">
        <f t="shared" si="443"/>
        <v>1</v>
      </c>
      <c r="DK102" s="3">
        <f t="shared" si="444"/>
        <v>0</v>
      </c>
      <c r="DL102" s="4">
        <f t="shared" si="445"/>
        <v>0</v>
      </c>
      <c r="DM102" s="4">
        <f t="shared" si="446"/>
        <v>0</v>
      </c>
      <c r="DN102" s="3">
        <f t="shared" si="447"/>
        <v>1</v>
      </c>
      <c r="DO102" s="3">
        <f t="shared" si="448"/>
        <v>1</v>
      </c>
      <c r="DP102" s="3">
        <f t="shared" si="449"/>
        <v>0</v>
      </c>
      <c r="DQ102" s="3">
        <f t="shared" si="450"/>
        <v>1</v>
      </c>
      <c r="DR102" s="3">
        <f t="shared" si="451"/>
        <v>1</v>
      </c>
      <c r="DS102" s="3">
        <f t="shared" si="452"/>
        <v>0</v>
      </c>
      <c r="DT102" s="4">
        <f t="shared" si="453"/>
        <v>0</v>
      </c>
      <c r="DU102" s="4">
        <f t="shared" si="454"/>
        <v>0</v>
      </c>
      <c r="DV102" s="3">
        <f t="shared" si="455"/>
        <v>0</v>
      </c>
      <c r="DW102" s="3">
        <f t="shared" si="456"/>
        <v>0</v>
      </c>
      <c r="DX102" s="3">
        <f t="shared" si="457"/>
        <v>1</v>
      </c>
      <c r="DY102" s="3">
        <f t="shared" si="458"/>
        <v>1</v>
      </c>
      <c r="DZ102" s="3">
        <f t="shared" si="459"/>
        <v>1</v>
      </c>
      <c r="EA102" s="3">
        <f t="shared" si="460"/>
        <v>0</v>
      </c>
      <c r="EB102" s="4">
        <f t="shared" si="461"/>
        <v>0</v>
      </c>
      <c r="EC102" s="4">
        <f t="shared" si="462"/>
        <v>0</v>
      </c>
      <c r="ED102" s="3">
        <f t="shared" si="463"/>
        <v>1</v>
      </c>
      <c r="EE102" s="3">
        <f t="shared" si="464"/>
        <v>1</v>
      </c>
      <c r="EF102" s="3">
        <f t="shared" si="465"/>
        <v>0</v>
      </c>
      <c r="EG102" s="3">
        <f t="shared" si="466"/>
        <v>1</v>
      </c>
      <c r="EH102" s="3">
        <f t="shared" si="467"/>
        <v>1</v>
      </c>
      <c r="EI102" s="3">
        <f t="shared" si="468"/>
        <v>0</v>
      </c>
      <c r="EJ102" s="4">
        <f t="shared" si="469"/>
        <v>0</v>
      </c>
      <c r="EK102" s="4">
        <f t="shared" si="470"/>
        <v>1</v>
      </c>
      <c r="EL102" s="3">
        <f t="shared" si="471"/>
        <v>0</v>
      </c>
      <c r="EM102" s="3">
        <f t="shared" si="472"/>
        <v>0</v>
      </c>
      <c r="EN102" s="3">
        <f t="shared" si="473"/>
        <v>0</v>
      </c>
      <c r="EO102" s="3">
        <f t="shared" si="474"/>
        <v>1</v>
      </c>
      <c r="EP102" s="3">
        <f t="shared" si="475"/>
        <v>1</v>
      </c>
      <c r="EQ102" s="3">
        <f t="shared" si="476"/>
        <v>0</v>
      </c>
      <c r="ER102" s="4">
        <f t="shared" si="477"/>
        <v>0</v>
      </c>
      <c r="ES102" s="4">
        <f t="shared" si="478"/>
        <v>0</v>
      </c>
      <c r="ET102" s="3">
        <f t="shared" si="479"/>
        <v>1</v>
      </c>
      <c r="EU102" s="3">
        <f t="shared" si="480"/>
        <v>1</v>
      </c>
      <c r="EV102" s="3">
        <f t="shared" si="481"/>
        <v>0</v>
      </c>
      <c r="EW102" s="3">
        <f t="shared" si="482"/>
        <v>1</v>
      </c>
      <c r="EX102" s="3">
        <f t="shared" si="483"/>
        <v>1</v>
      </c>
      <c r="EY102" s="3">
        <f t="shared" si="484"/>
        <v>1</v>
      </c>
      <c r="EZ102" s="4">
        <f t="shared" si="485"/>
        <v>1</v>
      </c>
      <c r="FA102" s="4">
        <f t="shared" si="486"/>
        <v>0</v>
      </c>
      <c r="FB102" s="3">
        <f t="shared" si="487"/>
        <v>0</v>
      </c>
      <c r="FC102" s="3">
        <f t="shared" si="488"/>
        <v>0</v>
      </c>
      <c r="FD102" s="3">
        <f t="shared" si="489"/>
        <v>0</v>
      </c>
    </row>
    <row r="103" spans="1:160" s="9" customFormat="1" hidden="1">
      <c r="A103" s="3">
        <f t="shared" si="330"/>
        <v>1</v>
      </c>
      <c r="B103" s="3">
        <f t="shared" si="331"/>
        <v>1</v>
      </c>
      <c r="C103" s="3">
        <f t="shared" si="332"/>
        <v>0</v>
      </c>
      <c r="D103" s="4">
        <f t="shared" si="333"/>
        <v>0</v>
      </c>
      <c r="E103" s="4">
        <f t="shared" si="334"/>
        <v>1</v>
      </c>
      <c r="F103" s="3">
        <f t="shared" si="335"/>
        <v>0</v>
      </c>
      <c r="G103" s="3">
        <f t="shared" si="336"/>
        <v>0</v>
      </c>
      <c r="H103" s="3">
        <f t="shared" si="337"/>
        <v>0</v>
      </c>
      <c r="I103" s="3">
        <f t="shared" si="338"/>
        <v>1</v>
      </c>
      <c r="J103" s="3">
        <f t="shared" si="339"/>
        <v>1</v>
      </c>
      <c r="K103" s="3">
        <f t="shared" si="340"/>
        <v>0</v>
      </c>
      <c r="L103" s="4">
        <f t="shared" si="341"/>
        <v>0</v>
      </c>
      <c r="M103" s="4">
        <f t="shared" si="342"/>
        <v>0</v>
      </c>
      <c r="N103" s="3">
        <f t="shared" si="343"/>
        <v>1</v>
      </c>
      <c r="O103" s="3">
        <f t="shared" si="344"/>
        <v>1</v>
      </c>
      <c r="P103" s="3">
        <f t="shared" si="345"/>
        <v>0</v>
      </c>
      <c r="Q103" s="3">
        <f t="shared" si="346"/>
        <v>1</v>
      </c>
      <c r="R103" s="3">
        <f t="shared" si="347"/>
        <v>1</v>
      </c>
      <c r="S103" s="3">
        <f t="shared" si="348"/>
        <v>0</v>
      </c>
      <c r="T103" s="4">
        <f t="shared" si="349"/>
        <v>0</v>
      </c>
      <c r="U103" s="4">
        <f t="shared" si="350"/>
        <v>0</v>
      </c>
      <c r="V103" s="3">
        <f t="shared" si="351"/>
        <v>1</v>
      </c>
      <c r="W103" s="3">
        <f t="shared" si="352"/>
        <v>1</v>
      </c>
      <c r="X103" s="3">
        <f t="shared" si="353"/>
        <v>0</v>
      </c>
      <c r="Y103" s="3">
        <f t="shared" si="354"/>
        <v>1</v>
      </c>
      <c r="Z103" s="3">
        <f t="shared" si="355"/>
        <v>1</v>
      </c>
      <c r="AA103" s="3">
        <f t="shared" si="356"/>
        <v>0</v>
      </c>
      <c r="AB103" s="4">
        <f t="shared" si="357"/>
        <v>0</v>
      </c>
      <c r="AC103" s="4">
        <f t="shared" si="358"/>
        <v>1</v>
      </c>
      <c r="AD103" s="3">
        <f t="shared" si="359"/>
        <v>0</v>
      </c>
      <c r="AE103" s="3">
        <f t="shared" si="360"/>
        <v>0</v>
      </c>
      <c r="AF103" s="3">
        <f t="shared" si="361"/>
        <v>0</v>
      </c>
      <c r="AG103" s="3">
        <f t="shared" si="362"/>
        <v>1</v>
      </c>
      <c r="AH103" s="3">
        <f t="shared" si="363"/>
        <v>1</v>
      </c>
      <c r="AI103" s="3">
        <f t="shared" si="364"/>
        <v>0</v>
      </c>
      <c r="AJ103" s="4">
        <f t="shared" si="365"/>
        <v>0</v>
      </c>
      <c r="AK103" s="4">
        <f t="shared" si="366"/>
        <v>0</v>
      </c>
      <c r="AL103" s="3">
        <f t="shared" si="367"/>
        <v>1</v>
      </c>
      <c r="AM103" s="3">
        <f t="shared" si="368"/>
        <v>1</v>
      </c>
      <c r="AN103" s="3">
        <f t="shared" si="369"/>
        <v>0</v>
      </c>
      <c r="AO103" s="3">
        <f t="shared" si="370"/>
        <v>1</v>
      </c>
      <c r="AP103" s="3">
        <f t="shared" si="371"/>
        <v>1</v>
      </c>
      <c r="AQ103" s="3">
        <f t="shared" si="372"/>
        <v>0</v>
      </c>
      <c r="AR103" s="4">
        <f t="shared" si="373"/>
        <v>0</v>
      </c>
      <c r="AS103" s="4">
        <f t="shared" si="374"/>
        <v>0</v>
      </c>
      <c r="AT103" s="3">
        <f t="shared" si="375"/>
        <v>0</v>
      </c>
      <c r="AU103" s="3">
        <f t="shared" si="376"/>
        <v>0</v>
      </c>
      <c r="AV103" s="3">
        <f t="shared" si="377"/>
        <v>1</v>
      </c>
      <c r="AW103" s="3">
        <f t="shared" si="378"/>
        <v>1</v>
      </c>
      <c r="AX103" s="3">
        <f t="shared" si="379"/>
        <v>1</v>
      </c>
      <c r="AY103" s="3">
        <f t="shared" si="380"/>
        <v>0</v>
      </c>
      <c r="AZ103" s="4">
        <f t="shared" si="381"/>
        <v>0</v>
      </c>
      <c r="BA103" s="4">
        <f t="shared" si="382"/>
        <v>0</v>
      </c>
      <c r="BB103" s="3">
        <f t="shared" si="383"/>
        <v>1</v>
      </c>
      <c r="BC103" s="3">
        <f t="shared" si="384"/>
        <v>1</v>
      </c>
      <c r="BD103" s="3">
        <f t="shared" si="385"/>
        <v>0</v>
      </c>
      <c r="BE103" s="3">
        <f t="shared" si="386"/>
        <v>1</v>
      </c>
      <c r="BF103" s="3">
        <f t="shared" si="387"/>
        <v>1</v>
      </c>
      <c r="BG103" s="3">
        <f t="shared" si="388"/>
        <v>0</v>
      </c>
      <c r="BH103" s="4">
        <f t="shared" si="389"/>
        <v>0</v>
      </c>
      <c r="BI103" s="4">
        <f t="shared" si="390"/>
        <v>1</v>
      </c>
      <c r="BJ103" s="3">
        <f t="shared" si="391"/>
        <v>0</v>
      </c>
      <c r="BK103" s="3">
        <f t="shared" si="392"/>
        <v>0</v>
      </c>
      <c r="BL103" s="3">
        <f t="shared" si="393"/>
        <v>0</v>
      </c>
      <c r="BM103" s="3">
        <f t="shared" si="394"/>
        <v>1</v>
      </c>
      <c r="BN103" s="3">
        <f t="shared" si="395"/>
        <v>1</v>
      </c>
      <c r="BO103" s="3">
        <f t="shared" si="396"/>
        <v>0</v>
      </c>
      <c r="BP103" s="4">
        <f t="shared" si="397"/>
        <v>0</v>
      </c>
      <c r="BQ103" s="4">
        <f t="shared" si="398"/>
        <v>0</v>
      </c>
      <c r="BR103" s="3">
        <f t="shared" si="399"/>
        <v>1</v>
      </c>
      <c r="BS103" s="3">
        <f t="shared" si="400"/>
        <v>1</v>
      </c>
      <c r="BT103" s="3">
        <f t="shared" si="401"/>
        <v>0</v>
      </c>
      <c r="BU103" s="3">
        <f t="shared" si="402"/>
        <v>1</v>
      </c>
      <c r="BV103" s="3">
        <f t="shared" si="403"/>
        <v>1</v>
      </c>
      <c r="BW103" s="3">
        <f t="shared" si="404"/>
        <v>0</v>
      </c>
      <c r="BX103" s="4">
        <f t="shared" si="405"/>
        <v>0</v>
      </c>
      <c r="BY103" s="4">
        <f t="shared" si="406"/>
        <v>0</v>
      </c>
      <c r="BZ103" s="3">
        <f t="shared" si="407"/>
        <v>1</v>
      </c>
      <c r="CA103" s="3">
        <f t="shared" si="408"/>
        <v>1</v>
      </c>
      <c r="CB103" s="3">
        <f t="shared" si="409"/>
        <v>0</v>
      </c>
      <c r="CC103" s="3">
        <f t="shared" si="410"/>
        <v>1</v>
      </c>
      <c r="CD103" s="3">
        <f t="shared" si="411"/>
        <v>1</v>
      </c>
      <c r="CE103" s="3">
        <f t="shared" si="412"/>
        <v>0</v>
      </c>
      <c r="CF103" s="4">
        <f t="shared" si="413"/>
        <v>0</v>
      </c>
      <c r="CG103" s="4">
        <f t="shared" si="414"/>
        <v>0</v>
      </c>
      <c r="CH103" s="3">
        <f t="shared" si="415"/>
        <v>1</v>
      </c>
      <c r="CI103" s="3">
        <f t="shared" si="416"/>
        <v>1</v>
      </c>
      <c r="CJ103" s="3">
        <f t="shared" si="417"/>
        <v>0</v>
      </c>
      <c r="CK103" s="3">
        <f t="shared" si="418"/>
        <v>1</v>
      </c>
      <c r="CL103" s="3">
        <f t="shared" si="419"/>
        <v>1</v>
      </c>
      <c r="CM103" s="3">
        <f t="shared" si="420"/>
        <v>0</v>
      </c>
      <c r="CN103" s="4">
        <f t="shared" si="421"/>
        <v>0</v>
      </c>
      <c r="CO103" s="4">
        <f t="shared" si="422"/>
        <v>1</v>
      </c>
      <c r="CP103" s="3">
        <f t="shared" si="423"/>
        <v>0</v>
      </c>
      <c r="CQ103" s="3">
        <f t="shared" si="424"/>
        <v>0</v>
      </c>
      <c r="CR103" s="3">
        <f t="shared" si="425"/>
        <v>0</v>
      </c>
      <c r="CS103" s="3">
        <f t="shared" si="426"/>
        <v>1</v>
      </c>
      <c r="CT103" s="3">
        <f t="shared" si="427"/>
        <v>1</v>
      </c>
      <c r="CU103" s="3">
        <f t="shared" si="428"/>
        <v>0</v>
      </c>
      <c r="CV103" s="4">
        <f t="shared" si="429"/>
        <v>0</v>
      </c>
      <c r="CW103" s="4">
        <f t="shared" si="430"/>
        <v>0</v>
      </c>
      <c r="CX103" s="3">
        <f t="shared" si="431"/>
        <v>1</v>
      </c>
      <c r="CY103" s="3">
        <f t="shared" si="432"/>
        <v>1</v>
      </c>
      <c r="CZ103" s="3">
        <f t="shared" si="433"/>
        <v>0</v>
      </c>
      <c r="DA103" s="3">
        <f t="shared" si="434"/>
        <v>1</v>
      </c>
      <c r="DB103" s="3">
        <f t="shared" si="435"/>
        <v>1</v>
      </c>
      <c r="DC103" s="3">
        <f t="shared" si="436"/>
        <v>0</v>
      </c>
      <c r="DD103" s="4">
        <f t="shared" si="437"/>
        <v>0</v>
      </c>
      <c r="DE103" s="4">
        <f t="shared" si="438"/>
        <v>0</v>
      </c>
      <c r="DF103" s="3">
        <f t="shared" si="439"/>
        <v>1</v>
      </c>
      <c r="DG103" s="3">
        <f t="shared" si="440"/>
        <v>1</v>
      </c>
      <c r="DH103" s="3">
        <f t="shared" si="441"/>
        <v>0</v>
      </c>
      <c r="DI103" s="3">
        <f t="shared" si="442"/>
        <v>1</v>
      </c>
      <c r="DJ103" s="3">
        <f t="shared" si="443"/>
        <v>1</v>
      </c>
      <c r="DK103" s="3">
        <f t="shared" si="444"/>
        <v>0</v>
      </c>
      <c r="DL103" s="4">
        <f t="shared" si="445"/>
        <v>0</v>
      </c>
      <c r="DM103" s="4">
        <f t="shared" si="446"/>
        <v>1</v>
      </c>
      <c r="DN103" s="3">
        <f t="shared" si="447"/>
        <v>0</v>
      </c>
      <c r="DO103" s="3">
        <f t="shared" si="448"/>
        <v>0</v>
      </c>
      <c r="DP103" s="3">
        <f t="shared" si="449"/>
        <v>0</v>
      </c>
      <c r="DQ103" s="3">
        <f t="shared" si="450"/>
        <v>1</v>
      </c>
      <c r="DR103" s="3">
        <f t="shared" si="451"/>
        <v>1</v>
      </c>
      <c r="DS103" s="3">
        <f t="shared" si="452"/>
        <v>1</v>
      </c>
      <c r="DT103" s="4">
        <f t="shared" si="453"/>
        <v>1</v>
      </c>
      <c r="DU103" s="4">
        <f t="shared" si="454"/>
        <v>0</v>
      </c>
      <c r="DV103" s="3">
        <f t="shared" si="455"/>
        <v>0</v>
      </c>
      <c r="DW103" s="3">
        <f t="shared" si="456"/>
        <v>0</v>
      </c>
      <c r="DX103" s="3">
        <f t="shared" si="457"/>
        <v>0</v>
      </c>
      <c r="DY103" s="3">
        <f t="shared" si="458"/>
        <v>1</v>
      </c>
      <c r="DZ103" s="3">
        <f t="shared" si="459"/>
        <v>1</v>
      </c>
      <c r="EA103" s="3">
        <f t="shared" si="460"/>
        <v>0</v>
      </c>
      <c r="EB103" s="4">
        <f t="shared" si="461"/>
        <v>0</v>
      </c>
      <c r="EC103" s="4">
        <f t="shared" si="462"/>
        <v>0</v>
      </c>
      <c r="ED103" s="3">
        <f t="shared" si="463"/>
        <v>1</v>
      </c>
      <c r="EE103" s="3">
        <f t="shared" si="464"/>
        <v>1</v>
      </c>
      <c r="EF103" s="3">
        <f t="shared" si="465"/>
        <v>0</v>
      </c>
      <c r="EG103" s="3">
        <f t="shared" si="466"/>
        <v>1</v>
      </c>
      <c r="EH103" s="3">
        <f t="shared" si="467"/>
        <v>1</v>
      </c>
      <c r="EI103" s="3">
        <f t="shared" si="468"/>
        <v>0</v>
      </c>
      <c r="EJ103" s="4">
        <f t="shared" si="469"/>
        <v>0</v>
      </c>
      <c r="EK103" s="4">
        <f t="shared" si="470"/>
        <v>0</v>
      </c>
      <c r="EL103" s="3">
        <f t="shared" si="471"/>
        <v>1</v>
      </c>
      <c r="EM103" s="3">
        <f t="shared" si="472"/>
        <v>1</v>
      </c>
      <c r="EN103" s="3">
        <f t="shared" si="473"/>
        <v>0</v>
      </c>
      <c r="EO103" s="3">
        <f t="shared" si="474"/>
        <v>1</v>
      </c>
      <c r="EP103" s="3">
        <f t="shared" si="475"/>
        <v>1</v>
      </c>
      <c r="EQ103" s="3">
        <f t="shared" si="476"/>
        <v>0</v>
      </c>
      <c r="ER103" s="4">
        <f t="shared" si="477"/>
        <v>0</v>
      </c>
      <c r="ES103" s="4">
        <f t="shared" si="478"/>
        <v>1</v>
      </c>
      <c r="ET103" s="3">
        <f t="shared" si="479"/>
        <v>0</v>
      </c>
      <c r="EU103" s="3">
        <f t="shared" si="480"/>
        <v>0</v>
      </c>
      <c r="EV103" s="3">
        <f t="shared" si="481"/>
        <v>0</v>
      </c>
      <c r="EW103" s="3">
        <f t="shared" si="482"/>
        <v>1</v>
      </c>
      <c r="EX103" s="3">
        <f t="shared" si="483"/>
        <v>1</v>
      </c>
      <c r="EY103" s="3">
        <f t="shared" si="484"/>
        <v>0</v>
      </c>
      <c r="EZ103" s="4">
        <f t="shared" si="485"/>
        <v>0</v>
      </c>
      <c r="FA103" s="4">
        <f t="shared" si="486"/>
        <v>0</v>
      </c>
      <c r="FB103" s="3">
        <f t="shared" si="487"/>
        <v>1</v>
      </c>
      <c r="FC103" s="3">
        <f t="shared" si="488"/>
        <v>1</v>
      </c>
      <c r="FD103" s="3">
        <f t="shared" si="489"/>
        <v>0</v>
      </c>
    </row>
    <row r="104" spans="1:160" s="9" customFormat="1" hidden="1">
      <c r="A104" s="3">
        <f t="shared" si="330"/>
        <v>1</v>
      </c>
      <c r="B104" s="3">
        <f t="shared" si="331"/>
        <v>1</v>
      </c>
      <c r="C104" s="3">
        <f t="shared" si="332"/>
        <v>1</v>
      </c>
      <c r="D104" s="4">
        <f t="shared" si="333"/>
        <v>1</v>
      </c>
      <c r="E104" s="4">
        <f t="shared" si="334"/>
        <v>0</v>
      </c>
      <c r="F104" s="3">
        <f t="shared" si="335"/>
        <v>0</v>
      </c>
      <c r="G104" s="3">
        <f t="shared" si="336"/>
        <v>0</v>
      </c>
      <c r="H104" s="3">
        <f t="shared" si="337"/>
        <v>0</v>
      </c>
      <c r="I104" s="3">
        <f t="shared" si="338"/>
        <v>1</v>
      </c>
      <c r="J104" s="3">
        <f t="shared" si="339"/>
        <v>1</v>
      </c>
      <c r="K104" s="3">
        <f t="shared" si="340"/>
        <v>1</v>
      </c>
      <c r="L104" s="4">
        <f t="shared" si="341"/>
        <v>1</v>
      </c>
      <c r="M104" s="4">
        <f t="shared" si="342"/>
        <v>0</v>
      </c>
      <c r="N104" s="3">
        <f t="shared" si="343"/>
        <v>0</v>
      </c>
      <c r="O104" s="3">
        <f t="shared" si="344"/>
        <v>0</v>
      </c>
      <c r="P104" s="3">
        <f t="shared" si="345"/>
        <v>0</v>
      </c>
      <c r="Q104" s="3">
        <f t="shared" si="346"/>
        <v>1</v>
      </c>
      <c r="R104" s="3">
        <f t="shared" si="347"/>
        <v>1</v>
      </c>
      <c r="S104" s="3">
        <f t="shared" si="348"/>
        <v>1</v>
      </c>
      <c r="T104" s="4">
        <f t="shared" si="349"/>
        <v>1</v>
      </c>
      <c r="U104" s="4">
        <f t="shared" si="350"/>
        <v>0</v>
      </c>
      <c r="V104" s="3">
        <f t="shared" si="351"/>
        <v>0</v>
      </c>
      <c r="W104" s="3">
        <f t="shared" si="352"/>
        <v>0</v>
      </c>
      <c r="X104" s="3">
        <f t="shared" si="353"/>
        <v>0</v>
      </c>
      <c r="Y104" s="3">
        <f t="shared" si="354"/>
        <v>1</v>
      </c>
      <c r="Z104" s="3">
        <f t="shared" si="355"/>
        <v>1</v>
      </c>
      <c r="AA104" s="3">
        <f t="shared" si="356"/>
        <v>1</v>
      </c>
      <c r="AB104" s="4">
        <f t="shared" si="357"/>
        <v>1</v>
      </c>
      <c r="AC104" s="4">
        <f t="shared" si="358"/>
        <v>0</v>
      </c>
      <c r="AD104" s="3">
        <f t="shared" si="359"/>
        <v>0</v>
      </c>
      <c r="AE104" s="3">
        <f t="shared" si="360"/>
        <v>0</v>
      </c>
      <c r="AF104" s="3">
        <f t="shared" si="361"/>
        <v>0</v>
      </c>
      <c r="AG104" s="3">
        <f t="shared" si="362"/>
        <v>1</v>
      </c>
      <c r="AH104" s="3">
        <f t="shared" si="363"/>
        <v>1</v>
      </c>
      <c r="AI104" s="3">
        <f t="shared" si="364"/>
        <v>1</v>
      </c>
      <c r="AJ104" s="4">
        <f t="shared" si="365"/>
        <v>1</v>
      </c>
      <c r="AK104" s="4">
        <f t="shared" si="366"/>
        <v>0</v>
      </c>
      <c r="AL104" s="3">
        <f t="shared" si="367"/>
        <v>0</v>
      </c>
      <c r="AM104" s="3">
        <f t="shared" si="368"/>
        <v>0</v>
      </c>
      <c r="AN104" s="3">
        <f t="shared" si="369"/>
        <v>0</v>
      </c>
      <c r="AO104" s="3">
        <f t="shared" si="370"/>
        <v>1</v>
      </c>
      <c r="AP104" s="3">
        <f t="shared" si="371"/>
        <v>1</v>
      </c>
      <c r="AQ104" s="3">
        <f t="shared" si="372"/>
        <v>1</v>
      </c>
      <c r="AR104" s="4">
        <f t="shared" si="373"/>
        <v>1</v>
      </c>
      <c r="AS104" s="4">
        <f t="shared" si="374"/>
        <v>0</v>
      </c>
      <c r="AT104" s="3">
        <f t="shared" si="375"/>
        <v>0</v>
      </c>
      <c r="AU104" s="3">
        <f t="shared" si="376"/>
        <v>0</v>
      </c>
      <c r="AV104" s="3">
        <f t="shared" si="377"/>
        <v>0</v>
      </c>
      <c r="AW104" s="3">
        <f t="shared" si="378"/>
        <v>1</v>
      </c>
      <c r="AX104" s="3">
        <f t="shared" si="379"/>
        <v>1</v>
      </c>
      <c r="AY104" s="3">
        <f t="shared" si="380"/>
        <v>1</v>
      </c>
      <c r="AZ104" s="4">
        <f t="shared" si="381"/>
        <v>1</v>
      </c>
      <c r="BA104" s="4">
        <f t="shared" si="382"/>
        <v>0</v>
      </c>
      <c r="BB104" s="3">
        <f t="shared" si="383"/>
        <v>0</v>
      </c>
      <c r="BC104" s="3">
        <f t="shared" si="384"/>
        <v>0</v>
      </c>
      <c r="BD104" s="3">
        <f t="shared" si="385"/>
        <v>0</v>
      </c>
      <c r="BE104" s="3">
        <f t="shared" si="386"/>
        <v>1</v>
      </c>
      <c r="BF104" s="3">
        <f t="shared" si="387"/>
        <v>1</v>
      </c>
      <c r="BG104" s="3">
        <f t="shared" si="388"/>
        <v>1</v>
      </c>
      <c r="BH104" s="4">
        <f t="shared" si="389"/>
        <v>1</v>
      </c>
      <c r="BI104" s="4">
        <f t="shared" si="390"/>
        <v>0</v>
      </c>
      <c r="BJ104" s="3">
        <f t="shared" si="391"/>
        <v>0</v>
      </c>
      <c r="BK104" s="3">
        <f t="shared" si="392"/>
        <v>0</v>
      </c>
      <c r="BL104" s="3">
        <f t="shared" si="393"/>
        <v>0</v>
      </c>
      <c r="BM104" s="3">
        <f t="shared" si="394"/>
        <v>1</v>
      </c>
      <c r="BN104" s="3">
        <f t="shared" si="395"/>
        <v>1</v>
      </c>
      <c r="BO104" s="3">
        <f t="shared" si="396"/>
        <v>1</v>
      </c>
      <c r="BP104" s="4">
        <f t="shared" si="397"/>
        <v>1</v>
      </c>
      <c r="BQ104" s="4">
        <f t="shared" si="398"/>
        <v>0</v>
      </c>
      <c r="BR104" s="3">
        <f t="shared" si="399"/>
        <v>0</v>
      </c>
      <c r="BS104" s="3">
        <f t="shared" si="400"/>
        <v>0</v>
      </c>
      <c r="BT104" s="3">
        <f t="shared" si="401"/>
        <v>0</v>
      </c>
      <c r="BU104" s="3">
        <f t="shared" si="402"/>
        <v>1</v>
      </c>
      <c r="BV104" s="3">
        <f t="shared" si="403"/>
        <v>1</v>
      </c>
      <c r="BW104" s="3">
        <f t="shared" si="404"/>
        <v>0</v>
      </c>
      <c r="BX104" s="4">
        <f t="shared" si="405"/>
        <v>0</v>
      </c>
      <c r="BY104" s="4">
        <f t="shared" si="406"/>
        <v>1</v>
      </c>
      <c r="BZ104" s="3">
        <f t="shared" si="407"/>
        <v>0</v>
      </c>
      <c r="CA104" s="3">
        <f t="shared" si="408"/>
        <v>0</v>
      </c>
      <c r="CB104" s="3">
        <f t="shared" si="409"/>
        <v>0</v>
      </c>
      <c r="CC104" s="3">
        <f t="shared" si="410"/>
        <v>1</v>
      </c>
      <c r="CD104" s="3">
        <f t="shared" si="411"/>
        <v>1</v>
      </c>
      <c r="CE104" s="3">
        <f t="shared" si="412"/>
        <v>1</v>
      </c>
      <c r="CF104" s="4">
        <f t="shared" si="413"/>
        <v>1</v>
      </c>
      <c r="CG104" s="4">
        <f t="shared" si="414"/>
        <v>0</v>
      </c>
      <c r="CH104" s="3">
        <f t="shared" si="415"/>
        <v>0</v>
      </c>
      <c r="CI104" s="3">
        <f t="shared" si="416"/>
        <v>0</v>
      </c>
      <c r="CJ104" s="3">
        <f t="shared" si="417"/>
        <v>0</v>
      </c>
      <c r="CK104" s="3">
        <f t="shared" si="418"/>
        <v>1</v>
      </c>
      <c r="CL104" s="3">
        <f t="shared" si="419"/>
        <v>1</v>
      </c>
      <c r="CM104" s="3">
        <f t="shared" si="420"/>
        <v>1</v>
      </c>
      <c r="CN104" s="4">
        <f t="shared" si="421"/>
        <v>1</v>
      </c>
      <c r="CO104" s="4">
        <f t="shared" si="422"/>
        <v>0</v>
      </c>
      <c r="CP104" s="3">
        <f t="shared" si="423"/>
        <v>0</v>
      </c>
      <c r="CQ104" s="3">
        <f t="shared" si="424"/>
        <v>0</v>
      </c>
      <c r="CR104" s="3">
        <f t="shared" si="425"/>
        <v>0</v>
      </c>
      <c r="CS104" s="3">
        <f t="shared" si="426"/>
        <v>1</v>
      </c>
      <c r="CT104" s="3">
        <f t="shared" si="427"/>
        <v>1</v>
      </c>
      <c r="CU104" s="3">
        <f t="shared" si="428"/>
        <v>1</v>
      </c>
      <c r="CV104" s="4">
        <f t="shared" si="429"/>
        <v>1</v>
      </c>
      <c r="CW104" s="4">
        <f t="shared" si="430"/>
        <v>0</v>
      </c>
      <c r="CX104" s="3">
        <f t="shared" si="431"/>
        <v>0</v>
      </c>
      <c r="CY104" s="3">
        <f t="shared" si="432"/>
        <v>0</v>
      </c>
      <c r="CZ104" s="3">
        <f t="shared" si="433"/>
        <v>0</v>
      </c>
      <c r="DA104" s="3">
        <f t="shared" si="434"/>
        <v>1</v>
      </c>
      <c r="DB104" s="3">
        <f t="shared" si="435"/>
        <v>1</v>
      </c>
      <c r="DC104" s="3">
        <f t="shared" si="436"/>
        <v>1</v>
      </c>
      <c r="DD104" s="4">
        <f t="shared" si="437"/>
        <v>1</v>
      </c>
      <c r="DE104" s="4">
        <f t="shared" si="438"/>
        <v>0</v>
      </c>
      <c r="DF104" s="3">
        <f t="shared" si="439"/>
        <v>0</v>
      </c>
      <c r="DG104" s="3">
        <f t="shared" si="440"/>
        <v>0</v>
      </c>
      <c r="DH104" s="3">
        <f t="shared" si="441"/>
        <v>0</v>
      </c>
      <c r="DI104" s="3">
        <f t="shared" si="442"/>
        <v>1</v>
      </c>
      <c r="DJ104" s="3">
        <f t="shared" si="443"/>
        <v>1</v>
      </c>
      <c r="DK104" s="3">
        <f t="shared" si="444"/>
        <v>1</v>
      </c>
      <c r="DL104" s="4">
        <f t="shared" si="445"/>
        <v>1</v>
      </c>
      <c r="DM104" s="4">
        <f t="shared" si="446"/>
        <v>0</v>
      </c>
      <c r="DN104" s="3">
        <f t="shared" si="447"/>
        <v>0</v>
      </c>
      <c r="DO104" s="3">
        <f t="shared" si="448"/>
        <v>0</v>
      </c>
      <c r="DP104" s="3">
        <f t="shared" si="449"/>
        <v>0</v>
      </c>
      <c r="DQ104" s="3">
        <f t="shared" si="450"/>
        <v>1</v>
      </c>
      <c r="DR104" s="3">
        <f t="shared" si="451"/>
        <v>1</v>
      </c>
      <c r="DS104" s="3">
        <f t="shared" si="452"/>
        <v>1</v>
      </c>
      <c r="DT104" s="4">
        <f t="shared" si="453"/>
        <v>1</v>
      </c>
      <c r="DU104" s="4">
        <f t="shared" si="454"/>
        <v>0</v>
      </c>
      <c r="DV104" s="3">
        <f t="shared" si="455"/>
        <v>0</v>
      </c>
      <c r="DW104" s="3">
        <f t="shared" si="456"/>
        <v>0</v>
      </c>
      <c r="DX104" s="3">
        <f t="shared" si="457"/>
        <v>0</v>
      </c>
      <c r="DY104" s="3">
        <f t="shared" si="458"/>
        <v>1</v>
      </c>
      <c r="DZ104" s="3">
        <f t="shared" si="459"/>
        <v>1</v>
      </c>
      <c r="EA104" s="3">
        <f t="shared" si="460"/>
        <v>1</v>
      </c>
      <c r="EB104" s="4">
        <f t="shared" si="461"/>
        <v>1</v>
      </c>
      <c r="EC104" s="4">
        <f t="shared" si="462"/>
        <v>0</v>
      </c>
      <c r="ED104" s="3">
        <f t="shared" si="463"/>
        <v>0</v>
      </c>
      <c r="EE104" s="3">
        <f t="shared" si="464"/>
        <v>0</v>
      </c>
      <c r="EF104" s="3">
        <f t="shared" si="465"/>
        <v>0</v>
      </c>
      <c r="EG104" s="3">
        <f t="shared" si="466"/>
        <v>1</v>
      </c>
      <c r="EH104" s="3">
        <f t="shared" si="467"/>
        <v>1</v>
      </c>
      <c r="EI104" s="3">
        <f t="shared" si="468"/>
        <v>1</v>
      </c>
      <c r="EJ104" s="4">
        <f t="shared" si="469"/>
        <v>1</v>
      </c>
      <c r="EK104" s="4">
        <f t="shared" si="470"/>
        <v>0</v>
      </c>
      <c r="EL104" s="3">
        <f t="shared" si="471"/>
        <v>0</v>
      </c>
      <c r="EM104" s="3">
        <f t="shared" si="472"/>
        <v>0</v>
      </c>
      <c r="EN104" s="3">
        <f t="shared" si="473"/>
        <v>0</v>
      </c>
      <c r="EO104" s="3">
        <f t="shared" si="474"/>
        <v>1</v>
      </c>
      <c r="EP104" s="3">
        <f t="shared" si="475"/>
        <v>1</v>
      </c>
      <c r="EQ104" s="3">
        <f t="shared" si="476"/>
        <v>1</v>
      </c>
      <c r="ER104" s="4">
        <f t="shared" si="477"/>
        <v>1</v>
      </c>
      <c r="ES104" s="4">
        <f t="shared" si="478"/>
        <v>0</v>
      </c>
      <c r="ET104" s="3">
        <f t="shared" si="479"/>
        <v>0</v>
      </c>
      <c r="EU104" s="3">
        <f t="shared" si="480"/>
        <v>0</v>
      </c>
      <c r="EV104" s="3">
        <f t="shared" si="481"/>
        <v>0</v>
      </c>
      <c r="EW104" s="3">
        <f t="shared" si="482"/>
        <v>1</v>
      </c>
      <c r="EX104" s="3">
        <f t="shared" si="483"/>
        <v>1</v>
      </c>
      <c r="EY104" s="3">
        <f t="shared" si="484"/>
        <v>1</v>
      </c>
      <c r="EZ104" s="4">
        <f t="shared" si="485"/>
        <v>1</v>
      </c>
      <c r="FA104" s="4">
        <f t="shared" si="486"/>
        <v>0</v>
      </c>
      <c r="FB104" s="3">
        <f t="shared" si="487"/>
        <v>0</v>
      </c>
      <c r="FC104" s="3">
        <f t="shared" si="488"/>
        <v>0</v>
      </c>
      <c r="FD104" s="3">
        <f t="shared" si="489"/>
        <v>0</v>
      </c>
    </row>
    <row r="105" spans="1:160" s="9" customFormat="1" hidden="1">
      <c r="A105" s="3">
        <f t="shared" si="330"/>
        <v>1</v>
      </c>
      <c r="B105" s="3">
        <f t="shared" si="331"/>
        <v>1</v>
      </c>
      <c r="C105" s="3">
        <f t="shared" si="332"/>
        <v>0</v>
      </c>
      <c r="D105" s="4">
        <f t="shared" si="333"/>
        <v>0</v>
      </c>
      <c r="E105" s="4">
        <f t="shared" si="334"/>
        <v>0</v>
      </c>
      <c r="F105" s="3">
        <f t="shared" si="335"/>
        <v>0</v>
      </c>
      <c r="G105" s="3">
        <f t="shared" si="336"/>
        <v>0</v>
      </c>
      <c r="H105" s="3">
        <f t="shared" si="337"/>
        <v>1</v>
      </c>
      <c r="I105" s="3">
        <f t="shared" si="338"/>
        <v>1</v>
      </c>
      <c r="J105" s="3">
        <f t="shared" si="339"/>
        <v>1</v>
      </c>
      <c r="K105" s="3">
        <f t="shared" si="340"/>
        <v>0</v>
      </c>
      <c r="L105" s="4">
        <f t="shared" si="341"/>
        <v>0</v>
      </c>
      <c r="M105" s="4">
        <f t="shared" si="342"/>
        <v>1</v>
      </c>
      <c r="N105" s="3">
        <f t="shared" si="343"/>
        <v>0</v>
      </c>
      <c r="O105" s="3">
        <f t="shared" si="344"/>
        <v>0</v>
      </c>
      <c r="P105" s="3">
        <f t="shared" si="345"/>
        <v>0</v>
      </c>
      <c r="Q105" s="3">
        <f t="shared" si="346"/>
        <v>1</v>
      </c>
      <c r="R105" s="3">
        <f t="shared" si="347"/>
        <v>1</v>
      </c>
      <c r="S105" s="3">
        <f t="shared" si="348"/>
        <v>1</v>
      </c>
      <c r="T105" s="4">
        <f t="shared" si="349"/>
        <v>1</v>
      </c>
      <c r="U105" s="4">
        <f t="shared" si="350"/>
        <v>0</v>
      </c>
      <c r="V105" s="3">
        <f t="shared" si="351"/>
        <v>0</v>
      </c>
      <c r="W105" s="3">
        <f t="shared" si="352"/>
        <v>0</v>
      </c>
      <c r="X105" s="3">
        <f t="shared" si="353"/>
        <v>0</v>
      </c>
      <c r="Y105" s="3">
        <f t="shared" si="354"/>
        <v>1</v>
      </c>
      <c r="Z105" s="3">
        <f t="shared" si="355"/>
        <v>1</v>
      </c>
      <c r="AA105" s="3">
        <f t="shared" si="356"/>
        <v>0</v>
      </c>
      <c r="AB105" s="4">
        <f t="shared" si="357"/>
        <v>0</v>
      </c>
      <c r="AC105" s="4">
        <f t="shared" si="358"/>
        <v>1</v>
      </c>
      <c r="AD105" s="3">
        <f t="shared" si="359"/>
        <v>0</v>
      </c>
      <c r="AE105" s="3">
        <f t="shared" si="360"/>
        <v>0</v>
      </c>
      <c r="AF105" s="3">
        <f t="shared" si="361"/>
        <v>0</v>
      </c>
      <c r="AG105" s="3">
        <f t="shared" si="362"/>
        <v>1</v>
      </c>
      <c r="AH105" s="3">
        <f t="shared" si="363"/>
        <v>1</v>
      </c>
      <c r="AI105" s="3">
        <f t="shared" si="364"/>
        <v>0</v>
      </c>
      <c r="AJ105" s="4">
        <f t="shared" si="365"/>
        <v>0</v>
      </c>
      <c r="AK105" s="4">
        <f t="shared" si="366"/>
        <v>0</v>
      </c>
      <c r="AL105" s="3">
        <f t="shared" si="367"/>
        <v>1</v>
      </c>
      <c r="AM105" s="3">
        <f t="shared" si="368"/>
        <v>1</v>
      </c>
      <c r="AN105" s="3">
        <f t="shared" si="369"/>
        <v>0</v>
      </c>
      <c r="AO105" s="3">
        <f t="shared" si="370"/>
        <v>1</v>
      </c>
      <c r="AP105" s="3">
        <f t="shared" si="371"/>
        <v>1</v>
      </c>
      <c r="AQ105" s="3">
        <f t="shared" si="372"/>
        <v>0</v>
      </c>
      <c r="AR105" s="4">
        <f t="shared" si="373"/>
        <v>0</v>
      </c>
      <c r="AS105" s="4">
        <f t="shared" si="374"/>
        <v>1</v>
      </c>
      <c r="AT105" s="3">
        <f t="shared" si="375"/>
        <v>0</v>
      </c>
      <c r="AU105" s="3">
        <f t="shared" si="376"/>
        <v>0</v>
      </c>
      <c r="AV105" s="3">
        <f t="shared" si="377"/>
        <v>0</v>
      </c>
      <c r="AW105" s="3">
        <f t="shared" si="378"/>
        <v>1</v>
      </c>
      <c r="AX105" s="3">
        <f t="shared" si="379"/>
        <v>1</v>
      </c>
      <c r="AY105" s="3">
        <f t="shared" si="380"/>
        <v>1</v>
      </c>
      <c r="AZ105" s="4">
        <f t="shared" si="381"/>
        <v>1</v>
      </c>
      <c r="BA105" s="4">
        <f t="shared" si="382"/>
        <v>0</v>
      </c>
      <c r="BB105" s="3">
        <f t="shared" si="383"/>
        <v>0</v>
      </c>
      <c r="BC105" s="3">
        <f t="shared" si="384"/>
        <v>0</v>
      </c>
      <c r="BD105" s="3">
        <f t="shared" si="385"/>
        <v>0</v>
      </c>
      <c r="BE105" s="3">
        <f t="shared" si="386"/>
        <v>1</v>
      </c>
      <c r="BF105" s="3">
        <f t="shared" si="387"/>
        <v>1</v>
      </c>
      <c r="BG105" s="3">
        <f t="shared" si="388"/>
        <v>1</v>
      </c>
      <c r="BH105" s="4">
        <f t="shared" si="389"/>
        <v>1</v>
      </c>
      <c r="BI105" s="4">
        <f t="shared" si="390"/>
        <v>0</v>
      </c>
      <c r="BJ105" s="3">
        <f t="shared" si="391"/>
        <v>0</v>
      </c>
      <c r="BK105" s="3">
        <f t="shared" si="392"/>
        <v>0</v>
      </c>
      <c r="BL105" s="3">
        <f t="shared" si="393"/>
        <v>0</v>
      </c>
      <c r="BM105" s="3">
        <f t="shared" si="394"/>
        <v>1</v>
      </c>
      <c r="BN105" s="3">
        <f t="shared" si="395"/>
        <v>1</v>
      </c>
      <c r="BO105" s="3">
        <f t="shared" si="396"/>
        <v>0</v>
      </c>
      <c r="BP105" s="4">
        <f t="shared" si="397"/>
        <v>0</v>
      </c>
      <c r="BQ105" s="4">
        <f t="shared" si="398"/>
        <v>1</v>
      </c>
      <c r="BR105" s="3">
        <f t="shared" si="399"/>
        <v>0</v>
      </c>
      <c r="BS105" s="3">
        <f t="shared" si="400"/>
        <v>0</v>
      </c>
      <c r="BT105" s="3">
        <f t="shared" si="401"/>
        <v>0</v>
      </c>
      <c r="BU105" s="3">
        <f t="shared" si="402"/>
        <v>1</v>
      </c>
      <c r="BV105" s="3">
        <f t="shared" si="403"/>
        <v>1</v>
      </c>
      <c r="BW105" s="3">
        <f t="shared" si="404"/>
        <v>0</v>
      </c>
      <c r="BX105" s="4">
        <f t="shared" si="405"/>
        <v>0</v>
      </c>
      <c r="BY105" s="4">
        <f t="shared" si="406"/>
        <v>0</v>
      </c>
      <c r="BZ105" s="3">
        <f t="shared" si="407"/>
        <v>1</v>
      </c>
      <c r="CA105" s="3">
        <f t="shared" si="408"/>
        <v>1</v>
      </c>
      <c r="CB105" s="3">
        <f t="shared" si="409"/>
        <v>0</v>
      </c>
      <c r="CC105" s="3">
        <f t="shared" si="410"/>
        <v>1</v>
      </c>
      <c r="CD105" s="3">
        <f t="shared" si="411"/>
        <v>1</v>
      </c>
      <c r="CE105" s="3">
        <f t="shared" si="412"/>
        <v>1</v>
      </c>
      <c r="CF105" s="4">
        <f t="shared" si="413"/>
        <v>1</v>
      </c>
      <c r="CG105" s="4">
        <f t="shared" si="414"/>
        <v>0</v>
      </c>
      <c r="CH105" s="3">
        <f t="shared" si="415"/>
        <v>0</v>
      </c>
      <c r="CI105" s="3">
        <f t="shared" si="416"/>
        <v>0</v>
      </c>
      <c r="CJ105" s="3">
        <f t="shared" si="417"/>
        <v>0</v>
      </c>
      <c r="CK105" s="3">
        <f t="shared" si="418"/>
        <v>1</v>
      </c>
      <c r="CL105" s="3">
        <f t="shared" si="419"/>
        <v>1</v>
      </c>
      <c r="CM105" s="3">
        <f t="shared" si="420"/>
        <v>0</v>
      </c>
      <c r="CN105" s="4">
        <f t="shared" si="421"/>
        <v>0</v>
      </c>
      <c r="CO105" s="4">
        <f t="shared" si="422"/>
        <v>1</v>
      </c>
      <c r="CP105" s="3">
        <f t="shared" si="423"/>
        <v>0</v>
      </c>
      <c r="CQ105" s="3">
        <f t="shared" si="424"/>
        <v>0</v>
      </c>
      <c r="CR105" s="3">
        <f t="shared" si="425"/>
        <v>0</v>
      </c>
      <c r="CS105" s="3">
        <f t="shared" si="426"/>
        <v>1</v>
      </c>
      <c r="CT105" s="3">
        <f t="shared" si="427"/>
        <v>1</v>
      </c>
      <c r="CU105" s="3">
        <f t="shared" si="428"/>
        <v>1</v>
      </c>
      <c r="CV105" s="4">
        <f t="shared" si="429"/>
        <v>1</v>
      </c>
      <c r="CW105" s="4">
        <f t="shared" si="430"/>
        <v>0</v>
      </c>
      <c r="CX105" s="3">
        <f t="shared" si="431"/>
        <v>0</v>
      </c>
      <c r="CY105" s="3">
        <f t="shared" si="432"/>
        <v>0</v>
      </c>
      <c r="CZ105" s="3">
        <f t="shared" si="433"/>
        <v>0</v>
      </c>
      <c r="DA105" s="3">
        <f t="shared" si="434"/>
        <v>1</v>
      </c>
      <c r="DB105" s="3">
        <f t="shared" si="435"/>
        <v>1</v>
      </c>
      <c r="DC105" s="3">
        <f t="shared" si="436"/>
        <v>1</v>
      </c>
      <c r="DD105" s="4">
        <f t="shared" si="437"/>
        <v>1</v>
      </c>
      <c r="DE105" s="4">
        <f t="shared" si="438"/>
        <v>0</v>
      </c>
      <c r="DF105" s="3">
        <f t="shared" si="439"/>
        <v>0</v>
      </c>
      <c r="DG105" s="3">
        <f t="shared" si="440"/>
        <v>0</v>
      </c>
      <c r="DH105" s="3">
        <f t="shared" si="441"/>
        <v>0</v>
      </c>
      <c r="DI105" s="3">
        <f t="shared" si="442"/>
        <v>1</v>
      </c>
      <c r="DJ105" s="3">
        <f t="shared" si="443"/>
        <v>1</v>
      </c>
      <c r="DK105" s="3">
        <f t="shared" si="444"/>
        <v>0</v>
      </c>
      <c r="DL105" s="4">
        <f t="shared" si="445"/>
        <v>0</v>
      </c>
      <c r="DM105" s="4">
        <f t="shared" si="446"/>
        <v>0</v>
      </c>
      <c r="DN105" s="3">
        <f t="shared" si="447"/>
        <v>1</v>
      </c>
      <c r="DO105" s="3">
        <f t="shared" si="448"/>
        <v>1</v>
      </c>
      <c r="DP105" s="3">
        <f t="shared" si="449"/>
        <v>0</v>
      </c>
      <c r="DQ105" s="3">
        <f t="shared" si="450"/>
        <v>1</v>
      </c>
      <c r="DR105" s="3">
        <f t="shared" si="451"/>
        <v>1</v>
      </c>
      <c r="DS105" s="3">
        <f t="shared" si="452"/>
        <v>0</v>
      </c>
      <c r="DT105" s="4">
        <f t="shared" si="453"/>
        <v>0</v>
      </c>
      <c r="DU105" s="4">
        <f t="shared" si="454"/>
        <v>1</v>
      </c>
      <c r="DV105" s="3">
        <f t="shared" si="455"/>
        <v>0</v>
      </c>
      <c r="DW105" s="3">
        <f t="shared" si="456"/>
        <v>0</v>
      </c>
      <c r="DX105" s="3">
        <f t="shared" si="457"/>
        <v>0</v>
      </c>
      <c r="DY105" s="3">
        <f t="shared" si="458"/>
        <v>1</v>
      </c>
      <c r="DZ105" s="3">
        <f t="shared" si="459"/>
        <v>1</v>
      </c>
      <c r="EA105" s="3">
        <f t="shared" si="460"/>
        <v>0</v>
      </c>
      <c r="EB105" s="4">
        <f t="shared" si="461"/>
        <v>0</v>
      </c>
      <c r="EC105" s="4">
        <f t="shared" si="462"/>
        <v>0</v>
      </c>
      <c r="ED105" s="3">
        <f t="shared" si="463"/>
        <v>0</v>
      </c>
      <c r="EE105" s="3">
        <f t="shared" si="464"/>
        <v>0</v>
      </c>
      <c r="EF105" s="3">
        <f t="shared" si="465"/>
        <v>1</v>
      </c>
      <c r="EG105" s="3">
        <f t="shared" si="466"/>
        <v>1</v>
      </c>
      <c r="EH105" s="3">
        <f t="shared" si="467"/>
        <v>1</v>
      </c>
      <c r="EI105" s="3">
        <f t="shared" si="468"/>
        <v>0</v>
      </c>
      <c r="EJ105" s="4">
        <f t="shared" si="469"/>
        <v>0</v>
      </c>
      <c r="EK105" s="4">
        <f t="shared" si="470"/>
        <v>0</v>
      </c>
      <c r="EL105" s="3">
        <f t="shared" si="471"/>
        <v>1</v>
      </c>
      <c r="EM105" s="3">
        <f t="shared" si="472"/>
        <v>1</v>
      </c>
      <c r="EN105" s="3">
        <f t="shared" si="473"/>
        <v>0</v>
      </c>
      <c r="EO105" s="3">
        <f t="shared" si="474"/>
        <v>1</v>
      </c>
      <c r="EP105" s="3">
        <f t="shared" si="475"/>
        <v>1</v>
      </c>
      <c r="EQ105" s="3">
        <f t="shared" si="476"/>
        <v>0</v>
      </c>
      <c r="ER105" s="4">
        <f t="shared" si="477"/>
        <v>0</v>
      </c>
      <c r="ES105" s="4">
        <f t="shared" si="478"/>
        <v>0</v>
      </c>
      <c r="ET105" s="3">
        <f t="shared" si="479"/>
        <v>1</v>
      </c>
      <c r="EU105" s="3">
        <f t="shared" si="480"/>
        <v>1</v>
      </c>
      <c r="EV105" s="3">
        <f t="shared" si="481"/>
        <v>0</v>
      </c>
      <c r="EW105" s="3">
        <f t="shared" si="482"/>
        <v>1</v>
      </c>
      <c r="EX105" s="3">
        <f t="shared" si="483"/>
        <v>1</v>
      </c>
      <c r="EY105" s="3">
        <f t="shared" si="484"/>
        <v>0</v>
      </c>
      <c r="EZ105" s="4">
        <f t="shared" si="485"/>
        <v>0</v>
      </c>
      <c r="FA105" s="4">
        <f t="shared" si="486"/>
        <v>1</v>
      </c>
      <c r="FB105" s="3">
        <f t="shared" si="487"/>
        <v>0</v>
      </c>
      <c r="FC105" s="3">
        <f t="shared" si="488"/>
        <v>0</v>
      </c>
      <c r="FD105" s="3">
        <f t="shared" si="489"/>
        <v>0</v>
      </c>
    </row>
    <row r="106" spans="1:160" s="9" customFormat="1" hidden="1">
      <c r="A106" s="3">
        <f t="shared" si="330"/>
        <v>1</v>
      </c>
      <c r="B106" s="3">
        <f t="shared" si="331"/>
        <v>1</v>
      </c>
      <c r="C106" s="3">
        <f t="shared" si="332"/>
        <v>0</v>
      </c>
      <c r="D106" s="4">
        <f t="shared" si="333"/>
        <v>0</v>
      </c>
      <c r="E106" s="4">
        <f t="shared" si="334"/>
        <v>1</v>
      </c>
      <c r="F106" s="3">
        <f t="shared" si="335"/>
        <v>0</v>
      </c>
      <c r="G106" s="3">
        <f t="shared" si="336"/>
        <v>0</v>
      </c>
      <c r="H106" s="3">
        <f t="shared" si="337"/>
        <v>0</v>
      </c>
      <c r="I106" s="3">
        <f t="shared" si="338"/>
        <v>1</v>
      </c>
      <c r="J106" s="3">
        <f t="shared" si="339"/>
        <v>1</v>
      </c>
      <c r="K106" s="3">
        <f t="shared" si="340"/>
        <v>0</v>
      </c>
      <c r="L106" s="4">
        <f t="shared" si="341"/>
        <v>0</v>
      </c>
      <c r="M106" s="4">
        <f t="shared" si="342"/>
        <v>0</v>
      </c>
      <c r="N106" s="3">
        <f t="shared" si="343"/>
        <v>1</v>
      </c>
      <c r="O106" s="3">
        <f t="shared" si="344"/>
        <v>1</v>
      </c>
      <c r="P106" s="3">
        <f t="shared" si="345"/>
        <v>0</v>
      </c>
      <c r="Q106" s="3">
        <f t="shared" si="346"/>
        <v>1</v>
      </c>
      <c r="R106" s="3">
        <f t="shared" si="347"/>
        <v>1</v>
      </c>
      <c r="S106" s="3">
        <f t="shared" si="348"/>
        <v>0</v>
      </c>
      <c r="T106" s="4">
        <f t="shared" si="349"/>
        <v>0</v>
      </c>
      <c r="U106" s="4">
        <f t="shared" si="350"/>
        <v>0</v>
      </c>
      <c r="V106" s="3">
        <f t="shared" si="351"/>
        <v>1</v>
      </c>
      <c r="W106" s="3">
        <f t="shared" si="352"/>
        <v>1</v>
      </c>
      <c r="X106" s="3">
        <f t="shared" si="353"/>
        <v>0</v>
      </c>
      <c r="Y106" s="3">
        <f t="shared" si="354"/>
        <v>1</v>
      </c>
      <c r="Z106" s="3">
        <f t="shared" si="355"/>
        <v>1</v>
      </c>
      <c r="AA106" s="3">
        <f t="shared" si="356"/>
        <v>0</v>
      </c>
      <c r="AB106" s="4">
        <f t="shared" si="357"/>
        <v>0</v>
      </c>
      <c r="AC106" s="4">
        <f t="shared" si="358"/>
        <v>0</v>
      </c>
      <c r="AD106" s="3">
        <f t="shared" si="359"/>
        <v>1</v>
      </c>
      <c r="AE106" s="3">
        <f t="shared" si="360"/>
        <v>1</v>
      </c>
      <c r="AF106" s="3">
        <f t="shared" si="361"/>
        <v>0</v>
      </c>
      <c r="AG106" s="3">
        <f t="shared" si="362"/>
        <v>1</v>
      </c>
      <c r="AH106" s="3">
        <f t="shared" si="363"/>
        <v>1</v>
      </c>
      <c r="AI106" s="3">
        <f t="shared" si="364"/>
        <v>0</v>
      </c>
      <c r="AJ106" s="4">
        <f t="shared" si="365"/>
        <v>0</v>
      </c>
      <c r="AK106" s="4">
        <f t="shared" si="366"/>
        <v>0</v>
      </c>
      <c r="AL106" s="3">
        <f t="shared" si="367"/>
        <v>1</v>
      </c>
      <c r="AM106" s="3">
        <f t="shared" si="368"/>
        <v>1</v>
      </c>
      <c r="AN106" s="3">
        <f t="shared" si="369"/>
        <v>0</v>
      </c>
      <c r="AO106" s="3">
        <f t="shared" si="370"/>
        <v>1</v>
      </c>
      <c r="AP106" s="3">
        <f t="shared" si="371"/>
        <v>1</v>
      </c>
      <c r="AQ106" s="3">
        <f t="shared" si="372"/>
        <v>0</v>
      </c>
      <c r="AR106" s="4">
        <f t="shared" si="373"/>
        <v>0</v>
      </c>
      <c r="AS106" s="4">
        <f t="shared" si="374"/>
        <v>0</v>
      </c>
      <c r="AT106" s="3">
        <f t="shared" si="375"/>
        <v>1</v>
      </c>
      <c r="AU106" s="3">
        <f t="shared" si="376"/>
        <v>1</v>
      </c>
      <c r="AV106" s="3">
        <f t="shared" si="377"/>
        <v>0</v>
      </c>
      <c r="AW106" s="3">
        <f t="shared" si="378"/>
        <v>1</v>
      </c>
      <c r="AX106" s="3">
        <f t="shared" si="379"/>
        <v>1</v>
      </c>
      <c r="AY106" s="3">
        <f t="shared" si="380"/>
        <v>0</v>
      </c>
      <c r="AZ106" s="4">
        <f t="shared" si="381"/>
        <v>0</v>
      </c>
      <c r="BA106" s="4">
        <f t="shared" si="382"/>
        <v>1</v>
      </c>
      <c r="BB106" s="3">
        <f t="shared" si="383"/>
        <v>0</v>
      </c>
      <c r="BC106" s="3">
        <f t="shared" si="384"/>
        <v>0</v>
      </c>
      <c r="BD106" s="3">
        <f t="shared" si="385"/>
        <v>0</v>
      </c>
      <c r="BE106" s="3">
        <f t="shared" si="386"/>
        <v>1</v>
      </c>
      <c r="BF106" s="3">
        <f t="shared" si="387"/>
        <v>1</v>
      </c>
      <c r="BG106" s="3">
        <f t="shared" si="388"/>
        <v>0</v>
      </c>
      <c r="BH106" s="4">
        <f t="shared" si="389"/>
        <v>0</v>
      </c>
      <c r="BI106" s="4">
        <f t="shared" si="390"/>
        <v>0</v>
      </c>
      <c r="BJ106" s="3">
        <f t="shared" si="391"/>
        <v>1</v>
      </c>
      <c r="BK106" s="3">
        <f t="shared" si="392"/>
        <v>1</v>
      </c>
      <c r="BL106" s="3">
        <f t="shared" si="393"/>
        <v>0</v>
      </c>
      <c r="BM106" s="3">
        <f t="shared" si="394"/>
        <v>1</v>
      </c>
      <c r="BN106" s="3">
        <f t="shared" si="395"/>
        <v>1</v>
      </c>
      <c r="BO106" s="3">
        <f t="shared" si="396"/>
        <v>0</v>
      </c>
      <c r="BP106" s="4">
        <f t="shared" si="397"/>
        <v>0</v>
      </c>
      <c r="BQ106" s="4">
        <f t="shared" si="398"/>
        <v>0</v>
      </c>
      <c r="BR106" s="3">
        <f t="shared" si="399"/>
        <v>0</v>
      </c>
      <c r="BS106" s="3">
        <f t="shared" si="400"/>
        <v>0</v>
      </c>
      <c r="BT106" s="3">
        <f t="shared" si="401"/>
        <v>1</v>
      </c>
      <c r="BU106" s="3">
        <f t="shared" si="402"/>
        <v>1</v>
      </c>
      <c r="BV106" s="3">
        <f t="shared" si="403"/>
        <v>1</v>
      </c>
      <c r="BW106" s="3">
        <f t="shared" si="404"/>
        <v>1</v>
      </c>
      <c r="BX106" s="4">
        <f t="shared" si="405"/>
        <v>1</v>
      </c>
      <c r="BY106" s="4">
        <f t="shared" si="406"/>
        <v>0</v>
      </c>
      <c r="BZ106" s="3">
        <f t="shared" si="407"/>
        <v>0</v>
      </c>
      <c r="CA106" s="3">
        <f t="shared" si="408"/>
        <v>0</v>
      </c>
      <c r="CB106" s="3">
        <f t="shared" si="409"/>
        <v>0</v>
      </c>
      <c r="CC106" s="3">
        <f t="shared" si="410"/>
        <v>1</v>
      </c>
      <c r="CD106" s="3">
        <f t="shared" si="411"/>
        <v>1</v>
      </c>
      <c r="CE106" s="3">
        <f t="shared" si="412"/>
        <v>0</v>
      </c>
      <c r="CF106" s="4">
        <f t="shared" si="413"/>
        <v>0</v>
      </c>
      <c r="CG106" s="4">
        <f t="shared" si="414"/>
        <v>0</v>
      </c>
      <c r="CH106" s="3">
        <f t="shared" si="415"/>
        <v>0</v>
      </c>
      <c r="CI106" s="3">
        <f t="shared" si="416"/>
        <v>0</v>
      </c>
      <c r="CJ106" s="3">
        <f t="shared" si="417"/>
        <v>1</v>
      </c>
      <c r="CK106" s="3">
        <f t="shared" si="418"/>
        <v>1</v>
      </c>
      <c r="CL106" s="3">
        <f t="shared" si="419"/>
        <v>1</v>
      </c>
      <c r="CM106" s="3">
        <f t="shared" si="420"/>
        <v>0</v>
      </c>
      <c r="CN106" s="4">
        <f t="shared" si="421"/>
        <v>0</v>
      </c>
      <c r="CO106" s="4">
        <f t="shared" si="422"/>
        <v>0</v>
      </c>
      <c r="CP106" s="3">
        <f t="shared" si="423"/>
        <v>1</v>
      </c>
      <c r="CQ106" s="3">
        <f t="shared" si="424"/>
        <v>1</v>
      </c>
      <c r="CR106" s="3">
        <f t="shared" si="425"/>
        <v>0</v>
      </c>
      <c r="CS106" s="3">
        <f t="shared" si="426"/>
        <v>1</v>
      </c>
      <c r="CT106" s="3">
        <f t="shared" si="427"/>
        <v>1</v>
      </c>
      <c r="CU106" s="3">
        <f t="shared" si="428"/>
        <v>0</v>
      </c>
      <c r="CV106" s="4">
        <f t="shared" si="429"/>
        <v>0</v>
      </c>
      <c r="CW106" s="4">
        <f t="shared" si="430"/>
        <v>0</v>
      </c>
      <c r="CX106" s="3">
        <f t="shared" si="431"/>
        <v>0</v>
      </c>
      <c r="CY106" s="3">
        <f t="shared" si="432"/>
        <v>0</v>
      </c>
      <c r="CZ106" s="3">
        <f t="shared" si="433"/>
        <v>1</v>
      </c>
      <c r="DA106" s="3">
        <f t="shared" si="434"/>
        <v>1</v>
      </c>
      <c r="DB106" s="3">
        <f t="shared" si="435"/>
        <v>1</v>
      </c>
      <c r="DC106" s="3">
        <f t="shared" si="436"/>
        <v>0</v>
      </c>
      <c r="DD106" s="4">
        <f t="shared" si="437"/>
        <v>0</v>
      </c>
      <c r="DE106" s="4">
        <f t="shared" si="438"/>
        <v>0</v>
      </c>
      <c r="DF106" s="3">
        <f t="shared" si="439"/>
        <v>1</v>
      </c>
      <c r="DG106" s="3">
        <f t="shared" si="440"/>
        <v>1</v>
      </c>
      <c r="DH106" s="3">
        <f t="shared" si="441"/>
        <v>0</v>
      </c>
      <c r="DI106" s="3">
        <f t="shared" si="442"/>
        <v>1</v>
      </c>
      <c r="DJ106" s="3">
        <f t="shared" si="443"/>
        <v>1</v>
      </c>
      <c r="DK106" s="3">
        <f t="shared" si="444"/>
        <v>0</v>
      </c>
      <c r="DL106" s="4">
        <f t="shared" si="445"/>
        <v>0</v>
      </c>
      <c r="DM106" s="4">
        <f t="shared" si="446"/>
        <v>0</v>
      </c>
      <c r="DN106" s="3">
        <f t="shared" si="447"/>
        <v>0</v>
      </c>
      <c r="DO106" s="3">
        <f t="shared" si="448"/>
        <v>0</v>
      </c>
      <c r="DP106" s="3">
        <f t="shared" si="449"/>
        <v>1</v>
      </c>
      <c r="DQ106" s="3">
        <f t="shared" si="450"/>
        <v>1</v>
      </c>
      <c r="DR106" s="3">
        <f t="shared" si="451"/>
        <v>1</v>
      </c>
      <c r="DS106" s="3">
        <f t="shared" si="452"/>
        <v>0</v>
      </c>
      <c r="DT106" s="4">
        <f t="shared" si="453"/>
        <v>0</v>
      </c>
      <c r="DU106" s="4">
        <f t="shared" si="454"/>
        <v>0</v>
      </c>
      <c r="DV106" s="3">
        <f t="shared" si="455"/>
        <v>1</v>
      </c>
      <c r="DW106" s="3">
        <f t="shared" si="456"/>
        <v>1</v>
      </c>
      <c r="DX106" s="3">
        <f t="shared" si="457"/>
        <v>0</v>
      </c>
      <c r="DY106" s="3">
        <f t="shared" si="458"/>
        <v>1</v>
      </c>
      <c r="DZ106" s="3">
        <f t="shared" si="459"/>
        <v>1</v>
      </c>
      <c r="EA106" s="3">
        <f t="shared" si="460"/>
        <v>0</v>
      </c>
      <c r="EB106" s="4">
        <f t="shared" si="461"/>
        <v>0</v>
      </c>
      <c r="EC106" s="4">
        <f t="shared" si="462"/>
        <v>1</v>
      </c>
      <c r="ED106" s="3">
        <f t="shared" si="463"/>
        <v>0</v>
      </c>
      <c r="EE106" s="3">
        <f t="shared" si="464"/>
        <v>0</v>
      </c>
      <c r="EF106" s="3">
        <f t="shared" si="465"/>
        <v>0</v>
      </c>
      <c r="EG106" s="3">
        <f t="shared" si="466"/>
        <v>1</v>
      </c>
      <c r="EH106" s="3">
        <f t="shared" si="467"/>
        <v>1</v>
      </c>
      <c r="EI106" s="3">
        <f t="shared" si="468"/>
        <v>0</v>
      </c>
      <c r="EJ106" s="4">
        <f t="shared" si="469"/>
        <v>0</v>
      </c>
      <c r="EK106" s="4">
        <f t="shared" si="470"/>
        <v>0</v>
      </c>
      <c r="EL106" s="3">
        <f t="shared" si="471"/>
        <v>1</v>
      </c>
      <c r="EM106" s="3">
        <f t="shared" si="472"/>
        <v>1</v>
      </c>
      <c r="EN106" s="3">
        <f t="shared" si="473"/>
        <v>0</v>
      </c>
      <c r="EO106" s="3">
        <f t="shared" si="474"/>
        <v>1</v>
      </c>
      <c r="EP106" s="3">
        <f t="shared" si="475"/>
        <v>1</v>
      </c>
      <c r="EQ106" s="3">
        <f t="shared" si="476"/>
        <v>0</v>
      </c>
      <c r="ER106" s="4">
        <f t="shared" si="477"/>
        <v>0</v>
      </c>
      <c r="ES106" s="4">
        <f t="shared" si="478"/>
        <v>0</v>
      </c>
      <c r="ET106" s="3">
        <f t="shared" si="479"/>
        <v>0</v>
      </c>
      <c r="EU106" s="3">
        <f t="shared" si="480"/>
        <v>0</v>
      </c>
      <c r="EV106" s="3">
        <f t="shared" si="481"/>
        <v>1</v>
      </c>
      <c r="EW106" s="3">
        <f t="shared" si="482"/>
        <v>1</v>
      </c>
      <c r="EX106" s="3">
        <f t="shared" si="483"/>
        <v>1</v>
      </c>
      <c r="EY106" s="3">
        <f t="shared" si="484"/>
        <v>0</v>
      </c>
      <c r="EZ106" s="4">
        <f t="shared" si="485"/>
        <v>0</v>
      </c>
      <c r="FA106" s="4">
        <f t="shared" si="486"/>
        <v>0</v>
      </c>
      <c r="FB106" s="3">
        <f t="shared" si="487"/>
        <v>0</v>
      </c>
      <c r="FC106" s="3">
        <f t="shared" si="488"/>
        <v>0</v>
      </c>
      <c r="FD106" s="3">
        <f t="shared" si="489"/>
        <v>1</v>
      </c>
    </row>
    <row r="107" spans="1:160" s="9" customFormat="1" hidden="1">
      <c r="A107" s="3">
        <f t="shared" si="330"/>
        <v>1</v>
      </c>
      <c r="B107" s="3">
        <f t="shared" si="331"/>
        <v>1</v>
      </c>
      <c r="C107" s="3">
        <f t="shared" si="332"/>
        <v>0</v>
      </c>
      <c r="D107" s="4">
        <f t="shared" si="333"/>
        <v>0</v>
      </c>
      <c r="E107" s="4">
        <f t="shared" si="334"/>
        <v>0</v>
      </c>
      <c r="F107" s="3">
        <f t="shared" si="335"/>
        <v>1</v>
      </c>
      <c r="G107" s="3">
        <f t="shared" si="336"/>
        <v>1</v>
      </c>
      <c r="H107" s="3">
        <f t="shared" si="337"/>
        <v>0</v>
      </c>
      <c r="I107" s="3">
        <f t="shared" si="338"/>
        <v>1</v>
      </c>
      <c r="J107" s="3">
        <f t="shared" si="339"/>
        <v>1</v>
      </c>
      <c r="K107" s="3">
        <f t="shared" si="340"/>
        <v>0</v>
      </c>
      <c r="L107" s="4">
        <f t="shared" si="341"/>
        <v>0</v>
      </c>
      <c r="M107" s="4">
        <f t="shared" si="342"/>
        <v>1</v>
      </c>
      <c r="N107" s="3">
        <f t="shared" si="343"/>
        <v>0</v>
      </c>
      <c r="O107" s="3">
        <f t="shared" si="344"/>
        <v>0</v>
      </c>
      <c r="P107" s="3">
        <f t="shared" si="345"/>
        <v>0</v>
      </c>
      <c r="Q107" s="3">
        <f t="shared" si="346"/>
        <v>1</v>
      </c>
      <c r="R107" s="3">
        <f t="shared" si="347"/>
        <v>1</v>
      </c>
      <c r="S107" s="3">
        <f t="shared" si="348"/>
        <v>0</v>
      </c>
      <c r="T107" s="4">
        <f t="shared" si="349"/>
        <v>0</v>
      </c>
      <c r="U107" s="4">
        <f t="shared" si="350"/>
        <v>1</v>
      </c>
      <c r="V107" s="3">
        <f t="shared" si="351"/>
        <v>0</v>
      </c>
      <c r="W107" s="3">
        <f t="shared" si="352"/>
        <v>0</v>
      </c>
      <c r="X107" s="3">
        <f t="shared" si="353"/>
        <v>0</v>
      </c>
      <c r="Y107" s="3">
        <f t="shared" si="354"/>
        <v>1</v>
      </c>
      <c r="Z107" s="3">
        <f t="shared" si="355"/>
        <v>1</v>
      </c>
      <c r="AA107" s="3">
        <f t="shared" si="356"/>
        <v>0</v>
      </c>
      <c r="AB107" s="4">
        <f t="shared" si="357"/>
        <v>0</v>
      </c>
      <c r="AC107" s="4">
        <f t="shared" si="358"/>
        <v>0</v>
      </c>
      <c r="AD107" s="3">
        <f t="shared" si="359"/>
        <v>1</v>
      </c>
      <c r="AE107" s="3">
        <f t="shared" si="360"/>
        <v>1</v>
      </c>
      <c r="AF107" s="3">
        <f t="shared" si="361"/>
        <v>0</v>
      </c>
      <c r="AG107" s="3">
        <f t="shared" si="362"/>
        <v>1</v>
      </c>
      <c r="AH107" s="3">
        <f t="shared" si="363"/>
        <v>1</v>
      </c>
      <c r="AI107" s="3">
        <f t="shared" si="364"/>
        <v>0</v>
      </c>
      <c r="AJ107" s="4">
        <f t="shared" si="365"/>
        <v>0</v>
      </c>
      <c r="AK107" s="4">
        <f t="shared" si="366"/>
        <v>1</v>
      </c>
      <c r="AL107" s="3">
        <f t="shared" si="367"/>
        <v>0</v>
      </c>
      <c r="AM107" s="3">
        <f t="shared" si="368"/>
        <v>0</v>
      </c>
      <c r="AN107" s="3">
        <f t="shared" si="369"/>
        <v>0</v>
      </c>
      <c r="AO107" s="3">
        <f t="shared" si="370"/>
        <v>1</v>
      </c>
      <c r="AP107" s="3">
        <f t="shared" si="371"/>
        <v>1</v>
      </c>
      <c r="AQ107" s="3">
        <f t="shared" si="372"/>
        <v>0</v>
      </c>
      <c r="AR107" s="4">
        <f t="shared" si="373"/>
        <v>0</v>
      </c>
      <c r="AS107" s="4">
        <f t="shared" si="374"/>
        <v>0</v>
      </c>
      <c r="AT107" s="3">
        <f t="shared" si="375"/>
        <v>1</v>
      </c>
      <c r="AU107" s="3">
        <f t="shared" si="376"/>
        <v>1</v>
      </c>
      <c r="AV107" s="3">
        <f t="shared" si="377"/>
        <v>0</v>
      </c>
      <c r="AW107" s="3">
        <f t="shared" si="378"/>
        <v>1</v>
      </c>
      <c r="AX107" s="3">
        <f t="shared" si="379"/>
        <v>1</v>
      </c>
      <c r="AY107" s="3">
        <f t="shared" si="380"/>
        <v>0</v>
      </c>
      <c r="AZ107" s="4">
        <f t="shared" si="381"/>
        <v>0</v>
      </c>
      <c r="BA107" s="4">
        <f t="shared" si="382"/>
        <v>1</v>
      </c>
      <c r="BB107" s="3">
        <f t="shared" si="383"/>
        <v>0</v>
      </c>
      <c r="BC107" s="3">
        <f t="shared" si="384"/>
        <v>0</v>
      </c>
      <c r="BD107" s="3">
        <f t="shared" si="385"/>
        <v>0</v>
      </c>
      <c r="BE107" s="3">
        <f t="shared" si="386"/>
        <v>1</v>
      </c>
      <c r="BF107" s="3">
        <f t="shared" si="387"/>
        <v>1</v>
      </c>
      <c r="BG107" s="3">
        <f t="shared" si="388"/>
        <v>0</v>
      </c>
      <c r="BH107" s="4">
        <f t="shared" si="389"/>
        <v>0</v>
      </c>
      <c r="BI107" s="4">
        <f t="shared" si="390"/>
        <v>0</v>
      </c>
      <c r="BJ107" s="3">
        <f t="shared" si="391"/>
        <v>1</v>
      </c>
      <c r="BK107" s="3">
        <f t="shared" si="392"/>
        <v>1</v>
      </c>
      <c r="BL107" s="3">
        <f t="shared" si="393"/>
        <v>0</v>
      </c>
      <c r="BM107" s="3">
        <f t="shared" si="394"/>
        <v>1</v>
      </c>
      <c r="BN107" s="3">
        <f t="shared" si="395"/>
        <v>1</v>
      </c>
      <c r="BO107" s="3">
        <f t="shared" si="396"/>
        <v>0</v>
      </c>
      <c r="BP107" s="4">
        <f t="shared" si="397"/>
        <v>0</v>
      </c>
      <c r="BQ107" s="4">
        <f t="shared" si="398"/>
        <v>0</v>
      </c>
      <c r="BR107" s="3">
        <f t="shared" si="399"/>
        <v>1</v>
      </c>
      <c r="BS107" s="3">
        <f t="shared" si="400"/>
        <v>1</v>
      </c>
      <c r="BT107" s="3">
        <f t="shared" si="401"/>
        <v>0</v>
      </c>
      <c r="BU107" s="3">
        <f t="shared" si="402"/>
        <v>1</v>
      </c>
      <c r="BV107" s="3">
        <f t="shared" si="403"/>
        <v>1</v>
      </c>
      <c r="BW107" s="3">
        <f t="shared" si="404"/>
        <v>0</v>
      </c>
      <c r="BX107" s="4">
        <f t="shared" si="405"/>
        <v>0</v>
      </c>
      <c r="BY107" s="4">
        <f t="shared" si="406"/>
        <v>0</v>
      </c>
      <c r="BZ107" s="3">
        <f t="shared" si="407"/>
        <v>0</v>
      </c>
      <c r="CA107" s="3">
        <f t="shared" si="408"/>
        <v>0</v>
      </c>
      <c r="CB107" s="3">
        <f t="shared" si="409"/>
        <v>1</v>
      </c>
      <c r="CC107" s="3">
        <f t="shared" si="410"/>
        <v>1</v>
      </c>
      <c r="CD107" s="3">
        <f t="shared" si="411"/>
        <v>1</v>
      </c>
      <c r="CE107" s="3">
        <f t="shared" si="412"/>
        <v>0</v>
      </c>
      <c r="CF107" s="4">
        <f t="shared" si="413"/>
        <v>0</v>
      </c>
      <c r="CG107" s="4">
        <f t="shared" si="414"/>
        <v>0</v>
      </c>
      <c r="CH107" s="3">
        <f t="shared" si="415"/>
        <v>1</v>
      </c>
      <c r="CI107" s="3">
        <f t="shared" si="416"/>
        <v>1</v>
      </c>
      <c r="CJ107" s="3">
        <f t="shared" si="417"/>
        <v>0</v>
      </c>
      <c r="CK107" s="3">
        <f t="shared" si="418"/>
        <v>1</v>
      </c>
      <c r="CL107" s="3">
        <f t="shared" si="419"/>
        <v>1</v>
      </c>
      <c r="CM107" s="3">
        <f t="shared" si="420"/>
        <v>0</v>
      </c>
      <c r="CN107" s="4">
        <f t="shared" si="421"/>
        <v>0</v>
      </c>
      <c r="CO107" s="4">
        <f t="shared" si="422"/>
        <v>1</v>
      </c>
      <c r="CP107" s="3">
        <f t="shared" si="423"/>
        <v>0</v>
      </c>
      <c r="CQ107" s="3">
        <f t="shared" si="424"/>
        <v>0</v>
      </c>
      <c r="CR107" s="3">
        <f t="shared" si="425"/>
        <v>0</v>
      </c>
      <c r="CS107" s="3">
        <f t="shared" si="426"/>
        <v>1</v>
      </c>
      <c r="CT107" s="3">
        <f t="shared" si="427"/>
        <v>1</v>
      </c>
      <c r="CU107" s="3">
        <f t="shared" si="428"/>
        <v>1</v>
      </c>
      <c r="CV107" s="4">
        <f t="shared" si="429"/>
        <v>1</v>
      </c>
      <c r="CW107" s="4">
        <f t="shared" si="430"/>
        <v>0</v>
      </c>
      <c r="CX107" s="3">
        <f t="shared" si="431"/>
        <v>0</v>
      </c>
      <c r="CY107" s="3">
        <f t="shared" si="432"/>
        <v>0</v>
      </c>
      <c r="CZ107" s="3">
        <f t="shared" si="433"/>
        <v>0</v>
      </c>
      <c r="DA107" s="3">
        <f t="shared" si="434"/>
        <v>1</v>
      </c>
      <c r="DB107" s="3">
        <f t="shared" si="435"/>
        <v>1</v>
      </c>
      <c r="DC107" s="3">
        <f t="shared" si="436"/>
        <v>0</v>
      </c>
      <c r="DD107" s="4">
        <f t="shared" si="437"/>
        <v>0</v>
      </c>
      <c r="DE107" s="4">
        <f t="shared" si="438"/>
        <v>1</v>
      </c>
      <c r="DF107" s="3">
        <f t="shared" si="439"/>
        <v>0</v>
      </c>
      <c r="DG107" s="3">
        <f t="shared" si="440"/>
        <v>0</v>
      </c>
      <c r="DH107" s="3">
        <f t="shared" si="441"/>
        <v>0</v>
      </c>
      <c r="DI107" s="3">
        <f t="shared" si="442"/>
        <v>1</v>
      </c>
      <c r="DJ107" s="3">
        <f t="shared" si="443"/>
        <v>1</v>
      </c>
      <c r="DK107" s="3">
        <f t="shared" si="444"/>
        <v>0</v>
      </c>
      <c r="DL107" s="4">
        <f t="shared" si="445"/>
        <v>0</v>
      </c>
      <c r="DM107" s="4">
        <f t="shared" si="446"/>
        <v>0</v>
      </c>
      <c r="DN107" s="3">
        <f t="shared" si="447"/>
        <v>1</v>
      </c>
      <c r="DO107" s="3">
        <f t="shared" si="448"/>
        <v>1</v>
      </c>
      <c r="DP107" s="3">
        <f t="shared" si="449"/>
        <v>0</v>
      </c>
      <c r="DQ107" s="3">
        <f t="shared" si="450"/>
        <v>1</v>
      </c>
      <c r="DR107" s="3">
        <f t="shared" si="451"/>
        <v>1</v>
      </c>
      <c r="DS107" s="3">
        <f t="shared" si="452"/>
        <v>0</v>
      </c>
      <c r="DT107" s="4">
        <f t="shared" si="453"/>
        <v>0</v>
      </c>
      <c r="DU107" s="4">
        <f t="shared" si="454"/>
        <v>0</v>
      </c>
      <c r="DV107" s="3">
        <f t="shared" si="455"/>
        <v>1</v>
      </c>
      <c r="DW107" s="3">
        <f t="shared" si="456"/>
        <v>1</v>
      </c>
      <c r="DX107" s="3">
        <f t="shared" si="457"/>
        <v>0</v>
      </c>
      <c r="DY107" s="3">
        <f t="shared" si="458"/>
        <v>1</v>
      </c>
      <c r="DZ107" s="3">
        <f t="shared" si="459"/>
        <v>1</v>
      </c>
      <c r="EA107" s="3">
        <f t="shared" si="460"/>
        <v>0</v>
      </c>
      <c r="EB107" s="4">
        <f t="shared" si="461"/>
        <v>0</v>
      </c>
      <c r="EC107" s="4">
        <f t="shared" si="462"/>
        <v>0</v>
      </c>
      <c r="ED107" s="3">
        <f t="shared" si="463"/>
        <v>1</v>
      </c>
      <c r="EE107" s="3">
        <f t="shared" si="464"/>
        <v>1</v>
      </c>
      <c r="EF107" s="3">
        <f t="shared" si="465"/>
        <v>0</v>
      </c>
      <c r="EG107" s="3">
        <f t="shared" si="466"/>
        <v>1</v>
      </c>
      <c r="EH107" s="3">
        <f t="shared" si="467"/>
        <v>1</v>
      </c>
      <c r="EI107" s="3">
        <f t="shared" si="468"/>
        <v>0</v>
      </c>
      <c r="EJ107" s="4">
        <f t="shared" si="469"/>
        <v>0</v>
      </c>
      <c r="EK107" s="4">
        <f t="shared" si="470"/>
        <v>0</v>
      </c>
      <c r="EL107" s="3">
        <f t="shared" si="471"/>
        <v>1</v>
      </c>
      <c r="EM107" s="3">
        <f t="shared" si="472"/>
        <v>1</v>
      </c>
      <c r="EN107" s="3">
        <f t="shared" si="473"/>
        <v>0</v>
      </c>
      <c r="EO107" s="3">
        <f t="shared" si="474"/>
        <v>1</v>
      </c>
      <c r="EP107" s="3">
        <f t="shared" si="475"/>
        <v>1</v>
      </c>
      <c r="EQ107" s="3">
        <f t="shared" si="476"/>
        <v>1</v>
      </c>
      <c r="ER107" s="4">
        <f t="shared" si="477"/>
        <v>1</v>
      </c>
      <c r="ES107" s="4">
        <f t="shared" si="478"/>
        <v>0</v>
      </c>
      <c r="ET107" s="3">
        <f t="shared" si="479"/>
        <v>0</v>
      </c>
      <c r="EU107" s="3">
        <f t="shared" si="480"/>
        <v>0</v>
      </c>
      <c r="EV107" s="3">
        <f t="shared" si="481"/>
        <v>0</v>
      </c>
      <c r="EW107" s="3">
        <f t="shared" si="482"/>
        <v>1</v>
      </c>
      <c r="EX107" s="3">
        <f t="shared" si="483"/>
        <v>1</v>
      </c>
      <c r="EY107" s="3">
        <f t="shared" si="484"/>
        <v>0</v>
      </c>
      <c r="EZ107" s="4">
        <f t="shared" si="485"/>
        <v>0</v>
      </c>
      <c r="FA107" s="4">
        <f t="shared" si="486"/>
        <v>0</v>
      </c>
      <c r="FB107" s="3">
        <f t="shared" si="487"/>
        <v>1</v>
      </c>
      <c r="FC107" s="3">
        <f t="shared" si="488"/>
        <v>1</v>
      </c>
      <c r="FD107" s="3">
        <f t="shared" si="489"/>
        <v>0</v>
      </c>
    </row>
    <row r="108" spans="1:160" s="9" customFormat="1" hidden="1">
      <c r="A108" s="3">
        <f t="shared" si="330"/>
        <v>1</v>
      </c>
      <c r="B108" s="3">
        <f t="shared" si="331"/>
        <v>1</v>
      </c>
      <c r="C108" s="3">
        <f t="shared" si="332"/>
        <v>0</v>
      </c>
      <c r="D108" s="4">
        <f t="shared" si="333"/>
        <v>0</v>
      </c>
      <c r="E108" s="4">
        <f t="shared" si="334"/>
        <v>0</v>
      </c>
      <c r="F108" s="3">
        <f t="shared" si="335"/>
        <v>1</v>
      </c>
      <c r="G108" s="3">
        <f t="shared" si="336"/>
        <v>1</v>
      </c>
      <c r="H108" s="3">
        <f t="shared" si="337"/>
        <v>0</v>
      </c>
      <c r="I108" s="3">
        <f t="shared" si="338"/>
        <v>1</v>
      </c>
      <c r="J108" s="3">
        <f t="shared" si="339"/>
        <v>1</v>
      </c>
      <c r="K108" s="3">
        <f t="shared" si="340"/>
        <v>0</v>
      </c>
      <c r="L108" s="4">
        <f t="shared" si="341"/>
        <v>0</v>
      </c>
      <c r="M108" s="4">
        <f t="shared" si="342"/>
        <v>0</v>
      </c>
      <c r="N108" s="3">
        <f t="shared" si="343"/>
        <v>1</v>
      </c>
      <c r="O108" s="3">
        <f t="shared" si="344"/>
        <v>1</v>
      </c>
      <c r="P108" s="3">
        <f t="shared" si="345"/>
        <v>0</v>
      </c>
      <c r="Q108" s="3">
        <f t="shared" si="346"/>
        <v>1</v>
      </c>
      <c r="R108" s="3">
        <f t="shared" si="347"/>
        <v>1</v>
      </c>
      <c r="S108" s="3">
        <f t="shared" si="348"/>
        <v>0</v>
      </c>
      <c r="T108" s="4">
        <f t="shared" si="349"/>
        <v>0</v>
      </c>
      <c r="U108" s="4">
        <f t="shared" si="350"/>
        <v>0</v>
      </c>
      <c r="V108" s="3">
        <f t="shared" si="351"/>
        <v>1</v>
      </c>
      <c r="W108" s="3">
        <f t="shared" si="352"/>
        <v>1</v>
      </c>
      <c r="X108" s="3">
        <f t="shared" si="353"/>
        <v>0</v>
      </c>
      <c r="Y108" s="3">
        <f t="shared" si="354"/>
        <v>1</v>
      </c>
      <c r="Z108" s="3">
        <f t="shared" si="355"/>
        <v>1</v>
      </c>
      <c r="AA108" s="3">
        <f t="shared" si="356"/>
        <v>0</v>
      </c>
      <c r="AB108" s="4">
        <f t="shared" si="357"/>
        <v>0</v>
      </c>
      <c r="AC108" s="4">
        <f t="shared" si="358"/>
        <v>0</v>
      </c>
      <c r="AD108" s="3">
        <f t="shared" si="359"/>
        <v>1</v>
      </c>
      <c r="AE108" s="3">
        <f t="shared" si="360"/>
        <v>1</v>
      </c>
      <c r="AF108" s="3">
        <f t="shared" si="361"/>
        <v>0</v>
      </c>
      <c r="AG108" s="3">
        <f t="shared" si="362"/>
        <v>1</v>
      </c>
      <c r="AH108" s="3">
        <f t="shared" si="363"/>
        <v>1</v>
      </c>
      <c r="AI108" s="3">
        <f t="shared" si="364"/>
        <v>0</v>
      </c>
      <c r="AJ108" s="4">
        <f t="shared" si="365"/>
        <v>0</v>
      </c>
      <c r="AK108" s="4">
        <f t="shared" si="366"/>
        <v>0</v>
      </c>
      <c r="AL108" s="3">
        <f t="shared" si="367"/>
        <v>0</v>
      </c>
      <c r="AM108" s="3">
        <f t="shared" si="368"/>
        <v>0</v>
      </c>
      <c r="AN108" s="3">
        <f t="shared" si="369"/>
        <v>1</v>
      </c>
      <c r="AO108" s="3">
        <f t="shared" si="370"/>
        <v>1</v>
      </c>
      <c r="AP108" s="3">
        <f t="shared" si="371"/>
        <v>1</v>
      </c>
      <c r="AQ108" s="3">
        <f t="shared" si="372"/>
        <v>0</v>
      </c>
      <c r="AR108" s="4">
        <f t="shared" si="373"/>
        <v>0</v>
      </c>
      <c r="AS108" s="4">
        <f t="shared" si="374"/>
        <v>0</v>
      </c>
      <c r="AT108" s="3">
        <f t="shared" si="375"/>
        <v>1</v>
      </c>
      <c r="AU108" s="3">
        <f t="shared" si="376"/>
        <v>1</v>
      </c>
      <c r="AV108" s="3">
        <f t="shared" si="377"/>
        <v>0</v>
      </c>
      <c r="AW108" s="3">
        <f t="shared" si="378"/>
        <v>1</v>
      </c>
      <c r="AX108" s="3">
        <f t="shared" si="379"/>
        <v>1</v>
      </c>
      <c r="AY108" s="3">
        <f t="shared" si="380"/>
        <v>0</v>
      </c>
      <c r="AZ108" s="4">
        <f t="shared" si="381"/>
        <v>0</v>
      </c>
      <c r="BA108" s="4">
        <f t="shared" si="382"/>
        <v>0</v>
      </c>
      <c r="BB108" s="3">
        <f t="shared" si="383"/>
        <v>1</v>
      </c>
      <c r="BC108" s="3">
        <f t="shared" si="384"/>
        <v>1</v>
      </c>
      <c r="BD108" s="3">
        <f t="shared" si="385"/>
        <v>0</v>
      </c>
      <c r="BE108" s="3">
        <f t="shared" si="386"/>
        <v>1</v>
      </c>
      <c r="BF108" s="3">
        <f t="shared" si="387"/>
        <v>1</v>
      </c>
      <c r="BG108" s="3">
        <f t="shared" si="388"/>
        <v>0</v>
      </c>
      <c r="BH108" s="4">
        <f t="shared" si="389"/>
        <v>0</v>
      </c>
      <c r="BI108" s="4">
        <f t="shared" si="390"/>
        <v>0</v>
      </c>
      <c r="BJ108" s="3">
        <f t="shared" si="391"/>
        <v>1</v>
      </c>
      <c r="BK108" s="3">
        <f t="shared" si="392"/>
        <v>1</v>
      </c>
      <c r="BL108" s="3">
        <f t="shared" si="393"/>
        <v>0</v>
      </c>
      <c r="BM108" s="3">
        <f t="shared" si="394"/>
        <v>1</v>
      </c>
      <c r="BN108" s="3">
        <f t="shared" si="395"/>
        <v>1</v>
      </c>
      <c r="BO108" s="3">
        <f t="shared" si="396"/>
        <v>0</v>
      </c>
      <c r="BP108" s="4">
        <f t="shared" si="397"/>
        <v>0</v>
      </c>
      <c r="BQ108" s="4">
        <f t="shared" si="398"/>
        <v>1</v>
      </c>
      <c r="BR108" s="3">
        <f t="shared" si="399"/>
        <v>0</v>
      </c>
      <c r="BS108" s="3">
        <f t="shared" si="400"/>
        <v>0</v>
      </c>
      <c r="BT108" s="3">
        <f t="shared" si="401"/>
        <v>0</v>
      </c>
      <c r="BU108" s="3">
        <f t="shared" si="402"/>
        <v>1</v>
      </c>
      <c r="BV108" s="3">
        <f t="shared" si="403"/>
        <v>1</v>
      </c>
      <c r="BW108" s="3">
        <f t="shared" si="404"/>
        <v>0</v>
      </c>
      <c r="BX108" s="4">
        <f t="shared" si="405"/>
        <v>0</v>
      </c>
      <c r="BY108" s="4">
        <f t="shared" si="406"/>
        <v>0</v>
      </c>
      <c r="BZ108" s="3">
        <f t="shared" si="407"/>
        <v>1</v>
      </c>
      <c r="CA108" s="3">
        <f t="shared" si="408"/>
        <v>1</v>
      </c>
      <c r="CB108" s="3">
        <f t="shared" si="409"/>
        <v>0</v>
      </c>
      <c r="CC108" s="3">
        <f t="shared" si="410"/>
        <v>1</v>
      </c>
      <c r="CD108" s="3">
        <f t="shared" si="411"/>
        <v>1</v>
      </c>
      <c r="CE108" s="3">
        <f t="shared" si="412"/>
        <v>0</v>
      </c>
      <c r="CF108" s="4">
        <f t="shared" si="413"/>
        <v>0</v>
      </c>
      <c r="CG108" s="4">
        <f t="shared" si="414"/>
        <v>0</v>
      </c>
      <c r="CH108" s="3">
        <f t="shared" si="415"/>
        <v>1</v>
      </c>
      <c r="CI108" s="3">
        <f t="shared" si="416"/>
        <v>1</v>
      </c>
      <c r="CJ108" s="3">
        <f t="shared" si="417"/>
        <v>0</v>
      </c>
      <c r="CK108" s="3">
        <f t="shared" si="418"/>
        <v>1</v>
      </c>
      <c r="CL108" s="3">
        <f t="shared" si="419"/>
        <v>1</v>
      </c>
      <c r="CM108" s="3">
        <f t="shared" si="420"/>
        <v>0</v>
      </c>
      <c r="CN108" s="4">
        <f t="shared" si="421"/>
        <v>0</v>
      </c>
      <c r="CO108" s="4">
        <f t="shared" si="422"/>
        <v>0</v>
      </c>
      <c r="CP108" s="3">
        <f t="shared" si="423"/>
        <v>1</v>
      </c>
      <c r="CQ108" s="3">
        <f t="shared" si="424"/>
        <v>1</v>
      </c>
      <c r="CR108" s="3">
        <f t="shared" si="425"/>
        <v>0</v>
      </c>
      <c r="CS108" s="3">
        <f t="shared" si="426"/>
        <v>1</v>
      </c>
      <c r="CT108" s="3">
        <f t="shared" si="427"/>
        <v>1</v>
      </c>
      <c r="CU108" s="3">
        <f t="shared" si="428"/>
        <v>0</v>
      </c>
      <c r="CV108" s="4">
        <f t="shared" si="429"/>
        <v>0</v>
      </c>
      <c r="CW108" s="4">
        <f t="shared" si="430"/>
        <v>1</v>
      </c>
      <c r="CX108" s="3">
        <f t="shared" si="431"/>
        <v>0</v>
      </c>
      <c r="CY108" s="3">
        <f t="shared" si="432"/>
        <v>0</v>
      </c>
      <c r="CZ108" s="3">
        <f t="shared" si="433"/>
        <v>0</v>
      </c>
      <c r="DA108" s="3">
        <f t="shared" si="434"/>
        <v>1</v>
      </c>
      <c r="DB108" s="3">
        <f t="shared" si="435"/>
        <v>1</v>
      </c>
      <c r="DC108" s="3">
        <f t="shared" si="436"/>
        <v>0</v>
      </c>
      <c r="DD108" s="4">
        <f t="shared" si="437"/>
        <v>0</v>
      </c>
      <c r="DE108" s="4">
        <f t="shared" si="438"/>
        <v>1</v>
      </c>
      <c r="DF108" s="3">
        <f t="shared" si="439"/>
        <v>0</v>
      </c>
      <c r="DG108" s="3">
        <f t="shared" si="440"/>
        <v>0</v>
      </c>
      <c r="DH108" s="3">
        <f t="shared" si="441"/>
        <v>0</v>
      </c>
      <c r="DI108" s="3">
        <f t="shared" si="442"/>
        <v>1</v>
      </c>
      <c r="DJ108" s="3">
        <f t="shared" si="443"/>
        <v>1</v>
      </c>
      <c r="DK108" s="3">
        <f t="shared" si="444"/>
        <v>0</v>
      </c>
      <c r="DL108" s="4">
        <f t="shared" si="445"/>
        <v>0</v>
      </c>
      <c r="DM108" s="4">
        <f t="shared" si="446"/>
        <v>1</v>
      </c>
      <c r="DN108" s="3">
        <f t="shared" si="447"/>
        <v>0</v>
      </c>
      <c r="DO108" s="3">
        <f t="shared" si="448"/>
        <v>0</v>
      </c>
      <c r="DP108" s="3">
        <f t="shared" si="449"/>
        <v>0</v>
      </c>
      <c r="DQ108" s="3">
        <f t="shared" si="450"/>
        <v>1</v>
      </c>
      <c r="DR108" s="3">
        <f t="shared" si="451"/>
        <v>1</v>
      </c>
      <c r="DS108" s="3">
        <f t="shared" si="452"/>
        <v>0</v>
      </c>
      <c r="DT108" s="4">
        <f t="shared" si="453"/>
        <v>0</v>
      </c>
      <c r="DU108" s="4">
        <f t="shared" si="454"/>
        <v>0</v>
      </c>
      <c r="DV108" s="3">
        <f t="shared" si="455"/>
        <v>1</v>
      </c>
      <c r="DW108" s="3">
        <f t="shared" si="456"/>
        <v>1</v>
      </c>
      <c r="DX108" s="3">
        <f t="shared" si="457"/>
        <v>0</v>
      </c>
      <c r="DY108" s="3">
        <f t="shared" si="458"/>
        <v>1</v>
      </c>
      <c r="DZ108" s="3">
        <f t="shared" si="459"/>
        <v>1</v>
      </c>
      <c r="EA108" s="3">
        <f t="shared" si="460"/>
        <v>0</v>
      </c>
      <c r="EB108" s="4">
        <f t="shared" si="461"/>
        <v>0</v>
      </c>
      <c r="EC108" s="4">
        <f t="shared" si="462"/>
        <v>0</v>
      </c>
      <c r="ED108" s="3">
        <f t="shared" si="463"/>
        <v>1</v>
      </c>
      <c r="EE108" s="3">
        <f t="shared" si="464"/>
        <v>1</v>
      </c>
      <c r="EF108" s="3">
        <f t="shared" si="465"/>
        <v>0</v>
      </c>
      <c r="EG108" s="3">
        <f t="shared" si="466"/>
        <v>1</v>
      </c>
      <c r="EH108" s="3">
        <f t="shared" si="467"/>
        <v>1</v>
      </c>
      <c r="EI108" s="3">
        <f t="shared" si="468"/>
        <v>0</v>
      </c>
      <c r="EJ108" s="4">
        <f t="shared" si="469"/>
        <v>0</v>
      </c>
      <c r="EK108" s="4">
        <f t="shared" si="470"/>
        <v>1</v>
      </c>
      <c r="EL108" s="3">
        <f t="shared" si="471"/>
        <v>0</v>
      </c>
      <c r="EM108" s="3">
        <f t="shared" si="472"/>
        <v>0</v>
      </c>
      <c r="EN108" s="3">
        <f t="shared" si="473"/>
        <v>0</v>
      </c>
      <c r="EO108" s="3">
        <f t="shared" si="474"/>
        <v>1</v>
      </c>
      <c r="EP108" s="3">
        <f t="shared" si="475"/>
        <v>1</v>
      </c>
      <c r="EQ108" s="3">
        <f t="shared" si="476"/>
        <v>0</v>
      </c>
      <c r="ER108" s="4">
        <f t="shared" si="477"/>
        <v>0</v>
      </c>
      <c r="ES108" s="4">
        <f t="shared" si="478"/>
        <v>0</v>
      </c>
      <c r="ET108" s="3">
        <f t="shared" si="479"/>
        <v>1</v>
      </c>
      <c r="EU108" s="3">
        <f t="shared" si="480"/>
        <v>1</v>
      </c>
      <c r="EV108" s="3">
        <f t="shared" si="481"/>
        <v>0</v>
      </c>
      <c r="EW108" s="3">
        <f t="shared" si="482"/>
        <v>1</v>
      </c>
      <c r="EX108" s="3">
        <f t="shared" si="483"/>
        <v>1</v>
      </c>
      <c r="EY108" s="3">
        <f t="shared" si="484"/>
        <v>0</v>
      </c>
      <c r="EZ108" s="4">
        <f t="shared" si="485"/>
        <v>0</v>
      </c>
      <c r="FA108" s="4">
        <f t="shared" si="486"/>
        <v>1</v>
      </c>
      <c r="FB108" s="3">
        <f t="shared" si="487"/>
        <v>0</v>
      </c>
      <c r="FC108" s="3">
        <f t="shared" si="488"/>
        <v>0</v>
      </c>
      <c r="FD108" s="3">
        <f t="shared" si="489"/>
        <v>0</v>
      </c>
    </row>
    <row r="109" spans="1:160" s="9" customFormat="1" hidden="1">
      <c r="A109" s="3">
        <f t="shared" si="330"/>
        <v>1</v>
      </c>
      <c r="B109" s="3">
        <f t="shared" si="331"/>
        <v>1</v>
      </c>
      <c r="C109" s="3">
        <f t="shared" si="332"/>
        <v>0</v>
      </c>
      <c r="D109" s="4">
        <f t="shared" si="333"/>
        <v>0</v>
      </c>
      <c r="E109" s="4">
        <f t="shared" si="334"/>
        <v>0</v>
      </c>
      <c r="F109" s="3">
        <f t="shared" si="335"/>
        <v>1</v>
      </c>
      <c r="G109" s="3">
        <f t="shared" si="336"/>
        <v>1</v>
      </c>
      <c r="H109" s="3">
        <f t="shared" si="337"/>
        <v>0</v>
      </c>
      <c r="I109" s="3">
        <f t="shared" si="338"/>
        <v>1</v>
      </c>
      <c r="J109" s="3">
        <f t="shared" si="339"/>
        <v>1</v>
      </c>
      <c r="K109" s="3">
        <f t="shared" si="340"/>
        <v>0</v>
      </c>
      <c r="L109" s="4">
        <f t="shared" si="341"/>
        <v>0</v>
      </c>
      <c r="M109" s="4">
        <f t="shared" si="342"/>
        <v>0</v>
      </c>
      <c r="N109" s="3">
        <f t="shared" si="343"/>
        <v>1</v>
      </c>
      <c r="O109" s="3">
        <f t="shared" si="344"/>
        <v>1</v>
      </c>
      <c r="P109" s="3">
        <f t="shared" si="345"/>
        <v>0</v>
      </c>
      <c r="Q109" s="3">
        <f t="shared" si="346"/>
        <v>1</v>
      </c>
      <c r="R109" s="3">
        <f t="shared" si="347"/>
        <v>1</v>
      </c>
      <c r="S109" s="3">
        <f t="shared" si="348"/>
        <v>0</v>
      </c>
      <c r="T109" s="4">
        <f t="shared" si="349"/>
        <v>0</v>
      </c>
      <c r="U109" s="4">
        <f t="shared" si="350"/>
        <v>1</v>
      </c>
      <c r="V109" s="3">
        <f t="shared" si="351"/>
        <v>0</v>
      </c>
      <c r="W109" s="3">
        <f t="shared" si="352"/>
        <v>0</v>
      </c>
      <c r="X109" s="3">
        <f t="shared" si="353"/>
        <v>0</v>
      </c>
      <c r="Y109" s="3">
        <f t="shared" si="354"/>
        <v>1</v>
      </c>
      <c r="Z109" s="3">
        <f t="shared" si="355"/>
        <v>1</v>
      </c>
      <c r="AA109" s="3">
        <f t="shared" si="356"/>
        <v>0</v>
      </c>
      <c r="AB109" s="4">
        <f t="shared" si="357"/>
        <v>0</v>
      </c>
      <c r="AC109" s="4">
        <f t="shared" si="358"/>
        <v>1</v>
      </c>
      <c r="AD109" s="3">
        <f t="shared" si="359"/>
        <v>0</v>
      </c>
      <c r="AE109" s="3">
        <f t="shared" si="360"/>
        <v>0</v>
      </c>
      <c r="AF109" s="3">
        <f t="shared" si="361"/>
        <v>0</v>
      </c>
      <c r="AG109" s="3">
        <f t="shared" si="362"/>
        <v>1</v>
      </c>
      <c r="AH109" s="3">
        <f t="shared" si="363"/>
        <v>1</v>
      </c>
      <c r="AI109" s="3">
        <f t="shared" si="364"/>
        <v>0</v>
      </c>
      <c r="AJ109" s="4">
        <f t="shared" si="365"/>
        <v>0</v>
      </c>
      <c r="AK109" s="4">
        <f t="shared" si="366"/>
        <v>0</v>
      </c>
      <c r="AL109" s="3">
        <f t="shared" si="367"/>
        <v>1</v>
      </c>
      <c r="AM109" s="3">
        <f t="shared" si="368"/>
        <v>1</v>
      </c>
      <c r="AN109" s="3">
        <f t="shared" si="369"/>
        <v>0</v>
      </c>
      <c r="AO109" s="3">
        <f t="shared" si="370"/>
        <v>1</v>
      </c>
      <c r="AP109" s="3">
        <f t="shared" si="371"/>
        <v>1</v>
      </c>
      <c r="AQ109" s="3">
        <f t="shared" si="372"/>
        <v>0</v>
      </c>
      <c r="AR109" s="4">
        <f t="shared" si="373"/>
        <v>0</v>
      </c>
      <c r="AS109" s="4">
        <f t="shared" si="374"/>
        <v>0</v>
      </c>
      <c r="AT109" s="3">
        <f t="shared" si="375"/>
        <v>1</v>
      </c>
      <c r="AU109" s="3">
        <f t="shared" si="376"/>
        <v>1</v>
      </c>
      <c r="AV109" s="3">
        <f t="shared" si="377"/>
        <v>0</v>
      </c>
      <c r="AW109" s="3">
        <f t="shared" si="378"/>
        <v>1</v>
      </c>
      <c r="AX109" s="3">
        <f t="shared" si="379"/>
        <v>1</v>
      </c>
      <c r="AY109" s="3">
        <f t="shared" si="380"/>
        <v>0</v>
      </c>
      <c r="AZ109" s="4">
        <f t="shared" si="381"/>
        <v>0</v>
      </c>
      <c r="BA109" s="4">
        <f t="shared" si="382"/>
        <v>0</v>
      </c>
      <c r="BB109" s="3">
        <f t="shared" si="383"/>
        <v>1</v>
      </c>
      <c r="BC109" s="3">
        <f t="shared" si="384"/>
        <v>1</v>
      </c>
      <c r="BD109" s="3">
        <f t="shared" si="385"/>
        <v>0</v>
      </c>
      <c r="BE109" s="3">
        <f t="shared" si="386"/>
        <v>1</v>
      </c>
      <c r="BF109" s="3">
        <f t="shared" si="387"/>
        <v>1</v>
      </c>
      <c r="BG109" s="3">
        <f t="shared" si="388"/>
        <v>0</v>
      </c>
      <c r="BH109" s="4">
        <f t="shared" si="389"/>
        <v>0</v>
      </c>
      <c r="BI109" s="4">
        <f t="shared" si="390"/>
        <v>1</v>
      </c>
      <c r="BJ109" s="3">
        <f t="shared" si="391"/>
        <v>0</v>
      </c>
      <c r="BK109" s="3">
        <f t="shared" si="392"/>
        <v>0</v>
      </c>
      <c r="BL109" s="3">
        <f t="shared" si="393"/>
        <v>0</v>
      </c>
      <c r="BM109" s="3">
        <f t="shared" si="394"/>
        <v>1</v>
      </c>
      <c r="BN109" s="3">
        <f t="shared" si="395"/>
        <v>1</v>
      </c>
      <c r="BO109" s="3">
        <f t="shared" si="396"/>
        <v>0</v>
      </c>
      <c r="BP109" s="4">
        <f t="shared" si="397"/>
        <v>0</v>
      </c>
      <c r="BQ109" s="4">
        <f t="shared" si="398"/>
        <v>1</v>
      </c>
      <c r="BR109" s="3">
        <f t="shared" si="399"/>
        <v>0</v>
      </c>
      <c r="BS109" s="3">
        <f t="shared" si="400"/>
        <v>0</v>
      </c>
      <c r="BT109" s="3">
        <f t="shared" si="401"/>
        <v>0</v>
      </c>
      <c r="BU109" s="3">
        <f t="shared" si="402"/>
        <v>1</v>
      </c>
      <c r="BV109" s="3">
        <f t="shared" si="403"/>
        <v>1</v>
      </c>
      <c r="BW109" s="3">
        <f t="shared" si="404"/>
        <v>0</v>
      </c>
      <c r="BX109" s="4">
        <f t="shared" si="405"/>
        <v>0</v>
      </c>
      <c r="BY109" s="4">
        <f t="shared" si="406"/>
        <v>0</v>
      </c>
      <c r="BZ109" s="3">
        <f t="shared" si="407"/>
        <v>1</v>
      </c>
      <c r="CA109" s="3">
        <f t="shared" si="408"/>
        <v>1</v>
      </c>
      <c r="CB109" s="3">
        <f t="shared" si="409"/>
        <v>0</v>
      </c>
      <c r="CC109" s="3">
        <f t="shared" si="410"/>
        <v>1</v>
      </c>
      <c r="CD109" s="3">
        <f t="shared" si="411"/>
        <v>1</v>
      </c>
      <c r="CE109" s="3">
        <f t="shared" si="412"/>
        <v>0</v>
      </c>
      <c r="CF109" s="4">
        <f t="shared" si="413"/>
        <v>0</v>
      </c>
      <c r="CG109" s="4">
        <f t="shared" si="414"/>
        <v>1</v>
      </c>
      <c r="CH109" s="3">
        <f t="shared" si="415"/>
        <v>0</v>
      </c>
      <c r="CI109" s="3">
        <f t="shared" si="416"/>
        <v>0</v>
      </c>
      <c r="CJ109" s="3">
        <f t="shared" si="417"/>
        <v>0</v>
      </c>
      <c r="CK109" s="3">
        <f t="shared" si="418"/>
        <v>1</v>
      </c>
      <c r="CL109" s="3">
        <f t="shared" si="419"/>
        <v>1</v>
      </c>
      <c r="CM109" s="3">
        <f t="shared" si="420"/>
        <v>0</v>
      </c>
      <c r="CN109" s="4">
        <f t="shared" si="421"/>
        <v>0</v>
      </c>
      <c r="CO109" s="4">
        <f t="shared" si="422"/>
        <v>0</v>
      </c>
      <c r="CP109" s="3">
        <f t="shared" si="423"/>
        <v>1</v>
      </c>
      <c r="CQ109" s="3">
        <f t="shared" si="424"/>
        <v>1</v>
      </c>
      <c r="CR109" s="3">
        <f t="shared" si="425"/>
        <v>0</v>
      </c>
      <c r="CS109" s="3">
        <f t="shared" si="426"/>
        <v>1</v>
      </c>
      <c r="CT109" s="3">
        <f t="shared" si="427"/>
        <v>1</v>
      </c>
      <c r="CU109" s="3">
        <f t="shared" si="428"/>
        <v>0</v>
      </c>
      <c r="CV109" s="4">
        <f t="shared" si="429"/>
        <v>0</v>
      </c>
      <c r="CW109" s="4">
        <f t="shared" si="430"/>
        <v>1</v>
      </c>
      <c r="CX109" s="3">
        <f t="shared" si="431"/>
        <v>0</v>
      </c>
      <c r="CY109" s="3">
        <f t="shared" si="432"/>
        <v>0</v>
      </c>
      <c r="CZ109" s="3">
        <f t="shared" si="433"/>
        <v>0</v>
      </c>
      <c r="DA109" s="3">
        <f t="shared" si="434"/>
        <v>1</v>
      </c>
      <c r="DB109" s="3">
        <f t="shared" si="435"/>
        <v>1</v>
      </c>
      <c r="DC109" s="3">
        <f t="shared" si="436"/>
        <v>0</v>
      </c>
      <c r="DD109" s="4">
        <f t="shared" si="437"/>
        <v>0</v>
      </c>
      <c r="DE109" s="4">
        <f t="shared" si="438"/>
        <v>0</v>
      </c>
      <c r="DF109" s="3">
        <f t="shared" si="439"/>
        <v>1</v>
      </c>
      <c r="DG109" s="3">
        <f t="shared" si="440"/>
        <v>1</v>
      </c>
      <c r="DH109" s="3">
        <f t="shared" si="441"/>
        <v>0</v>
      </c>
      <c r="DI109" s="3">
        <f t="shared" si="442"/>
        <v>1</v>
      </c>
      <c r="DJ109" s="3">
        <f t="shared" si="443"/>
        <v>1</v>
      </c>
      <c r="DK109" s="3">
        <f t="shared" si="444"/>
        <v>0</v>
      </c>
      <c r="DL109" s="4">
        <f t="shared" si="445"/>
        <v>0</v>
      </c>
      <c r="DM109" s="4">
        <f t="shared" si="446"/>
        <v>1</v>
      </c>
      <c r="DN109" s="3">
        <f t="shared" si="447"/>
        <v>0</v>
      </c>
      <c r="DO109" s="3">
        <f t="shared" si="448"/>
        <v>0</v>
      </c>
      <c r="DP109" s="3">
        <f t="shared" si="449"/>
        <v>0</v>
      </c>
      <c r="DQ109" s="3">
        <f t="shared" si="450"/>
        <v>1</v>
      </c>
      <c r="DR109" s="3">
        <f t="shared" si="451"/>
        <v>1</v>
      </c>
      <c r="DS109" s="3">
        <f t="shared" si="452"/>
        <v>0</v>
      </c>
      <c r="DT109" s="4">
        <f t="shared" si="453"/>
        <v>0</v>
      </c>
      <c r="DU109" s="4">
        <f t="shared" si="454"/>
        <v>0</v>
      </c>
      <c r="DV109" s="3">
        <f t="shared" si="455"/>
        <v>1</v>
      </c>
      <c r="DW109" s="3">
        <f t="shared" si="456"/>
        <v>1</v>
      </c>
      <c r="DX109" s="3">
        <f t="shared" si="457"/>
        <v>0</v>
      </c>
      <c r="DY109" s="3">
        <f t="shared" si="458"/>
        <v>1</v>
      </c>
      <c r="DZ109" s="3">
        <f t="shared" si="459"/>
        <v>1</v>
      </c>
      <c r="EA109" s="3">
        <f t="shared" si="460"/>
        <v>0</v>
      </c>
      <c r="EB109" s="4">
        <f t="shared" si="461"/>
        <v>0</v>
      </c>
      <c r="EC109" s="4">
        <f t="shared" si="462"/>
        <v>1</v>
      </c>
      <c r="ED109" s="3">
        <f t="shared" si="463"/>
        <v>0</v>
      </c>
      <c r="EE109" s="3">
        <f t="shared" si="464"/>
        <v>0</v>
      </c>
      <c r="EF109" s="3">
        <f t="shared" si="465"/>
        <v>0</v>
      </c>
      <c r="EG109" s="3">
        <f t="shared" si="466"/>
        <v>1</v>
      </c>
      <c r="EH109" s="3">
        <f t="shared" si="467"/>
        <v>1</v>
      </c>
      <c r="EI109" s="3">
        <f t="shared" si="468"/>
        <v>1</v>
      </c>
      <c r="EJ109" s="4">
        <f t="shared" si="469"/>
        <v>1</v>
      </c>
      <c r="EK109" s="4">
        <f t="shared" si="470"/>
        <v>0</v>
      </c>
      <c r="EL109" s="3">
        <f t="shared" si="471"/>
        <v>0</v>
      </c>
      <c r="EM109" s="3">
        <f t="shared" si="472"/>
        <v>0</v>
      </c>
      <c r="EN109" s="3">
        <f t="shared" si="473"/>
        <v>0</v>
      </c>
      <c r="EO109" s="3">
        <f t="shared" si="474"/>
        <v>1</v>
      </c>
      <c r="EP109" s="3">
        <f t="shared" si="475"/>
        <v>1</v>
      </c>
      <c r="EQ109" s="3">
        <f t="shared" si="476"/>
        <v>0</v>
      </c>
      <c r="ER109" s="4">
        <f t="shared" si="477"/>
        <v>0</v>
      </c>
      <c r="ES109" s="4">
        <f t="shared" si="478"/>
        <v>0</v>
      </c>
      <c r="ET109" s="3">
        <f t="shared" si="479"/>
        <v>1</v>
      </c>
      <c r="EU109" s="3">
        <f t="shared" si="480"/>
        <v>1</v>
      </c>
      <c r="EV109" s="3">
        <f t="shared" si="481"/>
        <v>0</v>
      </c>
      <c r="EW109" s="3">
        <f t="shared" si="482"/>
        <v>1</v>
      </c>
      <c r="EX109" s="3">
        <f t="shared" si="483"/>
        <v>1</v>
      </c>
      <c r="EY109" s="3">
        <f t="shared" si="484"/>
        <v>0</v>
      </c>
      <c r="EZ109" s="4">
        <f t="shared" si="485"/>
        <v>0</v>
      </c>
      <c r="FA109" s="4">
        <f t="shared" si="486"/>
        <v>0</v>
      </c>
      <c r="FB109" s="3">
        <f t="shared" si="487"/>
        <v>1</v>
      </c>
      <c r="FC109" s="3">
        <f t="shared" si="488"/>
        <v>1</v>
      </c>
      <c r="FD109" s="3">
        <f t="shared" si="489"/>
        <v>0</v>
      </c>
    </row>
    <row r="110" spans="1:160" s="9" customFormat="1" hidden="1">
      <c r="A110" s="3">
        <f t="shared" si="330"/>
        <v>1</v>
      </c>
      <c r="B110" s="3">
        <f t="shared" si="331"/>
        <v>1</v>
      </c>
      <c r="C110" s="3">
        <f t="shared" si="332"/>
        <v>1</v>
      </c>
      <c r="D110" s="4">
        <f t="shared" si="333"/>
        <v>1</v>
      </c>
      <c r="E110" s="4">
        <f t="shared" si="334"/>
        <v>0</v>
      </c>
      <c r="F110" s="3">
        <f t="shared" si="335"/>
        <v>0</v>
      </c>
      <c r="G110" s="3">
        <f t="shared" si="336"/>
        <v>0</v>
      </c>
      <c r="H110" s="3">
        <f t="shared" si="337"/>
        <v>0</v>
      </c>
      <c r="I110" s="3">
        <f t="shared" si="338"/>
        <v>1</v>
      </c>
      <c r="J110" s="3">
        <f t="shared" si="339"/>
        <v>1</v>
      </c>
      <c r="K110" s="3">
        <f t="shared" si="340"/>
        <v>0</v>
      </c>
      <c r="L110" s="4">
        <f t="shared" si="341"/>
        <v>0</v>
      </c>
      <c r="M110" s="4">
        <f t="shared" si="342"/>
        <v>1</v>
      </c>
      <c r="N110" s="3">
        <f t="shared" si="343"/>
        <v>0</v>
      </c>
      <c r="O110" s="3">
        <f t="shared" si="344"/>
        <v>0</v>
      </c>
      <c r="P110" s="3">
        <f t="shared" si="345"/>
        <v>0</v>
      </c>
      <c r="Q110" s="3">
        <f t="shared" si="346"/>
        <v>1</v>
      </c>
      <c r="R110" s="3">
        <f t="shared" si="347"/>
        <v>1</v>
      </c>
      <c r="S110" s="3">
        <f t="shared" si="348"/>
        <v>0</v>
      </c>
      <c r="T110" s="4">
        <f t="shared" si="349"/>
        <v>0</v>
      </c>
      <c r="U110" s="4">
        <f t="shared" si="350"/>
        <v>1</v>
      </c>
      <c r="V110" s="3">
        <f t="shared" si="351"/>
        <v>0</v>
      </c>
      <c r="W110" s="3">
        <f t="shared" si="352"/>
        <v>0</v>
      </c>
      <c r="X110" s="3">
        <f t="shared" si="353"/>
        <v>0</v>
      </c>
      <c r="Y110" s="3">
        <f t="shared" si="354"/>
        <v>1</v>
      </c>
      <c r="Z110" s="3">
        <f t="shared" si="355"/>
        <v>1</v>
      </c>
      <c r="AA110" s="3">
        <f t="shared" si="356"/>
        <v>1</v>
      </c>
      <c r="AB110" s="4">
        <f t="shared" si="357"/>
        <v>1</v>
      </c>
      <c r="AC110" s="4">
        <f t="shared" si="358"/>
        <v>0</v>
      </c>
      <c r="AD110" s="3">
        <f t="shared" si="359"/>
        <v>0</v>
      </c>
      <c r="AE110" s="3">
        <f t="shared" si="360"/>
        <v>0</v>
      </c>
      <c r="AF110" s="3">
        <f t="shared" si="361"/>
        <v>0</v>
      </c>
      <c r="AG110" s="3">
        <f t="shared" si="362"/>
        <v>1</v>
      </c>
      <c r="AH110" s="3">
        <f t="shared" si="363"/>
        <v>1</v>
      </c>
      <c r="AI110" s="3">
        <f t="shared" si="364"/>
        <v>0</v>
      </c>
      <c r="AJ110" s="4">
        <f t="shared" si="365"/>
        <v>0</v>
      </c>
      <c r="AK110" s="4">
        <f t="shared" si="366"/>
        <v>0</v>
      </c>
      <c r="AL110" s="3">
        <f t="shared" si="367"/>
        <v>1</v>
      </c>
      <c r="AM110" s="3">
        <f t="shared" si="368"/>
        <v>1</v>
      </c>
      <c r="AN110" s="3">
        <f t="shared" si="369"/>
        <v>0</v>
      </c>
      <c r="AO110" s="3">
        <f t="shared" si="370"/>
        <v>1</v>
      </c>
      <c r="AP110" s="3">
        <f t="shared" si="371"/>
        <v>1</v>
      </c>
      <c r="AQ110" s="3">
        <f t="shared" si="372"/>
        <v>1</v>
      </c>
      <c r="AR110" s="4">
        <f t="shared" si="373"/>
        <v>1</v>
      </c>
      <c r="AS110" s="4">
        <f t="shared" si="374"/>
        <v>0</v>
      </c>
      <c r="AT110" s="3">
        <f t="shared" si="375"/>
        <v>0</v>
      </c>
      <c r="AU110" s="3">
        <f t="shared" si="376"/>
        <v>0</v>
      </c>
      <c r="AV110" s="3">
        <f t="shared" si="377"/>
        <v>0</v>
      </c>
      <c r="AW110" s="3">
        <f t="shared" si="378"/>
        <v>1</v>
      </c>
      <c r="AX110" s="3">
        <f t="shared" si="379"/>
        <v>1</v>
      </c>
      <c r="AY110" s="3">
        <f t="shared" si="380"/>
        <v>0</v>
      </c>
      <c r="AZ110" s="4">
        <f t="shared" si="381"/>
        <v>0</v>
      </c>
      <c r="BA110" s="4">
        <f t="shared" si="382"/>
        <v>1</v>
      </c>
      <c r="BB110" s="3">
        <f t="shared" si="383"/>
        <v>0</v>
      </c>
      <c r="BC110" s="3">
        <f t="shared" si="384"/>
        <v>0</v>
      </c>
      <c r="BD110" s="3">
        <f t="shared" si="385"/>
        <v>0</v>
      </c>
      <c r="BE110" s="3">
        <f t="shared" si="386"/>
        <v>1</v>
      </c>
      <c r="BF110" s="3">
        <f t="shared" si="387"/>
        <v>1</v>
      </c>
      <c r="BG110" s="3">
        <f t="shared" si="388"/>
        <v>0</v>
      </c>
      <c r="BH110" s="4">
        <f t="shared" si="389"/>
        <v>0</v>
      </c>
      <c r="BI110" s="4">
        <f t="shared" si="390"/>
        <v>1</v>
      </c>
      <c r="BJ110" s="3">
        <f t="shared" si="391"/>
        <v>0</v>
      </c>
      <c r="BK110" s="3">
        <f t="shared" si="392"/>
        <v>0</v>
      </c>
      <c r="BL110" s="3">
        <f t="shared" si="393"/>
        <v>0</v>
      </c>
      <c r="BM110" s="3">
        <f t="shared" si="394"/>
        <v>1</v>
      </c>
      <c r="BN110" s="3">
        <f t="shared" si="395"/>
        <v>1</v>
      </c>
      <c r="BO110" s="3">
        <f t="shared" si="396"/>
        <v>1</v>
      </c>
      <c r="BP110" s="4">
        <f t="shared" si="397"/>
        <v>1</v>
      </c>
      <c r="BQ110" s="4">
        <f t="shared" si="398"/>
        <v>0</v>
      </c>
      <c r="BR110" s="3">
        <f t="shared" si="399"/>
        <v>0</v>
      </c>
      <c r="BS110" s="3">
        <f t="shared" si="400"/>
        <v>0</v>
      </c>
      <c r="BT110" s="3">
        <f t="shared" si="401"/>
        <v>0</v>
      </c>
      <c r="BU110" s="3">
        <f t="shared" si="402"/>
        <v>1</v>
      </c>
      <c r="BV110" s="3">
        <f t="shared" si="403"/>
        <v>1</v>
      </c>
      <c r="BW110" s="3">
        <f t="shared" si="404"/>
        <v>1</v>
      </c>
      <c r="BX110" s="4">
        <f t="shared" si="405"/>
        <v>1</v>
      </c>
      <c r="BY110" s="4">
        <f t="shared" si="406"/>
        <v>0</v>
      </c>
      <c r="BZ110" s="3">
        <f t="shared" si="407"/>
        <v>0</v>
      </c>
      <c r="CA110" s="3">
        <f t="shared" si="408"/>
        <v>0</v>
      </c>
      <c r="CB110" s="3">
        <f t="shared" si="409"/>
        <v>0</v>
      </c>
      <c r="CC110" s="3">
        <f t="shared" si="410"/>
        <v>1</v>
      </c>
      <c r="CD110" s="3">
        <f t="shared" si="411"/>
        <v>1</v>
      </c>
      <c r="CE110" s="3">
        <f t="shared" si="412"/>
        <v>0</v>
      </c>
      <c r="CF110" s="4">
        <f t="shared" si="413"/>
        <v>0</v>
      </c>
      <c r="CG110" s="4">
        <f t="shared" si="414"/>
        <v>1</v>
      </c>
      <c r="CH110" s="3">
        <f t="shared" si="415"/>
        <v>0</v>
      </c>
      <c r="CI110" s="3">
        <f t="shared" si="416"/>
        <v>0</v>
      </c>
      <c r="CJ110" s="3">
        <f t="shared" si="417"/>
        <v>0</v>
      </c>
      <c r="CK110" s="3">
        <f t="shared" si="418"/>
        <v>1</v>
      </c>
      <c r="CL110" s="3">
        <f t="shared" si="419"/>
        <v>1</v>
      </c>
      <c r="CM110" s="3">
        <f t="shared" si="420"/>
        <v>1</v>
      </c>
      <c r="CN110" s="4">
        <f t="shared" si="421"/>
        <v>1</v>
      </c>
      <c r="CO110" s="4">
        <f t="shared" si="422"/>
        <v>0</v>
      </c>
      <c r="CP110" s="3">
        <f t="shared" si="423"/>
        <v>0</v>
      </c>
      <c r="CQ110" s="3">
        <f t="shared" si="424"/>
        <v>0</v>
      </c>
      <c r="CR110" s="3">
        <f t="shared" si="425"/>
        <v>0</v>
      </c>
      <c r="CS110" s="3">
        <f t="shared" si="426"/>
        <v>1</v>
      </c>
      <c r="CT110" s="3">
        <f t="shared" si="427"/>
        <v>1</v>
      </c>
      <c r="CU110" s="3">
        <f t="shared" si="428"/>
        <v>0</v>
      </c>
      <c r="CV110" s="4">
        <f t="shared" si="429"/>
        <v>0</v>
      </c>
      <c r="CW110" s="4">
        <f t="shared" si="430"/>
        <v>1</v>
      </c>
      <c r="CX110" s="3">
        <f t="shared" si="431"/>
        <v>0</v>
      </c>
      <c r="CY110" s="3">
        <f t="shared" si="432"/>
        <v>0</v>
      </c>
      <c r="CZ110" s="3">
        <f t="shared" si="433"/>
        <v>0</v>
      </c>
      <c r="DA110" s="3">
        <f t="shared" si="434"/>
        <v>1</v>
      </c>
      <c r="DB110" s="3">
        <f t="shared" si="435"/>
        <v>1</v>
      </c>
      <c r="DC110" s="3">
        <f t="shared" si="436"/>
        <v>1</v>
      </c>
      <c r="DD110" s="4">
        <f t="shared" si="437"/>
        <v>1</v>
      </c>
      <c r="DE110" s="4">
        <f t="shared" si="438"/>
        <v>0</v>
      </c>
      <c r="DF110" s="3">
        <f t="shared" si="439"/>
        <v>0</v>
      </c>
      <c r="DG110" s="3">
        <f t="shared" si="440"/>
        <v>0</v>
      </c>
      <c r="DH110" s="3">
        <f t="shared" si="441"/>
        <v>0</v>
      </c>
      <c r="DI110" s="3">
        <f t="shared" si="442"/>
        <v>1</v>
      </c>
      <c r="DJ110" s="3">
        <f t="shared" si="443"/>
        <v>1</v>
      </c>
      <c r="DK110" s="3">
        <f t="shared" si="444"/>
        <v>1</v>
      </c>
      <c r="DL110" s="4">
        <f t="shared" si="445"/>
        <v>1</v>
      </c>
      <c r="DM110" s="4">
        <f t="shared" si="446"/>
        <v>0</v>
      </c>
      <c r="DN110" s="3">
        <f t="shared" si="447"/>
        <v>0</v>
      </c>
      <c r="DO110" s="3">
        <f t="shared" si="448"/>
        <v>0</v>
      </c>
      <c r="DP110" s="3">
        <f t="shared" si="449"/>
        <v>0</v>
      </c>
      <c r="DQ110" s="3">
        <f t="shared" si="450"/>
        <v>1</v>
      </c>
      <c r="DR110" s="3">
        <f t="shared" si="451"/>
        <v>1</v>
      </c>
      <c r="DS110" s="3">
        <f t="shared" si="452"/>
        <v>0</v>
      </c>
      <c r="DT110" s="4">
        <f t="shared" si="453"/>
        <v>0</v>
      </c>
      <c r="DU110" s="4">
        <f t="shared" si="454"/>
        <v>1</v>
      </c>
      <c r="DV110" s="3">
        <f t="shared" si="455"/>
        <v>0</v>
      </c>
      <c r="DW110" s="3">
        <f t="shared" si="456"/>
        <v>0</v>
      </c>
      <c r="DX110" s="3">
        <f t="shared" si="457"/>
        <v>0</v>
      </c>
      <c r="DY110" s="3">
        <f t="shared" si="458"/>
        <v>1</v>
      </c>
      <c r="DZ110" s="3">
        <f t="shared" si="459"/>
        <v>1</v>
      </c>
      <c r="EA110" s="3">
        <f t="shared" si="460"/>
        <v>1</v>
      </c>
      <c r="EB110" s="4">
        <f t="shared" si="461"/>
        <v>1</v>
      </c>
      <c r="EC110" s="4">
        <f t="shared" si="462"/>
        <v>0</v>
      </c>
      <c r="ED110" s="3">
        <f t="shared" si="463"/>
        <v>0</v>
      </c>
      <c r="EE110" s="3">
        <f t="shared" si="464"/>
        <v>0</v>
      </c>
      <c r="EF110" s="3">
        <f t="shared" si="465"/>
        <v>0</v>
      </c>
      <c r="EG110" s="3">
        <f t="shared" si="466"/>
        <v>1</v>
      </c>
      <c r="EH110" s="3">
        <f t="shared" si="467"/>
        <v>1</v>
      </c>
      <c r="EI110" s="3">
        <f t="shared" si="468"/>
        <v>0</v>
      </c>
      <c r="EJ110" s="4">
        <f t="shared" si="469"/>
        <v>0</v>
      </c>
      <c r="EK110" s="4">
        <f t="shared" si="470"/>
        <v>0</v>
      </c>
      <c r="EL110" s="3">
        <f t="shared" si="471"/>
        <v>1</v>
      </c>
      <c r="EM110" s="3">
        <f t="shared" si="472"/>
        <v>1</v>
      </c>
      <c r="EN110" s="3">
        <f t="shared" si="473"/>
        <v>0</v>
      </c>
      <c r="EO110" s="3">
        <f t="shared" si="474"/>
        <v>1</v>
      </c>
      <c r="EP110" s="3">
        <f t="shared" si="475"/>
        <v>1</v>
      </c>
      <c r="EQ110" s="3">
        <f t="shared" si="476"/>
        <v>0</v>
      </c>
      <c r="ER110" s="4">
        <f t="shared" si="477"/>
        <v>0</v>
      </c>
      <c r="ES110" s="4">
        <f t="shared" si="478"/>
        <v>1</v>
      </c>
      <c r="ET110" s="3">
        <f t="shared" si="479"/>
        <v>0</v>
      </c>
      <c r="EU110" s="3">
        <f t="shared" si="480"/>
        <v>0</v>
      </c>
      <c r="EV110" s="3">
        <f t="shared" si="481"/>
        <v>0</v>
      </c>
      <c r="EW110" s="3">
        <f t="shared" si="482"/>
        <v>1</v>
      </c>
      <c r="EX110" s="3">
        <f t="shared" si="483"/>
        <v>1</v>
      </c>
      <c r="EY110" s="3">
        <f t="shared" si="484"/>
        <v>0</v>
      </c>
      <c r="EZ110" s="4">
        <f t="shared" si="485"/>
        <v>0</v>
      </c>
      <c r="FA110" s="4">
        <f t="shared" si="486"/>
        <v>0</v>
      </c>
      <c r="FB110" s="3">
        <f t="shared" si="487"/>
        <v>1</v>
      </c>
      <c r="FC110" s="3">
        <f t="shared" si="488"/>
        <v>1</v>
      </c>
      <c r="FD110" s="3">
        <f t="shared" si="489"/>
        <v>0</v>
      </c>
    </row>
    <row r="111" spans="1:160" s="9" customFormat="1" hidden="1">
      <c r="A111" s="3">
        <f t="shared" ref="A111:AF111" si="490">SUM(A98:A110)</f>
        <v>13</v>
      </c>
      <c r="B111" s="3">
        <f t="shared" si="490"/>
        <v>13</v>
      </c>
      <c r="C111" s="3">
        <f t="shared" si="490"/>
        <v>4</v>
      </c>
      <c r="D111" s="3">
        <f t="shared" si="490"/>
        <v>4</v>
      </c>
      <c r="E111" s="3">
        <f t="shared" si="490"/>
        <v>3</v>
      </c>
      <c r="F111" s="3">
        <f t="shared" si="490"/>
        <v>5</v>
      </c>
      <c r="G111" s="3">
        <f t="shared" si="490"/>
        <v>5</v>
      </c>
      <c r="H111" s="3">
        <f t="shared" si="490"/>
        <v>1</v>
      </c>
      <c r="I111" s="3">
        <f t="shared" si="490"/>
        <v>13</v>
      </c>
      <c r="J111" s="3">
        <f t="shared" si="490"/>
        <v>13</v>
      </c>
      <c r="K111" s="3">
        <f t="shared" si="490"/>
        <v>4</v>
      </c>
      <c r="L111" s="3">
        <f t="shared" si="490"/>
        <v>4</v>
      </c>
      <c r="M111" s="3">
        <f t="shared" si="490"/>
        <v>3</v>
      </c>
      <c r="N111" s="3">
        <f t="shared" si="490"/>
        <v>5</v>
      </c>
      <c r="O111" s="3">
        <f t="shared" si="490"/>
        <v>5</v>
      </c>
      <c r="P111" s="3">
        <f t="shared" si="490"/>
        <v>1</v>
      </c>
      <c r="Q111" s="3">
        <f t="shared" si="490"/>
        <v>13</v>
      </c>
      <c r="R111" s="3">
        <f t="shared" si="490"/>
        <v>13</v>
      </c>
      <c r="S111" s="3">
        <f t="shared" si="490"/>
        <v>4</v>
      </c>
      <c r="T111" s="3">
        <f t="shared" si="490"/>
        <v>4</v>
      </c>
      <c r="U111" s="3">
        <f t="shared" si="490"/>
        <v>3</v>
      </c>
      <c r="V111" s="3">
        <f t="shared" si="490"/>
        <v>5</v>
      </c>
      <c r="W111" s="3">
        <f t="shared" si="490"/>
        <v>5</v>
      </c>
      <c r="X111" s="3">
        <f t="shared" si="490"/>
        <v>1</v>
      </c>
      <c r="Y111" s="3">
        <f t="shared" si="490"/>
        <v>13</v>
      </c>
      <c r="Z111" s="3">
        <f t="shared" si="490"/>
        <v>13</v>
      </c>
      <c r="AA111" s="3">
        <f t="shared" si="490"/>
        <v>4</v>
      </c>
      <c r="AB111" s="3">
        <f t="shared" si="490"/>
        <v>4</v>
      </c>
      <c r="AC111" s="3">
        <f t="shared" si="490"/>
        <v>3</v>
      </c>
      <c r="AD111" s="3">
        <f t="shared" si="490"/>
        <v>5</v>
      </c>
      <c r="AE111" s="3">
        <f t="shared" si="490"/>
        <v>5</v>
      </c>
      <c r="AF111" s="3">
        <f t="shared" si="490"/>
        <v>1</v>
      </c>
      <c r="AG111" s="3">
        <f t="shared" ref="AG111:BL111" si="491">SUM(AG98:AG110)</f>
        <v>13</v>
      </c>
      <c r="AH111" s="3">
        <f t="shared" si="491"/>
        <v>13</v>
      </c>
      <c r="AI111" s="3">
        <f t="shared" si="491"/>
        <v>4</v>
      </c>
      <c r="AJ111" s="3">
        <f t="shared" si="491"/>
        <v>4</v>
      </c>
      <c r="AK111" s="3">
        <f t="shared" si="491"/>
        <v>3</v>
      </c>
      <c r="AL111" s="3">
        <f t="shared" si="491"/>
        <v>5</v>
      </c>
      <c r="AM111" s="3">
        <f t="shared" si="491"/>
        <v>5</v>
      </c>
      <c r="AN111" s="3">
        <f t="shared" si="491"/>
        <v>1</v>
      </c>
      <c r="AO111" s="3">
        <f t="shared" si="491"/>
        <v>13</v>
      </c>
      <c r="AP111" s="3">
        <f t="shared" si="491"/>
        <v>13</v>
      </c>
      <c r="AQ111" s="3">
        <f t="shared" si="491"/>
        <v>4</v>
      </c>
      <c r="AR111" s="3">
        <f t="shared" si="491"/>
        <v>4</v>
      </c>
      <c r="AS111" s="3">
        <f t="shared" si="491"/>
        <v>3</v>
      </c>
      <c r="AT111" s="3">
        <f t="shared" si="491"/>
        <v>5</v>
      </c>
      <c r="AU111" s="3">
        <f t="shared" si="491"/>
        <v>5</v>
      </c>
      <c r="AV111" s="3">
        <f t="shared" si="491"/>
        <v>1</v>
      </c>
      <c r="AW111" s="3">
        <f t="shared" si="491"/>
        <v>13</v>
      </c>
      <c r="AX111" s="3">
        <f t="shared" si="491"/>
        <v>13</v>
      </c>
      <c r="AY111" s="3">
        <f t="shared" si="491"/>
        <v>4</v>
      </c>
      <c r="AZ111" s="3">
        <f t="shared" si="491"/>
        <v>4</v>
      </c>
      <c r="BA111" s="3">
        <f t="shared" si="491"/>
        <v>3</v>
      </c>
      <c r="BB111" s="3">
        <f t="shared" si="491"/>
        <v>5</v>
      </c>
      <c r="BC111" s="3">
        <f t="shared" si="491"/>
        <v>5</v>
      </c>
      <c r="BD111" s="3">
        <f t="shared" si="491"/>
        <v>1</v>
      </c>
      <c r="BE111" s="3">
        <f t="shared" si="491"/>
        <v>13</v>
      </c>
      <c r="BF111" s="3">
        <f t="shared" si="491"/>
        <v>13</v>
      </c>
      <c r="BG111" s="3">
        <f t="shared" si="491"/>
        <v>4</v>
      </c>
      <c r="BH111" s="3">
        <f t="shared" si="491"/>
        <v>4</v>
      </c>
      <c r="BI111" s="3">
        <f t="shared" si="491"/>
        <v>3</v>
      </c>
      <c r="BJ111" s="3">
        <f t="shared" si="491"/>
        <v>5</v>
      </c>
      <c r="BK111" s="3">
        <f t="shared" si="491"/>
        <v>5</v>
      </c>
      <c r="BL111" s="3">
        <f t="shared" si="491"/>
        <v>1</v>
      </c>
      <c r="BM111" s="3">
        <f t="shared" ref="BM111:CR111" si="492">SUM(BM98:BM110)</f>
        <v>13</v>
      </c>
      <c r="BN111" s="3">
        <f t="shared" si="492"/>
        <v>13</v>
      </c>
      <c r="BO111" s="3">
        <f t="shared" si="492"/>
        <v>4</v>
      </c>
      <c r="BP111" s="3">
        <f t="shared" si="492"/>
        <v>4</v>
      </c>
      <c r="BQ111" s="3">
        <f t="shared" si="492"/>
        <v>3</v>
      </c>
      <c r="BR111" s="3">
        <f t="shared" si="492"/>
        <v>5</v>
      </c>
      <c r="BS111" s="3">
        <f t="shared" si="492"/>
        <v>5</v>
      </c>
      <c r="BT111" s="3">
        <f t="shared" si="492"/>
        <v>1</v>
      </c>
      <c r="BU111" s="3">
        <f t="shared" si="492"/>
        <v>13</v>
      </c>
      <c r="BV111" s="3">
        <f t="shared" si="492"/>
        <v>13</v>
      </c>
      <c r="BW111" s="3">
        <f t="shared" si="492"/>
        <v>4</v>
      </c>
      <c r="BX111" s="3">
        <f t="shared" si="492"/>
        <v>4</v>
      </c>
      <c r="BY111" s="3">
        <f t="shared" si="492"/>
        <v>3</v>
      </c>
      <c r="BZ111" s="3">
        <f t="shared" si="492"/>
        <v>5</v>
      </c>
      <c r="CA111" s="3">
        <f t="shared" si="492"/>
        <v>5</v>
      </c>
      <c r="CB111" s="3">
        <f t="shared" si="492"/>
        <v>1</v>
      </c>
      <c r="CC111" s="3">
        <f t="shared" si="492"/>
        <v>13</v>
      </c>
      <c r="CD111" s="3">
        <f t="shared" si="492"/>
        <v>13</v>
      </c>
      <c r="CE111" s="3">
        <f t="shared" si="492"/>
        <v>4</v>
      </c>
      <c r="CF111" s="3">
        <f t="shared" si="492"/>
        <v>4</v>
      </c>
      <c r="CG111" s="3">
        <f t="shared" si="492"/>
        <v>3</v>
      </c>
      <c r="CH111" s="3">
        <f t="shared" si="492"/>
        <v>5</v>
      </c>
      <c r="CI111" s="3">
        <f t="shared" si="492"/>
        <v>5</v>
      </c>
      <c r="CJ111" s="3">
        <f t="shared" si="492"/>
        <v>1</v>
      </c>
      <c r="CK111" s="3">
        <f t="shared" si="492"/>
        <v>13</v>
      </c>
      <c r="CL111" s="3">
        <f t="shared" si="492"/>
        <v>13</v>
      </c>
      <c r="CM111" s="3">
        <f t="shared" si="492"/>
        <v>4</v>
      </c>
      <c r="CN111" s="3">
        <f t="shared" si="492"/>
        <v>4</v>
      </c>
      <c r="CO111" s="3">
        <f t="shared" si="492"/>
        <v>3</v>
      </c>
      <c r="CP111" s="3">
        <f t="shared" si="492"/>
        <v>5</v>
      </c>
      <c r="CQ111" s="3">
        <f t="shared" si="492"/>
        <v>5</v>
      </c>
      <c r="CR111" s="3">
        <f t="shared" si="492"/>
        <v>1</v>
      </c>
      <c r="CS111" s="3">
        <f t="shared" ref="CS111:DX111" si="493">SUM(CS98:CS110)</f>
        <v>13</v>
      </c>
      <c r="CT111" s="3">
        <f t="shared" si="493"/>
        <v>13</v>
      </c>
      <c r="CU111" s="3">
        <f t="shared" si="493"/>
        <v>4</v>
      </c>
      <c r="CV111" s="3">
        <f t="shared" si="493"/>
        <v>4</v>
      </c>
      <c r="CW111" s="3">
        <f t="shared" si="493"/>
        <v>3</v>
      </c>
      <c r="CX111" s="3">
        <f t="shared" si="493"/>
        <v>5</v>
      </c>
      <c r="CY111" s="3">
        <f t="shared" si="493"/>
        <v>5</v>
      </c>
      <c r="CZ111" s="3">
        <f t="shared" si="493"/>
        <v>1</v>
      </c>
      <c r="DA111" s="3">
        <f t="shared" si="493"/>
        <v>13</v>
      </c>
      <c r="DB111" s="3">
        <f t="shared" si="493"/>
        <v>13</v>
      </c>
      <c r="DC111" s="3">
        <f t="shared" si="493"/>
        <v>4</v>
      </c>
      <c r="DD111" s="3">
        <f t="shared" si="493"/>
        <v>4</v>
      </c>
      <c r="DE111" s="3">
        <f t="shared" si="493"/>
        <v>3</v>
      </c>
      <c r="DF111" s="3">
        <f t="shared" si="493"/>
        <v>5</v>
      </c>
      <c r="DG111" s="3">
        <f t="shared" si="493"/>
        <v>5</v>
      </c>
      <c r="DH111" s="3">
        <f t="shared" si="493"/>
        <v>1</v>
      </c>
      <c r="DI111" s="3">
        <f t="shared" si="493"/>
        <v>13</v>
      </c>
      <c r="DJ111" s="3">
        <f t="shared" si="493"/>
        <v>13</v>
      </c>
      <c r="DK111" s="3">
        <f t="shared" si="493"/>
        <v>4</v>
      </c>
      <c r="DL111" s="3">
        <f t="shared" si="493"/>
        <v>4</v>
      </c>
      <c r="DM111" s="3">
        <f t="shared" si="493"/>
        <v>3</v>
      </c>
      <c r="DN111" s="3">
        <f t="shared" si="493"/>
        <v>5</v>
      </c>
      <c r="DO111" s="3">
        <f t="shared" si="493"/>
        <v>5</v>
      </c>
      <c r="DP111" s="3">
        <f t="shared" si="493"/>
        <v>1</v>
      </c>
      <c r="DQ111" s="3">
        <f t="shared" si="493"/>
        <v>13</v>
      </c>
      <c r="DR111" s="3">
        <f t="shared" si="493"/>
        <v>13</v>
      </c>
      <c r="DS111" s="3">
        <f t="shared" si="493"/>
        <v>4</v>
      </c>
      <c r="DT111" s="3">
        <f t="shared" si="493"/>
        <v>4</v>
      </c>
      <c r="DU111" s="3">
        <f t="shared" si="493"/>
        <v>3</v>
      </c>
      <c r="DV111" s="3">
        <f t="shared" si="493"/>
        <v>5</v>
      </c>
      <c r="DW111" s="3">
        <f t="shared" si="493"/>
        <v>5</v>
      </c>
      <c r="DX111" s="3">
        <f t="shared" si="493"/>
        <v>1</v>
      </c>
      <c r="DY111" s="3">
        <f t="shared" ref="DY111:FD111" si="494">SUM(DY98:DY110)</f>
        <v>13</v>
      </c>
      <c r="DZ111" s="3">
        <f t="shared" si="494"/>
        <v>13</v>
      </c>
      <c r="EA111" s="3">
        <f t="shared" si="494"/>
        <v>4</v>
      </c>
      <c r="EB111" s="3">
        <f t="shared" si="494"/>
        <v>4</v>
      </c>
      <c r="EC111" s="3">
        <f t="shared" si="494"/>
        <v>3</v>
      </c>
      <c r="ED111" s="3">
        <f t="shared" si="494"/>
        <v>5</v>
      </c>
      <c r="EE111" s="3">
        <f t="shared" si="494"/>
        <v>5</v>
      </c>
      <c r="EF111" s="3">
        <f t="shared" si="494"/>
        <v>1</v>
      </c>
      <c r="EG111" s="3">
        <f t="shared" si="494"/>
        <v>13</v>
      </c>
      <c r="EH111" s="3">
        <f t="shared" si="494"/>
        <v>13</v>
      </c>
      <c r="EI111" s="3">
        <f t="shared" si="494"/>
        <v>4</v>
      </c>
      <c r="EJ111" s="3">
        <f t="shared" si="494"/>
        <v>4</v>
      </c>
      <c r="EK111" s="3">
        <f t="shared" si="494"/>
        <v>3</v>
      </c>
      <c r="EL111" s="3">
        <f t="shared" si="494"/>
        <v>5</v>
      </c>
      <c r="EM111" s="3">
        <f t="shared" si="494"/>
        <v>5</v>
      </c>
      <c r="EN111" s="3">
        <f t="shared" si="494"/>
        <v>1</v>
      </c>
      <c r="EO111" s="3">
        <f t="shared" si="494"/>
        <v>13</v>
      </c>
      <c r="EP111" s="3">
        <f t="shared" si="494"/>
        <v>13</v>
      </c>
      <c r="EQ111" s="3">
        <f t="shared" si="494"/>
        <v>4</v>
      </c>
      <c r="ER111" s="3">
        <f t="shared" si="494"/>
        <v>4</v>
      </c>
      <c r="ES111" s="3">
        <f t="shared" si="494"/>
        <v>3</v>
      </c>
      <c r="ET111" s="3">
        <f t="shared" si="494"/>
        <v>5</v>
      </c>
      <c r="EU111" s="3">
        <f t="shared" si="494"/>
        <v>5</v>
      </c>
      <c r="EV111" s="3">
        <f t="shared" si="494"/>
        <v>1</v>
      </c>
      <c r="EW111" s="3">
        <f t="shared" si="494"/>
        <v>13</v>
      </c>
      <c r="EX111" s="3">
        <f t="shared" si="494"/>
        <v>13</v>
      </c>
      <c r="EY111" s="3">
        <f t="shared" si="494"/>
        <v>4</v>
      </c>
      <c r="EZ111" s="3">
        <f t="shared" si="494"/>
        <v>4</v>
      </c>
      <c r="FA111" s="3">
        <f t="shared" si="494"/>
        <v>3</v>
      </c>
      <c r="FB111" s="3">
        <f t="shared" si="494"/>
        <v>5</v>
      </c>
      <c r="FC111" s="3">
        <f t="shared" si="494"/>
        <v>5</v>
      </c>
      <c r="FD111" s="3">
        <f t="shared" si="494"/>
        <v>1</v>
      </c>
    </row>
    <row r="112" spans="1:160" s="9" customFormat="1" hidden="1">
      <c r="A112" s="4">
        <f>IF(B54&lt;&gt;"",1,0)+IF(B55&lt;&gt;"",1,0)+IF(B56&lt;&gt;"",1,0)+IF(B57&lt;&gt;"",1,0)+IF(B58&lt;&gt;"",1,0)+IF(B59&lt;&gt;"",1,0)+IF(B60&lt;&gt;"",1,0)+IF(B61&lt;&gt;"",1,0)+IF(B62&lt;&gt;"",1,0)+IF(B63&lt;&gt;"",1,0)+IF(B64&lt;&gt;"",1,0)+IF(B65&lt;&gt;"",1,0)+IF(B66&lt;&gt;"",1,0)+IF(C54&lt;&gt;"",1,0)+IF(C55&lt;&gt;"",1,0)+IF(C56&lt;&gt;"",1,0)+IF(C57&lt;&gt;"",1,0)+IF(C58&lt;&gt;"",1,0)+IF(C59&lt;&gt;"",1,0)+IF(C60&lt;&gt;"",1,0)+IF(C61&lt;&gt;"",1,0)+IF(C62&lt;&gt;"",1,0)+IF(C63&lt;&gt;"",1,0)+IF(C64&lt;&gt;"",1,0)+IF(C65&lt;&gt;"",1,0)+IF(C66&lt;&gt;"",1,0)</f>
        <v>26</v>
      </c>
      <c r="B112" s="4">
        <f>IF(B52&lt;&gt;"",IF(OR(B52="Res",B52="MR",B52="Disket",B52="Udmeldt"),1,2),0)</f>
        <v>0</v>
      </c>
      <c r="C112" s="3" t="str">
        <f>IF(AND(A112&lt;26,B112=0),"",IF(AND(A112=0,B112=1),"OK",IF(AND(A112=26,A111+B111=26,C111=4,C111=D111,E111=3,F111=5,F111=G111,H111=1,B112=0),"OK","FEJL")))</f>
        <v>OK</v>
      </c>
      <c r="D112" s="4" t="str">
        <f>IF(B51="Res",IF(AND(A112=0,B112=0),"OK","FEJL"),IF(OR(B51="Disket",B51="Udmeldt"),IF(AND(A112=0,B112=0),"OK","FEJL"),C112))</f>
        <v>OK</v>
      </c>
      <c r="E112" s="4"/>
      <c r="F112" s="4"/>
      <c r="G112" s="4"/>
      <c r="H112" s="4"/>
      <c r="I112" s="4">
        <f>IF(E54&lt;&gt;"",1,0)+IF(E55&lt;&gt;"",1,0)+IF(E56&lt;&gt;"",1,0)+IF(E57&lt;&gt;"",1,0)+IF(E58&lt;&gt;"",1,0)+IF(E59&lt;&gt;"",1,0)+IF(E60&lt;&gt;"",1,0)+IF(E61&lt;&gt;"",1,0)+IF(E62&lt;&gt;"",1,0)+IF(E63&lt;&gt;"",1,0)+IF(E64&lt;&gt;"",1,0)+IF(E65&lt;&gt;"",1,0)+IF(E66&lt;&gt;"",1,0)+IF(F54&lt;&gt;"",1,0)+IF(F55&lt;&gt;"",1,0)+IF(F56&lt;&gt;"",1,0)+IF(F57&lt;&gt;"",1,0)+IF(F58&lt;&gt;"",1,0)+IF(F59&lt;&gt;"",1,0)+IF(F60&lt;&gt;"",1,0)+IF(F61&lt;&gt;"",1,0)+IF(F62&lt;&gt;"",1,0)+IF(F63&lt;&gt;"",1,0)+IF(F64&lt;&gt;"",1,0)+IF(F65&lt;&gt;"",1,0)+IF(F66&lt;&gt;"",1,0)</f>
        <v>26</v>
      </c>
      <c r="J112" s="4">
        <f>IF(E52&lt;&gt;"",IF(OR(E52="Res",E52="MR",E52="Disket",E52="Udmeldt"),1,2),0)</f>
        <v>0</v>
      </c>
      <c r="K112" s="3" t="str">
        <f>IF(AND(I112&lt;26,J112=0),"",IF(AND(I112=0,J112=1),"OK",IF(AND(I112=26,I111+J111=26,K111=4,K111=L111,M111=3,N111=5,N111=O111,P111=1,J112=0),"OK","FEJL")))</f>
        <v>OK</v>
      </c>
      <c r="L112" s="4" t="str">
        <f>IF(E51="Res",IF(AND(I112=0,J112=0),"OK","FEJL"),IF(OR(E51="Disket",E51="Udmeldt"),IF(AND(I112=0,J112=0),"OK","FEJL"),K112))</f>
        <v>OK</v>
      </c>
      <c r="M112" s="4"/>
      <c r="N112" s="4"/>
      <c r="O112" s="4"/>
      <c r="P112" s="4"/>
      <c r="Q112" s="4">
        <f>IF(H54&lt;&gt;"",1,0)+IF(H55&lt;&gt;"",1,0)+IF(H56&lt;&gt;"",1,0)+IF(H57&lt;&gt;"",1,0)+IF(H58&lt;&gt;"",1,0)+IF(H59&lt;&gt;"",1,0)+IF(H60&lt;&gt;"",1,0)+IF(H61&lt;&gt;"",1,0)+IF(H62&lt;&gt;"",1,0)+IF(H63&lt;&gt;"",1,0)+IF(H64&lt;&gt;"",1,0)+IF(H65&lt;&gt;"",1,0)+IF(H66&lt;&gt;"",1,0)+IF(I54&lt;&gt;"",1,0)+IF(I55&lt;&gt;"",1,0)+IF(I56&lt;&gt;"",1,0)+IF(I57&lt;&gt;"",1,0)+IF(I58&lt;&gt;"",1,0)+IF(I59&lt;&gt;"",1,0)+IF(I60&lt;&gt;"",1,0)+IF(I61&lt;&gt;"",1,0)+IF(I62&lt;&gt;"",1,0)+IF(I63&lt;&gt;"",1,0)+IF(I64&lt;&gt;"",1,0)+IF(I65&lt;&gt;"",1,0)+IF(I66&lt;&gt;"",1,0)</f>
        <v>26</v>
      </c>
      <c r="R112" s="4">
        <f>IF(H52&lt;&gt;"",IF(OR(H52="Res",H52="MR",H52="Disket",H52="Udmeldt"),1,2),0)</f>
        <v>0</v>
      </c>
      <c r="S112" s="3" t="str">
        <f>IF(AND(Q112&lt;26,R112=0),"",IF(AND(Q112=0,R112=1),"OK",IF(AND(Q112=26,Q111+R111=26,S111=4,S111=T111,U111=3,V111=5,V111=W111,X111=1,R112=0),"OK","FEJL")))</f>
        <v>OK</v>
      </c>
      <c r="T112" s="4" t="str">
        <f>IF(H51="Res",IF(AND(Q112=0,R112=0),"OK","FEJL"),IF(OR(H51="Disket",H51="Udmeldt"),IF(AND(Q112=0,R112=0),"OK","FEJL"),S112))</f>
        <v>OK</v>
      </c>
      <c r="U112" s="4"/>
      <c r="V112" s="4"/>
      <c r="W112" s="4"/>
      <c r="X112" s="4"/>
      <c r="Y112" s="4">
        <f>IF(K54&lt;&gt;"",1,0)+IF(K55&lt;&gt;"",1,0)+IF(K56&lt;&gt;"",1,0)+IF(K57&lt;&gt;"",1,0)+IF(K58&lt;&gt;"",1,0)+IF(K59&lt;&gt;"",1,0)+IF(K60&lt;&gt;"",1,0)+IF(K61&lt;&gt;"",1,0)+IF(K62&lt;&gt;"",1,0)+IF(K63&lt;&gt;"",1,0)+IF(K64&lt;&gt;"",1,0)+IF(K65&lt;&gt;"",1,0)+IF(K66&lt;&gt;"",1,0)+IF(L54&lt;&gt;"",1,0)+IF(L55&lt;&gt;"",1,0)+IF(L56&lt;&gt;"",1,0)+IF(L57&lt;&gt;"",1,0)+IF(L58&lt;&gt;"",1,0)+IF(L59&lt;&gt;"",1,0)+IF(L60&lt;&gt;"",1,0)+IF(L61&lt;&gt;"",1,0)+IF(L62&lt;&gt;"",1,0)+IF(L63&lt;&gt;"",1,0)+IF(L64&lt;&gt;"",1,0)+IF(L65&lt;&gt;"",1,0)+IF(L66&lt;&gt;"",1,0)</f>
        <v>26</v>
      </c>
      <c r="Z112" s="4">
        <f>IF(K52&lt;&gt;"",IF(OR(K52="Res",K52="MR",K52="Disket",K52="Udmeldt"),1,2),0)</f>
        <v>0</v>
      </c>
      <c r="AA112" s="3" t="str">
        <f>IF(AND(Y112&lt;26,Z112=0),"",IF(AND(Y112=0,Z112=1),"OK",IF(AND(Y112=26,Y111+Z111=26,AA111=4,AA111=AB111,AC111=3,AD111=5,AD111=AE111,AF111=1,Z112=0),"OK","FEJL")))</f>
        <v>OK</v>
      </c>
      <c r="AB112" s="4" t="str">
        <f>IF(K51="Res",IF(AND(Y112=0,Z112=0),"OK","FEJL"),IF(OR(K51="Disket",K51="Udmeldt"),IF(AND(Y112=0,Z112=0),"OK","FEJL"),AA112))</f>
        <v>OK</v>
      </c>
      <c r="AC112" s="4"/>
      <c r="AD112" s="4"/>
      <c r="AE112" s="4"/>
      <c r="AF112" s="4"/>
      <c r="AG112" s="4">
        <f>IF(N54&lt;&gt;"",1,0)+IF(N55&lt;&gt;"",1,0)+IF(N56&lt;&gt;"",1,0)+IF(N57&lt;&gt;"",1,0)+IF(N58&lt;&gt;"",1,0)+IF(N59&lt;&gt;"",1,0)+IF(N60&lt;&gt;"",1,0)+IF(N61&lt;&gt;"",1,0)+IF(N62&lt;&gt;"",1,0)+IF(N63&lt;&gt;"",1,0)+IF(N64&lt;&gt;"",1,0)+IF(N65&lt;&gt;"",1,0)+IF(N66&lt;&gt;"",1,0)+IF(O54&lt;&gt;"",1,0)+IF(O55&lt;&gt;"",1,0)+IF(O56&lt;&gt;"",1,0)+IF(O57&lt;&gt;"",1,0)+IF(O58&lt;&gt;"",1,0)+IF(O59&lt;&gt;"",1,0)+IF(O60&lt;&gt;"",1,0)+IF(O61&lt;&gt;"",1,0)+IF(O62&lt;&gt;"",1,0)+IF(O63&lt;&gt;"",1,0)+IF(O64&lt;&gt;"",1,0)+IF(O65&lt;&gt;"",1,0)+IF(O66&lt;&gt;"",1,0)</f>
        <v>26</v>
      </c>
      <c r="AH112" s="4">
        <f>IF(N52&lt;&gt;"",IF(OR(N52="Res",N52="MR",N52="Disket",N52="Udmeldt"),1,2),0)</f>
        <v>0</v>
      </c>
      <c r="AI112" s="3" t="str">
        <f>IF(AND(AG112&lt;26,AH112=0),"",IF(AND(AG112=0,AH112=1),"OK",IF(AND(AG112=26,AG111+AH111=26,AI111=4,AI111=AJ111,AK111=3,AL111=5,AL111=AM111,AN111=1,AH112=0),"OK","FEJL")))</f>
        <v>OK</v>
      </c>
      <c r="AJ112" s="4" t="str">
        <f>IF(N51="Res",IF(AND(AG112=0,AH112=0),"OK","FEJL"),IF(OR(N51="Disket",N51="Udmeldt"),IF(AND(AG112=0,AH112=0),"OK","FEJL"),AI112))</f>
        <v>OK</v>
      </c>
      <c r="AL112" s="4"/>
      <c r="AM112" s="4"/>
      <c r="AN112" s="4"/>
      <c r="AO112" s="4">
        <f>IF(Q54&lt;&gt;"",1,0)+IF(Q55&lt;&gt;"",1,0)+IF(Q56&lt;&gt;"",1,0)+IF(Q57&lt;&gt;"",1,0)+IF(Q58&lt;&gt;"",1,0)+IF(Q59&lt;&gt;"",1,0)+IF(Q60&lt;&gt;"",1,0)+IF(Q61&lt;&gt;"",1,0)+IF(Q62&lt;&gt;"",1,0)+IF(Q63&lt;&gt;"",1,0)+IF(Q64&lt;&gt;"",1,0)+IF(Q65&lt;&gt;"",1,0)+IF(Q66&lt;&gt;"",1,0)+IF(R54&lt;&gt;"",1,0)+IF(R55&lt;&gt;"",1,0)+IF(R56&lt;&gt;"",1,0)+IF(R57&lt;&gt;"",1,0)+IF(R58&lt;&gt;"",1,0)+IF(R59&lt;&gt;"",1,0)+IF(R60&lt;&gt;"",1,0)+IF(R61&lt;&gt;"",1,0)+IF(R62&lt;&gt;"",1,0)+IF(R63&lt;&gt;"",1,0)+IF(R64&lt;&gt;"",1,0)+IF(R65&lt;&gt;"",1,0)+IF(R66&lt;&gt;"",1,0)</f>
        <v>26</v>
      </c>
      <c r="AP112" s="4">
        <f>IF(Q52&lt;&gt;"",IF(OR(Q52="Res",Q52="MR",Q52="Disket",Q52="Udmeldt"),1,2),0)</f>
        <v>0</v>
      </c>
      <c r="AQ112" s="3" t="str">
        <f>IF(AND(AO112&lt;26,AP112=0),"",IF(AND(AO112=0,AP112=1),"OK",IF(AND(AO112=26,AO111+AP111=26,AQ111=4,AQ111=AR111,AS111=3,AT111=5,AT111=AU111,AV111=1,AP112=0),"OK","FEJL")))</f>
        <v>OK</v>
      </c>
      <c r="AR112" s="4" t="str">
        <f>IF(Q51="Res",IF(AND(AO112=0,AP112=0),"OK","FEJL"),IF(OR(Q51="Disket",Q51="Udmeldt"),IF(AND(AO112=0,AP112=0),"OK","FEJL"),AQ112))</f>
        <v>OK</v>
      </c>
      <c r="AS112" s="4"/>
      <c r="AT112" s="4"/>
      <c r="AU112" s="4"/>
      <c r="AV112" s="4"/>
      <c r="AW112" s="4">
        <f>IF(T54&lt;&gt;"",1,0)+IF(T55&lt;&gt;"",1,0)+IF(T56&lt;&gt;"",1,0)+IF(T57&lt;&gt;"",1,0)+IF(T58&lt;&gt;"",1,0)+IF(T59&lt;&gt;"",1,0)+IF(T60&lt;&gt;"",1,0)+IF(T61&lt;&gt;"",1,0)+IF(T62&lt;&gt;"",1,0)+IF(T63&lt;&gt;"",1,0)+IF(T64&lt;&gt;"",1,0)+IF(T65&lt;&gt;"",1,0)+IF(T66&lt;&gt;"",1,0)+IF(U54&lt;&gt;"",1,0)+IF(U55&lt;&gt;"",1,0)+IF(U56&lt;&gt;"",1,0)+IF(U57&lt;&gt;"",1,0)+IF(U58&lt;&gt;"",1,0)+IF(U59&lt;&gt;"",1,0)+IF(U60&lt;&gt;"",1,0)+IF(U61&lt;&gt;"",1,0)+IF(U62&lt;&gt;"",1,0)+IF(U63&lt;&gt;"",1,0)+IF(U64&lt;&gt;"",1,0)+IF(U65&lt;&gt;"",1,0)+IF(U66&lt;&gt;"",1,0)</f>
        <v>26</v>
      </c>
      <c r="AX112" s="4">
        <f>IF(T52&lt;&gt;"",IF(OR(T52="Res",T52="MR",T52="Disket",T52="Udmeldt"),1,2),0)</f>
        <v>0</v>
      </c>
      <c r="AY112" s="3" t="str">
        <f>IF(AND(AW112&lt;26,AX112=0),"",IF(AND(AW112=0,AX112=1),"OK",IF(AND(AW112=26,AW111+AX111=26,AY111=4,AY111=AZ111,BA111=3,BB111=5,BB111=BC111,BD111=1,AX112=0),"OK","FEJL")))</f>
        <v>OK</v>
      </c>
      <c r="AZ112" s="4" t="str">
        <f>IF(T51="Res",IF(AND(AW112=0,AX112=0),"OK","FEJL"),IF(OR(T51="Disket",T51="Udmeldt"),IF(AND(AW112=0,AX112=0),"OK","FEJL"),AY112))</f>
        <v>OK</v>
      </c>
      <c r="BA112" s="4"/>
      <c r="BB112" s="4"/>
      <c r="BC112" s="4"/>
      <c r="BD112" s="4"/>
      <c r="BE112" s="4">
        <f>IF(W54&lt;&gt;"",1,0)+IF(W55&lt;&gt;"",1,0)+IF(W56&lt;&gt;"",1,0)+IF(W57&lt;&gt;"",1,0)+IF(W58&lt;&gt;"",1,0)+IF(W59&lt;&gt;"",1,0)+IF(W60&lt;&gt;"",1,0)+IF(W61&lt;&gt;"",1,0)+IF(W62&lt;&gt;"",1,0)+IF(W63&lt;&gt;"",1,0)+IF(W64&lt;&gt;"",1,0)+IF(W65&lt;&gt;"",1,0)+IF(W66&lt;&gt;"",1,0)+IF(X54&lt;&gt;"",1,0)+IF(X55&lt;&gt;"",1,0)+IF(X56&lt;&gt;"",1,0)+IF(X57&lt;&gt;"",1,0)+IF(X58&lt;&gt;"",1,0)+IF(X59&lt;&gt;"",1,0)+IF(X60&lt;&gt;"",1,0)+IF(X61&lt;&gt;"",1,0)+IF(X62&lt;&gt;"",1,0)+IF(X63&lt;&gt;"",1,0)+IF(X64&lt;&gt;"",1,0)+IF(X65&lt;&gt;"",1,0)+IF(X66&lt;&gt;"",1,0)</f>
        <v>26</v>
      </c>
      <c r="BF112" s="4">
        <f>IF(W52&lt;&gt;"",IF(OR(W52="Res",W52="MR",W52="Disket",W52="Udmeldt"),1,2),0)</f>
        <v>0</v>
      </c>
      <c r="BG112" s="3" t="str">
        <f>IF(AND(BE112&lt;26,BF112=0),"",IF(AND(BE112=0,BF112=1),"OK",IF(AND(BE112=26,BE111+BF111=26,BG111=4,BG111=BH111,BI111=3,BJ111=5,BJ111=BK111,BL111=1,BF112=0),"OK","FEJL")))</f>
        <v>OK</v>
      </c>
      <c r="BH112" s="4" t="str">
        <f>IF(W51="Res",IF(AND(BE112=0,BF112=0),"OK","FEJL"),IF(OR(W51="Disket",W51="Udmeldt"),IF(AND(BE112=0,BF112=0),"OK","FEJL"),BG112))</f>
        <v>OK</v>
      </c>
      <c r="BI112" s="4"/>
      <c r="BJ112" s="4"/>
      <c r="BK112" s="4"/>
      <c r="BL112" s="4"/>
      <c r="BM112" s="4">
        <f>IF(Z54&lt;&gt;"",1,0)+IF(Z55&lt;&gt;"",1,0)+IF(Z56&lt;&gt;"",1,0)+IF(Z57&lt;&gt;"",1,0)+IF(Z58&lt;&gt;"",1,0)+IF(Z59&lt;&gt;"",1,0)+IF(Z60&lt;&gt;"",1,0)+IF(Z61&lt;&gt;"",1,0)+IF(Z62&lt;&gt;"",1,0)+IF(Z63&lt;&gt;"",1,0)+IF(Z64&lt;&gt;"",1,0)+IF(Z65&lt;&gt;"",1,0)+IF(Z66&lt;&gt;"",1,0)+IF(AA54&lt;&gt;"",1,0)+IF(AA55&lt;&gt;"",1,0)+IF(AA56&lt;&gt;"",1,0)+IF(AA57&lt;&gt;"",1,0)+IF(AA58&lt;&gt;"",1,0)+IF(AA59&lt;&gt;"",1,0)+IF(AA60&lt;&gt;"",1,0)+IF(AA61&lt;&gt;"",1,0)+IF(AA62&lt;&gt;"",1,0)+IF(AA63&lt;&gt;"",1,0)+IF(AA64&lt;&gt;"",1,0)+IF(AA65&lt;&gt;"",1,0)+IF(AA66&lt;&gt;"",1,0)</f>
        <v>26</v>
      </c>
      <c r="BN112" s="4">
        <f>IF(Z52&lt;&gt;"",IF(OR(Z52="Res",Z52="MR",Z52="Disket",Z52="Udmeldt"),1,2),0)</f>
        <v>0</v>
      </c>
      <c r="BO112" s="3" t="str">
        <f>IF(AND(BM112&lt;26,BN112=0),"",IF(AND(BM112=0,BN112=1),"OK",IF(AND(BM112=26,BM111+BN111=26,BO111=4,BO111=BP111,BQ111=3,BR111=5,BR111=BS111,BT111=1,BN112=0),"OK","FEJL")))</f>
        <v>OK</v>
      </c>
      <c r="BP112" s="4" t="str">
        <f>IF(Z51="Res",IF(AND(BM112=0,BN112=0),"OK","FEJL"),IF(OR(Z51="Disket",Z51="Udmeldt"),IF(AND(BM112=0,BN112=0),"OK","FEJL"),BO112))</f>
        <v>OK</v>
      </c>
      <c r="BQ112" s="4"/>
      <c r="BR112" s="4"/>
      <c r="BS112" s="4"/>
      <c r="BT112" s="4"/>
      <c r="BU112" s="4">
        <f>IF(AC54&lt;&gt;"",1,0)+IF(AC55&lt;&gt;"",1,0)+IF(AC56&lt;&gt;"",1,0)+IF(AC57&lt;&gt;"",1,0)+IF(AC58&lt;&gt;"",1,0)+IF(AC59&lt;&gt;"",1,0)+IF(AC60&lt;&gt;"",1,0)+IF(AC61&lt;&gt;"",1,0)+IF(AC62&lt;&gt;"",1,0)+IF(AC63&lt;&gt;"",1,0)+IF(AC64&lt;&gt;"",1,0)+IF(AC65&lt;&gt;"",1,0)+IF(AC66&lt;&gt;"",1,0)+IF(AD54&lt;&gt;"",1,0)+IF(AD55&lt;&gt;"",1,0)+IF(AD56&lt;&gt;"",1,0)+IF(AD57&lt;&gt;"",1,0)+IF(AD58&lt;&gt;"",1,0)+IF(AD59&lt;&gt;"",1,0)+IF(AD60&lt;&gt;"",1,0)+IF(AD61&lt;&gt;"",1,0)+IF(AD62&lt;&gt;"",1,0)+IF(AD63&lt;&gt;"",1,0)+IF(AD64&lt;&gt;"",1,0)+IF(AD65&lt;&gt;"",1,0)+IF(AD66&lt;&gt;"",1,0)</f>
        <v>26</v>
      </c>
      <c r="BV112" s="4">
        <f>IF(AC52&lt;&gt;"",IF(OR(AC52="Res",AC52="MR",AC52="Disket",AC52="Udmeldt"),1,2),0)</f>
        <v>0</v>
      </c>
      <c r="BW112" s="3" t="str">
        <f>IF(AND(BU112&lt;26,BV112=0),"",IF(AND(BU112=0,BV112=1),"OK",IF(AND(BU112=26,BU111+BV111=26,BW111=4,BW111=BX111,BY111=3,BZ111=5,BZ111=CA111,CB111=1,BV112=0),"OK","FEJL")))</f>
        <v>OK</v>
      </c>
      <c r="BX112" s="4" t="str">
        <f>IF(AC51="Res",IF(AND(BU112=0,BV112=0),"OK","FEJL"),IF(OR(AC51="Disket",AC51="Udmeldt"),IF(AND(BU112=0,BV112=0),"OK","FEJL"),BW112))</f>
        <v>OK</v>
      </c>
      <c r="BY112" s="4"/>
      <c r="BZ112" s="4"/>
      <c r="CA112" s="4"/>
      <c r="CB112" s="4"/>
      <c r="CC112" s="4">
        <f>IF(AF54&lt;&gt;"",1,0)+IF(AF55&lt;&gt;"",1,0)+IF(AF56&lt;&gt;"",1,0)+IF(AF57&lt;&gt;"",1,0)+IF(AF58&lt;&gt;"",1,0)+IF(AF59&lt;&gt;"",1,0)+IF(AF60&lt;&gt;"",1,0)+IF(AF61&lt;&gt;"",1,0)+IF(AF62&lt;&gt;"",1,0)+IF(AF63&lt;&gt;"",1,0)+IF(AF64&lt;&gt;"",1,0)+IF(AF65&lt;&gt;"",1,0)+IF(AF66&lt;&gt;"",1,0)+IF(AG54&lt;&gt;"",1,0)+IF(AG55&lt;&gt;"",1,0)+IF(AG56&lt;&gt;"",1,0)+IF(AG57&lt;&gt;"",1,0)+IF(AG58&lt;&gt;"",1,0)+IF(AG59&lt;&gt;"",1,0)+IF(AG60&lt;&gt;"",1,0)+IF(AG61&lt;&gt;"",1,0)+IF(AG62&lt;&gt;"",1,0)+IF(AG63&lt;&gt;"",1,0)+IF(AG64&lt;&gt;"",1,0)+IF(AG65&lt;&gt;"",1,0)+IF(AG66&lt;&gt;"",1,0)</f>
        <v>26</v>
      </c>
      <c r="CD112" s="4">
        <f>IF(AF52&lt;&gt;"",IF(OR(AF52="Res",AF52="MR",AF52="Disket",AF52="Udmeldt"),1,2),0)</f>
        <v>0</v>
      </c>
      <c r="CE112" s="3" t="str">
        <f>IF(AND(CC112&lt;26,CD112=0),"",IF(AND(CC112=0,CD112=1),"OK",IF(AND(CC112=26,CC111+CD111=26,CE111=4,CE111=CF111,CG111=3,CH111=5,CH111=CI111,CJ111=1,CD112=0),"OK","FEJL")))</f>
        <v>OK</v>
      </c>
      <c r="CF112" s="4" t="str">
        <f>IF(AF51="Res",IF(AND(CC112=0,CD112=0),"OK","FEJL"),IF(OR(AF51="Disket",AF51="Udmeldt"),IF(AND(CC112=0,CD112=0),"OK","FEJL"),CE112))</f>
        <v>OK</v>
      </c>
      <c r="CG112" s="4"/>
      <c r="CH112" s="4"/>
      <c r="CI112" s="4"/>
      <c r="CJ112" s="4"/>
      <c r="CK112" s="4">
        <f>IF(AI54&lt;&gt;"",1,0)+IF(AI55&lt;&gt;"",1,0)+IF(AI56&lt;&gt;"",1,0)+IF(AI57&lt;&gt;"",1,0)+IF(AI58&lt;&gt;"",1,0)+IF(AI59&lt;&gt;"",1,0)+IF(AI60&lt;&gt;"",1,0)+IF(AI61&lt;&gt;"",1,0)+IF(AI62&lt;&gt;"",1,0)+IF(AI63&lt;&gt;"",1,0)+IF(AI64&lt;&gt;"",1,0)+IF(AI65&lt;&gt;"",1,0)+IF(AI66&lt;&gt;"",1,0)+IF(AJ54&lt;&gt;"",1,0)+IF(AJ55&lt;&gt;"",1,0)+IF(AJ56&lt;&gt;"",1,0)+IF(AJ57&lt;&gt;"",1,0)+IF(AJ58&lt;&gt;"",1,0)+IF(AJ59&lt;&gt;"",1,0)+IF(AJ60&lt;&gt;"",1,0)+IF(AJ61&lt;&gt;"",1,0)+IF(AJ62&lt;&gt;"",1,0)+IF(AJ63&lt;&gt;"",1,0)+IF(AJ64&lt;&gt;"",1,0)+IF(AJ65&lt;&gt;"",1,0)+IF(AJ66&lt;&gt;"",1,0)</f>
        <v>26</v>
      </c>
      <c r="CL112" s="4">
        <f>IF(AI52&lt;&gt;"",IF(OR(AI52="Res",AI52="MR",AI52="Disket",AI52="Udmeldt"),1,2),0)</f>
        <v>0</v>
      </c>
      <c r="CM112" s="3" t="str">
        <f>IF(AND(CK112&lt;26,CL112=0),"",IF(AND(CK112=0,CL112=1),"OK",IF(AND(CK112=26,CK111+CL111=26,CM111=4,CM111=CN111,CO111=3,CP111=5,CP111=CQ111,CR111=1,CL112=0),"OK","FEJL")))</f>
        <v>OK</v>
      </c>
      <c r="CN112" s="4" t="str">
        <f>IF(AI51="Res",IF(AND(CK112=0,CL112=0),"OK","FEJL"),IF(OR(AI51="Disket",AI51="Udmeldt"),IF(AND(CK112=0,CL112=0),"OK","FEJL"),CM112))</f>
        <v>OK</v>
      </c>
      <c r="CO112" s="4"/>
      <c r="CP112" s="4"/>
      <c r="CQ112" s="4"/>
      <c r="CR112" s="4"/>
      <c r="CS112" s="4">
        <f>IF(AL54&lt;&gt;"",1,0)+IF(AL55&lt;&gt;"",1,0)+IF(AL56&lt;&gt;"",1,0)+IF(AL57&lt;&gt;"",1,0)+IF(AL58&lt;&gt;"",1,0)+IF(AL59&lt;&gt;"",1,0)+IF(AL60&lt;&gt;"",1,0)+IF(AL61&lt;&gt;"",1,0)+IF(AL62&lt;&gt;"",1,0)+IF(AL63&lt;&gt;"",1,0)+IF(AL64&lt;&gt;"",1,0)+IF(AL65&lt;&gt;"",1,0)+IF(AL66&lt;&gt;"",1,0)+IF(AM54&lt;&gt;"",1,0)+IF(AM55&lt;&gt;"",1,0)+IF(AM56&lt;&gt;"",1,0)+IF(AM57&lt;&gt;"",1,0)+IF(AM58&lt;&gt;"",1,0)+IF(AM59&lt;&gt;"",1,0)+IF(AM60&lt;&gt;"",1,0)+IF(AM61&lt;&gt;"",1,0)+IF(AM62&lt;&gt;"",1,0)+IF(AM63&lt;&gt;"",1,0)+IF(AM64&lt;&gt;"",1,0)+IF(AM65&lt;&gt;"",1,0)+IF(AM66&lt;&gt;"",1,0)</f>
        <v>26</v>
      </c>
      <c r="CT112" s="4">
        <f>IF(AL52&lt;&gt;"",IF(OR(AL52="Res",AL52="MR",AL52="Disket",AL52="Udmeldt"),1,2),0)</f>
        <v>0</v>
      </c>
      <c r="CU112" s="3" t="str">
        <f>IF(AND(CS112&lt;26,CT112=0),"",IF(AND(CS112=0,CT112=1),"OK",IF(AND(CS112=26,CS111+CT111=26,CU111=4,CU111=CV111,CW111=3,CX111=5,CX111=CY111,CZ111=1,CT112=0),"OK","FEJL")))</f>
        <v>OK</v>
      </c>
      <c r="CV112" s="4" t="str">
        <f>IF(AL51="Res",IF(AND(CS112=0,CT112=0),"OK","FEJL"),IF(OR(AL51="Disket",AL51="Udmeldt"),IF(AND(CS112=0,CT112=0),"OK","FEJL"),CU112))</f>
        <v>OK</v>
      </c>
      <c r="CW112" s="4"/>
      <c r="CX112" s="4"/>
      <c r="CY112" s="4"/>
      <c r="CZ112" s="4"/>
      <c r="DA112" s="4">
        <f>IF(AO54&lt;&gt;"",1,0)+IF(AO55&lt;&gt;"",1,0)+IF(AO56&lt;&gt;"",1,0)+IF(AO57&lt;&gt;"",1,0)+IF(AO58&lt;&gt;"",1,0)+IF(AO59&lt;&gt;"",1,0)+IF(AO60&lt;&gt;"",1,0)+IF(AO61&lt;&gt;"",1,0)+IF(AO62&lt;&gt;"",1,0)+IF(AO63&lt;&gt;"",1,0)+IF(AO64&lt;&gt;"",1,0)+IF(AO65&lt;&gt;"",1,0)+IF(AO66&lt;&gt;"",1,0)+IF(AP54&lt;&gt;"",1,0)+IF(AP55&lt;&gt;"",1,0)+IF(AP56&lt;&gt;"",1,0)+IF(AP57&lt;&gt;"",1,0)+IF(AP58&lt;&gt;"",1,0)+IF(AP59&lt;&gt;"",1,0)+IF(AP60&lt;&gt;"",1,0)+IF(AP61&lt;&gt;"",1,0)+IF(AP62&lt;&gt;"",1,0)+IF(AP63&lt;&gt;"",1,0)+IF(AP64&lt;&gt;"",1,0)+IF(AP65&lt;&gt;"",1,0)+IF(AP66&lt;&gt;"",1,0)</f>
        <v>26</v>
      </c>
      <c r="DB112" s="4">
        <f>IF(AO52&lt;&gt;"",IF(OR(AO52="Res",AO52="MR",AO52="Disket",AO52="Udmeldt"),1,2),0)</f>
        <v>0</v>
      </c>
      <c r="DC112" s="3" t="str">
        <f>IF(AND(DA112&lt;26,DB112=0),"",IF(AND(DA112=0,DB112=1),"OK",IF(AND(DA112=26,DA111+DB111=26,DC111=4,DC111=DD111,DE111=3,DF111=5,DF111=DG111,DH111=1,DB112=0),"OK","FEJL")))</f>
        <v>OK</v>
      </c>
      <c r="DD112" s="4" t="str">
        <f>IF(AO51="Res",IF(AND(DA112=0,DB112=0),"OK","FEJL"),IF(OR(AO51="Disket",AO51="Udmeldt"),IF(AND(DA112=0,DB112=0),"OK","FEJL"),DC112))</f>
        <v>OK</v>
      </c>
      <c r="DE112" s="4"/>
      <c r="DF112" s="4"/>
      <c r="DG112" s="4"/>
      <c r="DH112" s="4"/>
      <c r="DI112" s="4">
        <f>IF(AR54&lt;&gt;"",1,0)+IF(AR55&lt;&gt;"",1,0)+IF(AR56&lt;&gt;"",1,0)+IF(AR57&lt;&gt;"",1,0)+IF(AR58&lt;&gt;"",1,0)+IF(AR59&lt;&gt;"",1,0)+IF(AR60&lt;&gt;"",1,0)+IF(AR61&lt;&gt;"",1,0)+IF(AR62&lt;&gt;"",1,0)+IF(AR63&lt;&gt;"",1,0)+IF(AR64&lt;&gt;"",1,0)+IF(AR65&lt;&gt;"",1,0)+IF(AR66&lt;&gt;"",1,0)+IF(AS54&lt;&gt;"",1,0)+IF(AS55&lt;&gt;"",1,0)+IF(AS56&lt;&gt;"",1,0)+IF(AS57&lt;&gt;"",1,0)+IF(AS58&lt;&gt;"",1,0)+IF(AS59&lt;&gt;"",1,0)+IF(AS60&lt;&gt;"",1,0)+IF(AS61&lt;&gt;"",1,0)+IF(AS62&lt;&gt;"",1,0)+IF(AS63&lt;&gt;"",1,0)+IF(AS64&lt;&gt;"",1,0)+IF(AS65&lt;&gt;"",1,0)+IF(AS66&lt;&gt;"",1,0)</f>
        <v>26</v>
      </c>
      <c r="DJ112" s="4">
        <f>IF(AR52&lt;&gt;"",IF(OR(AR52="Res",AR52="MR",AR52="Disket",AR52="Udmeldt"),1,2),0)</f>
        <v>0</v>
      </c>
      <c r="DK112" s="3" t="str">
        <f>IF(AND(DI112&lt;26,DJ112=0),"",IF(AND(DI112=0,DJ112=1),"OK",IF(AND(DI112=26,DI111+DJ111=26,DK111=4,DK111=DL111,DM111=3,DN111=5,DN111=DO111,DP111=1,DJ112=0),"OK","FEJL")))</f>
        <v>OK</v>
      </c>
      <c r="DL112" s="4" t="str">
        <f>IF(AR51="Res",IF(AND(DI112=0,DJ112=0),"OK","FEJL"),IF(OR(AR51="Disket",AR51="Udmeldt"),IF(AND(DI112=0,DJ112=0),"OK","FEJL"),DK112))</f>
        <v>OK</v>
      </c>
      <c r="DN112" s="4"/>
      <c r="DO112" s="4"/>
      <c r="DP112" s="4"/>
      <c r="DQ112" s="4">
        <f>IF(AU54&lt;&gt;"",1,0)+IF(AU55&lt;&gt;"",1,0)+IF(AU56&lt;&gt;"",1,0)+IF(AU57&lt;&gt;"",1,0)+IF(AU58&lt;&gt;"",1,0)+IF(AU59&lt;&gt;"",1,0)+IF(AU60&lt;&gt;"",1,0)+IF(AU61&lt;&gt;"",1,0)+IF(AU62&lt;&gt;"",1,0)+IF(AU63&lt;&gt;"",1,0)+IF(AU64&lt;&gt;"",1,0)+IF(AU65&lt;&gt;"",1,0)+IF(AU66&lt;&gt;"",1,0)+IF(AV54&lt;&gt;"",1,0)+IF(AV55&lt;&gt;"",1,0)+IF(AV56&lt;&gt;"",1,0)+IF(AV57&lt;&gt;"",1,0)+IF(AV58&lt;&gt;"",1,0)+IF(AV59&lt;&gt;"",1,0)+IF(AV60&lt;&gt;"",1,0)+IF(AV61&lt;&gt;"",1,0)+IF(AV62&lt;&gt;"",1,0)+IF(AV63&lt;&gt;"",1,0)+IF(AV64&lt;&gt;"",1,0)+IF(AV65&lt;&gt;"",1,0)+IF(AV66&lt;&gt;"",1,0)</f>
        <v>26</v>
      </c>
      <c r="DR112" s="4">
        <f>IF(AU52&lt;&gt;"",IF(OR(AU52="Res",AU52="MR",AU52="Disket",AU52="Udmeldt"),1,2),0)</f>
        <v>0</v>
      </c>
      <c r="DS112" s="3" t="str">
        <f>IF(AND(DQ112&lt;26,DR112=0),"",IF(AND(DQ112=0,DR112=1),"OK",IF(AND(DQ112=26,DQ111+DR111=26,DS111=4,DS111=DT111,DU111=3,DV111=5,DV111=DW111,DX111=1,DR112=0),"OK","FEJL")))</f>
        <v>OK</v>
      </c>
      <c r="DT112" s="4" t="str">
        <f>IF(AU51="Res",IF(AND(DQ112=0,DR112=0),"OK","FEJL"),IF(OR(AU51="Disket",AU51="Udmeldt"),IF(AND(DQ112=0,DR112=0),"OK","FEJL"),DS112))</f>
        <v>OK</v>
      </c>
      <c r="DU112" s="4"/>
      <c r="DV112" s="4"/>
      <c r="DW112" s="4"/>
      <c r="DX112" s="4"/>
      <c r="DY112" s="4">
        <f>IF(AX54&lt;&gt;"",1,0)+IF(AX55&lt;&gt;"",1,0)+IF(AX56&lt;&gt;"",1,0)+IF(AX57&lt;&gt;"",1,0)+IF(AX58&lt;&gt;"",1,0)+IF(AX59&lt;&gt;"",1,0)+IF(AX60&lt;&gt;"",1,0)+IF(AX61&lt;&gt;"",1,0)+IF(AX62&lt;&gt;"",1,0)+IF(AX63&lt;&gt;"",1,0)+IF(AX64&lt;&gt;"",1,0)+IF(AX65&lt;&gt;"",1,0)+IF(AX66&lt;&gt;"",1,0)+IF(AY54&lt;&gt;"",1,0)+IF(AY55&lt;&gt;"",1,0)+IF(AY56&lt;&gt;"",1,0)+IF(AY57&lt;&gt;"",1,0)+IF(AY58&lt;&gt;"",1,0)+IF(AY59&lt;&gt;"",1,0)+IF(AY60&lt;&gt;"",1,0)+IF(AY61&lt;&gt;"",1,0)+IF(AY62&lt;&gt;"",1,0)+IF(AY63&lt;&gt;"",1,0)+IF(AY64&lt;&gt;"",1,0)+IF(AY65&lt;&gt;"",1,0)+IF(AY66&lt;&gt;"",1,0)</f>
        <v>26</v>
      </c>
      <c r="DZ112" s="4">
        <f>IF(AX52&lt;&gt;"",IF(OR(AX52="Res",AX52="MR",AX52="Disket",AX52="Udmeldt"),1,2),0)</f>
        <v>0</v>
      </c>
      <c r="EA112" s="3" t="str">
        <f>IF(AND(DY112&lt;26,DZ112=0),"",IF(AND(DY112=0,DZ112=1),"OK",IF(AND(DY112=26,DY111+DZ111=26,EA111=4,EA111=EB111,EC111=3,ED111=5,ED111=EE111,EF111=1,DZ112=0),"OK","FEJL")))</f>
        <v>OK</v>
      </c>
      <c r="EB112" s="4" t="str">
        <f>IF(AX51="Res",IF(AND(DY112=0,DZ112=0),"OK","FEJL"),IF(OR(AX51="Disket",AX51="Udmeldt"),IF(AND(DY112=0,DZ112=0),"OK","FEJL"),EA112))</f>
        <v>OK</v>
      </c>
      <c r="EC112" s="4"/>
      <c r="ED112" s="4"/>
      <c r="EE112" s="4"/>
      <c r="EF112" s="4"/>
      <c r="EG112" s="4">
        <f>IF(BA54&lt;&gt;"",1,0)+IF(BA55&lt;&gt;"",1,0)+IF(BA56&lt;&gt;"",1,0)+IF(BA57&lt;&gt;"",1,0)+IF(BA58&lt;&gt;"",1,0)+IF(BA59&lt;&gt;"",1,0)+IF(BA60&lt;&gt;"",1,0)+IF(BA61&lt;&gt;"",1,0)+IF(BA62&lt;&gt;"",1,0)+IF(BA63&lt;&gt;"",1,0)+IF(BA64&lt;&gt;"",1,0)+IF(BA65&lt;&gt;"",1,0)+IF(BA66&lt;&gt;"",1,0)+IF(BB54&lt;&gt;"",1,0)+IF(BB55&lt;&gt;"",1,0)+IF(BB56&lt;&gt;"",1,0)+IF(BB57&lt;&gt;"",1,0)+IF(BB58&lt;&gt;"",1,0)+IF(BB59&lt;&gt;"",1,0)+IF(BB60&lt;&gt;"",1,0)+IF(BB61&lt;&gt;"",1,0)+IF(BB62&lt;&gt;"",1,0)+IF(BB63&lt;&gt;"",1,0)+IF(BB64&lt;&gt;"",1,0)+IF(BB65&lt;&gt;"",1,0)+IF(BB66&lt;&gt;"",1,0)</f>
        <v>26</v>
      </c>
      <c r="EH112" s="4">
        <f>IF(BA52&lt;&gt;"",IF(OR(BA52="Res",BA52="MR",BA52="Disket",BA52="Udmeldt"),1,2),0)</f>
        <v>0</v>
      </c>
      <c r="EI112" s="3" t="str">
        <f>IF(AND(EG112&lt;26,EH112=0),"",IF(AND(EG112=0,EH112=1),"OK",IF(AND(EG112=26,EG111+EH111=26,EI111=4,EI111=EJ111,EK111=3,EL111=5,EL111=EM111,EN111=1,EH112=0),"OK","FEJL")))</f>
        <v>OK</v>
      </c>
      <c r="EJ112" s="4" t="str">
        <f>IF(BA51="Res",IF(AND(EG112=0,EH112=0),"OK","FEJL"),IF(OR(BA51="Disket",BA51="Udmeldt"),IF(AND(EG112=0,EH112=0),"OK","FEJL"),EI112))</f>
        <v>OK</v>
      </c>
      <c r="EK112" s="4"/>
      <c r="EL112" s="4"/>
      <c r="EM112" s="4"/>
      <c r="EN112" s="4"/>
      <c r="EO112" s="4">
        <f>IF(BD54&lt;&gt;"",1,0)+IF(BD55&lt;&gt;"",1,0)+IF(BD56&lt;&gt;"",1,0)+IF(BD57&lt;&gt;"",1,0)+IF(BD58&lt;&gt;"",1,0)+IF(BD59&lt;&gt;"",1,0)+IF(BD60&lt;&gt;"",1,0)+IF(BD61&lt;&gt;"",1,0)+IF(BD62&lt;&gt;"",1,0)+IF(BD63&lt;&gt;"",1,0)+IF(BD64&lt;&gt;"",1,0)+IF(BD65&lt;&gt;"",1,0)+IF(BD66&lt;&gt;"",1,0)+IF(BE54&lt;&gt;"",1,0)+IF(BE55&lt;&gt;"",1,0)+IF(BE56&lt;&gt;"",1,0)+IF(BE57&lt;&gt;"",1,0)+IF(BE58&lt;&gt;"",1,0)+IF(BE59&lt;&gt;"",1,0)+IF(BE60&lt;&gt;"",1,0)+IF(BE61&lt;&gt;"",1,0)+IF(BE62&lt;&gt;"",1,0)+IF(BE63&lt;&gt;"",1,0)+IF(BE64&lt;&gt;"",1,0)+IF(BE65&lt;&gt;"",1,0)+IF(BE66&lt;&gt;"",1,0)</f>
        <v>26</v>
      </c>
      <c r="EP112" s="4">
        <f>IF(BD52&lt;&gt;"",IF(OR(BD52="Res",BD52="MR",BD52="Disket",BD52="Udmeldt"),1,2),0)</f>
        <v>0</v>
      </c>
      <c r="EQ112" s="3" t="str">
        <f>IF(AND(EO112&lt;26,EP112=0),"",IF(AND(EO112=0,EP112=1),"OK",IF(AND(EO112=26,EO111+EP111=26,EQ111=4,EQ111=ER111,ES111=3,ET111=5,ET111=EU111,EV111=1,EP112=0),"OK","FEJL")))</f>
        <v>OK</v>
      </c>
      <c r="ER112" s="4" t="str">
        <f>IF(BD51="Res",IF(AND(EO112=0,EP112=0),"OK","FEJL"),IF(OR(BD51="Disket",BD51="Udmeldt"),IF(AND(EO112=0,EP112=0),"OK","FEJL"),EQ112))</f>
        <v>OK</v>
      </c>
      <c r="ES112" s="4"/>
      <c r="ET112" s="4"/>
      <c r="EU112" s="4"/>
      <c r="EV112" s="4"/>
      <c r="EW112" s="4">
        <f>IF(BG54&lt;&gt;"",1,0)+IF(BG55&lt;&gt;"",1,0)+IF(BG56&lt;&gt;"",1,0)+IF(BG57&lt;&gt;"",1,0)+IF(BG58&lt;&gt;"",1,0)+IF(BG59&lt;&gt;"",1,0)+IF(BG60&lt;&gt;"",1,0)+IF(BG61&lt;&gt;"",1,0)+IF(BG62&lt;&gt;"",1,0)+IF(BG63&lt;&gt;"",1,0)+IF(BG64&lt;&gt;"",1,0)+IF(BG65&lt;&gt;"",1,0)+IF(BG66&lt;&gt;"",1,0)+IF(BH54&lt;&gt;"",1,0)+IF(BH55&lt;&gt;"",1,0)+IF(BH56&lt;&gt;"",1,0)+IF(BH57&lt;&gt;"",1,0)+IF(BH58&lt;&gt;"",1,0)+IF(BH59&lt;&gt;"",1,0)+IF(BH60&lt;&gt;"",1,0)+IF(BH61&lt;&gt;"",1,0)+IF(BH62&lt;&gt;"",1,0)+IF(BH63&lt;&gt;"",1,0)+IF(BH64&lt;&gt;"",1,0)+IF(BH65&lt;&gt;"",1,0)+IF(BH66&lt;&gt;"",1,0)</f>
        <v>26</v>
      </c>
      <c r="EX112" s="4">
        <f>IF(BG52&lt;&gt;"",IF(OR(BG52="Res",BG52="MR",BG52="Disket",BG52="Udmeldt"),1,2),0)</f>
        <v>0</v>
      </c>
      <c r="EY112" s="3" t="str">
        <f>IF(AND(EW112&lt;26,EX112=0),"",IF(AND(EW112=0,EX112=1),"OK",IF(AND(EW112=26,EW111+EX111=26,EY111=4,EY111=EZ111,FA111=3,FB111=5,FB111=FC111,FD111=1,EX112=0),"OK","FEJL")))</f>
        <v>OK</v>
      </c>
      <c r="EZ112" s="4" t="str">
        <f>IF(BG51="Res",IF(AND(EW112=0,EX112=0),"OK","FEJL"),IF(OR(BG51="Disket",BG51="Udmeldt"),IF(AND(EW112=0,EX112=0),"OK","FEJL"),EY112))</f>
        <v>OK</v>
      </c>
      <c r="FA112" s="4"/>
      <c r="FB112" s="4"/>
      <c r="FC112" s="4"/>
      <c r="FD112" s="4"/>
    </row>
    <row r="113" ht="15" thickTop="1"/>
  </sheetData>
  <sheetProtection sheet="1" objects="1" scenarios="1"/>
  <mergeCells count="303">
    <mergeCell ref="A1:D1"/>
    <mergeCell ref="A3:D3"/>
    <mergeCell ref="A4:D4"/>
    <mergeCell ref="AF52:AG52"/>
    <mergeCell ref="W52:X52"/>
    <mergeCell ref="N51:O51"/>
    <mergeCell ref="Q51:R51"/>
    <mergeCell ref="T51:U51"/>
    <mergeCell ref="W51:X51"/>
    <mergeCell ref="B51:C51"/>
    <mergeCell ref="AL52:AM52"/>
    <mergeCell ref="AO52:AP52"/>
    <mergeCell ref="AR52:AS52"/>
    <mergeCell ref="AU52:AV52"/>
    <mergeCell ref="BA52:BB52"/>
    <mergeCell ref="AI52:AJ52"/>
    <mergeCell ref="B52:C52"/>
    <mergeCell ref="E52:F52"/>
    <mergeCell ref="Z52:AA52"/>
    <mergeCell ref="AC52:AD52"/>
    <mergeCell ref="H52:I52"/>
    <mergeCell ref="K52:L52"/>
    <mergeCell ref="N52:O52"/>
    <mergeCell ref="Q52:R52"/>
    <mergeCell ref="T52:U52"/>
    <mergeCell ref="E51:F51"/>
    <mergeCell ref="H51:I51"/>
    <mergeCell ref="K51:L51"/>
    <mergeCell ref="AX31:AY31"/>
    <mergeCell ref="Z31:AA31"/>
    <mergeCell ref="AC31:AD31"/>
    <mergeCell ref="AF31:AG31"/>
    <mergeCell ref="AI31:AJ31"/>
    <mergeCell ref="N31:O31"/>
    <mergeCell ref="Q31:R31"/>
    <mergeCell ref="AL51:AM51"/>
    <mergeCell ref="AO51:AP51"/>
    <mergeCell ref="AR51:AS51"/>
    <mergeCell ref="AU51:AV51"/>
    <mergeCell ref="AX51:AY51"/>
    <mergeCell ref="Z51:AA51"/>
    <mergeCell ref="AC51:AD51"/>
    <mergeCell ref="AF51:AG51"/>
    <mergeCell ref="AI51:AJ51"/>
    <mergeCell ref="BA30:BB30"/>
    <mergeCell ref="BD30:BE30"/>
    <mergeCell ref="BG30:BH30"/>
    <mergeCell ref="T31:U31"/>
    <mergeCell ref="W31:X31"/>
    <mergeCell ref="B31:C31"/>
    <mergeCell ref="E31:F31"/>
    <mergeCell ref="H31:I31"/>
    <mergeCell ref="K31:L31"/>
    <mergeCell ref="BA31:BB31"/>
    <mergeCell ref="BD31:BE31"/>
    <mergeCell ref="BG31:BH31"/>
    <mergeCell ref="AL31:AM31"/>
    <mergeCell ref="AO31:AP31"/>
    <mergeCell ref="AR31:AS31"/>
    <mergeCell ref="AU31:AV31"/>
    <mergeCell ref="Z30:AA30"/>
    <mergeCell ref="AC30:AD30"/>
    <mergeCell ref="AF30:AG30"/>
    <mergeCell ref="AI30:AJ30"/>
    <mergeCell ref="AL30:AM30"/>
    <mergeCell ref="AO30:AP30"/>
    <mergeCell ref="AR30:AS30"/>
    <mergeCell ref="AU30:AV30"/>
    <mergeCell ref="AX30:AY30"/>
    <mergeCell ref="BG9:BH9"/>
    <mergeCell ref="B10:C10"/>
    <mergeCell ref="E10:F10"/>
    <mergeCell ref="H10:I10"/>
    <mergeCell ref="K10:L10"/>
    <mergeCell ref="N10:O10"/>
    <mergeCell ref="Q10:R10"/>
    <mergeCell ref="T10:U10"/>
    <mergeCell ref="W10:X10"/>
    <mergeCell ref="Z10:AA10"/>
    <mergeCell ref="AC10:AD10"/>
    <mergeCell ref="AF10:AG10"/>
    <mergeCell ref="AI10:AJ10"/>
    <mergeCell ref="AL10:AM10"/>
    <mergeCell ref="AO10:AP10"/>
    <mergeCell ref="AR10:AS10"/>
    <mergeCell ref="AU10:AV10"/>
    <mergeCell ref="AX10:AY10"/>
    <mergeCell ref="BA10:BB10"/>
    <mergeCell ref="BD10:BE10"/>
    <mergeCell ref="BG10:BH10"/>
    <mergeCell ref="K46:L46"/>
    <mergeCell ref="N46:O46"/>
    <mergeCell ref="Q46:R46"/>
    <mergeCell ref="T46:U46"/>
    <mergeCell ref="W46:X46"/>
    <mergeCell ref="B9:C9"/>
    <mergeCell ref="E9:F9"/>
    <mergeCell ref="H9:I9"/>
    <mergeCell ref="K9:L9"/>
    <mergeCell ref="N9:O9"/>
    <mergeCell ref="Q9:R9"/>
    <mergeCell ref="T9:U9"/>
    <mergeCell ref="W9:X9"/>
    <mergeCell ref="B30:C30"/>
    <mergeCell ref="E30:F30"/>
    <mergeCell ref="H30:I30"/>
    <mergeCell ref="K30:L30"/>
    <mergeCell ref="N30:O30"/>
    <mergeCell ref="Q30:R30"/>
    <mergeCell ref="T30:U30"/>
    <mergeCell ref="W30:X30"/>
    <mergeCell ref="B67:C67"/>
    <mergeCell ref="E67:F67"/>
    <mergeCell ref="H67:I67"/>
    <mergeCell ref="K67:L67"/>
    <mergeCell ref="BG25:BH25"/>
    <mergeCell ref="AL25:AM25"/>
    <mergeCell ref="AO25:AP25"/>
    <mergeCell ref="AR25:AS25"/>
    <mergeCell ref="AU25:AV25"/>
    <mergeCell ref="Z25:AA25"/>
    <mergeCell ref="AC25:AD25"/>
    <mergeCell ref="AF25:AG25"/>
    <mergeCell ref="AI25:AJ25"/>
    <mergeCell ref="N25:O25"/>
    <mergeCell ref="Q25:R25"/>
    <mergeCell ref="T25:U25"/>
    <mergeCell ref="W25:X25"/>
    <mergeCell ref="B25:C25"/>
    <mergeCell ref="E25:F25"/>
    <mergeCell ref="H25:I25"/>
    <mergeCell ref="K25:L25"/>
    <mergeCell ref="B46:C46"/>
    <mergeCell ref="E46:F46"/>
    <mergeCell ref="H46:I46"/>
    <mergeCell ref="AL67:AM67"/>
    <mergeCell ref="AO67:AP67"/>
    <mergeCell ref="AR67:AS67"/>
    <mergeCell ref="AU67:AV67"/>
    <mergeCell ref="Z67:AA67"/>
    <mergeCell ref="AC67:AD67"/>
    <mergeCell ref="AF67:AG67"/>
    <mergeCell ref="AI67:AJ67"/>
    <mergeCell ref="N67:O67"/>
    <mergeCell ref="Q67:R67"/>
    <mergeCell ref="T67:U67"/>
    <mergeCell ref="W67:X67"/>
    <mergeCell ref="BG48:BH49"/>
    <mergeCell ref="AX67:AY67"/>
    <mergeCell ref="BA67:BB67"/>
    <mergeCell ref="BD67:BE67"/>
    <mergeCell ref="BG67:BH67"/>
    <mergeCell ref="BD51:BE51"/>
    <mergeCell ref="BG51:BH51"/>
    <mergeCell ref="BD52:BE52"/>
    <mergeCell ref="AX52:AY52"/>
    <mergeCell ref="BA51:BB51"/>
    <mergeCell ref="BG52:BH52"/>
    <mergeCell ref="AU46:AV46"/>
    <mergeCell ref="AX46:AY46"/>
    <mergeCell ref="BA46:BB46"/>
    <mergeCell ref="BD46:BE46"/>
    <mergeCell ref="BG46:BH46"/>
    <mergeCell ref="B48:C49"/>
    <mergeCell ref="E48:F49"/>
    <mergeCell ref="H48:I49"/>
    <mergeCell ref="K48:L49"/>
    <mergeCell ref="N48:O49"/>
    <mergeCell ref="Q48:R49"/>
    <mergeCell ref="T48:U49"/>
    <mergeCell ref="W48:X49"/>
    <mergeCell ref="Z48:AA49"/>
    <mergeCell ref="AC48:AD49"/>
    <mergeCell ref="AF48:AG49"/>
    <mergeCell ref="AI48:AJ49"/>
    <mergeCell ref="AL48:AM49"/>
    <mergeCell ref="AO48:AP49"/>
    <mergeCell ref="AR48:AS49"/>
    <mergeCell ref="AU48:AV49"/>
    <mergeCell ref="AX48:AY49"/>
    <mergeCell ref="BA48:BB49"/>
    <mergeCell ref="BD48:BE49"/>
    <mergeCell ref="B27:C28"/>
    <mergeCell ref="E27:F28"/>
    <mergeCell ref="H27:I28"/>
    <mergeCell ref="K27:L28"/>
    <mergeCell ref="BD27:BE28"/>
    <mergeCell ref="BG27:BH28"/>
    <mergeCell ref="AR27:AS28"/>
    <mergeCell ref="AU27:AV28"/>
    <mergeCell ref="AX27:AY28"/>
    <mergeCell ref="BA27:BB28"/>
    <mergeCell ref="N27:O28"/>
    <mergeCell ref="Q27:R28"/>
    <mergeCell ref="T27:U28"/>
    <mergeCell ref="BG6:BH7"/>
    <mergeCell ref="AX6:AY7"/>
    <mergeCell ref="BA6:BB7"/>
    <mergeCell ref="BD6:BE7"/>
    <mergeCell ref="W27:X28"/>
    <mergeCell ref="Z27:AA28"/>
    <mergeCell ref="AC27:AD28"/>
    <mergeCell ref="AX25:AY25"/>
    <mergeCell ref="BA25:BB25"/>
    <mergeCell ref="BD25:BE25"/>
    <mergeCell ref="Z9:AA9"/>
    <mergeCell ref="AC9:AD9"/>
    <mergeCell ref="AF9:AG9"/>
    <mergeCell ref="AI9:AJ9"/>
    <mergeCell ref="AL9:AM9"/>
    <mergeCell ref="AO9:AP9"/>
    <mergeCell ref="AR9:AS9"/>
    <mergeCell ref="AU9:AV9"/>
    <mergeCell ref="AX9:AY9"/>
    <mergeCell ref="BA9:BB9"/>
    <mergeCell ref="BD9:BE9"/>
    <mergeCell ref="Z6:AA7"/>
    <mergeCell ref="AC6:AD7"/>
    <mergeCell ref="AF6:AG7"/>
    <mergeCell ref="AI6:AJ7"/>
    <mergeCell ref="AL6:AM7"/>
    <mergeCell ref="AO6:AP7"/>
    <mergeCell ref="AR6:AS7"/>
    <mergeCell ref="AU6:AV7"/>
    <mergeCell ref="AF27:AG28"/>
    <mergeCell ref="AI27:AJ28"/>
    <mergeCell ref="AL27:AM28"/>
    <mergeCell ref="AO27:AP28"/>
    <mergeCell ref="N8:O8"/>
    <mergeCell ref="Q8:R8"/>
    <mergeCell ref="T8:U8"/>
    <mergeCell ref="W8:X8"/>
    <mergeCell ref="B8:C8"/>
    <mergeCell ref="E8:F8"/>
    <mergeCell ref="H8:I8"/>
    <mergeCell ref="K8:L8"/>
    <mergeCell ref="B6:C7"/>
    <mergeCell ref="E6:F7"/>
    <mergeCell ref="H6:I7"/>
    <mergeCell ref="K6:L7"/>
    <mergeCell ref="N6:O7"/>
    <mergeCell ref="Q6:R7"/>
    <mergeCell ref="T6:U7"/>
    <mergeCell ref="W6:X7"/>
    <mergeCell ref="AX8:AY8"/>
    <mergeCell ref="BA8:BB8"/>
    <mergeCell ref="BD8:BE8"/>
    <mergeCell ref="BG8:BH8"/>
    <mergeCell ref="AL8:AM8"/>
    <mergeCell ref="AO8:AP8"/>
    <mergeCell ref="AR8:AS8"/>
    <mergeCell ref="AU8:AV8"/>
    <mergeCell ref="Z8:AA8"/>
    <mergeCell ref="AC8:AD8"/>
    <mergeCell ref="AF8:AG8"/>
    <mergeCell ref="AI8:AJ8"/>
    <mergeCell ref="BA29:BB29"/>
    <mergeCell ref="Z29:AA29"/>
    <mergeCell ref="AC29:AD29"/>
    <mergeCell ref="AF29:AG29"/>
    <mergeCell ref="AI29:AJ29"/>
    <mergeCell ref="BD29:BE29"/>
    <mergeCell ref="BG29:BH29"/>
    <mergeCell ref="AL29:AM29"/>
    <mergeCell ref="AO29:AP29"/>
    <mergeCell ref="AR29:AS29"/>
    <mergeCell ref="AU29:AV29"/>
    <mergeCell ref="N50:O50"/>
    <mergeCell ref="Q50:R50"/>
    <mergeCell ref="T50:U50"/>
    <mergeCell ref="W50:X50"/>
    <mergeCell ref="B50:C50"/>
    <mergeCell ref="E50:F50"/>
    <mergeCell ref="H50:I50"/>
    <mergeCell ref="K50:L50"/>
    <mergeCell ref="AX29:AY29"/>
    <mergeCell ref="N29:O29"/>
    <mergeCell ref="Q29:R29"/>
    <mergeCell ref="T29:U29"/>
    <mergeCell ref="W29:X29"/>
    <mergeCell ref="B29:C29"/>
    <mergeCell ref="E29:F29"/>
    <mergeCell ref="H29:I29"/>
    <mergeCell ref="K29:L29"/>
    <mergeCell ref="Z46:AA46"/>
    <mergeCell ref="AC46:AD46"/>
    <mergeCell ref="AF46:AG46"/>
    <mergeCell ref="AI46:AJ46"/>
    <mergeCell ref="AL46:AM46"/>
    <mergeCell ref="AO46:AP46"/>
    <mergeCell ref="AR46:AS46"/>
    <mergeCell ref="AX50:AY50"/>
    <mergeCell ref="BA50:BB50"/>
    <mergeCell ref="BD50:BE50"/>
    <mergeCell ref="BG50:BH50"/>
    <mergeCell ref="AL50:AM50"/>
    <mergeCell ref="AO50:AP50"/>
    <mergeCell ref="AR50:AS50"/>
    <mergeCell ref="AU50:AV50"/>
    <mergeCell ref="Z50:AA50"/>
    <mergeCell ref="AC50:AD50"/>
    <mergeCell ref="AF50:AG50"/>
    <mergeCell ref="AI50:AJ50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33" orientation="landscape" horizontalDpi="4294967293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EB92-18D3-44A3-94AF-2CF57FA62ABE}">
  <sheetPr>
    <pageSetUpPr fitToPage="1"/>
  </sheetPr>
  <dimension ref="A1:GX50"/>
  <sheetViews>
    <sheetView showGridLines="0" topLeftCell="A6" zoomScale="50" workbookViewId="0">
      <selection activeCell="E9" sqref="E9:E21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259" t="s">
        <v>49</v>
      </c>
      <c r="B1" s="186"/>
      <c r="C1" s="186"/>
      <c r="D1" s="186"/>
      <c r="E1" s="186"/>
      <c r="F1" s="253" t="str">
        <f>CONCATENATE("1. Division - Danmarksturneringen ",DB!B1)</f>
        <v>1. Division - Danmarksturneringen 2026</v>
      </c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6"/>
      <c r="AM1" s="186"/>
      <c r="AN1" s="186"/>
      <c r="AO1" s="186"/>
      <c r="AP1" s="186"/>
      <c r="AQ1" s="186"/>
      <c r="AR1" s="186"/>
      <c r="AS1" s="186"/>
    </row>
    <row r="2" spans="1:206" ht="19.5" customHeight="1">
      <c r="A2" s="186"/>
      <c r="B2" s="186"/>
      <c r="C2" s="186"/>
      <c r="D2" s="186"/>
      <c r="E2" s="186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186"/>
      <c r="AM2" s="186"/>
      <c r="AN2" s="186"/>
      <c r="AO2" s="186"/>
      <c r="AP2" s="186"/>
      <c r="AQ2" s="186"/>
      <c r="AR2" s="186"/>
      <c r="AS2" s="186"/>
    </row>
    <row r="3" spans="1:206" ht="19.5" customHeight="1" thickBot="1">
      <c r="A3" s="257"/>
      <c r="B3" s="257"/>
      <c r="C3" s="257"/>
      <c r="D3" s="257"/>
      <c r="E3" s="257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7"/>
      <c r="AM3" s="257"/>
      <c r="AN3" s="257"/>
      <c r="AO3" s="257"/>
      <c r="AP3" s="257"/>
      <c r="AQ3" s="257"/>
      <c r="AR3" s="257"/>
      <c r="AS3" s="257"/>
    </row>
    <row r="4" spans="1:206" ht="21.6" customHeight="1" thickTop="1" thickBot="1">
      <c r="A4" s="260" t="s">
        <v>50</v>
      </c>
      <c r="B4" s="261"/>
      <c r="C4" s="261"/>
      <c r="D4" s="261"/>
      <c r="E4" s="26"/>
      <c r="F4" s="224">
        <f>DB!N10</f>
        <v>1</v>
      </c>
      <c r="G4" s="224"/>
      <c r="H4" s="224">
        <f>DB!N11</f>
        <v>8</v>
      </c>
      <c r="I4" s="224"/>
      <c r="J4" s="224">
        <f>DB!N12</f>
        <v>11</v>
      </c>
      <c r="K4" s="224"/>
      <c r="L4" s="224">
        <f>DB!N13</f>
        <v>9</v>
      </c>
      <c r="M4" s="224"/>
      <c r="N4" s="224">
        <f>DB!N14</f>
        <v>2</v>
      </c>
      <c r="O4" s="224"/>
      <c r="P4" s="224">
        <f>DB!N15</f>
        <v>3</v>
      </c>
      <c r="Q4" s="224"/>
      <c r="R4" s="224">
        <f>DB!N16</f>
        <v>7</v>
      </c>
      <c r="S4" s="224"/>
      <c r="T4" s="224">
        <f>DB!N17</f>
        <v>5</v>
      </c>
      <c r="U4" s="224"/>
      <c r="V4" s="224">
        <f>DB!N18</f>
        <v>10</v>
      </c>
      <c r="W4" s="224"/>
      <c r="X4" s="224">
        <f>DB!N19</f>
        <v>12</v>
      </c>
      <c r="Y4" s="224"/>
      <c r="Z4" s="224">
        <f>DB!N20</f>
        <v>13</v>
      </c>
      <c r="AA4" s="224"/>
      <c r="AB4" s="224">
        <f>DB!N21</f>
        <v>14</v>
      </c>
      <c r="AC4" s="224"/>
      <c r="AD4" s="224">
        <f>DB!N22</f>
        <v>4</v>
      </c>
      <c r="AE4" s="224"/>
      <c r="AF4" s="224">
        <f>DB!N23</f>
        <v>6</v>
      </c>
      <c r="AG4" s="224"/>
      <c r="AH4" s="224">
        <f>DB!N24</f>
        <v>16</v>
      </c>
      <c r="AI4" s="224"/>
      <c r="AJ4" s="224">
        <f>DB!N25</f>
        <v>17</v>
      </c>
      <c r="AK4" s="224"/>
      <c r="AL4" s="224">
        <f>DB!N26</f>
        <v>15</v>
      </c>
      <c r="AM4" s="224"/>
      <c r="AN4" s="224">
        <f>DB!N27</f>
        <v>18</v>
      </c>
      <c r="AO4" s="224"/>
      <c r="AP4" s="224">
        <f>DB!N28</f>
        <v>19</v>
      </c>
      <c r="AQ4" s="224"/>
      <c r="AR4" s="224">
        <f>DB!N29</f>
        <v>20</v>
      </c>
      <c r="AS4" s="225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62" t="str">
        <f>DB!B3</f>
        <v>Marts</v>
      </c>
      <c r="B5" s="231"/>
      <c r="C5" s="231"/>
      <c r="D5" s="232"/>
      <c r="E5" s="265" t="s">
        <v>51</v>
      </c>
      <c r="F5" s="214">
        <f>DB!AR10</f>
        <v>1</v>
      </c>
      <c r="G5" s="215"/>
      <c r="H5" s="214">
        <f>DB!AR11</f>
        <v>2</v>
      </c>
      <c r="I5" s="215"/>
      <c r="J5" s="214">
        <f>DB!AR12</f>
        <v>3</v>
      </c>
      <c r="K5" s="215"/>
      <c r="L5" s="214">
        <f>DB!AR13</f>
        <v>4</v>
      </c>
      <c r="M5" s="215"/>
      <c r="N5" s="214">
        <f>DB!AR14</f>
        <v>5</v>
      </c>
      <c r="O5" s="215"/>
      <c r="P5" s="214">
        <f>DB!AR15</f>
        <v>6</v>
      </c>
      <c r="Q5" s="215"/>
      <c r="R5" s="214">
        <f>DB!AR16</f>
        <v>7</v>
      </c>
      <c r="S5" s="215"/>
      <c r="T5" s="214">
        <f>DB!AR17</f>
        <v>8</v>
      </c>
      <c r="U5" s="215"/>
      <c r="V5" s="214">
        <f>DB!AR18</f>
        <v>9</v>
      </c>
      <c r="W5" s="215"/>
      <c r="X5" s="214">
        <f>DB!AR19</f>
        <v>10</v>
      </c>
      <c r="Y5" s="215"/>
      <c r="Z5" s="214">
        <f>DB!AR20</f>
        <v>11</v>
      </c>
      <c r="AA5" s="215"/>
      <c r="AB5" s="214">
        <f>DB!AR21</f>
        <v>12</v>
      </c>
      <c r="AC5" s="215"/>
      <c r="AD5" s="214">
        <f>DB!AR22</f>
        <v>13</v>
      </c>
      <c r="AE5" s="215"/>
      <c r="AF5" s="214">
        <f>DB!AR23</f>
        <v>14</v>
      </c>
      <c r="AG5" s="215"/>
      <c r="AH5" s="214">
        <f>DB!AR24</f>
        <v>15</v>
      </c>
      <c r="AI5" s="215"/>
      <c r="AJ5" s="214">
        <f>DB!AR25</f>
        <v>16</v>
      </c>
      <c r="AK5" s="215"/>
      <c r="AL5" s="214">
        <f>DB!AR26</f>
        <v>17</v>
      </c>
      <c r="AM5" s="215"/>
      <c r="AN5" s="214">
        <f>DB!AR27</f>
        <v>18</v>
      </c>
      <c r="AO5" s="215"/>
      <c r="AP5" s="214">
        <f>DB!AR28</f>
        <v>19</v>
      </c>
      <c r="AQ5" s="215"/>
      <c r="AR5" s="214">
        <f>DB!AR29</f>
        <v>20</v>
      </c>
      <c r="AS5" s="22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63" t="str">
        <f>CONCATENATE("Uge ",DB!B5)</f>
        <v>Uge 12</v>
      </c>
      <c r="B6" s="204"/>
      <c r="C6" s="204"/>
      <c r="D6" s="264"/>
      <c r="E6" s="266"/>
      <c r="F6" s="216" t="str">
        <f>DB!O10</f>
        <v>Lund</v>
      </c>
      <c r="G6" s="217"/>
      <c r="H6" s="216" t="str">
        <f>DB!O11</f>
        <v>Select</v>
      </c>
      <c r="I6" s="217"/>
      <c r="J6" s="216" t="str">
        <f>DB!O12</f>
        <v>Cork</v>
      </c>
      <c r="K6" s="217"/>
      <c r="L6" s="216" t="str">
        <f>DB!O13</f>
        <v>Degnen</v>
      </c>
      <c r="M6" s="217"/>
      <c r="N6" s="216" t="str">
        <f>DB!O14</f>
        <v>Kinks</v>
      </c>
      <c r="O6" s="217"/>
      <c r="P6" s="216" t="str">
        <f>DB!O15</f>
        <v>Zico</v>
      </c>
      <c r="Q6" s="217"/>
      <c r="R6" s="216" t="str">
        <f>DB!O16</f>
        <v>Futte</v>
      </c>
      <c r="S6" s="217"/>
      <c r="T6" s="216" t="str">
        <f>DB!O17</f>
        <v>Himbo</v>
      </c>
      <c r="U6" s="217"/>
      <c r="V6" s="216" t="str">
        <f>DB!O18</f>
        <v>Percy</v>
      </c>
      <c r="W6" s="217"/>
      <c r="X6" s="216" t="str">
        <f>DB!O19</f>
        <v>Arsenal</v>
      </c>
      <c r="Y6" s="217"/>
      <c r="Z6" s="216" t="str">
        <f>DB!O20</f>
        <v>Far</v>
      </c>
      <c r="AA6" s="217"/>
      <c r="AB6" s="216" t="str">
        <f>DB!O21</f>
        <v>United</v>
      </c>
      <c r="AC6" s="217"/>
      <c r="AD6" s="216" t="str">
        <f>DB!O22</f>
        <v>Fox</v>
      </c>
      <c r="AE6" s="217"/>
      <c r="AF6" s="216" t="str">
        <f>DB!O23</f>
        <v>Frydkær</v>
      </c>
      <c r="AG6" s="217"/>
      <c r="AH6" s="216" t="str">
        <f>DB!O24</f>
        <v>Flinca</v>
      </c>
      <c r="AI6" s="217"/>
      <c r="AJ6" s="216" t="str">
        <f>DB!O25</f>
        <v>Idskov</v>
      </c>
      <c r="AK6" s="217"/>
      <c r="AL6" s="216" t="str">
        <f>DB!O26</f>
        <v>Stoke</v>
      </c>
      <c r="AM6" s="217"/>
      <c r="AN6" s="216" t="str">
        <f>DB!O27</f>
        <v>Kailua</v>
      </c>
      <c r="AO6" s="217"/>
      <c r="AP6" s="216" t="str">
        <f>DB!O28</f>
        <v>Chelsea</v>
      </c>
      <c r="AQ6" s="217"/>
      <c r="AR6" s="216" t="str">
        <f>DB!O29</f>
        <v>Derby</v>
      </c>
      <c r="AS6" s="222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211"/>
      <c r="B7" s="204"/>
      <c r="C7" s="204"/>
      <c r="D7" s="264"/>
      <c r="E7" s="266"/>
      <c r="F7" s="218" t="str">
        <f>AU22</f>
        <v/>
      </c>
      <c r="G7" s="219"/>
      <c r="H7" s="218" t="str">
        <f>AV22</f>
        <v/>
      </c>
      <c r="I7" s="219"/>
      <c r="J7" s="218" t="str">
        <f>AW22</f>
        <v/>
      </c>
      <c r="K7" s="219"/>
      <c r="L7" s="218" t="str">
        <f>AX22</f>
        <v/>
      </c>
      <c r="M7" s="219"/>
      <c r="N7" s="218" t="str">
        <f>AY22</f>
        <v/>
      </c>
      <c r="O7" s="219"/>
      <c r="P7" s="218" t="str">
        <f>AZ22</f>
        <v/>
      </c>
      <c r="Q7" s="219"/>
      <c r="R7" s="218" t="str">
        <f>BA22</f>
        <v/>
      </c>
      <c r="S7" s="219"/>
      <c r="T7" s="218" t="str">
        <f>BB22</f>
        <v/>
      </c>
      <c r="U7" s="219"/>
      <c r="V7" s="218" t="str">
        <f>BC22</f>
        <v/>
      </c>
      <c r="W7" s="219"/>
      <c r="X7" s="218" t="str">
        <f>BD22</f>
        <v/>
      </c>
      <c r="Y7" s="219"/>
      <c r="Z7" s="218" t="str">
        <f>BE22</f>
        <v/>
      </c>
      <c r="AA7" s="219"/>
      <c r="AB7" s="218" t="str">
        <f>BF22</f>
        <v/>
      </c>
      <c r="AC7" s="219"/>
      <c r="AD7" s="218" t="str">
        <f>BG22</f>
        <v/>
      </c>
      <c r="AE7" s="219"/>
      <c r="AF7" s="218" t="str">
        <f>BH22</f>
        <v>Res 1</v>
      </c>
      <c r="AG7" s="219"/>
      <c r="AH7" s="218" t="str">
        <f>BI22</f>
        <v/>
      </c>
      <c r="AI7" s="219"/>
      <c r="AJ7" s="218" t="str">
        <f>BJ22</f>
        <v/>
      </c>
      <c r="AK7" s="219"/>
      <c r="AL7" s="218" t="str">
        <f>BK22</f>
        <v/>
      </c>
      <c r="AM7" s="219"/>
      <c r="AN7" s="218" t="str">
        <f>BL22</f>
        <v/>
      </c>
      <c r="AO7" s="219"/>
      <c r="AP7" s="218" t="str">
        <f>BM22</f>
        <v/>
      </c>
      <c r="AQ7" s="219"/>
      <c r="AR7" s="218" t="str">
        <f>BN22</f>
        <v/>
      </c>
      <c r="AS7" s="223"/>
    </row>
    <row r="8" spans="1:206" ht="19.5" customHeight="1" thickTop="1" thickBot="1">
      <c r="A8" s="211"/>
      <c r="B8" s="186"/>
      <c r="C8" s="186"/>
      <c r="D8" s="208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Fulham - Burnley..........................................................................................</v>
      </c>
      <c r="D9" s="121" t="s">
        <v>109</v>
      </c>
      <c r="E9" s="87"/>
      <c r="F9" s="33" t="str">
        <f t="shared" ref="F9:G21" si="0">IF(AU9&lt;&gt;0,AU9,"")</f>
        <v>1*</v>
      </c>
      <c r="G9" s="34">
        <f t="shared" si="0"/>
        <v>1</v>
      </c>
      <c r="H9" s="33" t="str">
        <f t="shared" ref="H9:I21" si="1">IF(BC9&lt;&gt;0,BC9,"")</f>
        <v>1*</v>
      </c>
      <c r="I9" s="34">
        <f t="shared" si="1"/>
        <v>1</v>
      </c>
      <c r="J9" s="33" t="str">
        <f t="shared" ref="J9:K21" si="2">IF(BK9&lt;&gt;0,BK9,"")</f>
        <v>1*</v>
      </c>
      <c r="K9" s="34">
        <f t="shared" si="2"/>
        <v>1</v>
      </c>
      <c r="L9" s="33" t="str">
        <f t="shared" ref="L9:M21" si="3">IF(BS9&lt;&gt;0,BS9,"")</f>
        <v>1*</v>
      </c>
      <c r="M9" s="34">
        <f t="shared" si="3"/>
        <v>1</v>
      </c>
      <c r="N9" s="33" t="str">
        <f t="shared" ref="N9:O21" si="4">IF(CA9&lt;&gt;0,CA9,"")</f>
        <v>1*</v>
      </c>
      <c r="O9" s="34">
        <f t="shared" si="4"/>
        <v>1</v>
      </c>
      <c r="P9" s="33" t="str">
        <f t="shared" ref="P9:Q21" si="5">IF(CI9&lt;&gt;0,CI9,"")</f>
        <v>1*</v>
      </c>
      <c r="Q9" s="34">
        <f t="shared" si="5"/>
        <v>1</v>
      </c>
      <c r="R9" s="33" t="str">
        <f t="shared" ref="R9:S21" si="6">IF(CQ9&lt;&gt;0,CQ9,"")</f>
        <v>1*</v>
      </c>
      <c r="S9" s="34">
        <f t="shared" si="6"/>
        <v>1</v>
      </c>
      <c r="T9" s="33" t="str">
        <f t="shared" ref="T9:U21" si="7">IF(CY9&lt;&gt;0,CY9,"")</f>
        <v>1*</v>
      </c>
      <c r="U9" s="34">
        <f t="shared" si="7"/>
        <v>1</v>
      </c>
      <c r="V9" s="33" t="str">
        <f t="shared" ref="V9:W21" si="8">IF(DG9&lt;&gt;0,DG9,"")</f>
        <v>1*</v>
      </c>
      <c r="W9" s="34">
        <f t="shared" si="8"/>
        <v>1</v>
      </c>
      <c r="X9" s="33" t="str">
        <f t="shared" ref="X9:Y21" si="9">IF(DO9&lt;&gt;0,DO9,"")</f>
        <v>1*</v>
      </c>
      <c r="Y9" s="34">
        <f t="shared" si="9"/>
        <v>1</v>
      </c>
      <c r="Z9" s="33" t="str">
        <f t="shared" ref="Z9:AA21" si="10">IF(DW9&lt;&gt;0,DW9,"")</f>
        <v>1*</v>
      </c>
      <c r="AA9" s="34">
        <f t="shared" si="10"/>
        <v>1</v>
      </c>
      <c r="AB9" s="33" t="str">
        <f t="shared" ref="AB9:AC21" si="11">IF(EE9&lt;&gt;0,EE9,"")</f>
        <v>1*</v>
      </c>
      <c r="AC9" s="34">
        <f t="shared" si="11"/>
        <v>1</v>
      </c>
      <c r="AD9" s="33" t="str">
        <f t="shared" ref="AD9:AE21" si="12">IF(EM9&lt;&gt;0,EM9,"")</f>
        <v>1*</v>
      </c>
      <c r="AE9" s="34">
        <f t="shared" si="12"/>
        <v>1</v>
      </c>
      <c r="AF9" s="33" t="str">
        <f t="shared" ref="AF9:AG21" si="13">IF(EU9&lt;&gt;0,EU9,"")</f>
        <v/>
      </c>
      <c r="AG9" s="34" t="str">
        <f t="shared" si="13"/>
        <v/>
      </c>
      <c r="AH9" s="33" t="str">
        <f t="shared" ref="AH9:AI21" si="14">IF(FC9&lt;&gt;0,FC9,"")</f>
        <v>1*</v>
      </c>
      <c r="AI9" s="34">
        <f t="shared" si="14"/>
        <v>1</v>
      </c>
      <c r="AJ9" s="33" t="str">
        <f t="shared" ref="AJ9:AK21" si="15">IF(FK9&lt;&gt;0,FK9,"")</f>
        <v>1*</v>
      </c>
      <c r="AK9" s="34">
        <f t="shared" si="15"/>
        <v>1</v>
      </c>
      <c r="AL9" s="33" t="str">
        <f t="shared" ref="AL9:AM21" si="16">IF(FS9&lt;&gt;0,FS9,"")</f>
        <v>1*</v>
      </c>
      <c r="AM9" s="34">
        <f t="shared" si="16"/>
        <v>1</v>
      </c>
      <c r="AN9" s="33" t="str">
        <f t="shared" ref="AN9:AO21" si="17">IF(GA9&lt;&gt;0,GA9,"")</f>
        <v>1*</v>
      </c>
      <c r="AO9" s="34">
        <f t="shared" si="17"/>
        <v>1</v>
      </c>
      <c r="AP9" s="33" t="str">
        <f t="shared" ref="AP9:AQ21" si="18">IF(GI9&lt;&gt;0,GI9,"")</f>
        <v>1*</v>
      </c>
      <c r="AQ9" s="34">
        <f t="shared" si="18"/>
        <v>1</v>
      </c>
      <c r="AR9" s="33" t="str">
        <f t="shared" ref="AR9:AS21" si="19">IF(GQ9&lt;&gt;0,GQ9,"")</f>
        <v>1*</v>
      </c>
      <c r="AS9" s="35">
        <f t="shared" si="19"/>
        <v>1</v>
      </c>
      <c r="AT9" s="21">
        <f t="shared" ref="AT9:AT20" si="20">IF(E9&lt;&gt;"",1,0)</f>
        <v>0</v>
      </c>
      <c r="AU9" s="25" t="str">
        <f>IF(AW9="x","X",IF(AW9="x*","X*",AW9))</f>
        <v>1*</v>
      </c>
      <c r="AV9" s="25">
        <f>IF(AZ9="x","X",IF(AZ9="1x","1X",IF(AZ9="x2","X2",IF(AZ9="1x2","1X2",AZ9))))</f>
        <v>1</v>
      </c>
      <c r="AW9" s="25" t="str">
        <f>IF(F6=Rækker!B8,Rækker!B12,IF(F6=Rækker!E8,Rækker!E12,IF(F6=Rækker!H8,Rækker!H12,IF(F6=Rækker!K8,Rækker!K12,IF(F6=Rækker!N8,Rækker!N12,IF(F6=Rækker!Q8,Rækker!Q12,IF(F6=Rækker!T8,Rækker!T12,AX9)))))))</f>
        <v>1*</v>
      </c>
      <c r="AX9" s="25" t="str">
        <f>IF(F6=Rækker!W8,Rækker!W12,IF(F6=Rækker!Z8,Rækker!Z12,IF(F6=Rækker!AC8,Rækker!AC12,IF(F6=Rækker!AF8,Rækker!AF12,IF(F6=Rækker!AI8,Rækker!AI12,IF(F6=Rækker!AL8,Rækker!AL12,IF(F6=Rækker!AO8,Rækker!AO12,AY9)))))))</f>
        <v>1*</v>
      </c>
      <c r="AY9" s="25" t="str">
        <f>IF(F6=Rækker!AR8,Rækker!AR12,IF(F6=Rækker!AU8,Rækker!AU12,IF(F6=Rækker!AX8,Rækker!AX12,IF(F6=Rækker!BA8,Rækker!BA12,IF(F6=Rækker!BD8,Rækker!BD12,IF(F6=Rækker!BG8,Rækker!BG12,0))))))</f>
        <v>1*</v>
      </c>
      <c r="AZ9" s="25">
        <f>IF(F6=Rækker!B8,Rækker!C12,IF(F6=Rækker!E8,Rækker!F12,IF(F6=Rækker!H8,Rækker!I12,IF(F6=Rækker!K8,Rækker!L12,IF(F6=Rækker!N8,Rækker!O12,IF(F6=Rækker!Q8,Rækker!R12,IF(F6=Rækker!T8,Rækker!U12,BA9)))))))</f>
        <v>1</v>
      </c>
      <c r="BA9" s="25">
        <f>IF(F6=Rækker!W8,Rækker!X12,IF(F6=Rækker!Z8,Rækker!AA12,IF(F6=Rækker!AC8,Rækker!AD12,IF(F6=Rækker!AF8,Rækker!AG12,IF(F6=Rækker!AI8,Rækker!AJ12,IF(F6=Rækker!AL8,Rækker!AM12,IF(F6=Rækker!AO8,Rækker!AP12,BB9)))))))</f>
        <v>1</v>
      </c>
      <c r="BB9" s="25">
        <f>IF(F6=Rækker!AR8,Rækker!AS12,IF(F6=Rækker!AU8,Rækker!AV12,IF(F6=Rækker!AX8,Rækker!AY12,IF(F6=Rækker!BA8,Rækker!BB12,IF(F6=Rækker!BD8,Rækker!BE12,IF(F6=Rækker!BG8,Rækker!BH12,0))))))</f>
        <v>1</v>
      </c>
      <c r="BC9" s="25" t="str">
        <f>IF(BE9="x","X",IF(BE9="x*","X*",BE9))</f>
        <v>1*</v>
      </c>
      <c r="BD9" s="25">
        <f>IF(BH9="x","X",IF(BH9="1x","1X",IF(BH9="x2","X2",IF(BH9="1x2","1X2",BH9))))</f>
        <v>1</v>
      </c>
      <c r="BE9" s="25" t="str">
        <f>IF(H6=Rækker!B8,Rækker!B12,IF(H6=Rækker!E8,Rækker!E12,IF(H6=Rækker!H8,Rækker!H12,IF(H6=Rækker!K8,Rækker!K12,IF(H6=Rækker!N8,Rækker!N12,IF(H6=Rækker!Q8,Rækker!Q12,IF(H6=Rækker!T8,Rækker!T12,BF9)))))))</f>
        <v>1*</v>
      </c>
      <c r="BF9" s="25" t="str">
        <f>IF(H6=Rækker!W8,Rækker!W12,IF(H6=Rækker!Z8,Rækker!Z12,IF(H6=Rækker!AC8,Rækker!AC12,IF(H6=Rækker!AF8,Rækker!AF12,IF(H6=Rækker!AI8,Rækker!AI12,IF(H6=Rækker!AL8,Rækker!AL12,IF(H6=Rækker!AO8,Rækker!AO12,BG9)))))))</f>
        <v>1*</v>
      </c>
      <c r="BG9" s="25" t="str">
        <f>IF(H6=Rækker!AR8,Rækker!AR12,IF(H6=Rækker!AU8,Rækker!AU12,IF(H6=Rækker!AX8,Rækker!AX12,IF(H6=Rækker!BA8,Rækker!BA12,IF(H6=Rækker!BD8,Rækker!BD12,IF(H6=Rækker!BG8,Rækker!BG12,0))))))</f>
        <v>1*</v>
      </c>
      <c r="BH9" s="25">
        <f>IF(H6=Rækker!B8,Rækker!C12,IF(H6=Rækker!E8,Rækker!F12,IF(H6=Rækker!H8,Rækker!I12,IF(H6=Rækker!K8,Rækker!L12,IF(H6=Rækker!N8,Rækker!O12,IF(H6=Rækker!Q8,Rækker!R12,IF(H6=Rækker!T8,Rækker!U12,BI9)))))))</f>
        <v>1</v>
      </c>
      <c r="BI9" s="25">
        <f>IF(H6=Rækker!W8,Rækker!X12,IF(H6=Rækker!Z8,Rækker!AA12,IF(H6=Rækker!AC8,Rækker!AD12,IF(H6=Rækker!AF8,Rækker!AG12,IF(H6=Rækker!AI8,Rækker!AJ12,IF(H6=Rækker!AL8,Rækker!AM12,IF(H6=Rækker!AO8,Rækker!AP12,BJ9)))))))</f>
        <v>1</v>
      </c>
      <c r="BJ9" s="25">
        <f>IF(H6=Rækker!AR8,Rækker!AS12,IF(H6=Rækker!AU8,Rækker!AV12,IF(H6=Rækker!AX8,Rækker!AY12,IF(H6=Rækker!BA8,Rækker!BB12,IF(H6=Rækker!BD8,Rækker!BE12,IF(H6=Rækker!BG8,Rækker!BH12,0))))))</f>
        <v>1</v>
      </c>
      <c r="BK9" s="25" t="str">
        <f>IF(BM9="x","X",IF(BM9="x*","X*",BM9))</f>
        <v>1*</v>
      </c>
      <c r="BL9" s="25">
        <f>IF(BP9="x","X",IF(BP9="1x","1X",IF(BP9="x2","X2",IF(BP9="1x2","1X2",BP9))))</f>
        <v>1</v>
      </c>
      <c r="BM9" s="25" t="str">
        <f>IF(J6=Rækker!B8,Rækker!B12,IF(J6=Rækker!E8,Rækker!E12,IF(J6=Rækker!H8,Rækker!H12,IF(J6=Rækker!K8,Rækker!K12,IF(J6=Rækker!N8,Rækker!N12,IF(J6=Rækker!Q8,Rækker!Q12,IF(J6=Rækker!T8,Rækker!T12,BN9)))))))</f>
        <v>1*</v>
      </c>
      <c r="BN9" s="25">
        <f>IF(J6=Rækker!W8,Rækker!W12,IF(J6=Rækker!Z8,Rækker!Z12,IF(J6=Rækker!AC8,Rækker!AC12,IF(J6=Rækker!AF8,Rækker!AF12,IF(J6=Rækker!AI8,Rækker!AI12,IF(J6=Rækker!AL8,Rækker!AL12,IF(J6=Rækker!AO8,Rækker!AO12,BO9)))))))</f>
        <v>0</v>
      </c>
      <c r="BO9" s="25">
        <f>IF(J6=Rækker!AR8,Rækker!AR12,IF(J6=Rækker!AU8,Rækker!AU12,IF(J6=Rækker!AX8,Rækker!AX12,IF(J6=Rækker!BA8,Rækker!BA12,IF(J6=Rækker!BD8,Rækker!BD12,IF(J6=Rækker!BG8,Rækker!BG12,0))))))</f>
        <v>0</v>
      </c>
      <c r="BP9" s="25">
        <f>IF(J6=Rækker!B8,Rækker!C12,IF(J6=Rækker!E8,Rækker!F12,IF(J6=Rækker!H8,Rækker!I12,IF(J6=Rækker!K8,Rækker!L12,IF(J6=Rækker!N8,Rækker!O12,IF(J6=Rækker!Q8,Rækker!R12,IF(J6=Rækker!T8,Rækker!U12,BQ9)))))))</f>
        <v>1</v>
      </c>
      <c r="BQ9" s="25">
        <f>IF(J6=Rækker!W8,Rækker!X12,IF(J6=Rækker!Z8,Rækker!AA12,IF(J6=Rækker!AC8,Rækker!AD12,IF(J6=Rækker!AF8,Rækker!AG12,IF(J6=Rækker!AI8,Rækker!AJ12,IF(J6=Rækker!AL8,Rækker!AM12,IF(J6=Rækker!AO8,Rækker!AP12,BR9)))))))</f>
        <v>0</v>
      </c>
      <c r="BR9" s="25">
        <f>IF(J6=Rækker!AR8,Rækker!AS12,IF(J6=Rækker!AU8,Rækker!AV12,IF(J6=Rækker!AX8,Rækker!AY12,IF(J6=Rækker!BA8,Rækker!BB12,IF(J6=Rækker!BD8,Rækker!BE12,IF(J6=Rækker!BG8,Rækker!BH12,0))))))</f>
        <v>0</v>
      </c>
      <c r="BS9" s="25" t="str">
        <f>IF(BU9="x","X",IF(BU9="x*","X*",BU9))</f>
        <v>1*</v>
      </c>
      <c r="BT9" s="25">
        <f>IF(BX9="x","X",IF(BX9="1x","1X",IF(BX9="x2","X2",IF(BX9="1x2","1X2",BX9))))</f>
        <v>1</v>
      </c>
      <c r="BU9" s="25" t="str">
        <f>IF(L6=Rækker!B8,Rækker!B12,IF(L6=Rækker!E8,Rækker!E12,IF(L6=Rækker!H8,Rækker!H12,IF(L6=Rækker!K8,Rækker!K12,IF(L6=Rækker!N8,Rækker!N12,IF(L6=Rækker!Q8,Rækker!Q12,IF(L6=Rækker!T8,Rækker!T12,BV9)))))))</f>
        <v>1*</v>
      </c>
      <c r="BV9" s="25">
        <f>IF(L6=Rækker!W8,Rækker!W12,IF(L6=Rækker!Z8,Rækker!Z12,IF(L6=Rækker!AC8,Rækker!AC12,IF(L6=Rækker!AF8,Rækker!AF12,IF(L6=Rækker!AI8,Rækker!AI12,IF(L6=Rækker!AL8,Rækker!AL12,IF(L6=Rækker!AO8,Rækker!AO12,BW9)))))))</f>
        <v>0</v>
      </c>
      <c r="BW9" s="25">
        <f>IF(L6=Rækker!AR8,Rækker!AR12,IF(L6=Rækker!AU8,Rækker!AU12,IF(L6=Rækker!AX8,Rækker!AX12,IF(L6=Rækker!BA8,Rækker!BA12,IF(L6=Rækker!BD8,Rækker!BD12,IF(L6=Rækker!BG8,Rækker!BG12,0))))))</f>
        <v>0</v>
      </c>
      <c r="BX9" s="25">
        <f>IF(L6=Rækker!B8,Rækker!C12,IF(L6=Rækker!E8,Rækker!F12,IF(L6=Rækker!H8,Rækker!I12,IF(L6=Rækker!K8,Rækker!L12,IF(L6=Rækker!N8,Rækker!O12,IF(L6=Rækker!Q8,Rækker!R12,IF(L6=Rækker!T8,Rækker!U12,BY9)))))))</f>
        <v>1</v>
      </c>
      <c r="BY9" s="25">
        <f>IF(L6=Rækker!W8,Rækker!X12,IF(L6=Rækker!Z8,Rækker!AA12,IF(L6=Rækker!AC8,Rækker!AD12,IF(L6=Rækker!AF8,Rækker!AG12,IF(L6=Rækker!AI8,Rækker!AJ12,IF(L6=Rækker!AL8,Rækker!AM12,IF(L6=Rækker!AO8,Rækker!AP12,BZ9)))))))</f>
        <v>0</v>
      </c>
      <c r="BZ9" s="25">
        <f>IF(L6=Rækker!AR8,Rækker!AS12,IF(L6=Rækker!AU8,Rækker!AV12,IF(L6=Rækker!AX8,Rækker!AY12,IF(L6=Rækker!BA8,Rækker!BB12,IF(L6=Rækker!BD8,Rækker!BE12,IF(L6=Rækker!BG8,Rækker!BH12,0))))))</f>
        <v>0</v>
      </c>
      <c r="CA9" s="25" t="str">
        <f>IF(CC9="x","X",IF(CC9="x*","X*",CC9))</f>
        <v>1*</v>
      </c>
      <c r="CB9" s="25">
        <f>IF(CF9="x","X",IF(CF9="1x","1X",IF(CF9="x2","X2",IF(CF9="1x2","1X2",CF9))))</f>
        <v>1</v>
      </c>
      <c r="CC9" s="25" t="str">
        <f>IF(N6=Rækker!B8,Rækker!B12,IF(N6=Rækker!E8,Rækker!E12,IF(N6=Rækker!H8,Rækker!H12,IF(N6=Rækker!K8,Rækker!K12,IF(N6=Rækker!N8,Rækker!N12,IF(N6=Rækker!Q8,Rækker!Q12,IF(N6=Rækker!T8,Rækker!T12,CD9)))))))</f>
        <v>1*</v>
      </c>
      <c r="CD9" s="25" t="str">
        <f>IF(N6=Rækker!W8,Rækker!W12,IF(N6=Rækker!Z8,Rækker!Z12,IF(N6=Rækker!AC8,Rækker!AC12,IF(N6=Rækker!AF8,Rækker!AF12,IF(N6=Rækker!AI8,Rækker!AI12,IF(N6=Rækker!AL8,Rækker!AL12,IF(N6=Rækker!AO8,Rækker!AO12,CE9)))))))</f>
        <v>1*</v>
      </c>
      <c r="CE9" s="25">
        <f>IF(N6=Rækker!AR8,Rækker!AR12,IF(N6=Rækker!AU8,Rækker!AU12,IF(N6=Rækker!AX8,Rækker!AX12,IF(N6=Rækker!BA8,Rækker!BA12,IF(N6=Rækker!BD8,Rækker!BD12,IF(N6=Rækker!BG8,Rækker!BG12,0))))))</f>
        <v>0</v>
      </c>
      <c r="CF9" s="25">
        <f>IF(N6=Rækker!B8,Rækker!C12,IF(N6=Rækker!E8,Rækker!F12,IF(N6=Rækker!H8,Rækker!I12,IF(N6=Rækker!K8,Rækker!L12,IF(N6=Rækker!N8,Rækker!O12,IF(N6=Rækker!Q8,Rækker!R12,IF(N6=Rækker!T8,Rækker!U12,CG9)))))))</f>
        <v>1</v>
      </c>
      <c r="CG9" s="25">
        <f>IF(N6=Rækker!W8,Rækker!X12,IF(N6=Rækker!Z8,Rækker!AA12,IF(N6=Rækker!AC8,Rækker!AD12,IF(N6=Rækker!AF8,Rækker!AG12,IF(N6=Rækker!AI8,Rækker!AJ12,IF(N6=Rækker!AL8,Rækker!AM12,IF(N6=Rækker!AO8,Rækker!AP12,CH9)))))))</f>
        <v>1</v>
      </c>
      <c r="CH9" s="25">
        <f>IF(N6=Rækker!AR8,Rækker!AS12,IF(N6=Rækker!AU8,Rækker!AV12,IF(N6=Rækker!AX8,Rækker!AY12,IF(N6=Rækker!BA8,Rækker!BB12,IF(N6=Rækker!BD8,Rækker!BE12,IF(N6=Rækker!BG8,Rækker!BH12,0))))))</f>
        <v>0</v>
      </c>
      <c r="CI9" s="25" t="str">
        <f>IF(CK9="x","X",IF(CK9="x*","X*",CK9))</f>
        <v>1*</v>
      </c>
      <c r="CJ9" s="25">
        <f>IF(CN9="x","X",IF(CN9="1x","1X",IF(CN9="x2","X2",IF(CN9="1x2","1X2",CN9))))</f>
        <v>1</v>
      </c>
      <c r="CK9" s="25" t="str">
        <f>IF(P6=Rækker!B8,Rækker!B12,IF(P6=Rækker!E8,Rækker!E12,IF(P6=Rækker!H8,Rækker!H12,IF(P6=Rækker!K8,Rækker!K12,IF(P6=Rækker!N8,Rækker!N12,IF(P6=Rækker!Q8,Rækker!Q12,IF(P6=Rækker!T8,Rækker!T12,CL9)))))))</f>
        <v>1*</v>
      </c>
      <c r="CL9" s="25" t="str">
        <f>IF(P6=Rækker!W8,Rækker!W12,IF(P6=Rækker!Z8,Rækker!Z12,IF(P6=Rækker!AC8,Rækker!AC12,IF(P6=Rækker!AF8,Rækker!AF12,IF(P6=Rækker!AI8,Rækker!AI12,IF(P6=Rækker!AL8,Rækker!AL12,IF(P6=Rækker!AO8,Rækker!AO12,CM9)))))))</f>
        <v>1*</v>
      </c>
      <c r="CM9" s="25" t="str">
        <f>IF(P6=Rækker!AR8,Rækker!AR12,IF(P6=Rækker!AU8,Rækker!AU12,IF(P6=Rækker!AX8,Rækker!AX12,IF(P6=Rækker!BA8,Rækker!BA12,IF(P6=Rækker!BD8,Rækker!BD12,IF(P6=Rækker!BG8,Rækker!BG12,0))))))</f>
        <v>1*</v>
      </c>
      <c r="CN9" s="25">
        <f>IF(P6=Rækker!B8,Rækker!C12,IF(P6=Rækker!E8,Rækker!F12,IF(P6=Rækker!H8,Rækker!I12,IF(P6=Rækker!K8,Rækker!L12,IF(P6=Rækker!N8,Rækker!O12,IF(P6=Rækker!Q8,Rækker!R12,IF(P6=Rækker!T8,Rækker!U12,CO9)))))))</f>
        <v>1</v>
      </c>
      <c r="CO9" s="25">
        <f>IF(P6=Rækker!W8,Rækker!X12,IF(P6=Rækker!Z8,Rækker!AA12,IF(P6=Rækker!AC8,Rækker!AD12,IF(P6=Rækker!AF8,Rækker!AG12,IF(P6=Rækker!AI8,Rækker!AJ12,IF(P6=Rækker!AL8,Rækker!AM12,IF(P6=Rækker!AO8,Rækker!AP12,CP9)))))))</f>
        <v>1</v>
      </c>
      <c r="CP9" s="25">
        <f>IF(P6=Rækker!AR8,Rækker!AS12,IF(P6=Rækker!AU8,Rækker!AV12,IF(P6=Rækker!AX8,Rækker!AY12,IF(P6=Rækker!BA8,Rækker!BB12,IF(P6=Rækker!BD8,Rækker!BE12,IF(P6=Rækker!BG8,Rækker!BH12,0))))))</f>
        <v>1</v>
      </c>
      <c r="CQ9" s="25" t="str">
        <f>IF(CS9="x","X",IF(CS9="x*","X*",CS9))</f>
        <v>1*</v>
      </c>
      <c r="CR9" s="25">
        <f>IF(CV9="x","X",IF(CV9="1x","1X",IF(CV9="x2","X2",IF(CV9="1x2","1X2",CV9))))</f>
        <v>1</v>
      </c>
      <c r="CS9" s="25" t="str">
        <f>IF(R6=Rækker!B8,Rækker!B12,IF(R6=Rækker!E8,Rækker!E12,IF(R6=Rækker!H8,Rækker!H12,IF(R6=Rækker!K8,Rækker!K12,IF(R6=Rækker!N8,Rækker!N12,IF(R6=Rækker!Q8,Rækker!Q12,IF(R6=Rækker!T8,Rækker!T12,CT9)))))))</f>
        <v>1*</v>
      </c>
      <c r="CT9" s="25" t="str">
        <f>IF(R6=Rækker!W8,Rækker!W12,IF(R6=Rækker!Z8,Rækker!Z12,IF(R6=Rækker!AC8,Rækker!AC12,IF(R6=Rækker!AF8,Rækker!AF12,IF(R6=Rækker!AI8,Rækker!AI12,IF(R6=Rækker!AL8,Rækker!AL12,IF(R6=Rækker!AO8,Rækker!AO12,CU9)))))))</f>
        <v>1*</v>
      </c>
      <c r="CU9" s="25">
        <f>IF(R6=Rækker!AR8,Rækker!AR12,IF(R6=Rækker!AU8,Rækker!AU12,IF(R6=Rækker!AX8,Rækker!AX12,IF(R6=Rækker!BA8,Rækker!BA12,IF(R6=Rækker!BD8,Rækker!BD12,IF(R6=Rækker!BG8,Rækker!BG12,0))))))</f>
        <v>0</v>
      </c>
      <c r="CV9" s="25">
        <f>IF(R6=Rækker!B8,Rækker!C12,IF(R6=Rækker!E8,Rækker!F12,IF(R6=Rækker!H8,Rækker!I12,IF(R6=Rækker!K8,Rækker!L12,IF(R6=Rækker!N8,Rækker!O12,IF(R6=Rækker!Q8,Rækker!R12,IF(R6=Rækker!T8,Rækker!U12,CW9)))))))</f>
        <v>1</v>
      </c>
      <c r="CW9" s="25">
        <f>IF(R6=Rækker!W8,Rækker!X12,IF(R6=Rækker!Z8,Rækker!AA12,IF(R6=Rækker!AC8,Rækker!AD12,IF(R6=Rækker!AF8,Rækker!AG12,IF(R6=Rækker!AI8,Rækker!AJ12,IF(R6=Rækker!AL8,Rækker!AM12,IF(R6=Rækker!AO8,Rækker!AP12,CX9)))))))</f>
        <v>1</v>
      </c>
      <c r="CX9" s="25">
        <f>IF(R6=Rækker!AR8,Rækker!AS12,IF(R6=Rækker!AU8,Rækker!AV12,IF(R6=Rækker!AX8,Rækker!AY12,IF(R6=Rækker!BA8,Rækker!BB12,IF(R6=Rækker!BD8,Rækker!BE12,IF(R6=Rækker!BG8,Rækker!BH12,0))))))</f>
        <v>0</v>
      </c>
      <c r="CY9" s="25" t="str">
        <f>IF(DA9="x","X",IF(DA9="x*","X*",DA9))</f>
        <v>1*</v>
      </c>
      <c r="CZ9" s="25">
        <f>IF(DD9="x","X",IF(DD9="1x","1X",IF(DD9="x2","X2",IF(DD9="1x2","1X2",DD9))))</f>
        <v>1</v>
      </c>
      <c r="DA9" s="25" t="str">
        <f>IF(T6=Rækker!B8,Rækker!B12,IF(T6=Rækker!E8,Rækker!E12,IF(T6=Rækker!H8,Rækker!H12,IF(T6=Rækker!K8,Rækker!K12,IF(T6=Rækker!N8,Rækker!N12,IF(T6=Rækker!Q8,Rækker!Q12,IF(T6=Rækker!T8,Rækker!T12,DB9)))))))</f>
        <v>1*</v>
      </c>
      <c r="DB9" s="25" t="str">
        <f>IF(T6=Rækker!W8,Rækker!W12,IF(T6=Rækker!Z8,Rækker!Z12,IF(T6=Rækker!AC8,Rækker!AC12,IF(T6=Rækker!AF8,Rækker!AF12,IF(T6=Rækker!AI8,Rækker!AI12,IF(T6=Rækker!AL8,Rækker!AL12,IF(T6=Rækker!AO8,Rækker!AO12,DC9)))))))</f>
        <v>1*</v>
      </c>
      <c r="DC9" s="25">
        <f>IF(T6=Rækker!AR8,Rækker!AR12,IF(T6=Rækker!AU8,Rækker!AU12,IF(T6=Rækker!AX8,Rækker!AX12,IF(T6=Rækker!BA8,Rækker!BA12,IF(T6=Rækker!BD8,Rækker!BD12,IF(T6=Rækker!BG8,Rækker!BG12,0))))))</f>
        <v>0</v>
      </c>
      <c r="DD9" s="25">
        <f>IF(T6=Rækker!B8,Rækker!C12,IF(T6=Rækker!E8,Rækker!F12,IF(T6=Rækker!H8,Rækker!I12,IF(T6=Rækker!K8,Rækker!L12,IF(T6=Rækker!N8,Rækker!O12,IF(T6=Rækker!Q8,Rækker!R12,IF(T6=Rækker!T8,Rækker!U12,DE9)))))))</f>
        <v>1</v>
      </c>
      <c r="DE9" s="25">
        <f>IF(T6=Rækker!W8,Rækker!X12,IF(T6=Rækker!Z8,Rækker!AA12,IF(T6=Rækker!AC8,Rækker!AD12,IF(T6=Rækker!AF8,Rækker!AG12,IF(T6=Rækker!AI8,Rækker!AJ12,IF(T6=Rækker!AL8,Rækker!AM12,IF(T6=Rækker!AO8,Rækker!AP12,DF9)))))))</f>
        <v>1</v>
      </c>
      <c r="DF9" s="25">
        <f>IF(T6=Rækker!AR8,Rækker!AS12,IF(T6=Rækker!AU8,Rækker!AV12,IF(T6=Rækker!AX8,Rækker!AY12,IF(T6=Rækker!BA8,Rækker!BB12,IF(T6=Rækker!BD8,Rækker!BE12,IF(T6=Rækker!BG8,Rækker!BH12,0))))))</f>
        <v>0</v>
      </c>
      <c r="DG9" s="25" t="str">
        <f>IF(DI9="x","X",IF(DI9="x*","X*",DI9))</f>
        <v>1*</v>
      </c>
      <c r="DH9" s="25">
        <f>IF(DL9="x","X",IF(DL9="1x","1X",IF(DL9="x2","X2",IF(DL9="1x2","1X2",DL9))))</f>
        <v>1</v>
      </c>
      <c r="DI9" s="25" t="str">
        <f>IF(V6=Rækker!B8,Rækker!B12,IF(V6=Rækker!E8,Rækker!E12,IF(V6=Rækker!H8,Rækker!H12,IF(V6=Rækker!K8,Rækker!K12,IF(V6=Rækker!N8,Rækker!N12,IF(V6=Rækker!Q8,Rækker!Q12,IF(V6=Rækker!T8,Rækker!T12,DJ9)))))))</f>
        <v>1*</v>
      </c>
      <c r="DJ9" s="25" t="str">
        <f>IF(V6=Rækker!W8,Rækker!W12,IF(V6=Rækker!Z8,Rækker!Z12,IF(V6=Rækker!AC8,Rækker!AC12,IF(V6=Rækker!AF8,Rækker!AF12,IF(V6=Rækker!AI8,Rækker!AI12,IF(V6=Rækker!AL8,Rækker!AL12,IF(V6=Rækker!AO8,Rækker!AO12,DK9)))))))</f>
        <v>1*</v>
      </c>
      <c r="DK9" s="25" t="str">
        <f>IF(V6=Rækker!AR8,Rækker!AR12,IF(V6=Rækker!AU8,Rækker!AU12,IF(V6=Rækker!AX8,Rækker!AX12,IF(V6=Rækker!BA8,Rækker!BA12,IF(V6=Rækker!BD8,Rækker!BD12,IF(V6=Rækker!BG8,Rækker!BG12,0))))))</f>
        <v>1*</v>
      </c>
      <c r="DL9" s="25">
        <f>IF(V6=Rækker!B8,Rækker!C12,IF(V6=Rækker!E8,Rækker!F12,IF(V6=Rækker!H8,Rækker!I12,IF(V6=Rækker!K8,Rækker!L12,IF(V6=Rækker!N8,Rækker!O12,IF(V6=Rækker!Q8,Rækker!R12,IF(V6=Rækker!T8,Rækker!U12,DM9)))))))</f>
        <v>1</v>
      </c>
      <c r="DM9" s="25">
        <f>IF(V6=Rækker!W8,Rækker!X12,IF(V6=Rækker!Z8,Rækker!AA12,IF(V6=Rækker!AC8,Rækker!AD12,IF(V6=Rækker!AF8,Rækker!AG12,IF(V6=Rækker!AI8,Rækker!AJ12,IF(V6=Rækker!AL8,Rækker!AM12,IF(V6=Rækker!AO8,Rækker!AP12,DN9)))))))</f>
        <v>1</v>
      </c>
      <c r="DN9" s="25">
        <f>IF(V6=Rækker!AR8,Rækker!AS12,IF(V6=Rækker!AU8,Rækker!AV12,IF(V6=Rækker!AX8,Rækker!AY12,IF(V6=Rækker!BA8,Rækker!BB12,IF(V6=Rækker!BD8,Rækker!BE12,IF(V6=Rækker!BG8,Rækker!BH12,0))))))</f>
        <v>1</v>
      </c>
      <c r="DO9" s="25" t="str">
        <f>IF(DQ9="x","X",IF(DQ9="x*","X*",DQ9))</f>
        <v>1*</v>
      </c>
      <c r="DP9" s="25">
        <f>IF(DT9="x","X",IF(DT9="1x","1X",IF(DT9="x2","X2",IF(DT9="1x2","1X2",DT9))))</f>
        <v>1</v>
      </c>
      <c r="DQ9" s="25" t="str">
        <f>IF(X6=Rækker!B8,Rækker!B12,IF(X6=Rækker!E8,Rækker!E12,IF(X6=Rækker!H8,Rækker!H12,IF(X6=Rækker!K8,Rækker!K12,IF(X6=Rækker!N8,Rækker!N12,IF(X6=Rækker!Q8,Rækker!Q12,IF(X6=Rækker!T8,Rækker!T12,DR9)))))))</f>
        <v>1*</v>
      </c>
      <c r="DR9" s="25">
        <f>IF(X6=Rækker!W8,Rækker!W12,IF(X6=Rækker!Z8,Rækker!Z12,IF(X6=Rækker!AC8,Rækker!AC12,IF(X6=Rækker!AF8,Rækker!AF12,IF(X6=Rækker!AI8,Rækker!AI12,IF(X6=Rækker!AL8,Rækker!AL12,IF(X6=Rækker!AO8,Rækker!AO12,DS9)))))))</f>
        <v>0</v>
      </c>
      <c r="DS9" s="25">
        <f>IF(X6=Rækker!AR8,Rækker!AR12,IF(X6=Rækker!AU8,Rækker!AU12,IF(X6=Rækker!AX8,Rækker!AX12,IF(X6=Rækker!BA8,Rækker!BA12,IF(X6=Rækker!BD8,Rækker!BD12,IF(X6=Rækker!BG8,Rækker!BG12,0))))))</f>
        <v>0</v>
      </c>
      <c r="DT9" s="25">
        <f>IF(X6=Rækker!B8,Rækker!C12,IF(X6=Rækker!E8,Rækker!F12,IF(X6=Rækker!H8,Rækker!I12,IF(X6=Rækker!K8,Rækker!L12,IF(X6=Rækker!N8,Rækker!O12,IF(X6=Rækker!Q8,Rækker!R12,IF(X6=Rækker!T8,Rækker!U12,DU9)))))))</f>
        <v>1</v>
      </c>
      <c r="DU9" s="25">
        <f>IF(X6=Rækker!W8,Rækker!X12,IF(X6=Rækker!Z8,Rækker!AA12,IF(X6=Rækker!AC8,Rækker!AD12,IF(X6=Rækker!AF8,Rækker!AG12,IF(X6=Rækker!AI8,Rækker!AJ12,IF(X6=Rækker!AL8,Rækker!AM12,IF(X6=Rækker!AO8,Rækker!AP12,DV9)))))))</f>
        <v>0</v>
      </c>
      <c r="DV9" s="25">
        <f>IF(X6=Rækker!AR8,Rækker!AS12,IF(X6=Rækker!AU8,Rækker!AV12,IF(X6=Rækker!AX8,Rækker!AY12,IF(X6=Rækker!BA8,Rækker!BB12,IF(X6=Rækker!BD8,Rækker!BE12,IF(X6=Rækker!BG8,Rækker!BH12,0))))))</f>
        <v>0</v>
      </c>
      <c r="DW9" s="25" t="str">
        <f>IF(DY9="x","X",IF(DY9="x*","X*",DY9))</f>
        <v>1*</v>
      </c>
      <c r="DX9" s="25">
        <f>IF(EB9="x","X",IF(EB9="1x","1X",IF(EB9="x2","X2",IF(EB9="1x2","1X2",EB9))))</f>
        <v>1</v>
      </c>
      <c r="DY9" s="25" t="str">
        <f>IF(Z6=Rækker!B8,Rækker!B12,IF(Z6=Rækker!E8,Rækker!E12,IF(Z6=Rækker!H8,Rækker!H12,IF(Z6=Rækker!K8,Rækker!K12,IF(Z6=Rækker!N8,Rækker!N12,IF(Z6=Rækker!Q8,Rækker!Q12,IF(Z6=Rækker!T8,Rækker!T12,DZ9)))))))</f>
        <v>1*</v>
      </c>
      <c r="DZ9" s="25">
        <f>IF(Z6=Rækker!W8,Rækker!W12,IF(Z6=Rækker!Z8,Rækker!Z12,IF(Z6=Rækker!AC8,Rækker!AC12,IF(Z6=Rækker!AF8,Rækker!AF12,IF(Z6=Rækker!AI8,Rækker!AI12,IF(Z6=Rækker!AL8,Rækker!AL12,IF(Z6=Rækker!AO8,Rækker!AO12,EA9)))))))</f>
        <v>0</v>
      </c>
      <c r="EA9" s="25">
        <f>IF(Z6=Rækker!AR8,Rækker!AR12,IF(Z6=Rækker!AU8,Rækker!AU12,IF(Z6=Rækker!AX8,Rækker!AX12,IF(Z6=Rækker!BA8,Rækker!BA12,IF(Z6=Rækker!BD8,Rækker!BD12,IF(Z6=Rækker!BG8,Rækker!BG12,0))))))</f>
        <v>0</v>
      </c>
      <c r="EB9" s="25">
        <f>IF(Z6=Rækker!B8,Rækker!C12,IF(Z6=Rækker!E8,Rækker!F12,IF(Z6=Rækker!H8,Rækker!I12,IF(Z6=Rækker!K8,Rækker!L12,IF(Z6=Rækker!N8,Rækker!O12,IF(Z6=Rækker!Q8,Rækker!R12,IF(Z6=Rækker!T8,Rækker!U12,EC9)))))))</f>
        <v>1</v>
      </c>
      <c r="EC9" s="25">
        <f>IF(Z6=Rækker!W8,Rækker!X12,IF(Z6=Rækker!Z8,Rækker!AA12,IF(Z6=Rækker!AC8,Rækker!AD12,IF(Z6=Rækker!AF8,Rækker!AG12,IF(Z6=Rækker!AI8,Rækker!AJ12,IF(Z6=Rækker!AL8,Rækker!AM12,IF(Z6=Rækker!AO8,Rækker!AP12,ED9)))))))</f>
        <v>0</v>
      </c>
      <c r="ED9" s="25">
        <f>IF(Z6=Rækker!AR8,Rækker!AS12,IF(Z6=Rækker!AU8,Rækker!AV12,IF(Z6=Rækker!AX8,Rækker!AY12,IF(Z6=Rækker!BA8,Rækker!BB12,IF(Z6=Rækker!BD8,Rækker!BE12,IF(Z6=Rækker!BG8,Rækker!BH12,0))))))</f>
        <v>0</v>
      </c>
      <c r="EE9" s="25" t="str">
        <f>IF(EG9="x","X",IF(EG9="x*","X*",EG9))</f>
        <v>1*</v>
      </c>
      <c r="EF9" s="25">
        <f>IF(EJ9="x","X",IF(EJ9="1x","1X",IF(EJ9="x2","X2",IF(EJ9="1x2","1X2",EJ9))))</f>
        <v>1</v>
      </c>
      <c r="EG9" s="25" t="str">
        <f>IF(AB6=Rækker!B8,Rækker!B12,IF(AB6=Rækker!E8,Rækker!E12,IF(AB6=Rækker!H8,Rækker!H12,IF(AB6=Rækker!K8,Rækker!K12,IF(AB6=Rækker!N8,Rækker!N12,IF(AB6=Rækker!Q8,Rækker!Q12,IF(AB6=Rækker!T8,Rækker!T12,EH9)))))))</f>
        <v>1*</v>
      </c>
      <c r="EH9" s="25" t="str">
        <f>IF(AB6=Rækker!W8,Rækker!W12,IF(AB6=Rækker!Z8,Rækker!Z12,IF(AB6=Rækker!AC8,Rækker!AC12,IF(AB6=Rækker!AF8,Rækker!AF12,IF(AB6=Rækker!AI8,Rækker!AI12,IF(AB6=Rækker!AL8,Rækker!AL12,IF(AB6=Rækker!AO8,Rækker!AO12,EI9)))))))</f>
        <v>1*</v>
      </c>
      <c r="EI9" s="25" t="str">
        <f>IF(AB6=Rækker!AR8,Rækker!AR12,IF(AB6=Rækker!AU8,Rækker!AU12,IF(AB6=Rækker!AX8,Rækker!AX12,IF(AB6=Rækker!BA8,Rækker!BA12,IF(AB6=Rækker!BD8,Rækker!BD12,IF(AB6=Rækker!BG8,Rækker!BG12,0))))))</f>
        <v>1*</v>
      </c>
      <c r="EJ9" s="25">
        <f>IF(AB6=Rækker!B8,Rækker!C12,IF(AB6=Rækker!E8,Rækker!F12,IF(AB6=Rækker!H8,Rækker!I12,IF(AB6=Rækker!K8,Rækker!L12,IF(AB6=Rækker!N8,Rækker!O12,IF(AB6=Rækker!Q8,Rækker!R12,IF(AB6=Rækker!T8,Rækker!U12,EK9)))))))</f>
        <v>1</v>
      </c>
      <c r="EK9" s="25">
        <f>IF(AB6=Rækker!W8,Rækker!X12,IF(AB6=Rækker!Z8,Rækker!AA12,IF(AB6=Rækker!AC8,Rækker!AD12,IF(AB6=Rækker!AF8,Rækker!AG12,IF(AB6=Rækker!AI8,Rækker!AJ12,IF(AB6=Rækker!AL8,Rækker!AM12,IF(AB6=Rækker!AO8,Rækker!AP12,EL9)))))))</f>
        <v>1</v>
      </c>
      <c r="EL9" s="25">
        <f>IF(AB6=Rækker!AR8,Rækker!AS12,IF(AB6=Rækker!AU8,Rækker!AV12,IF(AB6=Rækker!AX8,Rækker!AY12,IF(AB6=Rækker!BA8,Rækker!BB12,IF(AB6=Rækker!BD8,Rækker!BE12,IF(AB6=Rækker!BG8,Rækker!BH12,0))))))</f>
        <v>1</v>
      </c>
      <c r="EM9" s="25" t="str">
        <f>IF(EO9="x","X",IF(EO9="x*","X*",EO9))</f>
        <v>1*</v>
      </c>
      <c r="EN9" s="25">
        <f>IF(ER9="x","X",IF(ER9="1x","1X",IF(ER9="x2","X2",IF(ER9="1x2","1X2",ER9))))</f>
        <v>1</v>
      </c>
      <c r="EO9" s="25" t="str">
        <f>IF(AD6=Rækker!B8,Rækker!B12,IF(AD6=Rækker!E8,Rækker!E12,IF(AD6=Rækker!H8,Rækker!H12,IF(AD6=Rækker!K8,Rækker!K12,IF(AD6=Rækker!N8,Rækker!N12,IF(AD6=Rækker!Q8,Rækker!Q12,IF(AD6=Rækker!T8,Rækker!T12,EP9)))))))</f>
        <v>1*</v>
      </c>
      <c r="EP9" s="25" t="str">
        <f>IF(AD6=Rækker!W8,Rækker!W12,IF(AD6=Rækker!Z8,Rækker!Z12,IF(AD6=Rækker!AC8,Rækker!AC12,IF(AD6=Rækker!AF8,Rækker!AF12,IF(AD6=Rækker!AI8,Rækker!AI12,IF(AD6=Rækker!AL8,Rækker!AL12,IF(AD6=Rækker!AO8,Rækker!AO12,EQ9)))))))</f>
        <v>1*</v>
      </c>
      <c r="EQ9" s="25">
        <f>IF(AD6=Rækker!AR8,Rækker!AR12,IF(AD6=Rækker!AU8,Rækker!AU12,IF(AD6=Rækker!AX8,Rækker!AX12,IF(AD6=Rækker!BA8,Rækker!BA12,IF(AD6=Rækker!BD8,Rækker!BD12,IF(AD6=Rækker!BG8,Rækker!BG12,0))))))</f>
        <v>0</v>
      </c>
      <c r="ER9" s="25">
        <f>IF(AD6=Rækker!B8,Rækker!C12,IF(AD6=Rækker!E8,Rækker!F12,IF(AD6=Rækker!H8,Rækker!I12,IF(AD6=Rækker!K8,Rækker!L12,IF(AD6=Rækker!N8,Rækker!O12,IF(AD6=Rækker!Q8,Rækker!R12,IF(AD6=Rækker!T8,Rækker!U12,ES9)))))))</f>
        <v>1</v>
      </c>
      <c r="ES9" s="25">
        <f>IF(AD6=Rækker!W8,Rækker!X12,IF(AD6=Rækker!Z8,Rækker!AA12,IF(AD6=Rækker!AC8,Rækker!AD12,IF(AD6=Rækker!AF8,Rækker!AG12,IF(AD6=Rækker!AI8,Rækker!AJ12,IF(AD6=Rækker!AL8,Rækker!AM12,IF(AD6=Rækker!AO8,Rækker!AP12,ET9)))))))</f>
        <v>1</v>
      </c>
      <c r="ET9" s="25">
        <f>IF(AD6=Rækker!AR8,Rækker!AS12,IF(AD6=Rækker!AU8,Rækker!AV12,IF(AD6=Rækker!AX8,Rækker!AY12,IF(AD6=Rækker!BA8,Rækker!BB12,IF(AD6=Rækker!BD8,Rækker!BE12,IF(AD6=Rækker!BG8,Rækker!BH12,0))))))</f>
        <v>0</v>
      </c>
      <c r="EU9" s="25">
        <f>IF(EW9="x","X",IF(EW9="x*","X*",EW9))</f>
        <v>0</v>
      </c>
      <c r="EV9" s="25">
        <f>IF(EZ9="x","X",IF(EZ9="1x","1X",IF(EZ9="x2","X2",IF(EZ9="1x2","1X2",EZ9))))</f>
        <v>0</v>
      </c>
      <c r="EW9" s="25">
        <f>IF(AF6=Rækker!B8,Rækker!B12,IF(AF6=Rækker!E8,Rækker!E12,IF(AF6=Rækker!H8,Rækker!H12,IF(AF6=Rækker!K8,Rækker!K12,IF(AF6=Rækker!N8,Rækker!N12,IF(AF6=Rækker!Q8,Rækker!Q12,IF(AF6=Rækker!T8,Rækker!T12,EX9)))))))</f>
        <v>0</v>
      </c>
      <c r="EX9" s="25">
        <f>IF(AF6=Rækker!W8,Rækker!W12,IF(AF6=Rækker!Z8,Rækker!Z12,IF(AF6=Rækker!AC8,Rækker!AC12,IF(AF6=Rækker!AF8,Rækker!AF12,IF(AF6=Rækker!AI8,Rækker!AI12,IF(AF6=Rækker!AL8,Rækker!AL12,IF(AF6=Rækker!AO8,Rækker!AO12,EY9)))))))</f>
        <v>0</v>
      </c>
      <c r="EY9" s="25">
        <f>IF(AF6=Rækker!AR8,Rækker!AR12,IF(AF6=Rækker!AU8,Rækker!AU12,IF(AF6=Rækker!AX8,Rækker!AX12,IF(AF6=Rækker!BA8,Rækker!BA12,IF(AF6=Rækker!BD8,Rækker!BD12,IF(AF6=Rækker!BG8,Rækker!BG12,0))))))</f>
        <v>0</v>
      </c>
      <c r="EZ9" s="25">
        <f>IF(AF6=Rækker!B8,Rækker!C12,IF(AF6=Rækker!E8,Rækker!F12,IF(AF6=Rækker!H8,Rækker!I12,IF(AF6=Rækker!K8,Rækker!L12,IF(AF6=Rækker!N8,Rækker!O12,IF(AF6=Rækker!Q8,Rækker!R12,IF(AF6=Rækker!T8,Rækker!U12,FA9)))))))</f>
        <v>0</v>
      </c>
      <c r="FA9" s="25">
        <f>IF(AF6=Rækker!W8,Rækker!X12,IF(AF6=Rækker!Z8,Rækker!AA12,IF(AF6=Rækker!AC8,Rækker!AD12,IF(AF6=Rækker!AF8,Rækker!AG12,IF(AF6=Rækker!AI8,Rækker!AJ12,IF(AF6=Rækker!AL8,Rækker!AM12,IF(AF6=Rækker!AO8,Rækker!AP12,FB9)))))))</f>
        <v>0</v>
      </c>
      <c r="FB9" s="25">
        <f>IF(AF6=Rækker!AR8,Rækker!AS12,IF(AF6=Rækker!AU8,Rækker!AV12,IF(AF6=Rækker!AX8,Rækker!AY12,IF(AF6=Rækker!BA8,Rækker!BB12,IF(AF6=Rækker!BD8,Rækker!BE12,IF(AF6=Rækker!BG8,Rækker!BH12,0))))))</f>
        <v>0</v>
      </c>
      <c r="FC9" s="25" t="str">
        <f>IF(FE9="x","X",IF(FE9="x*","X*",FE9))</f>
        <v>1*</v>
      </c>
      <c r="FD9" s="25">
        <f>IF(FH9="x","X",IF(FH9="1x","1X",IF(FH9="x2","X2",IF(FH9="1x2","1X2",FH9))))</f>
        <v>1</v>
      </c>
      <c r="FE9" s="25" t="str">
        <f>IF(AH6=Rækker!B8,Rækker!B12,IF(AH6=Rækker!E8,Rækker!E12,IF(AH6=Rækker!H8,Rækker!H12,IF(AH6=Rækker!K8,Rækker!K12,IF(AH6=Rækker!N8,Rækker!N12,IF(AH6=Rækker!Q8,Rækker!Q12,IF(AH6=Rækker!T8,Rækker!T12,FF9)))))))</f>
        <v>1*</v>
      </c>
      <c r="FF9" s="25">
        <f>IF(AH6=Rækker!W8,Rækker!W12,IF(AH6=Rækker!Z8,Rækker!Z12,IF(AH6=Rækker!AC8,Rækker!AC12,IF(AH6=Rækker!AF8,Rækker!AF12,IF(AH6=Rækker!AI8,Rækker!AI12,IF(AH6=Rækker!AL8,Rækker!AL12,IF(AH6=Rækker!AO8,Rækker!AO12,FG9)))))))</f>
        <v>0</v>
      </c>
      <c r="FG9" s="25">
        <f>IF(AH6=Rækker!AR8,Rækker!AR12,IF(AH6=Rækker!AU8,Rækker!AU12,IF(AH6=Rækker!AX8,Rækker!AX12,IF(AH6=Rækker!BA8,Rækker!BA12,IF(AH6=Rækker!BD8,Rækker!BD12,IF(AH6=Rækker!BG8,Rækker!BG12,0))))))</f>
        <v>0</v>
      </c>
      <c r="FH9" s="25">
        <f>IF(AH6=Rækker!B8,Rækker!C12,IF(AH6=Rækker!E8,Rækker!F12,IF(AH6=Rækker!H8,Rækker!I12,IF(AH6=Rækker!K8,Rækker!L12,IF(AH6=Rækker!N8,Rækker!O12,IF(AH6=Rækker!Q8,Rækker!R12,IF(AH6=Rækker!T8,Rækker!U12,FI9)))))))</f>
        <v>1</v>
      </c>
      <c r="FI9" s="25">
        <f>IF(AH6=Rækker!W8,Rækker!X12,IF(AH6=Rækker!Z8,Rækker!AA12,IF(AH6=Rækker!AC8,Rækker!AD12,IF(AH6=Rækker!AF8,Rækker!AG12,IF(AH6=Rækker!AI8,Rækker!AJ12,IF(AH6=Rækker!AL8,Rækker!AM12,IF(AH6=Rækker!AO8,Rækker!AP12,FJ9)))))))</f>
        <v>0</v>
      </c>
      <c r="FJ9" s="25">
        <f>IF(AH6=Rækker!AR8,Rækker!AS12,IF(AH6=Rækker!AU8,Rækker!AV12,IF(AH6=Rækker!AX8,Rækker!AY12,IF(AH6=Rækker!BA8,Rækker!BB12,IF(AH6=Rækker!BD8,Rækker!BE12,IF(AH6=Rækker!BG8,Rækker!BH12,0))))))</f>
        <v>0</v>
      </c>
      <c r="FK9" s="25" t="str">
        <f>IF(FM9="x","X",IF(FM9="x*","X*",FM9))</f>
        <v>1*</v>
      </c>
      <c r="FL9" s="25">
        <f>IF(FP9="x","X",IF(FP9="1x","1X",IF(FP9="x2","X2",IF(FP9="1x2","1X2",FP9))))</f>
        <v>1</v>
      </c>
      <c r="FM9" s="25" t="str">
        <f>IF(AJ6=Rækker!B8,Rækker!B12,IF(AJ6=Rækker!E8,Rækker!E12,IF(AJ6=Rækker!H8,Rækker!H12,IF(AJ6=Rækker!K8,Rækker!K12,IF(AJ6=Rækker!N8,Rækker!N12,IF(AJ6=Rækker!Q8,Rækker!Q12,IF(AJ6=Rækker!T8,Rækker!T12,FN9)))))))</f>
        <v>1*</v>
      </c>
      <c r="FN9" s="25" t="str">
        <f>IF(AJ6=Rækker!W8,Rækker!W12,IF(AJ6=Rækker!Z8,Rækker!Z12,IF(AJ6=Rækker!AC8,Rækker!AC12,IF(AJ6=Rækker!AF8,Rækker!AF12,IF(AJ6=Rækker!AI8,Rækker!AI12,IF(AJ6=Rækker!AL8,Rækker!AL12,IF(AJ6=Rækker!AO8,Rækker!AO12,FO9)))))))</f>
        <v>1*</v>
      </c>
      <c r="FO9" s="25">
        <f>IF(AJ6=Rækker!AR8,Rækker!AR12,IF(AJ6=Rækker!AU8,Rækker!AU12,IF(AJ6=Rækker!AX8,Rækker!AX12,IF(AJ6=Rækker!BA8,Rækker!BA12,IF(AJ6=Rækker!BD8,Rækker!BD12,IF(AJ6=Rækker!BG8,Rækker!BG12,0))))))</f>
        <v>0</v>
      </c>
      <c r="FP9" s="25">
        <f>IF(AJ6=Rækker!B8,Rækker!C12,IF(AJ6=Rækker!E8,Rækker!F12,IF(AJ6=Rækker!H8,Rækker!I12,IF(AJ6=Rækker!K8,Rækker!L12,IF(AJ6=Rækker!N8,Rækker!O12,IF(AJ6=Rækker!Q8,Rækker!R12,IF(AJ6=Rækker!T8,Rækker!U12,FQ9)))))))</f>
        <v>1</v>
      </c>
      <c r="FQ9" s="25">
        <f>IF(AJ6=Rækker!W8,Rækker!X12,IF(AJ6=Rækker!Z8,Rækker!AA12,IF(AJ6=Rækker!AC8,Rækker!AD12,IF(AJ6=Rækker!AF8,Rækker!AG12,IF(AJ6=Rækker!AI8,Rækker!AJ12,IF(AJ6=Rækker!AL8,Rækker!AM12,IF(AJ6=Rækker!AO8,Rækker!AP12,FR9)))))))</f>
        <v>1</v>
      </c>
      <c r="FR9" s="25">
        <f>IF(AJ6=Rækker!AR8,Rækker!AS12,IF(AJ6=Rækker!AU8,Rækker!AV12,IF(AJ6=Rækker!AX8,Rækker!AY12,IF(AJ6=Rækker!BA8,Rækker!BB12,IF(AJ6=Rækker!BD8,Rækker!BE12,IF(AJ6=Rækker!BG8,Rækker!BH12,0))))))</f>
        <v>0</v>
      </c>
      <c r="FS9" s="25" t="str">
        <f>IF(FU9="x","X",IF(FU9="x*","X*",FU9))</f>
        <v>1*</v>
      </c>
      <c r="FT9" s="25">
        <f>IF(FX9="x","X",IF(FX9="1x","1X",IF(FX9="x2","X2",IF(FX9="1x2","1X2",FX9))))</f>
        <v>1</v>
      </c>
      <c r="FU9" s="25" t="str">
        <f>IF(AL6=Rækker!B8,Rækker!B12,IF(AL6=Rækker!E8,Rækker!E12,IF(AL6=Rækker!H8,Rækker!H12,IF(AL6=Rækker!K8,Rækker!K12,IF(AL6=Rækker!N8,Rækker!N12,IF(AL6=Rækker!Q8,Rækker!Q12,IF(AL6=Rækker!T8,Rækker!T12,FV9)))))))</f>
        <v>1*</v>
      </c>
      <c r="FV9" s="25" t="str">
        <f>IF(AL6=Rækker!W8,Rækker!W12,IF(AL6=Rækker!Z8,Rækker!Z12,IF(AL6=Rækker!AC8,Rækker!AC12,IF(AL6=Rækker!AF8,Rækker!AF12,IF(AL6=Rækker!AI8,Rækker!AI12,IF(AL6=Rækker!AL8,Rækker!AL12,IF(AL6=Rækker!AO8,Rækker!AO12,FW9)))))))</f>
        <v>1*</v>
      </c>
      <c r="FW9" s="25" t="str">
        <f>IF(AL6=Rækker!AR8,Rækker!AR12,IF(AL6=Rækker!AU8,Rækker!AU12,IF(AL6=Rækker!AX8,Rækker!AX12,IF(AL6=Rækker!BA8,Rækker!BA12,IF(AL6=Rækker!BD8,Rækker!BD12,IF(AL6=Rækker!BG8,Rækker!BG12,0))))))</f>
        <v>1*</v>
      </c>
      <c r="FX9" s="25">
        <f>IF(AL6=Rækker!B8,Rækker!C12,IF(AL6=Rækker!E8,Rækker!F12,IF(AL6=Rækker!H8,Rækker!I12,IF(AL6=Rækker!K8,Rækker!L12,IF(AL6=Rækker!N8,Rækker!O12,IF(AL6=Rækker!Q8,Rækker!R12,IF(AL6=Rækker!T8,Rækker!U12,FY9)))))))</f>
        <v>1</v>
      </c>
      <c r="FY9" s="25">
        <f>IF(AL6=Rækker!W8,Rækker!X12,IF(AL6=Rækker!Z8,Rækker!AA12,IF(AL6=Rækker!AC8,Rækker!AD12,IF(AL6=Rækker!AF8,Rækker!AG12,IF(AL6=Rækker!AI8,Rækker!AJ12,IF(AL6=Rækker!AL8,Rækker!AM12,IF(AL6=Rækker!AO8,Rækker!AP12,FZ9)))))))</f>
        <v>1</v>
      </c>
      <c r="FZ9" s="25">
        <f>IF(AL6=Rækker!AR8,Rækker!AS12,IF(AL6=Rækker!AU8,Rækker!AV12,IF(AL6=Rækker!AX8,Rækker!AY12,IF(AL6=Rækker!BA8,Rækker!BB12,IF(AL6=Rækker!BD8,Rækker!BE12,IF(AL6=Rækker!BG8,Rækker!BH12,0))))))</f>
        <v>1</v>
      </c>
      <c r="GA9" s="25" t="str">
        <f>IF(GC9="x","X",IF(GC9="x*","X*",GC9))</f>
        <v>1*</v>
      </c>
      <c r="GB9" s="25">
        <f>IF(GF9="x","X",IF(GF9="1x","1X",IF(GF9="x2","X2",IF(GF9="1x2","1X2",GF9))))</f>
        <v>1</v>
      </c>
      <c r="GC9" s="25" t="str">
        <f>IF(AN6=Rækker!B8,Rækker!B12,IF(AN6=Rækker!E8,Rækker!E12,IF(AN6=Rækker!H8,Rækker!H12,IF(AN6=Rækker!K8,Rækker!K12,IF(AN6=Rækker!N8,Rækker!N12,IF(AN6=Rækker!Q8,Rækker!Q12,IF(AN6=Rækker!T8,Rækker!T12,GD9)))))))</f>
        <v>1*</v>
      </c>
      <c r="GD9" s="25" t="str">
        <f>IF(AN6=Rækker!W8,Rækker!W12,IF(AN6=Rækker!Z8,Rækker!Z12,IF(AN6=Rækker!AC8,Rækker!AC12,IF(AN6=Rækker!AF8,Rækker!AF12,IF(AN6=Rækker!AI8,Rækker!AI12,IF(AN6=Rækker!AL8,Rækker!AL12,IF(AN6=Rækker!AO8,Rækker!AO12,GE9)))))))</f>
        <v>1*</v>
      </c>
      <c r="GE9" s="25">
        <f>IF(AN6=Rækker!AR8,Rækker!AR12,IF(AN6=Rækker!AU8,Rækker!AU12,IF(AN6=Rækker!AX8,Rækker!AX12,IF(AN6=Rækker!BA8,Rækker!BA12,IF(AN6=Rækker!BD8,Rækker!BD12,IF(AN6=Rækker!BG8,Rækker!BG12,0))))))</f>
        <v>0</v>
      </c>
      <c r="GF9" s="25">
        <f>IF(AN6=Rækker!B8,Rækker!C12,IF(AN6=Rækker!E8,Rækker!F12,IF(AN6=Rækker!H8,Rækker!I12,IF(AN6=Rækker!K8,Rækker!L12,IF(AN6=Rækker!N8,Rækker!O12,IF(AN6=Rækker!Q8,Rækker!R12,IF(AN6=Rækker!T8,Rækker!U12,GG9)))))))</f>
        <v>1</v>
      </c>
      <c r="GG9" s="25">
        <f>IF(AN6=Rækker!W8,Rækker!X12,IF(AN6=Rækker!Z8,Rækker!AA12,IF(AN6=Rækker!AC8,Rækker!AD12,IF(AN6=Rækker!AF8,Rækker!AG12,IF(AN6=Rækker!AI8,Rækker!AJ12,IF(AN6=Rækker!AL8,Rækker!AM12,IF(AN6=Rækker!AO8,Rækker!AP12,GH9)))))))</f>
        <v>1</v>
      </c>
      <c r="GH9" s="25">
        <f>IF(AN6=Rækker!AR8,Rækker!AS12,IF(AN6=Rækker!AU8,Rækker!AV12,IF(AN6=Rækker!AX8,Rækker!AY12,IF(AN6=Rækker!BA8,Rækker!BB12,IF(AN6=Rækker!BD8,Rækker!BE12,IF(AN6=Rækker!BG8,Rækker!BH12,0))))))</f>
        <v>0</v>
      </c>
      <c r="GI9" s="25" t="str">
        <f>IF(GK9="x","X",IF(GK9="x*","X*",GK9))</f>
        <v>1*</v>
      </c>
      <c r="GJ9" s="25">
        <f>IF(GN9="x","X",IF(GN9="1x","1X",IF(GN9="x2","X2",IF(GN9="1x2","1X2",GN9))))</f>
        <v>1</v>
      </c>
      <c r="GK9" s="25" t="str">
        <f>IF(AP6=Rækker!B8,Rækker!B12,IF(AP6=Rækker!E8,Rækker!E12,IF(AP6=Rækker!H8,Rækker!H12,IF(AP6=Rækker!K8,Rækker!K12,IF(AP6=Rækker!N8,Rækker!N12,IF(AP6=Rækker!Q8,Rækker!Q12,IF(AP6=Rækker!T8,Rækker!T12,GL9)))))))</f>
        <v>1*</v>
      </c>
      <c r="GL9" s="25">
        <f>IF(AP6=Rækker!W8,Rækker!W12,IF(AP6=Rækker!Z8,Rækker!Z12,IF(AP6=Rækker!AC8,Rækker!AC12,IF(AP6=Rækker!AF8,Rækker!AF12,IF(AP6=Rækker!AI8,Rækker!AI12,IF(AP6=Rækker!AL8,Rækker!AL12,IF(AP6=Rækker!AO8,Rækker!AO12,GM9)))))))</f>
        <v>0</v>
      </c>
      <c r="GM9" s="25">
        <f>IF(AP6=Rækker!AR8,Rækker!AR12,IF(AP6=Rækker!AU8,Rækker!AU12,IF(AP6=Rækker!AX8,Rækker!AX12,IF(AP6=Rækker!BA8,Rækker!BA12,IF(AP6=Rækker!BD8,Rækker!BD12,IF(AP6=Rækker!BG8,Rækker!BG12,0))))))</f>
        <v>0</v>
      </c>
      <c r="GN9" s="25">
        <f>IF(AP6=Rækker!B8,Rækker!C12,IF(AP6=Rækker!E8,Rækker!F12,IF(AP6=Rækker!H8,Rækker!I12,IF(AP6=Rækker!K8,Rækker!L12,IF(AP6=Rækker!N8,Rækker!O12,IF(AP6=Rækker!Q8,Rækker!R12,IF(AP6=Rækker!T8,Rækker!U12,GO9)))))))</f>
        <v>1</v>
      </c>
      <c r="GO9" s="25">
        <f>IF(AP6=Rækker!W8,Rækker!X12,IF(AP6=Rækker!Z8,Rækker!AA12,IF(AP6=Rækker!AC8,Rækker!AD12,IF(AP6=Rækker!AF8,Rækker!AG12,IF(AP6=Rækker!AI8,Rækker!AJ12,IF(AP6=Rækker!AL8,Rækker!AM12,IF(AP6=Rækker!AO8,Rækker!AP12,GP9)))))))</f>
        <v>0</v>
      </c>
      <c r="GP9" s="25">
        <f>IF(AP6=Rækker!AR8,Rækker!AS12,IF(AP6=Rækker!AU8,Rækker!AV12,IF(AP6=Rækker!AX8,Rækker!AY12,IF(AP6=Rækker!BA8,Rækker!BB12,IF(AP6=Rækker!BD8,Rækker!BE12,IF(AP6=Rækker!BG8,Rækker!BH12,0))))))</f>
        <v>0</v>
      </c>
      <c r="GQ9" s="25" t="str">
        <f>IF(GS9="x","X",IF(GS9="x*","X*",GS9))</f>
        <v>1*</v>
      </c>
      <c r="GR9" s="25">
        <f>IF(GV9="x","X",IF(GV9="1x","1X",IF(GV9="x2","X2",IF(GV9="1x2","1X2",GV9))))</f>
        <v>1</v>
      </c>
      <c r="GS9" s="25" t="str">
        <f>IF(AR6=Rækker!B8,Rækker!B12,IF(AR6=Rækker!E8,Rækker!E12,IF(AR6=Rækker!H8,Rækker!H12,IF(AR6=Rækker!K8,Rækker!K12,IF(AR6=Rækker!N8,Rækker!N12,IF(AR6=Rækker!Q8,Rækker!Q12,IF(AR6=Rækker!T8,Rækker!T12,GT9)))))))</f>
        <v>1*</v>
      </c>
      <c r="GT9" s="25">
        <f>IF(AR6=Rækker!W8,Rækker!W12,IF(AR6=Rækker!Z8,Rækker!Z12,IF(AR6=Rækker!AC8,Rækker!AC12,IF(AR6=Rækker!AF8,Rækker!AF12,IF(AR6=Rækker!AI8,Rækker!AI12,IF(AR6=Rækker!AL8,Rækker!AL12,IF(AR6=Rækker!AO8,Rækker!AO12,GU9)))))))</f>
        <v>0</v>
      </c>
      <c r="GU9" s="25">
        <f>IF(AR6=Rækker!AR8,Rækker!AR12,IF(AR6=Rækker!AU8,Rækker!AU12,IF(AR6=Rækker!AX8,Rækker!AX12,IF(AR6=Rækker!BA8,Rækker!BA12,IF(AR6=Rækker!BD8,Rækker!BD12,IF(AR6=Rækker!BG8,Rækker!BG12,0))))))</f>
        <v>0</v>
      </c>
      <c r="GV9" s="25">
        <f>IF(AR6=Rækker!B8,Rækker!C12,IF(AR6=Rækker!E8,Rækker!F12,IF(AR6=Rækker!H8,Rækker!I12,IF(AR6=Rækker!K8,Rækker!L12,IF(AR6=Rækker!N8,Rækker!O12,IF(AR6=Rækker!Q8,Rækker!R12,IF(AR6=Rækker!T8,Rækker!U12,GW9)))))))</f>
        <v>1</v>
      </c>
      <c r="GW9" s="25">
        <f>IF(AR6=Rækker!W8,Rækker!X12,IF(AR6=Rækker!Z8,Rækker!AA12,IF(AR6=Rækker!AC8,Rækker!AD12,IF(AR6=Rækker!AF8,Rækker!AG12,IF(AR6=Rækker!AI8,Rækker!AJ12,IF(AR6=Rækker!AL8,Rækker!AM12,IF(AR6=Rækker!AO8,Rækker!AP12,GX9)))))))</f>
        <v>0</v>
      </c>
      <c r="GX9" s="25">
        <f>IF(AR6=Rækker!AR8,Rækker!AS12,IF(AR6=Rækker!AU8,Rækker!AV12,IF(AR6=Rækker!AX8,Rækker!AY12,IF(AR6=Rækker!BA8,Rækker!BB12,IF(AR6=Rækker!BD8,Rækker!BE12,IF(AR6=Rækker!BG8,Rækker!BH12,0))))))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Bristol C - West Bromwich..........................................................................................</v>
      </c>
      <c r="D10" s="121" t="s">
        <v>109</v>
      </c>
      <c r="E10" s="87"/>
      <c r="F10" s="36">
        <f t="shared" si="0"/>
        <v>1</v>
      </c>
      <c r="G10" s="37">
        <f t="shared" si="0"/>
        <v>12</v>
      </c>
      <c r="H10" s="36">
        <f t="shared" si="1"/>
        <v>1</v>
      </c>
      <c r="I10" s="37">
        <f t="shared" si="1"/>
        <v>12</v>
      </c>
      <c r="J10" s="36">
        <f t="shared" si="2"/>
        <v>1</v>
      </c>
      <c r="K10" s="38">
        <f t="shared" si="2"/>
        <v>12</v>
      </c>
      <c r="L10" s="36" t="str">
        <f t="shared" si="3"/>
        <v>X</v>
      </c>
      <c r="M10" s="38" t="str">
        <f t="shared" si="3"/>
        <v>1X2</v>
      </c>
      <c r="N10" s="36">
        <f t="shared" si="4"/>
        <v>1</v>
      </c>
      <c r="O10" s="38" t="str">
        <f t="shared" si="4"/>
        <v>1X</v>
      </c>
      <c r="P10" s="36" t="str">
        <f t="shared" si="5"/>
        <v>X</v>
      </c>
      <c r="Q10" s="38" t="str">
        <f t="shared" si="5"/>
        <v>1X</v>
      </c>
      <c r="R10" s="36">
        <f t="shared" si="6"/>
        <v>1</v>
      </c>
      <c r="S10" s="38">
        <f t="shared" si="6"/>
        <v>1</v>
      </c>
      <c r="T10" s="36">
        <f t="shared" si="7"/>
        <v>1</v>
      </c>
      <c r="U10" s="38">
        <f t="shared" si="7"/>
        <v>12</v>
      </c>
      <c r="V10" s="36">
        <f t="shared" si="8"/>
        <v>1</v>
      </c>
      <c r="W10" s="38">
        <f t="shared" si="8"/>
        <v>12</v>
      </c>
      <c r="X10" s="36" t="str">
        <f t="shared" si="9"/>
        <v>X</v>
      </c>
      <c r="Y10" s="38" t="str">
        <f t="shared" si="9"/>
        <v>1X2</v>
      </c>
      <c r="Z10" s="36">
        <f t="shared" si="10"/>
        <v>1</v>
      </c>
      <c r="AA10" s="38" t="str">
        <f t="shared" si="10"/>
        <v>1X</v>
      </c>
      <c r="AB10" s="36">
        <f t="shared" si="11"/>
        <v>1</v>
      </c>
      <c r="AC10" s="38" t="str">
        <f t="shared" si="11"/>
        <v>1X</v>
      </c>
      <c r="AD10" s="36">
        <f t="shared" si="12"/>
        <v>1</v>
      </c>
      <c r="AE10" s="38">
        <f t="shared" si="12"/>
        <v>1</v>
      </c>
      <c r="AF10" s="36" t="str">
        <f t="shared" si="13"/>
        <v/>
      </c>
      <c r="AG10" s="38" t="str">
        <f t="shared" si="13"/>
        <v/>
      </c>
      <c r="AH10" s="36" t="str">
        <f t="shared" si="14"/>
        <v>X</v>
      </c>
      <c r="AI10" s="38" t="str">
        <f t="shared" si="14"/>
        <v>1X2</v>
      </c>
      <c r="AJ10" s="36">
        <f t="shared" si="15"/>
        <v>1</v>
      </c>
      <c r="AK10" s="38" t="str">
        <f t="shared" si="15"/>
        <v>1X</v>
      </c>
      <c r="AL10" s="36">
        <f t="shared" si="16"/>
        <v>1</v>
      </c>
      <c r="AM10" s="38" t="str">
        <f t="shared" si="16"/>
        <v>1X2</v>
      </c>
      <c r="AN10" s="36">
        <f t="shared" si="17"/>
        <v>1</v>
      </c>
      <c r="AO10" s="38" t="str">
        <f t="shared" si="17"/>
        <v>1X2</v>
      </c>
      <c r="AP10" s="36" t="str">
        <f t="shared" si="18"/>
        <v>X</v>
      </c>
      <c r="AQ10" s="38" t="str">
        <f t="shared" si="18"/>
        <v>X2</v>
      </c>
      <c r="AR10" s="36" t="str">
        <f t="shared" si="19"/>
        <v>X</v>
      </c>
      <c r="AS10" s="37" t="str">
        <f t="shared" si="19"/>
        <v>1X2</v>
      </c>
      <c r="AT10" s="21">
        <f t="shared" si="20"/>
        <v>0</v>
      </c>
      <c r="AU10" s="25">
        <f t="shared" ref="AU10:AU21" si="21">IF(AW10="x","X",IF(AW10="x*","X*",AW10))</f>
        <v>1</v>
      </c>
      <c r="AV10" s="25">
        <f t="shared" ref="AV10:AV21" si="22">IF(AZ10="x","X",IF(AZ10="1x","1X",IF(AZ10="x2","X2",IF(AZ10="1x2","1X2",AZ10))))</f>
        <v>12</v>
      </c>
      <c r="AW10" s="25">
        <f>IF(F6=Rækker!B8,Rækker!B13,IF(F6=Rækker!E8,Rækker!E13,IF(F6=Rækker!H8,Rækker!H13,IF(F6=Rækker!K8,Rækker!K13,IF(F6=Rækker!N8,Rækker!N13,IF(F6=Rækker!Q8,Rækker!Q13,IF(F6=Rækker!T8,Rækker!T13,AX10)))))))</f>
        <v>1</v>
      </c>
      <c r="AX10" s="25">
        <f>IF(F6=Rækker!W8,Rækker!W13,IF(F6=Rækker!Z8,Rækker!Z13,IF(F6=Rækker!AC8,Rækker!AC13,IF(F6=Rækker!AF8,Rækker!AF13,IF(F6=Rækker!AI8,Rækker!AI13,IF(F6=Rækker!AL8,Rækker!AL13,IF(F6=Rækker!AO8,Rækker!AO13,AY10)))))))</f>
        <v>1</v>
      </c>
      <c r="AY10" s="25">
        <f>IF(F6=Rækker!AR8,Rækker!AR13,IF(F6=Rækker!AU8,Rækker!AU13,IF(F6=Rækker!AX8,Rækker!AX13,IF(F6=Rækker!BA8,Rækker!BA13,IF(F6=Rækker!BD8,Rækker!BD13,IF(F6=Rækker!BG8,Rækker!BG13,0))))))</f>
        <v>1</v>
      </c>
      <c r="AZ10" s="25">
        <f>IF(F6=Rækker!B8,Rækker!C13,IF(F6=Rækker!E8,Rækker!F13,IF(F6=Rækker!H8,Rækker!I13,IF(F6=Rækker!K8,Rækker!L13,IF(F6=Rækker!N8,Rækker!O13,IF(F6=Rækker!Q8,Rækker!R13,IF(F6=Rækker!T8,Rækker!U13,BA10)))))))</f>
        <v>12</v>
      </c>
      <c r="BA10" s="25">
        <f>IF(F6=Rækker!W8,Rækker!X13,IF(F6=Rækker!Z8,Rækker!AA13,IF(F6=Rækker!AC8,Rækker!AD13,IF(F6=Rækker!AF8,Rækker!AG13,IF(F6=Rækker!AI8,Rækker!AJ13,IF(F6=Rækker!AL8,Rækker!AM13,IF(F6=Rækker!AO8,Rækker!AP13,BB10)))))))</f>
        <v>12</v>
      </c>
      <c r="BB10" s="25">
        <f>IF(F6=Rækker!AR8,Rækker!AS13,IF(F6=Rækker!AU8,Rækker!AV13,IF(F6=Rækker!AX8,Rækker!AY13,IF(F6=Rækker!BA8,Rækker!BB13,IF(F6=Rækker!BD8,Rækker!BE13,IF(F6=Rækker!BG8,Rækker!BH13,0))))))</f>
        <v>12</v>
      </c>
      <c r="BC10" s="25">
        <f t="shared" ref="BC10:BC21" si="23">IF(BE10="x","X",IF(BE10="x*","X*",BE10))</f>
        <v>1</v>
      </c>
      <c r="BD10" s="25">
        <f t="shared" ref="BD10:BD21" si="24">IF(BH10="x","X",IF(BH10="1x","1X",IF(BH10="x2","X2",IF(BH10="1x2","1X2",BH10))))</f>
        <v>12</v>
      </c>
      <c r="BE10" s="25">
        <f>IF(H6=Rækker!B8,Rækker!B13,IF(H6=Rækker!E8,Rækker!E13,IF(H6=Rækker!H8,Rækker!H13,IF(H6=Rækker!K8,Rækker!K13,IF(H6=Rækker!N8,Rækker!N13,IF(H6=Rækker!Q8,Rækker!Q13,IF(H6=Rækker!T8,Rækker!T13,BF10)))))))</f>
        <v>1</v>
      </c>
      <c r="BF10" s="25">
        <f>IF(H6=Rækker!W8,Rækker!W13,IF(H6=Rækker!Z8,Rækker!Z13,IF(H6=Rækker!AC8,Rækker!AC13,IF(H6=Rækker!AF8,Rækker!AF13,IF(H6=Rækker!AI8,Rækker!AI13,IF(H6=Rækker!AL8,Rækker!AL13,IF(H6=Rækker!AO8,Rækker!AO13,BG10)))))))</f>
        <v>1</v>
      </c>
      <c r="BG10" s="25">
        <f>IF(H6=Rækker!AR8,Rækker!AR13,IF(H6=Rækker!AU8,Rækker!AU13,IF(H6=Rækker!AX8,Rækker!AX13,IF(H6=Rækker!BA8,Rækker!BA13,IF(H6=Rækker!BD8,Rækker!BD13,IF(H6=Rækker!BG8,Rækker!BG13,0))))))</f>
        <v>1</v>
      </c>
      <c r="BH10" s="25">
        <f>IF(H6=Rækker!B8,Rækker!C13,IF(H6=Rækker!E8,Rækker!F13,IF(H6=Rækker!H8,Rækker!I13,IF(H6=Rækker!K8,Rækker!L13,IF(H6=Rækker!N8,Rækker!O13,IF(H6=Rækker!Q8,Rækker!R13,IF(H6=Rækker!T8,Rækker!U13,BI10)))))))</f>
        <v>12</v>
      </c>
      <c r="BI10" s="25">
        <f>IF(H6=Rækker!W8,Rækker!X13,IF(H6=Rækker!Z8,Rækker!AA13,IF(H6=Rækker!AC8,Rækker!AD13,IF(H6=Rækker!AF8,Rækker!AG13,IF(H6=Rækker!AI8,Rækker!AJ13,IF(H6=Rækker!AL8,Rækker!AM13,IF(H6=Rækker!AO8,Rækker!AP13,BJ10)))))))</f>
        <v>12</v>
      </c>
      <c r="BJ10" s="25">
        <f>IF(H6=Rækker!AR8,Rækker!AS13,IF(H6=Rækker!AU8,Rækker!AV13,IF(H6=Rækker!AX8,Rækker!AY13,IF(H6=Rækker!BA8,Rækker!BB13,IF(H6=Rækker!BD8,Rækker!BE13,IF(H6=Rækker!BG8,Rækker!BH13,0))))))</f>
        <v>12</v>
      </c>
      <c r="BK10" s="25">
        <f t="shared" ref="BK10:BK21" si="25">IF(BM10="x","X",IF(BM10="x*","X*",BM10))</f>
        <v>1</v>
      </c>
      <c r="BL10" s="25">
        <f t="shared" ref="BL10:BL21" si="26">IF(BP10="x","X",IF(BP10="1x","1X",IF(BP10="x2","X2",IF(BP10="1x2","1X2",BP10))))</f>
        <v>12</v>
      </c>
      <c r="BM10" s="25">
        <f>IF(J6=Rækker!B8,Rækker!B13,IF(J6=Rækker!E8,Rækker!E13,IF(J6=Rækker!H8,Rækker!H13,IF(J6=Rækker!K8,Rækker!K13,IF(J6=Rækker!N8,Rækker!N13,IF(J6=Rækker!Q8,Rækker!Q13,IF(J6=Rækker!T8,Rækker!T13,BN10)))))))</f>
        <v>1</v>
      </c>
      <c r="BN10" s="25">
        <f>IF(J6=Rækker!W8,Rækker!W13,IF(J6=Rækker!Z8,Rækker!Z13,IF(J6=Rækker!AC8,Rækker!AC13,IF(J6=Rækker!AF8,Rækker!AF13,IF(J6=Rækker!AI8,Rækker!AI13,IF(J6=Rækker!AL8,Rækker!AL13,IF(J6=Rækker!AO8,Rækker!AO13,BO10)))))))</f>
        <v>0</v>
      </c>
      <c r="BO10" s="25">
        <f>IF(J6=Rækker!AR8,Rækker!AR13,IF(J6=Rækker!AU8,Rækker!AU13,IF(J6=Rækker!AX8,Rækker!AX13,IF(J6=Rækker!BA8,Rækker!BA13,IF(J6=Rækker!BD8,Rækker!BD13,IF(J6=Rækker!BG8,Rækker!BG13,0))))))</f>
        <v>0</v>
      </c>
      <c r="BP10" s="25">
        <f>IF(J6=Rækker!B8,Rækker!C13,IF(J6=Rækker!E8,Rækker!F13,IF(J6=Rækker!H8,Rækker!I13,IF(J6=Rækker!K8,Rækker!L13,IF(J6=Rækker!N8,Rækker!O13,IF(J6=Rækker!Q8,Rækker!R13,IF(J6=Rækker!T8,Rækker!U13,BQ10)))))))</f>
        <v>12</v>
      </c>
      <c r="BQ10" s="25">
        <f>IF(J6=Rækker!W8,Rækker!X13,IF(J6=Rækker!Z8,Rækker!AA13,IF(J6=Rækker!AC8,Rækker!AD13,IF(J6=Rækker!AF8,Rækker!AG13,IF(J6=Rækker!AI8,Rækker!AJ13,IF(J6=Rækker!AL8,Rækker!AM13,IF(J6=Rækker!AO8,Rækker!AP13,BR10)))))))</f>
        <v>0</v>
      </c>
      <c r="BR10" s="25">
        <f>IF(J6=Rækker!AR8,Rækker!AS13,IF(J6=Rækker!AU8,Rækker!AV13,IF(J6=Rækker!AX8,Rækker!AY13,IF(J6=Rækker!BA8,Rækker!BB13,IF(J6=Rækker!BD8,Rækker!BE13,IF(J6=Rækker!BG8,Rækker!BH13,0))))))</f>
        <v>0</v>
      </c>
      <c r="BS10" s="25" t="str">
        <f t="shared" ref="BS10:BS21" si="27">IF(BU10="x","X",IF(BU10="x*","X*",BU10))</f>
        <v>X</v>
      </c>
      <c r="BT10" s="25" t="str">
        <f t="shared" ref="BT10:BT21" si="28">IF(BX10="x","X",IF(BX10="1x","1X",IF(BX10="x2","X2",IF(BX10="1x2","1X2",BX10))))</f>
        <v>1X2</v>
      </c>
      <c r="BU10" s="25" t="str">
        <f>IF(L6=Rækker!B8,Rækker!B13,IF(L6=Rækker!E8,Rækker!E13,IF(L6=Rækker!H8,Rækker!H13,IF(L6=Rækker!K8,Rækker!K13,IF(L6=Rækker!N8,Rækker!N13,IF(L6=Rækker!Q8,Rækker!Q13,IF(L6=Rækker!T8,Rækker!T13,BV10)))))))</f>
        <v>x</v>
      </c>
      <c r="BV10" s="25">
        <f>IF(L6=Rækker!W8,Rækker!W13,IF(L6=Rækker!Z8,Rækker!Z13,IF(L6=Rækker!AC8,Rækker!AC13,IF(L6=Rækker!AF8,Rækker!AF13,IF(L6=Rækker!AI8,Rækker!AI13,IF(L6=Rækker!AL8,Rækker!AL13,IF(L6=Rækker!AO8,Rækker!AO13,BW10)))))))</f>
        <v>0</v>
      </c>
      <c r="BW10" s="25">
        <f>IF(L6=Rækker!AR8,Rækker!AR13,IF(L6=Rækker!AU8,Rækker!AU13,IF(L6=Rækker!AX8,Rækker!AX13,IF(L6=Rækker!BA8,Rækker!BA13,IF(L6=Rækker!BD8,Rækker!BD13,IF(L6=Rækker!BG8,Rækker!BG13,0))))))</f>
        <v>0</v>
      </c>
      <c r="BX10" s="25" t="str">
        <f>IF(L6=Rækker!B8,Rækker!C13,IF(L6=Rækker!E8,Rækker!F13,IF(L6=Rækker!H8,Rækker!I13,IF(L6=Rækker!K8,Rækker!L13,IF(L6=Rækker!N8,Rækker!O13,IF(L6=Rækker!Q8,Rækker!R13,IF(L6=Rækker!T8,Rækker!U13,BY10)))))))</f>
        <v>1x2</v>
      </c>
      <c r="BY10" s="25">
        <f>IF(L6=Rækker!W8,Rækker!X13,IF(L6=Rækker!Z8,Rækker!AA13,IF(L6=Rækker!AC8,Rækker!AD13,IF(L6=Rækker!AF8,Rækker!AG13,IF(L6=Rækker!AI8,Rækker!AJ13,IF(L6=Rækker!AL8,Rækker!AM13,IF(L6=Rækker!AO8,Rækker!AP13,BZ10)))))))</f>
        <v>0</v>
      </c>
      <c r="BZ10" s="25">
        <f>IF(L6=Rækker!AR8,Rækker!AS13,IF(L6=Rækker!AU8,Rækker!AV13,IF(L6=Rækker!AX8,Rækker!AY13,IF(L6=Rækker!BA8,Rækker!BB13,IF(L6=Rækker!BD8,Rækker!BE13,IF(L6=Rækker!BG8,Rækker!BH13,0))))))</f>
        <v>0</v>
      </c>
      <c r="CA10" s="25">
        <f t="shared" ref="CA10:CA21" si="29">IF(CC10="x","X",IF(CC10="x*","X*",CC10))</f>
        <v>1</v>
      </c>
      <c r="CB10" s="25" t="str">
        <f t="shared" ref="CB10:CB21" si="30">IF(CF10="x","X",IF(CF10="1x","1X",IF(CF10="x2","X2",IF(CF10="1x2","1X2",CF10))))</f>
        <v>1X</v>
      </c>
      <c r="CC10" s="25">
        <f>IF(N6=Rækker!B8,Rækker!B13,IF(N6=Rækker!E8,Rækker!E13,IF(N6=Rækker!H8,Rækker!H13,IF(N6=Rækker!K8,Rækker!K13,IF(N6=Rækker!N8,Rækker!N13,IF(N6=Rækker!Q8,Rækker!Q13,IF(N6=Rækker!T8,Rækker!T13,CD10)))))))</f>
        <v>1</v>
      </c>
      <c r="CD10" s="25">
        <f>IF(N6=Rækker!W8,Rækker!W13,IF(N6=Rækker!Z8,Rækker!Z13,IF(N6=Rækker!AC8,Rækker!AC13,IF(N6=Rækker!AF8,Rækker!AF13,IF(N6=Rækker!AI8,Rækker!AI13,IF(N6=Rækker!AL8,Rækker!AL13,IF(N6=Rækker!AO8,Rækker!AO13,CE10)))))))</f>
        <v>1</v>
      </c>
      <c r="CE10" s="25">
        <f>IF(N6=Rækker!AR8,Rækker!AR13,IF(N6=Rækker!AU8,Rækker!AU13,IF(N6=Rækker!AX8,Rækker!AX13,IF(N6=Rækker!BA8,Rækker!BA13,IF(N6=Rækker!BD8,Rækker!BD13,IF(N6=Rækker!BG8,Rækker!BG13,0))))))</f>
        <v>0</v>
      </c>
      <c r="CF10" s="25" t="str">
        <f>IF(N6=Rækker!B8,Rækker!C13,IF(N6=Rækker!E8,Rækker!F13,IF(N6=Rækker!H8,Rækker!I13,IF(N6=Rækker!K8,Rækker!L13,IF(N6=Rækker!N8,Rækker!O13,IF(N6=Rækker!Q8,Rækker!R13,IF(N6=Rækker!T8,Rækker!U13,CG10)))))))</f>
        <v>1x</v>
      </c>
      <c r="CG10" s="25" t="str">
        <f>IF(N6=Rækker!W8,Rækker!X13,IF(N6=Rækker!Z8,Rækker!AA13,IF(N6=Rækker!AC8,Rækker!AD13,IF(N6=Rækker!AF8,Rækker!AG13,IF(N6=Rækker!AI8,Rækker!AJ13,IF(N6=Rækker!AL8,Rækker!AM13,IF(N6=Rækker!AO8,Rækker!AP13,CH10)))))))</f>
        <v>1x</v>
      </c>
      <c r="CH10" s="25">
        <f>IF(N6=Rækker!AR8,Rækker!AS13,IF(N6=Rækker!AU8,Rækker!AV13,IF(N6=Rækker!AX8,Rækker!AY13,IF(N6=Rækker!BA8,Rækker!BB13,IF(N6=Rækker!BD8,Rækker!BE13,IF(N6=Rækker!BG8,Rækker!BH13,0))))))</f>
        <v>0</v>
      </c>
      <c r="CI10" s="25" t="str">
        <f t="shared" ref="CI10:CI21" si="31">IF(CK10="x","X",IF(CK10="x*","X*",CK10))</f>
        <v>X</v>
      </c>
      <c r="CJ10" s="25" t="str">
        <f t="shared" ref="CJ10:CJ21" si="32">IF(CN10="x","X",IF(CN10="1x","1X",IF(CN10="x2","X2",IF(CN10="1x2","1X2",CN10))))</f>
        <v>1X</v>
      </c>
      <c r="CK10" s="25" t="str">
        <f>IF(P6=Rækker!B8,Rækker!B13,IF(P6=Rækker!E8,Rækker!E13,IF(P6=Rækker!H8,Rækker!H13,IF(P6=Rækker!K8,Rækker!K13,IF(P6=Rækker!N8,Rækker!N13,IF(P6=Rækker!Q8,Rækker!Q13,IF(P6=Rækker!T8,Rækker!T13,CL10)))))))</f>
        <v>x</v>
      </c>
      <c r="CL10" s="25" t="str">
        <f>IF(P6=Rækker!W8,Rækker!W13,IF(P6=Rækker!Z8,Rækker!Z13,IF(P6=Rækker!AC8,Rækker!AC13,IF(P6=Rækker!AF8,Rækker!AF13,IF(P6=Rækker!AI8,Rækker!AI13,IF(P6=Rækker!AL8,Rækker!AL13,IF(P6=Rækker!AO8,Rækker!AO13,CM10)))))))</f>
        <v>x</v>
      </c>
      <c r="CM10" s="25" t="str">
        <f>IF(P6=Rækker!AR8,Rækker!AR13,IF(P6=Rækker!AU8,Rækker!AU13,IF(P6=Rækker!AX8,Rækker!AX13,IF(P6=Rækker!BA8,Rækker!BA13,IF(P6=Rækker!BD8,Rækker!BD13,IF(P6=Rækker!BG8,Rækker!BG13,0))))))</f>
        <v>x</v>
      </c>
      <c r="CN10" s="25" t="str">
        <f>IF(P6=Rækker!B8,Rækker!C13,IF(P6=Rækker!E8,Rækker!F13,IF(P6=Rækker!H8,Rækker!I13,IF(P6=Rækker!K8,Rækker!L13,IF(P6=Rækker!N8,Rækker!O13,IF(P6=Rækker!Q8,Rækker!R13,IF(P6=Rækker!T8,Rækker!U13,CO10)))))))</f>
        <v>1x</v>
      </c>
      <c r="CO10" s="25" t="str">
        <f>IF(P6=Rækker!W8,Rækker!X13,IF(P6=Rækker!Z8,Rækker!AA13,IF(P6=Rækker!AC8,Rækker!AD13,IF(P6=Rækker!AF8,Rækker!AG13,IF(P6=Rækker!AI8,Rækker!AJ13,IF(P6=Rækker!AL8,Rækker!AM13,IF(P6=Rækker!AO8,Rækker!AP13,CP10)))))))</f>
        <v>1x</v>
      </c>
      <c r="CP10" s="25" t="str">
        <f>IF(P6=Rækker!AR8,Rækker!AS13,IF(P6=Rækker!AU8,Rækker!AV13,IF(P6=Rækker!AX8,Rækker!AY13,IF(P6=Rækker!BA8,Rækker!BB13,IF(P6=Rækker!BD8,Rækker!BE13,IF(P6=Rækker!BG8,Rækker!BH13,0))))))</f>
        <v>1x</v>
      </c>
      <c r="CQ10" s="25">
        <f t="shared" ref="CQ10:CQ21" si="33">IF(CS10="x","X",IF(CS10="x*","X*",CS10))</f>
        <v>1</v>
      </c>
      <c r="CR10" s="25">
        <f t="shared" ref="CR10:CR21" si="34">IF(CV10="x","X",IF(CV10="1x","1X",IF(CV10="x2","X2",IF(CV10="1x2","1X2",CV10))))</f>
        <v>1</v>
      </c>
      <c r="CS10" s="25">
        <f>IF(R6=Rækker!B8,Rækker!B13,IF(R6=Rækker!E8,Rækker!E13,IF(R6=Rækker!H8,Rækker!H13,IF(R6=Rækker!K8,Rækker!K13,IF(R6=Rækker!N8,Rækker!N13,IF(R6=Rækker!Q8,Rækker!Q13,IF(R6=Rækker!T8,Rækker!T13,CT10)))))))</f>
        <v>1</v>
      </c>
      <c r="CT10" s="25">
        <f>IF(R6=Rækker!W8,Rækker!W13,IF(R6=Rækker!Z8,Rækker!Z13,IF(R6=Rækker!AC8,Rækker!AC13,IF(R6=Rækker!AF8,Rækker!AF13,IF(R6=Rækker!AI8,Rækker!AI13,IF(R6=Rækker!AL8,Rækker!AL13,IF(R6=Rækker!AO8,Rækker!AO13,CU10)))))))</f>
        <v>1</v>
      </c>
      <c r="CU10" s="25">
        <f>IF(R6=Rækker!AR8,Rækker!AR13,IF(R6=Rækker!AU8,Rækker!AU13,IF(R6=Rækker!AX8,Rækker!AX13,IF(R6=Rækker!BA8,Rækker!BA13,IF(R6=Rækker!BD8,Rækker!BD13,IF(R6=Rækker!BG8,Rækker!BG13,0))))))</f>
        <v>0</v>
      </c>
      <c r="CV10" s="25">
        <f>IF(R6=Rækker!B8,Rækker!C13,IF(R6=Rækker!E8,Rækker!F13,IF(R6=Rækker!H8,Rækker!I13,IF(R6=Rækker!K8,Rækker!L13,IF(R6=Rækker!N8,Rækker!O13,IF(R6=Rækker!Q8,Rækker!R13,IF(R6=Rækker!T8,Rækker!U13,CW10)))))))</f>
        <v>1</v>
      </c>
      <c r="CW10" s="25">
        <f>IF(R6=Rækker!W8,Rækker!X13,IF(R6=Rækker!Z8,Rækker!AA13,IF(R6=Rækker!AC8,Rækker!AD13,IF(R6=Rækker!AF8,Rækker!AG13,IF(R6=Rækker!AI8,Rækker!AJ13,IF(R6=Rækker!AL8,Rækker!AM13,IF(R6=Rækker!AO8,Rækker!AP13,CX10)))))))</f>
        <v>1</v>
      </c>
      <c r="CX10" s="25">
        <f>IF(R6=Rækker!AR8,Rækker!AS13,IF(R6=Rækker!AU8,Rækker!AV13,IF(R6=Rækker!AX8,Rækker!AY13,IF(R6=Rækker!BA8,Rækker!BB13,IF(R6=Rækker!BD8,Rækker!BE13,IF(R6=Rækker!BG8,Rækker!BH13,0))))))</f>
        <v>0</v>
      </c>
      <c r="CY10" s="25">
        <f t="shared" ref="CY10:CY21" si="35">IF(DA10="x","X",IF(DA10="x*","X*",DA10))</f>
        <v>1</v>
      </c>
      <c r="CZ10" s="25">
        <f t="shared" ref="CZ10:CZ21" si="36">IF(DD10="x","X",IF(DD10="1x","1X",IF(DD10="x2","X2",IF(DD10="1x2","1X2",DD10))))</f>
        <v>12</v>
      </c>
      <c r="DA10" s="25">
        <f>IF(T6=Rækker!B8,Rækker!B13,IF(T6=Rækker!E8,Rækker!E13,IF(T6=Rækker!H8,Rækker!H13,IF(T6=Rækker!K8,Rækker!K13,IF(T6=Rækker!N8,Rækker!N13,IF(T6=Rækker!Q8,Rækker!Q13,IF(T6=Rækker!T8,Rækker!T13,DB10)))))))</f>
        <v>1</v>
      </c>
      <c r="DB10" s="25">
        <f>IF(T6=Rækker!W8,Rækker!W13,IF(T6=Rækker!Z8,Rækker!Z13,IF(T6=Rækker!AC8,Rækker!AC13,IF(T6=Rækker!AF8,Rækker!AF13,IF(T6=Rækker!AI8,Rækker!AI13,IF(T6=Rækker!AL8,Rækker!AL13,IF(T6=Rækker!AO8,Rækker!AO13,DC10)))))))</f>
        <v>1</v>
      </c>
      <c r="DC10" s="25">
        <f>IF(T6=Rækker!AR8,Rækker!AR13,IF(T6=Rækker!AU8,Rækker!AU13,IF(T6=Rækker!AX8,Rækker!AX13,IF(T6=Rækker!BA8,Rækker!BA13,IF(T6=Rækker!BD8,Rækker!BD13,IF(T6=Rækker!BG8,Rækker!BG13,0))))))</f>
        <v>0</v>
      </c>
      <c r="DD10" s="25">
        <f>IF(T6=Rækker!B8,Rækker!C13,IF(T6=Rækker!E8,Rækker!F13,IF(T6=Rækker!H8,Rækker!I13,IF(T6=Rækker!K8,Rækker!L13,IF(T6=Rækker!N8,Rækker!O13,IF(T6=Rækker!Q8,Rækker!R13,IF(T6=Rækker!T8,Rækker!U13,DE10)))))))</f>
        <v>12</v>
      </c>
      <c r="DE10" s="25">
        <f>IF(T6=Rækker!W8,Rækker!X13,IF(T6=Rækker!Z8,Rækker!AA13,IF(T6=Rækker!AC8,Rækker!AD13,IF(T6=Rækker!AF8,Rækker!AG13,IF(T6=Rækker!AI8,Rækker!AJ13,IF(T6=Rækker!AL8,Rækker!AM13,IF(T6=Rækker!AO8,Rækker!AP13,DF10)))))))</f>
        <v>12</v>
      </c>
      <c r="DF10" s="25">
        <f>IF(T6=Rækker!AR8,Rækker!AS13,IF(T6=Rækker!AU8,Rækker!AV13,IF(T6=Rækker!AX8,Rækker!AY13,IF(T6=Rækker!BA8,Rækker!BB13,IF(T6=Rækker!BD8,Rækker!BE13,IF(T6=Rækker!BG8,Rækker!BH13,0))))))</f>
        <v>0</v>
      </c>
      <c r="DG10" s="25">
        <f t="shared" ref="DG10:DG21" si="37">IF(DI10="x","X",IF(DI10="x*","X*",DI10))</f>
        <v>1</v>
      </c>
      <c r="DH10" s="25">
        <f t="shared" ref="DH10:DH21" si="38">IF(DL10="x","X",IF(DL10="1x","1X",IF(DL10="x2","X2",IF(DL10="1x2","1X2",DL10))))</f>
        <v>12</v>
      </c>
      <c r="DI10" s="25">
        <f>IF(V6=Rækker!B8,Rækker!B13,IF(V6=Rækker!E8,Rækker!E13,IF(V6=Rækker!H8,Rækker!H13,IF(V6=Rækker!K8,Rækker!K13,IF(V6=Rækker!N8,Rækker!N13,IF(V6=Rækker!Q8,Rækker!Q13,IF(V6=Rækker!T8,Rækker!T13,DJ10)))))))</f>
        <v>1</v>
      </c>
      <c r="DJ10" s="25">
        <f>IF(V6=Rækker!W8,Rækker!W13,IF(V6=Rækker!Z8,Rækker!Z13,IF(V6=Rækker!AC8,Rækker!AC13,IF(V6=Rækker!AF8,Rækker!AF13,IF(V6=Rækker!AI8,Rækker!AI13,IF(V6=Rækker!AL8,Rækker!AL13,IF(V6=Rækker!AO8,Rækker!AO13,DK10)))))))</f>
        <v>1</v>
      </c>
      <c r="DK10" s="25">
        <f>IF(V6=Rækker!AR8,Rækker!AR13,IF(V6=Rækker!AU8,Rækker!AU13,IF(V6=Rækker!AX8,Rækker!AX13,IF(V6=Rækker!BA8,Rækker!BA13,IF(V6=Rækker!BD8,Rækker!BD13,IF(V6=Rækker!BG8,Rækker!BG13,0))))))</f>
        <v>1</v>
      </c>
      <c r="DL10" s="25">
        <f>IF(V6=Rækker!B8,Rækker!C13,IF(V6=Rækker!E8,Rækker!F13,IF(V6=Rækker!H8,Rækker!I13,IF(V6=Rækker!K8,Rækker!L13,IF(V6=Rækker!N8,Rækker!O13,IF(V6=Rækker!Q8,Rækker!R13,IF(V6=Rækker!T8,Rækker!U13,DM10)))))))</f>
        <v>12</v>
      </c>
      <c r="DM10" s="25">
        <f>IF(V6=Rækker!W8,Rækker!X13,IF(V6=Rækker!Z8,Rækker!AA13,IF(V6=Rækker!AC8,Rækker!AD13,IF(V6=Rækker!AF8,Rækker!AG13,IF(V6=Rækker!AI8,Rækker!AJ13,IF(V6=Rækker!AL8,Rækker!AM13,IF(V6=Rækker!AO8,Rækker!AP13,DN10)))))))</f>
        <v>12</v>
      </c>
      <c r="DN10" s="25">
        <f>IF(V6=Rækker!AR8,Rækker!AS13,IF(V6=Rækker!AU8,Rækker!AV13,IF(V6=Rækker!AX8,Rækker!AY13,IF(V6=Rækker!BA8,Rækker!BB13,IF(V6=Rækker!BD8,Rækker!BE13,IF(V6=Rækker!BG8,Rækker!BH13,0))))))</f>
        <v>12</v>
      </c>
      <c r="DO10" s="25" t="str">
        <f t="shared" ref="DO10:DO21" si="39">IF(DQ10="x","X",IF(DQ10="x*","X*",DQ10))</f>
        <v>X</v>
      </c>
      <c r="DP10" s="25" t="str">
        <f t="shared" ref="DP10:DP21" si="40">IF(DT10="x","X",IF(DT10="1x","1X",IF(DT10="x2","X2",IF(DT10="1x2","1X2",DT10))))</f>
        <v>1X2</v>
      </c>
      <c r="DQ10" s="25" t="str">
        <f>IF(X6=Rækker!B8,Rækker!B13,IF(X6=Rækker!E8,Rækker!E13,IF(X6=Rækker!H8,Rækker!H13,IF(X6=Rækker!K8,Rækker!K13,IF(X6=Rækker!N8,Rækker!N13,IF(X6=Rækker!Q8,Rækker!Q13,IF(X6=Rækker!T8,Rækker!T13,DR10)))))))</f>
        <v>x</v>
      </c>
      <c r="DR10" s="25">
        <f>IF(X6=Rækker!W8,Rækker!W13,IF(X6=Rækker!Z8,Rækker!Z13,IF(X6=Rækker!AC8,Rækker!AC13,IF(X6=Rækker!AF8,Rækker!AF13,IF(X6=Rækker!AI8,Rækker!AI13,IF(X6=Rækker!AL8,Rækker!AL13,IF(X6=Rækker!AO8,Rækker!AO13,DS10)))))))</f>
        <v>0</v>
      </c>
      <c r="DS10" s="25">
        <f>IF(X6=Rækker!AR8,Rækker!AR13,IF(X6=Rækker!AU8,Rækker!AU13,IF(X6=Rækker!AX8,Rækker!AX13,IF(X6=Rækker!BA8,Rækker!BA13,IF(X6=Rækker!BD8,Rækker!BD13,IF(X6=Rækker!BG8,Rækker!BG13,0))))))</f>
        <v>0</v>
      </c>
      <c r="DT10" s="25" t="str">
        <f>IF(X6=Rækker!B8,Rækker!C13,IF(X6=Rækker!E8,Rækker!F13,IF(X6=Rækker!H8,Rækker!I13,IF(X6=Rækker!K8,Rækker!L13,IF(X6=Rækker!N8,Rækker!O13,IF(X6=Rækker!Q8,Rækker!R13,IF(X6=Rækker!T8,Rækker!U13,DU10)))))))</f>
        <v>1x2</v>
      </c>
      <c r="DU10" s="25">
        <f>IF(X6=Rækker!W8,Rækker!X13,IF(X6=Rækker!Z8,Rækker!AA13,IF(X6=Rækker!AC8,Rækker!AD13,IF(X6=Rækker!AF8,Rækker!AG13,IF(X6=Rækker!AI8,Rækker!AJ13,IF(X6=Rækker!AL8,Rækker!AM13,IF(X6=Rækker!AO8,Rækker!AP13,DV10)))))))</f>
        <v>0</v>
      </c>
      <c r="DV10" s="25">
        <f>IF(X6=Rækker!AR8,Rækker!AS13,IF(X6=Rækker!AU8,Rækker!AV13,IF(X6=Rækker!AX8,Rækker!AY13,IF(X6=Rækker!BA8,Rækker!BB13,IF(X6=Rækker!BD8,Rækker!BE13,IF(X6=Rækker!BG8,Rækker!BH13,0))))))</f>
        <v>0</v>
      </c>
      <c r="DW10" s="25">
        <f t="shared" ref="DW10:DW21" si="41">IF(DY10="x","X",IF(DY10="x*","X*",DY10))</f>
        <v>1</v>
      </c>
      <c r="DX10" s="25" t="str">
        <f t="shared" ref="DX10:DX21" si="42">IF(EB10="x","X",IF(EB10="1x","1X",IF(EB10="x2","X2",IF(EB10="1x2","1X2",EB10))))</f>
        <v>1X</v>
      </c>
      <c r="DY10" s="25">
        <f>IF(Z6=Rækker!B8,Rækker!B13,IF(Z6=Rækker!E8,Rækker!E13,IF(Z6=Rækker!H8,Rækker!H13,IF(Z6=Rækker!K8,Rækker!K13,IF(Z6=Rækker!N8,Rækker!N13,IF(Z6=Rækker!Q8,Rækker!Q13,IF(Z6=Rækker!T8,Rækker!T13,DZ10)))))))</f>
        <v>1</v>
      </c>
      <c r="DZ10" s="25">
        <f>IF(Z6=Rækker!W8,Rækker!W13,IF(Z6=Rækker!Z8,Rækker!Z13,IF(Z6=Rækker!AC8,Rækker!AC13,IF(Z6=Rækker!AF8,Rækker!AF13,IF(Z6=Rækker!AI8,Rækker!AI13,IF(Z6=Rækker!AL8,Rækker!AL13,IF(Z6=Rækker!AO8,Rækker!AO13,EA10)))))))</f>
        <v>0</v>
      </c>
      <c r="EA10" s="25">
        <f>IF(Z6=Rækker!AR8,Rækker!AR13,IF(Z6=Rækker!AU8,Rækker!AU13,IF(Z6=Rækker!AX8,Rækker!AX13,IF(Z6=Rækker!BA8,Rækker!BA13,IF(Z6=Rækker!BD8,Rækker!BD13,IF(Z6=Rækker!BG8,Rækker!BG13,0))))))</f>
        <v>0</v>
      </c>
      <c r="EB10" s="25" t="str">
        <f>IF(Z6=Rækker!B8,Rækker!C13,IF(Z6=Rækker!E8,Rækker!F13,IF(Z6=Rækker!H8,Rækker!I13,IF(Z6=Rækker!K8,Rækker!L13,IF(Z6=Rækker!N8,Rækker!O13,IF(Z6=Rækker!Q8,Rækker!R13,IF(Z6=Rækker!T8,Rækker!U13,EC10)))))))</f>
        <v>1x</v>
      </c>
      <c r="EC10" s="25">
        <f>IF(Z6=Rækker!W8,Rækker!X13,IF(Z6=Rækker!Z8,Rækker!AA13,IF(Z6=Rækker!AC8,Rækker!AD13,IF(Z6=Rækker!AF8,Rækker!AG13,IF(Z6=Rækker!AI8,Rækker!AJ13,IF(Z6=Rækker!AL8,Rækker!AM13,IF(Z6=Rækker!AO8,Rækker!AP13,ED10)))))))</f>
        <v>0</v>
      </c>
      <c r="ED10" s="25">
        <f>IF(Z6=Rækker!AR8,Rækker!AS13,IF(Z6=Rækker!AU8,Rækker!AV13,IF(Z6=Rækker!AX8,Rækker!AY13,IF(Z6=Rækker!BA8,Rækker!BB13,IF(Z6=Rækker!BD8,Rækker!BE13,IF(Z6=Rækker!BG8,Rækker!BH13,0))))))</f>
        <v>0</v>
      </c>
      <c r="EE10" s="25">
        <f t="shared" ref="EE10:EE21" si="43">IF(EG10="x","X",IF(EG10="x*","X*",EG10))</f>
        <v>1</v>
      </c>
      <c r="EF10" s="25" t="str">
        <f t="shared" ref="EF10:EF21" si="44">IF(EJ10="x","X",IF(EJ10="1x","1X",IF(EJ10="x2","X2",IF(EJ10="1x2","1X2",EJ10))))</f>
        <v>1X</v>
      </c>
      <c r="EG10" s="25">
        <f>IF(AB6=Rækker!B8,Rækker!B13,IF(AB6=Rækker!E8,Rækker!E13,IF(AB6=Rækker!H8,Rækker!H13,IF(AB6=Rækker!K8,Rækker!K13,IF(AB6=Rækker!N8,Rækker!N13,IF(AB6=Rækker!Q8,Rækker!Q13,IF(AB6=Rækker!T8,Rækker!T13,EH10)))))))</f>
        <v>1</v>
      </c>
      <c r="EH10" s="25">
        <f>IF(AB6=Rækker!W8,Rækker!W13,IF(AB6=Rækker!Z8,Rækker!Z13,IF(AB6=Rækker!AC8,Rækker!AC13,IF(AB6=Rækker!AF8,Rækker!AF13,IF(AB6=Rækker!AI8,Rækker!AI13,IF(AB6=Rækker!AL8,Rækker!AL13,IF(AB6=Rækker!AO8,Rækker!AO13,EI10)))))))</f>
        <v>1</v>
      </c>
      <c r="EI10" s="25">
        <f>IF(AB6=Rækker!AR8,Rækker!AR13,IF(AB6=Rækker!AU8,Rækker!AU13,IF(AB6=Rækker!AX8,Rækker!AX13,IF(AB6=Rækker!BA8,Rækker!BA13,IF(AB6=Rækker!BD8,Rækker!BD13,IF(AB6=Rækker!BG8,Rækker!BG13,0))))))</f>
        <v>1</v>
      </c>
      <c r="EJ10" s="25" t="str">
        <f>IF(AB6=Rækker!B8,Rækker!C13,IF(AB6=Rækker!E8,Rækker!F13,IF(AB6=Rækker!H8,Rækker!I13,IF(AB6=Rækker!K8,Rækker!L13,IF(AB6=Rækker!N8,Rækker!O13,IF(AB6=Rækker!Q8,Rækker!R13,IF(AB6=Rækker!T8,Rækker!U13,EK10)))))))</f>
        <v>1x</v>
      </c>
      <c r="EK10" s="25" t="str">
        <f>IF(AB6=Rækker!W8,Rækker!X13,IF(AB6=Rækker!Z8,Rækker!AA13,IF(AB6=Rækker!AC8,Rækker!AD13,IF(AB6=Rækker!AF8,Rækker!AG13,IF(AB6=Rækker!AI8,Rækker!AJ13,IF(AB6=Rækker!AL8,Rækker!AM13,IF(AB6=Rækker!AO8,Rækker!AP13,EL10)))))))</f>
        <v>1x</v>
      </c>
      <c r="EL10" s="25" t="str">
        <f>IF(AB6=Rækker!AR8,Rækker!AS13,IF(AB6=Rækker!AU8,Rækker!AV13,IF(AB6=Rækker!AX8,Rækker!AY13,IF(AB6=Rækker!BA8,Rækker!BB13,IF(AB6=Rækker!BD8,Rækker!BE13,IF(AB6=Rækker!BG8,Rækker!BH13,0))))))</f>
        <v>1x</v>
      </c>
      <c r="EM10" s="25">
        <f t="shared" ref="EM10:EM21" si="45">IF(EO10="x","X",IF(EO10="x*","X*",EO10))</f>
        <v>1</v>
      </c>
      <c r="EN10" s="25">
        <f t="shared" ref="EN10:EN21" si="46">IF(ER10="x","X",IF(ER10="1x","1X",IF(ER10="x2","X2",IF(ER10="1x2","1X2",ER10))))</f>
        <v>1</v>
      </c>
      <c r="EO10" s="25">
        <f>IF(AD6=Rækker!B8,Rækker!B13,IF(AD6=Rækker!E8,Rækker!E13,IF(AD6=Rækker!H8,Rækker!H13,IF(AD6=Rækker!K8,Rækker!K13,IF(AD6=Rækker!N8,Rækker!N13,IF(AD6=Rækker!Q8,Rækker!Q13,IF(AD6=Rækker!T8,Rækker!T13,EP10)))))))</f>
        <v>1</v>
      </c>
      <c r="EP10" s="25">
        <f>IF(AD6=Rækker!W8,Rækker!W13,IF(AD6=Rækker!Z8,Rækker!Z13,IF(AD6=Rækker!AC8,Rækker!AC13,IF(AD6=Rækker!AF8,Rækker!AF13,IF(AD6=Rækker!AI8,Rækker!AI13,IF(AD6=Rækker!AL8,Rækker!AL13,IF(AD6=Rækker!AO8,Rækker!AO13,EQ10)))))))</f>
        <v>1</v>
      </c>
      <c r="EQ10" s="25">
        <f>IF(AD6=Rækker!AR8,Rækker!AR13,IF(AD6=Rækker!AU8,Rækker!AU13,IF(AD6=Rækker!AX8,Rækker!AX13,IF(AD6=Rækker!BA8,Rækker!BA13,IF(AD6=Rækker!BD8,Rækker!BD13,IF(AD6=Rækker!BG8,Rækker!BG13,0))))))</f>
        <v>0</v>
      </c>
      <c r="ER10" s="25">
        <f>IF(AD6=Rækker!B8,Rækker!C13,IF(AD6=Rækker!E8,Rækker!F13,IF(AD6=Rækker!H8,Rækker!I13,IF(AD6=Rækker!K8,Rækker!L13,IF(AD6=Rækker!N8,Rækker!O13,IF(AD6=Rækker!Q8,Rækker!R13,IF(AD6=Rækker!T8,Rækker!U13,ES10)))))))</f>
        <v>1</v>
      </c>
      <c r="ES10" s="25">
        <f>IF(AD6=Rækker!W8,Rækker!X13,IF(AD6=Rækker!Z8,Rækker!AA13,IF(AD6=Rækker!AC8,Rækker!AD13,IF(AD6=Rækker!AF8,Rækker!AG13,IF(AD6=Rækker!AI8,Rækker!AJ13,IF(AD6=Rækker!AL8,Rækker!AM13,IF(AD6=Rækker!AO8,Rækker!AP13,ET10)))))))</f>
        <v>1</v>
      </c>
      <c r="ET10" s="25">
        <f>IF(AD6=Rækker!AR8,Rækker!AS13,IF(AD6=Rækker!AU8,Rækker!AV13,IF(AD6=Rækker!AX8,Rækker!AY13,IF(AD6=Rækker!BA8,Rækker!BB13,IF(AD6=Rækker!BD8,Rækker!BE13,IF(AD6=Rækker!BG8,Rækker!BH13,0))))))</f>
        <v>0</v>
      </c>
      <c r="EU10" s="25">
        <f t="shared" ref="EU10:EU21" si="47">IF(EW10="x","X",IF(EW10="x*","X*",EW10))</f>
        <v>0</v>
      </c>
      <c r="EV10" s="25">
        <f t="shared" ref="EV10:EV21" si="48">IF(EZ10="x","X",IF(EZ10="1x","1X",IF(EZ10="x2","X2",IF(EZ10="1x2","1X2",EZ10))))</f>
        <v>0</v>
      </c>
      <c r="EW10" s="25">
        <f>IF(AF6=Rækker!B8,Rækker!B13,IF(AF6=Rækker!E8,Rækker!E13,IF(AF6=Rækker!H8,Rækker!H13,IF(AF6=Rækker!K8,Rækker!K13,IF(AF6=Rækker!N8,Rækker!N13,IF(AF6=Rækker!Q8,Rækker!Q13,IF(AF6=Rækker!T8,Rækker!T13,EX10)))))))</f>
        <v>0</v>
      </c>
      <c r="EX10" s="25">
        <f>IF(AF6=Rækker!W8,Rækker!W13,IF(AF6=Rækker!Z8,Rækker!Z13,IF(AF6=Rækker!AC8,Rækker!AC13,IF(AF6=Rækker!AF8,Rækker!AF13,IF(AF6=Rækker!AI8,Rækker!AI13,IF(AF6=Rækker!AL8,Rækker!AL13,IF(AF6=Rækker!AO8,Rækker!AO13,EY10)))))))</f>
        <v>0</v>
      </c>
      <c r="EY10" s="25">
        <f>IF(AF6=Rækker!AR8,Rækker!AR13,IF(AF6=Rækker!AU8,Rækker!AU13,IF(AF6=Rækker!AX8,Rækker!AX13,IF(AF6=Rækker!BA8,Rækker!BA13,IF(AF6=Rækker!BD8,Rækker!BD13,IF(AF6=Rækker!BG8,Rækker!BG13,0))))))</f>
        <v>0</v>
      </c>
      <c r="EZ10" s="25">
        <f>IF(AF6=Rækker!B8,Rækker!C13,IF(AF6=Rækker!E8,Rækker!F13,IF(AF6=Rækker!H8,Rækker!I13,IF(AF6=Rækker!K8,Rækker!L13,IF(AF6=Rækker!N8,Rækker!O13,IF(AF6=Rækker!Q8,Rækker!R13,IF(AF6=Rækker!T8,Rækker!U13,FA10)))))))</f>
        <v>0</v>
      </c>
      <c r="FA10" s="25">
        <f>IF(AF6=Rækker!W8,Rækker!X13,IF(AF6=Rækker!Z8,Rækker!AA13,IF(AF6=Rækker!AC8,Rækker!AD13,IF(AF6=Rækker!AF8,Rækker!AG13,IF(AF6=Rækker!AI8,Rækker!AJ13,IF(AF6=Rækker!AL8,Rækker!AM13,IF(AF6=Rækker!AO8,Rækker!AP13,FB10)))))))</f>
        <v>0</v>
      </c>
      <c r="FB10" s="25">
        <f>IF(AF6=Rækker!AR8,Rækker!AS13,IF(AF6=Rækker!AU8,Rækker!AV13,IF(AF6=Rækker!AX8,Rækker!AY13,IF(AF6=Rækker!BA8,Rækker!BB13,IF(AF6=Rækker!BD8,Rækker!BE13,IF(AF6=Rækker!BG8,Rækker!BH13,0))))))</f>
        <v>0</v>
      </c>
      <c r="FC10" s="25" t="str">
        <f t="shared" ref="FC10:FC21" si="49">IF(FE10="x","X",IF(FE10="x*","X*",FE10))</f>
        <v>X</v>
      </c>
      <c r="FD10" s="25" t="str">
        <f t="shared" ref="FD10:FD21" si="50">IF(FH10="x","X",IF(FH10="1x","1X",IF(FH10="x2","X2",IF(FH10="1x2","1X2",FH10))))</f>
        <v>1X2</v>
      </c>
      <c r="FE10" s="25" t="str">
        <f>IF(AH6=Rækker!B8,Rækker!B13,IF(AH6=Rækker!E8,Rækker!E13,IF(AH6=Rækker!H8,Rækker!H13,IF(AH6=Rækker!K8,Rækker!K13,IF(AH6=Rækker!N8,Rækker!N13,IF(AH6=Rækker!Q8,Rækker!Q13,IF(AH6=Rækker!T8,Rækker!T13,FF10)))))))</f>
        <v>x</v>
      </c>
      <c r="FF10" s="25">
        <f>IF(AH6=Rækker!W8,Rækker!W13,IF(AH6=Rækker!Z8,Rækker!Z13,IF(AH6=Rækker!AC8,Rækker!AC13,IF(AH6=Rækker!AF8,Rækker!AF13,IF(AH6=Rækker!AI8,Rækker!AI13,IF(AH6=Rækker!AL8,Rækker!AL13,IF(AH6=Rækker!AO8,Rækker!AO13,FG10)))))))</f>
        <v>0</v>
      </c>
      <c r="FG10" s="25">
        <f>IF(AH6=Rækker!AR8,Rækker!AR13,IF(AH6=Rækker!AU8,Rækker!AU13,IF(AH6=Rækker!AX8,Rækker!AX13,IF(AH6=Rækker!BA8,Rækker!BA13,IF(AH6=Rækker!BD8,Rækker!BD13,IF(AH6=Rækker!BG8,Rækker!BG13,0))))))</f>
        <v>0</v>
      </c>
      <c r="FH10" s="25" t="str">
        <f>IF(AH6=Rækker!B8,Rækker!C13,IF(AH6=Rækker!E8,Rækker!F13,IF(AH6=Rækker!H8,Rækker!I13,IF(AH6=Rækker!K8,Rækker!L13,IF(AH6=Rækker!N8,Rækker!O13,IF(AH6=Rækker!Q8,Rækker!R13,IF(AH6=Rækker!T8,Rækker!U13,FI10)))))))</f>
        <v>1x2</v>
      </c>
      <c r="FI10" s="25">
        <f>IF(AH6=Rækker!W8,Rækker!X13,IF(AH6=Rækker!Z8,Rækker!AA13,IF(AH6=Rækker!AC8,Rækker!AD13,IF(AH6=Rækker!AF8,Rækker!AG13,IF(AH6=Rækker!AI8,Rækker!AJ13,IF(AH6=Rækker!AL8,Rækker!AM13,IF(AH6=Rækker!AO8,Rækker!AP13,FJ10)))))))</f>
        <v>0</v>
      </c>
      <c r="FJ10" s="25">
        <f>IF(AH6=Rækker!AR8,Rækker!AS13,IF(AH6=Rækker!AU8,Rækker!AV13,IF(AH6=Rækker!AX8,Rækker!AY13,IF(AH6=Rækker!BA8,Rækker!BB13,IF(AH6=Rækker!BD8,Rækker!BE13,IF(AH6=Rækker!BG8,Rækker!BH13,0))))))</f>
        <v>0</v>
      </c>
      <c r="FK10" s="25">
        <f t="shared" ref="FK10:FK21" si="51">IF(FM10="x","X",IF(FM10="x*","X*",FM10))</f>
        <v>1</v>
      </c>
      <c r="FL10" s="25" t="str">
        <f t="shared" ref="FL10:FL21" si="52">IF(FP10="x","X",IF(FP10="1x","1X",IF(FP10="x2","X2",IF(FP10="1x2","1X2",FP10))))</f>
        <v>1X</v>
      </c>
      <c r="FM10" s="25">
        <f>IF(AJ6=Rækker!B8,Rækker!B13,IF(AJ6=Rækker!E8,Rækker!E13,IF(AJ6=Rækker!H8,Rækker!H13,IF(AJ6=Rækker!K8,Rækker!K13,IF(AJ6=Rækker!N8,Rækker!N13,IF(AJ6=Rækker!Q8,Rækker!Q13,IF(AJ6=Rækker!T8,Rækker!T13,FN10)))))))</f>
        <v>1</v>
      </c>
      <c r="FN10" s="25">
        <f>IF(AJ6=Rækker!W8,Rækker!W13,IF(AJ6=Rækker!Z8,Rækker!Z13,IF(AJ6=Rækker!AC8,Rækker!AC13,IF(AJ6=Rækker!AF8,Rækker!AF13,IF(AJ6=Rækker!AI8,Rækker!AI13,IF(AJ6=Rækker!AL8,Rækker!AL13,IF(AJ6=Rækker!AO8,Rækker!AO13,FO10)))))))</f>
        <v>1</v>
      </c>
      <c r="FO10" s="25">
        <f>IF(AJ6=Rækker!AR8,Rækker!AR13,IF(AJ6=Rækker!AU8,Rækker!AU13,IF(AJ6=Rækker!AX8,Rækker!AX13,IF(AJ6=Rækker!BA8,Rækker!BA13,IF(AJ6=Rækker!BD8,Rækker!BD13,IF(AJ6=Rækker!BG8,Rækker!BG13,0))))))</f>
        <v>0</v>
      </c>
      <c r="FP10" s="25" t="str">
        <f>IF(AJ6=Rækker!B8,Rækker!C13,IF(AJ6=Rækker!E8,Rækker!F13,IF(AJ6=Rækker!H8,Rækker!I13,IF(AJ6=Rækker!K8,Rækker!L13,IF(AJ6=Rækker!N8,Rækker!O13,IF(AJ6=Rækker!Q8,Rækker!R13,IF(AJ6=Rækker!T8,Rækker!U13,FQ10)))))))</f>
        <v>1x</v>
      </c>
      <c r="FQ10" s="25" t="str">
        <f>IF(AJ6=Rækker!W8,Rækker!X13,IF(AJ6=Rækker!Z8,Rækker!AA13,IF(AJ6=Rækker!AC8,Rækker!AD13,IF(AJ6=Rækker!AF8,Rækker!AG13,IF(AJ6=Rækker!AI8,Rækker!AJ13,IF(AJ6=Rækker!AL8,Rækker!AM13,IF(AJ6=Rækker!AO8,Rækker!AP13,FR10)))))))</f>
        <v>1x</v>
      </c>
      <c r="FR10" s="25">
        <f>IF(AJ6=Rækker!AR8,Rækker!AS13,IF(AJ6=Rækker!AU8,Rækker!AV13,IF(AJ6=Rækker!AX8,Rækker!AY13,IF(AJ6=Rækker!BA8,Rækker!BB13,IF(AJ6=Rækker!BD8,Rækker!BE13,IF(AJ6=Rækker!BG8,Rækker!BH13,0))))))</f>
        <v>0</v>
      </c>
      <c r="FS10" s="25">
        <f t="shared" ref="FS10:FS21" si="53">IF(FU10="x","X",IF(FU10="x*","X*",FU10))</f>
        <v>1</v>
      </c>
      <c r="FT10" s="25" t="str">
        <f t="shared" ref="FT10:FT21" si="54">IF(FX10="x","X",IF(FX10="1x","1X",IF(FX10="x2","X2",IF(FX10="1x2","1X2",FX10))))</f>
        <v>1X2</v>
      </c>
      <c r="FU10" s="25">
        <f>IF(AL6=Rækker!B8,Rækker!B13,IF(AL6=Rækker!E8,Rækker!E13,IF(AL6=Rækker!H8,Rækker!H13,IF(AL6=Rækker!K8,Rækker!K13,IF(AL6=Rækker!N8,Rækker!N13,IF(AL6=Rækker!Q8,Rækker!Q13,IF(AL6=Rækker!T8,Rækker!T13,FV10)))))))</f>
        <v>1</v>
      </c>
      <c r="FV10" s="25">
        <f>IF(AL6=Rækker!W8,Rækker!W13,IF(AL6=Rækker!Z8,Rækker!Z13,IF(AL6=Rækker!AC8,Rækker!AC13,IF(AL6=Rækker!AF8,Rækker!AF13,IF(AL6=Rækker!AI8,Rækker!AI13,IF(AL6=Rækker!AL8,Rækker!AL13,IF(AL6=Rækker!AO8,Rækker!AO13,FW10)))))))</f>
        <v>1</v>
      </c>
      <c r="FW10" s="25">
        <f>IF(AL6=Rækker!AR8,Rækker!AR13,IF(AL6=Rækker!AU8,Rækker!AU13,IF(AL6=Rækker!AX8,Rækker!AX13,IF(AL6=Rækker!BA8,Rækker!BA13,IF(AL6=Rækker!BD8,Rækker!BD13,IF(AL6=Rækker!BG8,Rækker!BG13,0))))))</f>
        <v>1</v>
      </c>
      <c r="FX10" s="25" t="str">
        <f>IF(AL6=Rækker!B8,Rækker!C13,IF(AL6=Rækker!E8,Rækker!F13,IF(AL6=Rækker!H8,Rækker!I13,IF(AL6=Rækker!K8,Rækker!L13,IF(AL6=Rækker!N8,Rækker!O13,IF(AL6=Rækker!Q8,Rækker!R13,IF(AL6=Rækker!T8,Rækker!U13,FY10)))))))</f>
        <v>1x2</v>
      </c>
      <c r="FY10" s="25" t="str">
        <f>IF(AL6=Rækker!W8,Rækker!X13,IF(AL6=Rækker!Z8,Rækker!AA13,IF(AL6=Rækker!AC8,Rækker!AD13,IF(AL6=Rækker!AF8,Rækker!AG13,IF(AL6=Rækker!AI8,Rækker!AJ13,IF(AL6=Rækker!AL8,Rækker!AM13,IF(AL6=Rækker!AO8,Rækker!AP13,FZ10)))))))</f>
        <v>1x2</v>
      </c>
      <c r="FZ10" s="25" t="str">
        <f>IF(AL6=Rækker!AR8,Rækker!AS13,IF(AL6=Rækker!AU8,Rækker!AV13,IF(AL6=Rækker!AX8,Rækker!AY13,IF(AL6=Rækker!BA8,Rækker!BB13,IF(AL6=Rækker!BD8,Rækker!BE13,IF(AL6=Rækker!BG8,Rækker!BH13,0))))))</f>
        <v>1x2</v>
      </c>
      <c r="GA10" s="25">
        <f t="shared" ref="GA10:GA21" si="55">IF(GC10="x","X",IF(GC10="x*","X*",GC10))</f>
        <v>1</v>
      </c>
      <c r="GB10" s="25" t="str">
        <f t="shared" ref="GB10:GB21" si="56">IF(GF10="x","X",IF(GF10="1x","1X",IF(GF10="x2","X2",IF(GF10="1x2","1X2",GF10))))</f>
        <v>1X2</v>
      </c>
      <c r="GC10" s="25">
        <f>IF(AN6=Rækker!B8,Rækker!B13,IF(AN6=Rækker!E8,Rækker!E13,IF(AN6=Rækker!H8,Rækker!H13,IF(AN6=Rækker!K8,Rækker!K13,IF(AN6=Rækker!N8,Rækker!N13,IF(AN6=Rækker!Q8,Rækker!Q13,IF(AN6=Rækker!T8,Rækker!T13,GD10)))))))</f>
        <v>1</v>
      </c>
      <c r="GD10" s="25">
        <f>IF(AN6=Rækker!W8,Rækker!W13,IF(AN6=Rækker!Z8,Rækker!Z13,IF(AN6=Rækker!AC8,Rækker!AC13,IF(AN6=Rækker!AF8,Rækker!AF13,IF(AN6=Rækker!AI8,Rækker!AI13,IF(AN6=Rækker!AL8,Rækker!AL13,IF(AN6=Rækker!AO8,Rækker!AO13,GE10)))))))</f>
        <v>1</v>
      </c>
      <c r="GE10" s="25">
        <f>IF(AN6=Rækker!AR8,Rækker!AR13,IF(AN6=Rækker!AU8,Rækker!AU13,IF(AN6=Rækker!AX8,Rækker!AX13,IF(AN6=Rækker!BA8,Rækker!BA13,IF(AN6=Rækker!BD8,Rækker!BD13,IF(AN6=Rækker!BG8,Rækker!BG13,0))))))</f>
        <v>0</v>
      </c>
      <c r="GF10" s="25" t="str">
        <f>IF(AN6=Rækker!B8,Rækker!C13,IF(AN6=Rækker!E8,Rækker!F13,IF(AN6=Rækker!H8,Rækker!I13,IF(AN6=Rækker!K8,Rækker!L13,IF(AN6=Rækker!N8,Rækker!O13,IF(AN6=Rækker!Q8,Rækker!R13,IF(AN6=Rækker!T8,Rækker!U13,GG10)))))))</f>
        <v>1x2</v>
      </c>
      <c r="GG10" s="25" t="str">
        <f>IF(AN6=Rækker!W8,Rækker!X13,IF(AN6=Rækker!Z8,Rækker!AA13,IF(AN6=Rækker!AC8,Rækker!AD13,IF(AN6=Rækker!AF8,Rækker!AG13,IF(AN6=Rækker!AI8,Rækker!AJ13,IF(AN6=Rækker!AL8,Rækker!AM13,IF(AN6=Rækker!AO8,Rækker!AP13,GH10)))))))</f>
        <v>1x2</v>
      </c>
      <c r="GH10" s="25">
        <f>IF(AN6=Rækker!AR8,Rækker!AS13,IF(AN6=Rækker!AU8,Rækker!AV13,IF(AN6=Rækker!AX8,Rækker!AY13,IF(AN6=Rækker!BA8,Rækker!BB13,IF(AN6=Rækker!BD8,Rækker!BE13,IF(AN6=Rækker!BG8,Rækker!BH13,0))))))</f>
        <v>0</v>
      </c>
      <c r="GI10" s="25" t="str">
        <f t="shared" ref="GI10:GI21" si="57">IF(GK10="x","X",IF(GK10="x*","X*",GK10))</f>
        <v>X</v>
      </c>
      <c r="GJ10" s="25" t="str">
        <f t="shared" ref="GJ10:GJ21" si="58">IF(GN10="x","X",IF(GN10="1x","1X",IF(GN10="x2","X2",IF(GN10="1x2","1X2",GN10))))</f>
        <v>X2</v>
      </c>
      <c r="GK10" s="25" t="str">
        <f>IF(AP6=Rækker!B8,Rækker!B13,IF(AP6=Rækker!E8,Rækker!E13,IF(AP6=Rækker!H8,Rækker!H13,IF(AP6=Rækker!K8,Rækker!K13,IF(AP6=Rækker!N8,Rækker!N13,IF(AP6=Rækker!Q8,Rækker!Q13,IF(AP6=Rækker!T8,Rækker!T13,GL10)))))))</f>
        <v>x</v>
      </c>
      <c r="GL10" s="25">
        <f>IF(AP6=Rækker!W8,Rækker!W13,IF(AP6=Rækker!Z8,Rækker!Z13,IF(AP6=Rækker!AC8,Rækker!AC13,IF(AP6=Rækker!AF8,Rækker!AF13,IF(AP6=Rækker!AI8,Rækker!AI13,IF(AP6=Rækker!AL8,Rækker!AL13,IF(AP6=Rækker!AO8,Rækker!AO13,GM10)))))))</f>
        <v>0</v>
      </c>
      <c r="GM10" s="25">
        <f>IF(AP6=Rækker!AR8,Rækker!AR13,IF(AP6=Rækker!AU8,Rækker!AU13,IF(AP6=Rækker!AX8,Rækker!AX13,IF(AP6=Rækker!BA8,Rækker!BA13,IF(AP6=Rækker!BD8,Rækker!BD13,IF(AP6=Rækker!BG8,Rækker!BG13,0))))))</f>
        <v>0</v>
      </c>
      <c r="GN10" s="25" t="str">
        <f>IF(AP6=Rækker!B8,Rækker!C13,IF(AP6=Rækker!E8,Rækker!F13,IF(AP6=Rækker!H8,Rækker!I13,IF(AP6=Rækker!K8,Rækker!L13,IF(AP6=Rækker!N8,Rækker!O13,IF(AP6=Rækker!Q8,Rækker!R13,IF(AP6=Rækker!T8,Rækker!U13,GO10)))))))</f>
        <v>x2</v>
      </c>
      <c r="GO10" s="25">
        <f>IF(AP6=Rækker!W8,Rækker!X13,IF(AP6=Rækker!Z8,Rækker!AA13,IF(AP6=Rækker!AC8,Rækker!AD13,IF(AP6=Rækker!AF8,Rækker!AG13,IF(AP6=Rækker!AI8,Rækker!AJ13,IF(AP6=Rækker!AL8,Rækker!AM13,IF(AP6=Rækker!AO8,Rækker!AP13,GP10)))))))</f>
        <v>0</v>
      </c>
      <c r="GP10" s="25">
        <f>IF(AP6=Rækker!AR8,Rækker!AS13,IF(AP6=Rækker!AU8,Rækker!AV13,IF(AP6=Rækker!AX8,Rækker!AY13,IF(AP6=Rækker!BA8,Rækker!BB13,IF(AP6=Rækker!BD8,Rækker!BE13,IF(AP6=Rækker!BG8,Rækker!BH13,0))))))</f>
        <v>0</v>
      </c>
      <c r="GQ10" s="25" t="str">
        <f t="shared" ref="GQ10:GQ21" si="59">IF(GS10="x","X",IF(GS10="x*","X*",GS10))</f>
        <v>X</v>
      </c>
      <c r="GR10" s="25" t="str">
        <f t="shared" ref="GR10:GR21" si="60">IF(GV10="x","X",IF(GV10="1x","1X",IF(GV10="x2","X2",IF(GV10="1x2","1X2",GV10))))</f>
        <v>1X2</v>
      </c>
      <c r="GS10" s="25" t="str">
        <f>IF(AR6=Rækker!B8,Rækker!B13,IF(AR6=Rækker!E8,Rækker!E13,IF(AR6=Rækker!H8,Rækker!H13,IF(AR6=Rækker!K8,Rækker!K13,IF(AR6=Rækker!N8,Rækker!N13,IF(AR6=Rækker!Q8,Rækker!Q13,IF(AR6=Rækker!T8,Rækker!T13,GT10)))))))</f>
        <v>x</v>
      </c>
      <c r="GT10" s="25">
        <f>IF(AR6=Rækker!W8,Rækker!W13,IF(AR6=Rækker!Z8,Rækker!Z13,IF(AR6=Rækker!AC8,Rækker!AC13,IF(AR6=Rækker!AF8,Rækker!AF13,IF(AR6=Rækker!AI8,Rækker!AI13,IF(AR6=Rækker!AL8,Rækker!AL13,IF(AR6=Rækker!AO8,Rækker!AO13,GU10)))))))</f>
        <v>0</v>
      </c>
      <c r="GU10" s="25">
        <f>IF(AR6=Rækker!AR8,Rækker!AR13,IF(AR6=Rækker!AU8,Rækker!AU13,IF(AR6=Rækker!AX8,Rækker!AX13,IF(AR6=Rækker!BA8,Rækker!BA13,IF(AR6=Rækker!BD8,Rækker!BD13,IF(AR6=Rækker!BG8,Rækker!BG13,0))))))</f>
        <v>0</v>
      </c>
      <c r="GV10" s="25" t="str">
        <f>IF(AR6=Rækker!B8,Rækker!C13,IF(AR6=Rækker!E8,Rækker!F13,IF(AR6=Rækker!H8,Rækker!I13,IF(AR6=Rækker!K8,Rækker!L13,IF(AR6=Rækker!N8,Rækker!O13,IF(AR6=Rækker!Q8,Rækker!R13,IF(AR6=Rækker!T8,Rækker!U13,GW10)))))))</f>
        <v>1x2</v>
      </c>
      <c r="GW10" s="25">
        <f>IF(AR6=Rækker!W8,Rækker!X13,IF(AR6=Rækker!Z8,Rækker!AA13,IF(AR6=Rækker!AC8,Rækker!AD13,IF(AR6=Rækker!AF8,Rækker!AG13,IF(AR6=Rækker!AI8,Rækker!AJ13,IF(AR6=Rækker!AL8,Rækker!AM13,IF(AR6=Rækker!AO8,Rækker!AP13,GX10)))))))</f>
        <v>0</v>
      </c>
      <c r="GX10" s="25">
        <f>IF(AR6=Rækker!AR8,Rækker!AS13,IF(AR6=Rækker!AU8,Rækker!AV13,IF(AR6=Rækker!AX8,Rækker!AY13,IF(AR6=Rækker!BA8,Rækker!BB13,IF(AR6=Rækker!BD8,Rækker!BE13,IF(AR6=Rækker!BG8,Rækker!BH13,0))))))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Charlton - Norwich..........................................................................................</v>
      </c>
      <c r="D11" s="121" t="s">
        <v>109</v>
      </c>
      <c r="E11" s="88"/>
      <c r="F11" s="39">
        <f t="shared" si="0"/>
        <v>2</v>
      </c>
      <c r="G11" s="40">
        <f t="shared" si="0"/>
        <v>12</v>
      </c>
      <c r="H11" s="41">
        <f t="shared" si="1"/>
        <v>2</v>
      </c>
      <c r="I11" s="42">
        <f t="shared" si="1"/>
        <v>12</v>
      </c>
      <c r="J11" s="41">
        <f t="shared" si="2"/>
        <v>2</v>
      </c>
      <c r="K11" s="43">
        <f t="shared" si="2"/>
        <v>12</v>
      </c>
      <c r="L11" s="41">
        <f t="shared" si="3"/>
        <v>2</v>
      </c>
      <c r="M11" s="43">
        <f t="shared" si="3"/>
        <v>12</v>
      </c>
      <c r="N11" s="41">
        <f t="shared" si="4"/>
        <v>2</v>
      </c>
      <c r="O11" s="43">
        <f t="shared" si="4"/>
        <v>12</v>
      </c>
      <c r="P11" s="41">
        <f t="shared" si="5"/>
        <v>2</v>
      </c>
      <c r="Q11" s="43">
        <f t="shared" si="5"/>
        <v>2</v>
      </c>
      <c r="R11" s="41" t="str">
        <f t="shared" si="6"/>
        <v>X</v>
      </c>
      <c r="S11" s="43" t="str">
        <f t="shared" si="6"/>
        <v>1X2</v>
      </c>
      <c r="T11" s="41">
        <f t="shared" si="7"/>
        <v>2</v>
      </c>
      <c r="U11" s="43">
        <f t="shared" si="7"/>
        <v>2</v>
      </c>
      <c r="V11" s="41" t="str">
        <f t="shared" si="8"/>
        <v>X</v>
      </c>
      <c r="W11" s="43" t="str">
        <f t="shared" si="8"/>
        <v>X2</v>
      </c>
      <c r="X11" s="41">
        <f t="shared" si="9"/>
        <v>2</v>
      </c>
      <c r="Y11" s="43">
        <f t="shared" si="9"/>
        <v>12</v>
      </c>
      <c r="Z11" s="41">
        <f t="shared" si="10"/>
        <v>2</v>
      </c>
      <c r="AA11" s="43" t="str">
        <f t="shared" si="10"/>
        <v>X2</v>
      </c>
      <c r="AB11" s="41" t="str">
        <f t="shared" si="11"/>
        <v>2*</v>
      </c>
      <c r="AC11" s="43">
        <f t="shared" si="11"/>
        <v>2</v>
      </c>
      <c r="AD11" s="41" t="str">
        <f t="shared" si="12"/>
        <v>X</v>
      </c>
      <c r="AE11" s="43" t="str">
        <f t="shared" si="12"/>
        <v>1X2</v>
      </c>
      <c r="AF11" s="41" t="str">
        <f t="shared" si="13"/>
        <v/>
      </c>
      <c r="AG11" s="43" t="str">
        <f t="shared" si="13"/>
        <v/>
      </c>
      <c r="AH11" s="41">
        <f t="shared" si="14"/>
        <v>2</v>
      </c>
      <c r="AI11" s="43">
        <f t="shared" si="14"/>
        <v>2</v>
      </c>
      <c r="AJ11" s="41">
        <f t="shared" si="15"/>
        <v>2</v>
      </c>
      <c r="AK11" s="43" t="str">
        <f t="shared" si="15"/>
        <v>X2</v>
      </c>
      <c r="AL11" s="41">
        <f t="shared" si="16"/>
        <v>2</v>
      </c>
      <c r="AM11" s="43" t="str">
        <f t="shared" si="16"/>
        <v>X2</v>
      </c>
      <c r="AN11" s="41">
        <f t="shared" si="17"/>
        <v>2</v>
      </c>
      <c r="AO11" s="43">
        <f t="shared" si="17"/>
        <v>2</v>
      </c>
      <c r="AP11" s="41" t="str">
        <f t="shared" si="18"/>
        <v>2*</v>
      </c>
      <c r="AQ11" s="43">
        <f t="shared" si="18"/>
        <v>2</v>
      </c>
      <c r="AR11" s="41">
        <f t="shared" si="19"/>
        <v>2</v>
      </c>
      <c r="AS11" s="42">
        <f t="shared" si="19"/>
        <v>12</v>
      </c>
      <c r="AT11" s="21">
        <f t="shared" si="20"/>
        <v>0</v>
      </c>
      <c r="AU11" s="25">
        <f t="shared" si="21"/>
        <v>2</v>
      </c>
      <c r="AV11" s="25">
        <f t="shared" si="22"/>
        <v>12</v>
      </c>
      <c r="AW11" s="25">
        <f>IF(F6=Rækker!B8,Rækker!B14,IF(F6=Rækker!E8,Rækker!E14,IF(F6=Rækker!H8,Rækker!H14,IF(F6=Rækker!K8,Rækker!K14,IF(F6=Rækker!N8,Rækker!N14,IF(F6=Rækker!Q8,Rækker!Q14,IF(F6=Rækker!T8,Rækker!T14,AX11)))))))</f>
        <v>2</v>
      </c>
      <c r="AX11" s="25">
        <f>IF(F6=Rækker!W8,Rækker!W14,IF(F6=Rækker!Z8,Rækker!Z14,IF(F6=Rækker!AC8,Rækker!AC14,IF(F6=Rækker!AF8,Rækker!AF14,IF(F6=Rækker!AI8,Rækker!AI14,IF(F6=Rækker!AL8,Rækker!AL14,IF(F6=Rækker!AO8,Rækker!AO14,AY11)))))))</f>
        <v>2</v>
      </c>
      <c r="AY11" s="25">
        <f>IF(F6=Rækker!AR8,Rækker!AR14,IF(F6=Rækker!AU8,Rækker!AU14,IF(F6=Rækker!AX8,Rækker!AX14,IF(F6=Rækker!BA8,Rækker!BA14,IF(F6=Rækker!BD8,Rækker!BD14,IF(F6=Rækker!BG8,Rækker!BG14,0))))))</f>
        <v>2</v>
      </c>
      <c r="AZ11" s="25">
        <f>IF(F6=Rækker!B8,Rækker!C14,IF(F6=Rækker!E8,Rækker!F14,IF(F6=Rækker!H8,Rækker!I14,IF(F6=Rækker!K8,Rækker!L14,IF(F6=Rækker!N8,Rækker!O14,IF(F6=Rækker!Q8,Rækker!R14,IF(F6=Rækker!T8,Rækker!U14,BA11)))))))</f>
        <v>12</v>
      </c>
      <c r="BA11" s="25">
        <f>IF(F6=Rækker!W8,Rækker!X14,IF(F6=Rækker!Z8,Rækker!AA14,IF(F6=Rækker!AC8,Rækker!AD14,IF(F6=Rækker!AF8,Rækker!AG14,IF(F6=Rækker!AI8,Rækker!AJ14,IF(F6=Rækker!AL8,Rækker!AM14,IF(F6=Rækker!AO8,Rækker!AP14,BB11)))))))</f>
        <v>12</v>
      </c>
      <c r="BB11" s="25">
        <f>IF(F6=Rækker!AR8,Rækker!AS14,IF(F6=Rækker!AU8,Rækker!AV14,IF(F6=Rækker!AX8,Rækker!AY14,IF(F6=Rækker!BA8,Rækker!BB14,IF(F6=Rækker!BD8,Rækker!BE14,IF(F6=Rækker!BG8,Rækker!BH14,0))))))</f>
        <v>12</v>
      </c>
      <c r="BC11" s="25">
        <f t="shared" si="23"/>
        <v>2</v>
      </c>
      <c r="BD11" s="25">
        <f t="shared" si="24"/>
        <v>12</v>
      </c>
      <c r="BE11" s="25">
        <f>IF(H6=Rækker!B8,Rækker!B14,IF(H6=Rækker!E8,Rækker!E14,IF(H6=Rækker!H8,Rækker!H14,IF(H6=Rækker!K8,Rækker!K14,IF(H6=Rækker!N8,Rækker!N14,IF(H6=Rækker!Q8,Rækker!Q14,IF(H6=Rækker!T8,Rækker!T14,BF11)))))))</f>
        <v>2</v>
      </c>
      <c r="BF11" s="25">
        <f>IF(H6=Rækker!W8,Rækker!W14,IF(H6=Rækker!Z8,Rækker!Z14,IF(H6=Rækker!AC8,Rækker!AC14,IF(H6=Rækker!AF8,Rækker!AF14,IF(H6=Rækker!AI8,Rækker!AI14,IF(H6=Rækker!AL8,Rækker!AL14,IF(H6=Rækker!AO8,Rækker!AO14,BG11)))))))</f>
        <v>2</v>
      </c>
      <c r="BG11" s="25">
        <f>IF(H6=Rækker!AR8,Rækker!AR14,IF(H6=Rækker!AU8,Rækker!AU14,IF(H6=Rækker!AX8,Rækker!AX14,IF(H6=Rækker!BA8,Rækker!BA14,IF(H6=Rækker!BD8,Rækker!BD14,IF(H6=Rækker!BG8,Rækker!BG14,0))))))</f>
        <v>2</v>
      </c>
      <c r="BH11" s="25">
        <f>IF(H6=Rækker!B8,Rækker!C14,IF(H6=Rækker!E8,Rækker!F14,IF(H6=Rækker!H8,Rækker!I14,IF(H6=Rækker!K8,Rækker!L14,IF(H6=Rækker!N8,Rækker!O14,IF(H6=Rækker!Q8,Rækker!R14,IF(H6=Rækker!T8,Rækker!U14,BI11)))))))</f>
        <v>12</v>
      </c>
      <c r="BI11" s="25">
        <f>IF(H6=Rækker!W8,Rækker!X14,IF(H6=Rækker!Z8,Rækker!AA14,IF(H6=Rækker!AC8,Rækker!AD14,IF(H6=Rækker!AF8,Rækker!AG14,IF(H6=Rækker!AI8,Rækker!AJ14,IF(H6=Rækker!AL8,Rækker!AM14,IF(H6=Rækker!AO8,Rækker!AP14,BJ11)))))))</f>
        <v>12</v>
      </c>
      <c r="BJ11" s="25">
        <f>IF(H6=Rækker!AR8,Rækker!AS14,IF(H6=Rækker!AU8,Rækker!AV14,IF(H6=Rækker!AX8,Rækker!AY14,IF(H6=Rækker!BA8,Rækker!BB14,IF(H6=Rækker!BD8,Rækker!BE14,IF(H6=Rækker!BG8,Rækker!BH14,0))))))</f>
        <v>12</v>
      </c>
      <c r="BK11" s="25">
        <f t="shared" si="25"/>
        <v>2</v>
      </c>
      <c r="BL11" s="25">
        <f t="shared" si="26"/>
        <v>12</v>
      </c>
      <c r="BM11" s="25">
        <f>IF(J6=Rækker!B8,Rækker!B14,IF(J6=Rækker!E8,Rækker!E14,IF(J6=Rækker!H8,Rækker!H14,IF(J6=Rækker!K8,Rækker!K14,IF(J6=Rækker!N8,Rækker!N14,IF(J6=Rækker!Q8,Rækker!Q14,IF(J6=Rækker!T8,Rækker!T14,BN11)))))))</f>
        <v>2</v>
      </c>
      <c r="BN11" s="25">
        <f>IF(J6=Rækker!W8,Rækker!W14,IF(J6=Rækker!Z8,Rækker!Z14,IF(J6=Rækker!AC8,Rækker!AC14,IF(J6=Rækker!AF8,Rækker!AF14,IF(J6=Rækker!AI8,Rækker!AI14,IF(J6=Rækker!AL8,Rækker!AL14,IF(J6=Rækker!AO8,Rækker!AO14,BO11)))))))</f>
        <v>0</v>
      </c>
      <c r="BO11" s="25">
        <f>IF(J6=Rækker!AR8,Rækker!AR14,IF(J6=Rækker!AU8,Rækker!AU14,IF(J6=Rækker!AX8,Rækker!AX14,IF(J6=Rækker!BA8,Rækker!BA14,IF(J6=Rækker!BD8,Rækker!BD14,IF(J6=Rækker!BG8,Rækker!BG14,0))))))</f>
        <v>0</v>
      </c>
      <c r="BP11" s="25">
        <f>IF(J6=Rækker!B8,Rækker!C14,IF(J6=Rækker!E8,Rækker!F14,IF(J6=Rækker!H8,Rækker!I14,IF(J6=Rækker!K8,Rækker!L14,IF(J6=Rækker!N8,Rækker!O14,IF(J6=Rækker!Q8,Rækker!R14,IF(J6=Rækker!T8,Rækker!U14,BQ11)))))))</f>
        <v>12</v>
      </c>
      <c r="BQ11" s="25">
        <f>IF(J6=Rækker!W8,Rækker!X14,IF(J6=Rækker!Z8,Rækker!AA14,IF(J6=Rækker!AC8,Rækker!AD14,IF(J6=Rækker!AF8,Rækker!AG14,IF(J6=Rækker!AI8,Rækker!AJ14,IF(J6=Rækker!AL8,Rækker!AM14,IF(J6=Rækker!AO8,Rækker!AP14,BR11)))))))</f>
        <v>0</v>
      </c>
      <c r="BR11" s="25">
        <f>IF(J6=Rækker!AR8,Rækker!AS14,IF(J6=Rækker!AU8,Rækker!AV14,IF(J6=Rækker!AX8,Rækker!AY14,IF(J6=Rækker!BA8,Rækker!BB14,IF(J6=Rækker!BD8,Rækker!BE14,IF(J6=Rækker!BG8,Rækker!BH14,0))))))</f>
        <v>0</v>
      </c>
      <c r="BS11" s="25">
        <f t="shared" si="27"/>
        <v>2</v>
      </c>
      <c r="BT11" s="25">
        <f t="shared" si="28"/>
        <v>12</v>
      </c>
      <c r="BU11" s="25">
        <f>IF(L6=Rækker!B8,Rækker!B14,IF(L6=Rækker!E8,Rækker!E14,IF(L6=Rækker!H8,Rækker!H14,IF(L6=Rækker!K8,Rækker!K14,IF(L6=Rækker!N8,Rækker!N14,IF(L6=Rækker!Q8,Rækker!Q14,IF(L6=Rækker!T8,Rækker!T14,BV11)))))))</f>
        <v>2</v>
      </c>
      <c r="BV11" s="25">
        <f>IF(L6=Rækker!W8,Rækker!W14,IF(L6=Rækker!Z8,Rækker!Z14,IF(L6=Rækker!AC8,Rækker!AC14,IF(L6=Rækker!AF8,Rækker!AF14,IF(L6=Rækker!AI8,Rækker!AI14,IF(L6=Rækker!AL8,Rækker!AL14,IF(L6=Rækker!AO8,Rækker!AO14,BW11)))))))</f>
        <v>0</v>
      </c>
      <c r="BW11" s="25">
        <f>IF(L6=Rækker!AR8,Rækker!AR14,IF(L6=Rækker!AU8,Rækker!AU14,IF(L6=Rækker!AX8,Rækker!AX14,IF(L6=Rækker!BA8,Rækker!BA14,IF(L6=Rækker!BD8,Rækker!BD14,IF(L6=Rækker!BG8,Rækker!BG14,0))))))</f>
        <v>0</v>
      </c>
      <c r="BX11" s="25">
        <f>IF(L6=Rækker!B8,Rækker!C14,IF(L6=Rækker!E8,Rækker!F14,IF(L6=Rækker!H8,Rækker!I14,IF(L6=Rækker!K8,Rækker!L14,IF(L6=Rækker!N8,Rækker!O14,IF(L6=Rækker!Q8,Rækker!R14,IF(L6=Rækker!T8,Rækker!U14,BY11)))))))</f>
        <v>12</v>
      </c>
      <c r="BY11" s="25">
        <f>IF(L6=Rækker!W8,Rækker!X14,IF(L6=Rækker!Z8,Rækker!AA14,IF(L6=Rækker!AC8,Rækker!AD14,IF(L6=Rækker!AF8,Rækker!AG14,IF(L6=Rækker!AI8,Rækker!AJ14,IF(L6=Rækker!AL8,Rækker!AM14,IF(L6=Rækker!AO8,Rækker!AP14,BZ11)))))))</f>
        <v>0</v>
      </c>
      <c r="BZ11" s="25">
        <f>IF(L6=Rækker!AR8,Rækker!AS14,IF(L6=Rækker!AU8,Rækker!AV14,IF(L6=Rækker!AX8,Rækker!AY14,IF(L6=Rækker!BA8,Rækker!BB14,IF(L6=Rækker!BD8,Rækker!BE14,IF(L6=Rækker!BG8,Rækker!BH14,0))))))</f>
        <v>0</v>
      </c>
      <c r="CA11" s="25">
        <f t="shared" si="29"/>
        <v>2</v>
      </c>
      <c r="CB11" s="25">
        <f t="shared" si="30"/>
        <v>12</v>
      </c>
      <c r="CC11" s="25">
        <f>IF(N6=Rækker!B8,Rækker!B14,IF(N6=Rækker!E8,Rækker!E14,IF(N6=Rækker!H8,Rækker!H14,IF(N6=Rækker!K8,Rækker!K14,IF(N6=Rækker!N8,Rækker!N14,IF(N6=Rækker!Q8,Rækker!Q14,IF(N6=Rækker!T8,Rækker!T14,CD11)))))))</f>
        <v>2</v>
      </c>
      <c r="CD11" s="25">
        <f>IF(N6=Rækker!W8,Rækker!W14,IF(N6=Rækker!Z8,Rækker!Z14,IF(N6=Rækker!AC8,Rækker!AC14,IF(N6=Rækker!AF8,Rækker!AF14,IF(N6=Rækker!AI8,Rækker!AI14,IF(N6=Rækker!AL8,Rækker!AL14,IF(N6=Rækker!AO8,Rækker!AO14,CE11)))))))</f>
        <v>2</v>
      </c>
      <c r="CE11" s="25">
        <f>IF(N6=Rækker!AR8,Rækker!AR14,IF(N6=Rækker!AU8,Rækker!AU14,IF(N6=Rækker!AX8,Rækker!AX14,IF(N6=Rækker!BA8,Rækker!BA14,IF(N6=Rækker!BD8,Rækker!BD14,IF(N6=Rækker!BG8,Rækker!BG14,0))))))</f>
        <v>0</v>
      </c>
      <c r="CF11" s="25">
        <f>IF(N6=Rækker!B8,Rækker!C14,IF(N6=Rækker!E8,Rækker!F14,IF(N6=Rækker!H8,Rækker!I14,IF(N6=Rækker!K8,Rækker!L14,IF(N6=Rækker!N8,Rækker!O14,IF(N6=Rækker!Q8,Rækker!R14,IF(N6=Rækker!T8,Rækker!U14,CG11)))))))</f>
        <v>12</v>
      </c>
      <c r="CG11" s="25">
        <f>IF(N6=Rækker!W8,Rækker!X14,IF(N6=Rækker!Z8,Rækker!AA14,IF(N6=Rækker!AC8,Rækker!AD14,IF(N6=Rækker!AF8,Rækker!AG14,IF(N6=Rækker!AI8,Rækker!AJ14,IF(N6=Rækker!AL8,Rækker!AM14,IF(N6=Rækker!AO8,Rækker!AP14,CH11)))))))</f>
        <v>12</v>
      </c>
      <c r="CH11" s="25">
        <f>IF(N6=Rækker!AR8,Rækker!AS14,IF(N6=Rækker!AU8,Rækker!AV14,IF(N6=Rækker!AX8,Rækker!AY14,IF(N6=Rækker!BA8,Rækker!BB14,IF(N6=Rækker!BD8,Rækker!BE14,IF(N6=Rækker!BG8,Rækker!BH14,0))))))</f>
        <v>0</v>
      </c>
      <c r="CI11" s="25">
        <f t="shared" si="31"/>
        <v>2</v>
      </c>
      <c r="CJ11" s="25">
        <f t="shared" si="32"/>
        <v>2</v>
      </c>
      <c r="CK11" s="25">
        <f>IF(P6=Rækker!B8,Rækker!B14,IF(P6=Rækker!E8,Rækker!E14,IF(P6=Rækker!H8,Rækker!H14,IF(P6=Rækker!K8,Rækker!K14,IF(P6=Rækker!N8,Rækker!N14,IF(P6=Rækker!Q8,Rækker!Q14,IF(P6=Rækker!T8,Rækker!T14,CL11)))))))</f>
        <v>2</v>
      </c>
      <c r="CL11" s="25">
        <f>IF(P6=Rækker!W8,Rækker!W14,IF(P6=Rækker!Z8,Rækker!Z14,IF(P6=Rækker!AC8,Rækker!AC14,IF(P6=Rækker!AF8,Rækker!AF14,IF(P6=Rækker!AI8,Rækker!AI14,IF(P6=Rækker!AL8,Rækker!AL14,IF(P6=Rækker!AO8,Rækker!AO14,CM11)))))))</f>
        <v>2</v>
      </c>
      <c r="CM11" s="25">
        <f>IF(P6=Rækker!AR8,Rækker!AR14,IF(P6=Rækker!AU8,Rækker!AU14,IF(P6=Rækker!AX8,Rækker!AX14,IF(P6=Rækker!BA8,Rækker!BA14,IF(P6=Rækker!BD8,Rækker!BD14,IF(P6=Rækker!BG8,Rækker!BG14,0))))))</f>
        <v>2</v>
      </c>
      <c r="CN11" s="25">
        <f>IF(P6=Rækker!B8,Rækker!C14,IF(P6=Rækker!E8,Rækker!F14,IF(P6=Rækker!H8,Rækker!I14,IF(P6=Rækker!K8,Rækker!L14,IF(P6=Rækker!N8,Rækker!O14,IF(P6=Rækker!Q8,Rækker!R14,IF(P6=Rækker!T8,Rækker!U14,CO11)))))))</f>
        <v>2</v>
      </c>
      <c r="CO11" s="25">
        <f>IF(P6=Rækker!W8,Rækker!X14,IF(P6=Rækker!Z8,Rækker!AA14,IF(P6=Rækker!AC8,Rækker!AD14,IF(P6=Rækker!AF8,Rækker!AG14,IF(P6=Rækker!AI8,Rækker!AJ14,IF(P6=Rækker!AL8,Rækker!AM14,IF(P6=Rækker!AO8,Rækker!AP14,CP11)))))))</f>
        <v>2</v>
      </c>
      <c r="CP11" s="25">
        <f>IF(P6=Rækker!AR8,Rækker!AS14,IF(P6=Rækker!AU8,Rækker!AV14,IF(P6=Rækker!AX8,Rækker!AY14,IF(P6=Rækker!BA8,Rækker!BB14,IF(P6=Rækker!BD8,Rækker!BE14,IF(P6=Rækker!BG8,Rækker!BH14,0))))))</f>
        <v>2</v>
      </c>
      <c r="CQ11" s="25" t="str">
        <f t="shared" si="33"/>
        <v>X</v>
      </c>
      <c r="CR11" s="25" t="str">
        <f t="shared" si="34"/>
        <v>1X2</v>
      </c>
      <c r="CS11" s="25" t="str">
        <f>IF(R6=Rækker!B8,Rækker!B14,IF(R6=Rækker!E8,Rækker!E14,IF(R6=Rækker!H8,Rækker!H14,IF(R6=Rækker!K8,Rækker!K14,IF(R6=Rækker!N8,Rækker!N14,IF(R6=Rækker!Q8,Rækker!Q14,IF(R6=Rækker!T8,Rækker!T14,CT11)))))))</f>
        <v>X</v>
      </c>
      <c r="CT11" s="25" t="str">
        <f>IF(R6=Rækker!W8,Rækker!W14,IF(R6=Rækker!Z8,Rækker!Z14,IF(R6=Rækker!AC8,Rækker!AC14,IF(R6=Rækker!AF8,Rækker!AF14,IF(R6=Rækker!AI8,Rækker!AI14,IF(R6=Rækker!AL8,Rækker!AL14,IF(R6=Rækker!AO8,Rækker!AO14,CU11)))))))</f>
        <v>X</v>
      </c>
      <c r="CU11" s="25">
        <f>IF(R6=Rækker!AR8,Rækker!AR14,IF(R6=Rækker!AU8,Rækker!AU14,IF(R6=Rækker!AX8,Rækker!AX14,IF(R6=Rækker!BA8,Rækker!BA14,IF(R6=Rækker!BD8,Rækker!BD14,IF(R6=Rækker!BG8,Rækker!BG14,0))))))</f>
        <v>0</v>
      </c>
      <c r="CV11" s="25" t="str">
        <f>IF(R6=Rækker!B8,Rækker!C14,IF(R6=Rækker!E8,Rækker!F14,IF(R6=Rækker!H8,Rækker!I14,IF(R6=Rækker!K8,Rækker!L14,IF(R6=Rækker!N8,Rækker!O14,IF(R6=Rækker!Q8,Rækker!R14,IF(R6=Rækker!T8,Rækker!U14,CW11)))))))</f>
        <v>1x2</v>
      </c>
      <c r="CW11" s="25" t="str">
        <f>IF(R6=Rækker!W8,Rækker!X14,IF(R6=Rækker!Z8,Rækker!AA14,IF(R6=Rækker!AC8,Rækker!AD14,IF(R6=Rækker!AF8,Rækker!AG14,IF(R6=Rækker!AI8,Rækker!AJ14,IF(R6=Rækker!AL8,Rækker!AM14,IF(R6=Rækker!AO8,Rækker!AP14,CX11)))))))</f>
        <v>1x2</v>
      </c>
      <c r="CX11" s="25">
        <f>IF(R6=Rækker!AR8,Rækker!AS14,IF(R6=Rækker!AU8,Rækker!AV14,IF(R6=Rækker!AX8,Rækker!AY14,IF(R6=Rækker!BA8,Rækker!BB14,IF(R6=Rækker!BD8,Rækker!BE14,IF(R6=Rækker!BG8,Rækker!BH14,0))))))</f>
        <v>0</v>
      </c>
      <c r="CY11" s="25">
        <f t="shared" si="35"/>
        <v>2</v>
      </c>
      <c r="CZ11" s="25">
        <f t="shared" si="36"/>
        <v>2</v>
      </c>
      <c r="DA11" s="25">
        <f>IF(T6=Rækker!B8,Rækker!B14,IF(T6=Rækker!E8,Rækker!E14,IF(T6=Rækker!H8,Rækker!H14,IF(T6=Rækker!K8,Rækker!K14,IF(T6=Rækker!N8,Rækker!N14,IF(T6=Rækker!Q8,Rækker!Q14,IF(T6=Rækker!T8,Rækker!T14,DB11)))))))</f>
        <v>2</v>
      </c>
      <c r="DB11" s="25">
        <f>IF(T6=Rækker!W8,Rækker!W14,IF(T6=Rækker!Z8,Rækker!Z14,IF(T6=Rækker!AC8,Rækker!AC14,IF(T6=Rækker!AF8,Rækker!AF14,IF(T6=Rækker!AI8,Rækker!AI14,IF(T6=Rækker!AL8,Rækker!AL14,IF(T6=Rækker!AO8,Rækker!AO14,DC11)))))))</f>
        <v>2</v>
      </c>
      <c r="DC11" s="25">
        <f>IF(T6=Rækker!AR8,Rækker!AR14,IF(T6=Rækker!AU8,Rækker!AU14,IF(T6=Rækker!AX8,Rækker!AX14,IF(T6=Rækker!BA8,Rækker!BA14,IF(T6=Rækker!BD8,Rækker!BD14,IF(T6=Rækker!BG8,Rækker!BG14,0))))))</f>
        <v>0</v>
      </c>
      <c r="DD11" s="25">
        <f>IF(T6=Rækker!B8,Rækker!C14,IF(T6=Rækker!E8,Rækker!F14,IF(T6=Rækker!H8,Rækker!I14,IF(T6=Rækker!K8,Rækker!L14,IF(T6=Rækker!N8,Rækker!O14,IF(T6=Rækker!Q8,Rækker!R14,IF(T6=Rækker!T8,Rækker!U14,DE11)))))))</f>
        <v>2</v>
      </c>
      <c r="DE11" s="25">
        <f>IF(T6=Rækker!W8,Rækker!X14,IF(T6=Rækker!Z8,Rækker!AA14,IF(T6=Rækker!AC8,Rækker!AD14,IF(T6=Rækker!AF8,Rækker!AG14,IF(T6=Rækker!AI8,Rækker!AJ14,IF(T6=Rækker!AL8,Rækker!AM14,IF(T6=Rækker!AO8,Rækker!AP14,DF11)))))))</f>
        <v>2</v>
      </c>
      <c r="DF11" s="25">
        <f>IF(T6=Rækker!AR8,Rækker!AS14,IF(T6=Rækker!AU8,Rækker!AV14,IF(T6=Rækker!AX8,Rækker!AY14,IF(T6=Rækker!BA8,Rækker!BB14,IF(T6=Rækker!BD8,Rækker!BE14,IF(T6=Rækker!BG8,Rækker!BH14,0))))))</f>
        <v>0</v>
      </c>
      <c r="DG11" s="25" t="str">
        <f t="shared" si="37"/>
        <v>X</v>
      </c>
      <c r="DH11" s="25" t="str">
        <f t="shared" si="38"/>
        <v>X2</v>
      </c>
      <c r="DI11" s="25" t="str">
        <f>IF(V6=Rækker!B8,Rækker!B14,IF(V6=Rækker!E8,Rækker!E14,IF(V6=Rækker!H8,Rækker!H14,IF(V6=Rækker!K8,Rækker!K14,IF(V6=Rækker!N8,Rækker!N14,IF(V6=Rækker!Q8,Rækker!Q14,IF(V6=Rækker!T8,Rækker!T14,DJ11)))))))</f>
        <v>x</v>
      </c>
      <c r="DJ11" s="25" t="str">
        <f>IF(V6=Rækker!W8,Rækker!W14,IF(V6=Rækker!Z8,Rækker!Z14,IF(V6=Rækker!AC8,Rækker!AC14,IF(V6=Rækker!AF8,Rækker!AF14,IF(V6=Rækker!AI8,Rækker!AI14,IF(V6=Rækker!AL8,Rækker!AL14,IF(V6=Rækker!AO8,Rækker!AO14,DK11)))))))</f>
        <v>x</v>
      </c>
      <c r="DK11" s="25" t="str">
        <f>IF(V6=Rækker!AR8,Rækker!AR14,IF(V6=Rækker!AU8,Rækker!AU14,IF(V6=Rækker!AX8,Rækker!AX14,IF(V6=Rækker!BA8,Rækker!BA14,IF(V6=Rækker!BD8,Rækker!BD14,IF(V6=Rækker!BG8,Rækker!BG14,0))))))</f>
        <v>x</v>
      </c>
      <c r="DL11" s="25" t="str">
        <f>IF(V6=Rækker!B8,Rækker!C14,IF(V6=Rækker!E8,Rækker!F14,IF(V6=Rækker!H8,Rækker!I14,IF(V6=Rækker!K8,Rækker!L14,IF(V6=Rækker!N8,Rækker!O14,IF(V6=Rækker!Q8,Rækker!R14,IF(V6=Rækker!T8,Rækker!U14,DM11)))))))</f>
        <v>x2</v>
      </c>
      <c r="DM11" s="25" t="str">
        <f>IF(V6=Rækker!W8,Rækker!X14,IF(V6=Rækker!Z8,Rækker!AA14,IF(V6=Rækker!AC8,Rækker!AD14,IF(V6=Rækker!AF8,Rækker!AG14,IF(V6=Rækker!AI8,Rækker!AJ14,IF(V6=Rækker!AL8,Rækker!AM14,IF(V6=Rækker!AO8,Rækker!AP14,DN11)))))))</f>
        <v>x2</v>
      </c>
      <c r="DN11" s="25" t="str">
        <f>IF(V6=Rækker!AR8,Rækker!AS14,IF(V6=Rækker!AU8,Rækker!AV14,IF(V6=Rækker!AX8,Rækker!AY14,IF(V6=Rækker!BA8,Rækker!BB14,IF(V6=Rækker!BD8,Rækker!BE14,IF(V6=Rækker!BG8,Rækker!BH14,0))))))</f>
        <v>x2</v>
      </c>
      <c r="DO11" s="25">
        <f t="shared" si="39"/>
        <v>2</v>
      </c>
      <c r="DP11" s="25">
        <f t="shared" si="40"/>
        <v>12</v>
      </c>
      <c r="DQ11" s="25">
        <f>IF(X6=Rækker!B8,Rækker!B14,IF(X6=Rækker!E8,Rækker!E14,IF(X6=Rækker!H8,Rækker!H14,IF(X6=Rækker!K8,Rækker!K14,IF(X6=Rækker!N8,Rækker!N14,IF(X6=Rækker!Q8,Rækker!Q14,IF(X6=Rækker!T8,Rækker!T14,DR11)))))))</f>
        <v>2</v>
      </c>
      <c r="DR11" s="25">
        <f>IF(X6=Rækker!W8,Rækker!W14,IF(X6=Rækker!Z8,Rækker!Z14,IF(X6=Rækker!AC8,Rækker!AC14,IF(X6=Rækker!AF8,Rækker!AF14,IF(X6=Rækker!AI8,Rækker!AI14,IF(X6=Rækker!AL8,Rækker!AL14,IF(X6=Rækker!AO8,Rækker!AO14,DS11)))))))</f>
        <v>0</v>
      </c>
      <c r="DS11" s="25">
        <f>IF(X6=Rækker!AR8,Rækker!AR14,IF(X6=Rækker!AU8,Rækker!AU14,IF(X6=Rækker!AX8,Rækker!AX14,IF(X6=Rækker!BA8,Rækker!BA14,IF(X6=Rækker!BD8,Rækker!BD14,IF(X6=Rækker!BG8,Rækker!BG14,0))))))</f>
        <v>0</v>
      </c>
      <c r="DT11" s="25">
        <f>IF(X6=Rækker!B8,Rækker!C14,IF(X6=Rækker!E8,Rækker!F14,IF(X6=Rækker!H8,Rækker!I14,IF(X6=Rækker!K8,Rækker!L14,IF(X6=Rækker!N8,Rækker!O14,IF(X6=Rækker!Q8,Rækker!R14,IF(X6=Rækker!T8,Rækker!U14,DU11)))))))</f>
        <v>12</v>
      </c>
      <c r="DU11" s="25">
        <f>IF(X6=Rækker!W8,Rækker!X14,IF(X6=Rækker!Z8,Rækker!AA14,IF(X6=Rækker!AC8,Rækker!AD14,IF(X6=Rækker!AF8,Rækker!AG14,IF(X6=Rækker!AI8,Rækker!AJ14,IF(X6=Rækker!AL8,Rækker!AM14,IF(X6=Rækker!AO8,Rækker!AP14,DV11)))))))</f>
        <v>0</v>
      </c>
      <c r="DV11" s="25">
        <f>IF(X6=Rækker!AR8,Rækker!AS14,IF(X6=Rækker!AU8,Rækker!AV14,IF(X6=Rækker!AX8,Rækker!AY14,IF(X6=Rækker!BA8,Rækker!BB14,IF(X6=Rækker!BD8,Rækker!BE14,IF(X6=Rækker!BG8,Rækker!BH14,0))))))</f>
        <v>0</v>
      </c>
      <c r="DW11" s="25">
        <f t="shared" si="41"/>
        <v>2</v>
      </c>
      <c r="DX11" s="25" t="str">
        <f t="shared" si="42"/>
        <v>X2</v>
      </c>
      <c r="DY11" s="25">
        <f>IF(Z6=Rækker!B8,Rækker!B14,IF(Z6=Rækker!E8,Rækker!E14,IF(Z6=Rækker!H8,Rækker!H14,IF(Z6=Rækker!K8,Rækker!K14,IF(Z6=Rækker!N8,Rækker!N14,IF(Z6=Rækker!Q8,Rækker!Q14,IF(Z6=Rækker!T8,Rækker!T14,DZ11)))))))</f>
        <v>2</v>
      </c>
      <c r="DZ11" s="25">
        <f>IF(Z6=Rækker!W8,Rækker!W14,IF(Z6=Rækker!Z8,Rækker!Z14,IF(Z6=Rækker!AC8,Rækker!AC14,IF(Z6=Rækker!AF8,Rækker!AF14,IF(Z6=Rækker!AI8,Rækker!AI14,IF(Z6=Rækker!AL8,Rækker!AL14,IF(Z6=Rækker!AO8,Rækker!AO14,EA11)))))))</f>
        <v>0</v>
      </c>
      <c r="EA11" s="25">
        <f>IF(Z6=Rækker!AR8,Rækker!AR14,IF(Z6=Rækker!AU8,Rækker!AU14,IF(Z6=Rækker!AX8,Rækker!AX14,IF(Z6=Rækker!BA8,Rækker!BA14,IF(Z6=Rækker!BD8,Rækker!BD14,IF(Z6=Rækker!BG8,Rækker!BG14,0))))))</f>
        <v>0</v>
      </c>
      <c r="EB11" s="25" t="str">
        <f>IF(Z6=Rækker!B8,Rækker!C14,IF(Z6=Rækker!E8,Rækker!F14,IF(Z6=Rækker!H8,Rækker!I14,IF(Z6=Rækker!K8,Rækker!L14,IF(Z6=Rækker!N8,Rækker!O14,IF(Z6=Rækker!Q8,Rækker!R14,IF(Z6=Rækker!T8,Rækker!U14,EC11)))))))</f>
        <v>x2</v>
      </c>
      <c r="EC11" s="25">
        <f>IF(Z6=Rækker!W8,Rækker!X14,IF(Z6=Rækker!Z8,Rækker!AA14,IF(Z6=Rækker!AC8,Rækker!AD14,IF(Z6=Rækker!AF8,Rækker!AG14,IF(Z6=Rækker!AI8,Rækker!AJ14,IF(Z6=Rækker!AL8,Rækker!AM14,IF(Z6=Rækker!AO8,Rækker!AP14,ED11)))))))</f>
        <v>0</v>
      </c>
      <c r="ED11" s="25">
        <f>IF(Z6=Rækker!AR8,Rækker!AS14,IF(Z6=Rækker!AU8,Rækker!AV14,IF(Z6=Rækker!AX8,Rækker!AY14,IF(Z6=Rækker!BA8,Rækker!BB14,IF(Z6=Rækker!BD8,Rækker!BE14,IF(Z6=Rækker!BG8,Rækker!BH14,0))))))</f>
        <v>0</v>
      </c>
      <c r="EE11" s="25" t="str">
        <f t="shared" si="43"/>
        <v>2*</v>
      </c>
      <c r="EF11" s="25">
        <f t="shared" si="44"/>
        <v>2</v>
      </c>
      <c r="EG11" s="25" t="str">
        <f>IF(AB6=Rækker!B8,Rækker!B14,IF(AB6=Rækker!E8,Rækker!E14,IF(AB6=Rækker!H8,Rækker!H14,IF(AB6=Rækker!K8,Rækker!K14,IF(AB6=Rækker!N8,Rækker!N14,IF(AB6=Rækker!Q8,Rækker!Q14,IF(AB6=Rækker!T8,Rækker!T14,EH11)))))))</f>
        <v>2*</v>
      </c>
      <c r="EH11" s="25" t="str">
        <f>IF(AB6=Rækker!W8,Rækker!W14,IF(AB6=Rækker!Z8,Rækker!Z14,IF(AB6=Rækker!AC8,Rækker!AC14,IF(AB6=Rækker!AF8,Rækker!AF14,IF(AB6=Rækker!AI8,Rækker!AI14,IF(AB6=Rækker!AL8,Rækker!AL14,IF(AB6=Rækker!AO8,Rækker!AO14,EI11)))))))</f>
        <v>2*</v>
      </c>
      <c r="EI11" s="25" t="str">
        <f>IF(AB6=Rækker!AR8,Rækker!AR14,IF(AB6=Rækker!AU8,Rækker!AU14,IF(AB6=Rækker!AX8,Rækker!AX14,IF(AB6=Rækker!BA8,Rækker!BA14,IF(AB6=Rækker!BD8,Rækker!BD14,IF(AB6=Rækker!BG8,Rækker!BG14,0))))))</f>
        <v>2*</v>
      </c>
      <c r="EJ11" s="25">
        <f>IF(AB6=Rækker!B8,Rækker!C14,IF(AB6=Rækker!E8,Rækker!F14,IF(AB6=Rækker!H8,Rækker!I14,IF(AB6=Rækker!K8,Rækker!L14,IF(AB6=Rækker!N8,Rækker!O14,IF(AB6=Rækker!Q8,Rækker!R14,IF(AB6=Rækker!T8,Rækker!U14,EK11)))))))</f>
        <v>2</v>
      </c>
      <c r="EK11" s="25">
        <f>IF(AB6=Rækker!W8,Rækker!X14,IF(AB6=Rækker!Z8,Rækker!AA14,IF(AB6=Rækker!AC8,Rækker!AD14,IF(AB6=Rækker!AF8,Rækker!AG14,IF(AB6=Rækker!AI8,Rækker!AJ14,IF(AB6=Rækker!AL8,Rækker!AM14,IF(AB6=Rækker!AO8,Rækker!AP14,EL11)))))))</f>
        <v>2</v>
      </c>
      <c r="EL11" s="25">
        <f>IF(AB6=Rækker!AR8,Rækker!AS14,IF(AB6=Rækker!AU8,Rækker!AV14,IF(AB6=Rækker!AX8,Rækker!AY14,IF(AB6=Rækker!BA8,Rækker!BB14,IF(AB6=Rækker!BD8,Rækker!BE14,IF(AB6=Rækker!BG8,Rækker!BH14,0))))))</f>
        <v>2</v>
      </c>
      <c r="EM11" s="25" t="str">
        <f t="shared" si="45"/>
        <v>X</v>
      </c>
      <c r="EN11" s="25" t="str">
        <f t="shared" si="46"/>
        <v>1X2</v>
      </c>
      <c r="EO11" s="25" t="str">
        <f>IF(AD6=Rækker!B8,Rækker!B14,IF(AD6=Rækker!E8,Rækker!E14,IF(AD6=Rækker!H8,Rækker!H14,IF(AD6=Rækker!K8,Rækker!K14,IF(AD6=Rækker!N8,Rækker!N14,IF(AD6=Rækker!Q8,Rækker!Q14,IF(AD6=Rækker!T8,Rækker!T14,EP11)))))))</f>
        <v>x</v>
      </c>
      <c r="EP11" s="25" t="str">
        <f>IF(AD6=Rækker!W8,Rækker!W14,IF(AD6=Rækker!Z8,Rækker!Z14,IF(AD6=Rækker!AC8,Rækker!AC14,IF(AD6=Rækker!AF8,Rækker!AF14,IF(AD6=Rækker!AI8,Rækker!AI14,IF(AD6=Rækker!AL8,Rækker!AL14,IF(AD6=Rækker!AO8,Rækker!AO14,EQ11)))))))</f>
        <v>x</v>
      </c>
      <c r="EQ11" s="25">
        <f>IF(AD6=Rækker!AR8,Rækker!AR14,IF(AD6=Rækker!AU8,Rækker!AU14,IF(AD6=Rækker!AX8,Rækker!AX14,IF(AD6=Rækker!BA8,Rækker!BA14,IF(AD6=Rækker!BD8,Rækker!BD14,IF(AD6=Rækker!BG8,Rækker!BG14,0))))))</f>
        <v>0</v>
      </c>
      <c r="ER11" s="25" t="str">
        <f>IF(AD6=Rækker!B8,Rækker!C14,IF(AD6=Rækker!E8,Rækker!F14,IF(AD6=Rækker!H8,Rækker!I14,IF(AD6=Rækker!K8,Rækker!L14,IF(AD6=Rækker!N8,Rækker!O14,IF(AD6=Rækker!Q8,Rækker!R14,IF(AD6=Rækker!T8,Rækker!U14,ES11)))))))</f>
        <v>1x2</v>
      </c>
      <c r="ES11" s="25" t="str">
        <f>IF(AD6=Rækker!W8,Rækker!X14,IF(AD6=Rækker!Z8,Rækker!AA14,IF(AD6=Rækker!AC8,Rækker!AD14,IF(AD6=Rækker!AF8,Rækker!AG14,IF(AD6=Rækker!AI8,Rækker!AJ14,IF(AD6=Rækker!AL8,Rækker!AM14,IF(AD6=Rækker!AO8,Rækker!AP14,ET11)))))))</f>
        <v>1x2</v>
      </c>
      <c r="ET11" s="25">
        <f>IF(AD6=Rækker!AR8,Rækker!AS14,IF(AD6=Rækker!AU8,Rækker!AV14,IF(AD6=Rækker!AX8,Rækker!AY14,IF(AD6=Rækker!BA8,Rækker!BB14,IF(AD6=Rækker!BD8,Rækker!BE14,IF(AD6=Rækker!BG8,Rækker!BH14,0))))))</f>
        <v>0</v>
      </c>
      <c r="EU11" s="25">
        <f t="shared" si="47"/>
        <v>0</v>
      </c>
      <c r="EV11" s="25">
        <f t="shared" si="48"/>
        <v>0</v>
      </c>
      <c r="EW11" s="25">
        <f>IF(AF6=Rækker!B8,Rækker!B14,IF(AF6=Rækker!E8,Rækker!E14,IF(AF6=Rækker!H8,Rækker!H14,IF(AF6=Rækker!K8,Rækker!K14,IF(AF6=Rækker!N8,Rækker!N14,IF(AF6=Rækker!Q8,Rækker!Q14,IF(AF6=Rækker!T8,Rækker!T14,EX11)))))))</f>
        <v>0</v>
      </c>
      <c r="EX11" s="25">
        <f>IF(AF6=Rækker!W8,Rækker!W14,IF(AF6=Rækker!Z8,Rækker!Z14,IF(AF6=Rækker!AC8,Rækker!AC14,IF(AF6=Rækker!AF8,Rækker!AF14,IF(AF6=Rækker!AI8,Rækker!AI14,IF(AF6=Rækker!AL8,Rækker!AL14,IF(AF6=Rækker!AO8,Rækker!AO14,EY11)))))))</f>
        <v>0</v>
      </c>
      <c r="EY11" s="25">
        <f>IF(AF6=Rækker!AR8,Rækker!AR14,IF(AF6=Rækker!AU8,Rækker!AU14,IF(AF6=Rækker!AX8,Rækker!AX14,IF(AF6=Rækker!BA8,Rækker!BA14,IF(AF6=Rækker!BD8,Rækker!BD14,IF(AF6=Rækker!BG8,Rækker!BG14,0))))))</f>
        <v>0</v>
      </c>
      <c r="EZ11" s="25">
        <f>IF(AF6=Rækker!B8,Rækker!C14,IF(AF6=Rækker!E8,Rækker!F14,IF(AF6=Rækker!H8,Rækker!I14,IF(AF6=Rækker!K8,Rækker!L14,IF(AF6=Rækker!N8,Rækker!O14,IF(AF6=Rækker!Q8,Rækker!R14,IF(AF6=Rækker!T8,Rækker!U14,FA11)))))))</f>
        <v>0</v>
      </c>
      <c r="FA11" s="25">
        <f>IF(AF6=Rækker!W8,Rækker!X14,IF(AF6=Rækker!Z8,Rækker!AA14,IF(AF6=Rækker!AC8,Rækker!AD14,IF(AF6=Rækker!AF8,Rækker!AG14,IF(AF6=Rækker!AI8,Rækker!AJ14,IF(AF6=Rækker!AL8,Rækker!AM14,IF(AF6=Rækker!AO8,Rækker!AP14,FB11)))))))</f>
        <v>0</v>
      </c>
      <c r="FB11" s="25">
        <f>IF(AF6=Rækker!AR8,Rækker!AS14,IF(AF6=Rækker!AU8,Rækker!AV14,IF(AF6=Rækker!AX8,Rækker!AY14,IF(AF6=Rækker!BA8,Rækker!BB14,IF(AF6=Rækker!BD8,Rækker!BE14,IF(AF6=Rækker!BG8,Rækker!BH14,0))))))</f>
        <v>0</v>
      </c>
      <c r="FC11" s="25">
        <f t="shared" si="49"/>
        <v>2</v>
      </c>
      <c r="FD11" s="25">
        <f t="shared" si="50"/>
        <v>2</v>
      </c>
      <c r="FE11" s="25">
        <f>IF(AH6=Rækker!B8,Rækker!B14,IF(AH6=Rækker!E8,Rækker!E14,IF(AH6=Rækker!H8,Rækker!H14,IF(AH6=Rækker!K8,Rækker!K14,IF(AH6=Rækker!N8,Rækker!N14,IF(AH6=Rækker!Q8,Rækker!Q14,IF(AH6=Rækker!T8,Rækker!T14,FF11)))))))</f>
        <v>2</v>
      </c>
      <c r="FF11" s="25">
        <f>IF(AH6=Rækker!W8,Rækker!W14,IF(AH6=Rækker!Z8,Rækker!Z14,IF(AH6=Rækker!AC8,Rækker!AC14,IF(AH6=Rækker!AF8,Rækker!AF14,IF(AH6=Rækker!AI8,Rækker!AI14,IF(AH6=Rækker!AL8,Rækker!AL14,IF(AH6=Rækker!AO8,Rækker!AO14,FG11)))))))</f>
        <v>0</v>
      </c>
      <c r="FG11" s="25">
        <f>IF(AH6=Rækker!AR8,Rækker!AR14,IF(AH6=Rækker!AU8,Rækker!AU14,IF(AH6=Rækker!AX8,Rækker!AX14,IF(AH6=Rækker!BA8,Rækker!BA14,IF(AH6=Rækker!BD8,Rækker!BD14,IF(AH6=Rækker!BG8,Rækker!BG14,0))))))</f>
        <v>0</v>
      </c>
      <c r="FH11" s="25">
        <f>IF(AH6=Rækker!B8,Rækker!C14,IF(AH6=Rækker!E8,Rækker!F14,IF(AH6=Rækker!H8,Rækker!I14,IF(AH6=Rækker!K8,Rækker!L14,IF(AH6=Rækker!N8,Rækker!O14,IF(AH6=Rækker!Q8,Rækker!R14,IF(AH6=Rækker!T8,Rækker!U14,FI11)))))))</f>
        <v>2</v>
      </c>
      <c r="FI11" s="25">
        <f>IF(AH6=Rækker!W8,Rækker!X14,IF(AH6=Rækker!Z8,Rækker!AA14,IF(AH6=Rækker!AC8,Rækker!AD14,IF(AH6=Rækker!AF8,Rækker!AG14,IF(AH6=Rækker!AI8,Rækker!AJ14,IF(AH6=Rækker!AL8,Rækker!AM14,IF(AH6=Rækker!AO8,Rækker!AP14,FJ11)))))))</f>
        <v>0</v>
      </c>
      <c r="FJ11" s="25">
        <f>IF(AH6=Rækker!AR8,Rækker!AS14,IF(AH6=Rækker!AU8,Rækker!AV14,IF(AH6=Rækker!AX8,Rækker!AY14,IF(AH6=Rækker!BA8,Rækker!BB14,IF(AH6=Rækker!BD8,Rækker!BE14,IF(AH6=Rækker!BG8,Rækker!BH14,0))))))</f>
        <v>0</v>
      </c>
      <c r="FK11" s="25">
        <f t="shared" si="51"/>
        <v>2</v>
      </c>
      <c r="FL11" s="25" t="str">
        <f t="shared" si="52"/>
        <v>X2</v>
      </c>
      <c r="FM11" s="25">
        <f>IF(AJ6=Rækker!B8,Rækker!B14,IF(AJ6=Rækker!E8,Rækker!E14,IF(AJ6=Rækker!H8,Rækker!H14,IF(AJ6=Rækker!K8,Rækker!K14,IF(AJ6=Rækker!N8,Rækker!N14,IF(AJ6=Rækker!Q8,Rækker!Q14,IF(AJ6=Rækker!T8,Rækker!T14,FN11)))))))</f>
        <v>2</v>
      </c>
      <c r="FN11" s="25">
        <f>IF(AJ6=Rækker!W8,Rækker!W14,IF(AJ6=Rækker!Z8,Rækker!Z14,IF(AJ6=Rækker!AC8,Rækker!AC14,IF(AJ6=Rækker!AF8,Rækker!AF14,IF(AJ6=Rækker!AI8,Rækker!AI14,IF(AJ6=Rækker!AL8,Rækker!AL14,IF(AJ6=Rækker!AO8,Rækker!AO14,FO11)))))))</f>
        <v>2</v>
      </c>
      <c r="FO11" s="25">
        <f>IF(AJ6=Rækker!AR8,Rækker!AR14,IF(AJ6=Rækker!AU8,Rækker!AU14,IF(AJ6=Rækker!AX8,Rækker!AX14,IF(AJ6=Rækker!BA8,Rækker!BA14,IF(AJ6=Rækker!BD8,Rækker!BD14,IF(AJ6=Rækker!BG8,Rækker!BG14,0))))))</f>
        <v>0</v>
      </c>
      <c r="FP11" s="25" t="str">
        <f>IF(AJ6=Rækker!B8,Rækker!C14,IF(AJ6=Rækker!E8,Rækker!F14,IF(AJ6=Rækker!H8,Rækker!I14,IF(AJ6=Rækker!K8,Rækker!L14,IF(AJ6=Rækker!N8,Rækker!O14,IF(AJ6=Rækker!Q8,Rækker!R14,IF(AJ6=Rækker!T8,Rækker!U14,FQ11)))))))</f>
        <v>x2</v>
      </c>
      <c r="FQ11" s="25" t="str">
        <f>IF(AJ6=Rækker!W8,Rækker!X14,IF(AJ6=Rækker!Z8,Rækker!AA14,IF(AJ6=Rækker!AC8,Rækker!AD14,IF(AJ6=Rækker!AF8,Rækker!AG14,IF(AJ6=Rækker!AI8,Rækker!AJ14,IF(AJ6=Rækker!AL8,Rækker!AM14,IF(AJ6=Rækker!AO8,Rækker!AP14,FR11)))))))</f>
        <v>x2</v>
      </c>
      <c r="FR11" s="25">
        <f>IF(AJ6=Rækker!AR8,Rækker!AS14,IF(AJ6=Rækker!AU8,Rækker!AV14,IF(AJ6=Rækker!AX8,Rækker!AY14,IF(AJ6=Rækker!BA8,Rækker!BB14,IF(AJ6=Rækker!BD8,Rækker!BE14,IF(AJ6=Rækker!BG8,Rækker!BH14,0))))))</f>
        <v>0</v>
      </c>
      <c r="FS11" s="25">
        <f t="shared" si="53"/>
        <v>2</v>
      </c>
      <c r="FT11" s="25" t="str">
        <f t="shared" si="54"/>
        <v>X2</v>
      </c>
      <c r="FU11" s="25">
        <f>IF(AL6=Rækker!B8,Rækker!B14,IF(AL6=Rækker!E8,Rækker!E14,IF(AL6=Rækker!H8,Rækker!H14,IF(AL6=Rækker!K8,Rækker!K14,IF(AL6=Rækker!N8,Rækker!N14,IF(AL6=Rækker!Q8,Rækker!Q14,IF(AL6=Rækker!T8,Rækker!T14,FV11)))))))</f>
        <v>2</v>
      </c>
      <c r="FV11" s="25">
        <f>IF(AL6=Rækker!W8,Rækker!W14,IF(AL6=Rækker!Z8,Rækker!Z14,IF(AL6=Rækker!AC8,Rækker!AC14,IF(AL6=Rækker!AF8,Rækker!AF14,IF(AL6=Rækker!AI8,Rækker!AI14,IF(AL6=Rækker!AL8,Rækker!AL14,IF(AL6=Rækker!AO8,Rækker!AO14,FW11)))))))</f>
        <v>2</v>
      </c>
      <c r="FW11" s="25">
        <f>IF(AL6=Rækker!AR8,Rækker!AR14,IF(AL6=Rækker!AU8,Rækker!AU14,IF(AL6=Rækker!AX8,Rækker!AX14,IF(AL6=Rækker!BA8,Rækker!BA14,IF(AL6=Rækker!BD8,Rækker!BD14,IF(AL6=Rækker!BG8,Rækker!BG14,0))))))</f>
        <v>2</v>
      </c>
      <c r="FX11" s="25" t="str">
        <f>IF(AL6=Rækker!B8,Rækker!C14,IF(AL6=Rækker!E8,Rækker!F14,IF(AL6=Rækker!H8,Rækker!I14,IF(AL6=Rækker!K8,Rækker!L14,IF(AL6=Rækker!N8,Rækker!O14,IF(AL6=Rækker!Q8,Rækker!R14,IF(AL6=Rækker!T8,Rækker!U14,FY11)))))))</f>
        <v>x2</v>
      </c>
      <c r="FY11" s="25" t="str">
        <f>IF(AL6=Rækker!W8,Rækker!X14,IF(AL6=Rækker!Z8,Rækker!AA14,IF(AL6=Rækker!AC8,Rækker!AD14,IF(AL6=Rækker!AF8,Rækker!AG14,IF(AL6=Rækker!AI8,Rækker!AJ14,IF(AL6=Rækker!AL8,Rækker!AM14,IF(AL6=Rækker!AO8,Rækker!AP14,FZ11)))))))</f>
        <v>x2</v>
      </c>
      <c r="FZ11" s="25" t="str">
        <f>IF(AL6=Rækker!AR8,Rækker!AS14,IF(AL6=Rækker!AU8,Rækker!AV14,IF(AL6=Rækker!AX8,Rækker!AY14,IF(AL6=Rækker!BA8,Rækker!BB14,IF(AL6=Rækker!BD8,Rækker!BE14,IF(AL6=Rækker!BG8,Rækker!BH14,0))))))</f>
        <v>x2</v>
      </c>
      <c r="GA11" s="25">
        <f t="shared" si="55"/>
        <v>2</v>
      </c>
      <c r="GB11" s="25">
        <f t="shared" si="56"/>
        <v>2</v>
      </c>
      <c r="GC11" s="25">
        <f>IF(AN6=Rækker!B8,Rækker!B14,IF(AN6=Rækker!E8,Rækker!E14,IF(AN6=Rækker!H8,Rækker!H14,IF(AN6=Rækker!K8,Rækker!K14,IF(AN6=Rækker!N8,Rækker!N14,IF(AN6=Rækker!Q8,Rækker!Q14,IF(AN6=Rækker!T8,Rækker!T14,GD11)))))))</f>
        <v>2</v>
      </c>
      <c r="GD11" s="25">
        <f>IF(AN6=Rækker!W8,Rækker!W14,IF(AN6=Rækker!Z8,Rækker!Z14,IF(AN6=Rækker!AC8,Rækker!AC14,IF(AN6=Rækker!AF8,Rækker!AF14,IF(AN6=Rækker!AI8,Rækker!AI14,IF(AN6=Rækker!AL8,Rækker!AL14,IF(AN6=Rækker!AO8,Rækker!AO14,GE11)))))))</f>
        <v>2</v>
      </c>
      <c r="GE11" s="25">
        <f>IF(AN6=Rækker!AR8,Rækker!AR14,IF(AN6=Rækker!AU8,Rækker!AU14,IF(AN6=Rækker!AX8,Rækker!AX14,IF(AN6=Rækker!BA8,Rækker!BA14,IF(AN6=Rækker!BD8,Rækker!BD14,IF(AN6=Rækker!BG8,Rækker!BG14,0))))))</f>
        <v>0</v>
      </c>
      <c r="GF11" s="25">
        <f>IF(AN6=Rækker!B8,Rækker!C14,IF(AN6=Rækker!E8,Rækker!F14,IF(AN6=Rækker!H8,Rækker!I14,IF(AN6=Rækker!K8,Rækker!L14,IF(AN6=Rækker!N8,Rækker!O14,IF(AN6=Rækker!Q8,Rækker!R14,IF(AN6=Rækker!T8,Rækker!U14,GG11)))))))</f>
        <v>2</v>
      </c>
      <c r="GG11" s="25">
        <f>IF(AN6=Rækker!W8,Rækker!X14,IF(AN6=Rækker!Z8,Rækker!AA14,IF(AN6=Rækker!AC8,Rækker!AD14,IF(AN6=Rækker!AF8,Rækker!AG14,IF(AN6=Rækker!AI8,Rækker!AJ14,IF(AN6=Rækker!AL8,Rækker!AM14,IF(AN6=Rækker!AO8,Rækker!AP14,GH11)))))))</f>
        <v>2</v>
      </c>
      <c r="GH11" s="25">
        <f>IF(AN6=Rækker!AR8,Rækker!AS14,IF(AN6=Rækker!AU8,Rækker!AV14,IF(AN6=Rækker!AX8,Rækker!AY14,IF(AN6=Rækker!BA8,Rækker!BB14,IF(AN6=Rækker!BD8,Rækker!BE14,IF(AN6=Rækker!BG8,Rækker!BH14,0))))))</f>
        <v>0</v>
      </c>
      <c r="GI11" s="25" t="str">
        <f t="shared" si="57"/>
        <v>2*</v>
      </c>
      <c r="GJ11" s="25">
        <f t="shared" si="58"/>
        <v>2</v>
      </c>
      <c r="GK11" s="25" t="str">
        <f>IF(AP6=Rækker!B8,Rækker!B14,IF(AP6=Rækker!E8,Rækker!E14,IF(AP6=Rækker!H8,Rækker!H14,IF(AP6=Rækker!K8,Rækker!K14,IF(AP6=Rækker!N8,Rækker!N14,IF(AP6=Rækker!Q8,Rækker!Q14,IF(AP6=Rækker!T8,Rækker!T14,GL11)))))))</f>
        <v>2*</v>
      </c>
      <c r="GL11" s="25">
        <f>IF(AP6=Rækker!W8,Rækker!W14,IF(AP6=Rækker!Z8,Rækker!Z14,IF(AP6=Rækker!AC8,Rækker!AC14,IF(AP6=Rækker!AF8,Rækker!AF14,IF(AP6=Rækker!AI8,Rækker!AI14,IF(AP6=Rækker!AL8,Rækker!AL14,IF(AP6=Rækker!AO8,Rækker!AO14,GM11)))))))</f>
        <v>0</v>
      </c>
      <c r="GM11" s="25">
        <f>IF(AP6=Rækker!AR8,Rækker!AR14,IF(AP6=Rækker!AU8,Rækker!AU14,IF(AP6=Rækker!AX8,Rækker!AX14,IF(AP6=Rækker!BA8,Rækker!BA14,IF(AP6=Rækker!BD8,Rækker!BD14,IF(AP6=Rækker!BG8,Rækker!BG14,0))))))</f>
        <v>0</v>
      </c>
      <c r="GN11" s="25">
        <f>IF(AP6=Rækker!B8,Rækker!C14,IF(AP6=Rækker!E8,Rækker!F14,IF(AP6=Rækker!H8,Rækker!I14,IF(AP6=Rækker!K8,Rækker!L14,IF(AP6=Rækker!N8,Rækker!O14,IF(AP6=Rækker!Q8,Rækker!R14,IF(AP6=Rækker!T8,Rækker!U14,GO11)))))))</f>
        <v>2</v>
      </c>
      <c r="GO11" s="25">
        <f>IF(AP6=Rækker!W8,Rækker!X14,IF(AP6=Rækker!Z8,Rækker!AA14,IF(AP6=Rækker!AC8,Rækker!AD14,IF(AP6=Rækker!AF8,Rækker!AG14,IF(AP6=Rækker!AI8,Rækker!AJ14,IF(AP6=Rækker!AL8,Rækker!AM14,IF(AP6=Rækker!AO8,Rækker!AP14,GP11)))))))</f>
        <v>0</v>
      </c>
      <c r="GP11" s="25">
        <f>IF(AP6=Rækker!AR8,Rækker!AS14,IF(AP6=Rækker!AU8,Rækker!AV14,IF(AP6=Rækker!AX8,Rækker!AY14,IF(AP6=Rækker!BA8,Rækker!BB14,IF(AP6=Rækker!BD8,Rækker!BE14,IF(AP6=Rækker!BG8,Rækker!BH14,0))))))</f>
        <v>0</v>
      </c>
      <c r="GQ11" s="25">
        <f t="shared" si="59"/>
        <v>2</v>
      </c>
      <c r="GR11" s="25">
        <f t="shared" si="60"/>
        <v>12</v>
      </c>
      <c r="GS11" s="25">
        <f>IF(AR6=Rækker!B8,Rækker!B14,IF(AR6=Rækker!E8,Rækker!E14,IF(AR6=Rækker!H8,Rækker!H14,IF(AR6=Rækker!K8,Rækker!K14,IF(AR6=Rækker!N8,Rækker!N14,IF(AR6=Rækker!Q8,Rækker!Q14,IF(AR6=Rækker!T8,Rækker!T14,GT11)))))))</f>
        <v>2</v>
      </c>
      <c r="GT11" s="25">
        <f>IF(AR6=Rækker!W8,Rækker!W14,IF(AR6=Rækker!Z8,Rækker!Z14,IF(AR6=Rækker!AC8,Rækker!AC14,IF(AR6=Rækker!AF8,Rækker!AF14,IF(AR6=Rækker!AI8,Rækker!AI14,IF(AR6=Rækker!AL8,Rækker!AL14,IF(AR6=Rækker!AO8,Rækker!AO14,GU11)))))))</f>
        <v>0</v>
      </c>
      <c r="GU11" s="25">
        <f>IF(AR6=Rækker!AR8,Rækker!AR14,IF(AR6=Rækker!AU8,Rækker!AU14,IF(AR6=Rækker!AX8,Rækker!AX14,IF(AR6=Rækker!BA8,Rækker!BA14,IF(AR6=Rækker!BD8,Rækker!BD14,IF(AR6=Rækker!BG8,Rækker!BG14,0))))))</f>
        <v>0</v>
      </c>
      <c r="GV11" s="25">
        <f>IF(AR6=Rækker!B8,Rækker!C14,IF(AR6=Rækker!E8,Rækker!F14,IF(AR6=Rækker!H8,Rækker!I14,IF(AR6=Rækker!K8,Rækker!L14,IF(AR6=Rækker!N8,Rækker!O14,IF(AR6=Rækker!Q8,Rækker!R14,IF(AR6=Rækker!T8,Rækker!U14,GW11)))))))</f>
        <v>12</v>
      </c>
      <c r="GW11" s="25">
        <f>IF(AR6=Rækker!W8,Rækker!X14,IF(AR6=Rækker!Z8,Rækker!AA14,IF(AR6=Rækker!AC8,Rækker!AD14,IF(AR6=Rækker!AF8,Rækker!AG14,IF(AR6=Rækker!AI8,Rækker!AJ14,IF(AR6=Rækker!AL8,Rækker!AM14,IF(AR6=Rækker!AO8,Rækker!AP14,GX11)))))))</f>
        <v>0</v>
      </c>
      <c r="GX11" s="25">
        <f>IF(AR6=Rækker!AR8,Rækker!AS14,IF(AR6=Rækker!AU8,Rækker!AV14,IF(AR6=Rækker!AX8,Rækker!AY14,IF(AR6=Rækker!BA8,Rækker!BB14,IF(AR6=Rækker!BD8,Rækker!BE14,IF(AR6=Rækker!BG8,Rækker!BH14,0))))))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Hull - Sheffield W..........................................................................................</v>
      </c>
      <c r="D12" s="121" t="s">
        <v>109</v>
      </c>
      <c r="E12" s="87"/>
      <c r="F12" s="44" t="str">
        <f t="shared" si="0"/>
        <v>1*</v>
      </c>
      <c r="G12" s="45">
        <f t="shared" si="0"/>
        <v>1</v>
      </c>
      <c r="H12" s="44" t="str">
        <f t="shared" si="1"/>
        <v>1*</v>
      </c>
      <c r="I12" s="46">
        <f t="shared" si="1"/>
        <v>1</v>
      </c>
      <c r="J12" s="44" t="str">
        <f t="shared" si="2"/>
        <v>1*</v>
      </c>
      <c r="K12" s="45">
        <f t="shared" si="2"/>
        <v>1</v>
      </c>
      <c r="L12" s="44" t="str">
        <f t="shared" si="3"/>
        <v>1*</v>
      </c>
      <c r="M12" s="45">
        <f t="shared" si="3"/>
        <v>1</v>
      </c>
      <c r="N12" s="44" t="str">
        <f t="shared" si="4"/>
        <v>1*</v>
      </c>
      <c r="O12" s="45">
        <f t="shared" si="4"/>
        <v>1</v>
      </c>
      <c r="P12" s="44" t="str">
        <f t="shared" si="5"/>
        <v>1*</v>
      </c>
      <c r="Q12" s="45">
        <f t="shared" si="5"/>
        <v>1</v>
      </c>
      <c r="R12" s="44" t="str">
        <f t="shared" si="6"/>
        <v>1*</v>
      </c>
      <c r="S12" s="45">
        <f t="shared" si="6"/>
        <v>1</v>
      </c>
      <c r="T12" s="44" t="str">
        <f t="shared" si="7"/>
        <v>1*</v>
      </c>
      <c r="U12" s="45">
        <f t="shared" si="7"/>
        <v>1</v>
      </c>
      <c r="V12" s="44" t="str">
        <f t="shared" si="8"/>
        <v>1*</v>
      </c>
      <c r="W12" s="45">
        <f t="shared" si="8"/>
        <v>1</v>
      </c>
      <c r="X12" s="44" t="str">
        <f t="shared" si="9"/>
        <v>1*</v>
      </c>
      <c r="Y12" s="45">
        <f t="shared" si="9"/>
        <v>1</v>
      </c>
      <c r="Z12" s="44" t="str">
        <f t="shared" si="10"/>
        <v>1*</v>
      </c>
      <c r="AA12" s="45">
        <f t="shared" si="10"/>
        <v>1</v>
      </c>
      <c r="AB12" s="44" t="str">
        <f t="shared" si="11"/>
        <v>1*</v>
      </c>
      <c r="AC12" s="45">
        <f t="shared" si="11"/>
        <v>1</v>
      </c>
      <c r="AD12" s="44" t="str">
        <f t="shared" si="12"/>
        <v>1*</v>
      </c>
      <c r="AE12" s="45">
        <f t="shared" si="12"/>
        <v>1</v>
      </c>
      <c r="AF12" s="44" t="str">
        <f t="shared" si="13"/>
        <v/>
      </c>
      <c r="AG12" s="45" t="str">
        <f t="shared" si="13"/>
        <v/>
      </c>
      <c r="AH12" s="44" t="str">
        <f t="shared" si="14"/>
        <v>1*</v>
      </c>
      <c r="AI12" s="45">
        <f t="shared" si="14"/>
        <v>1</v>
      </c>
      <c r="AJ12" s="44" t="str">
        <f t="shared" si="15"/>
        <v>1*</v>
      </c>
      <c r="AK12" s="45">
        <f t="shared" si="15"/>
        <v>1</v>
      </c>
      <c r="AL12" s="44" t="str">
        <f t="shared" si="16"/>
        <v>1*</v>
      </c>
      <c r="AM12" s="45">
        <f t="shared" si="16"/>
        <v>1</v>
      </c>
      <c r="AN12" s="44" t="str">
        <f t="shared" si="17"/>
        <v>1*</v>
      </c>
      <c r="AO12" s="45">
        <f t="shared" si="17"/>
        <v>1</v>
      </c>
      <c r="AP12" s="44" t="str">
        <f t="shared" si="18"/>
        <v>1*</v>
      </c>
      <c r="AQ12" s="45">
        <f t="shared" si="18"/>
        <v>1</v>
      </c>
      <c r="AR12" s="44" t="str">
        <f t="shared" si="19"/>
        <v>1*</v>
      </c>
      <c r="AS12" s="46">
        <f t="shared" si="19"/>
        <v>1</v>
      </c>
      <c r="AT12" s="21">
        <f t="shared" si="20"/>
        <v>0</v>
      </c>
      <c r="AU12" s="25" t="str">
        <f t="shared" si="21"/>
        <v>1*</v>
      </c>
      <c r="AV12" s="25">
        <f t="shared" si="22"/>
        <v>1</v>
      </c>
      <c r="AW12" s="25" t="str">
        <f>IF(F6=Rækker!B8,Rækker!B15,IF(F6=Rækker!E8,Rækker!E15,IF(F6=Rækker!H8,Rækker!H15,IF(F6=Rækker!K8,Rækker!K15,IF(F6=Rækker!N8,Rækker!N15,IF(F6=Rækker!Q8,Rækker!Q15,IF(F6=Rækker!T8,Rækker!T15,AX12)))))))</f>
        <v>1*</v>
      </c>
      <c r="AX12" s="25" t="str">
        <f>IF(F6=Rækker!W8,Rækker!W15,IF(F6=Rækker!Z8,Rækker!Z15,IF(F6=Rækker!AC8,Rækker!AC15,IF(F6=Rækker!AF8,Rækker!AF15,IF(F6=Rækker!AI8,Rækker!AI15,IF(F6=Rækker!AL8,Rækker!AL15,IF(F6=Rækker!AO8,Rækker!AO15,AY12)))))))</f>
        <v>1*</v>
      </c>
      <c r="AY12" s="25" t="str">
        <f>IF(F6=Rækker!AR8,Rækker!AR15,IF(F6=Rækker!AU8,Rækker!AU15,IF(F6=Rækker!AX8,Rækker!AX15,IF(F6=Rækker!BA8,Rækker!BA15,IF(F6=Rækker!BD8,Rækker!BD15,IF(F6=Rækker!BG8,Rækker!BG15,0))))))</f>
        <v>1*</v>
      </c>
      <c r="AZ12" s="25">
        <f>IF(F6=Rækker!B8,Rækker!C15,IF(F6=Rækker!E8,Rækker!F15,IF(F6=Rækker!H8,Rækker!I15,IF(F6=Rækker!K8,Rækker!L15,IF(F6=Rækker!N8,Rækker!O15,IF(F6=Rækker!Q8,Rækker!R15,IF(F6=Rækker!T8,Rækker!U15,BA12)))))))</f>
        <v>1</v>
      </c>
      <c r="BA12" s="25">
        <f>IF(F6=Rækker!W8,Rækker!X15,IF(F6=Rækker!Z8,Rækker!AA15,IF(F6=Rækker!AC8,Rækker!AD15,IF(F6=Rækker!AF8,Rækker!AG15,IF(F6=Rækker!AI8,Rækker!AJ15,IF(F6=Rækker!AL8,Rækker!AM15,IF(F6=Rækker!AO8,Rækker!AP15,BB12)))))))</f>
        <v>1</v>
      </c>
      <c r="BB12" s="25">
        <f>IF(F6=Rækker!AR8,Rækker!AS15,IF(F6=Rækker!AU8,Rækker!AV15,IF(F6=Rækker!AX8,Rækker!AY15,IF(F6=Rækker!BA8,Rækker!BB15,IF(F6=Rækker!BD8,Rækker!BE15,IF(F6=Rækker!BG8,Rækker!BH15,0))))))</f>
        <v>1</v>
      </c>
      <c r="BC12" s="25" t="str">
        <f t="shared" si="23"/>
        <v>1*</v>
      </c>
      <c r="BD12" s="25">
        <f t="shared" si="24"/>
        <v>1</v>
      </c>
      <c r="BE12" s="25" t="str">
        <f>IF(H6=Rækker!B8,Rækker!B15,IF(H6=Rækker!E8,Rækker!E15,IF(H6=Rækker!H8,Rækker!H15,IF(H6=Rækker!K8,Rækker!K15,IF(H6=Rækker!N8,Rækker!N15,IF(H6=Rækker!Q8,Rækker!Q15,IF(H6=Rækker!T8,Rækker!T15,BF12)))))))</f>
        <v>1*</v>
      </c>
      <c r="BF12" s="25" t="str">
        <f>IF(H6=Rækker!W8,Rækker!W15,IF(H6=Rækker!Z8,Rækker!Z15,IF(H6=Rækker!AC8,Rækker!AC15,IF(H6=Rækker!AF8,Rækker!AF15,IF(H6=Rækker!AI8,Rækker!AI15,IF(H6=Rækker!AL8,Rækker!AL15,IF(H6=Rækker!AO8,Rækker!AO15,BG12)))))))</f>
        <v>1*</v>
      </c>
      <c r="BG12" s="25" t="str">
        <f>IF(H6=Rækker!AR8,Rækker!AR15,IF(H6=Rækker!AU8,Rækker!AU15,IF(H6=Rækker!AX8,Rækker!AX15,IF(H6=Rækker!BA8,Rækker!BA15,IF(H6=Rækker!BD8,Rækker!BD15,IF(H6=Rækker!BG8,Rækker!BG15,0))))))</f>
        <v>1*</v>
      </c>
      <c r="BH12" s="25">
        <f>IF(H6=Rækker!B8,Rækker!C15,IF(H6=Rækker!E8,Rækker!F15,IF(H6=Rækker!H8,Rækker!I15,IF(H6=Rækker!K8,Rækker!L15,IF(H6=Rækker!N8,Rækker!O15,IF(H6=Rækker!Q8,Rækker!R15,IF(H6=Rækker!T8,Rækker!U15,BI12)))))))</f>
        <v>1</v>
      </c>
      <c r="BI12" s="25">
        <f>IF(H6=Rækker!W8,Rækker!X15,IF(H6=Rækker!Z8,Rækker!AA15,IF(H6=Rækker!AC8,Rækker!AD15,IF(H6=Rækker!AF8,Rækker!AG15,IF(H6=Rækker!AI8,Rækker!AJ15,IF(H6=Rækker!AL8,Rækker!AM15,IF(H6=Rækker!AO8,Rækker!AP15,BJ12)))))))</f>
        <v>1</v>
      </c>
      <c r="BJ12" s="25">
        <f>IF(H6=Rækker!AR8,Rækker!AS15,IF(H6=Rækker!AU8,Rækker!AV15,IF(H6=Rækker!AX8,Rækker!AY15,IF(H6=Rækker!BA8,Rækker!BB15,IF(H6=Rækker!BD8,Rækker!BE15,IF(H6=Rækker!BG8,Rækker!BH15,0))))))</f>
        <v>1</v>
      </c>
      <c r="BK12" s="25" t="str">
        <f t="shared" si="25"/>
        <v>1*</v>
      </c>
      <c r="BL12" s="25">
        <f t="shared" si="26"/>
        <v>1</v>
      </c>
      <c r="BM12" s="25" t="str">
        <f>IF(J6=Rækker!B8,Rækker!B15,IF(J6=Rækker!E8,Rækker!E15,IF(J6=Rækker!H8,Rækker!H15,IF(J6=Rækker!K8,Rækker!K15,IF(J6=Rækker!N8,Rækker!N15,IF(J6=Rækker!Q8,Rækker!Q15,IF(J6=Rækker!T8,Rækker!T15,BN12)))))))</f>
        <v>1*</v>
      </c>
      <c r="BN12" s="25">
        <f>IF(J6=Rækker!W8,Rækker!W15,IF(J6=Rækker!Z8,Rækker!Z15,IF(J6=Rækker!AC8,Rækker!AC15,IF(J6=Rækker!AF8,Rækker!AF15,IF(J6=Rækker!AI8,Rækker!AI15,IF(J6=Rækker!AL8,Rækker!AL15,IF(J6=Rækker!AO8,Rækker!AO15,BO12)))))))</f>
        <v>0</v>
      </c>
      <c r="BO12" s="25">
        <f>IF(J6=Rækker!AR8,Rækker!AR15,IF(J6=Rækker!AU8,Rækker!AU15,IF(J6=Rækker!AX8,Rækker!AX15,IF(J6=Rækker!BA8,Rækker!BA15,IF(J6=Rækker!BD8,Rækker!BD15,IF(J6=Rækker!BG8,Rækker!BG15,0))))))</f>
        <v>0</v>
      </c>
      <c r="BP12" s="25">
        <f>IF(J6=Rækker!B8,Rækker!C15,IF(J6=Rækker!E8,Rækker!F15,IF(J6=Rækker!H8,Rækker!I15,IF(J6=Rækker!K8,Rækker!L15,IF(J6=Rækker!N8,Rækker!O15,IF(J6=Rækker!Q8,Rækker!R15,IF(J6=Rækker!T8,Rækker!U15,BQ12)))))))</f>
        <v>1</v>
      </c>
      <c r="BQ12" s="25">
        <f>IF(J6=Rækker!W8,Rækker!X15,IF(J6=Rækker!Z8,Rækker!AA15,IF(J6=Rækker!AC8,Rækker!AD15,IF(J6=Rækker!AF8,Rækker!AG15,IF(J6=Rækker!AI8,Rækker!AJ15,IF(J6=Rækker!AL8,Rækker!AM15,IF(J6=Rækker!AO8,Rækker!AP15,BR12)))))))</f>
        <v>0</v>
      </c>
      <c r="BR12" s="25">
        <f>IF(J6=Rækker!AR8,Rækker!AS15,IF(J6=Rækker!AU8,Rækker!AV15,IF(J6=Rækker!AX8,Rækker!AY15,IF(J6=Rækker!BA8,Rækker!BB15,IF(J6=Rækker!BD8,Rækker!BE15,IF(J6=Rækker!BG8,Rækker!BH15,0))))))</f>
        <v>0</v>
      </c>
      <c r="BS12" s="25" t="str">
        <f t="shared" si="27"/>
        <v>1*</v>
      </c>
      <c r="BT12" s="25">
        <f t="shared" si="28"/>
        <v>1</v>
      </c>
      <c r="BU12" s="25" t="str">
        <f>IF(L6=Rækker!B8,Rækker!B15,IF(L6=Rækker!E8,Rækker!E15,IF(L6=Rækker!H8,Rækker!H15,IF(L6=Rækker!K8,Rækker!K15,IF(L6=Rækker!N8,Rækker!N15,IF(L6=Rækker!Q8,Rækker!Q15,IF(L6=Rækker!T8,Rækker!T15,BV12)))))))</f>
        <v>1*</v>
      </c>
      <c r="BV12" s="25">
        <f>IF(L6=Rækker!W8,Rækker!W15,IF(L6=Rækker!Z8,Rækker!Z15,IF(L6=Rækker!AC8,Rækker!AC15,IF(L6=Rækker!AF8,Rækker!AF15,IF(L6=Rækker!AI8,Rækker!AI15,IF(L6=Rækker!AL8,Rækker!AL15,IF(L6=Rækker!AO8,Rækker!AO15,BW12)))))))</f>
        <v>0</v>
      </c>
      <c r="BW12" s="25">
        <f>IF(L6=Rækker!AR8,Rækker!AR15,IF(L6=Rækker!AU8,Rækker!AU15,IF(L6=Rækker!AX8,Rækker!AX15,IF(L6=Rækker!BA8,Rækker!BA15,IF(L6=Rækker!BD8,Rækker!BD15,IF(L6=Rækker!BG8,Rækker!BG15,0))))))</f>
        <v>0</v>
      </c>
      <c r="BX12" s="25">
        <f>IF(L6=Rækker!B8,Rækker!C15,IF(L6=Rækker!E8,Rækker!F15,IF(L6=Rækker!H8,Rækker!I15,IF(L6=Rækker!K8,Rækker!L15,IF(L6=Rækker!N8,Rækker!O15,IF(L6=Rækker!Q8,Rækker!R15,IF(L6=Rækker!T8,Rækker!U15,BY12)))))))</f>
        <v>1</v>
      </c>
      <c r="BY12" s="25">
        <f>IF(L6=Rækker!W8,Rækker!X15,IF(L6=Rækker!Z8,Rækker!AA15,IF(L6=Rækker!AC8,Rækker!AD15,IF(L6=Rækker!AF8,Rækker!AG15,IF(L6=Rækker!AI8,Rækker!AJ15,IF(L6=Rækker!AL8,Rækker!AM15,IF(L6=Rækker!AO8,Rækker!AP15,BZ12)))))))</f>
        <v>0</v>
      </c>
      <c r="BZ12" s="25">
        <f>IF(L6=Rækker!AR8,Rækker!AS15,IF(L6=Rækker!AU8,Rækker!AV15,IF(L6=Rækker!AX8,Rækker!AY15,IF(L6=Rækker!BA8,Rækker!BB15,IF(L6=Rækker!BD8,Rækker!BE15,IF(L6=Rækker!BG8,Rækker!BH15,0))))))</f>
        <v>0</v>
      </c>
      <c r="CA12" s="25" t="str">
        <f t="shared" si="29"/>
        <v>1*</v>
      </c>
      <c r="CB12" s="25">
        <f t="shared" si="30"/>
        <v>1</v>
      </c>
      <c r="CC12" s="25" t="str">
        <f>IF(N6=Rækker!B8,Rækker!B15,IF(N6=Rækker!E8,Rækker!E15,IF(N6=Rækker!H8,Rækker!H15,IF(N6=Rækker!K8,Rækker!K15,IF(N6=Rækker!N8,Rækker!N15,IF(N6=Rækker!Q8,Rækker!Q15,IF(N6=Rækker!T8,Rækker!T15,CD12)))))))</f>
        <v>1*</v>
      </c>
      <c r="CD12" s="25" t="str">
        <f>IF(N6=Rækker!W8,Rækker!W15,IF(N6=Rækker!Z8,Rækker!Z15,IF(N6=Rækker!AC8,Rækker!AC15,IF(N6=Rækker!AF8,Rækker!AF15,IF(N6=Rækker!AI8,Rækker!AI15,IF(N6=Rækker!AL8,Rækker!AL15,IF(N6=Rækker!AO8,Rækker!AO15,CE12)))))))</f>
        <v>1*</v>
      </c>
      <c r="CE12" s="25">
        <f>IF(N6=Rækker!AR8,Rækker!AR15,IF(N6=Rækker!AU8,Rækker!AU15,IF(N6=Rækker!AX8,Rækker!AX15,IF(N6=Rækker!BA8,Rækker!BA15,IF(N6=Rækker!BD8,Rækker!BD15,IF(N6=Rækker!BG8,Rækker!BG15,0))))))</f>
        <v>0</v>
      </c>
      <c r="CF12" s="25">
        <f>IF(N6=Rækker!B8,Rækker!C15,IF(N6=Rækker!E8,Rækker!F15,IF(N6=Rækker!H8,Rækker!I15,IF(N6=Rækker!K8,Rækker!L15,IF(N6=Rækker!N8,Rækker!O15,IF(N6=Rækker!Q8,Rækker!R15,IF(N6=Rækker!T8,Rækker!U15,CG12)))))))</f>
        <v>1</v>
      </c>
      <c r="CG12" s="25">
        <f>IF(N6=Rækker!W8,Rækker!X15,IF(N6=Rækker!Z8,Rækker!AA15,IF(N6=Rækker!AC8,Rækker!AD15,IF(N6=Rækker!AF8,Rækker!AG15,IF(N6=Rækker!AI8,Rækker!AJ15,IF(N6=Rækker!AL8,Rækker!AM15,IF(N6=Rækker!AO8,Rækker!AP15,CH12)))))))</f>
        <v>1</v>
      </c>
      <c r="CH12" s="25">
        <f>IF(N6=Rækker!AR8,Rækker!AS15,IF(N6=Rækker!AU8,Rækker!AV15,IF(N6=Rækker!AX8,Rækker!AY15,IF(N6=Rækker!BA8,Rækker!BB15,IF(N6=Rækker!BD8,Rækker!BE15,IF(N6=Rækker!BG8,Rækker!BH15,0))))))</f>
        <v>0</v>
      </c>
      <c r="CI12" s="25" t="str">
        <f t="shared" si="31"/>
        <v>1*</v>
      </c>
      <c r="CJ12" s="25">
        <f t="shared" si="32"/>
        <v>1</v>
      </c>
      <c r="CK12" s="25" t="str">
        <f>IF(P6=Rækker!B8,Rækker!B15,IF(P6=Rækker!E8,Rækker!E15,IF(P6=Rækker!H8,Rækker!H15,IF(P6=Rækker!K8,Rækker!K15,IF(P6=Rækker!N8,Rækker!N15,IF(P6=Rækker!Q8,Rækker!Q15,IF(P6=Rækker!T8,Rækker!T15,CL12)))))))</f>
        <v>1*</v>
      </c>
      <c r="CL12" s="25" t="str">
        <f>IF(P6=Rækker!W8,Rækker!W15,IF(P6=Rækker!Z8,Rækker!Z15,IF(P6=Rækker!AC8,Rækker!AC15,IF(P6=Rækker!AF8,Rækker!AF15,IF(P6=Rækker!AI8,Rækker!AI15,IF(P6=Rækker!AL8,Rækker!AL15,IF(P6=Rækker!AO8,Rækker!AO15,CM12)))))))</f>
        <v>1*</v>
      </c>
      <c r="CM12" s="25" t="str">
        <f>IF(P6=Rækker!AR8,Rækker!AR15,IF(P6=Rækker!AU8,Rækker!AU15,IF(P6=Rækker!AX8,Rækker!AX15,IF(P6=Rækker!BA8,Rækker!BA15,IF(P6=Rækker!BD8,Rækker!BD15,IF(P6=Rækker!BG8,Rækker!BG15,0))))))</f>
        <v>1*</v>
      </c>
      <c r="CN12" s="25">
        <f>IF(P6=Rækker!B8,Rækker!C15,IF(P6=Rækker!E8,Rækker!F15,IF(P6=Rækker!H8,Rækker!I15,IF(P6=Rækker!K8,Rækker!L15,IF(P6=Rækker!N8,Rækker!O15,IF(P6=Rækker!Q8,Rækker!R15,IF(P6=Rækker!T8,Rækker!U15,CO12)))))))</f>
        <v>1</v>
      </c>
      <c r="CO12" s="25">
        <f>IF(P6=Rækker!W8,Rækker!X15,IF(P6=Rækker!Z8,Rækker!AA15,IF(P6=Rækker!AC8,Rækker!AD15,IF(P6=Rækker!AF8,Rækker!AG15,IF(P6=Rækker!AI8,Rækker!AJ15,IF(P6=Rækker!AL8,Rækker!AM15,IF(P6=Rækker!AO8,Rækker!AP15,CP12)))))))</f>
        <v>1</v>
      </c>
      <c r="CP12" s="25">
        <f>IF(P6=Rækker!AR8,Rækker!AS15,IF(P6=Rækker!AU8,Rækker!AV15,IF(P6=Rækker!AX8,Rækker!AY15,IF(P6=Rækker!BA8,Rækker!BB15,IF(P6=Rækker!BD8,Rækker!BE15,IF(P6=Rækker!BG8,Rækker!BH15,0))))))</f>
        <v>1</v>
      </c>
      <c r="CQ12" s="25" t="str">
        <f t="shared" si="33"/>
        <v>1*</v>
      </c>
      <c r="CR12" s="25">
        <f t="shared" si="34"/>
        <v>1</v>
      </c>
      <c r="CS12" s="25" t="str">
        <f>IF(R6=Rækker!B8,Rækker!B15,IF(R6=Rækker!E8,Rækker!E15,IF(R6=Rækker!H8,Rækker!H15,IF(R6=Rækker!K8,Rækker!K15,IF(R6=Rækker!N8,Rækker!N15,IF(R6=Rækker!Q8,Rækker!Q15,IF(R6=Rækker!T8,Rækker!T15,CT12)))))))</f>
        <v>1*</v>
      </c>
      <c r="CT12" s="25" t="str">
        <f>IF(R6=Rækker!W8,Rækker!W15,IF(R6=Rækker!Z8,Rækker!Z15,IF(R6=Rækker!AC8,Rækker!AC15,IF(R6=Rækker!AF8,Rækker!AF15,IF(R6=Rækker!AI8,Rækker!AI15,IF(R6=Rækker!AL8,Rækker!AL15,IF(R6=Rækker!AO8,Rækker!AO15,CU12)))))))</f>
        <v>1*</v>
      </c>
      <c r="CU12" s="25">
        <f>IF(R6=Rækker!AR8,Rækker!AR15,IF(R6=Rækker!AU8,Rækker!AU15,IF(R6=Rækker!AX8,Rækker!AX15,IF(R6=Rækker!BA8,Rækker!BA15,IF(R6=Rækker!BD8,Rækker!BD15,IF(R6=Rækker!BG8,Rækker!BG15,0))))))</f>
        <v>0</v>
      </c>
      <c r="CV12" s="25">
        <f>IF(R6=Rækker!B8,Rækker!C15,IF(R6=Rækker!E8,Rækker!F15,IF(R6=Rækker!H8,Rækker!I15,IF(R6=Rækker!K8,Rækker!L15,IF(R6=Rækker!N8,Rækker!O15,IF(R6=Rækker!Q8,Rækker!R15,IF(R6=Rækker!T8,Rækker!U15,CW12)))))))</f>
        <v>1</v>
      </c>
      <c r="CW12" s="25">
        <f>IF(R6=Rækker!W8,Rækker!X15,IF(R6=Rækker!Z8,Rækker!AA15,IF(R6=Rækker!AC8,Rækker!AD15,IF(R6=Rækker!AF8,Rækker!AG15,IF(R6=Rækker!AI8,Rækker!AJ15,IF(R6=Rækker!AL8,Rækker!AM15,IF(R6=Rækker!AO8,Rækker!AP15,CX12)))))))</f>
        <v>1</v>
      </c>
      <c r="CX12" s="25">
        <f>IF(R6=Rækker!AR8,Rækker!AS15,IF(R6=Rækker!AU8,Rækker!AV15,IF(R6=Rækker!AX8,Rækker!AY15,IF(R6=Rækker!BA8,Rækker!BB15,IF(R6=Rækker!BD8,Rækker!BE15,IF(R6=Rækker!BG8,Rækker!BH15,0))))))</f>
        <v>0</v>
      </c>
      <c r="CY12" s="25" t="str">
        <f t="shared" si="35"/>
        <v>1*</v>
      </c>
      <c r="CZ12" s="25">
        <f t="shared" si="36"/>
        <v>1</v>
      </c>
      <c r="DA12" s="25" t="str">
        <f>IF(T6=Rækker!B8,Rækker!B15,IF(T6=Rækker!E8,Rækker!E15,IF(T6=Rækker!H8,Rækker!H15,IF(T6=Rækker!K8,Rækker!K15,IF(T6=Rækker!N8,Rækker!N15,IF(T6=Rækker!Q8,Rækker!Q15,IF(T6=Rækker!T8,Rækker!T15,DB12)))))))</f>
        <v>1*</v>
      </c>
      <c r="DB12" s="25" t="str">
        <f>IF(T6=Rækker!W8,Rækker!W15,IF(T6=Rækker!Z8,Rækker!Z15,IF(T6=Rækker!AC8,Rækker!AC15,IF(T6=Rækker!AF8,Rækker!AF15,IF(T6=Rækker!AI8,Rækker!AI15,IF(T6=Rækker!AL8,Rækker!AL15,IF(T6=Rækker!AO8,Rækker!AO15,DC12)))))))</f>
        <v>1*</v>
      </c>
      <c r="DC12" s="25">
        <f>IF(T6=Rækker!AR8,Rækker!AR15,IF(T6=Rækker!AU8,Rækker!AU15,IF(T6=Rækker!AX8,Rækker!AX15,IF(T6=Rækker!BA8,Rækker!BA15,IF(T6=Rækker!BD8,Rækker!BD15,IF(T6=Rækker!BG8,Rækker!BG15,0))))))</f>
        <v>0</v>
      </c>
      <c r="DD12" s="25">
        <f>IF(T6=Rækker!B8,Rækker!C15,IF(T6=Rækker!E8,Rækker!F15,IF(T6=Rækker!H8,Rækker!I15,IF(T6=Rækker!K8,Rækker!L15,IF(T6=Rækker!N8,Rækker!O15,IF(T6=Rækker!Q8,Rækker!R15,IF(T6=Rækker!T8,Rækker!U15,DE12)))))))</f>
        <v>1</v>
      </c>
      <c r="DE12" s="25">
        <f>IF(T6=Rækker!W8,Rækker!X15,IF(T6=Rækker!Z8,Rækker!AA15,IF(T6=Rækker!AC8,Rækker!AD15,IF(T6=Rækker!AF8,Rækker!AG15,IF(T6=Rækker!AI8,Rækker!AJ15,IF(T6=Rækker!AL8,Rækker!AM15,IF(T6=Rækker!AO8,Rækker!AP15,DF12)))))))</f>
        <v>1</v>
      </c>
      <c r="DF12" s="25">
        <f>IF(T6=Rækker!AR8,Rækker!AS15,IF(T6=Rækker!AU8,Rækker!AV15,IF(T6=Rækker!AX8,Rækker!AY15,IF(T6=Rækker!BA8,Rækker!BB15,IF(T6=Rækker!BD8,Rækker!BE15,IF(T6=Rækker!BG8,Rækker!BH15,0))))))</f>
        <v>0</v>
      </c>
      <c r="DG12" s="25" t="str">
        <f t="shared" si="37"/>
        <v>1*</v>
      </c>
      <c r="DH12" s="25">
        <f t="shared" si="38"/>
        <v>1</v>
      </c>
      <c r="DI12" s="25" t="str">
        <f>IF(V6=Rækker!B8,Rækker!B15,IF(V6=Rækker!E8,Rækker!E15,IF(V6=Rækker!H8,Rækker!H15,IF(V6=Rækker!K8,Rækker!K15,IF(V6=Rækker!N8,Rækker!N15,IF(V6=Rækker!Q8,Rækker!Q15,IF(V6=Rækker!T8,Rækker!T15,DJ12)))))))</f>
        <v>1*</v>
      </c>
      <c r="DJ12" s="25" t="str">
        <f>IF(V6=Rækker!W8,Rækker!W15,IF(V6=Rækker!Z8,Rækker!Z15,IF(V6=Rækker!AC8,Rækker!AC15,IF(V6=Rækker!AF8,Rækker!AF15,IF(V6=Rækker!AI8,Rækker!AI15,IF(V6=Rækker!AL8,Rækker!AL15,IF(V6=Rækker!AO8,Rækker!AO15,DK12)))))))</f>
        <v>1*</v>
      </c>
      <c r="DK12" s="25" t="str">
        <f>IF(V6=Rækker!AR8,Rækker!AR15,IF(V6=Rækker!AU8,Rækker!AU15,IF(V6=Rækker!AX8,Rækker!AX15,IF(V6=Rækker!BA8,Rækker!BA15,IF(V6=Rækker!BD8,Rækker!BD15,IF(V6=Rækker!BG8,Rækker!BG15,0))))))</f>
        <v>1*</v>
      </c>
      <c r="DL12" s="25">
        <f>IF(V6=Rækker!B8,Rækker!C15,IF(V6=Rækker!E8,Rækker!F15,IF(V6=Rækker!H8,Rækker!I15,IF(V6=Rækker!K8,Rækker!L15,IF(V6=Rækker!N8,Rækker!O15,IF(V6=Rækker!Q8,Rækker!R15,IF(V6=Rækker!T8,Rækker!U15,DM12)))))))</f>
        <v>1</v>
      </c>
      <c r="DM12" s="25">
        <f>IF(V6=Rækker!W8,Rækker!X15,IF(V6=Rækker!Z8,Rækker!AA15,IF(V6=Rækker!AC8,Rækker!AD15,IF(V6=Rækker!AF8,Rækker!AG15,IF(V6=Rækker!AI8,Rækker!AJ15,IF(V6=Rækker!AL8,Rækker!AM15,IF(V6=Rækker!AO8,Rækker!AP15,DN12)))))))</f>
        <v>1</v>
      </c>
      <c r="DN12" s="25">
        <f>IF(V6=Rækker!AR8,Rækker!AS15,IF(V6=Rækker!AU8,Rækker!AV15,IF(V6=Rækker!AX8,Rækker!AY15,IF(V6=Rækker!BA8,Rækker!BB15,IF(V6=Rækker!BD8,Rækker!BE15,IF(V6=Rækker!BG8,Rækker!BH15,0))))))</f>
        <v>1</v>
      </c>
      <c r="DO12" s="25" t="str">
        <f t="shared" si="39"/>
        <v>1*</v>
      </c>
      <c r="DP12" s="25">
        <f t="shared" si="40"/>
        <v>1</v>
      </c>
      <c r="DQ12" s="25" t="str">
        <f>IF(X6=Rækker!B8,Rækker!B15,IF(X6=Rækker!E8,Rækker!E15,IF(X6=Rækker!H8,Rækker!H15,IF(X6=Rækker!K8,Rækker!K15,IF(X6=Rækker!N8,Rækker!N15,IF(X6=Rækker!Q8,Rækker!Q15,IF(X6=Rækker!T8,Rækker!T15,DR12)))))))</f>
        <v>1*</v>
      </c>
      <c r="DR12" s="25">
        <f>IF(X6=Rækker!W8,Rækker!W15,IF(X6=Rækker!Z8,Rækker!Z15,IF(X6=Rækker!AC8,Rækker!AC15,IF(X6=Rækker!AF8,Rækker!AF15,IF(X6=Rækker!AI8,Rækker!AI15,IF(X6=Rækker!AL8,Rækker!AL15,IF(X6=Rækker!AO8,Rækker!AO15,DS12)))))))</f>
        <v>0</v>
      </c>
      <c r="DS12" s="25">
        <f>IF(X6=Rækker!AR8,Rækker!AR15,IF(X6=Rækker!AU8,Rækker!AU15,IF(X6=Rækker!AX8,Rækker!AX15,IF(X6=Rækker!BA8,Rækker!BA15,IF(X6=Rækker!BD8,Rækker!BD15,IF(X6=Rækker!BG8,Rækker!BG15,0))))))</f>
        <v>0</v>
      </c>
      <c r="DT12" s="25">
        <f>IF(X6=Rækker!B8,Rækker!C15,IF(X6=Rækker!E8,Rækker!F15,IF(X6=Rækker!H8,Rækker!I15,IF(X6=Rækker!K8,Rækker!L15,IF(X6=Rækker!N8,Rækker!O15,IF(X6=Rækker!Q8,Rækker!R15,IF(X6=Rækker!T8,Rækker!U15,DU12)))))))</f>
        <v>1</v>
      </c>
      <c r="DU12" s="25">
        <f>IF(X6=Rækker!W8,Rækker!X15,IF(X6=Rækker!Z8,Rækker!AA15,IF(X6=Rækker!AC8,Rækker!AD15,IF(X6=Rækker!AF8,Rækker!AG15,IF(X6=Rækker!AI8,Rækker!AJ15,IF(X6=Rækker!AL8,Rækker!AM15,IF(X6=Rækker!AO8,Rækker!AP15,DV12)))))))</f>
        <v>0</v>
      </c>
      <c r="DV12" s="25">
        <f>IF(X6=Rækker!AR8,Rækker!AS15,IF(X6=Rækker!AU8,Rækker!AV15,IF(X6=Rækker!AX8,Rækker!AY15,IF(X6=Rækker!BA8,Rækker!BB15,IF(X6=Rækker!BD8,Rækker!BE15,IF(X6=Rækker!BG8,Rækker!BH15,0))))))</f>
        <v>0</v>
      </c>
      <c r="DW12" s="25" t="str">
        <f t="shared" si="41"/>
        <v>1*</v>
      </c>
      <c r="DX12" s="25">
        <f t="shared" si="42"/>
        <v>1</v>
      </c>
      <c r="DY12" s="25" t="str">
        <f>IF(Z6=Rækker!B8,Rækker!B15,IF(Z6=Rækker!E8,Rækker!E15,IF(Z6=Rækker!H8,Rækker!H15,IF(Z6=Rækker!K8,Rækker!K15,IF(Z6=Rækker!N8,Rækker!N15,IF(Z6=Rækker!Q8,Rækker!Q15,IF(Z6=Rækker!T8,Rækker!T15,DZ12)))))))</f>
        <v>1*</v>
      </c>
      <c r="DZ12" s="25">
        <f>IF(Z6=Rækker!W8,Rækker!W15,IF(Z6=Rækker!Z8,Rækker!Z15,IF(Z6=Rækker!AC8,Rækker!AC15,IF(Z6=Rækker!AF8,Rækker!AF15,IF(Z6=Rækker!AI8,Rækker!AI15,IF(Z6=Rækker!AL8,Rækker!AL15,IF(Z6=Rækker!AO8,Rækker!AO15,EA12)))))))</f>
        <v>0</v>
      </c>
      <c r="EA12" s="25">
        <f>IF(Z6=Rækker!AR8,Rækker!AR15,IF(Z6=Rækker!AU8,Rækker!AU15,IF(Z6=Rækker!AX8,Rækker!AX15,IF(Z6=Rækker!BA8,Rækker!BA15,IF(Z6=Rækker!BD8,Rækker!BD15,IF(Z6=Rækker!BG8,Rækker!BG15,0))))))</f>
        <v>0</v>
      </c>
      <c r="EB12" s="25">
        <f>IF(Z6=Rækker!B8,Rækker!C15,IF(Z6=Rækker!E8,Rækker!F15,IF(Z6=Rækker!H8,Rækker!I15,IF(Z6=Rækker!K8,Rækker!L15,IF(Z6=Rækker!N8,Rækker!O15,IF(Z6=Rækker!Q8,Rækker!R15,IF(Z6=Rækker!T8,Rækker!U15,EC12)))))))</f>
        <v>1</v>
      </c>
      <c r="EC12" s="25">
        <f>IF(Z6=Rækker!W8,Rækker!X15,IF(Z6=Rækker!Z8,Rækker!AA15,IF(Z6=Rækker!AC8,Rækker!AD15,IF(Z6=Rækker!AF8,Rækker!AG15,IF(Z6=Rækker!AI8,Rækker!AJ15,IF(Z6=Rækker!AL8,Rækker!AM15,IF(Z6=Rækker!AO8,Rækker!AP15,ED12)))))))</f>
        <v>0</v>
      </c>
      <c r="ED12" s="25">
        <f>IF(Z6=Rækker!AR8,Rækker!AS15,IF(Z6=Rækker!AU8,Rækker!AV15,IF(Z6=Rækker!AX8,Rækker!AY15,IF(Z6=Rækker!BA8,Rækker!BB15,IF(Z6=Rækker!BD8,Rækker!BE15,IF(Z6=Rækker!BG8,Rækker!BH15,0))))))</f>
        <v>0</v>
      </c>
      <c r="EE12" s="25" t="str">
        <f t="shared" si="43"/>
        <v>1*</v>
      </c>
      <c r="EF12" s="25">
        <f t="shared" si="44"/>
        <v>1</v>
      </c>
      <c r="EG12" s="25" t="str">
        <f>IF(AB6=Rækker!B8,Rækker!B15,IF(AB6=Rækker!E8,Rækker!E15,IF(AB6=Rækker!H8,Rækker!H15,IF(AB6=Rækker!K8,Rækker!K15,IF(AB6=Rækker!N8,Rækker!N15,IF(AB6=Rækker!Q8,Rækker!Q15,IF(AB6=Rækker!T8,Rækker!T15,EH12)))))))</f>
        <v>1*</v>
      </c>
      <c r="EH12" s="25" t="str">
        <f>IF(AB6=Rækker!W8,Rækker!W15,IF(AB6=Rækker!Z8,Rækker!Z15,IF(AB6=Rækker!AC8,Rækker!AC15,IF(AB6=Rækker!AF8,Rækker!AF15,IF(AB6=Rækker!AI8,Rækker!AI15,IF(AB6=Rækker!AL8,Rækker!AL15,IF(AB6=Rækker!AO8,Rækker!AO15,EI12)))))))</f>
        <v>1*</v>
      </c>
      <c r="EI12" s="25" t="str">
        <f>IF(AB6=Rækker!AR8,Rækker!AR15,IF(AB6=Rækker!AU8,Rækker!AU15,IF(AB6=Rækker!AX8,Rækker!AX15,IF(AB6=Rækker!BA8,Rækker!BA15,IF(AB6=Rækker!BD8,Rækker!BD15,IF(AB6=Rækker!BG8,Rækker!BG15,0))))))</f>
        <v>1*</v>
      </c>
      <c r="EJ12" s="25">
        <f>IF(AB6=Rækker!B8,Rækker!C15,IF(AB6=Rækker!E8,Rækker!F15,IF(AB6=Rækker!H8,Rækker!I15,IF(AB6=Rækker!K8,Rækker!L15,IF(AB6=Rækker!N8,Rækker!O15,IF(AB6=Rækker!Q8,Rækker!R15,IF(AB6=Rækker!T8,Rækker!U15,EK12)))))))</f>
        <v>1</v>
      </c>
      <c r="EK12" s="25">
        <f>IF(AB6=Rækker!W8,Rækker!X15,IF(AB6=Rækker!Z8,Rækker!AA15,IF(AB6=Rækker!AC8,Rækker!AD15,IF(AB6=Rækker!AF8,Rækker!AG15,IF(AB6=Rækker!AI8,Rækker!AJ15,IF(AB6=Rækker!AL8,Rækker!AM15,IF(AB6=Rækker!AO8,Rækker!AP15,EL12)))))))</f>
        <v>1</v>
      </c>
      <c r="EL12" s="25">
        <f>IF(AB6=Rækker!AR8,Rækker!AS15,IF(AB6=Rækker!AU8,Rækker!AV15,IF(AB6=Rækker!AX8,Rækker!AY15,IF(AB6=Rækker!BA8,Rækker!BB15,IF(AB6=Rækker!BD8,Rækker!BE15,IF(AB6=Rækker!BG8,Rækker!BH15,0))))))</f>
        <v>1</v>
      </c>
      <c r="EM12" s="25" t="str">
        <f t="shared" si="45"/>
        <v>1*</v>
      </c>
      <c r="EN12" s="25">
        <f t="shared" si="46"/>
        <v>1</v>
      </c>
      <c r="EO12" s="25" t="str">
        <f>IF(AD6=Rækker!B8,Rækker!B15,IF(AD6=Rækker!E8,Rækker!E15,IF(AD6=Rækker!H8,Rækker!H15,IF(AD6=Rækker!K8,Rækker!K15,IF(AD6=Rækker!N8,Rækker!N15,IF(AD6=Rækker!Q8,Rækker!Q15,IF(AD6=Rækker!T8,Rækker!T15,EP12)))))))</f>
        <v>1*</v>
      </c>
      <c r="EP12" s="25" t="str">
        <f>IF(AD6=Rækker!W8,Rækker!W15,IF(AD6=Rækker!Z8,Rækker!Z15,IF(AD6=Rækker!AC8,Rækker!AC15,IF(AD6=Rækker!AF8,Rækker!AF15,IF(AD6=Rækker!AI8,Rækker!AI15,IF(AD6=Rækker!AL8,Rækker!AL15,IF(AD6=Rækker!AO8,Rækker!AO15,EQ12)))))))</f>
        <v>1*</v>
      </c>
      <c r="EQ12" s="25">
        <f>IF(AD6=Rækker!AR8,Rækker!AR15,IF(AD6=Rækker!AU8,Rækker!AU15,IF(AD6=Rækker!AX8,Rækker!AX15,IF(AD6=Rækker!BA8,Rækker!BA15,IF(AD6=Rækker!BD8,Rækker!BD15,IF(AD6=Rækker!BG8,Rækker!BG15,0))))))</f>
        <v>0</v>
      </c>
      <c r="ER12" s="25">
        <f>IF(AD6=Rækker!B8,Rækker!C15,IF(AD6=Rækker!E8,Rækker!F15,IF(AD6=Rækker!H8,Rækker!I15,IF(AD6=Rækker!K8,Rækker!L15,IF(AD6=Rækker!N8,Rækker!O15,IF(AD6=Rækker!Q8,Rækker!R15,IF(AD6=Rækker!T8,Rækker!U15,ES12)))))))</f>
        <v>1</v>
      </c>
      <c r="ES12" s="25">
        <f>IF(AD6=Rækker!W8,Rækker!X15,IF(AD6=Rækker!Z8,Rækker!AA15,IF(AD6=Rækker!AC8,Rækker!AD15,IF(AD6=Rækker!AF8,Rækker!AG15,IF(AD6=Rækker!AI8,Rækker!AJ15,IF(AD6=Rækker!AL8,Rækker!AM15,IF(AD6=Rækker!AO8,Rækker!AP15,ET12)))))))</f>
        <v>1</v>
      </c>
      <c r="ET12" s="25">
        <f>IF(AD6=Rækker!AR8,Rækker!AS15,IF(AD6=Rækker!AU8,Rækker!AV15,IF(AD6=Rækker!AX8,Rækker!AY15,IF(AD6=Rækker!BA8,Rækker!BB15,IF(AD6=Rækker!BD8,Rækker!BE15,IF(AD6=Rækker!BG8,Rækker!BH15,0))))))</f>
        <v>0</v>
      </c>
      <c r="EU12" s="25">
        <f t="shared" si="47"/>
        <v>0</v>
      </c>
      <c r="EV12" s="25">
        <f t="shared" si="48"/>
        <v>0</v>
      </c>
      <c r="EW12" s="25">
        <f>IF(AF6=Rækker!B8,Rækker!B15,IF(AF6=Rækker!E8,Rækker!E15,IF(AF6=Rækker!H8,Rækker!H15,IF(AF6=Rækker!K8,Rækker!K15,IF(AF6=Rækker!N8,Rækker!N15,IF(AF6=Rækker!Q8,Rækker!Q15,IF(AF6=Rækker!T8,Rækker!T15,EX12)))))))</f>
        <v>0</v>
      </c>
      <c r="EX12" s="25">
        <f>IF(AF6=Rækker!W8,Rækker!W15,IF(AF6=Rækker!Z8,Rækker!Z15,IF(AF6=Rækker!AC8,Rækker!AC15,IF(AF6=Rækker!AF8,Rækker!AF15,IF(AF6=Rækker!AI8,Rækker!AI15,IF(AF6=Rækker!AL8,Rækker!AL15,IF(AF6=Rækker!AO8,Rækker!AO15,EY12)))))))</f>
        <v>0</v>
      </c>
      <c r="EY12" s="25">
        <f>IF(AF6=Rækker!AR8,Rækker!AR15,IF(AF6=Rækker!AU8,Rækker!AU15,IF(AF6=Rækker!AX8,Rækker!AX15,IF(AF6=Rækker!BA8,Rækker!BA15,IF(AF6=Rækker!BD8,Rækker!BD15,IF(AF6=Rækker!BG8,Rækker!BG15,0))))))</f>
        <v>0</v>
      </c>
      <c r="EZ12" s="25">
        <f>IF(AF6=Rækker!B8,Rækker!C15,IF(AF6=Rækker!E8,Rækker!F15,IF(AF6=Rækker!H8,Rækker!I15,IF(AF6=Rækker!K8,Rækker!L15,IF(AF6=Rækker!N8,Rækker!O15,IF(AF6=Rækker!Q8,Rækker!R15,IF(AF6=Rækker!T8,Rækker!U15,FA12)))))))</f>
        <v>0</v>
      </c>
      <c r="FA12" s="25">
        <f>IF(AF6=Rækker!W8,Rækker!X15,IF(AF6=Rækker!Z8,Rækker!AA15,IF(AF6=Rækker!AC8,Rækker!AD15,IF(AF6=Rækker!AF8,Rækker!AG15,IF(AF6=Rækker!AI8,Rækker!AJ15,IF(AF6=Rækker!AL8,Rækker!AM15,IF(AF6=Rækker!AO8,Rækker!AP15,FB12)))))))</f>
        <v>0</v>
      </c>
      <c r="FB12" s="25">
        <f>IF(AF6=Rækker!AR8,Rækker!AS15,IF(AF6=Rækker!AU8,Rækker!AV15,IF(AF6=Rækker!AX8,Rækker!AY15,IF(AF6=Rækker!BA8,Rækker!BB15,IF(AF6=Rækker!BD8,Rækker!BE15,IF(AF6=Rækker!BG8,Rækker!BH15,0))))))</f>
        <v>0</v>
      </c>
      <c r="FC12" s="25" t="str">
        <f t="shared" si="49"/>
        <v>1*</v>
      </c>
      <c r="FD12" s="25">
        <f t="shared" si="50"/>
        <v>1</v>
      </c>
      <c r="FE12" s="25" t="str">
        <f>IF(AH6=Rækker!B8,Rækker!B15,IF(AH6=Rækker!E8,Rækker!E15,IF(AH6=Rækker!H8,Rækker!H15,IF(AH6=Rækker!K8,Rækker!K15,IF(AH6=Rækker!N8,Rækker!N15,IF(AH6=Rækker!Q8,Rækker!Q15,IF(AH6=Rækker!T8,Rækker!T15,FF12)))))))</f>
        <v>1*</v>
      </c>
      <c r="FF12" s="25">
        <f>IF(AH6=Rækker!W8,Rækker!W15,IF(AH6=Rækker!Z8,Rækker!Z15,IF(AH6=Rækker!AC8,Rækker!AC15,IF(AH6=Rækker!AF8,Rækker!AF15,IF(AH6=Rækker!AI8,Rækker!AI15,IF(AH6=Rækker!AL8,Rækker!AL15,IF(AH6=Rækker!AO8,Rækker!AO15,FG12)))))))</f>
        <v>0</v>
      </c>
      <c r="FG12" s="25">
        <f>IF(AH6=Rækker!AR8,Rækker!AR15,IF(AH6=Rækker!AU8,Rækker!AU15,IF(AH6=Rækker!AX8,Rækker!AX15,IF(AH6=Rækker!BA8,Rækker!BA15,IF(AH6=Rækker!BD8,Rækker!BD15,IF(AH6=Rækker!BG8,Rækker!BG15,0))))))</f>
        <v>0</v>
      </c>
      <c r="FH12" s="25">
        <f>IF(AH6=Rækker!B8,Rækker!C15,IF(AH6=Rækker!E8,Rækker!F15,IF(AH6=Rækker!H8,Rækker!I15,IF(AH6=Rækker!K8,Rækker!L15,IF(AH6=Rækker!N8,Rækker!O15,IF(AH6=Rækker!Q8,Rækker!R15,IF(AH6=Rækker!T8,Rækker!U15,FI12)))))))</f>
        <v>1</v>
      </c>
      <c r="FI12" s="25">
        <f>IF(AH6=Rækker!W8,Rækker!X15,IF(AH6=Rækker!Z8,Rækker!AA15,IF(AH6=Rækker!AC8,Rækker!AD15,IF(AH6=Rækker!AF8,Rækker!AG15,IF(AH6=Rækker!AI8,Rækker!AJ15,IF(AH6=Rækker!AL8,Rækker!AM15,IF(AH6=Rækker!AO8,Rækker!AP15,FJ12)))))))</f>
        <v>0</v>
      </c>
      <c r="FJ12" s="25">
        <f>IF(AH6=Rækker!AR8,Rækker!AS15,IF(AH6=Rækker!AU8,Rækker!AV15,IF(AH6=Rækker!AX8,Rækker!AY15,IF(AH6=Rækker!BA8,Rækker!BB15,IF(AH6=Rækker!BD8,Rækker!BE15,IF(AH6=Rækker!BG8,Rækker!BH15,0))))))</f>
        <v>0</v>
      </c>
      <c r="FK12" s="25" t="str">
        <f t="shared" si="51"/>
        <v>1*</v>
      </c>
      <c r="FL12" s="25">
        <f t="shared" si="52"/>
        <v>1</v>
      </c>
      <c r="FM12" s="25" t="str">
        <f>IF(AJ6=Rækker!B8,Rækker!B15,IF(AJ6=Rækker!E8,Rækker!E15,IF(AJ6=Rækker!H8,Rækker!H15,IF(AJ6=Rækker!K8,Rækker!K15,IF(AJ6=Rækker!N8,Rækker!N15,IF(AJ6=Rækker!Q8,Rækker!Q15,IF(AJ6=Rækker!T8,Rækker!T15,FN12)))))))</f>
        <v>1*</v>
      </c>
      <c r="FN12" s="25" t="str">
        <f>IF(AJ6=Rækker!W8,Rækker!W15,IF(AJ6=Rækker!Z8,Rækker!Z15,IF(AJ6=Rækker!AC8,Rækker!AC15,IF(AJ6=Rækker!AF8,Rækker!AF15,IF(AJ6=Rækker!AI8,Rækker!AI15,IF(AJ6=Rækker!AL8,Rækker!AL15,IF(AJ6=Rækker!AO8,Rækker!AO15,FO12)))))))</f>
        <v>1*</v>
      </c>
      <c r="FO12" s="25">
        <f>IF(AJ6=Rækker!AR8,Rækker!AR15,IF(AJ6=Rækker!AU8,Rækker!AU15,IF(AJ6=Rækker!AX8,Rækker!AX15,IF(AJ6=Rækker!BA8,Rækker!BA15,IF(AJ6=Rækker!BD8,Rækker!BD15,IF(AJ6=Rækker!BG8,Rækker!BG15,0))))))</f>
        <v>0</v>
      </c>
      <c r="FP12" s="25">
        <f>IF(AJ6=Rækker!B8,Rækker!C15,IF(AJ6=Rækker!E8,Rækker!F15,IF(AJ6=Rækker!H8,Rækker!I15,IF(AJ6=Rækker!K8,Rækker!L15,IF(AJ6=Rækker!N8,Rækker!O15,IF(AJ6=Rækker!Q8,Rækker!R15,IF(AJ6=Rækker!T8,Rækker!U15,FQ12)))))))</f>
        <v>1</v>
      </c>
      <c r="FQ12" s="25">
        <f>IF(AJ6=Rækker!W8,Rækker!X15,IF(AJ6=Rækker!Z8,Rækker!AA15,IF(AJ6=Rækker!AC8,Rækker!AD15,IF(AJ6=Rækker!AF8,Rækker!AG15,IF(AJ6=Rækker!AI8,Rækker!AJ15,IF(AJ6=Rækker!AL8,Rækker!AM15,IF(AJ6=Rækker!AO8,Rækker!AP15,FR12)))))))</f>
        <v>1</v>
      </c>
      <c r="FR12" s="25">
        <f>IF(AJ6=Rækker!AR8,Rækker!AS15,IF(AJ6=Rækker!AU8,Rækker!AV15,IF(AJ6=Rækker!AX8,Rækker!AY15,IF(AJ6=Rækker!BA8,Rækker!BB15,IF(AJ6=Rækker!BD8,Rækker!BE15,IF(AJ6=Rækker!BG8,Rækker!BH15,0))))))</f>
        <v>0</v>
      </c>
      <c r="FS12" s="25" t="str">
        <f t="shared" si="53"/>
        <v>1*</v>
      </c>
      <c r="FT12" s="25">
        <f t="shared" si="54"/>
        <v>1</v>
      </c>
      <c r="FU12" s="25" t="str">
        <f>IF(AL6=Rækker!B8,Rækker!B15,IF(AL6=Rækker!E8,Rækker!E15,IF(AL6=Rækker!H8,Rækker!H15,IF(AL6=Rækker!K8,Rækker!K15,IF(AL6=Rækker!N8,Rækker!N15,IF(AL6=Rækker!Q8,Rækker!Q15,IF(AL6=Rækker!T8,Rækker!T15,FV12)))))))</f>
        <v>1*</v>
      </c>
      <c r="FV12" s="25" t="str">
        <f>IF(AL6=Rækker!W8,Rækker!W15,IF(AL6=Rækker!Z8,Rækker!Z15,IF(AL6=Rækker!AC8,Rækker!AC15,IF(AL6=Rækker!AF8,Rækker!AF15,IF(AL6=Rækker!AI8,Rækker!AI15,IF(AL6=Rækker!AL8,Rækker!AL15,IF(AL6=Rækker!AO8,Rækker!AO15,FW12)))))))</f>
        <v>1*</v>
      </c>
      <c r="FW12" s="25" t="str">
        <f>IF(AL6=Rækker!AR8,Rækker!AR15,IF(AL6=Rækker!AU8,Rækker!AU15,IF(AL6=Rækker!AX8,Rækker!AX15,IF(AL6=Rækker!BA8,Rækker!BA15,IF(AL6=Rækker!BD8,Rækker!BD15,IF(AL6=Rækker!BG8,Rækker!BG15,0))))))</f>
        <v>1*</v>
      </c>
      <c r="FX12" s="25">
        <f>IF(AL6=Rækker!B8,Rækker!C15,IF(AL6=Rækker!E8,Rækker!F15,IF(AL6=Rækker!H8,Rækker!I15,IF(AL6=Rækker!K8,Rækker!L15,IF(AL6=Rækker!N8,Rækker!O15,IF(AL6=Rækker!Q8,Rækker!R15,IF(AL6=Rækker!T8,Rækker!U15,FY12)))))))</f>
        <v>1</v>
      </c>
      <c r="FY12" s="25">
        <f>IF(AL6=Rækker!W8,Rækker!X15,IF(AL6=Rækker!Z8,Rækker!AA15,IF(AL6=Rækker!AC8,Rækker!AD15,IF(AL6=Rækker!AF8,Rækker!AG15,IF(AL6=Rækker!AI8,Rækker!AJ15,IF(AL6=Rækker!AL8,Rækker!AM15,IF(AL6=Rækker!AO8,Rækker!AP15,FZ12)))))))</f>
        <v>1</v>
      </c>
      <c r="FZ12" s="25">
        <f>IF(AL6=Rækker!AR8,Rækker!AS15,IF(AL6=Rækker!AU8,Rækker!AV15,IF(AL6=Rækker!AX8,Rækker!AY15,IF(AL6=Rækker!BA8,Rækker!BB15,IF(AL6=Rækker!BD8,Rækker!BE15,IF(AL6=Rækker!BG8,Rækker!BH15,0))))))</f>
        <v>1</v>
      </c>
      <c r="GA12" s="25" t="str">
        <f t="shared" si="55"/>
        <v>1*</v>
      </c>
      <c r="GB12" s="25">
        <f t="shared" si="56"/>
        <v>1</v>
      </c>
      <c r="GC12" s="25" t="str">
        <f>IF(AN6=Rækker!B8,Rækker!B15,IF(AN6=Rækker!E8,Rækker!E15,IF(AN6=Rækker!H8,Rækker!H15,IF(AN6=Rækker!K8,Rækker!K15,IF(AN6=Rækker!N8,Rækker!N15,IF(AN6=Rækker!Q8,Rækker!Q15,IF(AN6=Rækker!T8,Rækker!T15,GD12)))))))</f>
        <v>1*</v>
      </c>
      <c r="GD12" s="25" t="str">
        <f>IF(AN6=Rækker!W8,Rækker!W15,IF(AN6=Rækker!Z8,Rækker!Z15,IF(AN6=Rækker!AC8,Rækker!AC15,IF(AN6=Rækker!AF8,Rækker!AF15,IF(AN6=Rækker!AI8,Rækker!AI15,IF(AN6=Rækker!AL8,Rækker!AL15,IF(AN6=Rækker!AO8,Rækker!AO15,GE12)))))))</f>
        <v>1*</v>
      </c>
      <c r="GE12" s="25">
        <f>IF(AN6=Rækker!AR8,Rækker!AR15,IF(AN6=Rækker!AU8,Rækker!AU15,IF(AN6=Rækker!AX8,Rækker!AX15,IF(AN6=Rækker!BA8,Rækker!BA15,IF(AN6=Rækker!BD8,Rækker!BD15,IF(AN6=Rækker!BG8,Rækker!BG15,0))))))</f>
        <v>0</v>
      </c>
      <c r="GF12" s="25">
        <f>IF(AN6=Rækker!B8,Rækker!C15,IF(AN6=Rækker!E8,Rækker!F15,IF(AN6=Rækker!H8,Rækker!I15,IF(AN6=Rækker!K8,Rækker!L15,IF(AN6=Rækker!N8,Rækker!O15,IF(AN6=Rækker!Q8,Rækker!R15,IF(AN6=Rækker!T8,Rækker!U15,GG12)))))))</f>
        <v>1</v>
      </c>
      <c r="GG12" s="25">
        <f>IF(AN6=Rækker!W8,Rækker!X15,IF(AN6=Rækker!Z8,Rækker!AA15,IF(AN6=Rækker!AC8,Rækker!AD15,IF(AN6=Rækker!AF8,Rækker!AG15,IF(AN6=Rækker!AI8,Rækker!AJ15,IF(AN6=Rækker!AL8,Rækker!AM15,IF(AN6=Rækker!AO8,Rækker!AP15,GH12)))))))</f>
        <v>1</v>
      </c>
      <c r="GH12" s="25">
        <f>IF(AN6=Rækker!AR8,Rækker!AS15,IF(AN6=Rækker!AU8,Rækker!AV15,IF(AN6=Rækker!AX8,Rækker!AY15,IF(AN6=Rækker!BA8,Rækker!BB15,IF(AN6=Rækker!BD8,Rækker!BE15,IF(AN6=Rækker!BG8,Rækker!BH15,0))))))</f>
        <v>0</v>
      </c>
      <c r="GI12" s="25" t="str">
        <f t="shared" si="57"/>
        <v>1*</v>
      </c>
      <c r="GJ12" s="25">
        <f t="shared" si="58"/>
        <v>1</v>
      </c>
      <c r="GK12" s="25" t="str">
        <f>IF(AP6=Rækker!B8,Rækker!B15,IF(AP6=Rækker!E8,Rækker!E15,IF(AP6=Rækker!H8,Rækker!H15,IF(AP6=Rækker!K8,Rækker!K15,IF(AP6=Rækker!N8,Rækker!N15,IF(AP6=Rækker!Q8,Rækker!Q15,IF(AP6=Rækker!T8,Rækker!T15,GL12)))))))</f>
        <v>1*</v>
      </c>
      <c r="GL12" s="25">
        <f>IF(AP6=Rækker!W8,Rækker!W15,IF(AP6=Rækker!Z8,Rækker!Z15,IF(AP6=Rækker!AC8,Rækker!AC15,IF(AP6=Rækker!AF8,Rækker!AF15,IF(AP6=Rækker!AI8,Rækker!AI15,IF(AP6=Rækker!AL8,Rækker!AL15,IF(AP6=Rækker!AO8,Rækker!AO15,GM12)))))))</f>
        <v>0</v>
      </c>
      <c r="GM12" s="25">
        <f>IF(AP6=Rækker!AR8,Rækker!AR15,IF(AP6=Rækker!AU8,Rækker!AU15,IF(AP6=Rækker!AX8,Rækker!AX15,IF(AP6=Rækker!BA8,Rækker!BA15,IF(AP6=Rækker!BD8,Rækker!BD15,IF(AP6=Rækker!BG8,Rækker!BG15,0))))))</f>
        <v>0</v>
      </c>
      <c r="GN12" s="25">
        <f>IF(AP6=Rækker!B8,Rækker!C15,IF(AP6=Rækker!E8,Rækker!F15,IF(AP6=Rækker!H8,Rækker!I15,IF(AP6=Rækker!K8,Rækker!L15,IF(AP6=Rækker!N8,Rækker!O15,IF(AP6=Rækker!Q8,Rækker!R15,IF(AP6=Rækker!T8,Rækker!U15,GO12)))))))</f>
        <v>1</v>
      </c>
      <c r="GO12" s="25">
        <f>IF(AP6=Rækker!W8,Rækker!X15,IF(AP6=Rækker!Z8,Rækker!AA15,IF(AP6=Rækker!AC8,Rækker!AD15,IF(AP6=Rækker!AF8,Rækker!AG15,IF(AP6=Rækker!AI8,Rækker!AJ15,IF(AP6=Rækker!AL8,Rækker!AM15,IF(AP6=Rækker!AO8,Rækker!AP15,GP12)))))))</f>
        <v>0</v>
      </c>
      <c r="GP12" s="25">
        <f>IF(AP6=Rækker!AR8,Rækker!AS15,IF(AP6=Rækker!AU8,Rækker!AV15,IF(AP6=Rækker!AX8,Rækker!AY15,IF(AP6=Rækker!BA8,Rækker!BB15,IF(AP6=Rækker!BD8,Rækker!BE15,IF(AP6=Rækker!BG8,Rækker!BH15,0))))))</f>
        <v>0</v>
      </c>
      <c r="GQ12" s="25" t="str">
        <f t="shared" si="59"/>
        <v>1*</v>
      </c>
      <c r="GR12" s="25">
        <f t="shared" si="60"/>
        <v>1</v>
      </c>
      <c r="GS12" s="25" t="str">
        <f>IF(AR6=Rækker!B8,Rækker!B15,IF(AR6=Rækker!E8,Rækker!E15,IF(AR6=Rækker!H8,Rækker!H15,IF(AR6=Rækker!K8,Rækker!K15,IF(AR6=Rækker!N8,Rækker!N15,IF(AR6=Rækker!Q8,Rækker!Q15,IF(AR6=Rækker!T8,Rækker!T15,GT12)))))))</f>
        <v>1*</v>
      </c>
      <c r="GT12" s="25">
        <f>IF(AR6=Rækker!W8,Rækker!W15,IF(AR6=Rækker!Z8,Rækker!Z15,IF(AR6=Rækker!AC8,Rækker!AC15,IF(AR6=Rækker!AF8,Rækker!AF15,IF(AR6=Rækker!AI8,Rækker!AI15,IF(AR6=Rækker!AL8,Rækker!AL15,IF(AR6=Rækker!AO8,Rækker!AO15,GU12)))))))</f>
        <v>0</v>
      </c>
      <c r="GU12" s="25">
        <f>IF(AR6=Rækker!AR8,Rækker!AR15,IF(AR6=Rækker!AU8,Rækker!AU15,IF(AR6=Rækker!AX8,Rækker!AX15,IF(AR6=Rækker!BA8,Rækker!BA15,IF(AR6=Rækker!BD8,Rækker!BD15,IF(AR6=Rækker!BG8,Rækker!BG15,0))))))</f>
        <v>0</v>
      </c>
      <c r="GV12" s="25">
        <f>IF(AR6=Rækker!B8,Rækker!C15,IF(AR6=Rækker!E8,Rækker!F15,IF(AR6=Rækker!H8,Rækker!I15,IF(AR6=Rækker!K8,Rækker!L15,IF(AR6=Rækker!N8,Rækker!O15,IF(AR6=Rækker!Q8,Rækker!R15,IF(AR6=Rækker!T8,Rækker!U15,GW12)))))))</f>
        <v>1</v>
      </c>
      <c r="GW12" s="25">
        <f>IF(AR6=Rækker!W8,Rækker!X15,IF(AR6=Rækker!Z8,Rækker!AA15,IF(AR6=Rækker!AC8,Rækker!AD15,IF(AR6=Rækker!AF8,Rækker!AG15,IF(AR6=Rækker!AI8,Rækker!AJ15,IF(AR6=Rækker!AL8,Rækker!AM15,IF(AR6=Rækker!AO8,Rækker!AP15,GX12)))))))</f>
        <v>0</v>
      </c>
      <c r="GX12" s="25">
        <f>IF(AR6=Rækker!AR8,Rækker!AS15,IF(AR6=Rækker!AU8,Rækker!AV15,IF(AR6=Rækker!AX8,Rækker!AY15,IF(AR6=Rækker!BA8,Rækker!BB15,IF(AR6=Rækker!BD8,Rækker!BE15,IF(AR6=Rækker!BG8,Rækker!BH15,0))))))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Queens Park R - Portsmouth..........................................................................................</v>
      </c>
      <c r="D13" s="121" t="s">
        <v>109</v>
      </c>
      <c r="E13" s="89"/>
      <c r="F13" s="36">
        <f t="shared" si="0"/>
        <v>1</v>
      </c>
      <c r="G13" s="38">
        <f t="shared" si="0"/>
        <v>1</v>
      </c>
      <c r="H13" s="36" t="str">
        <f t="shared" si="1"/>
        <v>X</v>
      </c>
      <c r="I13" s="37" t="str">
        <f t="shared" si="1"/>
        <v>1X2</v>
      </c>
      <c r="J13" s="36" t="str">
        <f t="shared" si="2"/>
        <v>X</v>
      </c>
      <c r="K13" s="38" t="str">
        <f t="shared" si="2"/>
        <v>1X2</v>
      </c>
      <c r="L13" s="36">
        <f t="shared" si="3"/>
        <v>1</v>
      </c>
      <c r="M13" s="38" t="str">
        <f t="shared" si="3"/>
        <v>1X</v>
      </c>
      <c r="N13" s="36" t="str">
        <f t="shared" si="4"/>
        <v>X</v>
      </c>
      <c r="O13" s="38" t="str">
        <f t="shared" si="4"/>
        <v>1X2</v>
      </c>
      <c r="P13" s="36">
        <f t="shared" si="5"/>
        <v>1</v>
      </c>
      <c r="Q13" s="38">
        <f t="shared" si="5"/>
        <v>12</v>
      </c>
      <c r="R13" s="36">
        <f t="shared" si="6"/>
        <v>1</v>
      </c>
      <c r="S13" s="38">
        <f t="shared" si="6"/>
        <v>12</v>
      </c>
      <c r="T13" s="36">
        <f t="shared" si="7"/>
        <v>1</v>
      </c>
      <c r="U13" s="38">
        <f t="shared" si="7"/>
        <v>12</v>
      </c>
      <c r="V13" s="36">
        <f t="shared" si="8"/>
        <v>1</v>
      </c>
      <c r="W13" s="38">
        <f t="shared" si="8"/>
        <v>12</v>
      </c>
      <c r="X13" s="36">
        <f t="shared" si="9"/>
        <v>1</v>
      </c>
      <c r="Y13" s="38">
        <f t="shared" si="9"/>
        <v>1</v>
      </c>
      <c r="Z13" s="36" t="str">
        <f t="shared" si="10"/>
        <v>X</v>
      </c>
      <c r="AA13" s="38" t="str">
        <f t="shared" si="10"/>
        <v>1X2</v>
      </c>
      <c r="AB13" s="36" t="str">
        <f t="shared" si="11"/>
        <v>X</v>
      </c>
      <c r="AC13" s="38" t="str">
        <f t="shared" si="11"/>
        <v>1X2</v>
      </c>
      <c r="AD13" s="36">
        <f t="shared" si="12"/>
        <v>1</v>
      </c>
      <c r="AE13" s="38">
        <f t="shared" si="12"/>
        <v>1</v>
      </c>
      <c r="AF13" s="36" t="str">
        <f t="shared" si="13"/>
        <v/>
      </c>
      <c r="AG13" s="38" t="str">
        <f t="shared" si="13"/>
        <v/>
      </c>
      <c r="AH13" s="36">
        <f t="shared" si="14"/>
        <v>1</v>
      </c>
      <c r="AI13" s="38">
        <f t="shared" si="14"/>
        <v>12</v>
      </c>
      <c r="AJ13" s="36">
        <f t="shared" si="15"/>
        <v>1</v>
      </c>
      <c r="AK13" s="38" t="str">
        <f t="shared" si="15"/>
        <v>1X</v>
      </c>
      <c r="AL13" s="36" t="str">
        <f t="shared" si="16"/>
        <v>X</v>
      </c>
      <c r="AM13" s="38" t="str">
        <f t="shared" si="16"/>
        <v>1X</v>
      </c>
      <c r="AN13" s="36">
        <f t="shared" si="17"/>
        <v>1</v>
      </c>
      <c r="AO13" s="38">
        <f t="shared" si="17"/>
        <v>12</v>
      </c>
      <c r="AP13" s="36" t="str">
        <f t="shared" si="18"/>
        <v>X</v>
      </c>
      <c r="AQ13" s="38" t="str">
        <f t="shared" si="18"/>
        <v>1X2</v>
      </c>
      <c r="AR13" s="36">
        <f t="shared" si="19"/>
        <v>2</v>
      </c>
      <c r="AS13" s="37">
        <f t="shared" si="19"/>
        <v>12</v>
      </c>
      <c r="AT13" s="21">
        <f t="shared" si="20"/>
        <v>0</v>
      </c>
      <c r="AU13" s="25">
        <f t="shared" si="21"/>
        <v>1</v>
      </c>
      <c r="AV13" s="25">
        <f t="shared" si="22"/>
        <v>1</v>
      </c>
      <c r="AW13" s="25">
        <f>IF(F6=Rækker!B8,Rækker!B16,IF(F6=Rækker!E8,Rækker!E16,IF(F6=Rækker!H8,Rækker!H16,IF(F6=Rækker!K8,Rækker!K16,IF(F6=Rækker!N8,Rækker!N16,IF(F6=Rækker!Q8,Rækker!Q16,IF(F6=Rækker!T8,Rækker!T16,AX13)))))))</f>
        <v>1</v>
      </c>
      <c r="AX13" s="25">
        <f>IF(F6=Rækker!W8,Rækker!W16,IF(F6=Rækker!Z8,Rækker!Z16,IF(F6=Rækker!AC8,Rækker!AC16,IF(F6=Rækker!AF8,Rækker!AF16,IF(F6=Rækker!AI8,Rækker!AI16,IF(F6=Rækker!AL8,Rækker!AL16,IF(F6=Rækker!AO8,Rækker!AO16,AY13)))))))</f>
        <v>1</v>
      </c>
      <c r="AY13" s="25">
        <f>IF(F6=Rækker!AR8,Rækker!AR16,IF(F6=Rækker!AU8,Rækker!AU16,IF(F6=Rækker!AX8,Rækker!AX16,IF(F6=Rækker!BA8,Rækker!BA16,IF(F6=Rækker!BD8,Rækker!BD16,IF(F6=Rækker!BG8,Rækker!BG16,0))))))</f>
        <v>1</v>
      </c>
      <c r="AZ13" s="25">
        <f>IF(F6=Rækker!B8,Rækker!C16,IF(F6=Rækker!E8,Rækker!F16,IF(F6=Rækker!H8,Rækker!I16,IF(F6=Rækker!K8,Rækker!L16,IF(F6=Rækker!N8,Rækker!O16,IF(F6=Rækker!Q8,Rækker!R16,IF(F6=Rækker!T8,Rækker!U16,BA13)))))))</f>
        <v>1</v>
      </c>
      <c r="BA13" s="25">
        <f>IF(F6=Rækker!W8,Rækker!X16,IF(F6=Rækker!Z8,Rækker!AA16,IF(F6=Rækker!AC8,Rækker!AD16,IF(F6=Rækker!AF8,Rækker!AG16,IF(F6=Rækker!AI8,Rækker!AJ16,IF(F6=Rækker!AL8,Rækker!AM16,IF(F6=Rækker!AO8,Rækker!AP16,BB13)))))))</f>
        <v>1</v>
      </c>
      <c r="BB13" s="25">
        <f>IF(F6=Rækker!AR8,Rækker!AS16,IF(F6=Rækker!AU8,Rækker!AV16,IF(F6=Rækker!AX8,Rækker!AY16,IF(F6=Rækker!BA8,Rækker!BB16,IF(F6=Rækker!BD8,Rækker!BE16,IF(F6=Rækker!BG8,Rækker!BH16,0))))))</f>
        <v>1</v>
      </c>
      <c r="BC13" s="25" t="str">
        <f t="shared" si="23"/>
        <v>X</v>
      </c>
      <c r="BD13" s="25" t="str">
        <f t="shared" si="24"/>
        <v>1X2</v>
      </c>
      <c r="BE13" s="25" t="str">
        <f>IF(H6=Rækker!B8,Rækker!B16,IF(H6=Rækker!E8,Rækker!E16,IF(H6=Rækker!H8,Rækker!H16,IF(H6=Rækker!K8,Rækker!K16,IF(H6=Rækker!N8,Rækker!N16,IF(H6=Rækker!Q8,Rækker!Q16,IF(H6=Rækker!T8,Rækker!T16,BF13)))))))</f>
        <v>x</v>
      </c>
      <c r="BF13" s="25" t="str">
        <f>IF(H6=Rækker!W8,Rækker!W16,IF(H6=Rækker!Z8,Rækker!Z16,IF(H6=Rækker!AC8,Rækker!AC16,IF(H6=Rækker!AF8,Rækker!AF16,IF(H6=Rækker!AI8,Rækker!AI16,IF(H6=Rækker!AL8,Rækker!AL16,IF(H6=Rækker!AO8,Rækker!AO16,BG13)))))))</f>
        <v>x</v>
      </c>
      <c r="BG13" s="25" t="str">
        <f>IF(H6=Rækker!AR8,Rækker!AR16,IF(H6=Rækker!AU8,Rækker!AU16,IF(H6=Rækker!AX8,Rækker!AX16,IF(H6=Rækker!BA8,Rækker!BA16,IF(H6=Rækker!BD8,Rækker!BD16,IF(H6=Rækker!BG8,Rækker!BG16,0))))))</f>
        <v>x</v>
      </c>
      <c r="BH13" s="25" t="str">
        <f>IF(H6=Rækker!B8,Rækker!C16,IF(H6=Rækker!E8,Rækker!F16,IF(H6=Rækker!H8,Rækker!I16,IF(H6=Rækker!K8,Rækker!L16,IF(H6=Rækker!N8,Rækker!O16,IF(H6=Rækker!Q8,Rækker!R16,IF(H6=Rækker!T8,Rækker!U16,BI13)))))))</f>
        <v>1x2</v>
      </c>
      <c r="BI13" s="25" t="str">
        <f>IF(H6=Rækker!W8,Rækker!X16,IF(H6=Rækker!Z8,Rækker!AA16,IF(H6=Rækker!AC8,Rækker!AD16,IF(H6=Rækker!AF8,Rækker!AG16,IF(H6=Rækker!AI8,Rækker!AJ16,IF(H6=Rækker!AL8,Rækker!AM16,IF(H6=Rækker!AO8,Rækker!AP16,BJ13)))))))</f>
        <v>1x2</v>
      </c>
      <c r="BJ13" s="25" t="str">
        <f>IF(H6=Rækker!AR8,Rækker!AS16,IF(H6=Rækker!AU8,Rækker!AV16,IF(H6=Rækker!AX8,Rækker!AY16,IF(H6=Rækker!BA8,Rækker!BB16,IF(H6=Rækker!BD8,Rækker!BE16,IF(H6=Rækker!BG8,Rækker!BH16,0))))))</f>
        <v>1x2</v>
      </c>
      <c r="BK13" s="25" t="str">
        <f t="shared" si="25"/>
        <v>X</v>
      </c>
      <c r="BL13" s="25" t="str">
        <f t="shared" si="26"/>
        <v>1X2</v>
      </c>
      <c r="BM13" s="25" t="str">
        <f>IF(J6=Rækker!B8,Rækker!B16,IF(J6=Rækker!E8,Rækker!E16,IF(J6=Rækker!H8,Rækker!H16,IF(J6=Rækker!K8,Rækker!K16,IF(J6=Rækker!N8,Rækker!N16,IF(J6=Rækker!Q8,Rækker!Q16,IF(J6=Rækker!T8,Rækker!T16,BN13)))))))</f>
        <v>x</v>
      </c>
      <c r="BN13" s="25">
        <f>IF(J6=Rækker!W8,Rækker!W16,IF(J6=Rækker!Z8,Rækker!Z16,IF(J6=Rækker!AC8,Rækker!AC16,IF(J6=Rækker!AF8,Rækker!AF16,IF(J6=Rækker!AI8,Rækker!AI16,IF(J6=Rækker!AL8,Rækker!AL16,IF(J6=Rækker!AO8,Rækker!AO16,BO13)))))))</f>
        <v>0</v>
      </c>
      <c r="BO13" s="25">
        <f>IF(J6=Rækker!AR8,Rækker!AR16,IF(J6=Rækker!AU8,Rækker!AU16,IF(J6=Rækker!AX8,Rækker!AX16,IF(J6=Rækker!BA8,Rækker!BA16,IF(J6=Rækker!BD8,Rækker!BD16,IF(J6=Rækker!BG8,Rækker!BG16,0))))))</f>
        <v>0</v>
      </c>
      <c r="BP13" s="25" t="str">
        <f>IF(J6=Rækker!B8,Rækker!C16,IF(J6=Rækker!E8,Rækker!F16,IF(J6=Rækker!H8,Rækker!I16,IF(J6=Rækker!K8,Rækker!L16,IF(J6=Rækker!N8,Rækker!O16,IF(J6=Rækker!Q8,Rækker!R16,IF(J6=Rækker!T8,Rækker!U16,BQ13)))))))</f>
        <v>1x2</v>
      </c>
      <c r="BQ13" s="25">
        <f>IF(J6=Rækker!W8,Rækker!X16,IF(J6=Rækker!Z8,Rækker!AA16,IF(J6=Rækker!AC8,Rækker!AD16,IF(J6=Rækker!AF8,Rækker!AG16,IF(J6=Rækker!AI8,Rækker!AJ16,IF(J6=Rækker!AL8,Rækker!AM16,IF(J6=Rækker!AO8,Rækker!AP16,BR13)))))))</f>
        <v>0</v>
      </c>
      <c r="BR13" s="25">
        <f>IF(J6=Rækker!AR8,Rækker!AS16,IF(J6=Rækker!AU8,Rækker!AV16,IF(J6=Rækker!AX8,Rækker!AY16,IF(J6=Rækker!BA8,Rækker!BB16,IF(J6=Rækker!BD8,Rækker!BE16,IF(J6=Rækker!BG8,Rækker!BH16,0))))))</f>
        <v>0</v>
      </c>
      <c r="BS13" s="25">
        <f t="shared" si="27"/>
        <v>1</v>
      </c>
      <c r="BT13" s="25" t="str">
        <f t="shared" si="28"/>
        <v>1X</v>
      </c>
      <c r="BU13" s="25">
        <f>IF(L6=Rækker!B8,Rækker!B16,IF(L6=Rækker!E8,Rækker!E16,IF(L6=Rækker!H8,Rækker!H16,IF(L6=Rækker!K8,Rækker!K16,IF(L6=Rækker!N8,Rækker!N16,IF(L6=Rækker!Q8,Rækker!Q16,IF(L6=Rækker!T8,Rækker!T16,BV13)))))))</f>
        <v>1</v>
      </c>
      <c r="BV13" s="25">
        <f>IF(L6=Rækker!W8,Rækker!W16,IF(L6=Rækker!Z8,Rækker!Z16,IF(L6=Rækker!AC8,Rækker!AC16,IF(L6=Rækker!AF8,Rækker!AF16,IF(L6=Rækker!AI8,Rækker!AI16,IF(L6=Rækker!AL8,Rækker!AL16,IF(L6=Rækker!AO8,Rækker!AO16,BW13)))))))</f>
        <v>0</v>
      </c>
      <c r="BW13" s="25">
        <f>IF(L6=Rækker!AR8,Rækker!AR16,IF(L6=Rækker!AU8,Rækker!AU16,IF(L6=Rækker!AX8,Rækker!AX16,IF(L6=Rækker!BA8,Rækker!BA16,IF(L6=Rækker!BD8,Rækker!BD16,IF(L6=Rækker!BG8,Rækker!BG16,0))))))</f>
        <v>0</v>
      </c>
      <c r="BX13" s="25" t="str">
        <f>IF(L6=Rækker!B8,Rækker!C16,IF(L6=Rækker!E8,Rækker!F16,IF(L6=Rækker!H8,Rækker!I16,IF(L6=Rækker!K8,Rækker!L16,IF(L6=Rækker!N8,Rækker!O16,IF(L6=Rækker!Q8,Rækker!R16,IF(L6=Rækker!T8,Rækker!U16,BY13)))))))</f>
        <v>1x</v>
      </c>
      <c r="BY13" s="25">
        <f>IF(L6=Rækker!W8,Rækker!X16,IF(L6=Rækker!Z8,Rækker!AA16,IF(L6=Rækker!AC8,Rækker!AD16,IF(L6=Rækker!AF8,Rækker!AG16,IF(L6=Rækker!AI8,Rækker!AJ16,IF(L6=Rækker!AL8,Rækker!AM16,IF(L6=Rækker!AO8,Rækker!AP16,BZ13)))))))</f>
        <v>0</v>
      </c>
      <c r="BZ13" s="25">
        <f>IF(L6=Rækker!AR8,Rækker!AS16,IF(L6=Rækker!AU8,Rækker!AV16,IF(L6=Rækker!AX8,Rækker!AY16,IF(L6=Rækker!BA8,Rækker!BB16,IF(L6=Rækker!BD8,Rækker!BE16,IF(L6=Rækker!BG8,Rækker!BH16,0))))))</f>
        <v>0</v>
      </c>
      <c r="CA13" s="25" t="str">
        <f t="shared" si="29"/>
        <v>X</v>
      </c>
      <c r="CB13" s="25" t="str">
        <f t="shared" si="30"/>
        <v>1X2</v>
      </c>
      <c r="CC13" s="25" t="str">
        <f>IF(N6=Rækker!B8,Rækker!B16,IF(N6=Rækker!E8,Rækker!E16,IF(N6=Rækker!H8,Rækker!H16,IF(N6=Rækker!K8,Rækker!K16,IF(N6=Rækker!N8,Rækker!N16,IF(N6=Rækker!Q8,Rækker!Q16,IF(N6=Rækker!T8,Rækker!T16,CD13)))))))</f>
        <v>x</v>
      </c>
      <c r="CD13" s="25" t="str">
        <f>IF(N6=Rækker!W8,Rækker!W16,IF(N6=Rækker!Z8,Rækker!Z16,IF(N6=Rækker!AC8,Rækker!AC16,IF(N6=Rækker!AF8,Rækker!AF16,IF(N6=Rækker!AI8,Rækker!AI16,IF(N6=Rækker!AL8,Rækker!AL16,IF(N6=Rækker!AO8,Rækker!AO16,CE13)))))))</f>
        <v>x</v>
      </c>
      <c r="CE13" s="25">
        <f>IF(N6=Rækker!AR8,Rækker!AR16,IF(N6=Rækker!AU8,Rækker!AU16,IF(N6=Rækker!AX8,Rækker!AX16,IF(N6=Rækker!BA8,Rækker!BA16,IF(N6=Rækker!BD8,Rækker!BD16,IF(N6=Rækker!BG8,Rækker!BG16,0))))))</f>
        <v>0</v>
      </c>
      <c r="CF13" s="25" t="str">
        <f>IF(N6=Rækker!B8,Rækker!C16,IF(N6=Rækker!E8,Rækker!F16,IF(N6=Rækker!H8,Rækker!I16,IF(N6=Rækker!K8,Rækker!L16,IF(N6=Rækker!N8,Rækker!O16,IF(N6=Rækker!Q8,Rækker!R16,IF(N6=Rækker!T8,Rækker!U16,CG13)))))))</f>
        <v>1x2</v>
      </c>
      <c r="CG13" s="25" t="str">
        <f>IF(N6=Rækker!W8,Rækker!X16,IF(N6=Rækker!Z8,Rækker!AA16,IF(N6=Rækker!AC8,Rækker!AD16,IF(N6=Rækker!AF8,Rækker!AG16,IF(N6=Rækker!AI8,Rækker!AJ16,IF(N6=Rækker!AL8,Rækker!AM16,IF(N6=Rækker!AO8,Rækker!AP16,CH13)))))))</f>
        <v>1x2</v>
      </c>
      <c r="CH13" s="25">
        <f>IF(N6=Rækker!AR8,Rækker!AS16,IF(N6=Rækker!AU8,Rækker!AV16,IF(N6=Rækker!AX8,Rækker!AY16,IF(N6=Rækker!BA8,Rækker!BB16,IF(N6=Rækker!BD8,Rækker!BE16,IF(N6=Rækker!BG8,Rækker!BH16,0))))))</f>
        <v>0</v>
      </c>
      <c r="CI13" s="25">
        <f t="shared" si="31"/>
        <v>1</v>
      </c>
      <c r="CJ13" s="25">
        <f t="shared" si="32"/>
        <v>12</v>
      </c>
      <c r="CK13" s="25">
        <f>IF(P6=Rækker!B8,Rækker!B16,IF(P6=Rækker!E8,Rækker!E16,IF(P6=Rækker!H8,Rækker!H16,IF(P6=Rækker!K8,Rækker!K16,IF(P6=Rækker!N8,Rækker!N16,IF(P6=Rækker!Q8,Rækker!Q16,IF(P6=Rækker!T8,Rækker!T16,CL13)))))))</f>
        <v>1</v>
      </c>
      <c r="CL13" s="25">
        <f>IF(P6=Rækker!W8,Rækker!W16,IF(P6=Rækker!Z8,Rækker!Z16,IF(P6=Rækker!AC8,Rækker!AC16,IF(P6=Rækker!AF8,Rækker!AF16,IF(P6=Rækker!AI8,Rækker!AI16,IF(P6=Rækker!AL8,Rækker!AL16,IF(P6=Rækker!AO8,Rækker!AO16,CM13)))))))</f>
        <v>1</v>
      </c>
      <c r="CM13" s="25">
        <f>IF(P6=Rækker!AR8,Rækker!AR16,IF(P6=Rækker!AU8,Rækker!AU16,IF(P6=Rækker!AX8,Rækker!AX16,IF(P6=Rækker!BA8,Rækker!BA16,IF(P6=Rækker!BD8,Rækker!BD16,IF(P6=Rækker!BG8,Rækker!BG16,0))))))</f>
        <v>1</v>
      </c>
      <c r="CN13" s="25">
        <f>IF(P6=Rækker!B8,Rækker!C16,IF(P6=Rækker!E8,Rækker!F16,IF(P6=Rækker!H8,Rækker!I16,IF(P6=Rækker!K8,Rækker!L16,IF(P6=Rækker!N8,Rækker!O16,IF(P6=Rækker!Q8,Rækker!R16,IF(P6=Rækker!T8,Rækker!U16,CO13)))))))</f>
        <v>12</v>
      </c>
      <c r="CO13" s="25">
        <f>IF(P6=Rækker!W8,Rækker!X16,IF(P6=Rækker!Z8,Rækker!AA16,IF(P6=Rækker!AC8,Rækker!AD16,IF(P6=Rækker!AF8,Rækker!AG16,IF(P6=Rækker!AI8,Rækker!AJ16,IF(P6=Rækker!AL8,Rækker!AM16,IF(P6=Rækker!AO8,Rækker!AP16,CP13)))))))</f>
        <v>12</v>
      </c>
      <c r="CP13" s="25">
        <f>IF(P6=Rækker!AR8,Rækker!AS16,IF(P6=Rækker!AU8,Rækker!AV16,IF(P6=Rækker!AX8,Rækker!AY16,IF(P6=Rækker!BA8,Rækker!BB16,IF(P6=Rækker!BD8,Rækker!BE16,IF(P6=Rækker!BG8,Rækker!BH16,0))))))</f>
        <v>12</v>
      </c>
      <c r="CQ13" s="25">
        <f t="shared" si="33"/>
        <v>1</v>
      </c>
      <c r="CR13" s="25">
        <f t="shared" si="34"/>
        <v>12</v>
      </c>
      <c r="CS13" s="25">
        <f>IF(R6=Rækker!B8,Rækker!B16,IF(R6=Rækker!E8,Rækker!E16,IF(R6=Rækker!H8,Rækker!H16,IF(R6=Rækker!K8,Rækker!K16,IF(R6=Rækker!N8,Rækker!N16,IF(R6=Rækker!Q8,Rækker!Q16,IF(R6=Rækker!T8,Rækker!T16,CT13)))))))</f>
        <v>1</v>
      </c>
      <c r="CT13" s="25">
        <f>IF(R6=Rækker!W8,Rækker!W16,IF(R6=Rækker!Z8,Rækker!Z16,IF(R6=Rækker!AC8,Rækker!AC16,IF(R6=Rækker!AF8,Rækker!AF16,IF(R6=Rækker!AI8,Rækker!AI16,IF(R6=Rækker!AL8,Rækker!AL16,IF(R6=Rækker!AO8,Rækker!AO16,CU13)))))))</f>
        <v>1</v>
      </c>
      <c r="CU13" s="25">
        <f>IF(R6=Rækker!AR8,Rækker!AR16,IF(R6=Rækker!AU8,Rækker!AU16,IF(R6=Rækker!AX8,Rækker!AX16,IF(R6=Rækker!BA8,Rækker!BA16,IF(R6=Rækker!BD8,Rækker!BD16,IF(R6=Rækker!BG8,Rækker!BG16,0))))))</f>
        <v>0</v>
      </c>
      <c r="CV13" s="25">
        <f>IF(R6=Rækker!B8,Rækker!C16,IF(R6=Rækker!E8,Rækker!F16,IF(R6=Rækker!H8,Rækker!I16,IF(R6=Rækker!K8,Rækker!L16,IF(R6=Rækker!N8,Rækker!O16,IF(R6=Rækker!Q8,Rækker!R16,IF(R6=Rækker!T8,Rækker!U16,CW13)))))))</f>
        <v>12</v>
      </c>
      <c r="CW13" s="25">
        <f>IF(R6=Rækker!W8,Rækker!X16,IF(R6=Rækker!Z8,Rækker!AA16,IF(R6=Rækker!AC8,Rækker!AD16,IF(R6=Rækker!AF8,Rækker!AG16,IF(R6=Rækker!AI8,Rækker!AJ16,IF(R6=Rækker!AL8,Rækker!AM16,IF(R6=Rækker!AO8,Rækker!AP16,CX13)))))))</f>
        <v>12</v>
      </c>
      <c r="CX13" s="25">
        <f>IF(R6=Rækker!AR8,Rækker!AS16,IF(R6=Rækker!AU8,Rækker!AV16,IF(R6=Rækker!AX8,Rækker!AY16,IF(R6=Rækker!BA8,Rækker!BB16,IF(R6=Rækker!BD8,Rækker!BE16,IF(R6=Rækker!BG8,Rækker!BH16,0))))))</f>
        <v>0</v>
      </c>
      <c r="CY13" s="25">
        <f t="shared" si="35"/>
        <v>1</v>
      </c>
      <c r="CZ13" s="25">
        <f t="shared" si="36"/>
        <v>12</v>
      </c>
      <c r="DA13" s="25">
        <f>IF(T6=Rækker!B8,Rækker!B16,IF(T6=Rækker!E8,Rækker!E16,IF(T6=Rækker!H8,Rækker!H16,IF(T6=Rækker!K8,Rækker!K16,IF(T6=Rækker!N8,Rækker!N16,IF(T6=Rækker!Q8,Rækker!Q16,IF(T6=Rækker!T8,Rækker!T16,DB13)))))))</f>
        <v>1</v>
      </c>
      <c r="DB13" s="25">
        <f>IF(T6=Rækker!W8,Rækker!W16,IF(T6=Rækker!Z8,Rækker!Z16,IF(T6=Rækker!AC8,Rækker!AC16,IF(T6=Rækker!AF8,Rækker!AF16,IF(T6=Rækker!AI8,Rækker!AI16,IF(T6=Rækker!AL8,Rækker!AL16,IF(T6=Rækker!AO8,Rækker!AO16,DC13)))))))</f>
        <v>1</v>
      </c>
      <c r="DC13" s="25">
        <f>IF(T6=Rækker!AR8,Rækker!AR16,IF(T6=Rækker!AU8,Rækker!AU16,IF(T6=Rækker!AX8,Rækker!AX16,IF(T6=Rækker!BA8,Rækker!BA16,IF(T6=Rækker!BD8,Rækker!BD16,IF(T6=Rækker!BG8,Rækker!BG16,0))))))</f>
        <v>0</v>
      </c>
      <c r="DD13" s="25">
        <f>IF(T6=Rækker!B8,Rækker!C16,IF(T6=Rækker!E8,Rækker!F16,IF(T6=Rækker!H8,Rækker!I16,IF(T6=Rækker!K8,Rækker!L16,IF(T6=Rækker!N8,Rækker!O16,IF(T6=Rækker!Q8,Rækker!R16,IF(T6=Rækker!T8,Rækker!U16,DE13)))))))</f>
        <v>12</v>
      </c>
      <c r="DE13" s="25">
        <f>IF(T6=Rækker!W8,Rækker!X16,IF(T6=Rækker!Z8,Rækker!AA16,IF(T6=Rækker!AC8,Rækker!AD16,IF(T6=Rækker!AF8,Rækker!AG16,IF(T6=Rækker!AI8,Rækker!AJ16,IF(T6=Rækker!AL8,Rækker!AM16,IF(T6=Rækker!AO8,Rækker!AP16,DF13)))))))</f>
        <v>12</v>
      </c>
      <c r="DF13" s="25">
        <f>IF(T6=Rækker!AR8,Rækker!AS16,IF(T6=Rækker!AU8,Rækker!AV16,IF(T6=Rækker!AX8,Rækker!AY16,IF(T6=Rækker!BA8,Rækker!BB16,IF(T6=Rækker!BD8,Rækker!BE16,IF(T6=Rækker!BG8,Rækker!BH16,0))))))</f>
        <v>0</v>
      </c>
      <c r="DG13" s="25">
        <f t="shared" si="37"/>
        <v>1</v>
      </c>
      <c r="DH13" s="25">
        <f t="shared" si="38"/>
        <v>12</v>
      </c>
      <c r="DI13" s="25">
        <f>IF(V6=Rækker!B8,Rækker!B16,IF(V6=Rækker!E8,Rækker!E16,IF(V6=Rækker!H8,Rækker!H16,IF(V6=Rækker!K8,Rækker!K16,IF(V6=Rækker!N8,Rækker!N16,IF(V6=Rækker!Q8,Rækker!Q16,IF(V6=Rækker!T8,Rækker!T16,DJ13)))))))</f>
        <v>1</v>
      </c>
      <c r="DJ13" s="25">
        <f>IF(V6=Rækker!W8,Rækker!W16,IF(V6=Rækker!Z8,Rækker!Z16,IF(V6=Rækker!AC8,Rækker!AC16,IF(V6=Rækker!AF8,Rækker!AF16,IF(V6=Rækker!AI8,Rækker!AI16,IF(V6=Rækker!AL8,Rækker!AL16,IF(V6=Rækker!AO8,Rækker!AO16,DK13)))))))</f>
        <v>1</v>
      </c>
      <c r="DK13" s="25">
        <f>IF(V6=Rækker!AR8,Rækker!AR16,IF(V6=Rækker!AU8,Rækker!AU16,IF(V6=Rækker!AX8,Rækker!AX16,IF(V6=Rækker!BA8,Rækker!BA16,IF(V6=Rækker!BD8,Rækker!BD16,IF(V6=Rækker!BG8,Rækker!BG16,0))))))</f>
        <v>1</v>
      </c>
      <c r="DL13" s="25">
        <f>IF(V6=Rækker!B8,Rækker!C16,IF(V6=Rækker!E8,Rækker!F16,IF(V6=Rækker!H8,Rækker!I16,IF(V6=Rækker!K8,Rækker!L16,IF(V6=Rækker!N8,Rækker!O16,IF(V6=Rækker!Q8,Rækker!R16,IF(V6=Rækker!T8,Rækker!U16,DM13)))))))</f>
        <v>12</v>
      </c>
      <c r="DM13" s="25">
        <f>IF(V6=Rækker!W8,Rækker!X16,IF(V6=Rækker!Z8,Rækker!AA16,IF(V6=Rækker!AC8,Rækker!AD16,IF(V6=Rækker!AF8,Rækker!AG16,IF(V6=Rækker!AI8,Rækker!AJ16,IF(V6=Rækker!AL8,Rækker!AM16,IF(V6=Rækker!AO8,Rækker!AP16,DN13)))))))</f>
        <v>12</v>
      </c>
      <c r="DN13" s="25">
        <f>IF(V6=Rækker!AR8,Rækker!AS16,IF(V6=Rækker!AU8,Rækker!AV16,IF(V6=Rækker!AX8,Rækker!AY16,IF(V6=Rækker!BA8,Rækker!BB16,IF(V6=Rækker!BD8,Rækker!BE16,IF(V6=Rækker!BG8,Rækker!BH16,0))))))</f>
        <v>12</v>
      </c>
      <c r="DO13" s="25">
        <f t="shared" si="39"/>
        <v>1</v>
      </c>
      <c r="DP13" s="25">
        <f t="shared" si="40"/>
        <v>1</v>
      </c>
      <c r="DQ13" s="25">
        <f>IF(X6=Rækker!B8,Rækker!B16,IF(X6=Rækker!E8,Rækker!E16,IF(X6=Rækker!H8,Rækker!H16,IF(X6=Rækker!K8,Rækker!K16,IF(X6=Rækker!N8,Rækker!N16,IF(X6=Rækker!Q8,Rækker!Q16,IF(X6=Rækker!T8,Rækker!T16,DR13)))))))</f>
        <v>1</v>
      </c>
      <c r="DR13" s="25">
        <f>IF(X6=Rækker!W8,Rækker!W16,IF(X6=Rækker!Z8,Rækker!Z16,IF(X6=Rækker!AC8,Rækker!AC16,IF(X6=Rækker!AF8,Rækker!AF16,IF(X6=Rækker!AI8,Rækker!AI16,IF(X6=Rækker!AL8,Rækker!AL16,IF(X6=Rækker!AO8,Rækker!AO16,DS13)))))))</f>
        <v>0</v>
      </c>
      <c r="DS13" s="25">
        <f>IF(X6=Rækker!AR8,Rækker!AR16,IF(X6=Rækker!AU8,Rækker!AU16,IF(X6=Rækker!AX8,Rækker!AX16,IF(X6=Rækker!BA8,Rækker!BA16,IF(X6=Rækker!BD8,Rækker!BD16,IF(X6=Rækker!BG8,Rækker!BG16,0))))))</f>
        <v>0</v>
      </c>
      <c r="DT13" s="25">
        <f>IF(X6=Rækker!B8,Rækker!C16,IF(X6=Rækker!E8,Rækker!F16,IF(X6=Rækker!H8,Rækker!I16,IF(X6=Rækker!K8,Rækker!L16,IF(X6=Rækker!N8,Rækker!O16,IF(X6=Rækker!Q8,Rækker!R16,IF(X6=Rækker!T8,Rækker!U16,DU13)))))))</f>
        <v>1</v>
      </c>
      <c r="DU13" s="25">
        <f>IF(X6=Rækker!W8,Rækker!X16,IF(X6=Rækker!Z8,Rækker!AA16,IF(X6=Rækker!AC8,Rækker!AD16,IF(X6=Rækker!AF8,Rækker!AG16,IF(X6=Rækker!AI8,Rækker!AJ16,IF(X6=Rækker!AL8,Rækker!AM16,IF(X6=Rækker!AO8,Rækker!AP16,DV13)))))))</f>
        <v>0</v>
      </c>
      <c r="DV13" s="25">
        <f>IF(X6=Rækker!AR8,Rækker!AS16,IF(X6=Rækker!AU8,Rækker!AV16,IF(X6=Rækker!AX8,Rækker!AY16,IF(X6=Rækker!BA8,Rækker!BB16,IF(X6=Rækker!BD8,Rækker!BE16,IF(X6=Rækker!BG8,Rækker!BH16,0))))))</f>
        <v>0</v>
      </c>
      <c r="DW13" s="25" t="str">
        <f t="shared" si="41"/>
        <v>X</v>
      </c>
      <c r="DX13" s="25" t="str">
        <f t="shared" si="42"/>
        <v>1X2</v>
      </c>
      <c r="DY13" s="25" t="str">
        <f>IF(Z6=Rækker!B8,Rækker!B16,IF(Z6=Rækker!E8,Rækker!E16,IF(Z6=Rækker!H8,Rækker!H16,IF(Z6=Rækker!K8,Rækker!K16,IF(Z6=Rækker!N8,Rækker!N16,IF(Z6=Rækker!Q8,Rækker!Q16,IF(Z6=Rækker!T8,Rækker!T16,DZ13)))))))</f>
        <v>x</v>
      </c>
      <c r="DZ13" s="25">
        <f>IF(Z6=Rækker!W8,Rækker!W16,IF(Z6=Rækker!Z8,Rækker!Z16,IF(Z6=Rækker!AC8,Rækker!AC16,IF(Z6=Rækker!AF8,Rækker!AF16,IF(Z6=Rækker!AI8,Rækker!AI16,IF(Z6=Rækker!AL8,Rækker!AL16,IF(Z6=Rækker!AO8,Rækker!AO16,EA13)))))))</f>
        <v>0</v>
      </c>
      <c r="EA13" s="25">
        <f>IF(Z6=Rækker!AR8,Rækker!AR16,IF(Z6=Rækker!AU8,Rækker!AU16,IF(Z6=Rækker!AX8,Rækker!AX16,IF(Z6=Rækker!BA8,Rækker!BA16,IF(Z6=Rækker!BD8,Rækker!BD16,IF(Z6=Rækker!BG8,Rækker!BG16,0))))))</f>
        <v>0</v>
      </c>
      <c r="EB13" s="25" t="str">
        <f>IF(Z6=Rækker!B8,Rækker!C16,IF(Z6=Rækker!E8,Rækker!F16,IF(Z6=Rækker!H8,Rækker!I16,IF(Z6=Rækker!K8,Rækker!L16,IF(Z6=Rækker!N8,Rækker!O16,IF(Z6=Rækker!Q8,Rækker!R16,IF(Z6=Rækker!T8,Rækker!U16,EC13)))))))</f>
        <v>1x2</v>
      </c>
      <c r="EC13" s="25">
        <f>IF(Z6=Rækker!W8,Rækker!X16,IF(Z6=Rækker!Z8,Rækker!AA16,IF(Z6=Rækker!AC8,Rækker!AD16,IF(Z6=Rækker!AF8,Rækker!AG16,IF(Z6=Rækker!AI8,Rækker!AJ16,IF(Z6=Rækker!AL8,Rækker!AM16,IF(Z6=Rækker!AO8,Rækker!AP16,ED13)))))))</f>
        <v>0</v>
      </c>
      <c r="ED13" s="25">
        <f>IF(Z6=Rækker!AR8,Rækker!AS16,IF(Z6=Rækker!AU8,Rækker!AV16,IF(Z6=Rækker!AX8,Rækker!AY16,IF(Z6=Rækker!BA8,Rækker!BB16,IF(Z6=Rækker!BD8,Rækker!BE16,IF(Z6=Rækker!BG8,Rækker!BH16,0))))))</f>
        <v>0</v>
      </c>
      <c r="EE13" s="25" t="str">
        <f t="shared" si="43"/>
        <v>X</v>
      </c>
      <c r="EF13" s="25" t="str">
        <f t="shared" si="44"/>
        <v>1X2</v>
      </c>
      <c r="EG13" s="25" t="str">
        <f>IF(AB6=Rækker!B8,Rækker!B16,IF(AB6=Rækker!E8,Rækker!E16,IF(AB6=Rækker!H8,Rækker!H16,IF(AB6=Rækker!K8,Rækker!K16,IF(AB6=Rækker!N8,Rækker!N16,IF(AB6=Rækker!Q8,Rækker!Q16,IF(AB6=Rækker!T8,Rækker!T16,EH13)))))))</f>
        <v>x</v>
      </c>
      <c r="EH13" s="25" t="str">
        <f>IF(AB6=Rækker!W8,Rækker!W16,IF(AB6=Rækker!Z8,Rækker!Z16,IF(AB6=Rækker!AC8,Rækker!AC16,IF(AB6=Rækker!AF8,Rækker!AF16,IF(AB6=Rækker!AI8,Rækker!AI16,IF(AB6=Rækker!AL8,Rækker!AL16,IF(AB6=Rækker!AO8,Rækker!AO16,EI13)))))))</f>
        <v>x</v>
      </c>
      <c r="EI13" s="25" t="str">
        <f>IF(AB6=Rækker!AR8,Rækker!AR16,IF(AB6=Rækker!AU8,Rækker!AU16,IF(AB6=Rækker!AX8,Rækker!AX16,IF(AB6=Rækker!BA8,Rækker!BA16,IF(AB6=Rækker!BD8,Rækker!BD16,IF(AB6=Rækker!BG8,Rækker!BG16,0))))))</f>
        <v>x</v>
      </c>
      <c r="EJ13" s="25" t="str">
        <f>IF(AB6=Rækker!B8,Rækker!C16,IF(AB6=Rækker!E8,Rækker!F16,IF(AB6=Rækker!H8,Rækker!I16,IF(AB6=Rækker!K8,Rækker!L16,IF(AB6=Rækker!N8,Rækker!O16,IF(AB6=Rækker!Q8,Rækker!R16,IF(AB6=Rækker!T8,Rækker!U16,EK13)))))))</f>
        <v>1x2</v>
      </c>
      <c r="EK13" s="25" t="str">
        <f>IF(AB6=Rækker!W8,Rækker!X16,IF(AB6=Rækker!Z8,Rækker!AA16,IF(AB6=Rækker!AC8,Rækker!AD16,IF(AB6=Rækker!AF8,Rækker!AG16,IF(AB6=Rækker!AI8,Rækker!AJ16,IF(AB6=Rækker!AL8,Rækker!AM16,IF(AB6=Rækker!AO8,Rækker!AP16,EL13)))))))</f>
        <v>1x2</v>
      </c>
      <c r="EL13" s="25" t="str">
        <f>IF(AB6=Rækker!AR8,Rækker!AS16,IF(AB6=Rækker!AU8,Rækker!AV16,IF(AB6=Rækker!AX8,Rækker!AY16,IF(AB6=Rækker!BA8,Rækker!BB16,IF(AB6=Rækker!BD8,Rækker!BE16,IF(AB6=Rækker!BG8,Rækker!BH16,0))))))</f>
        <v>1x2</v>
      </c>
      <c r="EM13" s="25">
        <f t="shared" si="45"/>
        <v>1</v>
      </c>
      <c r="EN13" s="25">
        <f t="shared" si="46"/>
        <v>1</v>
      </c>
      <c r="EO13" s="25">
        <f>IF(AD6=Rækker!B8,Rækker!B16,IF(AD6=Rækker!E8,Rækker!E16,IF(AD6=Rækker!H8,Rækker!H16,IF(AD6=Rækker!K8,Rækker!K16,IF(AD6=Rækker!N8,Rækker!N16,IF(AD6=Rækker!Q8,Rækker!Q16,IF(AD6=Rækker!T8,Rækker!T16,EP13)))))))</f>
        <v>1</v>
      </c>
      <c r="EP13" s="25">
        <f>IF(AD6=Rækker!W8,Rækker!W16,IF(AD6=Rækker!Z8,Rækker!Z16,IF(AD6=Rækker!AC8,Rækker!AC16,IF(AD6=Rækker!AF8,Rækker!AF16,IF(AD6=Rækker!AI8,Rækker!AI16,IF(AD6=Rækker!AL8,Rækker!AL16,IF(AD6=Rækker!AO8,Rækker!AO16,EQ13)))))))</f>
        <v>1</v>
      </c>
      <c r="EQ13" s="25">
        <f>IF(AD6=Rækker!AR8,Rækker!AR16,IF(AD6=Rækker!AU8,Rækker!AU16,IF(AD6=Rækker!AX8,Rækker!AX16,IF(AD6=Rækker!BA8,Rækker!BA16,IF(AD6=Rækker!BD8,Rækker!BD16,IF(AD6=Rækker!BG8,Rækker!BG16,0))))))</f>
        <v>0</v>
      </c>
      <c r="ER13" s="25">
        <f>IF(AD6=Rækker!B8,Rækker!C16,IF(AD6=Rækker!E8,Rækker!F16,IF(AD6=Rækker!H8,Rækker!I16,IF(AD6=Rækker!K8,Rækker!L16,IF(AD6=Rækker!N8,Rækker!O16,IF(AD6=Rækker!Q8,Rækker!R16,IF(AD6=Rækker!T8,Rækker!U16,ES13)))))))</f>
        <v>1</v>
      </c>
      <c r="ES13" s="25">
        <f>IF(AD6=Rækker!W8,Rækker!X16,IF(AD6=Rækker!Z8,Rækker!AA16,IF(AD6=Rækker!AC8,Rækker!AD16,IF(AD6=Rækker!AF8,Rækker!AG16,IF(AD6=Rækker!AI8,Rækker!AJ16,IF(AD6=Rækker!AL8,Rækker!AM16,IF(AD6=Rækker!AO8,Rækker!AP16,ET13)))))))</f>
        <v>1</v>
      </c>
      <c r="ET13" s="25">
        <f>IF(AD6=Rækker!AR8,Rækker!AS16,IF(AD6=Rækker!AU8,Rækker!AV16,IF(AD6=Rækker!AX8,Rækker!AY16,IF(AD6=Rækker!BA8,Rækker!BB16,IF(AD6=Rækker!BD8,Rækker!BE16,IF(AD6=Rækker!BG8,Rækker!BH16,0))))))</f>
        <v>0</v>
      </c>
      <c r="EU13" s="25">
        <f t="shared" si="47"/>
        <v>0</v>
      </c>
      <c r="EV13" s="25">
        <f t="shared" si="48"/>
        <v>0</v>
      </c>
      <c r="EW13" s="25">
        <f>IF(AF6=Rækker!B8,Rækker!B16,IF(AF6=Rækker!E8,Rækker!E16,IF(AF6=Rækker!H8,Rækker!H16,IF(AF6=Rækker!K8,Rækker!K16,IF(AF6=Rækker!N8,Rækker!N16,IF(AF6=Rækker!Q8,Rækker!Q16,IF(AF6=Rækker!T8,Rækker!T16,EX13)))))))</f>
        <v>0</v>
      </c>
      <c r="EX13" s="25">
        <f>IF(AF6=Rækker!W8,Rækker!W16,IF(AF6=Rækker!Z8,Rækker!Z16,IF(AF6=Rækker!AC8,Rækker!AC16,IF(AF6=Rækker!AF8,Rækker!AF16,IF(AF6=Rækker!AI8,Rækker!AI16,IF(AF6=Rækker!AL8,Rækker!AL16,IF(AF6=Rækker!AO8,Rækker!AO16,EY13)))))))</f>
        <v>0</v>
      </c>
      <c r="EY13" s="25">
        <f>IF(AF6=Rækker!AR8,Rækker!AR16,IF(AF6=Rækker!AU8,Rækker!AU16,IF(AF6=Rækker!AX8,Rækker!AX16,IF(AF6=Rækker!BA8,Rækker!BA16,IF(AF6=Rækker!BD8,Rækker!BD16,IF(AF6=Rækker!BG8,Rækker!BG16,0))))))</f>
        <v>0</v>
      </c>
      <c r="EZ13" s="25">
        <f>IF(AF6=Rækker!B8,Rækker!C16,IF(AF6=Rækker!E8,Rækker!F16,IF(AF6=Rækker!H8,Rækker!I16,IF(AF6=Rækker!K8,Rækker!L16,IF(AF6=Rækker!N8,Rækker!O16,IF(AF6=Rækker!Q8,Rækker!R16,IF(AF6=Rækker!T8,Rækker!U16,FA13)))))))</f>
        <v>0</v>
      </c>
      <c r="FA13" s="25">
        <f>IF(AF6=Rækker!W8,Rækker!X16,IF(AF6=Rækker!Z8,Rækker!AA16,IF(AF6=Rækker!AC8,Rækker!AD16,IF(AF6=Rækker!AF8,Rækker!AG16,IF(AF6=Rækker!AI8,Rækker!AJ16,IF(AF6=Rækker!AL8,Rækker!AM16,IF(AF6=Rækker!AO8,Rækker!AP16,FB13)))))))</f>
        <v>0</v>
      </c>
      <c r="FB13" s="25">
        <f>IF(AF6=Rækker!AR8,Rækker!AS16,IF(AF6=Rækker!AU8,Rækker!AV16,IF(AF6=Rækker!AX8,Rækker!AY16,IF(AF6=Rækker!BA8,Rækker!BB16,IF(AF6=Rækker!BD8,Rækker!BE16,IF(AF6=Rækker!BG8,Rækker!BH16,0))))))</f>
        <v>0</v>
      </c>
      <c r="FC13" s="25">
        <f t="shared" si="49"/>
        <v>1</v>
      </c>
      <c r="FD13" s="25">
        <f t="shared" si="50"/>
        <v>12</v>
      </c>
      <c r="FE13" s="25">
        <f>IF(AH6=Rækker!B8,Rækker!B16,IF(AH6=Rækker!E8,Rækker!E16,IF(AH6=Rækker!H8,Rækker!H16,IF(AH6=Rækker!K8,Rækker!K16,IF(AH6=Rækker!N8,Rækker!N16,IF(AH6=Rækker!Q8,Rækker!Q16,IF(AH6=Rækker!T8,Rækker!T16,FF13)))))))</f>
        <v>1</v>
      </c>
      <c r="FF13" s="25">
        <f>IF(AH6=Rækker!W8,Rækker!W16,IF(AH6=Rækker!Z8,Rækker!Z16,IF(AH6=Rækker!AC8,Rækker!AC16,IF(AH6=Rækker!AF8,Rækker!AF16,IF(AH6=Rækker!AI8,Rækker!AI16,IF(AH6=Rækker!AL8,Rækker!AL16,IF(AH6=Rækker!AO8,Rækker!AO16,FG13)))))))</f>
        <v>0</v>
      </c>
      <c r="FG13" s="25">
        <f>IF(AH6=Rækker!AR8,Rækker!AR16,IF(AH6=Rækker!AU8,Rækker!AU16,IF(AH6=Rækker!AX8,Rækker!AX16,IF(AH6=Rækker!BA8,Rækker!BA16,IF(AH6=Rækker!BD8,Rækker!BD16,IF(AH6=Rækker!BG8,Rækker!BG16,0))))))</f>
        <v>0</v>
      </c>
      <c r="FH13" s="25">
        <f>IF(AH6=Rækker!B8,Rækker!C16,IF(AH6=Rækker!E8,Rækker!F16,IF(AH6=Rækker!H8,Rækker!I16,IF(AH6=Rækker!K8,Rækker!L16,IF(AH6=Rækker!N8,Rækker!O16,IF(AH6=Rækker!Q8,Rækker!R16,IF(AH6=Rækker!T8,Rækker!U16,FI13)))))))</f>
        <v>12</v>
      </c>
      <c r="FI13" s="25">
        <f>IF(AH6=Rækker!W8,Rækker!X16,IF(AH6=Rækker!Z8,Rækker!AA16,IF(AH6=Rækker!AC8,Rækker!AD16,IF(AH6=Rækker!AF8,Rækker!AG16,IF(AH6=Rækker!AI8,Rækker!AJ16,IF(AH6=Rækker!AL8,Rækker!AM16,IF(AH6=Rækker!AO8,Rækker!AP16,FJ13)))))))</f>
        <v>0</v>
      </c>
      <c r="FJ13" s="25">
        <f>IF(AH6=Rækker!AR8,Rækker!AS16,IF(AH6=Rækker!AU8,Rækker!AV16,IF(AH6=Rækker!AX8,Rækker!AY16,IF(AH6=Rækker!BA8,Rækker!BB16,IF(AH6=Rækker!BD8,Rækker!BE16,IF(AH6=Rækker!BG8,Rækker!BH16,0))))))</f>
        <v>0</v>
      </c>
      <c r="FK13" s="25">
        <f t="shared" si="51"/>
        <v>1</v>
      </c>
      <c r="FL13" s="25" t="str">
        <f t="shared" si="52"/>
        <v>1X</v>
      </c>
      <c r="FM13" s="25">
        <f>IF(AJ6=Rækker!B8,Rækker!B16,IF(AJ6=Rækker!E8,Rækker!E16,IF(AJ6=Rækker!H8,Rækker!H16,IF(AJ6=Rækker!K8,Rækker!K16,IF(AJ6=Rækker!N8,Rækker!N16,IF(AJ6=Rækker!Q8,Rækker!Q16,IF(AJ6=Rækker!T8,Rækker!T16,FN13)))))))</f>
        <v>1</v>
      </c>
      <c r="FN13" s="25">
        <f>IF(AJ6=Rækker!W8,Rækker!W16,IF(AJ6=Rækker!Z8,Rækker!Z16,IF(AJ6=Rækker!AC8,Rækker!AC16,IF(AJ6=Rækker!AF8,Rækker!AF16,IF(AJ6=Rækker!AI8,Rækker!AI16,IF(AJ6=Rækker!AL8,Rækker!AL16,IF(AJ6=Rækker!AO8,Rækker!AO16,FO13)))))))</f>
        <v>1</v>
      </c>
      <c r="FO13" s="25">
        <f>IF(AJ6=Rækker!AR8,Rækker!AR16,IF(AJ6=Rækker!AU8,Rækker!AU16,IF(AJ6=Rækker!AX8,Rækker!AX16,IF(AJ6=Rækker!BA8,Rækker!BA16,IF(AJ6=Rækker!BD8,Rækker!BD16,IF(AJ6=Rækker!BG8,Rækker!BG16,0))))))</f>
        <v>0</v>
      </c>
      <c r="FP13" s="25" t="str">
        <f>IF(AJ6=Rækker!B8,Rækker!C16,IF(AJ6=Rækker!E8,Rækker!F16,IF(AJ6=Rækker!H8,Rækker!I16,IF(AJ6=Rækker!K8,Rækker!L16,IF(AJ6=Rækker!N8,Rækker!O16,IF(AJ6=Rækker!Q8,Rækker!R16,IF(AJ6=Rækker!T8,Rækker!U16,FQ13)))))))</f>
        <v>1x</v>
      </c>
      <c r="FQ13" s="25" t="str">
        <f>IF(AJ6=Rækker!W8,Rækker!X16,IF(AJ6=Rækker!Z8,Rækker!AA16,IF(AJ6=Rækker!AC8,Rækker!AD16,IF(AJ6=Rækker!AF8,Rækker!AG16,IF(AJ6=Rækker!AI8,Rækker!AJ16,IF(AJ6=Rækker!AL8,Rækker!AM16,IF(AJ6=Rækker!AO8,Rækker!AP16,FR13)))))))</f>
        <v>1x</v>
      </c>
      <c r="FR13" s="25">
        <f>IF(AJ6=Rækker!AR8,Rækker!AS16,IF(AJ6=Rækker!AU8,Rækker!AV16,IF(AJ6=Rækker!AX8,Rækker!AY16,IF(AJ6=Rækker!BA8,Rækker!BB16,IF(AJ6=Rækker!BD8,Rækker!BE16,IF(AJ6=Rækker!BG8,Rækker!BH16,0))))))</f>
        <v>0</v>
      </c>
      <c r="FS13" s="25" t="str">
        <f t="shared" si="53"/>
        <v>X</v>
      </c>
      <c r="FT13" s="25" t="str">
        <f t="shared" si="54"/>
        <v>1X</v>
      </c>
      <c r="FU13" s="25" t="str">
        <f>IF(AL6=Rækker!B8,Rækker!B16,IF(AL6=Rækker!E8,Rækker!E16,IF(AL6=Rækker!H8,Rækker!H16,IF(AL6=Rækker!K8,Rækker!K16,IF(AL6=Rækker!N8,Rækker!N16,IF(AL6=Rækker!Q8,Rækker!Q16,IF(AL6=Rækker!T8,Rækker!T16,FV13)))))))</f>
        <v>x</v>
      </c>
      <c r="FV13" s="25" t="str">
        <f>IF(AL6=Rækker!W8,Rækker!W16,IF(AL6=Rækker!Z8,Rækker!Z16,IF(AL6=Rækker!AC8,Rækker!AC16,IF(AL6=Rækker!AF8,Rækker!AF16,IF(AL6=Rækker!AI8,Rækker!AI16,IF(AL6=Rækker!AL8,Rækker!AL16,IF(AL6=Rækker!AO8,Rækker!AO16,FW13)))))))</f>
        <v>x</v>
      </c>
      <c r="FW13" s="25" t="str">
        <f>IF(AL6=Rækker!AR8,Rækker!AR16,IF(AL6=Rækker!AU8,Rækker!AU16,IF(AL6=Rækker!AX8,Rækker!AX16,IF(AL6=Rækker!BA8,Rækker!BA16,IF(AL6=Rækker!BD8,Rækker!BD16,IF(AL6=Rækker!BG8,Rækker!BG16,0))))))</f>
        <v>x</v>
      </c>
      <c r="FX13" s="25" t="str">
        <f>IF(AL6=Rækker!B8,Rækker!C16,IF(AL6=Rækker!E8,Rækker!F16,IF(AL6=Rækker!H8,Rækker!I16,IF(AL6=Rækker!K8,Rækker!L16,IF(AL6=Rækker!N8,Rækker!O16,IF(AL6=Rækker!Q8,Rækker!R16,IF(AL6=Rækker!T8,Rækker!U16,FY13)))))))</f>
        <v>1x</v>
      </c>
      <c r="FY13" s="25" t="str">
        <f>IF(AL6=Rækker!W8,Rækker!X16,IF(AL6=Rækker!Z8,Rækker!AA16,IF(AL6=Rækker!AC8,Rækker!AD16,IF(AL6=Rækker!AF8,Rækker!AG16,IF(AL6=Rækker!AI8,Rækker!AJ16,IF(AL6=Rækker!AL8,Rækker!AM16,IF(AL6=Rækker!AO8,Rækker!AP16,FZ13)))))))</f>
        <v>1x</v>
      </c>
      <c r="FZ13" s="25" t="str">
        <f>IF(AL6=Rækker!AR8,Rækker!AS16,IF(AL6=Rækker!AU8,Rækker!AV16,IF(AL6=Rækker!AX8,Rækker!AY16,IF(AL6=Rækker!BA8,Rækker!BB16,IF(AL6=Rækker!BD8,Rækker!BE16,IF(AL6=Rækker!BG8,Rækker!BH16,0))))))</f>
        <v>1x</v>
      </c>
      <c r="GA13" s="25">
        <f t="shared" si="55"/>
        <v>1</v>
      </c>
      <c r="GB13" s="25">
        <f t="shared" si="56"/>
        <v>12</v>
      </c>
      <c r="GC13" s="25">
        <f>IF(AN6=Rækker!B8,Rækker!B16,IF(AN6=Rækker!E8,Rækker!E16,IF(AN6=Rækker!H8,Rækker!H16,IF(AN6=Rækker!K8,Rækker!K16,IF(AN6=Rækker!N8,Rækker!N16,IF(AN6=Rækker!Q8,Rækker!Q16,IF(AN6=Rækker!T8,Rækker!T16,GD13)))))))</f>
        <v>1</v>
      </c>
      <c r="GD13" s="25">
        <f>IF(AN6=Rækker!W8,Rækker!W16,IF(AN6=Rækker!Z8,Rækker!Z16,IF(AN6=Rækker!AC8,Rækker!AC16,IF(AN6=Rækker!AF8,Rækker!AF16,IF(AN6=Rækker!AI8,Rækker!AI16,IF(AN6=Rækker!AL8,Rækker!AL16,IF(AN6=Rækker!AO8,Rækker!AO16,GE13)))))))</f>
        <v>1</v>
      </c>
      <c r="GE13" s="25">
        <f>IF(AN6=Rækker!AR8,Rækker!AR16,IF(AN6=Rækker!AU8,Rækker!AU16,IF(AN6=Rækker!AX8,Rækker!AX16,IF(AN6=Rækker!BA8,Rækker!BA16,IF(AN6=Rækker!BD8,Rækker!BD16,IF(AN6=Rækker!BG8,Rækker!BG16,0))))))</f>
        <v>0</v>
      </c>
      <c r="GF13" s="25">
        <f>IF(AN6=Rækker!B8,Rækker!C16,IF(AN6=Rækker!E8,Rækker!F16,IF(AN6=Rækker!H8,Rækker!I16,IF(AN6=Rækker!K8,Rækker!L16,IF(AN6=Rækker!N8,Rækker!O16,IF(AN6=Rækker!Q8,Rækker!R16,IF(AN6=Rækker!T8,Rækker!U16,GG13)))))))</f>
        <v>12</v>
      </c>
      <c r="GG13" s="25">
        <f>IF(AN6=Rækker!W8,Rækker!X16,IF(AN6=Rækker!Z8,Rækker!AA16,IF(AN6=Rækker!AC8,Rækker!AD16,IF(AN6=Rækker!AF8,Rækker!AG16,IF(AN6=Rækker!AI8,Rækker!AJ16,IF(AN6=Rækker!AL8,Rækker!AM16,IF(AN6=Rækker!AO8,Rækker!AP16,GH13)))))))</f>
        <v>12</v>
      </c>
      <c r="GH13" s="25">
        <f>IF(AN6=Rækker!AR8,Rækker!AS16,IF(AN6=Rækker!AU8,Rækker!AV16,IF(AN6=Rækker!AX8,Rækker!AY16,IF(AN6=Rækker!BA8,Rækker!BB16,IF(AN6=Rækker!BD8,Rækker!BE16,IF(AN6=Rækker!BG8,Rækker!BH16,0))))))</f>
        <v>0</v>
      </c>
      <c r="GI13" s="25" t="str">
        <f t="shared" si="57"/>
        <v>X</v>
      </c>
      <c r="GJ13" s="25" t="str">
        <f t="shared" si="58"/>
        <v>1X2</v>
      </c>
      <c r="GK13" s="25" t="str">
        <f>IF(AP6=Rækker!B8,Rækker!B16,IF(AP6=Rækker!E8,Rækker!E16,IF(AP6=Rækker!H8,Rækker!H16,IF(AP6=Rækker!K8,Rækker!K16,IF(AP6=Rækker!N8,Rækker!N16,IF(AP6=Rækker!Q8,Rækker!Q16,IF(AP6=Rækker!T8,Rækker!T16,GL13)))))))</f>
        <v>x</v>
      </c>
      <c r="GL13" s="25">
        <f>IF(AP6=Rækker!W8,Rækker!W16,IF(AP6=Rækker!Z8,Rækker!Z16,IF(AP6=Rækker!AC8,Rækker!AC16,IF(AP6=Rækker!AF8,Rækker!AF16,IF(AP6=Rækker!AI8,Rækker!AI16,IF(AP6=Rækker!AL8,Rækker!AL16,IF(AP6=Rækker!AO8,Rækker!AO16,GM13)))))))</f>
        <v>0</v>
      </c>
      <c r="GM13" s="25">
        <f>IF(AP6=Rækker!AR8,Rækker!AR16,IF(AP6=Rækker!AU8,Rækker!AU16,IF(AP6=Rækker!AX8,Rækker!AX16,IF(AP6=Rækker!BA8,Rækker!BA16,IF(AP6=Rækker!BD8,Rækker!BD16,IF(AP6=Rækker!BG8,Rækker!BG16,0))))))</f>
        <v>0</v>
      </c>
      <c r="GN13" s="25" t="str">
        <f>IF(AP6=Rækker!B8,Rækker!C16,IF(AP6=Rækker!E8,Rækker!F16,IF(AP6=Rækker!H8,Rækker!I16,IF(AP6=Rækker!K8,Rækker!L16,IF(AP6=Rækker!N8,Rækker!O16,IF(AP6=Rækker!Q8,Rækker!R16,IF(AP6=Rækker!T8,Rækker!U16,GO13)))))))</f>
        <v>1x2</v>
      </c>
      <c r="GO13" s="25">
        <f>IF(AP6=Rækker!W8,Rækker!X16,IF(AP6=Rækker!Z8,Rækker!AA16,IF(AP6=Rækker!AC8,Rækker!AD16,IF(AP6=Rækker!AF8,Rækker!AG16,IF(AP6=Rækker!AI8,Rækker!AJ16,IF(AP6=Rækker!AL8,Rækker!AM16,IF(AP6=Rækker!AO8,Rækker!AP16,GP13)))))))</f>
        <v>0</v>
      </c>
      <c r="GP13" s="25">
        <f>IF(AP6=Rækker!AR8,Rækker!AS16,IF(AP6=Rækker!AU8,Rækker!AV16,IF(AP6=Rækker!AX8,Rækker!AY16,IF(AP6=Rækker!BA8,Rækker!BB16,IF(AP6=Rækker!BD8,Rækker!BE16,IF(AP6=Rækker!BG8,Rækker!BH16,0))))))</f>
        <v>0</v>
      </c>
      <c r="GQ13" s="25">
        <f t="shared" si="59"/>
        <v>2</v>
      </c>
      <c r="GR13" s="25">
        <f t="shared" si="60"/>
        <v>12</v>
      </c>
      <c r="GS13" s="25">
        <f>IF(AR6=Rækker!B8,Rækker!B16,IF(AR6=Rækker!E8,Rækker!E16,IF(AR6=Rækker!H8,Rækker!H16,IF(AR6=Rækker!K8,Rækker!K16,IF(AR6=Rækker!N8,Rækker!N16,IF(AR6=Rækker!Q8,Rækker!Q16,IF(AR6=Rækker!T8,Rækker!T16,GT13)))))))</f>
        <v>2</v>
      </c>
      <c r="GT13" s="25">
        <f>IF(AR6=Rækker!W8,Rækker!W16,IF(AR6=Rækker!Z8,Rækker!Z16,IF(AR6=Rækker!AC8,Rækker!AC16,IF(AR6=Rækker!AF8,Rækker!AF16,IF(AR6=Rækker!AI8,Rækker!AI16,IF(AR6=Rækker!AL8,Rækker!AL16,IF(AR6=Rækker!AO8,Rækker!AO16,GU13)))))))</f>
        <v>0</v>
      </c>
      <c r="GU13" s="25">
        <f>IF(AR6=Rækker!AR8,Rækker!AR16,IF(AR6=Rækker!AU8,Rækker!AU16,IF(AR6=Rækker!AX8,Rækker!AX16,IF(AR6=Rækker!BA8,Rækker!BA16,IF(AR6=Rækker!BD8,Rækker!BD16,IF(AR6=Rækker!BG8,Rækker!BG16,0))))))</f>
        <v>0</v>
      </c>
      <c r="GV13" s="25">
        <f>IF(AR6=Rækker!B8,Rækker!C16,IF(AR6=Rækker!E8,Rækker!F16,IF(AR6=Rækker!H8,Rækker!I16,IF(AR6=Rækker!K8,Rækker!L16,IF(AR6=Rækker!N8,Rækker!O16,IF(AR6=Rækker!Q8,Rækker!R16,IF(AR6=Rækker!T8,Rækker!U16,GW13)))))))</f>
        <v>12</v>
      </c>
      <c r="GW13" s="25">
        <f>IF(AR6=Rækker!W8,Rækker!X16,IF(AR6=Rækker!Z8,Rækker!AA16,IF(AR6=Rækker!AC8,Rækker!AD16,IF(AR6=Rækker!AF8,Rækker!AG16,IF(AR6=Rækker!AI8,Rækker!AJ16,IF(AR6=Rækker!AL8,Rækker!AM16,IF(AR6=Rækker!AO8,Rækker!AP16,GX13)))))))</f>
        <v>0</v>
      </c>
      <c r="GX13" s="25">
        <f>IF(AR6=Rækker!AR8,Rækker!AS16,IF(AR6=Rækker!AU8,Rækker!AV16,IF(AR6=Rækker!AX8,Rækker!AY16,IF(AR6=Rækker!BA8,Rækker!BB16,IF(AR6=Rækker!BD8,Rækker!BE16,IF(AR6=Rækker!BG8,Rækker!BH16,0))))))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Sheffield U - Wrexham..........................................................................................</v>
      </c>
      <c r="D14" s="121" t="s">
        <v>109</v>
      </c>
      <c r="E14" s="90"/>
      <c r="F14" s="41">
        <f t="shared" si="0"/>
        <v>1</v>
      </c>
      <c r="G14" s="42">
        <f t="shared" si="0"/>
        <v>12</v>
      </c>
      <c r="H14" s="41" t="str">
        <f t="shared" si="1"/>
        <v>1*</v>
      </c>
      <c r="I14" s="42">
        <f t="shared" si="1"/>
        <v>1</v>
      </c>
      <c r="J14" s="41">
        <f t="shared" si="2"/>
        <v>1</v>
      </c>
      <c r="K14" s="43">
        <f t="shared" si="2"/>
        <v>1</v>
      </c>
      <c r="L14" s="41" t="str">
        <f t="shared" si="3"/>
        <v>1*</v>
      </c>
      <c r="M14" s="43">
        <f t="shared" si="3"/>
        <v>1</v>
      </c>
      <c r="N14" s="41">
        <f t="shared" si="4"/>
        <v>1</v>
      </c>
      <c r="O14" s="43">
        <f t="shared" si="4"/>
        <v>1</v>
      </c>
      <c r="P14" s="41" t="str">
        <f t="shared" si="5"/>
        <v>X</v>
      </c>
      <c r="Q14" s="43" t="str">
        <f t="shared" si="5"/>
        <v>1X2</v>
      </c>
      <c r="R14" s="41">
        <f t="shared" si="6"/>
        <v>1</v>
      </c>
      <c r="S14" s="43">
        <f t="shared" si="6"/>
        <v>1</v>
      </c>
      <c r="T14" s="41">
        <f t="shared" si="7"/>
        <v>2</v>
      </c>
      <c r="U14" s="43">
        <f t="shared" si="7"/>
        <v>12</v>
      </c>
      <c r="V14" s="41" t="str">
        <f t="shared" si="8"/>
        <v>1*</v>
      </c>
      <c r="W14" s="43">
        <f t="shared" si="8"/>
        <v>1</v>
      </c>
      <c r="X14" s="41">
        <f t="shared" si="9"/>
        <v>1</v>
      </c>
      <c r="Y14" s="43">
        <f t="shared" si="9"/>
        <v>12</v>
      </c>
      <c r="Z14" s="41">
        <f t="shared" si="10"/>
        <v>1</v>
      </c>
      <c r="AA14" s="43">
        <f t="shared" si="10"/>
        <v>1</v>
      </c>
      <c r="AB14" s="41">
        <f t="shared" si="11"/>
        <v>1</v>
      </c>
      <c r="AC14" s="43">
        <f t="shared" si="11"/>
        <v>1</v>
      </c>
      <c r="AD14" s="41">
        <f t="shared" si="12"/>
        <v>1</v>
      </c>
      <c r="AE14" s="43">
        <f t="shared" si="12"/>
        <v>12</v>
      </c>
      <c r="AF14" s="41" t="str">
        <f t="shared" si="13"/>
        <v/>
      </c>
      <c r="AG14" s="43" t="str">
        <f t="shared" si="13"/>
        <v/>
      </c>
      <c r="AH14" s="41">
        <f t="shared" si="14"/>
        <v>1</v>
      </c>
      <c r="AI14" s="43">
        <f t="shared" si="14"/>
        <v>1</v>
      </c>
      <c r="AJ14" s="41">
        <f t="shared" si="15"/>
        <v>1</v>
      </c>
      <c r="AK14" s="43">
        <f t="shared" si="15"/>
        <v>1</v>
      </c>
      <c r="AL14" s="41">
        <f t="shared" si="16"/>
        <v>1</v>
      </c>
      <c r="AM14" s="43">
        <f t="shared" si="16"/>
        <v>12</v>
      </c>
      <c r="AN14" s="41">
        <f t="shared" si="17"/>
        <v>1</v>
      </c>
      <c r="AO14" s="43">
        <f t="shared" si="17"/>
        <v>12</v>
      </c>
      <c r="AP14" s="41">
        <f t="shared" si="18"/>
        <v>2</v>
      </c>
      <c r="AQ14" s="43">
        <f t="shared" si="18"/>
        <v>12</v>
      </c>
      <c r="AR14" s="41">
        <f t="shared" si="19"/>
        <v>2</v>
      </c>
      <c r="AS14" s="42">
        <f t="shared" si="19"/>
        <v>12</v>
      </c>
      <c r="AT14" s="21">
        <f t="shared" si="20"/>
        <v>0</v>
      </c>
      <c r="AU14" s="25">
        <f t="shared" si="21"/>
        <v>1</v>
      </c>
      <c r="AV14" s="25">
        <f t="shared" si="22"/>
        <v>12</v>
      </c>
      <c r="AW14" s="25">
        <f>IF(F6=Rækker!B8,Rækker!B17,IF(F6=Rækker!E8,Rækker!E17,IF(F6=Rækker!H8,Rækker!H17,IF(F6=Rækker!K8,Rækker!K17,IF(F6=Rækker!N8,Rækker!N17,IF(F6=Rækker!Q8,Rækker!Q17,IF(F6=Rækker!T8,Rækker!T17,AX14)))))))</f>
        <v>1</v>
      </c>
      <c r="AX14" s="25">
        <f>IF(F6=Rækker!W8,Rækker!W17,IF(F6=Rækker!Z8,Rækker!Z17,IF(F6=Rækker!AC8,Rækker!AC17,IF(F6=Rækker!AF8,Rækker!AF17,IF(F6=Rækker!AI8,Rækker!AI17,IF(F6=Rækker!AL8,Rækker!AL17,IF(F6=Rækker!AO8,Rækker!AO17,AY14)))))))</f>
        <v>1</v>
      </c>
      <c r="AY14" s="25">
        <f>IF(F6=Rækker!AR8,Rækker!AR17,IF(F6=Rækker!AU8,Rækker!AU17,IF(F6=Rækker!AX8,Rækker!AX17,IF(F6=Rækker!BA8,Rækker!BA17,IF(F6=Rækker!BD8,Rækker!BD17,IF(F6=Rækker!BG8,Rækker!BG17,0))))))</f>
        <v>1</v>
      </c>
      <c r="AZ14" s="25">
        <f>IF(F6=Rækker!B8,Rækker!C17,IF(F6=Rækker!E8,Rækker!F17,IF(F6=Rækker!H8,Rækker!I17,IF(F6=Rækker!K8,Rækker!L17,IF(F6=Rækker!N8,Rækker!O17,IF(F6=Rækker!Q8,Rækker!R17,IF(F6=Rækker!T8,Rækker!U17,BA14)))))))</f>
        <v>12</v>
      </c>
      <c r="BA14" s="25">
        <f>IF(F6=Rækker!W8,Rækker!X17,IF(F6=Rækker!Z8,Rækker!AA17,IF(F6=Rækker!AC8,Rækker!AD17,IF(F6=Rækker!AF8,Rækker!AG17,IF(F6=Rækker!AI8,Rækker!AJ17,IF(F6=Rækker!AL8,Rækker!AM17,IF(F6=Rækker!AO8,Rækker!AP17,BB14)))))))</f>
        <v>12</v>
      </c>
      <c r="BB14" s="25">
        <f>IF(F6=Rækker!AR8,Rækker!AS17,IF(F6=Rækker!AU8,Rækker!AV17,IF(F6=Rækker!AX8,Rækker!AY17,IF(F6=Rækker!BA8,Rækker!BB17,IF(F6=Rækker!BD8,Rækker!BE17,IF(F6=Rækker!BG8,Rækker!BH17,0))))))</f>
        <v>12</v>
      </c>
      <c r="BC14" s="25" t="str">
        <f t="shared" si="23"/>
        <v>1*</v>
      </c>
      <c r="BD14" s="25">
        <f t="shared" si="24"/>
        <v>1</v>
      </c>
      <c r="BE14" s="25" t="str">
        <f>IF(H6=Rækker!B8,Rækker!B17,IF(H6=Rækker!E8,Rækker!E17,IF(H6=Rækker!H8,Rækker!H17,IF(H6=Rækker!K8,Rækker!K17,IF(H6=Rækker!N8,Rækker!N17,IF(H6=Rækker!Q8,Rækker!Q17,IF(H6=Rækker!T8,Rækker!T17,BF14)))))))</f>
        <v>1*</v>
      </c>
      <c r="BF14" s="25" t="str">
        <f>IF(H6=Rækker!W8,Rækker!W17,IF(H6=Rækker!Z8,Rækker!Z17,IF(H6=Rækker!AC8,Rækker!AC17,IF(H6=Rækker!AF8,Rækker!AF17,IF(H6=Rækker!AI8,Rækker!AI17,IF(H6=Rækker!AL8,Rækker!AL17,IF(H6=Rækker!AO8,Rækker!AO17,BG14)))))))</f>
        <v>1*</v>
      </c>
      <c r="BG14" s="25" t="str">
        <f>IF(H6=Rækker!AR8,Rækker!AR17,IF(H6=Rækker!AU8,Rækker!AU17,IF(H6=Rækker!AX8,Rækker!AX17,IF(H6=Rækker!BA8,Rækker!BA17,IF(H6=Rækker!BD8,Rækker!BD17,IF(H6=Rækker!BG8,Rækker!BG17,0))))))</f>
        <v>1*</v>
      </c>
      <c r="BH14" s="25">
        <f>IF(H6=Rækker!B8,Rækker!C17,IF(H6=Rækker!E8,Rækker!F17,IF(H6=Rækker!H8,Rækker!I17,IF(H6=Rækker!K8,Rækker!L17,IF(H6=Rækker!N8,Rækker!O17,IF(H6=Rækker!Q8,Rækker!R17,IF(H6=Rækker!T8,Rækker!U17,BI14)))))))</f>
        <v>1</v>
      </c>
      <c r="BI14" s="25">
        <f>IF(H6=Rækker!W8,Rækker!X17,IF(H6=Rækker!Z8,Rækker!AA17,IF(H6=Rækker!AC8,Rækker!AD17,IF(H6=Rækker!AF8,Rækker!AG17,IF(H6=Rækker!AI8,Rækker!AJ17,IF(H6=Rækker!AL8,Rækker!AM17,IF(H6=Rækker!AO8,Rækker!AP17,BJ14)))))))</f>
        <v>1</v>
      </c>
      <c r="BJ14" s="25">
        <f>IF(H6=Rækker!AR8,Rækker!AS17,IF(H6=Rækker!AU8,Rækker!AV17,IF(H6=Rækker!AX8,Rækker!AY17,IF(H6=Rækker!BA8,Rækker!BB17,IF(H6=Rækker!BD8,Rækker!BE17,IF(H6=Rækker!BG8,Rækker!BH17,0))))))</f>
        <v>1</v>
      </c>
      <c r="BK14" s="25">
        <f t="shared" si="25"/>
        <v>1</v>
      </c>
      <c r="BL14" s="25">
        <f t="shared" si="26"/>
        <v>1</v>
      </c>
      <c r="BM14" s="25">
        <f>IF(J6=Rækker!B8,Rækker!B17,IF(J6=Rækker!E8,Rækker!E17,IF(J6=Rækker!H8,Rækker!H17,IF(J6=Rækker!K8,Rækker!K17,IF(J6=Rækker!N8,Rækker!N17,IF(J6=Rækker!Q8,Rækker!Q17,IF(J6=Rækker!T8,Rækker!T17,BN14)))))))</f>
        <v>1</v>
      </c>
      <c r="BN14" s="25">
        <f>IF(J6=Rækker!W8,Rækker!W17,IF(J6=Rækker!Z8,Rækker!Z17,IF(J6=Rækker!AC8,Rækker!AC17,IF(J6=Rækker!AF8,Rækker!AF17,IF(J6=Rækker!AI8,Rækker!AI17,IF(J6=Rækker!AL8,Rækker!AL17,IF(J6=Rækker!AO8,Rækker!AO17,BO14)))))))</f>
        <v>0</v>
      </c>
      <c r="BO14" s="25">
        <f>IF(J6=Rækker!AR8,Rækker!AR17,IF(J6=Rækker!AU8,Rækker!AU17,IF(J6=Rækker!AX8,Rækker!AX17,IF(J6=Rækker!BA8,Rækker!BA17,IF(J6=Rækker!BD8,Rækker!BD17,IF(J6=Rækker!BG8,Rækker!BG17,0))))))</f>
        <v>0</v>
      </c>
      <c r="BP14" s="25">
        <f>IF(J6=Rækker!B8,Rækker!C17,IF(J6=Rækker!E8,Rækker!F17,IF(J6=Rækker!H8,Rækker!I17,IF(J6=Rækker!K8,Rækker!L17,IF(J6=Rækker!N8,Rækker!O17,IF(J6=Rækker!Q8,Rækker!R17,IF(J6=Rækker!T8,Rækker!U17,BQ14)))))))</f>
        <v>1</v>
      </c>
      <c r="BQ14" s="25">
        <f>IF(J6=Rækker!W8,Rækker!X17,IF(J6=Rækker!Z8,Rækker!AA17,IF(J6=Rækker!AC8,Rækker!AD17,IF(J6=Rækker!AF8,Rækker!AG17,IF(J6=Rækker!AI8,Rækker!AJ17,IF(J6=Rækker!AL8,Rækker!AM17,IF(J6=Rækker!AO8,Rækker!AP17,BR14)))))))</f>
        <v>0</v>
      </c>
      <c r="BR14" s="25">
        <f>IF(J6=Rækker!AR8,Rækker!AS17,IF(J6=Rækker!AU8,Rækker!AV17,IF(J6=Rækker!AX8,Rækker!AY17,IF(J6=Rækker!BA8,Rækker!BB17,IF(J6=Rækker!BD8,Rækker!BE17,IF(J6=Rækker!BG8,Rækker!BH17,0))))))</f>
        <v>0</v>
      </c>
      <c r="BS14" s="25" t="str">
        <f t="shared" si="27"/>
        <v>1*</v>
      </c>
      <c r="BT14" s="25">
        <f t="shared" si="28"/>
        <v>1</v>
      </c>
      <c r="BU14" s="25" t="str">
        <f>IF(L6=Rækker!B8,Rækker!B17,IF(L6=Rækker!E8,Rækker!E17,IF(L6=Rækker!H8,Rækker!H17,IF(L6=Rækker!K8,Rækker!K17,IF(L6=Rækker!N8,Rækker!N17,IF(L6=Rækker!Q8,Rækker!Q17,IF(L6=Rækker!T8,Rækker!T17,BV14)))))))</f>
        <v>1*</v>
      </c>
      <c r="BV14" s="25">
        <f>IF(L6=Rækker!W8,Rækker!W17,IF(L6=Rækker!Z8,Rækker!Z17,IF(L6=Rækker!AC8,Rækker!AC17,IF(L6=Rækker!AF8,Rækker!AF17,IF(L6=Rækker!AI8,Rækker!AI17,IF(L6=Rækker!AL8,Rækker!AL17,IF(L6=Rækker!AO8,Rækker!AO17,BW14)))))))</f>
        <v>0</v>
      </c>
      <c r="BW14" s="25">
        <f>IF(L6=Rækker!AR8,Rækker!AR17,IF(L6=Rækker!AU8,Rækker!AU17,IF(L6=Rækker!AX8,Rækker!AX17,IF(L6=Rækker!BA8,Rækker!BA17,IF(L6=Rækker!BD8,Rækker!BD17,IF(L6=Rækker!BG8,Rækker!BG17,0))))))</f>
        <v>0</v>
      </c>
      <c r="BX14" s="25">
        <f>IF(L6=Rækker!B8,Rækker!C17,IF(L6=Rækker!E8,Rækker!F17,IF(L6=Rækker!H8,Rækker!I17,IF(L6=Rækker!K8,Rækker!L17,IF(L6=Rækker!N8,Rækker!O17,IF(L6=Rækker!Q8,Rækker!R17,IF(L6=Rækker!T8,Rækker!U17,BY14)))))))</f>
        <v>1</v>
      </c>
      <c r="BY14" s="25">
        <f>IF(L6=Rækker!W8,Rækker!X17,IF(L6=Rækker!Z8,Rækker!AA17,IF(L6=Rækker!AC8,Rækker!AD17,IF(L6=Rækker!AF8,Rækker!AG17,IF(L6=Rækker!AI8,Rækker!AJ17,IF(L6=Rækker!AL8,Rækker!AM17,IF(L6=Rækker!AO8,Rækker!AP17,BZ14)))))))</f>
        <v>0</v>
      </c>
      <c r="BZ14" s="25">
        <f>IF(L6=Rækker!AR8,Rækker!AS17,IF(L6=Rækker!AU8,Rækker!AV17,IF(L6=Rækker!AX8,Rækker!AY17,IF(L6=Rækker!BA8,Rækker!BB17,IF(L6=Rækker!BD8,Rækker!BE17,IF(L6=Rækker!BG8,Rækker!BH17,0))))))</f>
        <v>0</v>
      </c>
      <c r="CA14" s="25">
        <f t="shared" si="29"/>
        <v>1</v>
      </c>
      <c r="CB14" s="25">
        <f t="shared" si="30"/>
        <v>1</v>
      </c>
      <c r="CC14" s="25">
        <f>IF(N6=Rækker!B8,Rækker!B17,IF(N6=Rækker!E8,Rækker!E17,IF(N6=Rækker!H8,Rækker!H17,IF(N6=Rækker!K8,Rækker!K17,IF(N6=Rækker!N8,Rækker!N17,IF(N6=Rækker!Q8,Rækker!Q17,IF(N6=Rækker!T8,Rækker!T17,CD14)))))))</f>
        <v>1</v>
      </c>
      <c r="CD14" s="25">
        <f>IF(N6=Rækker!W8,Rækker!W17,IF(N6=Rækker!Z8,Rækker!Z17,IF(N6=Rækker!AC8,Rækker!AC17,IF(N6=Rækker!AF8,Rækker!AF17,IF(N6=Rækker!AI8,Rækker!AI17,IF(N6=Rækker!AL8,Rækker!AL17,IF(N6=Rækker!AO8,Rækker!AO17,CE14)))))))</f>
        <v>1</v>
      </c>
      <c r="CE14" s="25">
        <f>IF(N6=Rækker!AR8,Rækker!AR17,IF(N6=Rækker!AU8,Rækker!AU17,IF(N6=Rækker!AX8,Rækker!AX17,IF(N6=Rækker!BA8,Rækker!BA17,IF(N6=Rækker!BD8,Rækker!BD17,IF(N6=Rækker!BG8,Rækker!BG17,0))))))</f>
        <v>0</v>
      </c>
      <c r="CF14" s="25">
        <f>IF(N6=Rækker!B8,Rækker!C17,IF(N6=Rækker!E8,Rækker!F17,IF(N6=Rækker!H8,Rækker!I17,IF(N6=Rækker!K8,Rækker!L17,IF(N6=Rækker!N8,Rækker!O17,IF(N6=Rækker!Q8,Rækker!R17,IF(N6=Rækker!T8,Rækker!U17,CG14)))))))</f>
        <v>1</v>
      </c>
      <c r="CG14" s="25">
        <f>IF(N6=Rækker!W8,Rækker!X17,IF(N6=Rækker!Z8,Rækker!AA17,IF(N6=Rækker!AC8,Rækker!AD17,IF(N6=Rækker!AF8,Rækker!AG17,IF(N6=Rækker!AI8,Rækker!AJ17,IF(N6=Rækker!AL8,Rækker!AM17,IF(N6=Rækker!AO8,Rækker!AP17,CH14)))))))</f>
        <v>1</v>
      </c>
      <c r="CH14" s="25">
        <f>IF(N6=Rækker!AR8,Rækker!AS17,IF(N6=Rækker!AU8,Rækker!AV17,IF(N6=Rækker!AX8,Rækker!AY17,IF(N6=Rækker!BA8,Rækker!BB17,IF(N6=Rækker!BD8,Rækker!BE17,IF(N6=Rækker!BG8,Rækker!BH17,0))))))</f>
        <v>0</v>
      </c>
      <c r="CI14" s="25" t="str">
        <f t="shared" si="31"/>
        <v>X</v>
      </c>
      <c r="CJ14" s="25" t="str">
        <f t="shared" si="32"/>
        <v>1X2</v>
      </c>
      <c r="CK14" s="25" t="str">
        <f>IF(P6=Rækker!B8,Rækker!B17,IF(P6=Rækker!E8,Rækker!E17,IF(P6=Rækker!H8,Rækker!H17,IF(P6=Rækker!K8,Rækker!K17,IF(P6=Rækker!N8,Rækker!N17,IF(P6=Rækker!Q8,Rækker!Q17,IF(P6=Rækker!T8,Rækker!T17,CL14)))))))</f>
        <v>x</v>
      </c>
      <c r="CL14" s="25" t="str">
        <f>IF(P6=Rækker!W8,Rækker!W17,IF(P6=Rækker!Z8,Rækker!Z17,IF(P6=Rækker!AC8,Rækker!AC17,IF(P6=Rækker!AF8,Rækker!AF17,IF(P6=Rækker!AI8,Rækker!AI17,IF(P6=Rækker!AL8,Rækker!AL17,IF(P6=Rækker!AO8,Rækker!AO17,CM14)))))))</f>
        <v>x</v>
      </c>
      <c r="CM14" s="25" t="str">
        <f>IF(P6=Rækker!AR8,Rækker!AR17,IF(P6=Rækker!AU8,Rækker!AU17,IF(P6=Rækker!AX8,Rækker!AX17,IF(P6=Rækker!BA8,Rækker!BA17,IF(P6=Rækker!BD8,Rækker!BD17,IF(P6=Rækker!BG8,Rækker!BG17,0))))))</f>
        <v>x</v>
      </c>
      <c r="CN14" s="25" t="str">
        <f>IF(P6=Rækker!B8,Rækker!C17,IF(P6=Rækker!E8,Rækker!F17,IF(P6=Rækker!H8,Rækker!I17,IF(P6=Rækker!K8,Rækker!L17,IF(P6=Rækker!N8,Rækker!O17,IF(P6=Rækker!Q8,Rækker!R17,IF(P6=Rækker!T8,Rækker!U17,CO14)))))))</f>
        <v>1x2</v>
      </c>
      <c r="CO14" s="25" t="str">
        <f>IF(P6=Rækker!W8,Rækker!X17,IF(P6=Rækker!Z8,Rækker!AA17,IF(P6=Rækker!AC8,Rækker!AD17,IF(P6=Rækker!AF8,Rækker!AG17,IF(P6=Rækker!AI8,Rækker!AJ17,IF(P6=Rækker!AL8,Rækker!AM17,IF(P6=Rækker!AO8,Rækker!AP17,CP14)))))))</f>
        <v>1x2</v>
      </c>
      <c r="CP14" s="25" t="str">
        <f>IF(P6=Rækker!AR8,Rækker!AS17,IF(P6=Rækker!AU8,Rækker!AV17,IF(P6=Rækker!AX8,Rækker!AY17,IF(P6=Rækker!BA8,Rækker!BB17,IF(P6=Rækker!BD8,Rækker!BE17,IF(P6=Rækker!BG8,Rækker!BH17,0))))))</f>
        <v>1x2</v>
      </c>
      <c r="CQ14" s="25">
        <f t="shared" si="33"/>
        <v>1</v>
      </c>
      <c r="CR14" s="25">
        <f t="shared" si="34"/>
        <v>1</v>
      </c>
      <c r="CS14" s="25">
        <f>IF(R6=Rækker!B8,Rækker!B17,IF(R6=Rækker!E8,Rækker!E17,IF(R6=Rækker!H8,Rækker!H17,IF(R6=Rækker!K8,Rækker!K17,IF(R6=Rækker!N8,Rækker!N17,IF(R6=Rækker!Q8,Rækker!Q17,IF(R6=Rækker!T8,Rækker!T17,CT14)))))))</f>
        <v>1</v>
      </c>
      <c r="CT14" s="25">
        <f>IF(R6=Rækker!W8,Rækker!W17,IF(R6=Rækker!Z8,Rækker!Z17,IF(R6=Rækker!AC8,Rækker!AC17,IF(R6=Rækker!AF8,Rækker!AF17,IF(R6=Rækker!AI8,Rækker!AI17,IF(R6=Rækker!AL8,Rækker!AL17,IF(R6=Rækker!AO8,Rækker!AO17,CU14)))))))</f>
        <v>1</v>
      </c>
      <c r="CU14" s="25">
        <f>IF(R6=Rækker!AR8,Rækker!AR17,IF(R6=Rækker!AU8,Rækker!AU17,IF(R6=Rækker!AX8,Rækker!AX17,IF(R6=Rækker!BA8,Rækker!BA17,IF(R6=Rækker!BD8,Rækker!BD17,IF(R6=Rækker!BG8,Rækker!BG17,0))))))</f>
        <v>0</v>
      </c>
      <c r="CV14" s="25">
        <f>IF(R6=Rækker!B8,Rækker!C17,IF(R6=Rækker!E8,Rækker!F17,IF(R6=Rækker!H8,Rækker!I17,IF(R6=Rækker!K8,Rækker!L17,IF(R6=Rækker!N8,Rækker!O17,IF(R6=Rækker!Q8,Rækker!R17,IF(R6=Rækker!T8,Rækker!U17,CW14)))))))</f>
        <v>1</v>
      </c>
      <c r="CW14" s="25">
        <f>IF(R6=Rækker!W8,Rækker!X17,IF(R6=Rækker!Z8,Rækker!AA17,IF(R6=Rækker!AC8,Rækker!AD17,IF(R6=Rækker!AF8,Rækker!AG17,IF(R6=Rækker!AI8,Rækker!AJ17,IF(R6=Rækker!AL8,Rækker!AM17,IF(R6=Rækker!AO8,Rækker!AP17,CX14)))))))</f>
        <v>1</v>
      </c>
      <c r="CX14" s="25">
        <f>IF(R6=Rækker!AR8,Rækker!AS17,IF(R6=Rækker!AU8,Rækker!AV17,IF(R6=Rækker!AX8,Rækker!AY17,IF(R6=Rækker!BA8,Rækker!BB17,IF(R6=Rækker!BD8,Rækker!BE17,IF(R6=Rækker!BG8,Rækker!BH17,0))))))</f>
        <v>0</v>
      </c>
      <c r="CY14" s="25">
        <f t="shared" si="35"/>
        <v>2</v>
      </c>
      <c r="CZ14" s="25">
        <f t="shared" si="36"/>
        <v>12</v>
      </c>
      <c r="DA14" s="25">
        <f>IF(T6=Rækker!B8,Rækker!B17,IF(T6=Rækker!E8,Rækker!E17,IF(T6=Rækker!H8,Rækker!H17,IF(T6=Rækker!K8,Rækker!K17,IF(T6=Rækker!N8,Rækker!N17,IF(T6=Rækker!Q8,Rækker!Q17,IF(T6=Rækker!T8,Rækker!T17,DB14)))))))</f>
        <v>2</v>
      </c>
      <c r="DB14" s="25">
        <f>IF(T6=Rækker!W8,Rækker!W17,IF(T6=Rækker!Z8,Rækker!Z17,IF(T6=Rækker!AC8,Rækker!AC17,IF(T6=Rækker!AF8,Rækker!AF17,IF(T6=Rækker!AI8,Rækker!AI17,IF(T6=Rækker!AL8,Rækker!AL17,IF(T6=Rækker!AO8,Rækker!AO17,DC14)))))))</f>
        <v>2</v>
      </c>
      <c r="DC14" s="25">
        <f>IF(T6=Rækker!AR8,Rækker!AR17,IF(T6=Rækker!AU8,Rækker!AU17,IF(T6=Rækker!AX8,Rækker!AX17,IF(T6=Rækker!BA8,Rækker!BA17,IF(T6=Rækker!BD8,Rækker!BD17,IF(T6=Rækker!BG8,Rækker!BG17,0))))))</f>
        <v>0</v>
      </c>
      <c r="DD14" s="25">
        <f>IF(T6=Rækker!B8,Rækker!C17,IF(T6=Rækker!E8,Rækker!F17,IF(T6=Rækker!H8,Rækker!I17,IF(T6=Rækker!K8,Rækker!L17,IF(T6=Rækker!N8,Rækker!O17,IF(T6=Rækker!Q8,Rækker!R17,IF(T6=Rækker!T8,Rækker!U17,DE14)))))))</f>
        <v>12</v>
      </c>
      <c r="DE14" s="25">
        <f>IF(T6=Rækker!W8,Rækker!X17,IF(T6=Rækker!Z8,Rækker!AA17,IF(T6=Rækker!AC8,Rækker!AD17,IF(T6=Rækker!AF8,Rækker!AG17,IF(T6=Rækker!AI8,Rækker!AJ17,IF(T6=Rækker!AL8,Rækker!AM17,IF(T6=Rækker!AO8,Rækker!AP17,DF14)))))))</f>
        <v>12</v>
      </c>
      <c r="DF14" s="25">
        <f>IF(T6=Rækker!AR8,Rækker!AS17,IF(T6=Rækker!AU8,Rækker!AV17,IF(T6=Rækker!AX8,Rækker!AY17,IF(T6=Rækker!BA8,Rækker!BB17,IF(T6=Rækker!BD8,Rækker!BE17,IF(T6=Rækker!BG8,Rækker!BH17,0))))))</f>
        <v>0</v>
      </c>
      <c r="DG14" s="25" t="str">
        <f t="shared" si="37"/>
        <v>1*</v>
      </c>
      <c r="DH14" s="25">
        <f t="shared" si="38"/>
        <v>1</v>
      </c>
      <c r="DI14" s="25" t="str">
        <f>IF(V6=Rækker!B8,Rækker!B17,IF(V6=Rækker!E8,Rækker!E17,IF(V6=Rækker!H8,Rækker!H17,IF(V6=Rækker!K8,Rækker!K17,IF(V6=Rækker!N8,Rækker!N17,IF(V6=Rækker!Q8,Rækker!Q17,IF(V6=Rækker!T8,Rækker!T17,DJ14)))))))</f>
        <v>1*</v>
      </c>
      <c r="DJ14" s="25" t="str">
        <f>IF(V6=Rækker!W8,Rækker!W17,IF(V6=Rækker!Z8,Rækker!Z17,IF(V6=Rækker!AC8,Rækker!AC17,IF(V6=Rækker!AF8,Rækker!AF17,IF(V6=Rækker!AI8,Rækker!AI17,IF(V6=Rækker!AL8,Rækker!AL17,IF(V6=Rækker!AO8,Rækker!AO17,DK14)))))))</f>
        <v>1*</v>
      </c>
      <c r="DK14" s="25" t="str">
        <f>IF(V6=Rækker!AR8,Rækker!AR17,IF(V6=Rækker!AU8,Rækker!AU17,IF(V6=Rækker!AX8,Rækker!AX17,IF(V6=Rækker!BA8,Rækker!BA17,IF(V6=Rækker!BD8,Rækker!BD17,IF(V6=Rækker!BG8,Rækker!BG17,0))))))</f>
        <v>1*</v>
      </c>
      <c r="DL14" s="25">
        <f>IF(V6=Rækker!B8,Rækker!C17,IF(V6=Rækker!E8,Rækker!F17,IF(V6=Rækker!H8,Rækker!I17,IF(V6=Rækker!K8,Rækker!L17,IF(V6=Rækker!N8,Rækker!O17,IF(V6=Rækker!Q8,Rækker!R17,IF(V6=Rækker!T8,Rækker!U17,DM14)))))))</f>
        <v>1</v>
      </c>
      <c r="DM14" s="25">
        <f>IF(V6=Rækker!W8,Rækker!X17,IF(V6=Rækker!Z8,Rækker!AA17,IF(V6=Rækker!AC8,Rækker!AD17,IF(V6=Rækker!AF8,Rækker!AG17,IF(V6=Rækker!AI8,Rækker!AJ17,IF(V6=Rækker!AL8,Rækker!AM17,IF(V6=Rækker!AO8,Rækker!AP17,DN14)))))))</f>
        <v>1</v>
      </c>
      <c r="DN14" s="25">
        <f>IF(V6=Rækker!AR8,Rækker!AS17,IF(V6=Rækker!AU8,Rækker!AV17,IF(V6=Rækker!AX8,Rækker!AY17,IF(V6=Rækker!BA8,Rækker!BB17,IF(V6=Rækker!BD8,Rækker!BE17,IF(V6=Rækker!BG8,Rækker!BH17,0))))))</f>
        <v>1</v>
      </c>
      <c r="DO14" s="25">
        <f t="shared" si="39"/>
        <v>1</v>
      </c>
      <c r="DP14" s="25">
        <f t="shared" si="40"/>
        <v>12</v>
      </c>
      <c r="DQ14" s="25">
        <f>IF(X6=Rækker!B8,Rækker!B17,IF(X6=Rækker!E8,Rækker!E17,IF(X6=Rækker!H8,Rækker!H17,IF(X6=Rækker!K8,Rækker!K17,IF(X6=Rækker!N8,Rækker!N17,IF(X6=Rækker!Q8,Rækker!Q17,IF(X6=Rækker!T8,Rækker!T17,DR14)))))))</f>
        <v>1</v>
      </c>
      <c r="DR14" s="25">
        <f>IF(X6=Rækker!W8,Rækker!W17,IF(X6=Rækker!Z8,Rækker!Z17,IF(X6=Rækker!AC8,Rækker!AC17,IF(X6=Rækker!AF8,Rækker!AF17,IF(X6=Rækker!AI8,Rækker!AI17,IF(X6=Rækker!AL8,Rækker!AL17,IF(X6=Rækker!AO8,Rækker!AO17,DS14)))))))</f>
        <v>0</v>
      </c>
      <c r="DS14" s="25">
        <f>IF(X6=Rækker!AR8,Rækker!AR17,IF(X6=Rækker!AU8,Rækker!AU17,IF(X6=Rækker!AX8,Rækker!AX17,IF(X6=Rækker!BA8,Rækker!BA17,IF(X6=Rækker!BD8,Rækker!BD17,IF(X6=Rækker!BG8,Rækker!BG17,0))))))</f>
        <v>0</v>
      </c>
      <c r="DT14" s="25">
        <f>IF(X6=Rækker!B8,Rækker!C17,IF(X6=Rækker!E8,Rækker!F17,IF(X6=Rækker!H8,Rækker!I17,IF(X6=Rækker!K8,Rækker!L17,IF(X6=Rækker!N8,Rækker!O17,IF(X6=Rækker!Q8,Rækker!R17,IF(X6=Rækker!T8,Rækker!U17,DU14)))))))</f>
        <v>12</v>
      </c>
      <c r="DU14" s="25">
        <f>IF(X6=Rækker!W8,Rækker!X17,IF(X6=Rækker!Z8,Rækker!AA17,IF(X6=Rækker!AC8,Rækker!AD17,IF(X6=Rækker!AF8,Rækker!AG17,IF(X6=Rækker!AI8,Rækker!AJ17,IF(X6=Rækker!AL8,Rækker!AM17,IF(X6=Rækker!AO8,Rækker!AP17,DV14)))))))</f>
        <v>0</v>
      </c>
      <c r="DV14" s="25">
        <f>IF(X6=Rækker!AR8,Rækker!AS17,IF(X6=Rækker!AU8,Rækker!AV17,IF(X6=Rækker!AX8,Rækker!AY17,IF(X6=Rækker!BA8,Rækker!BB17,IF(X6=Rækker!BD8,Rækker!BE17,IF(X6=Rækker!BG8,Rækker!BH17,0))))))</f>
        <v>0</v>
      </c>
      <c r="DW14" s="25">
        <f t="shared" si="41"/>
        <v>1</v>
      </c>
      <c r="DX14" s="25">
        <f t="shared" si="42"/>
        <v>1</v>
      </c>
      <c r="DY14" s="25">
        <f>IF(Z6=Rækker!B8,Rækker!B17,IF(Z6=Rækker!E8,Rækker!E17,IF(Z6=Rækker!H8,Rækker!H17,IF(Z6=Rækker!K8,Rækker!K17,IF(Z6=Rækker!N8,Rækker!N17,IF(Z6=Rækker!Q8,Rækker!Q17,IF(Z6=Rækker!T8,Rækker!T17,DZ14)))))))</f>
        <v>1</v>
      </c>
      <c r="DZ14" s="25">
        <f>IF(Z6=Rækker!W8,Rækker!W17,IF(Z6=Rækker!Z8,Rækker!Z17,IF(Z6=Rækker!AC8,Rækker!AC17,IF(Z6=Rækker!AF8,Rækker!AF17,IF(Z6=Rækker!AI8,Rækker!AI17,IF(Z6=Rækker!AL8,Rækker!AL17,IF(Z6=Rækker!AO8,Rækker!AO17,EA14)))))))</f>
        <v>0</v>
      </c>
      <c r="EA14" s="25">
        <f>IF(Z6=Rækker!AR8,Rækker!AR17,IF(Z6=Rækker!AU8,Rækker!AU17,IF(Z6=Rækker!AX8,Rækker!AX17,IF(Z6=Rækker!BA8,Rækker!BA17,IF(Z6=Rækker!BD8,Rækker!BD17,IF(Z6=Rækker!BG8,Rækker!BG17,0))))))</f>
        <v>0</v>
      </c>
      <c r="EB14" s="25">
        <f>IF(Z6=Rækker!B8,Rækker!C17,IF(Z6=Rækker!E8,Rækker!F17,IF(Z6=Rækker!H8,Rækker!I17,IF(Z6=Rækker!K8,Rækker!L17,IF(Z6=Rækker!N8,Rækker!O17,IF(Z6=Rækker!Q8,Rækker!R17,IF(Z6=Rækker!T8,Rækker!U17,EC14)))))))</f>
        <v>1</v>
      </c>
      <c r="EC14" s="25">
        <f>IF(Z6=Rækker!W8,Rækker!X17,IF(Z6=Rækker!Z8,Rækker!AA17,IF(Z6=Rækker!AC8,Rækker!AD17,IF(Z6=Rækker!AF8,Rækker!AG17,IF(Z6=Rækker!AI8,Rækker!AJ17,IF(Z6=Rækker!AL8,Rækker!AM17,IF(Z6=Rækker!AO8,Rækker!AP17,ED14)))))))</f>
        <v>0</v>
      </c>
      <c r="ED14" s="25">
        <f>IF(Z6=Rækker!AR8,Rækker!AS17,IF(Z6=Rækker!AU8,Rækker!AV17,IF(Z6=Rækker!AX8,Rækker!AY17,IF(Z6=Rækker!BA8,Rækker!BB17,IF(Z6=Rækker!BD8,Rækker!BE17,IF(Z6=Rækker!BG8,Rækker!BH17,0))))))</f>
        <v>0</v>
      </c>
      <c r="EE14" s="25">
        <f t="shared" si="43"/>
        <v>1</v>
      </c>
      <c r="EF14" s="25">
        <f t="shared" si="44"/>
        <v>1</v>
      </c>
      <c r="EG14" s="25">
        <f>IF(AB6=Rækker!B8,Rækker!B17,IF(AB6=Rækker!E8,Rækker!E17,IF(AB6=Rækker!H8,Rækker!H17,IF(AB6=Rækker!K8,Rækker!K17,IF(AB6=Rækker!N8,Rækker!N17,IF(AB6=Rækker!Q8,Rækker!Q17,IF(AB6=Rækker!T8,Rækker!T17,EH14)))))))</f>
        <v>1</v>
      </c>
      <c r="EH14" s="25">
        <f>IF(AB6=Rækker!W8,Rækker!W17,IF(AB6=Rækker!Z8,Rækker!Z17,IF(AB6=Rækker!AC8,Rækker!AC17,IF(AB6=Rækker!AF8,Rækker!AF17,IF(AB6=Rækker!AI8,Rækker!AI17,IF(AB6=Rækker!AL8,Rækker!AL17,IF(AB6=Rækker!AO8,Rækker!AO17,EI14)))))))</f>
        <v>1</v>
      </c>
      <c r="EI14" s="25">
        <f>IF(AB6=Rækker!AR8,Rækker!AR17,IF(AB6=Rækker!AU8,Rækker!AU17,IF(AB6=Rækker!AX8,Rækker!AX17,IF(AB6=Rækker!BA8,Rækker!BA17,IF(AB6=Rækker!BD8,Rækker!BD17,IF(AB6=Rækker!BG8,Rækker!BG17,0))))))</f>
        <v>1</v>
      </c>
      <c r="EJ14" s="25">
        <f>IF(AB6=Rækker!B8,Rækker!C17,IF(AB6=Rækker!E8,Rækker!F17,IF(AB6=Rækker!H8,Rækker!I17,IF(AB6=Rækker!K8,Rækker!L17,IF(AB6=Rækker!N8,Rækker!O17,IF(AB6=Rækker!Q8,Rækker!R17,IF(AB6=Rækker!T8,Rækker!U17,EK14)))))))</f>
        <v>1</v>
      </c>
      <c r="EK14" s="25">
        <f>IF(AB6=Rækker!W8,Rækker!X17,IF(AB6=Rækker!Z8,Rækker!AA17,IF(AB6=Rækker!AC8,Rækker!AD17,IF(AB6=Rækker!AF8,Rækker!AG17,IF(AB6=Rækker!AI8,Rækker!AJ17,IF(AB6=Rækker!AL8,Rækker!AM17,IF(AB6=Rækker!AO8,Rækker!AP17,EL14)))))))</f>
        <v>1</v>
      </c>
      <c r="EL14" s="25">
        <f>IF(AB6=Rækker!AR8,Rækker!AS17,IF(AB6=Rækker!AU8,Rækker!AV17,IF(AB6=Rækker!AX8,Rækker!AY17,IF(AB6=Rækker!BA8,Rækker!BB17,IF(AB6=Rækker!BD8,Rækker!BE17,IF(AB6=Rækker!BG8,Rækker!BH17,0))))))</f>
        <v>1</v>
      </c>
      <c r="EM14" s="25">
        <f t="shared" si="45"/>
        <v>1</v>
      </c>
      <c r="EN14" s="25">
        <f t="shared" si="46"/>
        <v>12</v>
      </c>
      <c r="EO14" s="25">
        <f>IF(AD6=Rækker!B8,Rækker!B17,IF(AD6=Rækker!E8,Rækker!E17,IF(AD6=Rækker!H8,Rækker!H17,IF(AD6=Rækker!K8,Rækker!K17,IF(AD6=Rækker!N8,Rækker!N17,IF(AD6=Rækker!Q8,Rækker!Q17,IF(AD6=Rækker!T8,Rækker!T17,EP14)))))))</f>
        <v>1</v>
      </c>
      <c r="EP14" s="25">
        <f>IF(AD6=Rækker!W8,Rækker!W17,IF(AD6=Rækker!Z8,Rækker!Z17,IF(AD6=Rækker!AC8,Rækker!AC17,IF(AD6=Rækker!AF8,Rækker!AF17,IF(AD6=Rækker!AI8,Rækker!AI17,IF(AD6=Rækker!AL8,Rækker!AL17,IF(AD6=Rækker!AO8,Rækker!AO17,EQ14)))))))</f>
        <v>1</v>
      </c>
      <c r="EQ14" s="25">
        <f>IF(AD6=Rækker!AR8,Rækker!AR17,IF(AD6=Rækker!AU8,Rækker!AU17,IF(AD6=Rækker!AX8,Rækker!AX17,IF(AD6=Rækker!BA8,Rækker!BA17,IF(AD6=Rækker!BD8,Rækker!BD17,IF(AD6=Rækker!BG8,Rækker!BG17,0))))))</f>
        <v>0</v>
      </c>
      <c r="ER14" s="25">
        <f>IF(AD6=Rækker!B8,Rækker!C17,IF(AD6=Rækker!E8,Rækker!F17,IF(AD6=Rækker!H8,Rækker!I17,IF(AD6=Rækker!K8,Rækker!L17,IF(AD6=Rækker!N8,Rækker!O17,IF(AD6=Rækker!Q8,Rækker!R17,IF(AD6=Rækker!T8,Rækker!U17,ES14)))))))</f>
        <v>12</v>
      </c>
      <c r="ES14" s="25">
        <f>IF(AD6=Rækker!W8,Rækker!X17,IF(AD6=Rækker!Z8,Rækker!AA17,IF(AD6=Rækker!AC8,Rækker!AD17,IF(AD6=Rækker!AF8,Rækker!AG17,IF(AD6=Rækker!AI8,Rækker!AJ17,IF(AD6=Rækker!AL8,Rækker!AM17,IF(AD6=Rækker!AO8,Rækker!AP17,ET14)))))))</f>
        <v>12</v>
      </c>
      <c r="ET14" s="25">
        <f>IF(AD6=Rækker!AR8,Rækker!AS17,IF(AD6=Rækker!AU8,Rækker!AV17,IF(AD6=Rækker!AX8,Rækker!AY17,IF(AD6=Rækker!BA8,Rækker!BB17,IF(AD6=Rækker!BD8,Rækker!BE17,IF(AD6=Rækker!BG8,Rækker!BH17,0))))))</f>
        <v>0</v>
      </c>
      <c r="EU14" s="25">
        <f t="shared" si="47"/>
        <v>0</v>
      </c>
      <c r="EV14" s="25">
        <f t="shared" si="48"/>
        <v>0</v>
      </c>
      <c r="EW14" s="25">
        <f>IF(AF6=Rækker!B8,Rækker!B17,IF(AF6=Rækker!E8,Rækker!E17,IF(AF6=Rækker!H8,Rækker!H17,IF(AF6=Rækker!K8,Rækker!K17,IF(AF6=Rækker!N8,Rækker!N17,IF(AF6=Rækker!Q8,Rækker!Q17,IF(AF6=Rækker!T8,Rækker!T17,EX14)))))))</f>
        <v>0</v>
      </c>
      <c r="EX14" s="25">
        <f>IF(AF6=Rækker!W8,Rækker!W17,IF(AF6=Rækker!Z8,Rækker!Z17,IF(AF6=Rækker!AC8,Rækker!AC17,IF(AF6=Rækker!AF8,Rækker!AF17,IF(AF6=Rækker!AI8,Rækker!AI17,IF(AF6=Rækker!AL8,Rækker!AL17,IF(AF6=Rækker!AO8,Rækker!AO17,EY14)))))))</f>
        <v>0</v>
      </c>
      <c r="EY14" s="25">
        <f>IF(AF6=Rækker!AR8,Rækker!AR17,IF(AF6=Rækker!AU8,Rækker!AU17,IF(AF6=Rækker!AX8,Rækker!AX17,IF(AF6=Rækker!BA8,Rækker!BA17,IF(AF6=Rækker!BD8,Rækker!BD17,IF(AF6=Rækker!BG8,Rækker!BG17,0))))))</f>
        <v>0</v>
      </c>
      <c r="EZ14" s="25">
        <f>IF(AF6=Rækker!B8,Rækker!C17,IF(AF6=Rækker!E8,Rækker!F17,IF(AF6=Rækker!H8,Rækker!I17,IF(AF6=Rækker!K8,Rækker!L17,IF(AF6=Rækker!N8,Rækker!O17,IF(AF6=Rækker!Q8,Rækker!R17,IF(AF6=Rækker!T8,Rækker!U17,FA14)))))))</f>
        <v>0</v>
      </c>
      <c r="FA14" s="25">
        <f>IF(AF6=Rækker!W8,Rækker!X17,IF(AF6=Rækker!Z8,Rækker!AA17,IF(AF6=Rækker!AC8,Rækker!AD17,IF(AF6=Rækker!AF8,Rækker!AG17,IF(AF6=Rækker!AI8,Rækker!AJ17,IF(AF6=Rækker!AL8,Rækker!AM17,IF(AF6=Rækker!AO8,Rækker!AP17,FB14)))))))</f>
        <v>0</v>
      </c>
      <c r="FB14" s="25">
        <f>IF(AF6=Rækker!AR8,Rækker!AS17,IF(AF6=Rækker!AU8,Rækker!AV17,IF(AF6=Rækker!AX8,Rækker!AY17,IF(AF6=Rækker!BA8,Rækker!BB17,IF(AF6=Rækker!BD8,Rækker!BE17,IF(AF6=Rækker!BG8,Rækker!BH17,0))))))</f>
        <v>0</v>
      </c>
      <c r="FC14" s="25">
        <f t="shared" si="49"/>
        <v>1</v>
      </c>
      <c r="FD14" s="25">
        <f t="shared" si="50"/>
        <v>1</v>
      </c>
      <c r="FE14" s="25">
        <f>IF(AH6=Rækker!B8,Rækker!B17,IF(AH6=Rækker!E8,Rækker!E17,IF(AH6=Rækker!H8,Rækker!H17,IF(AH6=Rækker!K8,Rækker!K17,IF(AH6=Rækker!N8,Rækker!N17,IF(AH6=Rækker!Q8,Rækker!Q17,IF(AH6=Rækker!T8,Rækker!T17,FF14)))))))</f>
        <v>1</v>
      </c>
      <c r="FF14" s="25">
        <f>IF(AH6=Rækker!W8,Rækker!W17,IF(AH6=Rækker!Z8,Rækker!Z17,IF(AH6=Rækker!AC8,Rækker!AC17,IF(AH6=Rækker!AF8,Rækker!AF17,IF(AH6=Rækker!AI8,Rækker!AI17,IF(AH6=Rækker!AL8,Rækker!AL17,IF(AH6=Rækker!AO8,Rækker!AO17,FG14)))))))</f>
        <v>0</v>
      </c>
      <c r="FG14" s="25">
        <f>IF(AH6=Rækker!AR8,Rækker!AR17,IF(AH6=Rækker!AU8,Rækker!AU17,IF(AH6=Rækker!AX8,Rækker!AX17,IF(AH6=Rækker!BA8,Rækker!BA17,IF(AH6=Rækker!BD8,Rækker!BD17,IF(AH6=Rækker!BG8,Rækker!BG17,0))))))</f>
        <v>0</v>
      </c>
      <c r="FH14" s="25">
        <f>IF(AH6=Rækker!B8,Rækker!C17,IF(AH6=Rækker!E8,Rækker!F17,IF(AH6=Rækker!H8,Rækker!I17,IF(AH6=Rækker!K8,Rækker!L17,IF(AH6=Rækker!N8,Rækker!O17,IF(AH6=Rækker!Q8,Rækker!R17,IF(AH6=Rækker!T8,Rækker!U17,FI14)))))))</f>
        <v>1</v>
      </c>
      <c r="FI14" s="25">
        <f>IF(AH6=Rækker!W8,Rækker!X17,IF(AH6=Rækker!Z8,Rækker!AA17,IF(AH6=Rækker!AC8,Rækker!AD17,IF(AH6=Rækker!AF8,Rækker!AG17,IF(AH6=Rækker!AI8,Rækker!AJ17,IF(AH6=Rækker!AL8,Rækker!AM17,IF(AH6=Rækker!AO8,Rækker!AP17,FJ14)))))))</f>
        <v>0</v>
      </c>
      <c r="FJ14" s="25">
        <f>IF(AH6=Rækker!AR8,Rækker!AS17,IF(AH6=Rækker!AU8,Rækker!AV17,IF(AH6=Rækker!AX8,Rækker!AY17,IF(AH6=Rækker!BA8,Rækker!BB17,IF(AH6=Rækker!BD8,Rækker!BE17,IF(AH6=Rækker!BG8,Rækker!BH17,0))))))</f>
        <v>0</v>
      </c>
      <c r="FK14" s="25">
        <f t="shared" si="51"/>
        <v>1</v>
      </c>
      <c r="FL14" s="25">
        <f t="shared" si="52"/>
        <v>1</v>
      </c>
      <c r="FM14" s="25">
        <f>IF(AJ6=Rækker!B8,Rækker!B17,IF(AJ6=Rækker!E8,Rækker!E17,IF(AJ6=Rækker!H8,Rækker!H17,IF(AJ6=Rækker!K8,Rækker!K17,IF(AJ6=Rækker!N8,Rækker!N17,IF(AJ6=Rækker!Q8,Rækker!Q17,IF(AJ6=Rækker!T8,Rækker!T17,FN14)))))))</f>
        <v>1</v>
      </c>
      <c r="FN14" s="25">
        <f>IF(AJ6=Rækker!W8,Rækker!W17,IF(AJ6=Rækker!Z8,Rækker!Z17,IF(AJ6=Rækker!AC8,Rækker!AC17,IF(AJ6=Rækker!AF8,Rækker!AF17,IF(AJ6=Rækker!AI8,Rækker!AI17,IF(AJ6=Rækker!AL8,Rækker!AL17,IF(AJ6=Rækker!AO8,Rækker!AO17,FO14)))))))</f>
        <v>1</v>
      </c>
      <c r="FO14" s="25">
        <f>IF(AJ6=Rækker!AR8,Rækker!AR17,IF(AJ6=Rækker!AU8,Rækker!AU17,IF(AJ6=Rækker!AX8,Rækker!AX17,IF(AJ6=Rækker!BA8,Rækker!BA17,IF(AJ6=Rækker!BD8,Rækker!BD17,IF(AJ6=Rækker!BG8,Rækker!BG17,0))))))</f>
        <v>0</v>
      </c>
      <c r="FP14" s="25">
        <f>IF(AJ6=Rækker!B8,Rækker!C17,IF(AJ6=Rækker!E8,Rækker!F17,IF(AJ6=Rækker!H8,Rækker!I17,IF(AJ6=Rækker!K8,Rækker!L17,IF(AJ6=Rækker!N8,Rækker!O17,IF(AJ6=Rækker!Q8,Rækker!R17,IF(AJ6=Rækker!T8,Rækker!U17,FQ14)))))))</f>
        <v>1</v>
      </c>
      <c r="FQ14" s="25">
        <f>IF(AJ6=Rækker!W8,Rækker!X17,IF(AJ6=Rækker!Z8,Rækker!AA17,IF(AJ6=Rækker!AC8,Rækker!AD17,IF(AJ6=Rækker!AF8,Rækker!AG17,IF(AJ6=Rækker!AI8,Rækker!AJ17,IF(AJ6=Rækker!AL8,Rækker!AM17,IF(AJ6=Rækker!AO8,Rækker!AP17,FR14)))))))</f>
        <v>1</v>
      </c>
      <c r="FR14" s="25">
        <f>IF(AJ6=Rækker!AR8,Rækker!AS17,IF(AJ6=Rækker!AU8,Rækker!AV17,IF(AJ6=Rækker!AX8,Rækker!AY17,IF(AJ6=Rækker!BA8,Rækker!BB17,IF(AJ6=Rækker!BD8,Rækker!BE17,IF(AJ6=Rækker!BG8,Rækker!BH17,0))))))</f>
        <v>0</v>
      </c>
      <c r="FS14" s="25">
        <f t="shared" si="53"/>
        <v>1</v>
      </c>
      <c r="FT14" s="25">
        <f t="shared" si="54"/>
        <v>12</v>
      </c>
      <c r="FU14" s="25">
        <f>IF(AL6=Rækker!B8,Rækker!B17,IF(AL6=Rækker!E8,Rækker!E17,IF(AL6=Rækker!H8,Rækker!H17,IF(AL6=Rækker!K8,Rækker!K17,IF(AL6=Rækker!N8,Rækker!N17,IF(AL6=Rækker!Q8,Rækker!Q17,IF(AL6=Rækker!T8,Rækker!T17,FV14)))))))</f>
        <v>1</v>
      </c>
      <c r="FV14" s="25">
        <f>IF(AL6=Rækker!W8,Rækker!W17,IF(AL6=Rækker!Z8,Rækker!Z17,IF(AL6=Rækker!AC8,Rækker!AC17,IF(AL6=Rækker!AF8,Rækker!AF17,IF(AL6=Rækker!AI8,Rækker!AI17,IF(AL6=Rækker!AL8,Rækker!AL17,IF(AL6=Rækker!AO8,Rækker!AO17,FW14)))))))</f>
        <v>1</v>
      </c>
      <c r="FW14" s="25">
        <f>IF(AL6=Rækker!AR8,Rækker!AR17,IF(AL6=Rækker!AU8,Rækker!AU17,IF(AL6=Rækker!AX8,Rækker!AX17,IF(AL6=Rækker!BA8,Rækker!BA17,IF(AL6=Rækker!BD8,Rækker!BD17,IF(AL6=Rækker!BG8,Rækker!BG17,0))))))</f>
        <v>1</v>
      </c>
      <c r="FX14" s="25">
        <f>IF(AL6=Rækker!B8,Rækker!C17,IF(AL6=Rækker!E8,Rækker!F17,IF(AL6=Rækker!H8,Rækker!I17,IF(AL6=Rækker!K8,Rækker!L17,IF(AL6=Rækker!N8,Rækker!O17,IF(AL6=Rækker!Q8,Rækker!R17,IF(AL6=Rækker!T8,Rækker!U17,FY14)))))))</f>
        <v>12</v>
      </c>
      <c r="FY14" s="25">
        <f>IF(AL6=Rækker!W8,Rækker!X17,IF(AL6=Rækker!Z8,Rækker!AA17,IF(AL6=Rækker!AC8,Rækker!AD17,IF(AL6=Rækker!AF8,Rækker!AG17,IF(AL6=Rækker!AI8,Rækker!AJ17,IF(AL6=Rækker!AL8,Rækker!AM17,IF(AL6=Rækker!AO8,Rækker!AP17,FZ14)))))))</f>
        <v>12</v>
      </c>
      <c r="FZ14" s="25">
        <f>IF(AL6=Rækker!AR8,Rækker!AS17,IF(AL6=Rækker!AU8,Rækker!AV17,IF(AL6=Rækker!AX8,Rækker!AY17,IF(AL6=Rækker!BA8,Rækker!BB17,IF(AL6=Rækker!BD8,Rækker!BE17,IF(AL6=Rækker!BG8,Rækker!BH17,0))))))</f>
        <v>12</v>
      </c>
      <c r="GA14" s="25">
        <f t="shared" si="55"/>
        <v>1</v>
      </c>
      <c r="GB14" s="25">
        <f t="shared" si="56"/>
        <v>12</v>
      </c>
      <c r="GC14" s="25">
        <f>IF(AN6=Rækker!B8,Rækker!B17,IF(AN6=Rækker!E8,Rækker!E17,IF(AN6=Rækker!H8,Rækker!H17,IF(AN6=Rækker!K8,Rækker!K17,IF(AN6=Rækker!N8,Rækker!N17,IF(AN6=Rækker!Q8,Rækker!Q17,IF(AN6=Rækker!T8,Rækker!T17,GD14)))))))</f>
        <v>1</v>
      </c>
      <c r="GD14" s="25">
        <f>IF(AN6=Rækker!W8,Rækker!W17,IF(AN6=Rækker!Z8,Rækker!Z17,IF(AN6=Rækker!AC8,Rækker!AC17,IF(AN6=Rækker!AF8,Rækker!AF17,IF(AN6=Rækker!AI8,Rækker!AI17,IF(AN6=Rækker!AL8,Rækker!AL17,IF(AN6=Rækker!AO8,Rækker!AO17,GE14)))))))</f>
        <v>1</v>
      </c>
      <c r="GE14" s="25">
        <f>IF(AN6=Rækker!AR8,Rækker!AR17,IF(AN6=Rækker!AU8,Rækker!AU17,IF(AN6=Rækker!AX8,Rækker!AX17,IF(AN6=Rækker!BA8,Rækker!BA17,IF(AN6=Rækker!BD8,Rækker!BD17,IF(AN6=Rækker!BG8,Rækker!BG17,0))))))</f>
        <v>0</v>
      </c>
      <c r="GF14" s="25">
        <f>IF(AN6=Rækker!B8,Rækker!C17,IF(AN6=Rækker!E8,Rækker!F17,IF(AN6=Rækker!H8,Rækker!I17,IF(AN6=Rækker!K8,Rækker!L17,IF(AN6=Rækker!N8,Rækker!O17,IF(AN6=Rækker!Q8,Rækker!R17,IF(AN6=Rækker!T8,Rækker!U17,GG14)))))))</f>
        <v>12</v>
      </c>
      <c r="GG14" s="25">
        <f>IF(AN6=Rækker!W8,Rækker!X17,IF(AN6=Rækker!Z8,Rækker!AA17,IF(AN6=Rækker!AC8,Rækker!AD17,IF(AN6=Rækker!AF8,Rækker!AG17,IF(AN6=Rækker!AI8,Rækker!AJ17,IF(AN6=Rækker!AL8,Rækker!AM17,IF(AN6=Rækker!AO8,Rækker!AP17,GH14)))))))</f>
        <v>12</v>
      </c>
      <c r="GH14" s="25">
        <f>IF(AN6=Rækker!AR8,Rækker!AS17,IF(AN6=Rækker!AU8,Rækker!AV17,IF(AN6=Rækker!AX8,Rækker!AY17,IF(AN6=Rækker!BA8,Rækker!BB17,IF(AN6=Rækker!BD8,Rækker!BE17,IF(AN6=Rækker!BG8,Rækker!BH17,0))))))</f>
        <v>0</v>
      </c>
      <c r="GI14" s="25">
        <f t="shared" si="57"/>
        <v>2</v>
      </c>
      <c r="GJ14" s="25">
        <f t="shared" si="58"/>
        <v>12</v>
      </c>
      <c r="GK14" s="25">
        <f>IF(AP6=Rækker!B8,Rækker!B17,IF(AP6=Rækker!E8,Rækker!E17,IF(AP6=Rækker!H8,Rækker!H17,IF(AP6=Rækker!K8,Rækker!K17,IF(AP6=Rækker!N8,Rækker!N17,IF(AP6=Rækker!Q8,Rækker!Q17,IF(AP6=Rækker!T8,Rækker!T17,GL14)))))))</f>
        <v>2</v>
      </c>
      <c r="GL14" s="25">
        <f>IF(AP6=Rækker!W8,Rækker!W17,IF(AP6=Rækker!Z8,Rækker!Z17,IF(AP6=Rækker!AC8,Rækker!AC17,IF(AP6=Rækker!AF8,Rækker!AF17,IF(AP6=Rækker!AI8,Rækker!AI17,IF(AP6=Rækker!AL8,Rækker!AL17,IF(AP6=Rækker!AO8,Rækker!AO17,GM14)))))))</f>
        <v>0</v>
      </c>
      <c r="GM14" s="25">
        <f>IF(AP6=Rækker!AR8,Rækker!AR17,IF(AP6=Rækker!AU8,Rækker!AU17,IF(AP6=Rækker!AX8,Rækker!AX17,IF(AP6=Rækker!BA8,Rækker!BA17,IF(AP6=Rækker!BD8,Rækker!BD17,IF(AP6=Rækker!BG8,Rækker!BG17,0))))))</f>
        <v>0</v>
      </c>
      <c r="GN14" s="25">
        <f>IF(AP6=Rækker!B8,Rækker!C17,IF(AP6=Rækker!E8,Rækker!F17,IF(AP6=Rækker!H8,Rækker!I17,IF(AP6=Rækker!K8,Rækker!L17,IF(AP6=Rækker!N8,Rækker!O17,IF(AP6=Rækker!Q8,Rækker!R17,IF(AP6=Rækker!T8,Rækker!U17,GO14)))))))</f>
        <v>12</v>
      </c>
      <c r="GO14" s="25">
        <f>IF(AP6=Rækker!W8,Rækker!X17,IF(AP6=Rækker!Z8,Rækker!AA17,IF(AP6=Rækker!AC8,Rækker!AD17,IF(AP6=Rækker!AF8,Rækker!AG17,IF(AP6=Rækker!AI8,Rækker!AJ17,IF(AP6=Rækker!AL8,Rækker!AM17,IF(AP6=Rækker!AO8,Rækker!AP17,GP14)))))))</f>
        <v>0</v>
      </c>
      <c r="GP14" s="25">
        <f>IF(AP6=Rækker!AR8,Rækker!AS17,IF(AP6=Rækker!AU8,Rækker!AV17,IF(AP6=Rækker!AX8,Rækker!AY17,IF(AP6=Rækker!BA8,Rækker!BB17,IF(AP6=Rækker!BD8,Rækker!BE17,IF(AP6=Rækker!BG8,Rækker!BH17,0))))))</f>
        <v>0</v>
      </c>
      <c r="GQ14" s="25">
        <f t="shared" si="59"/>
        <v>2</v>
      </c>
      <c r="GR14" s="25">
        <f t="shared" si="60"/>
        <v>12</v>
      </c>
      <c r="GS14" s="25">
        <f>IF(AR6=Rækker!B8,Rækker!B17,IF(AR6=Rækker!E8,Rækker!E17,IF(AR6=Rækker!H8,Rækker!H17,IF(AR6=Rækker!K8,Rækker!K17,IF(AR6=Rækker!N8,Rækker!N17,IF(AR6=Rækker!Q8,Rækker!Q17,IF(AR6=Rækker!T8,Rækker!T17,GT14)))))))</f>
        <v>2</v>
      </c>
      <c r="GT14" s="25">
        <f>IF(AR6=Rækker!W8,Rækker!W17,IF(AR6=Rækker!Z8,Rækker!Z17,IF(AR6=Rækker!AC8,Rækker!AC17,IF(AR6=Rækker!AF8,Rækker!AF17,IF(AR6=Rækker!AI8,Rækker!AI17,IF(AR6=Rækker!AL8,Rækker!AL17,IF(AR6=Rækker!AO8,Rækker!AO17,GU14)))))))</f>
        <v>0</v>
      </c>
      <c r="GU14" s="25">
        <f>IF(AR6=Rækker!AR8,Rækker!AR17,IF(AR6=Rækker!AU8,Rækker!AU17,IF(AR6=Rækker!AX8,Rækker!AX17,IF(AR6=Rækker!BA8,Rækker!BA17,IF(AR6=Rækker!BD8,Rækker!BD17,IF(AR6=Rækker!BG8,Rækker!BG17,0))))))</f>
        <v>0</v>
      </c>
      <c r="GV14" s="25">
        <f>IF(AR6=Rækker!B8,Rækker!C17,IF(AR6=Rækker!E8,Rækker!F17,IF(AR6=Rækker!H8,Rækker!I17,IF(AR6=Rækker!K8,Rækker!L17,IF(AR6=Rækker!N8,Rækker!O17,IF(AR6=Rækker!Q8,Rækker!R17,IF(AR6=Rækker!T8,Rækker!U17,GW14)))))))</f>
        <v>12</v>
      </c>
      <c r="GW14" s="25">
        <f>IF(AR6=Rækker!W8,Rækker!X17,IF(AR6=Rækker!Z8,Rækker!AA17,IF(AR6=Rækker!AC8,Rækker!AD17,IF(AR6=Rækker!AF8,Rækker!AG17,IF(AR6=Rækker!AI8,Rækker!AJ17,IF(AR6=Rækker!AL8,Rækker!AM17,IF(AR6=Rækker!AO8,Rækker!AP17,GX14)))))))</f>
        <v>0</v>
      </c>
      <c r="GX14" s="25">
        <f>IF(AR6=Rækker!AR8,Rækker!AS17,IF(AR6=Rækker!AU8,Rækker!AV17,IF(AR6=Rækker!AX8,Rækker!AY17,IF(AR6=Rækker!BA8,Rækker!BB17,IF(AR6=Rækker!BD8,Rækker!BE17,IF(AR6=Rækker!BG8,Rækker!BH17,0))))))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Southampton - Oxford..........................................................................................</v>
      </c>
      <c r="D15" s="121" t="s">
        <v>109</v>
      </c>
      <c r="E15" s="87"/>
      <c r="F15" s="44" t="str">
        <f t="shared" si="0"/>
        <v>1*</v>
      </c>
      <c r="G15" s="45">
        <f t="shared" si="0"/>
        <v>1</v>
      </c>
      <c r="H15" s="44" t="str">
        <f t="shared" si="1"/>
        <v>1*</v>
      </c>
      <c r="I15" s="46">
        <f t="shared" si="1"/>
        <v>1</v>
      </c>
      <c r="J15" s="44" t="str">
        <f t="shared" si="2"/>
        <v>1*</v>
      </c>
      <c r="K15" s="45">
        <f t="shared" si="2"/>
        <v>1</v>
      </c>
      <c r="L15" s="44" t="str">
        <f t="shared" si="3"/>
        <v>1*</v>
      </c>
      <c r="M15" s="45">
        <f t="shared" si="3"/>
        <v>1</v>
      </c>
      <c r="N15" s="44" t="str">
        <f t="shared" si="4"/>
        <v>1*</v>
      </c>
      <c r="O15" s="45">
        <f t="shared" si="4"/>
        <v>1</v>
      </c>
      <c r="P15" s="44" t="str">
        <f t="shared" si="5"/>
        <v>1*</v>
      </c>
      <c r="Q15" s="45">
        <f t="shared" si="5"/>
        <v>1</v>
      </c>
      <c r="R15" s="44" t="str">
        <f t="shared" si="6"/>
        <v>1*</v>
      </c>
      <c r="S15" s="45">
        <f t="shared" si="6"/>
        <v>1</v>
      </c>
      <c r="T15" s="44" t="str">
        <f t="shared" si="7"/>
        <v>1*</v>
      </c>
      <c r="U15" s="45">
        <f t="shared" si="7"/>
        <v>1</v>
      </c>
      <c r="V15" s="44" t="str">
        <f t="shared" si="8"/>
        <v>1*</v>
      </c>
      <c r="W15" s="45">
        <f t="shared" si="8"/>
        <v>1</v>
      </c>
      <c r="X15" s="44" t="str">
        <f t="shared" si="9"/>
        <v>1*</v>
      </c>
      <c r="Y15" s="45">
        <f t="shared" si="9"/>
        <v>1</v>
      </c>
      <c r="Z15" s="44" t="str">
        <f t="shared" si="10"/>
        <v>1*</v>
      </c>
      <c r="AA15" s="45">
        <f t="shared" si="10"/>
        <v>1</v>
      </c>
      <c r="AB15" s="44" t="str">
        <f t="shared" si="11"/>
        <v>1*</v>
      </c>
      <c r="AC15" s="45">
        <f t="shared" si="11"/>
        <v>1</v>
      </c>
      <c r="AD15" s="44" t="str">
        <f t="shared" si="12"/>
        <v>1*</v>
      </c>
      <c r="AE15" s="45">
        <f t="shared" si="12"/>
        <v>1</v>
      </c>
      <c r="AF15" s="44" t="str">
        <f t="shared" si="13"/>
        <v/>
      </c>
      <c r="AG15" s="45" t="str">
        <f t="shared" si="13"/>
        <v/>
      </c>
      <c r="AH15" s="44" t="str">
        <f t="shared" si="14"/>
        <v>1*</v>
      </c>
      <c r="AI15" s="45">
        <f t="shared" si="14"/>
        <v>1</v>
      </c>
      <c r="AJ15" s="44" t="str">
        <f t="shared" si="15"/>
        <v>1*</v>
      </c>
      <c r="AK15" s="45">
        <f t="shared" si="15"/>
        <v>1</v>
      </c>
      <c r="AL15" s="44" t="str">
        <f t="shared" si="16"/>
        <v>1*</v>
      </c>
      <c r="AM15" s="45">
        <f t="shared" si="16"/>
        <v>1</v>
      </c>
      <c r="AN15" s="44" t="str">
        <f t="shared" si="17"/>
        <v>1*</v>
      </c>
      <c r="AO15" s="45">
        <f t="shared" si="17"/>
        <v>1</v>
      </c>
      <c r="AP15" s="44" t="str">
        <f t="shared" si="18"/>
        <v>1*</v>
      </c>
      <c r="AQ15" s="45">
        <f t="shared" si="18"/>
        <v>1</v>
      </c>
      <c r="AR15" s="44" t="str">
        <f t="shared" si="19"/>
        <v>1*</v>
      </c>
      <c r="AS15" s="46">
        <f t="shared" si="19"/>
        <v>1</v>
      </c>
      <c r="AT15" s="21">
        <f t="shared" si="20"/>
        <v>0</v>
      </c>
      <c r="AU15" s="25" t="str">
        <f t="shared" si="21"/>
        <v>1*</v>
      </c>
      <c r="AV15" s="25">
        <f t="shared" si="22"/>
        <v>1</v>
      </c>
      <c r="AW15" s="25" t="str">
        <f>IF(F6=Rækker!B8,Rækker!B18,IF(F6=Rækker!E8,Rækker!E18,IF(F6=Rækker!H8,Rækker!H18,IF(F6=Rækker!K8,Rækker!K18,IF(F6=Rækker!N8,Rækker!N18,IF(F6=Rækker!Q8,Rækker!Q18,IF(F6=Rækker!T8,Rækker!T18,AX15)))))))</f>
        <v>1*</v>
      </c>
      <c r="AX15" s="25" t="str">
        <f>IF(F6=Rækker!W8,Rækker!W18,IF(F6=Rækker!Z8,Rækker!Z18,IF(F6=Rækker!AC8,Rækker!AC18,IF(F6=Rækker!AF8,Rækker!AF18,IF(F6=Rækker!AI8,Rækker!AI18,IF(F6=Rækker!AL8,Rækker!AL18,IF(F6=Rækker!AO8,Rækker!AO18,AY15)))))))</f>
        <v>1*</v>
      </c>
      <c r="AY15" s="25" t="str">
        <f>IF(F6=Rækker!AR8,Rækker!AR18,IF(F6=Rækker!AU8,Rækker!AU18,IF(F6=Rækker!AX8,Rækker!AX18,IF(F6=Rækker!BA8,Rækker!BA18,IF(F6=Rækker!BD8,Rækker!BD18,IF(F6=Rækker!BG8,Rækker!BG18,0))))))</f>
        <v>1*</v>
      </c>
      <c r="AZ15" s="25">
        <f>IF(F6=Rækker!B8,Rækker!C18,IF(F6=Rækker!E8,Rækker!F18,IF(F6=Rækker!H8,Rækker!I18,IF(F6=Rækker!K8,Rækker!L18,IF(F6=Rækker!N8,Rækker!O18,IF(F6=Rækker!Q8,Rækker!R18,IF(F6=Rækker!T8,Rækker!U18,BA15)))))))</f>
        <v>1</v>
      </c>
      <c r="BA15" s="25">
        <f>IF(F6=Rækker!W8,Rækker!X18,IF(F6=Rækker!Z8,Rækker!AA18,IF(F6=Rækker!AC8,Rækker!AD18,IF(F6=Rækker!AF8,Rækker!AG18,IF(F6=Rækker!AI8,Rækker!AJ18,IF(F6=Rækker!AL8,Rækker!AM18,IF(F6=Rækker!AO8,Rækker!AP18,BB15)))))))</f>
        <v>1</v>
      </c>
      <c r="BB15" s="25">
        <f>IF(F6=Rækker!AR8,Rækker!AS18,IF(F6=Rækker!AU8,Rækker!AV18,IF(F6=Rækker!AX8,Rækker!AY18,IF(F6=Rækker!BA8,Rækker!BB18,IF(F6=Rækker!BD8,Rækker!BE18,IF(F6=Rækker!BG8,Rækker!BH18,0))))))</f>
        <v>1</v>
      </c>
      <c r="BC15" s="25" t="str">
        <f t="shared" si="23"/>
        <v>1*</v>
      </c>
      <c r="BD15" s="25">
        <f t="shared" si="24"/>
        <v>1</v>
      </c>
      <c r="BE15" s="25" t="str">
        <f>IF(H6=Rækker!B8,Rækker!B18,IF(H6=Rækker!E8,Rækker!E18,IF(H6=Rækker!H8,Rækker!H18,IF(H6=Rækker!K8,Rækker!K18,IF(H6=Rækker!N8,Rækker!N18,IF(H6=Rækker!Q8,Rækker!Q18,IF(H6=Rækker!T8,Rækker!T18,BF15)))))))</f>
        <v>1*</v>
      </c>
      <c r="BF15" s="25" t="str">
        <f>IF(H6=Rækker!W8,Rækker!W18,IF(H6=Rækker!Z8,Rækker!Z18,IF(H6=Rækker!AC8,Rækker!AC18,IF(H6=Rækker!AF8,Rækker!AF18,IF(H6=Rækker!AI8,Rækker!AI18,IF(H6=Rækker!AL8,Rækker!AL18,IF(H6=Rækker!AO8,Rækker!AO18,BG15)))))))</f>
        <v>1*</v>
      </c>
      <c r="BG15" s="25" t="str">
        <f>IF(H6=Rækker!AR8,Rækker!AR18,IF(H6=Rækker!AU8,Rækker!AU18,IF(H6=Rækker!AX8,Rækker!AX18,IF(H6=Rækker!BA8,Rækker!BA18,IF(H6=Rækker!BD8,Rækker!BD18,IF(H6=Rækker!BG8,Rækker!BG18,0))))))</f>
        <v>1*</v>
      </c>
      <c r="BH15" s="25">
        <f>IF(H6=Rækker!B8,Rækker!C18,IF(H6=Rækker!E8,Rækker!F18,IF(H6=Rækker!H8,Rækker!I18,IF(H6=Rækker!K8,Rækker!L18,IF(H6=Rækker!N8,Rækker!O18,IF(H6=Rækker!Q8,Rækker!R18,IF(H6=Rækker!T8,Rækker!U18,BI15)))))))</f>
        <v>1</v>
      </c>
      <c r="BI15" s="25">
        <f>IF(H6=Rækker!W8,Rækker!X18,IF(H6=Rækker!Z8,Rækker!AA18,IF(H6=Rækker!AC8,Rækker!AD18,IF(H6=Rækker!AF8,Rækker!AG18,IF(H6=Rækker!AI8,Rækker!AJ18,IF(H6=Rækker!AL8,Rækker!AM18,IF(H6=Rækker!AO8,Rækker!AP18,BJ15)))))))</f>
        <v>1</v>
      </c>
      <c r="BJ15" s="25">
        <f>IF(H6=Rækker!AR8,Rækker!AS18,IF(H6=Rækker!AU8,Rækker!AV18,IF(H6=Rækker!AX8,Rækker!AY18,IF(H6=Rækker!BA8,Rækker!BB18,IF(H6=Rækker!BD8,Rækker!BE18,IF(H6=Rækker!BG8,Rækker!BH18,0))))))</f>
        <v>1</v>
      </c>
      <c r="BK15" s="25" t="str">
        <f t="shared" si="25"/>
        <v>1*</v>
      </c>
      <c r="BL15" s="25">
        <f t="shared" si="26"/>
        <v>1</v>
      </c>
      <c r="BM15" s="25" t="str">
        <f>IF(J6=Rækker!B8,Rækker!B18,IF(J6=Rækker!E8,Rækker!E18,IF(J6=Rækker!H8,Rækker!H18,IF(J6=Rækker!K8,Rækker!K18,IF(J6=Rækker!N8,Rækker!N18,IF(J6=Rækker!Q8,Rækker!Q18,IF(J6=Rækker!T8,Rækker!T18,BN15)))))))</f>
        <v>1*</v>
      </c>
      <c r="BN15" s="25">
        <f>IF(J6=Rækker!W8,Rækker!W18,IF(J6=Rækker!Z8,Rækker!Z18,IF(J6=Rækker!AC8,Rækker!AC18,IF(J6=Rækker!AF8,Rækker!AF18,IF(J6=Rækker!AI8,Rækker!AI18,IF(J6=Rækker!AL8,Rækker!AL18,IF(J6=Rækker!AO8,Rækker!AO18,BO15)))))))</f>
        <v>0</v>
      </c>
      <c r="BO15" s="25">
        <f>IF(J6=Rækker!AR8,Rækker!AR18,IF(J6=Rækker!AU8,Rækker!AU18,IF(J6=Rækker!AX8,Rækker!AX18,IF(J6=Rækker!BA8,Rækker!BA18,IF(J6=Rækker!BD8,Rækker!BD18,IF(J6=Rækker!BG8,Rækker!BG18,0))))))</f>
        <v>0</v>
      </c>
      <c r="BP15" s="25">
        <f>IF(J6=Rækker!B8,Rækker!C18,IF(J6=Rækker!E8,Rækker!F18,IF(J6=Rækker!H8,Rækker!I18,IF(J6=Rækker!K8,Rækker!L18,IF(J6=Rækker!N8,Rækker!O18,IF(J6=Rækker!Q8,Rækker!R18,IF(J6=Rækker!T8,Rækker!U18,BQ15)))))))</f>
        <v>1</v>
      </c>
      <c r="BQ15" s="25">
        <f>IF(J6=Rækker!W8,Rækker!X18,IF(J6=Rækker!Z8,Rækker!AA18,IF(J6=Rækker!AC8,Rækker!AD18,IF(J6=Rækker!AF8,Rækker!AG18,IF(J6=Rækker!AI8,Rækker!AJ18,IF(J6=Rækker!AL8,Rækker!AM18,IF(J6=Rækker!AO8,Rækker!AP18,BR15)))))))</f>
        <v>0</v>
      </c>
      <c r="BR15" s="25">
        <f>IF(J6=Rækker!AR8,Rækker!AS18,IF(J6=Rækker!AU8,Rækker!AV18,IF(J6=Rækker!AX8,Rækker!AY18,IF(J6=Rækker!BA8,Rækker!BB18,IF(J6=Rækker!BD8,Rækker!BE18,IF(J6=Rækker!BG8,Rækker!BH18,0))))))</f>
        <v>0</v>
      </c>
      <c r="BS15" s="25" t="str">
        <f t="shared" si="27"/>
        <v>1*</v>
      </c>
      <c r="BT15" s="25">
        <f t="shared" si="28"/>
        <v>1</v>
      </c>
      <c r="BU15" s="25" t="str">
        <f>IF(L6=Rækker!B8,Rækker!B18,IF(L6=Rækker!E8,Rækker!E18,IF(L6=Rækker!H8,Rækker!H18,IF(L6=Rækker!K8,Rækker!K18,IF(L6=Rækker!N8,Rækker!N18,IF(L6=Rækker!Q8,Rækker!Q18,IF(L6=Rækker!T8,Rækker!T18,BV15)))))))</f>
        <v>1*</v>
      </c>
      <c r="BV15" s="25">
        <f>IF(L6=Rækker!W8,Rækker!W18,IF(L6=Rækker!Z8,Rækker!Z18,IF(L6=Rækker!AC8,Rækker!AC18,IF(L6=Rækker!AF8,Rækker!AF18,IF(L6=Rækker!AI8,Rækker!AI18,IF(L6=Rækker!AL8,Rækker!AL18,IF(L6=Rækker!AO8,Rækker!AO18,BW15)))))))</f>
        <v>0</v>
      </c>
      <c r="BW15" s="25">
        <f>IF(L6=Rækker!AR8,Rækker!AR18,IF(L6=Rækker!AU8,Rækker!AU18,IF(L6=Rækker!AX8,Rækker!AX18,IF(L6=Rækker!BA8,Rækker!BA18,IF(L6=Rækker!BD8,Rækker!BD18,IF(L6=Rækker!BG8,Rækker!BG18,0))))))</f>
        <v>0</v>
      </c>
      <c r="BX15" s="25">
        <f>IF(L6=Rækker!B8,Rækker!C18,IF(L6=Rækker!E8,Rækker!F18,IF(L6=Rækker!H8,Rækker!I18,IF(L6=Rækker!K8,Rækker!L18,IF(L6=Rækker!N8,Rækker!O18,IF(L6=Rækker!Q8,Rækker!R18,IF(L6=Rækker!T8,Rækker!U18,BY15)))))))</f>
        <v>1</v>
      </c>
      <c r="BY15" s="25">
        <f>IF(L6=Rækker!W8,Rækker!X18,IF(L6=Rækker!Z8,Rækker!AA18,IF(L6=Rækker!AC8,Rækker!AD18,IF(L6=Rækker!AF8,Rækker!AG18,IF(L6=Rækker!AI8,Rækker!AJ18,IF(L6=Rækker!AL8,Rækker!AM18,IF(L6=Rækker!AO8,Rækker!AP18,BZ15)))))))</f>
        <v>0</v>
      </c>
      <c r="BZ15" s="25">
        <f>IF(L6=Rækker!AR8,Rækker!AS18,IF(L6=Rækker!AU8,Rækker!AV18,IF(L6=Rækker!AX8,Rækker!AY18,IF(L6=Rækker!BA8,Rækker!BB18,IF(L6=Rækker!BD8,Rækker!BE18,IF(L6=Rækker!BG8,Rækker!BH18,0))))))</f>
        <v>0</v>
      </c>
      <c r="CA15" s="25" t="str">
        <f t="shared" si="29"/>
        <v>1*</v>
      </c>
      <c r="CB15" s="25">
        <f t="shared" si="30"/>
        <v>1</v>
      </c>
      <c r="CC15" s="25" t="str">
        <f>IF(N6=Rækker!B8,Rækker!B18,IF(N6=Rækker!E8,Rækker!E18,IF(N6=Rækker!H8,Rækker!H18,IF(N6=Rækker!K8,Rækker!K18,IF(N6=Rækker!N8,Rækker!N18,IF(N6=Rækker!Q8,Rækker!Q18,IF(N6=Rækker!T8,Rækker!T18,CD15)))))))</f>
        <v>1*</v>
      </c>
      <c r="CD15" s="25" t="str">
        <f>IF(N6=Rækker!W8,Rækker!W18,IF(N6=Rækker!Z8,Rækker!Z18,IF(N6=Rækker!AC8,Rækker!AC18,IF(N6=Rækker!AF8,Rækker!AF18,IF(N6=Rækker!AI8,Rækker!AI18,IF(N6=Rækker!AL8,Rækker!AL18,IF(N6=Rækker!AO8,Rækker!AO18,CE15)))))))</f>
        <v>1*</v>
      </c>
      <c r="CE15" s="25">
        <f>IF(N6=Rækker!AR8,Rækker!AR18,IF(N6=Rækker!AU8,Rækker!AU18,IF(N6=Rækker!AX8,Rækker!AX18,IF(N6=Rækker!BA8,Rækker!BA18,IF(N6=Rækker!BD8,Rækker!BD18,IF(N6=Rækker!BG8,Rækker!BG18,0))))))</f>
        <v>0</v>
      </c>
      <c r="CF15" s="25">
        <f>IF(N6=Rækker!B8,Rækker!C18,IF(N6=Rækker!E8,Rækker!F18,IF(N6=Rækker!H8,Rækker!I18,IF(N6=Rækker!K8,Rækker!L18,IF(N6=Rækker!N8,Rækker!O18,IF(N6=Rækker!Q8,Rækker!R18,IF(N6=Rækker!T8,Rækker!U18,CG15)))))))</f>
        <v>1</v>
      </c>
      <c r="CG15" s="25">
        <f>IF(N6=Rækker!W8,Rækker!X18,IF(N6=Rækker!Z8,Rækker!AA18,IF(N6=Rækker!AC8,Rækker!AD18,IF(N6=Rækker!AF8,Rækker!AG18,IF(N6=Rækker!AI8,Rækker!AJ18,IF(N6=Rækker!AL8,Rækker!AM18,IF(N6=Rækker!AO8,Rækker!AP18,CH15)))))))</f>
        <v>1</v>
      </c>
      <c r="CH15" s="25">
        <f>IF(N6=Rækker!AR8,Rækker!AS18,IF(N6=Rækker!AU8,Rækker!AV18,IF(N6=Rækker!AX8,Rækker!AY18,IF(N6=Rækker!BA8,Rækker!BB18,IF(N6=Rækker!BD8,Rækker!BE18,IF(N6=Rækker!BG8,Rækker!BH18,0))))))</f>
        <v>0</v>
      </c>
      <c r="CI15" s="25" t="str">
        <f t="shared" si="31"/>
        <v>1*</v>
      </c>
      <c r="CJ15" s="25">
        <f t="shared" si="32"/>
        <v>1</v>
      </c>
      <c r="CK15" s="25" t="str">
        <f>IF(P6=Rækker!B8,Rækker!B18,IF(P6=Rækker!E8,Rækker!E18,IF(P6=Rækker!H8,Rækker!H18,IF(P6=Rækker!K8,Rækker!K18,IF(P6=Rækker!N8,Rækker!N18,IF(P6=Rækker!Q8,Rækker!Q18,IF(P6=Rækker!T8,Rækker!T18,CL15)))))))</f>
        <v>1*</v>
      </c>
      <c r="CL15" s="25" t="str">
        <f>IF(P6=Rækker!W8,Rækker!W18,IF(P6=Rækker!Z8,Rækker!Z18,IF(P6=Rækker!AC8,Rækker!AC18,IF(P6=Rækker!AF8,Rækker!AF18,IF(P6=Rækker!AI8,Rækker!AI18,IF(P6=Rækker!AL8,Rækker!AL18,IF(P6=Rækker!AO8,Rækker!AO18,CM15)))))))</f>
        <v>1*</v>
      </c>
      <c r="CM15" s="25" t="str">
        <f>IF(P6=Rækker!AR8,Rækker!AR18,IF(P6=Rækker!AU8,Rækker!AU18,IF(P6=Rækker!AX8,Rækker!AX18,IF(P6=Rækker!BA8,Rækker!BA18,IF(P6=Rækker!BD8,Rækker!BD18,IF(P6=Rækker!BG8,Rækker!BG18,0))))))</f>
        <v>1*</v>
      </c>
      <c r="CN15" s="25">
        <f>IF(P6=Rækker!B8,Rækker!C18,IF(P6=Rækker!E8,Rækker!F18,IF(P6=Rækker!H8,Rækker!I18,IF(P6=Rækker!K8,Rækker!L18,IF(P6=Rækker!N8,Rækker!O18,IF(P6=Rækker!Q8,Rækker!R18,IF(P6=Rækker!T8,Rækker!U18,CO15)))))))</f>
        <v>1</v>
      </c>
      <c r="CO15" s="25">
        <f>IF(P6=Rækker!W8,Rækker!X18,IF(P6=Rækker!Z8,Rækker!AA18,IF(P6=Rækker!AC8,Rækker!AD18,IF(P6=Rækker!AF8,Rækker!AG18,IF(P6=Rækker!AI8,Rækker!AJ18,IF(P6=Rækker!AL8,Rækker!AM18,IF(P6=Rækker!AO8,Rækker!AP18,CP15)))))))</f>
        <v>1</v>
      </c>
      <c r="CP15" s="25">
        <f>IF(P6=Rækker!AR8,Rækker!AS18,IF(P6=Rækker!AU8,Rækker!AV18,IF(P6=Rækker!AX8,Rækker!AY18,IF(P6=Rækker!BA8,Rækker!BB18,IF(P6=Rækker!BD8,Rækker!BE18,IF(P6=Rækker!BG8,Rækker!BH18,0))))))</f>
        <v>1</v>
      </c>
      <c r="CQ15" s="25" t="str">
        <f t="shared" si="33"/>
        <v>1*</v>
      </c>
      <c r="CR15" s="25">
        <f t="shared" si="34"/>
        <v>1</v>
      </c>
      <c r="CS15" s="25" t="str">
        <f>IF(R6=Rækker!B8,Rækker!B18,IF(R6=Rækker!E8,Rækker!E18,IF(R6=Rækker!H8,Rækker!H18,IF(R6=Rækker!K8,Rækker!K18,IF(R6=Rækker!N8,Rækker!N18,IF(R6=Rækker!Q8,Rækker!Q18,IF(R6=Rækker!T8,Rækker!T18,CT15)))))))</f>
        <v>1*</v>
      </c>
      <c r="CT15" s="25" t="str">
        <f>IF(R6=Rækker!W8,Rækker!W18,IF(R6=Rækker!Z8,Rækker!Z18,IF(R6=Rækker!AC8,Rækker!AC18,IF(R6=Rækker!AF8,Rækker!AF18,IF(R6=Rækker!AI8,Rækker!AI18,IF(R6=Rækker!AL8,Rækker!AL18,IF(R6=Rækker!AO8,Rækker!AO18,CU15)))))))</f>
        <v>1*</v>
      </c>
      <c r="CU15" s="25">
        <f>IF(R6=Rækker!AR8,Rækker!AR18,IF(R6=Rækker!AU8,Rækker!AU18,IF(R6=Rækker!AX8,Rækker!AX18,IF(R6=Rækker!BA8,Rækker!BA18,IF(R6=Rækker!BD8,Rækker!BD18,IF(R6=Rækker!BG8,Rækker!BG18,0))))))</f>
        <v>0</v>
      </c>
      <c r="CV15" s="25">
        <f>IF(R6=Rækker!B8,Rækker!C18,IF(R6=Rækker!E8,Rækker!F18,IF(R6=Rækker!H8,Rækker!I18,IF(R6=Rækker!K8,Rækker!L18,IF(R6=Rækker!N8,Rækker!O18,IF(R6=Rækker!Q8,Rækker!R18,IF(R6=Rækker!T8,Rækker!U18,CW15)))))))</f>
        <v>1</v>
      </c>
      <c r="CW15" s="25">
        <f>IF(R6=Rækker!W8,Rækker!X18,IF(R6=Rækker!Z8,Rækker!AA18,IF(R6=Rækker!AC8,Rækker!AD18,IF(R6=Rækker!AF8,Rækker!AG18,IF(R6=Rækker!AI8,Rækker!AJ18,IF(R6=Rækker!AL8,Rækker!AM18,IF(R6=Rækker!AO8,Rækker!AP18,CX15)))))))</f>
        <v>1</v>
      </c>
      <c r="CX15" s="25">
        <f>IF(R6=Rækker!AR8,Rækker!AS18,IF(R6=Rækker!AU8,Rækker!AV18,IF(R6=Rækker!AX8,Rækker!AY18,IF(R6=Rækker!BA8,Rækker!BB18,IF(R6=Rækker!BD8,Rækker!BE18,IF(R6=Rækker!BG8,Rækker!BH18,0))))))</f>
        <v>0</v>
      </c>
      <c r="CY15" s="25" t="str">
        <f t="shared" si="35"/>
        <v>1*</v>
      </c>
      <c r="CZ15" s="25">
        <f t="shared" si="36"/>
        <v>1</v>
      </c>
      <c r="DA15" s="25" t="str">
        <f>IF(T6=Rækker!B8,Rækker!B18,IF(T6=Rækker!E8,Rækker!E18,IF(T6=Rækker!H8,Rækker!H18,IF(T6=Rækker!K8,Rækker!K18,IF(T6=Rækker!N8,Rækker!N18,IF(T6=Rækker!Q8,Rækker!Q18,IF(T6=Rækker!T8,Rækker!T18,DB15)))))))</f>
        <v>1*</v>
      </c>
      <c r="DB15" s="25" t="str">
        <f>IF(T6=Rækker!W8,Rækker!W18,IF(T6=Rækker!Z8,Rækker!Z18,IF(T6=Rækker!AC8,Rækker!AC18,IF(T6=Rækker!AF8,Rækker!AF18,IF(T6=Rækker!AI8,Rækker!AI18,IF(T6=Rækker!AL8,Rækker!AL18,IF(T6=Rækker!AO8,Rækker!AO18,DC15)))))))</f>
        <v>1*</v>
      </c>
      <c r="DC15" s="25">
        <f>IF(T6=Rækker!AR8,Rækker!AR18,IF(T6=Rækker!AU8,Rækker!AU18,IF(T6=Rækker!AX8,Rækker!AX18,IF(T6=Rækker!BA8,Rækker!BA18,IF(T6=Rækker!BD8,Rækker!BD18,IF(T6=Rækker!BG8,Rækker!BG18,0))))))</f>
        <v>0</v>
      </c>
      <c r="DD15" s="25">
        <f>IF(T6=Rækker!B8,Rækker!C18,IF(T6=Rækker!E8,Rækker!F18,IF(T6=Rækker!H8,Rækker!I18,IF(T6=Rækker!K8,Rækker!L18,IF(T6=Rækker!N8,Rækker!O18,IF(T6=Rækker!Q8,Rækker!R18,IF(T6=Rækker!T8,Rækker!U18,DE15)))))))</f>
        <v>1</v>
      </c>
      <c r="DE15" s="25">
        <f>IF(T6=Rækker!W8,Rækker!X18,IF(T6=Rækker!Z8,Rækker!AA18,IF(T6=Rækker!AC8,Rækker!AD18,IF(T6=Rækker!AF8,Rækker!AG18,IF(T6=Rækker!AI8,Rækker!AJ18,IF(T6=Rækker!AL8,Rækker!AM18,IF(T6=Rækker!AO8,Rækker!AP18,DF15)))))))</f>
        <v>1</v>
      </c>
      <c r="DF15" s="25">
        <f>IF(T6=Rækker!AR8,Rækker!AS18,IF(T6=Rækker!AU8,Rækker!AV18,IF(T6=Rækker!AX8,Rækker!AY18,IF(T6=Rækker!BA8,Rækker!BB18,IF(T6=Rækker!BD8,Rækker!BE18,IF(T6=Rækker!BG8,Rækker!BH18,0))))))</f>
        <v>0</v>
      </c>
      <c r="DG15" s="25" t="str">
        <f t="shared" si="37"/>
        <v>1*</v>
      </c>
      <c r="DH15" s="25">
        <f t="shared" si="38"/>
        <v>1</v>
      </c>
      <c r="DI15" s="25" t="str">
        <f>IF(V6=Rækker!B8,Rækker!B18,IF(V6=Rækker!E8,Rækker!E18,IF(V6=Rækker!H8,Rækker!H18,IF(V6=Rækker!K8,Rækker!K18,IF(V6=Rækker!N8,Rækker!N18,IF(V6=Rækker!Q8,Rækker!Q18,IF(V6=Rækker!T8,Rækker!T18,DJ15)))))))</f>
        <v>1*</v>
      </c>
      <c r="DJ15" s="25" t="str">
        <f>IF(V6=Rækker!W8,Rækker!W18,IF(V6=Rækker!Z8,Rækker!Z18,IF(V6=Rækker!AC8,Rækker!AC18,IF(V6=Rækker!AF8,Rækker!AF18,IF(V6=Rækker!AI8,Rækker!AI18,IF(V6=Rækker!AL8,Rækker!AL18,IF(V6=Rækker!AO8,Rækker!AO18,DK15)))))))</f>
        <v>1*</v>
      </c>
      <c r="DK15" s="25" t="str">
        <f>IF(V6=Rækker!AR8,Rækker!AR18,IF(V6=Rækker!AU8,Rækker!AU18,IF(V6=Rækker!AX8,Rækker!AX18,IF(V6=Rækker!BA8,Rækker!BA18,IF(V6=Rækker!BD8,Rækker!BD18,IF(V6=Rækker!BG8,Rækker!BG18,0))))))</f>
        <v>1*</v>
      </c>
      <c r="DL15" s="25">
        <f>IF(V6=Rækker!B8,Rækker!C18,IF(V6=Rækker!E8,Rækker!F18,IF(V6=Rækker!H8,Rækker!I18,IF(V6=Rækker!K8,Rækker!L18,IF(V6=Rækker!N8,Rækker!O18,IF(V6=Rækker!Q8,Rækker!R18,IF(V6=Rækker!T8,Rækker!U18,DM15)))))))</f>
        <v>1</v>
      </c>
      <c r="DM15" s="25">
        <f>IF(V6=Rækker!W8,Rækker!X18,IF(V6=Rækker!Z8,Rækker!AA18,IF(V6=Rækker!AC8,Rækker!AD18,IF(V6=Rækker!AF8,Rækker!AG18,IF(V6=Rækker!AI8,Rækker!AJ18,IF(V6=Rækker!AL8,Rækker!AM18,IF(V6=Rækker!AO8,Rækker!AP18,DN15)))))))</f>
        <v>1</v>
      </c>
      <c r="DN15" s="25">
        <f>IF(V6=Rækker!AR8,Rækker!AS18,IF(V6=Rækker!AU8,Rækker!AV18,IF(V6=Rækker!AX8,Rækker!AY18,IF(V6=Rækker!BA8,Rækker!BB18,IF(V6=Rækker!BD8,Rækker!BE18,IF(V6=Rækker!BG8,Rækker!BH18,0))))))</f>
        <v>1</v>
      </c>
      <c r="DO15" s="25" t="str">
        <f t="shared" si="39"/>
        <v>1*</v>
      </c>
      <c r="DP15" s="25">
        <f t="shared" si="40"/>
        <v>1</v>
      </c>
      <c r="DQ15" s="25" t="str">
        <f>IF(X6=Rækker!B8,Rækker!B18,IF(X6=Rækker!E8,Rækker!E18,IF(X6=Rækker!H8,Rækker!H18,IF(X6=Rækker!K8,Rækker!K18,IF(X6=Rækker!N8,Rækker!N18,IF(X6=Rækker!Q8,Rækker!Q18,IF(X6=Rækker!T8,Rækker!T18,DR15)))))))</f>
        <v>1*</v>
      </c>
      <c r="DR15" s="25">
        <f>IF(X6=Rækker!W8,Rækker!W18,IF(X6=Rækker!Z8,Rækker!Z18,IF(X6=Rækker!AC8,Rækker!AC18,IF(X6=Rækker!AF8,Rækker!AF18,IF(X6=Rækker!AI8,Rækker!AI18,IF(X6=Rækker!AL8,Rækker!AL18,IF(X6=Rækker!AO8,Rækker!AO18,DS15)))))))</f>
        <v>0</v>
      </c>
      <c r="DS15" s="25">
        <f>IF(X6=Rækker!AR8,Rækker!AR18,IF(X6=Rækker!AU8,Rækker!AU18,IF(X6=Rækker!AX8,Rækker!AX18,IF(X6=Rækker!BA8,Rækker!BA18,IF(X6=Rækker!BD8,Rækker!BD18,IF(X6=Rækker!BG8,Rækker!BG18,0))))))</f>
        <v>0</v>
      </c>
      <c r="DT15" s="25">
        <f>IF(X6=Rækker!B8,Rækker!C18,IF(X6=Rækker!E8,Rækker!F18,IF(X6=Rækker!H8,Rækker!I18,IF(X6=Rækker!K8,Rækker!L18,IF(X6=Rækker!N8,Rækker!O18,IF(X6=Rækker!Q8,Rækker!R18,IF(X6=Rækker!T8,Rækker!U18,DU15)))))))</f>
        <v>1</v>
      </c>
      <c r="DU15" s="25">
        <f>IF(X6=Rækker!W8,Rækker!X18,IF(X6=Rækker!Z8,Rækker!AA18,IF(X6=Rækker!AC8,Rækker!AD18,IF(X6=Rækker!AF8,Rækker!AG18,IF(X6=Rækker!AI8,Rækker!AJ18,IF(X6=Rækker!AL8,Rækker!AM18,IF(X6=Rækker!AO8,Rækker!AP18,DV15)))))))</f>
        <v>0</v>
      </c>
      <c r="DV15" s="25">
        <f>IF(X6=Rækker!AR8,Rækker!AS18,IF(X6=Rækker!AU8,Rækker!AV18,IF(X6=Rækker!AX8,Rækker!AY18,IF(X6=Rækker!BA8,Rækker!BB18,IF(X6=Rækker!BD8,Rækker!BE18,IF(X6=Rækker!BG8,Rækker!BH18,0))))))</f>
        <v>0</v>
      </c>
      <c r="DW15" s="25" t="str">
        <f t="shared" si="41"/>
        <v>1*</v>
      </c>
      <c r="DX15" s="25">
        <f t="shared" si="42"/>
        <v>1</v>
      </c>
      <c r="DY15" s="25" t="str">
        <f>IF(Z6=Rækker!B8,Rækker!B18,IF(Z6=Rækker!E8,Rækker!E18,IF(Z6=Rækker!H8,Rækker!H18,IF(Z6=Rækker!K8,Rækker!K18,IF(Z6=Rækker!N8,Rækker!N18,IF(Z6=Rækker!Q8,Rækker!Q18,IF(Z6=Rækker!T8,Rækker!T18,DZ15)))))))</f>
        <v>1*</v>
      </c>
      <c r="DZ15" s="25">
        <f>IF(Z6=Rækker!W8,Rækker!W18,IF(Z6=Rækker!Z8,Rækker!Z18,IF(Z6=Rækker!AC8,Rækker!AC18,IF(Z6=Rækker!AF8,Rækker!AF18,IF(Z6=Rækker!AI8,Rækker!AI18,IF(Z6=Rækker!AL8,Rækker!AL18,IF(Z6=Rækker!AO8,Rækker!AO18,EA15)))))))</f>
        <v>0</v>
      </c>
      <c r="EA15" s="25">
        <f>IF(Z6=Rækker!AR8,Rækker!AR18,IF(Z6=Rækker!AU8,Rækker!AU18,IF(Z6=Rækker!AX8,Rækker!AX18,IF(Z6=Rækker!BA8,Rækker!BA18,IF(Z6=Rækker!BD8,Rækker!BD18,IF(Z6=Rækker!BG8,Rækker!BG18,0))))))</f>
        <v>0</v>
      </c>
      <c r="EB15" s="25">
        <f>IF(Z6=Rækker!B8,Rækker!C18,IF(Z6=Rækker!E8,Rækker!F18,IF(Z6=Rækker!H8,Rækker!I18,IF(Z6=Rækker!K8,Rækker!L18,IF(Z6=Rækker!N8,Rækker!O18,IF(Z6=Rækker!Q8,Rækker!R18,IF(Z6=Rækker!T8,Rækker!U18,EC15)))))))</f>
        <v>1</v>
      </c>
      <c r="EC15" s="25">
        <f>IF(Z6=Rækker!W8,Rækker!X18,IF(Z6=Rækker!Z8,Rækker!AA18,IF(Z6=Rækker!AC8,Rækker!AD18,IF(Z6=Rækker!AF8,Rækker!AG18,IF(Z6=Rækker!AI8,Rækker!AJ18,IF(Z6=Rækker!AL8,Rækker!AM18,IF(Z6=Rækker!AO8,Rækker!AP18,ED15)))))))</f>
        <v>0</v>
      </c>
      <c r="ED15" s="25">
        <f>IF(Z6=Rækker!AR8,Rækker!AS18,IF(Z6=Rækker!AU8,Rækker!AV18,IF(Z6=Rækker!AX8,Rækker!AY18,IF(Z6=Rækker!BA8,Rækker!BB18,IF(Z6=Rækker!BD8,Rækker!BE18,IF(Z6=Rækker!BG8,Rækker!BH18,0))))))</f>
        <v>0</v>
      </c>
      <c r="EE15" s="25" t="str">
        <f t="shared" si="43"/>
        <v>1*</v>
      </c>
      <c r="EF15" s="25">
        <f t="shared" si="44"/>
        <v>1</v>
      </c>
      <c r="EG15" s="25" t="str">
        <f>IF(AB6=Rækker!B8,Rækker!B18,IF(AB6=Rækker!E8,Rækker!E18,IF(AB6=Rækker!H8,Rækker!H18,IF(AB6=Rækker!K8,Rækker!K18,IF(AB6=Rækker!N8,Rækker!N18,IF(AB6=Rækker!Q8,Rækker!Q18,IF(AB6=Rækker!T8,Rækker!T18,EH15)))))))</f>
        <v>1*</v>
      </c>
      <c r="EH15" s="25" t="str">
        <f>IF(AB6=Rækker!W8,Rækker!W18,IF(AB6=Rækker!Z8,Rækker!Z18,IF(AB6=Rækker!AC8,Rækker!AC18,IF(AB6=Rækker!AF8,Rækker!AF18,IF(AB6=Rækker!AI8,Rækker!AI18,IF(AB6=Rækker!AL8,Rækker!AL18,IF(AB6=Rækker!AO8,Rækker!AO18,EI15)))))))</f>
        <v>1*</v>
      </c>
      <c r="EI15" s="25" t="str">
        <f>IF(AB6=Rækker!AR8,Rækker!AR18,IF(AB6=Rækker!AU8,Rækker!AU18,IF(AB6=Rækker!AX8,Rækker!AX18,IF(AB6=Rækker!BA8,Rækker!BA18,IF(AB6=Rækker!BD8,Rækker!BD18,IF(AB6=Rækker!BG8,Rækker!BG18,0))))))</f>
        <v>1*</v>
      </c>
      <c r="EJ15" s="25">
        <f>IF(AB6=Rækker!B8,Rækker!C18,IF(AB6=Rækker!E8,Rækker!F18,IF(AB6=Rækker!H8,Rækker!I18,IF(AB6=Rækker!K8,Rækker!L18,IF(AB6=Rækker!N8,Rækker!O18,IF(AB6=Rækker!Q8,Rækker!R18,IF(AB6=Rækker!T8,Rækker!U18,EK15)))))))</f>
        <v>1</v>
      </c>
      <c r="EK15" s="25">
        <f>IF(AB6=Rækker!W8,Rækker!X18,IF(AB6=Rækker!Z8,Rækker!AA18,IF(AB6=Rækker!AC8,Rækker!AD18,IF(AB6=Rækker!AF8,Rækker!AG18,IF(AB6=Rækker!AI8,Rækker!AJ18,IF(AB6=Rækker!AL8,Rækker!AM18,IF(AB6=Rækker!AO8,Rækker!AP18,EL15)))))))</f>
        <v>1</v>
      </c>
      <c r="EL15" s="25">
        <f>IF(AB6=Rækker!AR8,Rækker!AS18,IF(AB6=Rækker!AU8,Rækker!AV18,IF(AB6=Rækker!AX8,Rækker!AY18,IF(AB6=Rækker!BA8,Rækker!BB18,IF(AB6=Rækker!BD8,Rækker!BE18,IF(AB6=Rækker!BG8,Rækker!BH18,0))))))</f>
        <v>1</v>
      </c>
      <c r="EM15" s="25" t="str">
        <f t="shared" si="45"/>
        <v>1*</v>
      </c>
      <c r="EN15" s="25">
        <f t="shared" si="46"/>
        <v>1</v>
      </c>
      <c r="EO15" s="25" t="str">
        <f>IF(AD6=Rækker!B8,Rækker!B18,IF(AD6=Rækker!E8,Rækker!E18,IF(AD6=Rækker!H8,Rækker!H18,IF(AD6=Rækker!K8,Rækker!K18,IF(AD6=Rækker!N8,Rækker!N18,IF(AD6=Rækker!Q8,Rækker!Q18,IF(AD6=Rækker!T8,Rækker!T18,EP15)))))))</f>
        <v>1*</v>
      </c>
      <c r="EP15" s="25" t="str">
        <f>IF(AD6=Rækker!W8,Rækker!W18,IF(AD6=Rækker!Z8,Rækker!Z18,IF(AD6=Rækker!AC8,Rækker!AC18,IF(AD6=Rækker!AF8,Rækker!AF18,IF(AD6=Rækker!AI8,Rækker!AI18,IF(AD6=Rækker!AL8,Rækker!AL18,IF(AD6=Rækker!AO8,Rækker!AO18,EQ15)))))))</f>
        <v>1*</v>
      </c>
      <c r="EQ15" s="25">
        <f>IF(AD6=Rækker!AR8,Rækker!AR18,IF(AD6=Rækker!AU8,Rækker!AU18,IF(AD6=Rækker!AX8,Rækker!AX18,IF(AD6=Rækker!BA8,Rækker!BA18,IF(AD6=Rækker!BD8,Rækker!BD18,IF(AD6=Rækker!BG8,Rækker!BG18,0))))))</f>
        <v>0</v>
      </c>
      <c r="ER15" s="25">
        <f>IF(AD6=Rækker!B8,Rækker!C18,IF(AD6=Rækker!E8,Rækker!F18,IF(AD6=Rækker!H8,Rækker!I18,IF(AD6=Rækker!K8,Rækker!L18,IF(AD6=Rækker!N8,Rækker!O18,IF(AD6=Rækker!Q8,Rækker!R18,IF(AD6=Rækker!T8,Rækker!U18,ES15)))))))</f>
        <v>1</v>
      </c>
      <c r="ES15" s="25">
        <f>IF(AD6=Rækker!W8,Rækker!X18,IF(AD6=Rækker!Z8,Rækker!AA18,IF(AD6=Rækker!AC8,Rækker!AD18,IF(AD6=Rækker!AF8,Rækker!AG18,IF(AD6=Rækker!AI8,Rækker!AJ18,IF(AD6=Rækker!AL8,Rækker!AM18,IF(AD6=Rækker!AO8,Rækker!AP18,ET15)))))))</f>
        <v>1</v>
      </c>
      <c r="ET15" s="25">
        <f>IF(AD6=Rækker!AR8,Rækker!AS18,IF(AD6=Rækker!AU8,Rækker!AV18,IF(AD6=Rækker!AX8,Rækker!AY18,IF(AD6=Rækker!BA8,Rækker!BB18,IF(AD6=Rækker!BD8,Rækker!BE18,IF(AD6=Rækker!BG8,Rækker!BH18,0))))))</f>
        <v>0</v>
      </c>
      <c r="EU15" s="25">
        <f t="shared" si="47"/>
        <v>0</v>
      </c>
      <c r="EV15" s="25">
        <f t="shared" si="48"/>
        <v>0</v>
      </c>
      <c r="EW15" s="25">
        <f>IF(AF6=Rækker!B8,Rækker!B18,IF(AF6=Rækker!E8,Rækker!E18,IF(AF6=Rækker!H8,Rækker!H18,IF(AF6=Rækker!K8,Rækker!K18,IF(AF6=Rækker!N8,Rækker!N18,IF(AF6=Rækker!Q8,Rækker!Q18,IF(AF6=Rækker!T8,Rækker!T18,EX15)))))))</f>
        <v>0</v>
      </c>
      <c r="EX15" s="25">
        <f>IF(AF6=Rækker!W8,Rækker!W18,IF(AF6=Rækker!Z8,Rækker!Z18,IF(AF6=Rækker!AC8,Rækker!AC18,IF(AF6=Rækker!AF8,Rækker!AF18,IF(AF6=Rækker!AI8,Rækker!AI18,IF(AF6=Rækker!AL8,Rækker!AL18,IF(AF6=Rækker!AO8,Rækker!AO18,EY15)))))))</f>
        <v>0</v>
      </c>
      <c r="EY15" s="25">
        <f>IF(AF6=Rækker!AR8,Rækker!AR18,IF(AF6=Rækker!AU8,Rækker!AU18,IF(AF6=Rækker!AX8,Rækker!AX18,IF(AF6=Rækker!BA8,Rækker!BA18,IF(AF6=Rækker!BD8,Rækker!BD18,IF(AF6=Rækker!BG8,Rækker!BG18,0))))))</f>
        <v>0</v>
      </c>
      <c r="EZ15" s="25">
        <f>IF(AF6=Rækker!B8,Rækker!C18,IF(AF6=Rækker!E8,Rækker!F18,IF(AF6=Rækker!H8,Rækker!I18,IF(AF6=Rækker!K8,Rækker!L18,IF(AF6=Rækker!N8,Rækker!O18,IF(AF6=Rækker!Q8,Rækker!R18,IF(AF6=Rækker!T8,Rækker!U18,FA15)))))))</f>
        <v>0</v>
      </c>
      <c r="FA15" s="25">
        <f>IF(AF6=Rækker!W8,Rækker!X18,IF(AF6=Rækker!Z8,Rækker!AA18,IF(AF6=Rækker!AC8,Rækker!AD18,IF(AF6=Rækker!AF8,Rækker!AG18,IF(AF6=Rækker!AI8,Rækker!AJ18,IF(AF6=Rækker!AL8,Rækker!AM18,IF(AF6=Rækker!AO8,Rækker!AP18,FB15)))))))</f>
        <v>0</v>
      </c>
      <c r="FB15" s="25">
        <f>IF(AF6=Rækker!AR8,Rækker!AS18,IF(AF6=Rækker!AU8,Rækker!AV18,IF(AF6=Rækker!AX8,Rækker!AY18,IF(AF6=Rækker!BA8,Rækker!BB18,IF(AF6=Rækker!BD8,Rækker!BE18,IF(AF6=Rækker!BG8,Rækker!BH18,0))))))</f>
        <v>0</v>
      </c>
      <c r="FC15" s="25" t="str">
        <f t="shared" si="49"/>
        <v>1*</v>
      </c>
      <c r="FD15" s="25">
        <f t="shared" si="50"/>
        <v>1</v>
      </c>
      <c r="FE15" s="25" t="str">
        <f>IF(AH6=Rækker!B8,Rækker!B18,IF(AH6=Rækker!E8,Rækker!E18,IF(AH6=Rækker!H8,Rækker!H18,IF(AH6=Rækker!K8,Rækker!K18,IF(AH6=Rækker!N8,Rækker!N18,IF(AH6=Rækker!Q8,Rækker!Q18,IF(AH6=Rækker!T8,Rækker!T18,FF15)))))))</f>
        <v>1*</v>
      </c>
      <c r="FF15" s="25">
        <f>IF(AH6=Rækker!W8,Rækker!W18,IF(AH6=Rækker!Z8,Rækker!Z18,IF(AH6=Rækker!AC8,Rækker!AC18,IF(AH6=Rækker!AF8,Rækker!AF18,IF(AH6=Rækker!AI8,Rækker!AI18,IF(AH6=Rækker!AL8,Rækker!AL18,IF(AH6=Rækker!AO8,Rækker!AO18,FG15)))))))</f>
        <v>0</v>
      </c>
      <c r="FG15" s="25">
        <f>IF(AH6=Rækker!AR8,Rækker!AR18,IF(AH6=Rækker!AU8,Rækker!AU18,IF(AH6=Rækker!AX8,Rækker!AX18,IF(AH6=Rækker!BA8,Rækker!BA18,IF(AH6=Rækker!BD8,Rækker!BD18,IF(AH6=Rækker!BG8,Rækker!BG18,0))))))</f>
        <v>0</v>
      </c>
      <c r="FH15" s="25">
        <f>IF(AH6=Rækker!B8,Rækker!C18,IF(AH6=Rækker!E8,Rækker!F18,IF(AH6=Rækker!H8,Rækker!I18,IF(AH6=Rækker!K8,Rækker!L18,IF(AH6=Rækker!N8,Rækker!O18,IF(AH6=Rækker!Q8,Rækker!R18,IF(AH6=Rækker!T8,Rækker!U18,FI15)))))))</f>
        <v>1</v>
      </c>
      <c r="FI15" s="25">
        <f>IF(AH6=Rækker!W8,Rækker!X18,IF(AH6=Rækker!Z8,Rækker!AA18,IF(AH6=Rækker!AC8,Rækker!AD18,IF(AH6=Rækker!AF8,Rækker!AG18,IF(AH6=Rækker!AI8,Rækker!AJ18,IF(AH6=Rækker!AL8,Rækker!AM18,IF(AH6=Rækker!AO8,Rækker!AP18,FJ15)))))))</f>
        <v>0</v>
      </c>
      <c r="FJ15" s="25">
        <f>IF(AH6=Rækker!AR8,Rækker!AS18,IF(AH6=Rækker!AU8,Rækker!AV18,IF(AH6=Rækker!AX8,Rækker!AY18,IF(AH6=Rækker!BA8,Rækker!BB18,IF(AH6=Rækker!BD8,Rækker!BE18,IF(AH6=Rækker!BG8,Rækker!BH18,0))))))</f>
        <v>0</v>
      </c>
      <c r="FK15" s="25" t="str">
        <f t="shared" si="51"/>
        <v>1*</v>
      </c>
      <c r="FL15" s="25">
        <f t="shared" si="52"/>
        <v>1</v>
      </c>
      <c r="FM15" s="25" t="str">
        <f>IF(AJ6=Rækker!B8,Rækker!B18,IF(AJ6=Rækker!E8,Rækker!E18,IF(AJ6=Rækker!H8,Rækker!H18,IF(AJ6=Rækker!K8,Rækker!K18,IF(AJ6=Rækker!N8,Rækker!N18,IF(AJ6=Rækker!Q8,Rækker!Q18,IF(AJ6=Rækker!T8,Rækker!T18,FN15)))))))</f>
        <v>1*</v>
      </c>
      <c r="FN15" s="25" t="str">
        <f>IF(AJ6=Rækker!W8,Rækker!W18,IF(AJ6=Rækker!Z8,Rækker!Z18,IF(AJ6=Rækker!AC8,Rækker!AC18,IF(AJ6=Rækker!AF8,Rækker!AF18,IF(AJ6=Rækker!AI8,Rækker!AI18,IF(AJ6=Rækker!AL8,Rækker!AL18,IF(AJ6=Rækker!AO8,Rækker!AO18,FO15)))))))</f>
        <v>1*</v>
      </c>
      <c r="FO15" s="25">
        <f>IF(AJ6=Rækker!AR8,Rækker!AR18,IF(AJ6=Rækker!AU8,Rækker!AU18,IF(AJ6=Rækker!AX8,Rækker!AX18,IF(AJ6=Rækker!BA8,Rækker!BA18,IF(AJ6=Rækker!BD8,Rækker!BD18,IF(AJ6=Rækker!BG8,Rækker!BG18,0))))))</f>
        <v>0</v>
      </c>
      <c r="FP15" s="25">
        <f>IF(AJ6=Rækker!B8,Rækker!C18,IF(AJ6=Rækker!E8,Rækker!F18,IF(AJ6=Rækker!H8,Rækker!I18,IF(AJ6=Rækker!K8,Rækker!L18,IF(AJ6=Rækker!N8,Rækker!O18,IF(AJ6=Rækker!Q8,Rækker!R18,IF(AJ6=Rækker!T8,Rækker!U18,FQ15)))))))</f>
        <v>1</v>
      </c>
      <c r="FQ15" s="25">
        <f>IF(AJ6=Rækker!W8,Rækker!X18,IF(AJ6=Rækker!Z8,Rækker!AA18,IF(AJ6=Rækker!AC8,Rækker!AD18,IF(AJ6=Rækker!AF8,Rækker!AG18,IF(AJ6=Rækker!AI8,Rækker!AJ18,IF(AJ6=Rækker!AL8,Rækker!AM18,IF(AJ6=Rækker!AO8,Rækker!AP18,FR15)))))))</f>
        <v>1</v>
      </c>
      <c r="FR15" s="25">
        <f>IF(AJ6=Rækker!AR8,Rækker!AS18,IF(AJ6=Rækker!AU8,Rækker!AV18,IF(AJ6=Rækker!AX8,Rækker!AY18,IF(AJ6=Rækker!BA8,Rækker!BB18,IF(AJ6=Rækker!BD8,Rækker!BE18,IF(AJ6=Rækker!BG8,Rækker!BH18,0))))))</f>
        <v>0</v>
      </c>
      <c r="FS15" s="25" t="str">
        <f t="shared" si="53"/>
        <v>1*</v>
      </c>
      <c r="FT15" s="25">
        <f t="shared" si="54"/>
        <v>1</v>
      </c>
      <c r="FU15" s="25" t="str">
        <f>IF(AL6=Rækker!B8,Rækker!B18,IF(AL6=Rækker!E8,Rækker!E18,IF(AL6=Rækker!H8,Rækker!H18,IF(AL6=Rækker!K8,Rækker!K18,IF(AL6=Rækker!N8,Rækker!N18,IF(AL6=Rækker!Q8,Rækker!Q18,IF(AL6=Rækker!T8,Rækker!T18,FV15)))))))</f>
        <v>1*</v>
      </c>
      <c r="FV15" s="25" t="str">
        <f>IF(AL6=Rækker!W8,Rækker!W18,IF(AL6=Rækker!Z8,Rækker!Z18,IF(AL6=Rækker!AC8,Rækker!AC18,IF(AL6=Rækker!AF8,Rækker!AF18,IF(AL6=Rækker!AI8,Rækker!AI18,IF(AL6=Rækker!AL8,Rækker!AL18,IF(AL6=Rækker!AO8,Rækker!AO18,FW15)))))))</f>
        <v>1*</v>
      </c>
      <c r="FW15" s="25" t="str">
        <f>IF(AL6=Rækker!AR8,Rækker!AR18,IF(AL6=Rækker!AU8,Rækker!AU18,IF(AL6=Rækker!AX8,Rækker!AX18,IF(AL6=Rækker!BA8,Rækker!BA18,IF(AL6=Rækker!BD8,Rækker!BD18,IF(AL6=Rækker!BG8,Rækker!BG18,0))))))</f>
        <v>1*</v>
      </c>
      <c r="FX15" s="25">
        <f>IF(AL6=Rækker!B8,Rækker!C18,IF(AL6=Rækker!E8,Rækker!F18,IF(AL6=Rækker!H8,Rækker!I18,IF(AL6=Rækker!K8,Rækker!L18,IF(AL6=Rækker!N8,Rækker!O18,IF(AL6=Rækker!Q8,Rækker!R18,IF(AL6=Rækker!T8,Rækker!U18,FY15)))))))</f>
        <v>1</v>
      </c>
      <c r="FY15" s="25">
        <f>IF(AL6=Rækker!W8,Rækker!X18,IF(AL6=Rækker!Z8,Rækker!AA18,IF(AL6=Rækker!AC8,Rækker!AD18,IF(AL6=Rækker!AF8,Rækker!AG18,IF(AL6=Rækker!AI8,Rækker!AJ18,IF(AL6=Rækker!AL8,Rækker!AM18,IF(AL6=Rækker!AO8,Rækker!AP18,FZ15)))))))</f>
        <v>1</v>
      </c>
      <c r="FZ15" s="25">
        <f>IF(AL6=Rækker!AR8,Rækker!AS18,IF(AL6=Rækker!AU8,Rækker!AV18,IF(AL6=Rækker!AX8,Rækker!AY18,IF(AL6=Rækker!BA8,Rækker!BB18,IF(AL6=Rækker!BD8,Rækker!BE18,IF(AL6=Rækker!BG8,Rækker!BH18,0))))))</f>
        <v>1</v>
      </c>
      <c r="GA15" s="25" t="str">
        <f t="shared" si="55"/>
        <v>1*</v>
      </c>
      <c r="GB15" s="25">
        <f t="shared" si="56"/>
        <v>1</v>
      </c>
      <c r="GC15" s="25" t="str">
        <f>IF(AN6=Rækker!B8,Rækker!B18,IF(AN6=Rækker!E8,Rækker!E18,IF(AN6=Rækker!H8,Rækker!H18,IF(AN6=Rækker!K8,Rækker!K18,IF(AN6=Rækker!N8,Rækker!N18,IF(AN6=Rækker!Q8,Rækker!Q18,IF(AN6=Rækker!T8,Rækker!T18,GD15)))))))</f>
        <v>1*</v>
      </c>
      <c r="GD15" s="25" t="str">
        <f>IF(AN6=Rækker!W8,Rækker!W18,IF(AN6=Rækker!Z8,Rækker!Z18,IF(AN6=Rækker!AC8,Rækker!AC18,IF(AN6=Rækker!AF8,Rækker!AF18,IF(AN6=Rækker!AI8,Rækker!AI18,IF(AN6=Rækker!AL8,Rækker!AL18,IF(AN6=Rækker!AO8,Rækker!AO18,GE15)))))))</f>
        <v>1*</v>
      </c>
      <c r="GE15" s="25">
        <f>IF(AN6=Rækker!AR8,Rækker!AR18,IF(AN6=Rækker!AU8,Rækker!AU18,IF(AN6=Rækker!AX8,Rækker!AX18,IF(AN6=Rækker!BA8,Rækker!BA18,IF(AN6=Rækker!BD8,Rækker!BD18,IF(AN6=Rækker!BG8,Rækker!BG18,0))))))</f>
        <v>0</v>
      </c>
      <c r="GF15" s="25">
        <f>IF(AN6=Rækker!B8,Rækker!C18,IF(AN6=Rækker!E8,Rækker!F18,IF(AN6=Rækker!H8,Rækker!I18,IF(AN6=Rækker!K8,Rækker!L18,IF(AN6=Rækker!N8,Rækker!O18,IF(AN6=Rækker!Q8,Rækker!R18,IF(AN6=Rækker!T8,Rækker!U18,GG15)))))))</f>
        <v>1</v>
      </c>
      <c r="GG15" s="25">
        <f>IF(AN6=Rækker!W8,Rækker!X18,IF(AN6=Rækker!Z8,Rækker!AA18,IF(AN6=Rækker!AC8,Rækker!AD18,IF(AN6=Rækker!AF8,Rækker!AG18,IF(AN6=Rækker!AI8,Rækker!AJ18,IF(AN6=Rækker!AL8,Rækker!AM18,IF(AN6=Rækker!AO8,Rækker!AP18,GH15)))))))</f>
        <v>1</v>
      </c>
      <c r="GH15" s="25">
        <f>IF(AN6=Rækker!AR8,Rækker!AS18,IF(AN6=Rækker!AU8,Rækker!AV18,IF(AN6=Rækker!AX8,Rækker!AY18,IF(AN6=Rækker!BA8,Rækker!BB18,IF(AN6=Rækker!BD8,Rækker!BE18,IF(AN6=Rækker!BG8,Rækker!BH18,0))))))</f>
        <v>0</v>
      </c>
      <c r="GI15" s="25" t="str">
        <f t="shared" si="57"/>
        <v>1*</v>
      </c>
      <c r="GJ15" s="25">
        <f t="shared" si="58"/>
        <v>1</v>
      </c>
      <c r="GK15" s="25" t="str">
        <f>IF(AP6=Rækker!B8,Rækker!B18,IF(AP6=Rækker!E8,Rækker!E18,IF(AP6=Rækker!H8,Rækker!H18,IF(AP6=Rækker!K8,Rækker!K18,IF(AP6=Rækker!N8,Rækker!N18,IF(AP6=Rækker!Q8,Rækker!Q18,IF(AP6=Rækker!T8,Rækker!T18,GL15)))))))</f>
        <v>1*</v>
      </c>
      <c r="GL15" s="25">
        <f>IF(AP6=Rækker!W8,Rækker!W18,IF(AP6=Rækker!Z8,Rækker!Z18,IF(AP6=Rækker!AC8,Rækker!AC18,IF(AP6=Rækker!AF8,Rækker!AF18,IF(AP6=Rækker!AI8,Rækker!AI18,IF(AP6=Rækker!AL8,Rækker!AL18,IF(AP6=Rækker!AO8,Rækker!AO18,GM15)))))))</f>
        <v>0</v>
      </c>
      <c r="GM15" s="25">
        <f>IF(AP6=Rækker!AR8,Rækker!AR18,IF(AP6=Rækker!AU8,Rækker!AU18,IF(AP6=Rækker!AX8,Rækker!AX18,IF(AP6=Rækker!BA8,Rækker!BA18,IF(AP6=Rækker!BD8,Rækker!BD18,IF(AP6=Rækker!BG8,Rækker!BG18,0))))))</f>
        <v>0</v>
      </c>
      <c r="GN15" s="25">
        <f>IF(AP6=Rækker!B8,Rækker!C18,IF(AP6=Rækker!E8,Rækker!F18,IF(AP6=Rækker!H8,Rækker!I18,IF(AP6=Rækker!K8,Rækker!L18,IF(AP6=Rækker!N8,Rækker!O18,IF(AP6=Rækker!Q8,Rækker!R18,IF(AP6=Rækker!T8,Rækker!U18,GO15)))))))</f>
        <v>1</v>
      </c>
      <c r="GO15" s="25">
        <f>IF(AP6=Rækker!W8,Rækker!X18,IF(AP6=Rækker!Z8,Rækker!AA18,IF(AP6=Rækker!AC8,Rækker!AD18,IF(AP6=Rækker!AF8,Rækker!AG18,IF(AP6=Rækker!AI8,Rækker!AJ18,IF(AP6=Rækker!AL8,Rækker!AM18,IF(AP6=Rækker!AO8,Rækker!AP18,GP15)))))))</f>
        <v>0</v>
      </c>
      <c r="GP15" s="25">
        <f>IF(AP6=Rækker!AR8,Rækker!AS18,IF(AP6=Rækker!AU8,Rækker!AV18,IF(AP6=Rækker!AX8,Rækker!AY18,IF(AP6=Rækker!BA8,Rækker!BB18,IF(AP6=Rækker!BD8,Rækker!BE18,IF(AP6=Rækker!BG8,Rækker!BH18,0))))))</f>
        <v>0</v>
      </c>
      <c r="GQ15" s="25" t="str">
        <f t="shared" si="59"/>
        <v>1*</v>
      </c>
      <c r="GR15" s="25">
        <f t="shared" si="60"/>
        <v>1</v>
      </c>
      <c r="GS15" s="25" t="str">
        <f>IF(AR6=Rækker!B8,Rækker!B18,IF(AR6=Rækker!E8,Rækker!E18,IF(AR6=Rækker!H8,Rækker!H18,IF(AR6=Rækker!K8,Rækker!K18,IF(AR6=Rækker!N8,Rækker!N18,IF(AR6=Rækker!Q8,Rækker!Q18,IF(AR6=Rækker!T8,Rækker!T18,GT15)))))))</f>
        <v>1*</v>
      </c>
      <c r="GT15" s="25">
        <f>IF(AR6=Rækker!W8,Rækker!W18,IF(AR6=Rækker!Z8,Rækker!Z18,IF(AR6=Rækker!AC8,Rækker!AC18,IF(AR6=Rækker!AF8,Rækker!AF18,IF(AR6=Rækker!AI8,Rækker!AI18,IF(AR6=Rækker!AL8,Rækker!AL18,IF(AR6=Rækker!AO8,Rækker!AO18,GU15)))))))</f>
        <v>0</v>
      </c>
      <c r="GU15" s="25">
        <f>IF(AR6=Rækker!AR8,Rækker!AR18,IF(AR6=Rækker!AU8,Rækker!AU18,IF(AR6=Rækker!AX8,Rækker!AX18,IF(AR6=Rækker!BA8,Rækker!BA18,IF(AR6=Rækker!BD8,Rækker!BD18,IF(AR6=Rækker!BG8,Rækker!BG18,0))))))</f>
        <v>0</v>
      </c>
      <c r="GV15" s="25">
        <f>IF(AR6=Rækker!B8,Rækker!C18,IF(AR6=Rækker!E8,Rækker!F18,IF(AR6=Rækker!H8,Rækker!I18,IF(AR6=Rækker!K8,Rækker!L18,IF(AR6=Rækker!N8,Rækker!O18,IF(AR6=Rækker!Q8,Rækker!R18,IF(AR6=Rækker!T8,Rækker!U18,GW15)))))))</f>
        <v>1</v>
      </c>
      <c r="GW15" s="25">
        <f>IF(AR6=Rækker!W8,Rækker!X18,IF(AR6=Rækker!Z8,Rækker!AA18,IF(AR6=Rækker!AC8,Rækker!AD18,IF(AR6=Rækker!AF8,Rækker!AG18,IF(AR6=Rækker!AI8,Rækker!AJ18,IF(AR6=Rækker!AL8,Rækker!AM18,IF(AR6=Rækker!AO8,Rækker!AP18,GX15)))))))</f>
        <v>0</v>
      </c>
      <c r="GX15" s="25">
        <f>IF(AR6=Rækker!AR8,Rækker!AS18,IF(AR6=Rækker!AU8,Rækker!AV18,IF(AR6=Rækker!AX8,Rækker!AY18,IF(AR6=Rækker!BA8,Rækker!BB18,IF(AR6=Rækker!BD8,Rækker!BE18,IF(AR6=Rækker!BG8,Rækker!BH18,0))))))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Watford - Leicester..........................................................................................</v>
      </c>
      <c r="D16" s="121" t="s">
        <v>109</v>
      </c>
      <c r="E16" s="89"/>
      <c r="F16" s="36" t="str">
        <f t="shared" si="0"/>
        <v>X</v>
      </c>
      <c r="G16" s="38" t="str">
        <f t="shared" si="0"/>
        <v>1X2</v>
      </c>
      <c r="H16" s="36">
        <f t="shared" si="1"/>
        <v>1</v>
      </c>
      <c r="I16" s="37">
        <f t="shared" si="1"/>
        <v>1</v>
      </c>
      <c r="J16" s="36">
        <f t="shared" si="2"/>
        <v>1</v>
      </c>
      <c r="K16" s="38">
        <f t="shared" si="2"/>
        <v>1</v>
      </c>
      <c r="L16" s="36">
        <f t="shared" si="3"/>
        <v>1</v>
      </c>
      <c r="M16" s="38">
        <f t="shared" si="3"/>
        <v>1</v>
      </c>
      <c r="N16" s="36">
        <f t="shared" si="4"/>
        <v>1</v>
      </c>
      <c r="O16" s="38" t="str">
        <f t="shared" si="4"/>
        <v>1X</v>
      </c>
      <c r="P16" s="36">
        <f t="shared" si="5"/>
        <v>1</v>
      </c>
      <c r="Q16" s="38">
        <f t="shared" si="5"/>
        <v>1</v>
      </c>
      <c r="R16" s="36">
        <f t="shared" si="6"/>
        <v>1</v>
      </c>
      <c r="S16" s="38">
        <f t="shared" si="6"/>
        <v>1</v>
      </c>
      <c r="T16" s="36">
        <f t="shared" si="7"/>
        <v>1</v>
      </c>
      <c r="U16" s="38">
        <f t="shared" si="7"/>
        <v>1</v>
      </c>
      <c r="V16" s="36">
        <f t="shared" si="8"/>
        <v>1</v>
      </c>
      <c r="W16" s="38">
        <f t="shared" si="8"/>
        <v>1</v>
      </c>
      <c r="X16" s="36">
        <f t="shared" si="9"/>
        <v>1</v>
      </c>
      <c r="Y16" s="38">
        <f t="shared" si="9"/>
        <v>12</v>
      </c>
      <c r="Z16" s="36">
        <f t="shared" si="10"/>
        <v>1</v>
      </c>
      <c r="AA16" s="38">
        <f t="shared" si="10"/>
        <v>1</v>
      </c>
      <c r="AB16" s="36">
        <f t="shared" si="11"/>
        <v>1</v>
      </c>
      <c r="AC16" s="38">
        <f t="shared" si="11"/>
        <v>1</v>
      </c>
      <c r="AD16" s="36">
        <f t="shared" si="12"/>
        <v>1</v>
      </c>
      <c r="AE16" s="38">
        <f t="shared" si="12"/>
        <v>1</v>
      </c>
      <c r="AF16" s="36" t="str">
        <f t="shared" si="13"/>
        <v/>
      </c>
      <c r="AG16" s="38" t="str">
        <f t="shared" si="13"/>
        <v/>
      </c>
      <c r="AH16" s="36">
        <f t="shared" si="14"/>
        <v>1</v>
      </c>
      <c r="AI16" s="38">
        <f t="shared" si="14"/>
        <v>12</v>
      </c>
      <c r="AJ16" s="36">
        <f t="shared" si="15"/>
        <v>1</v>
      </c>
      <c r="AK16" s="38">
        <f t="shared" si="15"/>
        <v>1</v>
      </c>
      <c r="AL16" s="36">
        <f t="shared" si="16"/>
        <v>1</v>
      </c>
      <c r="AM16" s="38">
        <f t="shared" si="16"/>
        <v>1</v>
      </c>
      <c r="AN16" s="36">
        <f t="shared" si="17"/>
        <v>1</v>
      </c>
      <c r="AO16" s="38">
        <f t="shared" si="17"/>
        <v>1</v>
      </c>
      <c r="AP16" s="36">
        <f t="shared" si="18"/>
        <v>1</v>
      </c>
      <c r="AQ16" s="38">
        <f t="shared" si="18"/>
        <v>1</v>
      </c>
      <c r="AR16" s="36">
        <f t="shared" si="19"/>
        <v>1</v>
      </c>
      <c r="AS16" s="37">
        <f t="shared" si="19"/>
        <v>1</v>
      </c>
      <c r="AT16" s="21">
        <f t="shared" si="20"/>
        <v>0</v>
      </c>
      <c r="AU16" s="25" t="str">
        <f t="shared" si="21"/>
        <v>X</v>
      </c>
      <c r="AV16" s="25" t="str">
        <f t="shared" si="22"/>
        <v>1X2</v>
      </c>
      <c r="AW16" s="25" t="str">
        <f>IF(F6=Rækker!B8,Rækker!B19,IF(F6=Rækker!E8,Rækker!E19,IF(F6=Rækker!H8,Rækker!H19,IF(F6=Rækker!K8,Rækker!K19,IF(F6=Rækker!N8,Rækker!N19,IF(F6=Rækker!Q8,Rækker!Q19,IF(F6=Rækker!T8,Rækker!T19,AX16)))))))</f>
        <v>x</v>
      </c>
      <c r="AX16" s="25" t="str">
        <f>IF(F6=Rækker!W8,Rækker!W19,IF(F6=Rækker!Z8,Rækker!Z19,IF(F6=Rækker!AC8,Rækker!AC19,IF(F6=Rækker!AF8,Rækker!AF19,IF(F6=Rækker!AI8,Rækker!AI19,IF(F6=Rækker!AL8,Rækker!AL19,IF(F6=Rækker!AO8,Rækker!AO19,AY16)))))))</f>
        <v>x</v>
      </c>
      <c r="AY16" s="25" t="str">
        <f>IF(F6=Rækker!AR8,Rækker!AR19,IF(F6=Rækker!AU8,Rækker!AU19,IF(F6=Rækker!AX8,Rækker!AX19,IF(F6=Rækker!BA8,Rækker!BA19,IF(F6=Rækker!BD8,Rækker!BD19,IF(F6=Rækker!BG8,Rækker!BG19,0))))))</f>
        <v>x</v>
      </c>
      <c r="AZ16" s="25" t="str">
        <f>IF(F6=Rækker!B8,Rækker!C19,IF(F6=Rækker!E8,Rækker!F19,IF(F6=Rækker!H8,Rækker!I19,IF(F6=Rækker!K8,Rækker!L19,IF(F6=Rækker!N8,Rækker!O19,IF(F6=Rækker!Q8,Rækker!R19,IF(F6=Rækker!T8,Rækker!U19,BA16)))))))</f>
        <v>1x2</v>
      </c>
      <c r="BA16" s="25" t="str">
        <f>IF(F6=Rækker!W8,Rækker!X19,IF(F6=Rækker!Z8,Rækker!AA19,IF(F6=Rækker!AC8,Rækker!AD19,IF(F6=Rækker!AF8,Rækker!AG19,IF(F6=Rækker!AI8,Rækker!AJ19,IF(F6=Rækker!AL8,Rækker!AM19,IF(F6=Rækker!AO8,Rækker!AP19,BB16)))))))</f>
        <v>1x2</v>
      </c>
      <c r="BB16" s="25" t="str">
        <f>IF(F6=Rækker!AR8,Rækker!AS19,IF(F6=Rækker!AU8,Rækker!AV19,IF(F6=Rækker!AX8,Rækker!AY19,IF(F6=Rækker!BA8,Rækker!BB19,IF(F6=Rækker!BD8,Rækker!BE19,IF(F6=Rækker!BG8,Rækker!BH19,0))))))</f>
        <v>1x2</v>
      </c>
      <c r="BC16" s="25">
        <f t="shared" si="23"/>
        <v>1</v>
      </c>
      <c r="BD16" s="25">
        <f t="shared" si="24"/>
        <v>1</v>
      </c>
      <c r="BE16" s="25">
        <f>IF(H6=Rækker!B8,Rækker!B19,IF(H6=Rækker!E8,Rækker!E19,IF(H6=Rækker!H8,Rækker!H19,IF(H6=Rækker!K8,Rækker!K19,IF(H6=Rækker!N8,Rækker!N19,IF(H6=Rækker!Q8,Rækker!Q19,IF(H6=Rækker!T8,Rækker!T19,BF16)))))))</f>
        <v>1</v>
      </c>
      <c r="BF16" s="25">
        <f>IF(H6=Rækker!W8,Rækker!W19,IF(H6=Rækker!Z8,Rækker!Z19,IF(H6=Rækker!AC8,Rækker!AC19,IF(H6=Rækker!AF8,Rækker!AF19,IF(H6=Rækker!AI8,Rækker!AI19,IF(H6=Rækker!AL8,Rækker!AL19,IF(H6=Rækker!AO8,Rækker!AO19,BG16)))))))</f>
        <v>1</v>
      </c>
      <c r="BG16" s="25">
        <f>IF(H6=Rækker!AR8,Rækker!AR19,IF(H6=Rækker!AU8,Rækker!AU19,IF(H6=Rækker!AX8,Rækker!AX19,IF(H6=Rækker!BA8,Rækker!BA19,IF(H6=Rækker!BD8,Rækker!BD19,IF(H6=Rækker!BG8,Rækker!BG19,0))))))</f>
        <v>1</v>
      </c>
      <c r="BH16" s="25">
        <f>IF(H6=Rækker!B8,Rækker!C19,IF(H6=Rækker!E8,Rækker!F19,IF(H6=Rækker!H8,Rækker!I19,IF(H6=Rækker!K8,Rækker!L19,IF(H6=Rækker!N8,Rækker!O19,IF(H6=Rækker!Q8,Rækker!R19,IF(H6=Rækker!T8,Rækker!U19,BI16)))))))</f>
        <v>1</v>
      </c>
      <c r="BI16" s="25">
        <f>IF(H6=Rækker!W8,Rækker!X19,IF(H6=Rækker!Z8,Rækker!AA19,IF(H6=Rækker!AC8,Rækker!AD19,IF(H6=Rækker!AF8,Rækker!AG19,IF(H6=Rækker!AI8,Rækker!AJ19,IF(H6=Rækker!AL8,Rækker!AM19,IF(H6=Rækker!AO8,Rækker!AP19,BJ16)))))))</f>
        <v>1</v>
      </c>
      <c r="BJ16" s="25">
        <f>IF(H6=Rækker!AR8,Rækker!AS19,IF(H6=Rækker!AU8,Rækker!AV19,IF(H6=Rækker!AX8,Rækker!AY19,IF(H6=Rækker!BA8,Rækker!BB19,IF(H6=Rækker!BD8,Rækker!BE19,IF(H6=Rækker!BG8,Rækker!BH19,0))))))</f>
        <v>1</v>
      </c>
      <c r="BK16" s="25">
        <f t="shared" si="25"/>
        <v>1</v>
      </c>
      <c r="BL16" s="25">
        <f t="shared" si="26"/>
        <v>1</v>
      </c>
      <c r="BM16" s="25">
        <f>IF(J6=Rækker!B8,Rækker!B19,IF(J6=Rækker!E8,Rækker!E19,IF(J6=Rækker!H8,Rækker!H19,IF(J6=Rækker!K8,Rækker!K19,IF(J6=Rækker!N8,Rækker!N19,IF(J6=Rækker!Q8,Rækker!Q19,IF(J6=Rækker!T8,Rækker!T19,BN16)))))))</f>
        <v>1</v>
      </c>
      <c r="BN16" s="25">
        <f>IF(J6=Rækker!W8,Rækker!W19,IF(J6=Rækker!Z8,Rækker!Z19,IF(J6=Rækker!AC8,Rækker!AC19,IF(J6=Rækker!AF8,Rækker!AF19,IF(J6=Rækker!AI8,Rækker!AI19,IF(J6=Rækker!AL8,Rækker!AL19,IF(J6=Rækker!AO8,Rækker!AO19,BO16)))))))</f>
        <v>0</v>
      </c>
      <c r="BO16" s="25">
        <f>IF(J6=Rækker!AR8,Rækker!AR19,IF(J6=Rækker!AU8,Rækker!AU19,IF(J6=Rækker!AX8,Rækker!AX19,IF(J6=Rækker!BA8,Rækker!BA19,IF(J6=Rækker!BD8,Rækker!BD19,IF(J6=Rækker!BG8,Rækker!BG19,0))))))</f>
        <v>0</v>
      </c>
      <c r="BP16" s="25">
        <f>IF(J6=Rækker!B8,Rækker!C19,IF(J6=Rækker!E8,Rækker!F19,IF(J6=Rækker!H8,Rækker!I19,IF(J6=Rækker!K8,Rækker!L19,IF(J6=Rækker!N8,Rækker!O19,IF(J6=Rækker!Q8,Rækker!R19,IF(J6=Rækker!T8,Rækker!U19,BQ16)))))))</f>
        <v>1</v>
      </c>
      <c r="BQ16" s="25">
        <f>IF(J6=Rækker!W8,Rækker!X19,IF(J6=Rækker!Z8,Rækker!AA19,IF(J6=Rækker!AC8,Rækker!AD19,IF(J6=Rækker!AF8,Rækker!AG19,IF(J6=Rækker!AI8,Rækker!AJ19,IF(J6=Rækker!AL8,Rækker!AM19,IF(J6=Rækker!AO8,Rækker!AP19,BR16)))))))</f>
        <v>0</v>
      </c>
      <c r="BR16" s="25">
        <f>IF(J6=Rækker!AR8,Rækker!AS19,IF(J6=Rækker!AU8,Rækker!AV19,IF(J6=Rækker!AX8,Rækker!AY19,IF(J6=Rækker!BA8,Rækker!BB19,IF(J6=Rækker!BD8,Rækker!BE19,IF(J6=Rækker!BG8,Rækker!BH19,0))))))</f>
        <v>0</v>
      </c>
      <c r="BS16" s="25">
        <f t="shared" si="27"/>
        <v>1</v>
      </c>
      <c r="BT16" s="25">
        <f t="shared" si="28"/>
        <v>1</v>
      </c>
      <c r="BU16" s="25">
        <f>IF(L6=Rækker!B8,Rækker!B19,IF(L6=Rækker!E8,Rækker!E19,IF(L6=Rækker!H8,Rækker!H19,IF(L6=Rækker!K8,Rækker!K19,IF(L6=Rækker!N8,Rækker!N19,IF(L6=Rækker!Q8,Rækker!Q19,IF(L6=Rækker!T8,Rækker!T19,BV16)))))))</f>
        <v>1</v>
      </c>
      <c r="BV16" s="25">
        <f>IF(L6=Rækker!W8,Rækker!W19,IF(L6=Rækker!Z8,Rækker!Z19,IF(L6=Rækker!AC8,Rækker!AC19,IF(L6=Rækker!AF8,Rækker!AF19,IF(L6=Rækker!AI8,Rækker!AI19,IF(L6=Rækker!AL8,Rækker!AL19,IF(L6=Rækker!AO8,Rækker!AO19,BW16)))))))</f>
        <v>0</v>
      </c>
      <c r="BW16" s="25">
        <f>IF(L6=Rækker!AR8,Rækker!AR19,IF(L6=Rækker!AU8,Rækker!AU19,IF(L6=Rækker!AX8,Rækker!AX19,IF(L6=Rækker!BA8,Rækker!BA19,IF(L6=Rækker!BD8,Rækker!BD19,IF(L6=Rækker!BG8,Rækker!BG19,0))))))</f>
        <v>0</v>
      </c>
      <c r="BX16" s="25">
        <f>IF(L6=Rækker!B8,Rækker!C19,IF(L6=Rækker!E8,Rækker!F19,IF(L6=Rækker!H8,Rækker!I19,IF(L6=Rækker!K8,Rækker!L19,IF(L6=Rækker!N8,Rækker!O19,IF(L6=Rækker!Q8,Rækker!R19,IF(L6=Rækker!T8,Rækker!U19,BY16)))))))</f>
        <v>1</v>
      </c>
      <c r="BY16" s="25">
        <f>IF(L6=Rækker!W8,Rækker!X19,IF(L6=Rækker!Z8,Rækker!AA19,IF(L6=Rækker!AC8,Rækker!AD19,IF(L6=Rækker!AF8,Rækker!AG19,IF(L6=Rækker!AI8,Rækker!AJ19,IF(L6=Rækker!AL8,Rækker!AM19,IF(L6=Rækker!AO8,Rækker!AP19,BZ16)))))))</f>
        <v>0</v>
      </c>
      <c r="BZ16" s="25">
        <f>IF(L6=Rækker!AR8,Rækker!AS19,IF(L6=Rækker!AU8,Rækker!AV19,IF(L6=Rækker!AX8,Rækker!AY19,IF(L6=Rækker!BA8,Rækker!BB19,IF(L6=Rækker!BD8,Rækker!BE19,IF(L6=Rækker!BG8,Rækker!BH19,0))))))</f>
        <v>0</v>
      </c>
      <c r="CA16" s="25">
        <f t="shared" si="29"/>
        <v>1</v>
      </c>
      <c r="CB16" s="25" t="str">
        <f t="shared" si="30"/>
        <v>1X</v>
      </c>
      <c r="CC16" s="25">
        <f>IF(N6=Rækker!B8,Rækker!B19,IF(N6=Rækker!E8,Rækker!E19,IF(N6=Rækker!H8,Rækker!H19,IF(N6=Rækker!K8,Rækker!K19,IF(N6=Rækker!N8,Rækker!N19,IF(N6=Rækker!Q8,Rækker!Q19,IF(N6=Rækker!T8,Rækker!T19,CD16)))))))</f>
        <v>1</v>
      </c>
      <c r="CD16" s="25">
        <f>IF(N6=Rækker!W8,Rækker!W19,IF(N6=Rækker!Z8,Rækker!Z19,IF(N6=Rækker!AC8,Rækker!AC19,IF(N6=Rækker!AF8,Rækker!AF19,IF(N6=Rækker!AI8,Rækker!AI19,IF(N6=Rækker!AL8,Rækker!AL19,IF(N6=Rækker!AO8,Rækker!AO19,CE16)))))))</f>
        <v>1</v>
      </c>
      <c r="CE16" s="25">
        <f>IF(N6=Rækker!AR8,Rækker!AR19,IF(N6=Rækker!AU8,Rækker!AU19,IF(N6=Rækker!AX8,Rækker!AX19,IF(N6=Rækker!BA8,Rækker!BA19,IF(N6=Rækker!BD8,Rækker!BD19,IF(N6=Rækker!BG8,Rækker!BG19,0))))))</f>
        <v>0</v>
      </c>
      <c r="CF16" s="25" t="str">
        <f>IF(N6=Rækker!B8,Rækker!C19,IF(N6=Rækker!E8,Rækker!F19,IF(N6=Rækker!H8,Rækker!I19,IF(N6=Rækker!K8,Rækker!L19,IF(N6=Rækker!N8,Rækker!O19,IF(N6=Rækker!Q8,Rækker!R19,IF(N6=Rækker!T8,Rækker!U19,CG16)))))))</f>
        <v>1x</v>
      </c>
      <c r="CG16" s="25" t="str">
        <f>IF(N6=Rækker!W8,Rækker!X19,IF(N6=Rækker!Z8,Rækker!AA19,IF(N6=Rækker!AC8,Rækker!AD19,IF(N6=Rækker!AF8,Rækker!AG19,IF(N6=Rækker!AI8,Rækker!AJ19,IF(N6=Rækker!AL8,Rækker!AM19,IF(N6=Rækker!AO8,Rækker!AP19,CH16)))))))</f>
        <v>1x</v>
      </c>
      <c r="CH16" s="25">
        <f>IF(N6=Rækker!AR8,Rækker!AS19,IF(N6=Rækker!AU8,Rækker!AV19,IF(N6=Rækker!AX8,Rækker!AY19,IF(N6=Rækker!BA8,Rækker!BB19,IF(N6=Rækker!BD8,Rækker!BE19,IF(N6=Rækker!BG8,Rækker!BH19,0))))))</f>
        <v>0</v>
      </c>
      <c r="CI16" s="25">
        <f t="shared" si="31"/>
        <v>1</v>
      </c>
      <c r="CJ16" s="25">
        <f t="shared" si="32"/>
        <v>1</v>
      </c>
      <c r="CK16" s="25">
        <f>IF(P6=Rækker!B8,Rækker!B19,IF(P6=Rækker!E8,Rækker!E19,IF(P6=Rækker!H8,Rækker!H19,IF(P6=Rækker!K8,Rækker!K19,IF(P6=Rækker!N8,Rækker!N19,IF(P6=Rækker!Q8,Rækker!Q19,IF(P6=Rækker!T8,Rækker!T19,CL16)))))))</f>
        <v>1</v>
      </c>
      <c r="CL16" s="25">
        <f>IF(P6=Rækker!W8,Rækker!W19,IF(P6=Rækker!Z8,Rækker!Z19,IF(P6=Rækker!AC8,Rækker!AC19,IF(P6=Rækker!AF8,Rækker!AF19,IF(P6=Rækker!AI8,Rækker!AI19,IF(P6=Rækker!AL8,Rækker!AL19,IF(P6=Rækker!AO8,Rækker!AO19,CM16)))))))</f>
        <v>1</v>
      </c>
      <c r="CM16" s="25">
        <f>IF(P6=Rækker!AR8,Rækker!AR19,IF(P6=Rækker!AU8,Rækker!AU19,IF(P6=Rækker!AX8,Rækker!AX19,IF(P6=Rækker!BA8,Rækker!BA19,IF(P6=Rækker!BD8,Rækker!BD19,IF(P6=Rækker!BG8,Rækker!BG19,0))))))</f>
        <v>1</v>
      </c>
      <c r="CN16" s="25">
        <f>IF(P6=Rækker!B8,Rækker!C19,IF(P6=Rækker!E8,Rækker!F19,IF(P6=Rækker!H8,Rækker!I19,IF(P6=Rækker!K8,Rækker!L19,IF(P6=Rækker!N8,Rækker!O19,IF(P6=Rækker!Q8,Rækker!R19,IF(P6=Rækker!T8,Rækker!U19,CO16)))))))</f>
        <v>1</v>
      </c>
      <c r="CO16" s="25">
        <f>IF(P6=Rækker!W8,Rækker!X19,IF(P6=Rækker!Z8,Rækker!AA19,IF(P6=Rækker!AC8,Rækker!AD19,IF(P6=Rækker!AF8,Rækker!AG19,IF(P6=Rækker!AI8,Rækker!AJ19,IF(P6=Rækker!AL8,Rækker!AM19,IF(P6=Rækker!AO8,Rækker!AP19,CP16)))))))</f>
        <v>1</v>
      </c>
      <c r="CP16" s="25">
        <f>IF(P6=Rækker!AR8,Rækker!AS19,IF(P6=Rækker!AU8,Rækker!AV19,IF(P6=Rækker!AX8,Rækker!AY19,IF(P6=Rækker!BA8,Rækker!BB19,IF(P6=Rækker!BD8,Rækker!BE19,IF(P6=Rækker!BG8,Rækker!BH19,0))))))</f>
        <v>1</v>
      </c>
      <c r="CQ16" s="25">
        <f t="shared" si="33"/>
        <v>1</v>
      </c>
      <c r="CR16" s="25">
        <f t="shared" si="34"/>
        <v>1</v>
      </c>
      <c r="CS16" s="25">
        <f>IF(R6=Rækker!B8,Rækker!B19,IF(R6=Rækker!E8,Rækker!E19,IF(R6=Rækker!H8,Rækker!H19,IF(R6=Rækker!K8,Rækker!K19,IF(R6=Rækker!N8,Rækker!N19,IF(R6=Rækker!Q8,Rækker!Q19,IF(R6=Rækker!T8,Rækker!T19,CT16)))))))</f>
        <v>1</v>
      </c>
      <c r="CT16" s="25">
        <f>IF(R6=Rækker!W8,Rækker!W19,IF(R6=Rækker!Z8,Rækker!Z19,IF(R6=Rækker!AC8,Rækker!AC19,IF(R6=Rækker!AF8,Rækker!AF19,IF(R6=Rækker!AI8,Rækker!AI19,IF(R6=Rækker!AL8,Rækker!AL19,IF(R6=Rækker!AO8,Rækker!AO19,CU16)))))))</f>
        <v>1</v>
      </c>
      <c r="CU16" s="25">
        <f>IF(R6=Rækker!AR8,Rækker!AR19,IF(R6=Rækker!AU8,Rækker!AU19,IF(R6=Rækker!AX8,Rækker!AX19,IF(R6=Rækker!BA8,Rækker!BA19,IF(R6=Rækker!BD8,Rækker!BD19,IF(R6=Rækker!BG8,Rækker!BG19,0))))))</f>
        <v>0</v>
      </c>
      <c r="CV16" s="25">
        <f>IF(R6=Rækker!B8,Rækker!C19,IF(R6=Rækker!E8,Rækker!F19,IF(R6=Rækker!H8,Rækker!I19,IF(R6=Rækker!K8,Rækker!L19,IF(R6=Rækker!N8,Rækker!O19,IF(R6=Rækker!Q8,Rækker!R19,IF(R6=Rækker!T8,Rækker!U19,CW16)))))))</f>
        <v>1</v>
      </c>
      <c r="CW16" s="25">
        <f>IF(R6=Rækker!W8,Rækker!X19,IF(R6=Rækker!Z8,Rækker!AA19,IF(R6=Rækker!AC8,Rækker!AD19,IF(R6=Rækker!AF8,Rækker!AG19,IF(R6=Rækker!AI8,Rækker!AJ19,IF(R6=Rækker!AL8,Rækker!AM19,IF(R6=Rækker!AO8,Rækker!AP19,CX16)))))))</f>
        <v>1</v>
      </c>
      <c r="CX16" s="25">
        <f>IF(R6=Rækker!AR8,Rækker!AS19,IF(R6=Rækker!AU8,Rækker!AV19,IF(R6=Rækker!AX8,Rækker!AY19,IF(R6=Rækker!BA8,Rækker!BB19,IF(R6=Rækker!BD8,Rækker!BE19,IF(R6=Rækker!BG8,Rækker!BH19,0))))))</f>
        <v>0</v>
      </c>
      <c r="CY16" s="25">
        <f t="shared" si="35"/>
        <v>1</v>
      </c>
      <c r="CZ16" s="25">
        <f t="shared" si="36"/>
        <v>1</v>
      </c>
      <c r="DA16" s="25">
        <f>IF(T6=Rækker!B8,Rækker!B19,IF(T6=Rækker!E8,Rækker!E19,IF(T6=Rækker!H8,Rækker!H19,IF(T6=Rækker!K8,Rækker!K19,IF(T6=Rækker!N8,Rækker!N19,IF(T6=Rækker!Q8,Rækker!Q19,IF(T6=Rækker!T8,Rækker!T19,DB16)))))))</f>
        <v>1</v>
      </c>
      <c r="DB16" s="25">
        <f>IF(T6=Rækker!W8,Rækker!W19,IF(T6=Rækker!Z8,Rækker!Z19,IF(T6=Rækker!AC8,Rækker!AC19,IF(T6=Rækker!AF8,Rækker!AF19,IF(T6=Rækker!AI8,Rækker!AI19,IF(T6=Rækker!AL8,Rækker!AL19,IF(T6=Rækker!AO8,Rækker!AO19,DC16)))))))</f>
        <v>1</v>
      </c>
      <c r="DC16" s="25">
        <f>IF(T6=Rækker!AR8,Rækker!AR19,IF(T6=Rækker!AU8,Rækker!AU19,IF(T6=Rækker!AX8,Rækker!AX19,IF(T6=Rækker!BA8,Rækker!BA19,IF(T6=Rækker!BD8,Rækker!BD19,IF(T6=Rækker!BG8,Rækker!BG19,0))))))</f>
        <v>0</v>
      </c>
      <c r="DD16" s="25">
        <f>IF(T6=Rækker!B8,Rækker!C19,IF(T6=Rækker!E8,Rækker!F19,IF(T6=Rækker!H8,Rækker!I19,IF(T6=Rækker!K8,Rækker!L19,IF(T6=Rækker!N8,Rækker!O19,IF(T6=Rækker!Q8,Rækker!R19,IF(T6=Rækker!T8,Rækker!U19,DE16)))))))</f>
        <v>1</v>
      </c>
      <c r="DE16" s="25">
        <f>IF(T6=Rækker!W8,Rækker!X19,IF(T6=Rækker!Z8,Rækker!AA19,IF(T6=Rækker!AC8,Rækker!AD19,IF(T6=Rækker!AF8,Rækker!AG19,IF(T6=Rækker!AI8,Rækker!AJ19,IF(T6=Rækker!AL8,Rækker!AM19,IF(T6=Rækker!AO8,Rækker!AP19,DF16)))))))</f>
        <v>1</v>
      </c>
      <c r="DF16" s="25">
        <f>IF(T6=Rækker!AR8,Rækker!AS19,IF(T6=Rækker!AU8,Rækker!AV19,IF(T6=Rækker!AX8,Rækker!AY19,IF(T6=Rækker!BA8,Rækker!BB19,IF(T6=Rækker!BD8,Rækker!BE19,IF(T6=Rækker!BG8,Rækker!BH19,0))))))</f>
        <v>0</v>
      </c>
      <c r="DG16" s="25">
        <f t="shared" si="37"/>
        <v>1</v>
      </c>
      <c r="DH16" s="25">
        <f t="shared" si="38"/>
        <v>1</v>
      </c>
      <c r="DI16" s="25">
        <f>IF(V6=Rækker!B8,Rækker!B19,IF(V6=Rækker!E8,Rækker!E19,IF(V6=Rækker!H8,Rækker!H19,IF(V6=Rækker!K8,Rækker!K19,IF(V6=Rækker!N8,Rækker!N19,IF(V6=Rækker!Q8,Rækker!Q19,IF(V6=Rækker!T8,Rækker!T19,DJ16)))))))</f>
        <v>1</v>
      </c>
      <c r="DJ16" s="25">
        <f>IF(V6=Rækker!W8,Rækker!W19,IF(V6=Rækker!Z8,Rækker!Z19,IF(V6=Rækker!AC8,Rækker!AC19,IF(V6=Rækker!AF8,Rækker!AF19,IF(V6=Rækker!AI8,Rækker!AI19,IF(V6=Rækker!AL8,Rækker!AL19,IF(V6=Rækker!AO8,Rækker!AO19,DK16)))))))</f>
        <v>1</v>
      </c>
      <c r="DK16" s="25">
        <f>IF(V6=Rækker!AR8,Rækker!AR19,IF(V6=Rækker!AU8,Rækker!AU19,IF(V6=Rækker!AX8,Rækker!AX19,IF(V6=Rækker!BA8,Rækker!BA19,IF(V6=Rækker!BD8,Rækker!BD19,IF(V6=Rækker!BG8,Rækker!BG19,0))))))</f>
        <v>1</v>
      </c>
      <c r="DL16" s="25">
        <f>IF(V6=Rækker!B8,Rækker!C19,IF(V6=Rækker!E8,Rækker!F19,IF(V6=Rækker!H8,Rækker!I19,IF(V6=Rækker!K8,Rækker!L19,IF(V6=Rækker!N8,Rækker!O19,IF(V6=Rækker!Q8,Rækker!R19,IF(V6=Rækker!T8,Rækker!U19,DM16)))))))</f>
        <v>1</v>
      </c>
      <c r="DM16" s="25">
        <f>IF(V6=Rækker!W8,Rækker!X19,IF(V6=Rækker!Z8,Rækker!AA19,IF(V6=Rækker!AC8,Rækker!AD19,IF(V6=Rækker!AF8,Rækker!AG19,IF(V6=Rækker!AI8,Rækker!AJ19,IF(V6=Rækker!AL8,Rækker!AM19,IF(V6=Rækker!AO8,Rækker!AP19,DN16)))))))</f>
        <v>1</v>
      </c>
      <c r="DN16" s="25">
        <f>IF(V6=Rækker!AR8,Rækker!AS19,IF(V6=Rækker!AU8,Rækker!AV19,IF(V6=Rækker!AX8,Rækker!AY19,IF(V6=Rækker!BA8,Rækker!BB19,IF(V6=Rækker!BD8,Rækker!BE19,IF(V6=Rækker!BG8,Rækker!BH19,0))))))</f>
        <v>1</v>
      </c>
      <c r="DO16" s="25">
        <f t="shared" si="39"/>
        <v>1</v>
      </c>
      <c r="DP16" s="25">
        <f t="shared" si="40"/>
        <v>12</v>
      </c>
      <c r="DQ16" s="25">
        <f>IF(X6=Rækker!B8,Rækker!B19,IF(X6=Rækker!E8,Rækker!E19,IF(X6=Rækker!H8,Rækker!H19,IF(X6=Rækker!K8,Rækker!K19,IF(X6=Rækker!N8,Rækker!N19,IF(X6=Rækker!Q8,Rækker!Q19,IF(X6=Rækker!T8,Rækker!T19,DR16)))))))</f>
        <v>1</v>
      </c>
      <c r="DR16" s="25">
        <f>IF(X6=Rækker!W8,Rækker!W19,IF(X6=Rækker!Z8,Rækker!Z19,IF(X6=Rækker!AC8,Rækker!AC19,IF(X6=Rækker!AF8,Rækker!AF19,IF(X6=Rækker!AI8,Rækker!AI19,IF(X6=Rækker!AL8,Rækker!AL19,IF(X6=Rækker!AO8,Rækker!AO19,DS16)))))))</f>
        <v>0</v>
      </c>
      <c r="DS16" s="25">
        <f>IF(X6=Rækker!AR8,Rækker!AR19,IF(X6=Rækker!AU8,Rækker!AU19,IF(X6=Rækker!AX8,Rækker!AX19,IF(X6=Rækker!BA8,Rækker!BA19,IF(X6=Rækker!BD8,Rækker!BD19,IF(X6=Rækker!BG8,Rækker!BG19,0))))))</f>
        <v>0</v>
      </c>
      <c r="DT16" s="25">
        <f>IF(X6=Rækker!B8,Rækker!C19,IF(X6=Rækker!E8,Rækker!F19,IF(X6=Rækker!H8,Rækker!I19,IF(X6=Rækker!K8,Rækker!L19,IF(X6=Rækker!N8,Rækker!O19,IF(X6=Rækker!Q8,Rækker!R19,IF(X6=Rækker!T8,Rækker!U19,DU16)))))))</f>
        <v>12</v>
      </c>
      <c r="DU16" s="25">
        <f>IF(X6=Rækker!W8,Rækker!X19,IF(X6=Rækker!Z8,Rækker!AA19,IF(X6=Rækker!AC8,Rækker!AD19,IF(X6=Rækker!AF8,Rækker!AG19,IF(X6=Rækker!AI8,Rækker!AJ19,IF(X6=Rækker!AL8,Rækker!AM19,IF(X6=Rækker!AO8,Rækker!AP19,DV16)))))))</f>
        <v>0</v>
      </c>
      <c r="DV16" s="25">
        <f>IF(X6=Rækker!AR8,Rækker!AS19,IF(X6=Rækker!AU8,Rækker!AV19,IF(X6=Rækker!AX8,Rækker!AY19,IF(X6=Rækker!BA8,Rækker!BB19,IF(X6=Rækker!BD8,Rækker!BE19,IF(X6=Rækker!BG8,Rækker!BH19,0))))))</f>
        <v>0</v>
      </c>
      <c r="DW16" s="25">
        <f t="shared" si="41"/>
        <v>1</v>
      </c>
      <c r="DX16" s="25">
        <f t="shared" si="42"/>
        <v>1</v>
      </c>
      <c r="DY16" s="25">
        <f>IF(Z6=Rækker!B8,Rækker!B19,IF(Z6=Rækker!E8,Rækker!E19,IF(Z6=Rækker!H8,Rækker!H19,IF(Z6=Rækker!K8,Rækker!K19,IF(Z6=Rækker!N8,Rækker!N19,IF(Z6=Rækker!Q8,Rækker!Q19,IF(Z6=Rækker!T8,Rækker!T19,DZ16)))))))</f>
        <v>1</v>
      </c>
      <c r="DZ16" s="25">
        <f>IF(Z6=Rækker!W8,Rækker!W19,IF(Z6=Rækker!Z8,Rækker!Z19,IF(Z6=Rækker!AC8,Rækker!AC19,IF(Z6=Rækker!AF8,Rækker!AF19,IF(Z6=Rækker!AI8,Rækker!AI19,IF(Z6=Rækker!AL8,Rækker!AL19,IF(Z6=Rækker!AO8,Rækker!AO19,EA16)))))))</f>
        <v>0</v>
      </c>
      <c r="EA16" s="25">
        <f>IF(Z6=Rækker!AR8,Rækker!AR19,IF(Z6=Rækker!AU8,Rækker!AU19,IF(Z6=Rækker!AX8,Rækker!AX19,IF(Z6=Rækker!BA8,Rækker!BA19,IF(Z6=Rækker!BD8,Rækker!BD19,IF(Z6=Rækker!BG8,Rækker!BG19,0))))))</f>
        <v>0</v>
      </c>
      <c r="EB16" s="25">
        <f>IF(Z6=Rækker!B8,Rækker!C19,IF(Z6=Rækker!E8,Rækker!F19,IF(Z6=Rækker!H8,Rækker!I19,IF(Z6=Rækker!K8,Rækker!L19,IF(Z6=Rækker!N8,Rækker!O19,IF(Z6=Rækker!Q8,Rækker!R19,IF(Z6=Rækker!T8,Rækker!U19,EC16)))))))</f>
        <v>1</v>
      </c>
      <c r="EC16" s="25">
        <f>IF(Z6=Rækker!W8,Rækker!X19,IF(Z6=Rækker!Z8,Rækker!AA19,IF(Z6=Rækker!AC8,Rækker!AD19,IF(Z6=Rækker!AF8,Rækker!AG19,IF(Z6=Rækker!AI8,Rækker!AJ19,IF(Z6=Rækker!AL8,Rækker!AM19,IF(Z6=Rækker!AO8,Rækker!AP19,ED16)))))))</f>
        <v>0</v>
      </c>
      <c r="ED16" s="25">
        <f>IF(Z6=Rækker!AR8,Rækker!AS19,IF(Z6=Rækker!AU8,Rækker!AV19,IF(Z6=Rækker!AX8,Rækker!AY19,IF(Z6=Rækker!BA8,Rækker!BB19,IF(Z6=Rækker!BD8,Rækker!BE19,IF(Z6=Rækker!BG8,Rækker!BH19,0))))))</f>
        <v>0</v>
      </c>
      <c r="EE16" s="25">
        <f t="shared" si="43"/>
        <v>1</v>
      </c>
      <c r="EF16" s="25">
        <f t="shared" si="44"/>
        <v>1</v>
      </c>
      <c r="EG16" s="25">
        <f>IF(AB6=Rækker!B8,Rækker!B19,IF(AB6=Rækker!E8,Rækker!E19,IF(AB6=Rækker!H8,Rækker!H19,IF(AB6=Rækker!K8,Rækker!K19,IF(AB6=Rækker!N8,Rækker!N19,IF(AB6=Rækker!Q8,Rækker!Q19,IF(AB6=Rækker!T8,Rækker!T19,EH16)))))))</f>
        <v>1</v>
      </c>
      <c r="EH16" s="25">
        <f>IF(AB6=Rækker!W8,Rækker!W19,IF(AB6=Rækker!Z8,Rækker!Z19,IF(AB6=Rækker!AC8,Rækker!AC19,IF(AB6=Rækker!AF8,Rækker!AF19,IF(AB6=Rækker!AI8,Rækker!AI19,IF(AB6=Rækker!AL8,Rækker!AL19,IF(AB6=Rækker!AO8,Rækker!AO19,EI16)))))))</f>
        <v>1</v>
      </c>
      <c r="EI16" s="25">
        <f>IF(AB6=Rækker!AR8,Rækker!AR19,IF(AB6=Rækker!AU8,Rækker!AU19,IF(AB6=Rækker!AX8,Rækker!AX19,IF(AB6=Rækker!BA8,Rækker!BA19,IF(AB6=Rækker!BD8,Rækker!BD19,IF(AB6=Rækker!BG8,Rækker!BG19,0))))))</f>
        <v>1</v>
      </c>
      <c r="EJ16" s="25">
        <f>IF(AB6=Rækker!B8,Rækker!C19,IF(AB6=Rækker!E8,Rækker!F19,IF(AB6=Rækker!H8,Rækker!I19,IF(AB6=Rækker!K8,Rækker!L19,IF(AB6=Rækker!N8,Rækker!O19,IF(AB6=Rækker!Q8,Rækker!R19,IF(AB6=Rækker!T8,Rækker!U19,EK16)))))))</f>
        <v>1</v>
      </c>
      <c r="EK16" s="25">
        <f>IF(AB6=Rækker!W8,Rækker!X19,IF(AB6=Rækker!Z8,Rækker!AA19,IF(AB6=Rækker!AC8,Rækker!AD19,IF(AB6=Rækker!AF8,Rækker!AG19,IF(AB6=Rækker!AI8,Rækker!AJ19,IF(AB6=Rækker!AL8,Rækker!AM19,IF(AB6=Rækker!AO8,Rækker!AP19,EL16)))))))</f>
        <v>1</v>
      </c>
      <c r="EL16" s="25">
        <f>IF(AB6=Rækker!AR8,Rækker!AS19,IF(AB6=Rækker!AU8,Rækker!AV19,IF(AB6=Rækker!AX8,Rækker!AY19,IF(AB6=Rækker!BA8,Rækker!BB19,IF(AB6=Rækker!BD8,Rækker!BE19,IF(AB6=Rækker!BG8,Rækker!BH19,0))))))</f>
        <v>1</v>
      </c>
      <c r="EM16" s="25">
        <f t="shared" si="45"/>
        <v>1</v>
      </c>
      <c r="EN16" s="25">
        <f t="shared" si="46"/>
        <v>1</v>
      </c>
      <c r="EO16" s="25">
        <f>IF(AD6=Rækker!B8,Rækker!B19,IF(AD6=Rækker!E8,Rækker!E19,IF(AD6=Rækker!H8,Rækker!H19,IF(AD6=Rækker!K8,Rækker!K19,IF(AD6=Rækker!N8,Rækker!N19,IF(AD6=Rækker!Q8,Rækker!Q19,IF(AD6=Rækker!T8,Rækker!T19,EP16)))))))</f>
        <v>1</v>
      </c>
      <c r="EP16" s="25">
        <f>IF(AD6=Rækker!W8,Rækker!W19,IF(AD6=Rækker!Z8,Rækker!Z19,IF(AD6=Rækker!AC8,Rækker!AC19,IF(AD6=Rækker!AF8,Rækker!AF19,IF(AD6=Rækker!AI8,Rækker!AI19,IF(AD6=Rækker!AL8,Rækker!AL19,IF(AD6=Rækker!AO8,Rækker!AO19,EQ16)))))))</f>
        <v>1</v>
      </c>
      <c r="EQ16" s="25">
        <f>IF(AD6=Rækker!AR8,Rækker!AR19,IF(AD6=Rækker!AU8,Rækker!AU19,IF(AD6=Rækker!AX8,Rækker!AX19,IF(AD6=Rækker!BA8,Rækker!BA19,IF(AD6=Rækker!BD8,Rækker!BD19,IF(AD6=Rækker!BG8,Rækker!BG19,0))))))</f>
        <v>0</v>
      </c>
      <c r="ER16" s="25">
        <f>IF(AD6=Rækker!B8,Rækker!C19,IF(AD6=Rækker!E8,Rækker!F19,IF(AD6=Rækker!H8,Rækker!I19,IF(AD6=Rækker!K8,Rækker!L19,IF(AD6=Rækker!N8,Rækker!O19,IF(AD6=Rækker!Q8,Rækker!R19,IF(AD6=Rækker!T8,Rækker!U19,ES16)))))))</f>
        <v>1</v>
      </c>
      <c r="ES16" s="25">
        <f>IF(AD6=Rækker!W8,Rækker!X19,IF(AD6=Rækker!Z8,Rækker!AA19,IF(AD6=Rækker!AC8,Rækker!AD19,IF(AD6=Rækker!AF8,Rækker!AG19,IF(AD6=Rækker!AI8,Rækker!AJ19,IF(AD6=Rækker!AL8,Rækker!AM19,IF(AD6=Rækker!AO8,Rækker!AP19,ET16)))))))</f>
        <v>1</v>
      </c>
      <c r="ET16" s="25">
        <f>IF(AD6=Rækker!AR8,Rækker!AS19,IF(AD6=Rækker!AU8,Rækker!AV19,IF(AD6=Rækker!AX8,Rækker!AY19,IF(AD6=Rækker!BA8,Rækker!BB19,IF(AD6=Rækker!BD8,Rækker!BE19,IF(AD6=Rækker!BG8,Rækker!BH19,0))))))</f>
        <v>0</v>
      </c>
      <c r="EU16" s="25">
        <f t="shared" si="47"/>
        <v>0</v>
      </c>
      <c r="EV16" s="25">
        <f t="shared" si="48"/>
        <v>0</v>
      </c>
      <c r="EW16" s="25">
        <f>IF(AF6=Rækker!B8,Rækker!B19,IF(AF6=Rækker!E8,Rækker!E19,IF(AF6=Rækker!H8,Rækker!H19,IF(AF6=Rækker!K8,Rækker!K19,IF(AF6=Rækker!N8,Rækker!N19,IF(AF6=Rækker!Q8,Rækker!Q19,IF(AF6=Rækker!T8,Rækker!T19,EX16)))))))</f>
        <v>0</v>
      </c>
      <c r="EX16" s="25">
        <f>IF(AF6=Rækker!W8,Rækker!W19,IF(AF6=Rækker!Z8,Rækker!Z19,IF(AF6=Rækker!AC8,Rækker!AC19,IF(AF6=Rækker!AF8,Rækker!AF19,IF(AF6=Rækker!AI8,Rækker!AI19,IF(AF6=Rækker!AL8,Rækker!AL19,IF(AF6=Rækker!AO8,Rækker!AO19,EY16)))))))</f>
        <v>0</v>
      </c>
      <c r="EY16" s="25">
        <f>IF(AF6=Rækker!AR8,Rækker!AR19,IF(AF6=Rækker!AU8,Rækker!AU19,IF(AF6=Rækker!AX8,Rækker!AX19,IF(AF6=Rækker!BA8,Rækker!BA19,IF(AF6=Rækker!BD8,Rækker!BD19,IF(AF6=Rækker!BG8,Rækker!BG19,0))))))</f>
        <v>0</v>
      </c>
      <c r="EZ16" s="25">
        <f>IF(AF6=Rækker!B8,Rækker!C19,IF(AF6=Rækker!E8,Rækker!F19,IF(AF6=Rækker!H8,Rækker!I19,IF(AF6=Rækker!K8,Rækker!L19,IF(AF6=Rækker!N8,Rækker!O19,IF(AF6=Rækker!Q8,Rækker!R19,IF(AF6=Rækker!T8,Rækker!U19,FA16)))))))</f>
        <v>0</v>
      </c>
      <c r="FA16" s="25">
        <f>IF(AF6=Rækker!W8,Rækker!X19,IF(AF6=Rækker!Z8,Rækker!AA19,IF(AF6=Rækker!AC8,Rækker!AD19,IF(AF6=Rækker!AF8,Rækker!AG19,IF(AF6=Rækker!AI8,Rækker!AJ19,IF(AF6=Rækker!AL8,Rækker!AM19,IF(AF6=Rækker!AO8,Rækker!AP19,FB16)))))))</f>
        <v>0</v>
      </c>
      <c r="FB16" s="25">
        <f>IF(AF6=Rækker!AR8,Rækker!AS19,IF(AF6=Rækker!AU8,Rækker!AV19,IF(AF6=Rækker!AX8,Rækker!AY19,IF(AF6=Rækker!BA8,Rækker!BB19,IF(AF6=Rækker!BD8,Rækker!BE19,IF(AF6=Rækker!BG8,Rækker!BH19,0))))))</f>
        <v>0</v>
      </c>
      <c r="FC16" s="25">
        <f t="shared" si="49"/>
        <v>1</v>
      </c>
      <c r="FD16" s="25">
        <f t="shared" si="50"/>
        <v>12</v>
      </c>
      <c r="FE16" s="25">
        <f>IF(AH6=Rækker!B8,Rækker!B19,IF(AH6=Rækker!E8,Rækker!E19,IF(AH6=Rækker!H8,Rækker!H19,IF(AH6=Rækker!K8,Rækker!K19,IF(AH6=Rækker!N8,Rækker!N19,IF(AH6=Rækker!Q8,Rækker!Q19,IF(AH6=Rækker!T8,Rækker!T19,FF16)))))))</f>
        <v>1</v>
      </c>
      <c r="FF16" s="25">
        <f>IF(AH6=Rækker!W8,Rækker!W19,IF(AH6=Rækker!Z8,Rækker!Z19,IF(AH6=Rækker!AC8,Rækker!AC19,IF(AH6=Rækker!AF8,Rækker!AF19,IF(AH6=Rækker!AI8,Rækker!AI19,IF(AH6=Rækker!AL8,Rækker!AL19,IF(AH6=Rækker!AO8,Rækker!AO19,FG16)))))))</f>
        <v>0</v>
      </c>
      <c r="FG16" s="25">
        <f>IF(AH6=Rækker!AR8,Rækker!AR19,IF(AH6=Rækker!AU8,Rækker!AU19,IF(AH6=Rækker!AX8,Rækker!AX19,IF(AH6=Rækker!BA8,Rækker!BA19,IF(AH6=Rækker!BD8,Rækker!BD19,IF(AH6=Rækker!BG8,Rækker!BG19,0))))))</f>
        <v>0</v>
      </c>
      <c r="FH16" s="25">
        <f>IF(AH6=Rækker!B8,Rækker!C19,IF(AH6=Rækker!E8,Rækker!F19,IF(AH6=Rækker!H8,Rækker!I19,IF(AH6=Rækker!K8,Rækker!L19,IF(AH6=Rækker!N8,Rækker!O19,IF(AH6=Rækker!Q8,Rækker!R19,IF(AH6=Rækker!T8,Rækker!U19,FI16)))))))</f>
        <v>12</v>
      </c>
      <c r="FI16" s="25">
        <f>IF(AH6=Rækker!W8,Rækker!X19,IF(AH6=Rækker!Z8,Rækker!AA19,IF(AH6=Rækker!AC8,Rækker!AD19,IF(AH6=Rækker!AF8,Rækker!AG19,IF(AH6=Rækker!AI8,Rækker!AJ19,IF(AH6=Rækker!AL8,Rækker!AM19,IF(AH6=Rækker!AO8,Rækker!AP19,FJ16)))))))</f>
        <v>0</v>
      </c>
      <c r="FJ16" s="25">
        <f>IF(AH6=Rækker!AR8,Rækker!AS19,IF(AH6=Rækker!AU8,Rækker!AV19,IF(AH6=Rækker!AX8,Rækker!AY19,IF(AH6=Rækker!BA8,Rækker!BB19,IF(AH6=Rækker!BD8,Rækker!BE19,IF(AH6=Rækker!BG8,Rækker!BH19,0))))))</f>
        <v>0</v>
      </c>
      <c r="FK16" s="25">
        <f t="shared" si="51"/>
        <v>1</v>
      </c>
      <c r="FL16" s="25">
        <f t="shared" si="52"/>
        <v>1</v>
      </c>
      <c r="FM16" s="25">
        <f>IF(AJ6=Rækker!B8,Rækker!B19,IF(AJ6=Rækker!E8,Rækker!E19,IF(AJ6=Rækker!H8,Rækker!H19,IF(AJ6=Rækker!K8,Rækker!K19,IF(AJ6=Rækker!N8,Rækker!N19,IF(AJ6=Rækker!Q8,Rækker!Q19,IF(AJ6=Rækker!T8,Rækker!T19,FN16)))))))</f>
        <v>1</v>
      </c>
      <c r="FN16" s="25">
        <f>IF(AJ6=Rækker!W8,Rækker!W19,IF(AJ6=Rækker!Z8,Rækker!Z19,IF(AJ6=Rækker!AC8,Rækker!AC19,IF(AJ6=Rækker!AF8,Rækker!AF19,IF(AJ6=Rækker!AI8,Rækker!AI19,IF(AJ6=Rækker!AL8,Rækker!AL19,IF(AJ6=Rækker!AO8,Rækker!AO19,FO16)))))))</f>
        <v>1</v>
      </c>
      <c r="FO16" s="25">
        <f>IF(AJ6=Rækker!AR8,Rækker!AR19,IF(AJ6=Rækker!AU8,Rækker!AU19,IF(AJ6=Rækker!AX8,Rækker!AX19,IF(AJ6=Rækker!BA8,Rækker!BA19,IF(AJ6=Rækker!BD8,Rækker!BD19,IF(AJ6=Rækker!BG8,Rækker!BG19,0))))))</f>
        <v>0</v>
      </c>
      <c r="FP16" s="25">
        <f>IF(AJ6=Rækker!B8,Rækker!C19,IF(AJ6=Rækker!E8,Rækker!F19,IF(AJ6=Rækker!H8,Rækker!I19,IF(AJ6=Rækker!K8,Rækker!L19,IF(AJ6=Rækker!N8,Rækker!O19,IF(AJ6=Rækker!Q8,Rækker!R19,IF(AJ6=Rækker!T8,Rækker!U19,FQ16)))))))</f>
        <v>1</v>
      </c>
      <c r="FQ16" s="25">
        <f>IF(AJ6=Rækker!W8,Rækker!X19,IF(AJ6=Rækker!Z8,Rækker!AA19,IF(AJ6=Rækker!AC8,Rækker!AD19,IF(AJ6=Rækker!AF8,Rækker!AG19,IF(AJ6=Rækker!AI8,Rækker!AJ19,IF(AJ6=Rækker!AL8,Rækker!AM19,IF(AJ6=Rækker!AO8,Rækker!AP19,FR16)))))))</f>
        <v>1</v>
      </c>
      <c r="FR16" s="25">
        <f>IF(AJ6=Rækker!AR8,Rækker!AS19,IF(AJ6=Rækker!AU8,Rækker!AV19,IF(AJ6=Rækker!AX8,Rækker!AY19,IF(AJ6=Rækker!BA8,Rækker!BB19,IF(AJ6=Rækker!BD8,Rækker!BE19,IF(AJ6=Rækker!BG8,Rækker!BH19,0))))))</f>
        <v>0</v>
      </c>
      <c r="FS16" s="25">
        <f t="shared" si="53"/>
        <v>1</v>
      </c>
      <c r="FT16" s="25">
        <f t="shared" si="54"/>
        <v>1</v>
      </c>
      <c r="FU16" s="25">
        <f>IF(AL6=Rækker!B8,Rækker!B19,IF(AL6=Rækker!E8,Rækker!E19,IF(AL6=Rækker!H8,Rækker!H19,IF(AL6=Rækker!K8,Rækker!K19,IF(AL6=Rækker!N8,Rækker!N19,IF(AL6=Rækker!Q8,Rækker!Q19,IF(AL6=Rækker!T8,Rækker!T19,FV16)))))))</f>
        <v>1</v>
      </c>
      <c r="FV16" s="25">
        <f>IF(AL6=Rækker!W8,Rækker!W19,IF(AL6=Rækker!Z8,Rækker!Z19,IF(AL6=Rækker!AC8,Rækker!AC19,IF(AL6=Rækker!AF8,Rækker!AF19,IF(AL6=Rækker!AI8,Rækker!AI19,IF(AL6=Rækker!AL8,Rækker!AL19,IF(AL6=Rækker!AO8,Rækker!AO19,FW16)))))))</f>
        <v>1</v>
      </c>
      <c r="FW16" s="25">
        <f>IF(AL6=Rækker!AR8,Rækker!AR19,IF(AL6=Rækker!AU8,Rækker!AU19,IF(AL6=Rækker!AX8,Rækker!AX19,IF(AL6=Rækker!BA8,Rækker!BA19,IF(AL6=Rækker!BD8,Rækker!BD19,IF(AL6=Rækker!BG8,Rækker!BG19,0))))))</f>
        <v>1</v>
      </c>
      <c r="FX16" s="25">
        <f>IF(AL6=Rækker!B8,Rækker!C19,IF(AL6=Rækker!E8,Rækker!F19,IF(AL6=Rækker!H8,Rækker!I19,IF(AL6=Rækker!K8,Rækker!L19,IF(AL6=Rækker!N8,Rækker!O19,IF(AL6=Rækker!Q8,Rækker!R19,IF(AL6=Rækker!T8,Rækker!U19,FY16)))))))</f>
        <v>1</v>
      </c>
      <c r="FY16" s="25">
        <f>IF(AL6=Rækker!W8,Rækker!X19,IF(AL6=Rækker!Z8,Rækker!AA19,IF(AL6=Rækker!AC8,Rækker!AD19,IF(AL6=Rækker!AF8,Rækker!AG19,IF(AL6=Rækker!AI8,Rækker!AJ19,IF(AL6=Rækker!AL8,Rækker!AM19,IF(AL6=Rækker!AO8,Rækker!AP19,FZ16)))))))</f>
        <v>1</v>
      </c>
      <c r="FZ16" s="25">
        <f>IF(AL6=Rækker!AR8,Rækker!AS19,IF(AL6=Rækker!AU8,Rækker!AV19,IF(AL6=Rækker!AX8,Rækker!AY19,IF(AL6=Rækker!BA8,Rækker!BB19,IF(AL6=Rækker!BD8,Rækker!BE19,IF(AL6=Rækker!BG8,Rækker!BH19,0))))))</f>
        <v>1</v>
      </c>
      <c r="GA16" s="25">
        <f t="shared" si="55"/>
        <v>1</v>
      </c>
      <c r="GB16" s="25">
        <f t="shared" si="56"/>
        <v>1</v>
      </c>
      <c r="GC16" s="25">
        <f>IF(AN6=Rækker!B8,Rækker!B19,IF(AN6=Rækker!E8,Rækker!E19,IF(AN6=Rækker!H8,Rækker!H19,IF(AN6=Rækker!K8,Rækker!K19,IF(AN6=Rækker!N8,Rækker!N19,IF(AN6=Rækker!Q8,Rækker!Q19,IF(AN6=Rækker!T8,Rækker!T19,GD16)))))))</f>
        <v>1</v>
      </c>
      <c r="GD16" s="25">
        <f>IF(AN6=Rækker!W8,Rækker!W19,IF(AN6=Rækker!Z8,Rækker!Z19,IF(AN6=Rækker!AC8,Rækker!AC19,IF(AN6=Rækker!AF8,Rækker!AF19,IF(AN6=Rækker!AI8,Rækker!AI19,IF(AN6=Rækker!AL8,Rækker!AL19,IF(AN6=Rækker!AO8,Rækker!AO19,GE16)))))))</f>
        <v>1</v>
      </c>
      <c r="GE16" s="25">
        <f>IF(AN6=Rækker!AR8,Rækker!AR19,IF(AN6=Rækker!AU8,Rækker!AU19,IF(AN6=Rækker!AX8,Rækker!AX19,IF(AN6=Rækker!BA8,Rækker!BA19,IF(AN6=Rækker!BD8,Rækker!BD19,IF(AN6=Rækker!BG8,Rækker!BG19,0))))))</f>
        <v>0</v>
      </c>
      <c r="GF16" s="25">
        <f>IF(AN6=Rækker!B8,Rækker!C19,IF(AN6=Rækker!E8,Rækker!F19,IF(AN6=Rækker!H8,Rækker!I19,IF(AN6=Rækker!K8,Rækker!L19,IF(AN6=Rækker!N8,Rækker!O19,IF(AN6=Rækker!Q8,Rækker!R19,IF(AN6=Rækker!T8,Rækker!U19,GG16)))))))</f>
        <v>1</v>
      </c>
      <c r="GG16" s="25">
        <f>IF(AN6=Rækker!W8,Rækker!X19,IF(AN6=Rækker!Z8,Rækker!AA19,IF(AN6=Rækker!AC8,Rækker!AD19,IF(AN6=Rækker!AF8,Rækker!AG19,IF(AN6=Rækker!AI8,Rækker!AJ19,IF(AN6=Rækker!AL8,Rækker!AM19,IF(AN6=Rækker!AO8,Rækker!AP19,GH16)))))))</f>
        <v>1</v>
      </c>
      <c r="GH16" s="25">
        <f>IF(AN6=Rækker!AR8,Rækker!AS19,IF(AN6=Rækker!AU8,Rækker!AV19,IF(AN6=Rækker!AX8,Rækker!AY19,IF(AN6=Rækker!BA8,Rækker!BB19,IF(AN6=Rækker!BD8,Rækker!BE19,IF(AN6=Rækker!BG8,Rækker!BH19,0))))))</f>
        <v>0</v>
      </c>
      <c r="GI16" s="25">
        <f t="shared" si="57"/>
        <v>1</v>
      </c>
      <c r="GJ16" s="25">
        <f t="shared" si="58"/>
        <v>1</v>
      </c>
      <c r="GK16" s="25">
        <f>IF(AP6=Rækker!B8,Rækker!B19,IF(AP6=Rækker!E8,Rækker!E19,IF(AP6=Rækker!H8,Rækker!H19,IF(AP6=Rækker!K8,Rækker!K19,IF(AP6=Rækker!N8,Rækker!N19,IF(AP6=Rækker!Q8,Rækker!Q19,IF(AP6=Rækker!T8,Rækker!T19,GL16)))))))</f>
        <v>1</v>
      </c>
      <c r="GL16" s="25">
        <f>IF(AP6=Rækker!W8,Rækker!W19,IF(AP6=Rækker!Z8,Rækker!Z19,IF(AP6=Rækker!AC8,Rækker!AC19,IF(AP6=Rækker!AF8,Rækker!AF19,IF(AP6=Rækker!AI8,Rækker!AI19,IF(AP6=Rækker!AL8,Rækker!AL19,IF(AP6=Rækker!AO8,Rækker!AO19,GM16)))))))</f>
        <v>0</v>
      </c>
      <c r="GM16" s="25">
        <f>IF(AP6=Rækker!AR8,Rækker!AR19,IF(AP6=Rækker!AU8,Rækker!AU19,IF(AP6=Rækker!AX8,Rækker!AX19,IF(AP6=Rækker!BA8,Rækker!BA19,IF(AP6=Rækker!BD8,Rækker!BD19,IF(AP6=Rækker!BG8,Rækker!BG19,0))))))</f>
        <v>0</v>
      </c>
      <c r="GN16" s="25">
        <f>IF(AP6=Rækker!B8,Rækker!C19,IF(AP6=Rækker!E8,Rækker!F19,IF(AP6=Rækker!H8,Rækker!I19,IF(AP6=Rækker!K8,Rækker!L19,IF(AP6=Rækker!N8,Rækker!O19,IF(AP6=Rækker!Q8,Rækker!R19,IF(AP6=Rækker!T8,Rækker!U19,GO16)))))))</f>
        <v>1</v>
      </c>
      <c r="GO16" s="25">
        <f>IF(AP6=Rækker!W8,Rækker!X19,IF(AP6=Rækker!Z8,Rækker!AA19,IF(AP6=Rækker!AC8,Rækker!AD19,IF(AP6=Rækker!AF8,Rækker!AG19,IF(AP6=Rækker!AI8,Rækker!AJ19,IF(AP6=Rækker!AL8,Rækker!AM19,IF(AP6=Rækker!AO8,Rækker!AP19,GP16)))))))</f>
        <v>0</v>
      </c>
      <c r="GP16" s="25">
        <f>IF(AP6=Rækker!AR8,Rækker!AS19,IF(AP6=Rækker!AU8,Rækker!AV19,IF(AP6=Rækker!AX8,Rækker!AY19,IF(AP6=Rækker!BA8,Rækker!BB19,IF(AP6=Rækker!BD8,Rækker!BE19,IF(AP6=Rækker!BG8,Rækker!BH19,0))))))</f>
        <v>0</v>
      </c>
      <c r="GQ16" s="25">
        <f t="shared" si="59"/>
        <v>1</v>
      </c>
      <c r="GR16" s="25">
        <f t="shared" si="60"/>
        <v>1</v>
      </c>
      <c r="GS16" s="25">
        <f>IF(AR6=Rækker!B8,Rækker!B19,IF(AR6=Rækker!E8,Rækker!E19,IF(AR6=Rækker!H8,Rækker!H19,IF(AR6=Rækker!K8,Rækker!K19,IF(AR6=Rækker!N8,Rækker!N19,IF(AR6=Rækker!Q8,Rækker!Q19,IF(AR6=Rækker!T8,Rækker!T19,GT16)))))))</f>
        <v>1</v>
      </c>
      <c r="GT16" s="25">
        <f>IF(AR6=Rækker!W8,Rækker!W19,IF(AR6=Rækker!Z8,Rækker!Z19,IF(AR6=Rækker!AC8,Rækker!AC19,IF(AR6=Rækker!AF8,Rækker!AF19,IF(AR6=Rækker!AI8,Rækker!AI19,IF(AR6=Rækker!AL8,Rækker!AL19,IF(AR6=Rækker!AO8,Rækker!AO19,GU16)))))))</f>
        <v>0</v>
      </c>
      <c r="GU16" s="25">
        <f>IF(AR6=Rækker!AR8,Rækker!AR19,IF(AR6=Rækker!AU8,Rækker!AU19,IF(AR6=Rækker!AX8,Rækker!AX19,IF(AR6=Rækker!BA8,Rækker!BA19,IF(AR6=Rækker!BD8,Rækker!BD19,IF(AR6=Rækker!BG8,Rækker!BG19,0))))))</f>
        <v>0</v>
      </c>
      <c r="GV16" s="25">
        <f>IF(AR6=Rækker!B8,Rækker!C19,IF(AR6=Rækker!E8,Rækker!F19,IF(AR6=Rækker!H8,Rækker!I19,IF(AR6=Rækker!K8,Rækker!L19,IF(AR6=Rækker!N8,Rækker!O19,IF(AR6=Rækker!Q8,Rækker!R19,IF(AR6=Rækker!T8,Rækker!U19,GW16)))))))</f>
        <v>1</v>
      </c>
      <c r="GW16" s="25">
        <f>IF(AR6=Rækker!W8,Rækker!X19,IF(AR6=Rækker!Z8,Rækker!AA19,IF(AR6=Rækker!AC8,Rækker!AD19,IF(AR6=Rækker!AF8,Rækker!AG19,IF(AR6=Rækker!AI8,Rækker!AJ19,IF(AR6=Rækker!AL8,Rækker!AM19,IF(AR6=Rækker!AO8,Rækker!AP19,GX16)))))))</f>
        <v>0</v>
      </c>
      <c r="GX16" s="25">
        <f>IF(AR6=Rækker!AR8,Rækker!AS19,IF(AR6=Rækker!AU8,Rækker!AV19,IF(AR6=Rækker!AX8,Rækker!AY19,IF(AR6=Rækker!BA8,Rækker!BB19,IF(AR6=Rækker!BD8,Rækker!BE19,IF(AR6=Rækker!BG8,Rækker!BH19,0))))))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Leyton Orient - Wycombe..........................................................................................</v>
      </c>
      <c r="D17" s="121" t="s">
        <v>109</v>
      </c>
      <c r="E17" s="90"/>
      <c r="F17" s="41">
        <f t="shared" si="0"/>
        <v>1</v>
      </c>
      <c r="G17" s="42">
        <f t="shared" si="0"/>
        <v>12</v>
      </c>
      <c r="H17" s="41">
        <f t="shared" si="1"/>
        <v>2</v>
      </c>
      <c r="I17" s="42">
        <f t="shared" si="1"/>
        <v>12</v>
      </c>
      <c r="J17" s="41">
        <f t="shared" si="2"/>
        <v>2</v>
      </c>
      <c r="K17" s="43">
        <f t="shared" si="2"/>
        <v>12</v>
      </c>
      <c r="L17" s="41">
        <f t="shared" si="3"/>
        <v>2</v>
      </c>
      <c r="M17" s="43">
        <f t="shared" si="3"/>
        <v>12</v>
      </c>
      <c r="N17" s="41">
        <f t="shared" si="4"/>
        <v>2</v>
      </c>
      <c r="O17" s="43">
        <f t="shared" si="4"/>
        <v>12</v>
      </c>
      <c r="P17" s="41">
        <f t="shared" si="5"/>
        <v>1</v>
      </c>
      <c r="Q17" s="43">
        <f t="shared" si="5"/>
        <v>12</v>
      </c>
      <c r="R17" s="41">
        <f t="shared" si="6"/>
        <v>2</v>
      </c>
      <c r="S17" s="43">
        <f t="shared" si="6"/>
        <v>12</v>
      </c>
      <c r="T17" s="41">
        <f t="shared" si="7"/>
        <v>2</v>
      </c>
      <c r="U17" s="43">
        <f t="shared" si="7"/>
        <v>2</v>
      </c>
      <c r="V17" s="41">
        <f t="shared" si="8"/>
        <v>2</v>
      </c>
      <c r="W17" s="43" t="str">
        <f t="shared" si="8"/>
        <v>1X2</v>
      </c>
      <c r="X17" s="41">
        <f t="shared" si="9"/>
        <v>2</v>
      </c>
      <c r="Y17" s="43">
        <f t="shared" si="9"/>
        <v>12</v>
      </c>
      <c r="Z17" s="41">
        <f t="shared" si="10"/>
        <v>2</v>
      </c>
      <c r="AA17" s="43" t="str">
        <f t="shared" si="10"/>
        <v>X2</v>
      </c>
      <c r="AB17" s="41">
        <f t="shared" si="11"/>
        <v>2</v>
      </c>
      <c r="AC17" s="43">
        <f t="shared" si="11"/>
        <v>12</v>
      </c>
      <c r="AD17" s="41">
        <f t="shared" si="12"/>
        <v>2</v>
      </c>
      <c r="AE17" s="43">
        <f t="shared" si="12"/>
        <v>12</v>
      </c>
      <c r="AF17" s="41" t="str">
        <f t="shared" si="13"/>
        <v/>
      </c>
      <c r="AG17" s="43" t="str">
        <f t="shared" si="13"/>
        <v/>
      </c>
      <c r="AH17" s="41">
        <f t="shared" si="14"/>
        <v>2</v>
      </c>
      <c r="AI17" s="43">
        <f t="shared" si="14"/>
        <v>12</v>
      </c>
      <c r="AJ17" s="41" t="str">
        <f t="shared" si="15"/>
        <v>X</v>
      </c>
      <c r="AK17" s="43" t="str">
        <f t="shared" si="15"/>
        <v>1X2</v>
      </c>
      <c r="AL17" s="41">
        <f t="shared" si="16"/>
        <v>2</v>
      </c>
      <c r="AM17" s="43">
        <f t="shared" si="16"/>
        <v>12</v>
      </c>
      <c r="AN17" s="41">
        <f t="shared" si="17"/>
        <v>2</v>
      </c>
      <c r="AO17" s="43">
        <f t="shared" si="17"/>
        <v>12</v>
      </c>
      <c r="AP17" s="41">
        <f t="shared" si="18"/>
        <v>1</v>
      </c>
      <c r="AQ17" s="43">
        <f t="shared" si="18"/>
        <v>12</v>
      </c>
      <c r="AR17" s="41">
        <f t="shared" si="19"/>
        <v>1</v>
      </c>
      <c r="AS17" s="42">
        <f t="shared" si="19"/>
        <v>12</v>
      </c>
      <c r="AT17" s="21">
        <f t="shared" si="20"/>
        <v>0</v>
      </c>
      <c r="AU17" s="25">
        <f t="shared" si="21"/>
        <v>1</v>
      </c>
      <c r="AV17" s="25">
        <f t="shared" si="22"/>
        <v>12</v>
      </c>
      <c r="AW17" s="25">
        <f>IF(F6=Rækker!B8,Rækker!B20,IF(F6=Rækker!E8,Rækker!E20,IF(F6=Rækker!H8,Rækker!H20,IF(F6=Rækker!K8,Rækker!K20,IF(F6=Rækker!N8,Rækker!N20,IF(F6=Rækker!Q8,Rækker!Q20,IF(F6=Rækker!T8,Rækker!T20,AX17)))))))</f>
        <v>1</v>
      </c>
      <c r="AX17" s="25">
        <f>IF(F6=Rækker!W8,Rækker!W20,IF(F6=Rækker!Z8,Rækker!Z20,IF(F6=Rækker!AC8,Rækker!AC20,IF(F6=Rækker!AF8,Rækker!AF20,IF(F6=Rækker!AI8,Rækker!AI20,IF(F6=Rækker!AL8,Rækker!AL20,IF(F6=Rækker!AO8,Rækker!AO20,AY17)))))))</f>
        <v>1</v>
      </c>
      <c r="AY17" s="25">
        <f>IF(F6=Rækker!AR8,Rækker!AR20,IF(F6=Rækker!AU8,Rækker!AU20,IF(F6=Rækker!AX8,Rækker!AX20,IF(F6=Rækker!BA8,Rækker!BA20,IF(F6=Rækker!BD8,Rækker!BD20,IF(F6=Rækker!BG8,Rækker!BG20,0))))))</f>
        <v>1</v>
      </c>
      <c r="AZ17" s="25">
        <f>IF(F6=Rækker!B8,Rækker!C20,IF(F6=Rækker!E8,Rækker!F20,IF(F6=Rækker!H8,Rækker!I20,IF(F6=Rækker!K8,Rækker!L20,IF(F6=Rækker!N8,Rækker!O20,IF(F6=Rækker!Q8,Rækker!R20,IF(F6=Rækker!T8,Rækker!U20,BA17)))))))</f>
        <v>12</v>
      </c>
      <c r="BA17" s="25">
        <f>IF(F6=Rækker!W8,Rækker!X20,IF(F6=Rækker!Z8,Rækker!AA20,IF(F6=Rækker!AC8,Rækker!AD20,IF(F6=Rækker!AF8,Rækker!AG20,IF(F6=Rækker!AI8,Rækker!AJ20,IF(F6=Rækker!AL8,Rækker!AM20,IF(F6=Rækker!AO8,Rækker!AP20,BB17)))))))</f>
        <v>12</v>
      </c>
      <c r="BB17" s="25">
        <f>IF(F6=Rækker!AR8,Rækker!AS20,IF(F6=Rækker!AU8,Rækker!AV20,IF(F6=Rækker!AX8,Rækker!AY20,IF(F6=Rækker!BA8,Rækker!BB20,IF(F6=Rækker!BD8,Rækker!BE20,IF(F6=Rækker!BG8,Rækker!BH20,0))))))</f>
        <v>12</v>
      </c>
      <c r="BC17" s="25">
        <f t="shared" si="23"/>
        <v>2</v>
      </c>
      <c r="BD17" s="25">
        <f t="shared" si="24"/>
        <v>12</v>
      </c>
      <c r="BE17" s="25">
        <f>IF(H6=Rækker!B8,Rækker!B20,IF(H6=Rækker!E8,Rækker!E20,IF(H6=Rækker!H8,Rækker!H20,IF(H6=Rækker!K8,Rækker!K20,IF(H6=Rækker!N8,Rækker!N20,IF(H6=Rækker!Q8,Rækker!Q20,IF(H6=Rækker!T8,Rækker!T20,BF17)))))))</f>
        <v>2</v>
      </c>
      <c r="BF17" s="25">
        <f>IF(H6=Rækker!W8,Rækker!W20,IF(H6=Rækker!Z8,Rækker!Z20,IF(H6=Rækker!AC8,Rækker!AC20,IF(H6=Rækker!AF8,Rækker!AF20,IF(H6=Rækker!AI8,Rækker!AI20,IF(H6=Rækker!AL8,Rækker!AL20,IF(H6=Rækker!AO8,Rækker!AO20,BG17)))))))</f>
        <v>2</v>
      </c>
      <c r="BG17" s="25">
        <f>IF(H6=Rækker!AR8,Rækker!AR20,IF(H6=Rækker!AU8,Rækker!AU20,IF(H6=Rækker!AX8,Rækker!AX20,IF(H6=Rækker!BA8,Rækker!BA20,IF(H6=Rækker!BD8,Rækker!BD20,IF(H6=Rækker!BG8,Rækker!BG20,0))))))</f>
        <v>2</v>
      </c>
      <c r="BH17" s="25">
        <f>IF(H6=Rækker!B8,Rækker!C20,IF(H6=Rækker!E8,Rækker!F20,IF(H6=Rækker!H8,Rækker!I20,IF(H6=Rækker!K8,Rækker!L20,IF(H6=Rækker!N8,Rækker!O20,IF(H6=Rækker!Q8,Rækker!R20,IF(H6=Rækker!T8,Rækker!U20,BI17)))))))</f>
        <v>12</v>
      </c>
      <c r="BI17" s="25">
        <f>IF(H6=Rækker!W8,Rækker!X20,IF(H6=Rækker!Z8,Rækker!AA20,IF(H6=Rækker!AC8,Rækker!AD20,IF(H6=Rækker!AF8,Rækker!AG20,IF(H6=Rækker!AI8,Rækker!AJ20,IF(H6=Rækker!AL8,Rækker!AM20,IF(H6=Rækker!AO8,Rækker!AP20,BJ17)))))))</f>
        <v>12</v>
      </c>
      <c r="BJ17" s="25">
        <f>IF(H6=Rækker!AR8,Rækker!AS20,IF(H6=Rækker!AU8,Rækker!AV20,IF(H6=Rækker!AX8,Rækker!AY20,IF(H6=Rækker!BA8,Rækker!BB20,IF(H6=Rækker!BD8,Rækker!BE20,IF(H6=Rækker!BG8,Rækker!BH20,0))))))</f>
        <v>12</v>
      </c>
      <c r="BK17" s="25">
        <f t="shared" si="25"/>
        <v>2</v>
      </c>
      <c r="BL17" s="25">
        <f t="shared" si="26"/>
        <v>12</v>
      </c>
      <c r="BM17" s="25">
        <f>IF(J6=Rækker!B8,Rækker!B20,IF(J6=Rækker!E8,Rækker!E20,IF(J6=Rækker!H8,Rækker!H20,IF(J6=Rækker!K8,Rækker!K20,IF(J6=Rækker!N8,Rækker!N20,IF(J6=Rækker!Q8,Rækker!Q20,IF(J6=Rækker!T8,Rækker!T20,BN17)))))))</f>
        <v>2</v>
      </c>
      <c r="BN17" s="25">
        <f>IF(J6=Rækker!W8,Rækker!W20,IF(J6=Rækker!Z8,Rækker!Z20,IF(J6=Rækker!AC8,Rækker!AC20,IF(J6=Rækker!AF8,Rækker!AF20,IF(J6=Rækker!AI8,Rækker!AI20,IF(J6=Rækker!AL8,Rækker!AL20,IF(J6=Rækker!AO8,Rækker!AO20,BO17)))))))</f>
        <v>0</v>
      </c>
      <c r="BO17" s="25">
        <f>IF(J6=Rækker!AR8,Rækker!AR20,IF(J6=Rækker!AU8,Rækker!AU20,IF(J6=Rækker!AX8,Rækker!AX20,IF(J6=Rækker!BA8,Rækker!BA20,IF(J6=Rækker!BD8,Rækker!BD20,IF(J6=Rækker!BG8,Rækker!BG20,0))))))</f>
        <v>0</v>
      </c>
      <c r="BP17" s="25">
        <f>IF(J6=Rækker!B8,Rækker!C20,IF(J6=Rækker!E8,Rækker!F20,IF(J6=Rækker!H8,Rækker!I20,IF(J6=Rækker!K8,Rækker!L20,IF(J6=Rækker!N8,Rækker!O20,IF(J6=Rækker!Q8,Rækker!R20,IF(J6=Rækker!T8,Rækker!U20,BQ17)))))))</f>
        <v>12</v>
      </c>
      <c r="BQ17" s="25">
        <f>IF(J6=Rækker!W8,Rækker!X20,IF(J6=Rækker!Z8,Rækker!AA20,IF(J6=Rækker!AC8,Rækker!AD20,IF(J6=Rækker!AF8,Rækker!AG20,IF(J6=Rækker!AI8,Rækker!AJ20,IF(J6=Rækker!AL8,Rækker!AM20,IF(J6=Rækker!AO8,Rækker!AP20,BR17)))))))</f>
        <v>0</v>
      </c>
      <c r="BR17" s="25">
        <f>IF(J6=Rækker!AR8,Rækker!AS20,IF(J6=Rækker!AU8,Rækker!AV20,IF(J6=Rækker!AX8,Rækker!AY20,IF(J6=Rækker!BA8,Rækker!BB20,IF(J6=Rækker!BD8,Rækker!BE20,IF(J6=Rækker!BG8,Rækker!BH20,0))))))</f>
        <v>0</v>
      </c>
      <c r="BS17" s="25">
        <f t="shared" si="27"/>
        <v>2</v>
      </c>
      <c r="BT17" s="25">
        <f t="shared" si="28"/>
        <v>12</v>
      </c>
      <c r="BU17" s="25">
        <f>IF(L6=Rækker!B8,Rækker!B20,IF(L6=Rækker!E8,Rækker!E20,IF(L6=Rækker!H8,Rækker!H20,IF(L6=Rækker!K8,Rækker!K20,IF(L6=Rækker!N8,Rækker!N20,IF(L6=Rækker!Q8,Rækker!Q20,IF(L6=Rækker!T8,Rækker!T20,BV17)))))))</f>
        <v>2</v>
      </c>
      <c r="BV17" s="25">
        <f>IF(L6=Rækker!W8,Rækker!W20,IF(L6=Rækker!Z8,Rækker!Z20,IF(L6=Rækker!AC8,Rækker!AC20,IF(L6=Rækker!AF8,Rækker!AF20,IF(L6=Rækker!AI8,Rækker!AI20,IF(L6=Rækker!AL8,Rækker!AL20,IF(L6=Rækker!AO8,Rækker!AO20,BW17)))))))</f>
        <v>0</v>
      </c>
      <c r="BW17" s="25">
        <f>IF(L6=Rækker!AR8,Rækker!AR20,IF(L6=Rækker!AU8,Rækker!AU20,IF(L6=Rækker!AX8,Rækker!AX20,IF(L6=Rækker!BA8,Rækker!BA20,IF(L6=Rækker!BD8,Rækker!BD20,IF(L6=Rækker!BG8,Rækker!BG20,0))))))</f>
        <v>0</v>
      </c>
      <c r="BX17" s="25">
        <f>IF(L6=Rækker!B8,Rækker!C20,IF(L6=Rækker!E8,Rækker!F20,IF(L6=Rækker!H8,Rækker!I20,IF(L6=Rækker!K8,Rækker!L20,IF(L6=Rækker!N8,Rækker!O20,IF(L6=Rækker!Q8,Rækker!R20,IF(L6=Rækker!T8,Rækker!U20,BY17)))))))</f>
        <v>12</v>
      </c>
      <c r="BY17" s="25">
        <f>IF(L6=Rækker!W8,Rækker!X20,IF(L6=Rækker!Z8,Rækker!AA20,IF(L6=Rækker!AC8,Rækker!AD20,IF(L6=Rækker!AF8,Rækker!AG20,IF(L6=Rækker!AI8,Rækker!AJ20,IF(L6=Rækker!AL8,Rækker!AM20,IF(L6=Rækker!AO8,Rækker!AP20,BZ17)))))))</f>
        <v>0</v>
      </c>
      <c r="BZ17" s="25">
        <f>IF(L6=Rækker!AR8,Rækker!AS20,IF(L6=Rækker!AU8,Rækker!AV20,IF(L6=Rækker!AX8,Rækker!AY20,IF(L6=Rækker!BA8,Rækker!BB20,IF(L6=Rækker!BD8,Rækker!BE20,IF(L6=Rækker!BG8,Rækker!BH20,0))))))</f>
        <v>0</v>
      </c>
      <c r="CA17" s="25">
        <f t="shared" si="29"/>
        <v>2</v>
      </c>
      <c r="CB17" s="25">
        <f t="shared" si="30"/>
        <v>12</v>
      </c>
      <c r="CC17" s="25">
        <f>IF(N6=Rækker!B8,Rækker!B20,IF(N6=Rækker!E8,Rækker!E20,IF(N6=Rækker!H8,Rækker!H20,IF(N6=Rækker!K8,Rækker!K20,IF(N6=Rækker!N8,Rækker!N20,IF(N6=Rækker!Q8,Rækker!Q20,IF(N6=Rækker!T8,Rækker!T20,CD17)))))))</f>
        <v>2</v>
      </c>
      <c r="CD17" s="25">
        <f>IF(N6=Rækker!W8,Rækker!W20,IF(N6=Rækker!Z8,Rækker!Z20,IF(N6=Rækker!AC8,Rækker!AC20,IF(N6=Rækker!AF8,Rækker!AF20,IF(N6=Rækker!AI8,Rækker!AI20,IF(N6=Rækker!AL8,Rækker!AL20,IF(N6=Rækker!AO8,Rækker!AO20,CE17)))))))</f>
        <v>2</v>
      </c>
      <c r="CE17" s="25">
        <f>IF(N6=Rækker!AR8,Rækker!AR20,IF(N6=Rækker!AU8,Rækker!AU20,IF(N6=Rækker!AX8,Rækker!AX20,IF(N6=Rækker!BA8,Rækker!BA20,IF(N6=Rækker!BD8,Rækker!BD20,IF(N6=Rækker!BG8,Rækker!BG20,0))))))</f>
        <v>0</v>
      </c>
      <c r="CF17" s="25">
        <f>IF(N6=Rækker!B8,Rækker!C20,IF(N6=Rækker!E8,Rækker!F20,IF(N6=Rækker!H8,Rækker!I20,IF(N6=Rækker!K8,Rækker!L20,IF(N6=Rækker!N8,Rækker!O20,IF(N6=Rækker!Q8,Rækker!R20,IF(N6=Rækker!T8,Rækker!U20,CG17)))))))</f>
        <v>12</v>
      </c>
      <c r="CG17" s="25">
        <f>IF(N6=Rækker!W8,Rækker!X20,IF(N6=Rækker!Z8,Rækker!AA20,IF(N6=Rækker!AC8,Rækker!AD20,IF(N6=Rækker!AF8,Rækker!AG20,IF(N6=Rækker!AI8,Rækker!AJ20,IF(N6=Rækker!AL8,Rækker!AM20,IF(N6=Rækker!AO8,Rækker!AP20,CH17)))))))</f>
        <v>12</v>
      </c>
      <c r="CH17" s="25">
        <f>IF(N6=Rækker!AR8,Rækker!AS20,IF(N6=Rækker!AU8,Rækker!AV20,IF(N6=Rækker!AX8,Rækker!AY20,IF(N6=Rækker!BA8,Rækker!BB20,IF(N6=Rækker!BD8,Rækker!BE20,IF(N6=Rækker!BG8,Rækker!BH20,0))))))</f>
        <v>0</v>
      </c>
      <c r="CI17" s="25">
        <f t="shared" si="31"/>
        <v>1</v>
      </c>
      <c r="CJ17" s="25">
        <f t="shared" si="32"/>
        <v>12</v>
      </c>
      <c r="CK17" s="25">
        <f>IF(P6=Rækker!B8,Rækker!B20,IF(P6=Rækker!E8,Rækker!E20,IF(P6=Rækker!H8,Rækker!H20,IF(P6=Rækker!K8,Rækker!K20,IF(P6=Rækker!N8,Rækker!N20,IF(P6=Rækker!Q8,Rækker!Q20,IF(P6=Rækker!T8,Rækker!T20,CL17)))))))</f>
        <v>1</v>
      </c>
      <c r="CL17" s="25">
        <f>IF(P6=Rækker!W8,Rækker!W20,IF(P6=Rækker!Z8,Rækker!Z20,IF(P6=Rækker!AC8,Rækker!AC20,IF(P6=Rækker!AF8,Rækker!AF20,IF(P6=Rækker!AI8,Rækker!AI20,IF(P6=Rækker!AL8,Rækker!AL20,IF(P6=Rækker!AO8,Rækker!AO20,CM17)))))))</f>
        <v>1</v>
      </c>
      <c r="CM17" s="25">
        <f>IF(P6=Rækker!AR8,Rækker!AR20,IF(P6=Rækker!AU8,Rækker!AU20,IF(P6=Rækker!AX8,Rækker!AX20,IF(P6=Rækker!BA8,Rækker!BA20,IF(P6=Rækker!BD8,Rækker!BD20,IF(P6=Rækker!BG8,Rækker!BG20,0))))))</f>
        <v>1</v>
      </c>
      <c r="CN17" s="25">
        <f>IF(P6=Rækker!B8,Rækker!C20,IF(P6=Rækker!E8,Rækker!F20,IF(P6=Rækker!H8,Rækker!I20,IF(P6=Rækker!K8,Rækker!L20,IF(P6=Rækker!N8,Rækker!O20,IF(P6=Rækker!Q8,Rækker!R20,IF(P6=Rækker!T8,Rækker!U20,CO17)))))))</f>
        <v>12</v>
      </c>
      <c r="CO17" s="25">
        <f>IF(P6=Rækker!W8,Rækker!X20,IF(P6=Rækker!Z8,Rækker!AA20,IF(P6=Rækker!AC8,Rækker!AD20,IF(P6=Rækker!AF8,Rækker!AG20,IF(P6=Rækker!AI8,Rækker!AJ20,IF(P6=Rækker!AL8,Rækker!AM20,IF(P6=Rækker!AO8,Rækker!AP20,CP17)))))))</f>
        <v>12</v>
      </c>
      <c r="CP17" s="25">
        <f>IF(P6=Rækker!AR8,Rækker!AS20,IF(P6=Rækker!AU8,Rækker!AV20,IF(P6=Rækker!AX8,Rækker!AY20,IF(P6=Rækker!BA8,Rækker!BB20,IF(P6=Rækker!BD8,Rækker!BE20,IF(P6=Rækker!BG8,Rækker!BH20,0))))))</f>
        <v>12</v>
      </c>
      <c r="CQ17" s="25">
        <f t="shared" si="33"/>
        <v>2</v>
      </c>
      <c r="CR17" s="25">
        <f t="shared" si="34"/>
        <v>12</v>
      </c>
      <c r="CS17" s="25">
        <f>IF(R6=Rækker!B8,Rækker!B20,IF(R6=Rækker!E8,Rækker!E20,IF(R6=Rækker!H8,Rækker!H20,IF(R6=Rækker!K8,Rækker!K20,IF(R6=Rækker!N8,Rækker!N20,IF(R6=Rækker!Q8,Rækker!Q20,IF(R6=Rækker!T8,Rækker!T20,CT17)))))))</f>
        <v>2</v>
      </c>
      <c r="CT17" s="25">
        <f>IF(R6=Rækker!W8,Rækker!W20,IF(R6=Rækker!Z8,Rækker!Z20,IF(R6=Rækker!AC8,Rækker!AC20,IF(R6=Rækker!AF8,Rækker!AF20,IF(R6=Rækker!AI8,Rækker!AI20,IF(R6=Rækker!AL8,Rækker!AL20,IF(R6=Rækker!AO8,Rækker!AO20,CU17)))))))</f>
        <v>2</v>
      </c>
      <c r="CU17" s="25">
        <f>IF(R6=Rækker!AR8,Rækker!AR20,IF(R6=Rækker!AU8,Rækker!AU20,IF(R6=Rækker!AX8,Rækker!AX20,IF(R6=Rækker!BA8,Rækker!BA20,IF(R6=Rækker!BD8,Rækker!BD20,IF(R6=Rækker!BG8,Rækker!BG20,0))))))</f>
        <v>0</v>
      </c>
      <c r="CV17" s="25">
        <f>IF(R6=Rækker!B8,Rækker!C20,IF(R6=Rækker!E8,Rækker!F20,IF(R6=Rækker!H8,Rækker!I20,IF(R6=Rækker!K8,Rækker!L20,IF(R6=Rækker!N8,Rækker!O20,IF(R6=Rækker!Q8,Rækker!R20,IF(R6=Rækker!T8,Rækker!U20,CW17)))))))</f>
        <v>12</v>
      </c>
      <c r="CW17" s="25">
        <f>IF(R6=Rækker!W8,Rækker!X20,IF(R6=Rækker!Z8,Rækker!AA20,IF(R6=Rækker!AC8,Rækker!AD20,IF(R6=Rækker!AF8,Rækker!AG20,IF(R6=Rækker!AI8,Rækker!AJ20,IF(R6=Rækker!AL8,Rækker!AM20,IF(R6=Rækker!AO8,Rækker!AP20,CX17)))))))</f>
        <v>12</v>
      </c>
      <c r="CX17" s="25">
        <f>IF(R6=Rækker!AR8,Rækker!AS20,IF(R6=Rækker!AU8,Rækker!AV20,IF(R6=Rækker!AX8,Rækker!AY20,IF(R6=Rækker!BA8,Rækker!BB20,IF(R6=Rækker!BD8,Rækker!BE20,IF(R6=Rækker!BG8,Rækker!BH20,0))))))</f>
        <v>0</v>
      </c>
      <c r="CY17" s="25">
        <f t="shared" si="35"/>
        <v>2</v>
      </c>
      <c r="CZ17" s="25">
        <f t="shared" si="36"/>
        <v>2</v>
      </c>
      <c r="DA17" s="25">
        <f>IF(T6=Rækker!B8,Rækker!B20,IF(T6=Rækker!E8,Rækker!E20,IF(T6=Rækker!H8,Rækker!H20,IF(T6=Rækker!K8,Rækker!K20,IF(T6=Rækker!N8,Rækker!N20,IF(T6=Rækker!Q8,Rækker!Q20,IF(T6=Rækker!T8,Rækker!T20,DB17)))))))</f>
        <v>2</v>
      </c>
      <c r="DB17" s="25">
        <f>IF(T6=Rækker!W8,Rækker!W20,IF(T6=Rækker!Z8,Rækker!Z20,IF(T6=Rækker!AC8,Rækker!AC20,IF(T6=Rækker!AF8,Rækker!AF20,IF(T6=Rækker!AI8,Rækker!AI20,IF(T6=Rækker!AL8,Rækker!AL20,IF(T6=Rækker!AO8,Rækker!AO20,DC17)))))))</f>
        <v>2</v>
      </c>
      <c r="DC17" s="25">
        <f>IF(T6=Rækker!AR8,Rækker!AR20,IF(T6=Rækker!AU8,Rækker!AU20,IF(T6=Rækker!AX8,Rækker!AX20,IF(T6=Rækker!BA8,Rækker!BA20,IF(T6=Rækker!BD8,Rækker!BD20,IF(T6=Rækker!BG8,Rækker!BG20,0))))))</f>
        <v>0</v>
      </c>
      <c r="DD17" s="25">
        <f>IF(T6=Rækker!B8,Rækker!C20,IF(T6=Rækker!E8,Rækker!F20,IF(T6=Rækker!H8,Rækker!I20,IF(T6=Rækker!K8,Rækker!L20,IF(T6=Rækker!N8,Rækker!O20,IF(T6=Rækker!Q8,Rækker!R20,IF(T6=Rækker!T8,Rækker!U20,DE17)))))))</f>
        <v>2</v>
      </c>
      <c r="DE17" s="25">
        <f>IF(T6=Rækker!W8,Rækker!X20,IF(T6=Rækker!Z8,Rækker!AA20,IF(T6=Rækker!AC8,Rækker!AD20,IF(T6=Rækker!AF8,Rækker!AG20,IF(T6=Rækker!AI8,Rækker!AJ20,IF(T6=Rækker!AL8,Rækker!AM20,IF(T6=Rækker!AO8,Rækker!AP20,DF17)))))))</f>
        <v>2</v>
      </c>
      <c r="DF17" s="25">
        <f>IF(T6=Rækker!AR8,Rækker!AS20,IF(T6=Rækker!AU8,Rækker!AV20,IF(T6=Rækker!AX8,Rækker!AY20,IF(T6=Rækker!BA8,Rækker!BB20,IF(T6=Rækker!BD8,Rækker!BE20,IF(T6=Rækker!BG8,Rækker!BH20,0))))))</f>
        <v>0</v>
      </c>
      <c r="DG17" s="25">
        <f t="shared" si="37"/>
        <v>2</v>
      </c>
      <c r="DH17" s="25" t="str">
        <f t="shared" si="38"/>
        <v>1X2</v>
      </c>
      <c r="DI17" s="25">
        <f>IF(V6=Rækker!B8,Rækker!B20,IF(V6=Rækker!E8,Rækker!E20,IF(V6=Rækker!H8,Rækker!H20,IF(V6=Rækker!K8,Rækker!K20,IF(V6=Rækker!N8,Rækker!N20,IF(V6=Rækker!Q8,Rækker!Q20,IF(V6=Rækker!T8,Rækker!T20,DJ17)))))))</f>
        <v>2</v>
      </c>
      <c r="DJ17" s="25">
        <f>IF(V6=Rækker!W8,Rækker!W20,IF(V6=Rækker!Z8,Rækker!Z20,IF(V6=Rækker!AC8,Rækker!AC20,IF(V6=Rækker!AF8,Rækker!AF20,IF(V6=Rækker!AI8,Rækker!AI20,IF(V6=Rækker!AL8,Rækker!AL20,IF(V6=Rækker!AO8,Rækker!AO20,DK17)))))))</f>
        <v>2</v>
      </c>
      <c r="DK17" s="25">
        <f>IF(V6=Rækker!AR8,Rækker!AR20,IF(V6=Rækker!AU8,Rækker!AU20,IF(V6=Rækker!AX8,Rækker!AX20,IF(V6=Rækker!BA8,Rækker!BA20,IF(V6=Rækker!BD8,Rækker!BD20,IF(V6=Rækker!BG8,Rækker!BG20,0))))))</f>
        <v>2</v>
      </c>
      <c r="DL17" s="25" t="str">
        <f>IF(V6=Rækker!B8,Rækker!C20,IF(V6=Rækker!E8,Rækker!F20,IF(V6=Rækker!H8,Rækker!I20,IF(V6=Rækker!K8,Rækker!L20,IF(V6=Rækker!N8,Rækker!O20,IF(V6=Rækker!Q8,Rækker!R20,IF(V6=Rækker!T8,Rækker!U20,DM17)))))))</f>
        <v>1x2</v>
      </c>
      <c r="DM17" s="25" t="str">
        <f>IF(V6=Rækker!W8,Rækker!X20,IF(V6=Rækker!Z8,Rækker!AA20,IF(V6=Rækker!AC8,Rækker!AD20,IF(V6=Rækker!AF8,Rækker!AG20,IF(V6=Rækker!AI8,Rækker!AJ20,IF(V6=Rækker!AL8,Rækker!AM20,IF(V6=Rækker!AO8,Rækker!AP20,DN17)))))))</f>
        <v>1x2</v>
      </c>
      <c r="DN17" s="25" t="str">
        <f>IF(V6=Rækker!AR8,Rækker!AS20,IF(V6=Rækker!AU8,Rækker!AV20,IF(V6=Rækker!AX8,Rækker!AY20,IF(V6=Rækker!BA8,Rækker!BB20,IF(V6=Rækker!BD8,Rækker!BE20,IF(V6=Rækker!BG8,Rækker!BH20,0))))))</f>
        <v>1x2</v>
      </c>
      <c r="DO17" s="25">
        <f t="shared" si="39"/>
        <v>2</v>
      </c>
      <c r="DP17" s="25">
        <f t="shared" si="40"/>
        <v>12</v>
      </c>
      <c r="DQ17" s="25">
        <f>IF(X6=Rækker!B8,Rækker!B20,IF(X6=Rækker!E8,Rækker!E20,IF(X6=Rækker!H8,Rækker!H20,IF(X6=Rækker!K8,Rækker!K20,IF(X6=Rækker!N8,Rækker!N20,IF(X6=Rækker!Q8,Rækker!Q20,IF(X6=Rækker!T8,Rækker!T20,DR17)))))))</f>
        <v>2</v>
      </c>
      <c r="DR17" s="25">
        <f>IF(X6=Rækker!W8,Rækker!W20,IF(X6=Rækker!Z8,Rækker!Z20,IF(X6=Rækker!AC8,Rækker!AC20,IF(X6=Rækker!AF8,Rækker!AF20,IF(X6=Rækker!AI8,Rækker!AI20,IF(X6=Rækker!AL8,Rækker!AL20,IF(X6=Rækker!AO8,Rækker!AO20,DS17)))))))</f>
        <v>0</v>
      </c>
      <c r="DS17" s="25">
        <f>IF(X6=Rækker!AR8,Rækker!AR20,IF(X6=Rækker!AU8,Rækker!AU20,IF(X6=Rækker!AX8,Rækker!AX20,IF(X6=Rækker!BA8,Rækker!BA20,IF(X6=Rækker!BD8,Rækker!BD20,IF(X6=Rækker!BG8,Rækker!BG20,0))))))</f>
        <v>0</v>
      </c>
      <c r="DT17" s="25">
        <f>IF(X6=Rækker!B8,Rækker!C20,IF(X6=Rækker!E8,Rækker!F20,IF(X6=Rækker!H8,Rækker!I20,IF(X6=Rækker!K8,Rækker!L20,IF(X6=Rækker!N8,Rækker!O20,IF(X6=Rækker!Q8,Rækker!R20,IF(X6=Rækker!T8,Rækker!U20,DU17)))))))</f>
        <v>12</v>
      </c>
      <c r="DU17" s="25">
        <f>IF(X6=Rækker!W8,Rækker!X20,IF(X6=Rækker!Z8,Rækker!AA20,IF(X6=Rækker!AC8,Rækker!AD20,IF(X6=Rækker!AF8,Rækker!AG20,IF(X6=Rækker!AI8,Rækker!AJ20,IF(X6=Rækker!AL8,Rækker!AM20,IF(X6=Rækker!AO8,Rækker!AP20,DV17)))))))</f>
        <v>0</v>
      </c>
      <c r="DV17" s="25">
        <f>IF(X6=Rækker!AR8,Rækker!AS20,IF(X6=Rækker!AU8,Rækker!AV20,IF(X6=Rækker!AX8,Rækker!AY20,IF(X6=Rækker!BA8,Rækker!BB20,IF(X6=Rækker!BD8,Rækker!BE20,IF(X6=Rækker!BG8,Rækker!BH20,0))))))</f>
        <v>0</v>
      </c>
      <c r="DW17" s="25">
        <f t="shared" si="41"/>
        <v>2</v>
      </c>
      <c r="DX17" s="25" t="str">
        <f t="shared" si="42"/>
        <v>X2</v>
      </c>
      <c r="DY17" s="25">
        <f>IF(Z6=Rækker!B8,Rækker!B20,IF(Z6=Rækker!E8,Rækker!E20,IF(Z6=Rækker!H8,Rækker!H20,IF(Z6=Rækker!K8,Rækker!K20,IF(Z6=Rækker!N8,Rækker!N20,IF(Z6=Rækker!Q8,Rækker!Q20,IF(Z6=Rækker!T8,Rækker!T20,DZ17)))))))</f>
        <v>2</v>
      </c>
      <c r="DZ17" s="25">
        <f>IF(Z6=Rækker!W8,Rækker!W20,IF(Z6=Rækker!Z8,Rækker!Z20,IF(Z6=Rækker!AC8,Rækker!AC20,IF(Z6=Rækker!AF8,Rækker!AF20,IF(Z6=Rækker!AI8,Rækker!AI20,IF(Z6=Rækker!AL8,Rækker!AL20,IF(Z6=Rækker!AO8,Rækker!AO20,EA17)))))))</f>
        <v>0</v>
      </c>
      <c r="EA17" s="25">
        <f>IF(Z6=Rækker!AR8,Rækker!AR20,IF(Z6=Rækker!AU8,Rækker!AU20,IF(Z6=Rækker!AX8,Rækker!AX20,IF(Z6=Rækker!BA8,Rækker!BA20,IF(Z6=Rækker!BD8,Rækker!BD20,IF(Z6=Rækker!BG8,Rækker!BG20,0))))))</f>
        <v>0</v>
      </c>
      <c r="EB17" s="25" t="str">
        <f>IF(Z6=Rækker!B8,Rækker!C20,IF(Z6=Rækker!E8,Rækker!F20,IF(Z6=Rækker!H8,Rækker!I20,IF(Z6=Rækker!K8,Rækker!L20,IF(Z6=Rækker!N8,Rækker!O20,IF(Z6=Rækker!Q8,Rækker!R20,IF(Z6=Rækker!T8,Rækker!U20,EC17)))))))</f>
        <v>x2</v>
      </c>
      <c r="EC17" s="25">
        <f>IF(Z6=Rækker!W8,Rækker!X20,IF(Z6=Rækker!Z8,Rækker!AA20,IF(Z6=Rækker!AC8,Rækker!AD20,IF(Z6=Rækker!AF8,Rækker!AG20,IF(Z6=Rækker!AI8,Rækker!AJ20,IF(Z6=Rækker!AL8,Rækker!AM20,IF(Z6=Rækker!AO8,Rækker!AP20,ED17)))))))</f>
        <v>0</v>
      </c>
      <c r="ED17" s="25">
        <f>IF(Z6=Rækker!AR8,Rækker!AS20,IF(Z6=Rækker!AU8,Rækker!AV20,IF(Z6=Rækker!AX8,Rækker!AY20,IF(Z6=Rækker!BA8,Rækker!BB20,IF(Z6=Rækker!BD8,Rækker!BE20,IF(Z6=Rækker!BG8,Rækker!BH20,0))))))</f>
        <v>0</v>
      </c>
      <c r="EE17" s="25">
        <f t="shared" si="43"/>
        <v>2</v>
      </c>
      <c r="EF17" s="25">
        <f t="shared" si="44"/>
        <v>12</v>
      </c>
      <c r="EG17" s="25">
        <f>IF(AB6=Rækker!B8,Rækker!B20,IF(AB6=Rækker!E8,Rækker!E20,IF(AB6=Rækker!H8,Rækker!H20,IF(AB6=Rækker!K8,Rækker!K20,IF(AB6=Rækker!N8,Rækker!N20,IF(AB6=Rækker!Q8,Rækker!Q20,IF(AB6=Rækker!T8,Rækker!T20,EH17)))))))</f>
        <v>2</v>
      </c>
      <c r="EH17" s="25">
        <f>IF(AB6=Rækker!W8,Rækker!W20,IF(AB6=Rækker!Z8,Rækker!Z20,IF(AB6=Rækker!AC8,Rækker!AC20,IF(AB6=Rækker!AF8,Rækker!AF20,IF(AB6=Rækker!AI8,Rækker!AI20,IF(AB6=Rækker!AL8,Rækker!AL20,IF(AB6=Rækker!AO8,Rækker!AO20,EI17)))))))</f>
        <v>2</v>
      </c>
      <c r="EI17" s="25">
        <f>IF(AB6=Rækker!AR8,Rækker!AR20,IF(AB6=Rækker!AU8,Rækker!AU20,IF(AB6=Rækker!AX8,Rækker!AX20,IF(AB6=Rækker!BA8,Rækker!BA20,IF(AB6=Rækker!BD8,Rækker!BD20,IF(AB6=Rækker!BG8,Rækker!BG20,0))))))</f>
        <v>2</v>
      </c>
      <c r="EJ17" s="25">
        <f>IF(AB6=Rækker!B8,Rækker!C20,IF(AB6=Rækker!E8,Rækker!F20,IF(AB6=Rækker!H8,Rækker!I20,IF(AB6=Rækker!K8,Rækker!L20,IF(AB6=Rækker!N8,Rækker!O20,IF(AB6=Rækker!Q8,Rækker!R20,IF(AB6=Rækker!T8,Rækker!U20,EK17)))))))</f>
        <v>12</v>
      </c>
      <c r="EK17" s="25">
        <f>IF(AB6=Rækker!W8,Rækker!X20,IF(AB6=Rækker!Z8,Rækker!AA20,IF(AB6=Rækker!AC8,Rækker!AD20,IF(AB6=Rækker!AF8,Rækker!AG20,IF(AB6=Rækker!AI8,Rækker!AJ20,IF(AB6=Rækker!AL8,Rækker!AM20,IF(AB6=Rækker!AO8,Rækker!AP20,EL17)))))))</f>
        <v>12</v>
      </c>
      <c r="EL17" s="25">
        <f>IF(AB6=Rækker!AR8,Rækker!AS20,IF(AB6=Rækker!AU8,Rækker!AV20,IF(AB6=Rækker!AX8,Rækker!AY20,IF(AB6=Rækker!BA8,Rækker!BB20,IF(AB6=Rækker!BD8,Rækker!BE20,IF(AB6=Rækker!BG8,Rækker!BH20,0))))))</f>
        <v>12</v>
      </c>
      <c r="EM17" s="25">
        <f t="shared" si="45"/>
        <v>2</v>
      </c>
      <c r="EN17" s="25">
        <f t="shared" si="46"/>
        <v>12</v>
      </c>
      <c r="EO17" s="25">
        <f>IF(AD6=Rækker!B8,Rækker!B20,IF(AD6=Rækker!E8,Rækker!E20,IF(AD6=Rækker!H8,Rækker!H20,IF(AD6=Rækker!K8,Rækker!K20,IF(AD6=Rækker!N8,Rækker!N20,IF(AD6=Rækker!Q8,Rækker!Q20,IF(AD6=Rækker!T8,Rækker!T20,EP17)))))))</f>
        <v>2</v>
      </c>
      <c r="EP17" s="25">
        <f>IF(AD6=Rækker!W8,Rækker!W20,IF(AD6=Rækker!Z8,Rækker!Z20,IF(AD6=Rækker!AC8,Rækker!AC20,IF(AD6=Rækker!AF8,Rækker!AF20,IF(AD6=Rækker!AI8,Rækker!AI20,IF(AD6=Rækker!AL8,Rækker!AL20,IF(AD6=Rækker!AO8,Rækker!AO20,EQ17)))))))</f>
        <v>2</v>
      </c>
      <c r="EQ17" s="25">
        <f>IF(AD6=Rækker!AR8,Rækker!AR20,IF(AD6=Rækker!AU8,Rækker!AU20,IF(AD6=Rækker!AX8,Rækker!AX20,IF(AD6=Rækker!BA8,Rækker!BA20,IF(AD6=Rækker!BD8,Rækker!BD20,IF(AD6=Rækker!BG8,Rækker!BG20,0))))))</f>
        <v>0</v>
      </c>
      <c r="ER17" s="25">
        <f>IF(AD6=Rækker!B8,Rækker!C20,IF(AD6=Rækker!E8,Rækker!F20,IF(AD6=Rækker!H8,Rækker!I20,IF(AD6=Rækker!K8,Rækker!L20,IF(AD6=Rækker!N8,Rækker!O20,IF(AD6=Rækker!Q8,Rækker!R20,IF(AD6=Rækker!T8,Rækker!U20,ES17)))))))</f>
        <v>12</v>
      </c>
      <c r="ES17" s="25">
        <f>IF(AD6=Rækker!W8,Rækker!X20,IF(AD6=Rækker!Z8,Rækker!AA20,IF(AD6=Rækker!AC8,Rækker!AD20,IF(AD6=Rækker!AF8,Rækker!AG20,IF(AD6=Rækker!AI8,Rækker!AJ20,IF(AD6=Rækker!AL8,Rækker!AM20,IF(AD6=Rækker!AO8,Rækker!AP20,ET17)))))))</f>
        <v>12</v>
      </c>
      <c r="ET17" s="25">
        <f>IF(AD6=Rækker!AR8,Rækker!AS20,IF(AD6=Rækker!AU8,Rækker!AV20,IF(AD6=Rækker!AX8,Rækker!AY20,IF(AD6=Rækker!BA8,Rækker!BB20,IF(AD6=Rækker!BD8,Rækker!BE20,IF(AD6=Rækker!BG8,Rækker!BH20,0))))))</f>
        <v>0</v>
      </c>
      <c r="EU17" s="25">
        <f t="shared" si="47"/>
        <v>0</v>
      </c>
      <c r="EV17" s="25">
        <f t="shared" si="48"/>
        <v>0</v>
      </c>
      <c r="EW17" s="25">
        <f>IF(AF6=Rækker!B8,Rækker!B20,IF(AF6=Rækker!E8,Rækker!E20,IF(AF6=Rækker!H8,Rækker!H20,IF(AF6=Rækker!K8,Rækker!K20,IF(AF6=Rækker!N8,Rækker!N20,IF(AF6=Rækker!Q8,Rækker!Q20,IF(AF6=Rækker!T8,Rækker!T20,EX17)))))))</f>
        <v>0</v>
      </c>
      <c r="EX17" s="25">
        <f>IF(AF6=Rækker!W8,Rækker!W20,IF(AF6=Rækker!Z8,Rækker!Z20,IF(AF6=Rækker!AC8,Rækker!AC20,IF(AF6=Rækker!AF8,Rækker!AF20,IF(AF6=Rækker!AI8,Rækker!AI20,IF(AF6=Rækker!AL8,Rækker!AL20,IF(AF6=Rækker!AO8,Rækker!AO20,EY17)))))))</f>
        <v>0</v>
      </c>
      <c r="EY17" s="25">
        <f>IF(AF6=Rækker!AR8,Rækker!AR20,IF(AF6=Rækker!AU8,Rækker!AU20,IF(AF6=Rækker!AX8,Rækker!AX20,IF(AF6=Rækker!BA8,Rækker!BA20,IF(AF6=Rækker!BD8,Rækker!BD20,IF(AF6=Rækker!BG8,Rækker!BG20,0))))))</f>
        <v>0</v>
      </c>
      <c r="EZ17" s="25">
        <f>IF(AF6=Rækker!B8,Rækker!C20,IF(AF6=Rækker!E8,Rækker!F20,IF(AF6=Rækker!H8,Rækker!I20,IF(AF6=Rækker!K8,Rækker!L20,IF(AF6=Rækker!N8,Rækker!O20,IF(AF6=Rækker!Q8,Rækker!R20,IF(AF6=Rækker!T8,Rækker!U20,FA17)))))))</f>
        <v>0</v>
      </c>
      <c r="FA17" s="25">
        <f>IF(AF6=Rækker!W8,Rækker!X20,IF(AF6=Rækker!Z8,Rækker!AA20,IF(AF6=Rækker!AC8,Rækker!AD20,IF(AF6=Rækker!AF8,Rækker!AG20,IF(AF6=Rækker!AI8,Rækker!AJ20,IF(AF6=Rækker!AL8,Rækker!AM20,IF(AF6=Rækker!AO8,Rækker!AP20,FB17)))))))</f>
        <v>0</v>
      </c>
      <c r="FB17" s="25">
        <f>IF(AF6=Rækker!AR8,Rækker!AS20,IF(AF6=Rækker!AU8,Rækker!AV20,IF(AF6=Rækker!AX8,Rækker!AY20,IF(AF6=Rækker!BA8,Rækker!BB20,IF(AF6=Rækker!BD8,Rækker!BE20,IF(AF6=Rækker!BG8,Rækker!BH20,0))))))</f>
        <v>0</v>
      </c>
      <c r="FC17" s="25">
        <f t="shared" si="49"/>
        <v>2</v>
      </c>
      <c r="FD17" s="25">
        <f t="shared" si="50"/>
        <v>12</v>
      </c>
      <c r="FE17" s="25">
        <f>IF(AH6=Rækker!B8,Rækker!B20,IF(AH6=Rækker!E8,Rækker!E20,IF(AH6=Rækker!H8,Rækker!H20,IF(AH6=Rækker!K8,Rækker!K20,IF(AH6=Rækker!N8,Rækker!N20,IF(AH6=Rækker!Q8,Rækker!Q20,IF(AH6=Rækker!T8,Rækker!T20,FF17)))))))</f>
        <v>2</v>
      </c>
      <c r="FF17" s="25">
        <f>IF(AH6=Rækker!W8,Rækker!W20,IF(AH6=Rækker!Z8,Rækker!Z20,IF(AH6=Rækker!AC8,Rækker!AC20,IF(AH6=Rækker!AF8,Rækker!AF20,IF(AH6=Rækker!AI8,Rækker!AI20,IF(AH6=Rækker!AL8,Rækker!AL20,IF(AH6=Rækker!AO8,Rækker!AO20,FG17)))))))</f>
        <v>0</v>
      </c>
      <c r="FG17" s="25">
        <f>IF(AH6=Rækker!AR8,Rækker!AR20,IF(AH6=Rækker!AU8,Rækker!AU20,IF(AH6=Rækker!AX8,Rækker!AX20,IF(AH6=Rækker!BA8,Rækker!BA20,IF(AH6=Rækker!BD8,Rækker!BD20,IF(AH6=Rækker!BG8,Rækker!BG20,0))))))</f>
        <v>0</v>
      </c>
      <c r="FH17" s="25">
        <f>IF(AH6=Rækker!B8,Rækker!C20,IF(AH6=Rækker!E8,Rækker!F20,IF(AH6=Rækker!H8,Rækker!I20,IF(AH6=Rækker!K8,Rækker!L20,IF(AH6=Rækker!N8,Rækker!O20,IF(AH6=Rækker!Q8,Rækker!R20,IF(AH6=Rækker!T8,Rækker!U20,FI17)))))))</f>
        <v>12</v>
      </c>
      <c r="FI17" s="25">
        <f>IF(AH6=Rækker!W8,Rækker!X20,IF(AH6=Rækker!Z8,Rækker!AA20,IF(AH6=Rækker!AC8,Rækker!AD20,IF(AH6=Rækker!AF8,Rækker!AG20,IF(AH6=Rækker!AI8,Rækker!AJ20,IF(AH6=Rækker!AL8,Rækker!AM20,IF(AH6=Rækker!AO8,Rækker!AP20,FJ17)))))))</f>
        <v>0</v>
      </c>
      <c r="FJ17" s="25">
        <f>IF(AH6=Rækker!AR8,Rækker!AS20,IF(AH6=Rækker!AU8,Rækker!AV20,IF(AH6=Rækker!AX8,Rækker!AY20,IF(AH6=Rækker!BA8,Rækker!BB20,IF(AH6=Rækker!BD8,Rækker!BE20,IF(AH6=Rækker!BG8,Rækker!BH20,0))))))</f>
        <v>0</v>
      </c>
      <c r="FK17" s="25" t="str">
        <f t="shared" si="51"/>
        <v>X</v>
      </c>
      <c r="FL17" s="25" t="str">
        <f t="shared" si="52"/>
        <v>1X2</v>
      </c>
      <c r="FM17" s="25" t="str">
        <f>IF(AJ6=Rækker!B8,Rækker!B20,IF(AJ6=Rækker!E8,Rækker!E20,IF(AJ6=Rækker!H8,Rækker!H20,IF(AJ6=Rækker!K8,Rækker!K20,IF(AJ6=Rækker!N8,Rækker!N20,IF(AJ6=Rækker!Q8,Rækker!Q20,IF(AJ6=Rækker!T8,Rækker!T20,FN17)))))))</f>
        <v>x</v>
      </c>
      <c r="FN17" s="25" t="str">
        <f>IF(AJ6=Rækker!W8,Rækker!W20,IF(AJ6=Rækker!Z8,Rækker!Z20,IF(AJ6=Rækker!AC8,Rækker!AC20,IF(AJ6=Rækker!AF8,Rækker!AF20,IF(AJ6=Rækker!AI8,Rækker!AI20,IF(AJ6=Rækker!AL8,Rækker!AL20,IF(AJ6=Rækker!AO8,Rækker!AO20,FO17)))))))</f>
        <v>x</v>
      </c>
      <c r="FO17" s="25">
        <f>IF(AJ6=Rækker!AR8,Rækker!AR20,IF(AJ6=Rækker!AU8,Rækker!AU20,IF(AJ6=Rækker!AX8,Rækker!AX20,IF(AJ6=Rækker!BA8,Rækker!BA20,IF(AJ6=Rækker!BD8,Rækker!BD20,IF(AJ6=Rækker!BG8,Rækker!BG20,0))))))</f>
        <v>0</v>
      </c>
      <c r="FP17" s="25" t="str">
        <f>IF(AJ6=Rækker!B8,Rækker!C20,IF(AJ6=Rækker!E8,Rækker!F20,IF(AJ6=Rækker!H8,Rækker!I20,IF(AJ6=Rækker!K8,Rækker!L20,IF(AJ6=Rækker!N8,Rækker!O20,IF(AJ6=Rækker!Q8,Rækker!R20,IF(AJ6=Rækker!T8,Rækker!U20,FQ17)))))))</f>
        <v>1x2</v>
      </c>
      <c r="FQ17" s="25" t="str">
        <f>IF(AJ6=Rækker!W8,Rækker!X20,IF(AJ6=Rækker!Z8,Rækker!AA20,IF(AJ6=Rækker!AC8,Rækker!AD20,IF(AJ6=Rækker!AF8,Rækker!AG20,IF(AJ6=Rækker!AI8,Rækker!AJ20,IF(AJ6=Rækker!AL8,Rækker!AM20,IF(AJ6=Rækker!AO8,Rækker!AP20,FR17)))))))</f>
        <v>1x2</v>
      </c>
      <c r="FR17" s="25">
        <f>IF(AJ6=Rækker!AR8,Rækker!AS20,IF(AJ6=Rækker!AU8,Rækker!AV20,IF(AJ6=Rækker!AX8,Rækker!AY20,IF(AJ6=Rækker!BA8,Rækker!BB20,IF(AJ6=Rækker!BD8,Rækker!BE20,IF(AJ6=Rækker!BG8,Rækker!BH20,0))))))</f>
        <v>0</v>
      </c>
      <c r="FS17" s="25">
        <f t="shared" si="53"/>
        <v>2</v>
      </c>
      <c r="FT17" s="25">
        <f t="shared" si="54"/>
        <v>12</v>
      </c>
      <c r="FU17" s="25">
        <f>IF(AL6=Rækker!B8,Rækker!B20,IF(AL6=Rækker!E8,Rækker!E20,IF(AL6=Rækker!H8,Rækker!H20,IF(AL6=Rækker!K8,Rækker!K20,IF(AL6=Rækker!N8,Rækker!N20,IF(AL6=Rækker!Q8,Rækker!Q20,IF(AL6=Rækker!T8,Rækker!T20,FV17)))))))</f>
        <v>2</v>
      </c>
      <c r="FV17" s="25">
        <f>IF(AL6=Rækker!W8,Rækker!W20,IF(AL6=Rækker!Z8,Rækker!Z20,IF(AL6=Rækker!AC8,Rækker!AC20,IF(AL6=Rækker!AF8,Rækker!AF20,IF(AL6=Rækker!AI8,Rækker!AI20,IF(AL6=Rækker!AL8,Rækker!AL20,IF(AL6=Rækker!AO8,Rækker!AO20,FW17)))))))</f>
        <v>2</v>
      </c>
      <c r="FW17" s="25">
        <f>IF(AL6=Rækker!AR8,Rækker!AR20,IF(AL6=Rækker!AU8,Rækker!AU20,IF(AL6=Rækker!AX8,Rækker!AX20,IF(AL6=Rækker!BA8,Rækker!BA20,IF(AL6=Rækker!BD8,Rækker!BD20,IF(AL6=Rækker!BG8,Rækker!BG20,0))))))</f>
        <v>2</v>
      </c>
      <c r="FX17" s="25">
        <f>IF(AL6=Rækker!B8,Rækker!C20,IF(AL6=Rækker!E8,Rækker!F20,IF(AL6=Rækker!H8,Rækker!I20,IF(AL6=Rækker!K8,Rækker!L20,IF(AL6=Rækker!N8,Rækker!O20,IF(AL6=Rækker!Q8,Rækker!R20,IF(AL6=Rækker!T8,Rækker!U20,FY17)))))))</f>
        <v>12</v>
      </c>
      <c r="FY17" s="25">
        <f>IF(AL6=Rækker!W8,Rækker!X20,IF(AL6=Rækker!Z8,Rækker!AA20,IF(AL6=Rækker!AC8,Rækker!AD20,IF(AL6=Rækker!AF8,Rækker!AG20,IF(AL6=Rækker!AI8,Rækker!AJ20,IF(AL6=Rækker!AL8,Rækker!AM20,IF(AL6=Rækker!AO8,Rækker!AP20,FZ17)))))))</f>
        <v>12</v>
      </c>
      <c r="FZ17" s="25">
        <f>IF(AL6=Rækker!AR8,Rækker!AS20,IF(AL6=Rækker!AU8,Rækker!AV20,IF(AL6=Rækker!AX8,Rækker!AY20,IF(AL6=Rækker!BA8,Rækker!BB20,IF(AL6=Rækker!BD8,Rækker!BE20,IF(AL6=Rækker!BG8,Rækker!BH20,0))))))</f>
        <v>12</v>
      </c>
      <c r="GA17" s="25">
        <f t="shared" si="55"/>
        <v>2</v>
      </c>
      <c r="GB17" s="25">
        <f t="shared" si="56"/>
        <v>12</v>
      </c>
      <c r="GC17" s="25">
        <f>IF(AN6=Rækker!B8,Rækker!B20,IF(AN6=Rækker!E8,Rækker!E20,IF(AN6=Rækker!H8,Rækker!H20,IF(AN6=Rækker!K8,Rækker!K20,IF(AN6=Rækker!N8,Rækker!N20,IF(AN6=Rækker!Q8,Rækker!Q20,IF(AN6=Rækker!T8,Rækker!T20,GD17)))))))</f>
        <v>2</v>
      </c>
      <c r="GD17" s="25">
        <f>IF(AN6=Rækker!W8,Rækker!W20,IF(AN6=Rækker!Z8,Rækker!Z20,IF(AN6=Rækker!AC8,Rækker!AC20,IF(AN6=Rækker!AF8,Rækker!AF20,IF(AN6=Rækker!AI8,Rækker!AI20,IF(AN6=Rækker!AL8,Rækker!AL20,IF(AN6=Rækker!AO8,Rækker!AO20,GE17)))))))</f>
        <v>2</v>
      </c>
      <c r="GE17" s="25">
        <f>IF(AN6=Rækker!AR8,Rækker!AR20,IF(AN6=Rækker!AU8,Rækker!AU20,IF(AN6=Rækker!AX8,Rækker!AX20,IF(AN6=Rækker!BA8,Rækker!BA20,IF(AN6=Rækker!BD8,Rækker!BD20,IF(AN6=Rækker!BG8,Rækker!BG20,0))))))</f>
        <v>0</v>
      </c>
      <c r="GF17" s="25">
        <f>IF(AN6=Rækker!B8,Rækker!C20,IF(AN6=Rækker!E8,Rækker!F20,IF(AN6=Rækker!H8,Rækker!I20,IF(AN6=Rækker!K8,Rækker!L20,IF(AN6=Rækker!N8,Rækker!O20,IF(AN6=Rækker!Q8,Rækker!R20,IF(AN6=Rækker!T8,Rækker!U20,GG17)))))))</f>
        <v>12</v>
      </c>
      <c r="GG17" s="25">
        <f>IF(AN6=Rækker!W8,Rækker!X20,IF(AN6=Rækker!Z8,Rækker!AA20,IF(AN6=Rækker!AC8,Rækker!AD20,IF(AN6=Rækker!AF8,Rækker!AG20,IF(AN6=Rækker!AI8,Rækker!AJ20,IF(AN6=Rækker!AL8,Rækker!AM20,IF(AN6=Rækker!AO8,Rækker!AP20,GH17)))))))</f>
        <v>12</v>
      </c>
      <c r="GH17" s="25">
        <f>IF(AN6=Rækker!AR8,Rækker!AS20,IF(AN6=Rækker!AU8,Rækker!AV20,IF(AN6=Rækker!AX8,Rækker!AY20,IF(AN6=Rækker!BA8,Rækker!BB20,IF(AN6=Rækker!BD8,Rækker!BE20,IF(AN6=Rækker!BG8,Rækker!BH20,0))))))</f>
        <v>0</v>
      </c>
      <c r="GI17" s="25">
        <f t="shared" si="57"/>
        <v>1</v>
      </c>
      <c r="GJ17" s="25">
        <f t="shared" si="58"/>
        <v>12</v>
      </c>
      <c r="GK17" s="25">
        <f>IF(AP6=Rækker!B8,Rækker!B20,IF(AP6=Rækker!E8,Rækker!E20,IF(AP6=Rækker!H8,Rækker!H20,IF(AP6=Rækker!K8,Rækker!K20,IF(AP6=Rækker!N8,Rækker!N20,IF(AP6=Rækker!Q8,Rækker!Q20,IF(AP6=Rækker!T8,Rækker!T20,GL17)))))))</f>
        <v>1</v>
      </c>
      <c r="GL17" s="25">
        <f>IF(AP6=Rækker!W8,Rækker!W20,IF(AP6=Rækker!Z8,Rækker!Z20,IF(AP6=Rækker!AC8,Rækker!AC20,IF(AP6=Rækker!AF8,Rækker!AF20,IF(AP6=Rækker!AI8,Rækker!AI20,IF(AP6=Rækker!AL8,Rækker!AL20,IF(AP6=Rækker!AO8,Rækker!AO20,GM17)))))))</f>
        <v>0</v>
      </c>
      <c r="GM17" s="25">
        <f>IF(AP6=Rækker!AR8,Rækker!AR20,IF(AP6=Rækker!AU8,Rækker!AU20,IF(AP6=Rækker!AX8,Rækker!AX20,IF(AP6=Rækker!BA8,Rækker!BA20,IF(AP6=Rækker!BD8,Rækker!BD20,IF(AP6=Rækker!BG8,Rækker!BG20,0))))))</f>
        <v>0</v>
      </c>
      <c r="GN17" s="25">
        <f>IF(AP6=Rækker!B8,Rækker!C20,IF(AP6=Rækker!E8,Rækker!F20,IF(AP6=Rækker!H8,Rækker!I20,IF(AP6=Rækker!K8,Rækker!L20,IF(AP6=Rækker!N8,Rækker!O20,IF(AP6=Rækker!Q8,Rækker!R20,IF(AP6=Rækker!T8,Rækker!U20,GO17)))))))</f>
        <v>12</v>
      </c>
      <c r="GO17" s="25">
        <f>IF(AP6=Rækker!W8,Rækker!X20,IF(AP6=Rækker!Z8,Rækker!AA20,IF(AP6=Rækker!AC8,Rækker!AD20,IF(AP6=Rækker!AF8,Rækker!AG20,IF(AP6=Rækker!AI8,Rækker!AJ20,IF(AP6=Rækker!AL8,Rækker!AM20,IF(AP6=Rækker!AO8,Rækker!AP20,GP17)))))))</f>
        <v>0</v>
      </c>
      <c r="GP17" s="25">
        <f>IF(AP6=Rækker!AR8,Rækker!AS20,IF(AP6=Rækker!AU8,Rækker!AV20,IF(AP6=Rækker!AX8,Rækker!AY20,IF(AP6=Rækker!BA8,Rækker!BB20,IF(AP6=Rækker!BD8,Rækker!BE20,IF(AP6=Rækker!BG8,Rækker!BH20,0))))))</f>
        <v>0</v>
      </c>
      <c r="GQ17" s="25">
        <f t="shared" si="59"/>
        <v>1</v>
      </c>
      <c r="GR17" s="25">
        <f t="shared" si="60"/>
        <v>12</v>
      </c>
      <c r="GS17" s="25">
        <f>IF(AR6=Rækker!B8,Rækker!B20,IF(AR6=Rækker!E8,Rækker!E20,IF(AR6=Rækker!H8,Rækker!H20,IF(AR6=Rækker!K8,Rækker!K20,IF(AR6=Rækker!N8,Rækker!N20,IF(AR6=Rækker!Q8,Rækker!Q20,IF(AR6=Rækker!T8,Rækker!T20,GT17)))))))</f>
        <v>1</v>
      </c>
      <c r="GT17" s="25">
        <f>IF(AR6=Rækker!W8,Rækker!W20,IF(AR6=Rækker!Z8,Rækker!Z20,IF(AR6=Rækker!AC8,Rækker!AC20,IF(AR6=Rækker!AF8,Rækker!AF20,IF(AR6=Rækker!AI8,Rækker!AI20,IF(AR6=Rækker!AL8,Rækker!AL20,IF(AR6=Rækker!AO8,Rækker!AO20,GU17)))))))</f>
        <v>0</v>
      </c>
      <c r="GU17" s="25">
        <f>IF(AR6=Rækker!AR8,Rækker!AR20,IF(AR6=Rækker!AU8,Rækker!AU20,IF(AR6=Rækker!AX8,Rækker!AX20,IF(AR6=Rækker!BA8,Rækker!BA20,IF(AR6=Rækker!BD8,Rækker!BD20,IF(AR6=Rækker!BG8,Rækker!BG20,0))))))</f>
        <v>0</v>
      </c>
      <c r="GV17" s="25">
        <f>IF(AR6=Rækker!B8,Rækker!C20,IF(AR6=Rækker!E8,Rækker!F20,IF(AR6=Rækker!H8,Rækker!I20,IF(AR6=Rækker!K8,Rækker!L20,IF(AR6=Rækker!N8,Rækker!O20,IF(AR6=Rækker!Q8,Rækker!R20,IF(AR6=Rækker!T8,Rækker!U20,GW17)))))))</f>
        <v>12</v>
      </c>
      <c r="GW17" s="25">
        <f>IF(AR6=Rækker!W8,Rækker!X20,IF(AR6=Rækker!Z8,Rækker!AA20,IF(AR6=Rækker!AC8,Rækker!AD20,IF(AR6=Rækker!AF8,Rækker!AG20,IF(AR6=Rækker!AI8,Rækker!AJ20,IF(AR6=Rækker!AL8,Rækker!AM20,IF(AR6=Rækker!AO8,Rækker!AP20,GX17)))))))</f>
        <v>0</v>
      </c>
      <c r="GX17" s="25">
        <f>IF(AR6=Rækker!AR8,Rækker!AS20,IF(AR6=Rækker!AU8,Rækker!AV20,IF(AR6=Rækker!AX8,Rækker!AY20,IF(AR6=Rækker!BA8,Rækker!BB20,IF(AR6=Rækker!BD8,Rækker!BE20,IF(AR6=Rækker!BG8,Rækker!BH20,0))))))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Plymouth - Huddersfield..........................................................................................</v>
      </c>
      <c r="D18" s="121" t="s">
        <v>109</v>
      </c>
      <c r="E18" s="87"/>
      <c r="F18" s="44">
        <f t="shared" si="0"/>
        <v>1</v>
      </c>
      <c r="G18" s="45">
        <f t="shared" si="0"/>
        <v>12</v>
      </c>
      <c r="H18" s="44">
        <f t="shared" si="1"/>
        <v>1</v>
      </c>
      <c r="I18" s="46">
        <f t="shared" si="1"/>
        <v>12</v>
      </c>
      <c r="J18" s="44">
        <f t="shared" si="2"/>
        <v>1</v>
      </c>
      <c r="K18" s="45">
        <f t="shared" si="2"/>
        <v>12</v>
      </c>
      <c r="L18" s="44">
        <f t="shared" si="3"/>
        <v>1</v>
      </c>
      <c r="M18" s="45">
        <f t="shared" si="3"/>
        <v>12</v>
      </c>
      <c r="N18" s="44">
        <f t="shared" si="4"/>
        <v>1</v>
      </c>
      <c r="O18" s="45">
        <f t="shared" si="4"/>
        <v>12</v>
      </c>
      <c r="P18" s="44">
        <f t="shared" si="5"/>
        <v>1</v>
      </c>
      <c r="Q18" s="45">
        <f t="shared" si="5"/>
        <v>12</v>
      </c>
      <c r="R18" s="44">
        <f t="shared" si="6"/>
        <v>1</v>
      </c>
      <c r="S18" s="45">
        <f t="shared" si="6"/>
        <v>12</v>
      </c>
      <c r="T18" s="44" t="str">
        <f t="shared" si="7"/>
        <v>X</v>
      </c>
      <c r="U18" s="45" t="str">
        <f t="shared" si="7"/>
        <v>1X</v>
      </c>
      <c r="V18" s="44">
        <f t="shared" si="8"/>
        <v>1</v>
      </c>
      <c r="W18" s="45" t="str">
        <f t="shared" si="8"/>
        <v>1X</v>
      </c>
      <c r="X18" s="44">
        <f t="shared" si="9"/>
        <v>1</v>
      </c>
      <c r="Y18" s="45">
        <f t="shared" si="9"/>
        <v>12</v>
      </c>
      <c r="Z18" s="44">
        <f t="shared" si="10"/>
        <v>1</v>
      </c>
      <c r="AA18" s="45" t="str">
        <f t="shared" si="10"/>
        <v>1X</v>
      </c>
      <c r="AB18" s="44">
        <f t="shared" si="11"/>
        <v>1</v>
      </c>
      <c r="AC18" s="45">
        <f t="shared" si="11"/>
        <v>12</v>
      </c>
      <c r="AD18" s="44">
        <f t="shared" si="12"/>
        <v>1</v>
      </c>
      <c r="AE18" s="45">
        <f t="shared" si="12"/>
        <v>12</v>
      </c>
      <c r="AF18" s="44" t="str">
        <f t="shared" si="13"/>
        <v/>
      </c>
      <c r="AG18" s="45" t="str">
        <f t="shared" si="13"/>
        <v/>
      </c>
      <c r="AH18" s="44">
        <f t="shared" si="14"/>
        <v>1</v>
      </c>
      <c r="AI18" s="45">
        <f t="shared" si="14"/>
        <v>1</v>
      </c>
      <c r="AJ18" s="44">
        <f t="shared" si="15"/>
        <v>1</v>
      </c>
      <c r="AK18" s="45" t="str">
        <f t="shared" si="15"/>
        <v>1X</v>
      </c>
      <c r="AL18" s="44">
        <f t="shared" si="16"/>
        <v>1</v>
      </c>
      <c r="AM18" s="45">
        <f t="shared" si="16"/>
        <v>12</v>
      </c>
      <c r="AN18" s="44">
        <f t="shared" si="17"/>
        <v>1</v>
      </c>
      <c r="AO18" s="45">
        <f t="shared" si="17"/>
        <v>1</v>
      </c>
      <c r="AP18" s="44">
        <f t="shared" si="18"/>
        <v>1</v>
      </c>
      <c r="AQ18" s="45">
        <f t="shared" si="18"/>
        <v>1</v>
      </c>
      <c r="AR18" s="44">
        <f t="shared" si="19"/>
        <v>1</v>
      </c>
      <c r="AS18" s="46">
        <f t="shared" si="19"/>
        <v>12</v>
      </c>
      <c r="AT18" s="21">
        <f t="shared" si="20"/>
        <v>0</v>
      </c>
      <c r="AU18" s="25">
        <f t="shared" si="21"/>
        <v>1</v>
      </c>
      <c r="AV18" s="25">
        <f t="shared" si="22"/>
        <v>12</v>
      </c>
      <c r="AW18" s="25">
        <f>IF(F6=Rækker!B8,Rækker!B21,IF(F6=Rækker!E8,Rækker!E21,IF(F6=Rækker!H8,Rækker!H21,IF(F6=Rækker!K8,Rækker!K21,IF(F6=Rækker!N8,Rækker!N21,IF(F6=Rækker!Q8,Rækker!Q21,IF(F6=Rækker!T8,Rækker!T21,AX18)))))))</f>
        <v>1</v>
      </c>
      <c r="AX18" s="25">
        <f>IF(F6=Rækker!W8,Rækker!W21,IF(F6=Rækker!Z8,Rækker!Z21,IF(F6=Rækker!AC8,Rækker!AC21,IF(F6=Rækker!AF8,Rækker!AF21,IF(F6=Rækker!AI8,Rækker!AI21,IF(F6=Rækker!AL8,Rækker!AL21,IF(F6=Rækker!AO8,Rækker!AO21,AY18)))))))</f>
        <v>1</v>
      </c>
      <c r="AY18" s="25">
        <f>IF(F6=Rækker!AR8,Rækker!AR21,IF(F6=Rækker!AU8,Rækker!AU21,IF(F6=Rækker!AX8,Rækker!AX21,IF(F6=Rækker!BA8,Rækker!BA21,IF(F6=Rækker!BD8,Rækker!BD21,IF(F6=Rækker!BG8,Rækker!BG21,0))))))</f>
        <v>1</v>
      </c>
      <c r="AZ18" s="25">
        <f>IF(F6=Rækker!B8,Rækker!C21,IF(F6=Rækker!E8,Rækker!F21,IF(F6=Rækker!H8,Rækker!I21,IF(F6=Rækker!K8,Rækker!L21,IF(F6=Rækker!N8,Rækker!O21,IF(F6=Rækker!Q8,Rækker!R21,IF(F6=Rækker!T8,Rækker!U21,BA18)))))))</f>
        <v>12</v>
      </c>
      <c r="BA18" s="25">
        <f>IF(F6=Rækker!W8,Rækker!X21,IF(F6=Rækker!Z8,Rækker!AA21,IF(F6=Rækker!AC8,Rækker!AD21,IF(F6=Rækker!AF8,Rækker!AG21,IF(F6=Rækker!AI8,Rækker!AJ21,IF(F6=Rækker!AL8,Rækker!AM21,IF(F6=Rækker!AO8,Rækker!AP21,BB18)))))))</f>
        <v>12</v>
      </c>
      <c r="BB18" s="25">
        <f>IF(F6=Rækker!AR8,Rækker!AS21,IF(F6=Rækker!AU8,Rækker!AV21,IF(F6=Rækker!AX8,Rækker!AY21,IF(F6=Rækker!BA8,Rækker!BB21,IF(F6=Rækker!BD8,Rækker!BE21,IF(F6=Rækker!BG8,Rækker!BH21,0))))))</f>
        <v>12</v>
      </c>
      <c r="BC18" s="25">
        <f t="shared" si="23"/>
        <v>1</v>
      </c>
      <c r="BD18" s="25">
        <f t="shared" si="24"/>
        <v>12</v>
      </c>
      <c r="BE18" s="25">
        <f>IF(H6=Rækker!B8,Rækker!B21,IF(H6=Rækker!E8,Rækker!E21,IF(H6=Rækker!H8,Rækker!H21,IF(H6=Rækker!K8,Rækker!K21,IF(H6=Rækker!N8,Rækker!N21,IF(H6=Rækker!Q8,Rækker!Q21,IF(H6=Rækker!T8,Rækker!T21,BF18)))))))</f>
        <v>1</v>
      </c>
      <c r="BF18" s="25">
        <f>IF(H6=Rækker!W8,Rækker!W21,IF(H6=Rækker!Z8,Rækker!Z21,IF(H6=Rækker!AC8,Rækker!AC21,IF(H6=Rækker!AF8,Rækker!AF21,IF(H6=Rækker!AI8,Rækker!AI21,IF(H6=Rækker!AL8,Rækker!AL21,IF(H6=Rækker!AO8,Rækker!AO21,BG18)))))))</f>
        <v>1</v>
      </c>
      <c r="BG18" s="25">
        <f>IF(H6=Rækker!AR8,Rækker!AR21,IF(H6=Rækker!AU8,Rækker!AU21,IF(H6=Rækker!AX8,Rækker!AX21,IF(H6=Rækker!BA8,Rækker!BA21,IF(H6=Rækker!BD8,Rækker!BD21,IF(H6=Rækker!BG8,Rækker!BG21,0))))))</f>
        <v>1</v>
      </c>
      <c r="BH18" s="25">
        <f>IF(H6=Rækker!B8,Rækker!C21,IF(H6=Rækker!E8,Rækker!F21,IF(H6=Rækker!H8,Rækker!I21,IF(H6=Rækker!K8,Rækker!L21,IF(H6=Rækker!N8,Rækker!O21,IF(H6=Rækker!Q8,Rækker!R21,IF(H6=Rækker!T8,Rækker!U21,BI18)))))))</f>
        <v>12</v>
      </c>
      <c r="BI18" s="25">
        <f>IF(H6=Rækker!W8,Rækker!X21,IF(H6=Rækker!Z8,Rækker!AA21,IF(H6=Rækker!AC8,Rækker!AD21,IF(H6=Rækker!AF8,Rækker!AG21,IF(H6=Rækker!AI8,Rækker!AJ21,IF(H6=Rækker!AL8,Rækker!AM21,IF(H6=Rækker!AO8,Rækker!AP21,BJ18)))))))</f>
        <v>12</v>
      </c>
      <c r="BJ18" s="25">
        <f>IF(H6=Rækker!AR8,Rækker!AS21,IF(H6=Rækker!AU8,Rækker!AV21,IF(H6=Rækker!AX8,Rækker!AY21,IF(H6=Rækker!BA8,Rækker!BB21,IF(H6=Rækker!BD8,Rækker!BE21,IF(H6=Rækker!BG8,Rækker!BH21,0))))))</f>
        <v>12</v>
      </c>
      <c r="BK18" s="25">
        <f t="shared" si="25"/>
        <v>1</v>
      </c>
      <c r="BL18" s="25">
        <f t="shared" si="26"/>
        <v>12</v>
      </c>
      <c r="BM18" s="25">
        <f>IF(J6=Rækker!B8,Rækker!B21,IF(J6=Rækker!E8,Rækker!E21,IF(J6=Rækker!H8,Rækker!H21,IF(J6=Rækker!K8,Rækker!K21,IF(J6=Rækker!N8,Rækker!N21,IF(J6=Rækker!Q8,Rækker!Q21,IF(J6=Rækker!T8,Rækker!T21,BN18)))))))</f>
        <v>1</v>
      </c>
      <c r="BN18" s="25">
        <f>IF(J6=Rækker!W8,Rækker!W21,IF(J6=Rækker!Z8,Rækker!Z21,IF(J6=Rækker!AC8,Rækker!AC21,IF(J6=Rækker!AF8,Rækker!AF21,IF(J6=Rækker!AI8,Rækker!AI21,IF(J6=Rækker!AL8,Rækker!AL21,IF(J6=Rækker!AO8,Rækker!AO21,BO18)))))))</f>
        <v>0</v>
      </c>
      <c r="BO18" s="25">
        <f>IF(J6=Rækker!AR8,Rækker!AR21,IF(J6=Rækker!AU8,Rækker!AU21,IF(J6=Rækker!AX8,Rækker!AX21,IF(J6=Rækker!BA8,Rækker!BA21,IF(J6=Rækker!BD8,Rækker!BD21,IF(J6=Rækker!BG8,Rækker!BG21,0))))))</f>
        <v>0</v>
      </c>
      <c r="BP18" s="25">
        <f>IF(J6=Rækker!B8,Rækker!C21,IF(J6=Rækker!E8,Rækker!F21,IF(J6=Rækker!H8,Rækker!I21,IF(J6=Rækker!K8,Rækker!L21,IF(J6=Rækker!N8,Rækker!O21,IF(J6=Rækker!Q8,Rækker!R21,IF(J6=Rækker!T8,Rækker!U21,BQ18)))))))</f>
        <v>12</v>
      </c>
      <c r="BQ18" s="25">
        <f>IF(J6=Rækker!W8,Rækker!X21,IF(J6=Rækker!Z8,Rækker!AA21,IF(J6=Rækker!AC8,Rækker!AD21,IF(J6=Rækker!AF8,Rækker!AG21,IF(J6=Rækker!AI8,Rækker!AJ21,IF(J6=Rækker!AL8,Rækker!AM21,IF(J6=Rækker!AO8,Rækker!AP21,BR18)))))))</f>
        <v>0</v>
      </c>
      <c r="BR18" s="25">
        <f>IF(J6=Rækker!AR8,Rækker!AS21,IF(J6=Rækker!AU8,Rækker!AV21,IF(J6=Rækker!AX8,Rækker!AY21,IF(J6=Rækker!BA8,Rækker!BB21,IF(J6=Rækker!BD8,Rækker!BE21,IF(J6=Rækker!BG8,Rækker!BH21,0))))))</f>
        <v>0</v>
      </c>
      <c r="BS18" s="25">
        <f t="shared" si="27"/>
        <v>1</v>
      </c>
      <c r="BT18" s="25">
        <f t="shared" si="28"/>
        <v>12</v>
      </c>
      <c r="BU18" s="25">
        <f>IF(L6=Rækker!B8,Rækker!B21,IF(L6=Rækker!E8,Rækker!E21,IF(L6=Rækker!H8,Rækker!H21,IF(L6=Rækker!K8,Rækker!K21,IF(L6=Rækker!N8,Rækker!N21,IF(L6=Rækker!Q8,Rækker!Q21,IF(L6=Rækker!T8,Rækker!T21,BV18)))))))</f>
        <v>1</v>
      </c>
      <c r="BV18" s="25">
        <f>IF(L6=Rækker!W8,Rækker!W21,IF(L6=Rækker!Z8,Rækker!Z21,IF(L6=Rækker!AC8,Rækker!AC21,IF(L6=Rækker!AF8,Rækker!AF21,IF(L6=Rækker!AI8,Rækker!AI21,IF(L6=Rækker!AL8,Rækker!AL21,IF(L6=Rækker!AO8,Rækker!AO21,BW18)))))))</f>
        <v>0</v>
      </c>
      <c r="BW18" s="25">
        <f>IF(L6=Rækker!AR8,Rækker!AR21,IF(L6=Rækker!AU8,Rækker!AU21,IF(L6=Rækker!AX8,Rækker!AX21,IF(L6=Rækker!BA8,Rækker!BA21,IF(L6=Rækker!BD8,Rækker!BD21,IF(L6=Rækker!BG8,Rækker!BG21,0))))))</f>
        <v>0</v>
      </c>
      <c r="BX18" s="25">
        <f>IF(L6=Rækker!B8,Rækker!C21,IF(L6=Rækker!E8,Rækker!F21,IF(L6=Rækker!H8,Rækker!I21,IF(L6=Rækker!K8,Rækker!L21,IF(L6=Rækker!N8,Rækker!O21,IF(L6=Rækker!Q8,Rækker!R21,IF(L6=Rækker!T8,Rækker!U21,BY18)))))))</f>
        <v>12</v>
      </c>
      <c r="BY18" s="25">
        <f>IF(L6=Rækker!W8,Rækker!X21,IF(L6=Rækker!Z8,Rækker!AA21,IF(L6=Rækker!AC8,Rækker!AD21,IF(L6=Rækker!AF8,Rækker!AG21,IF(L6=Rækker!AI8,Rækker!AJ21,IF(L6=Rækker!AL8,Rækker!AM21,IF(L6=Rækker!AO8,Rækker!AP21,BZ18)))))))</f>
        <v>0</v>
      </c>
      <c r="BZ18" s="25">
        <f>IF(L6=Rækker!AR8,Rækker!AS21,IF(L6=Rækker!AU8,Rækker!AV21,IF(L6=Rækker!AX8,Rækker!AY21,IF(L6=Rækker!BA8,Rækker!BB21,IF(L6=Rækker!BD8,Rækker!BE21,IF(L6=Rækker!BG8,Rækker!BH21,0))))))</f>
        <v>0</v>
      </c>
      <c r="CA18" s="25">
        <f t="shared" si="29"/>
        <v>1</v>
      </c>
      <c r="CB18" s="25">
        <f t="shared" si="30"/>
        <v>12</v>
      </c>
      <c r="CC18" s="25">
        <f>IF(N6=Rækker!B8,Rækker!B21,IF(N6=Rækker!E8,Rækker!E21,IF(N6=Rækker!H8,Rækker!H21,IF(N6=Rækker!K8,Rækker!K21,IF(N6=Rækker!N8,Rækker!N21,IF(N6=Rækker!Q8,Rækker!Q21,IF(N6=Rækker!T8,Rækker!T21,CD18)))))))</f>
        <v>1</v>
      </c>
      <c r="CD18" s="25">
        <f>IF(N6=Rækker!W8,Rækker!W21,IF(N6=Rækker!Z8,Rækker!Z21,IF(N6=Rækker!AC8,Rækker!AC21,IF(N6=Rækker!AF8,Rækker!AF21,IF(N6=Rækker!AI8,Rækker!AI21,IF(N6=Rækker!AL8,Rækker!AL21,IF(N6=Rækker!AO8,Rækker!AO21,CE18)))))))</f>
        <v>1</v>
      </c>
      <c r="CE18" s="25">
        <f>IF(N6=Rækker!AR8,Rækker!AR21,IF(N6=Rækker!AU8,Rækker!AU21,IF(N6=Rækker!AX8,Rækker!AX21,IF(N6=Rækker!BA8,Rækker!BA21,IF(N6=Rækker!BD8,Rækker!BD21,IF(N6=Rækker!BG8,Rækker!BG21,0))))))</f>
        <v>0</v>
      </c>
      <c r="CF18" s="25">
        <f>IF(N6=Rækker!B8,Rækker!C21,IF(N6=Rækker!E8,Rækker!F21,IF(N6=Rækker!H8,Rækker!I21,IF(N6=Rækker!K8,Rækker!L21,IF(N6=Rækker!N8,Rækker!O21,IF(N6=Rækker!Q8,Rækker!R21,IF(N6=Rækker!T8,Rækker!U21,CG18)))))))</f>
        <v>12</v>
      </c>
      <c r="CG18" s="25">
        <f>IF(N6=Rækker!W8,Rækker!X21,IF(N6=Rækker!Z8,Rækker!AA21,IF(N6=Rækker!AC8,Rækker!AD21,IF(N6=Rækker!AF8,Rækker!AG21,IF(N6=Rækker!AI8,Rækker!AJ21,IF(N6=Rækker!AL8,Rækker!AM21,IF(N6=Rækker!AO8,Rækker!AP21,CH18)))))))</f>
        <v>12</v>
      </c>
      <c r="CH18" s="25">
        <f>IF(N6=Rækker!AR8,Rækker!AS21,IF(N6=Rækker!AU8,Rækker!AV21,IF(N6=Rækker!AX8,Rækker!AY21,IF(N6=Rækker!BA8,Rækker!BB21,IF(N6=Rækker!BD8,Rækker!BE21,IF(N6=Rækker!BG8,Rækker!BH21,0))))))</f>
        <v>0</v>
      </c>
      <c r="CI18" s="25">
        <f t="shared" si="31"/>
        <v>1</v>
      </c>
      <c r="CJ18" s="25">
        <f t="shared" si="32"/>
        <v>12</v>
      </c>
      <c r="CK18" s="25">
        <f>IF(P6=Rækker!B8,Rækker!B21,IF(P6=Rækker!E8,Rækker!E21,IF(P6=Rækker!H8,Rækker!H21,IF(P6=Rækker!K8,Rækker!K21,IF(P6=Rækker!N8,Rækker!N21,IF(P6=Rækker!Q8,Rækker!Q21,IF(P6=Rækker!T8,Rækker!T21,CL18)))))))</f>
        <v>1</v>
      </c>
      <c r="CL18" s="25">
        <f>IF(P6=Rækker!W8,Rækker!W21,IF(P6=Rækker!Z8,Rækker!Z21,IF(P6=Rækker!AC8,Rækker!AC21,IF(P6=Rækker!AF8,Rækker!AF21,IF(P6=Rækker!AI8,Rækker!AI21,IF(P6=Rækker!AL8,Rækker!AL21,IF(P6=Rækker!AO8,Rækker!AO21,CM18)))))))</f>
        <v>1</v>
      </c>
      <c r="CM18" s="25">
        <f>IF(P6=Rækker!AR8,Rækker!AR21,IF(P6=Rækker!AU8,Rækker!AU21,IF(P6=Rækker!AX8,Rækker!AX21,IF(P6=Rækker!BA8,Rækker!BA21,IF(P6=Rækker!BD8,Rækker!BD21,IF(P6=Rækker!BG8,Rækker!BG21,0))))))</f>
        <v>1</v>
      </c>
      <c r="CN18" s="25">
        <f>IF(P6=Rækker!B8,Rækker!C21,IF(P6=Rækker!E8,Rækker!F21,IF(P6=Rækker!H8,Rækker!I21,IF(P6=Rækker!K8,Rækker!L21,IF(P6=Rækker!N8,Rækker!O21,IF(P6=Rækker!Q8,Rækker!R21,IF(P6=Rækker!T8,Rækker!U21,CO18)))))))</f>
        <v>12</v>
      </c>
      <c r="CO18" s="25">
        <f>IF(P6=Rækker!W8,Rækker!X21,IF(P6=Rækker!Z8,Rækker!AA21,IF(P6=Rækker!AC8,Rækker!AD21,IF(P6=Rækker!AF8,Rækker!AG21,IF(P6=Rækker!AI8,Rækker!AJ21,IF(P6=Rækker!AL8,Rækker!AM21,IF(P6=Rækker!AO8,Rækker!AP21,CP18)))))))</f>
        <v>12</v>
      </c>
      <c r="CP18" s="25">
        <f>IF(P6=Rækker!AR8,Rækker!AS21,IF(P6=Rækker!AU8,Rækker!AV21,IF(P6=Rækker!AX8,Rækker!AY21,IF(P6=Rækker!BA8,Rækker!BB21,IF(P6=Rækker!BD8,Rækker!BE21,IF(P6=Rækker!BG8,Rækker!BH21,0))))))</f>
        <v>12</v>
      </c>
      <c r="CQ18" s="25">
        <f t="shared" si="33"/>
        <v>1</v>
      </c>
      <c r="CR18" s="25">
        <f t="shared" si="34"/>
        <v>12</v>
      </c>
      <c r="CS18" s="25">
        <f>IF(R6=Rækker!B8,Rækker!B21,IF(R6=Rækker!E8,Rækker!E21,IF(R6=Rækker!H8,Rækker!H21,IF(R6=Rækker!K8,Rækker!K21,IF(R6=Rækker!N8,Rækker!N21,IF(R6=Rækker!Q8,Rækker!Q21,IF(R6=Rækker!T8,Rækker!T21,CT18)))))))</f>
        <v>1</v>
      </c>
      <c r="CT18" s="25">
        <f>IF(R6=Rækker!W8,Rækker!W21,IF(R6=Rækker!Z8,Rækker!Z21,IF(R6=Rækker!AC8,Rækker!AC21,IF(R6=Rækker!AF8,Rækker!AF21,IF(R6=Rækker!AI8,Rækker!AI21,IF(R6=Rækker!AL8,Rækker!AL21,IF(R6=Rækker!AO8,Rækker!AO21,CU18)))))))</f>
        <v>1</v>
      </c>
      <c r="CU18" s="25">
        <f>IF(R6=Rækker!AR8,Rækker!AR21,IF(R6=Rækker!AU8,Rækker!AU21,IF(R6=Rækker!AX8,Rækker!AX21,IF(R6=Rækker!BA8,Rækker!BA21,IF(R6=Rækker!BD8,Rækker!BD21,IF(R6=Rækker!BG8,Rækker!BG21,0))))))</f>
        <v>0</v>
      </c>
      <c r="CV18" s="25">
        <f>IF(R6=Rækker!B8,Rækker!C21,IF(R6=Rækker!E8,Rækker!F21,IF(R6=Rækker!H8,Rækker!I21,IF(R6=Rækker!K8,Rækker!L21,IF(R6=Rækker!N8,Rækker!O21,IF(R6=Rækker!Q8,Rækker!R21,IF(R6=Rækker!T8,Rækker!U21,CW18)))))))</f>
        <v>12</v>
      </c>
      <c r="CW18" s="25">
        <f>IF(R6=Rækker!W8,Rækker!X21,IF(R6=Rækker!Z8,Rækker!AA21,IF(R6=Rækker!AC8,Rækker!AD21,IF(R6=Rækker!AF8,Rækker!AG21,IF(R6=Rækker!AI8,Rækker!AJ21,IF(R6=Rækker!AL8,Rækker!AM21,IF(R6=Rækker!AO8,Rækker!AP21,CX18)))))))</f>
        <v>12</v>
      </c>
      <c r="CX18" s="25">
        <f>IF(R6=Rækker!AR8,Rækker!AS21,IF(R6=Rækker!AU8,Rækker!AV21,IF(R6=Rækker!AX8,Rækker!AY21,IF(R6=Rækker!BA8,Rækker!BB21,IF(R6=Rækker!BD8,Rækker!BE21,IF(R6=Rækker!BG8,Rækker!BH21,0))))))</f>
        <v>0</v>
      </c>
      <c r="CY18" s="25" t="str">
        <f t="shared" si="35"/>
        <v>X</v>
      </c>
      <c r="CZ18" s="25" t="str">
        <f t="shared" si="36"/>
        <v>1X</v>
      </c>
      <c r="DA18" s="25" t="str">
        <f>IF(T6=Rækker!B8,Rækker!B21,IF(T6=Rækker!E8,Rækker!E21,IF(T6=Rækker!H8,Rækker!H21,IF(T6=Rækker!K8,Rækker!K21,IF(T6=Rækker!N8,Rækker!N21,IF(T6=Rækker!Q8,Rækker!Q21,IF(T6=Rækker!T8,Rækker!T21,DB18)))))))</f>
        <v>x</v>
      </c>
      <c r="DB18" s="25" t="str">
        <f>IF(T6=Rækker!W8,Rækker!W21,IF(T6=Rækker!Z8,Rækker!Z21,IF(T6=Rækker!AC8,Rækker!AC21,IF(T6=Rækker!AF8,Rækker!AF21,IF(T6=Rækker!AI8,Rækker!AI21,IF(T6=Rækker!AL8,Rækker!AL21,IF(T6=Rækker!AO8,Rækker!AO21,DC18)))))))</f>
        <v>x</v>
      </c>
      <c r="DC18" s="25">
        <f>IF(T6=Rækker!AR8,Rækker!AR21,IF(T6=Rækker!AU8,Rækker!AU21,IF(T6=Rækker!AX8,Rækker!AX21,IF(T6=Rækker!BA8,Rækker!BA21,IF(T6=Rækker!BD8,Rækker!BD21,IF(T6=Rækker!BG8,Rækker!BG21,0))))))</f>
        <v>0</v>
      </c>
      <c r="DD18" s="25" t="str">
        <f>IF(T6=Rækker!B8,Rækker!C21,IF(T6=Rækker!E8,Rækker!F21,IF(T6=Rækker!H8,Rækker!I21,IF(T6=Rækker!K8,Rækker!L21,IF(T6=Rækker!N8,Rækker!O21,IF(T6=Rækker!Q8,Rækker!R21,IF(T6=Rækker!T8,Rækker!U21,DE18)))))))</f>
        <v>1x</v>
      </c>
      <c r="DE18" s="25" t="str">
        <f>IF(T6=Rækker!W8,Rækker!X21,IF(T6=Rækker!Z8,Rækker!AA21,IF(T6=Rækker!AC8,Rækker!AD21,IF(T6=Rækker!AF8,Rækker!AG21,IF(T6=Rækker!AI8,Rækker!AJ21,IF(T6=Rækker!AL8,Rækker!AM21,IF(T6=Rækker!AO8,Rækker!AP21,DF18)))))))</f>
        <v>1x</v>
      </c>
      <c r="DF18" s="25">
        <f>IF(T6=Rækker!AR8,Rækker!AS21,IF(T6=Rækker!AU8,Rækker!AV21,IF(T6=Rækker!AX8,Rækker!AY21,IF(T6=Rækker!BA8,Rækker!BB21,IF(T6=Rækker!BD8,Rækker!BE21,IF(T6=Rækker!BG8,Rækker!BH21,0))))))</f>
        <v>0</v>
      </c>
      <c r="DG18" s="25">
        <f t="shared" si="37"/>
        <v>1</v>
      </c>
      <c r="DH18" s="25" t="str">
        <f t="shared" si="38"/>
        <v>1X</v>
      </c>
      <c r="DI18" s="25">
        <f>IF(V6=Rækker!B8,Rækker!B21,IF(V6=Rækker!E8,Rækker!E21,IF(V6=Rækker!H8,Rækker!H21,IF(V6=Rækker!K8,Rækker!K21,IF(V6=Rækker!N8,Rækker!N21,IF(V6=Rækker!Q8,Rækker!Q21,IF(V6=Rækker!T8,Rækker!T21,DJ18)))))))</f>
        <v>1</v>
      </c>
      <c r="DJ18" s="25">
        <f>IF(V6=Rækker!W8,Rækker!W21,IF(V6=Rækker!Z8,Rækker!Z21,IF(V6=Rækker!AC8,Rækker!AC21,IF(V6=Rækker!AF8,Rækker!AF21,IF(V6=Rækker!AI8,Rækker!AI21,IF(V6=Rækker!AL8,Rækker!AL21,IF(V6=Rækker!AO8,Rækker!AO21,DK18)))))))</f>
        <v>1</v>
      </c>
      <c r="DK18" s="25">
        <f>IF(V6=Rækker!AR8,Rækker!AR21,IF(V6=Rækker!AU8,Rækker!AU21,IF(V6=Rækker!AX8,Rækker!AX21,IF(V6=Rækker!BA8,Rækker!BA21,IF(V6=Rækker!BD8,Rækker!BD21,IF(V6=Rækker!BG8,Rækker!BG21,0))))))</f>
        <v>1</v>
      </c>
      <c r="DL18" s="25" t="str">
        <f>IF(V6=Rækker!B8,Rækker!C21,IF(V6=Rækker!E8,Rækker!F21,IF(V6=Rækker!H8,Rækker!I21,IF(V6=Rækker!K8,Rækker!L21,IF(V6=Rækker!N8,Rækker!O21,IF(V6=Rækker!Q8,Rækker!R21,IF(V6=Rækker!T8,Rækker!U21,DM18)))))))</f>
        <v>1x</v>
      </c>
      <c r="DM18" s="25" t="str">
        <f>IF(V6=Rækker!W8,Rækker!X21,IF(V6=Rækker!Z8,Rækker!AA21,IF(V6=Rækker!AC8,Rækker!AD21,IF(V6=Rækker!AF8,Rækker!AG21,IF(V6=Rækker!AI8,Rækker!AJ21,IF(V6=Rækker!AL8,Rækker!AM21,IF(V6=Rækker!AO8,Rækker!AP21,DN18)))))))</f>
        <v>1x</v>
      </c>
      <c r="DN18" s="25" t="str">
        <f>IF(V6=Rækker!AR8,Rækker!AS21,IF(V6=Rækker!AU8,Rækker!AV21,IF(V6=Rækker!AX8,Rækker!AY21,IF(V6=Rækker!BA8,Rækker!BB21,IF(V6=Rækker!BD8,Rækker!BE21,IF(V6=Rækker!BG8,Rækker!BH21,0))))))</f>
        <v>1x</v>
      </c>
      <c r="DO18" s="25">
        <f t="shared" si="39"/>
        <v>1</v>
      </c>
      <c r="DP18" s="25">
        <f t="shared" si="40"/>
        <v>12</v>
      </c>
      <c r="DQ18" s="25">
        <f>IF(X6=Rækker!B8,Rækker!B21,IF(X6=Rækker!E8,Rækker!E21,IF(X6=Rækker!H8,Rækker!H21,IF(X6=Rækker!K8,Rækker!K21,IF(X6=Rækker!N8,Rækker!N21,IF(X6=Rækker!Q8,Rækker!Q21,IF(X6=Rækker!T8,Rækker!T21,DR18)))))))</f>
        <v>1</v>
      </c>
      <c r="DR18" s="25">
        <f>IF(X6=Rækker!W8,Rækker!W21,IF(X6=Rækker!Z8,Rækker!Z21,IF(X6=Rækker!AC8,Rækker!AC21,IF(X6=Rækker!AF8,Rækker!AF21,IF(X6=Rækker!AI8,Rækker!AI21,IF(X6=Rækker!AL8,Rækker!AL21,IF(X6=Rækker!AO8,Rækker!AO21,DS18)))))))</f>
        <v>0</v>
      </c>
      <c r="DS18" s="25">
        <f>IF(X6=Rækker!AR8,Rækker!AR21,IF(X6=Rækker!AU8,Rækker!AU21,IF(X6=Rækker!AX8,Rækker!AX21,IF(X6=Rækker!BA8,Rækker!BA21,IF(X6=Rækker!BD8,Rækker!BD21,IF(X6=Rækker!BG8,Rækker!BG21,0))))))</f>
        <v>0</v>
      </c>
      <c r="DT18" s="25">
        <f>IF(X6=Rækker!B8,Rækker!C21,IF(X6=Rækker!E8,Rækker!F21,IF(X6=Rækker!H8,Rækker!I21,IF(X6=Rækker!K8,Rækker!L21,IF(X6=Rækker!N8,Rækker!O21,IF(X6=Rækker!Q8,Rækker!R21,IF(X6=Rækker!T8,Rækker!U21,DU18)))))))</f>
        <v>12</v>
      </c>
      <c r="DU18" s="25">
        <f>IF(X6=Rækker!W8,Rækker!X21,IF(X6=Rækker!Z8,Rækker!AA21,IF(X6=Rækker!AC8,Rækker!AD21,IF(X6=Rækker!AF8,Rækker!AG21,IF(X6=Rækker!AI8,Rækker!AJ21,IF(X6=Rækker!AL8,Rækker!AM21,IF(X6=Rækker!AO8,Rækker!AP21,DV18)))))))</f>
        <v>0</v>
      </c>
      <c r="DV18" s="25">
        <f>IF(X6=Rækker!AR8,Rækker!AS21,IF(X6=Rækker!AU8,Rækker!AV21,IF(X6=Rækker!AX8,Rækker!AY21,IF(X6=Rækker!BA8,Rækker!BB21,IF(X6=Rækker!BD8,Rækker!BE21,IF(X6=Rækker!BG8,Rækker!BH21,0))))))</f>
        <v>0</v>
      </c>
      <c r="DW18" s="25">
        <f t="shared" si="41"/>
        <v>1</v>
      </c>
      <c r="DX18" s="25" t="str">
        <f t="shared" si="42"/>
        <v>1X</v>
      </c>
      <c r="DY18" s="25">
        <f>IF(Z6=Rækker!B8,Rækker!B21,IF(Z6=Rækker!E8,Rækker!E21,IF(Z6=Rækker!H8,Rækker!H21,IF(Z6=Rækker!K8,Rækker!K21,IF(Z6=Rækker!N8,Rækker!N21,IF(Z6=Rækker!Q8,Rækker!Q21,IF(Z6=Rækker!T8,Rækker!T21,DZ18)))))))</f>
        <v>1</v>
      </c>
      <c r="DZ18" s="25">
        <f>IF(Z6=Rækker!W8,Rækker!W21,IF(Z6=Rækker!Z8,Rækker!Z21,IF(Z6=Rækker!AC8,Rækker!AC21,IF(Z6=Rækker!AF8,Rækker!AF21,IF(Z6=Rækker!AI8,Rækker!AI21,IF(Z6=Rækker!AL8,Rækker!AL21,IF(Z6=Rækker!AO8,Rækker!AO21,EA18)))))))</f>
        <v>0</v>
      </c>
      <c r="EA18" s="25">
        <f>IF(Z6=Rækker!AR8,Rækker!AR21,IF(Z6=Rækker!AU8,Rækker!AU21,IF(Z6=Rækker!AX8,Rækker!AX21,IF(Z6=Rækker!BA8,Rækker!BA21,IF(Z6=Rækker!BD8,Rækker!BD21,IF(Z6=Rækker!BG8,Rækker!BG21,0))))))</f>
        <v>0</v>
      </c>
      <c r="EB18" s="25" t="str">
        <f>IF(Z6=Rækker!B8,Rækker!C21,IF(Z6=Rækker!E8,Rækker!F21,IF(Z6=Rækker!H8,Rækker!I21,IF(Z6=Rækker!K8,Rækker!L21,IF(Z6=Rækker!N8,Rækker!O21,IF(Z6=Rækker!Q8,Rækker!R21,IF(Z6=Rækker!T8,Rækker!U21,EC18)))))))</f>
        <v>1x</v>
      </c>
      <c r="EC18" s="25">
        <f>IF(Z6=Rækker!W8,Rækker!X21,IF(Z6=Rækker!Z8,Rækker!AA21,IF(Z6=Rækker!AC8,Rækker!AD21,IF(Z6=Rækker!AF8,Rækker!AG21,IF(Z6=Rækker!AI8,Rækker!AJ21,IF(Z6=Rækker!AL8,Rækker!AM21,IF(Z6=Rækker!AO8,Rækker!AP21,ED18)))))))</f>
        <v>0</v>
      </c>
      <c r="ED18" s="25">
        <f>IF(Z6=Rækker!AR8,Rækker!AS21,IF(Z6=Rækker!AU8,Rækker!AV21,IF(Z6=Rækker!AX8,Rækker!AY21,IF(Z6=Rækker!BA8,Rækker!BB21,IF(Z6=Rækker!BD8,Rækker!BE21,IF(Z6=Rækker!BG8,Rækker!BH21,0))))))</f>
        <v>0</v>
      </c>
      <c r="EE18" s="25">
        <f t="shared" si="43"/>
        <v>1</v>
      </c>
      <c r="EF18" s="25">
        <f t="shared" si="44"/>
        <v>12</v>
      </c>
      <c r="EG18" s="25">
        <f>IF(AB6=Rækker!B8,Rækker!B21,IF(AB6=Rækker!E8,Rækker!E21,IF(AB6=Rækker!H8,Rækker!H21,IF(AB6=Rækker!K8,Rækker!K21,IF(AB6=Rækker!N8,Rækker!N21,IF(AB6=Rækker!Q8,Rækker!Q21,IF(AB6=Rækker!T8,Rækker!T21,EH18)))))))</f>
        <v>1</v>
      </c>
      <c r="EH18" s="25">
        <f>IF(AB6=Rækker!W8,Rækker!W21,IF(AB6=Rækker!Z8,Rækker!Z21,IF(AB6=Rækker!AC8,Rækker!AC21,IF(AB6=Rækker!AF8,Rækker!AF21,IF(AB6=Rækker!AI8,Rækker!AI21,IF(AB6=Rækker!AL8,Rækker!AL21,IF(AB6=Rækker!AO8,Rækker!AO21,EI18)))))))</f>
        <v>1</v>
      </c>
      <c r="EI18" s="25">
        <f>IF(AB6=Rækker!AR8,Rækker!AR21,IF(AB6=Rækker!AU8,Rækker!AU21,IF(AB6=Rækker!AX8,Rækker!AX21,IF(AB6=Rækker!BA8,Rækker!BA21,IF(AB6=Rækker!BD8,Rækker!BD21,IF(AB6=Rækker!BG8,Rækker!BG21,0))))))</f>
        <v>1</v>
      </c>
      <c r="EJ18" s="25">
        <f>IF(AB6=Rækker!B8,Rækker!C21,IF(AB6=Rækker!E8,Rækker!F21,IF(AB6=Rækker!H8,Rækker!I21,IF(AB6=Rækker!K8,Rækker!L21,IF(AB6=Rækker!N8,Rækker!O21,IF(AB6=Rækker!Q8,Rækker!R21,IF(AB6=Rækker!T8,Rækker!U21,EK18)))))))</f>
        <v>12</v>
      </c>
      <c r="EK18" s="25">
        <f>IF(AB6=Rækker!W8,Rækker!X21,IF(AB6=Rækker!Z8,Rækker!AA21,IF(AB6=Rækker!AC8,Rækker!AD21,IF(AB6=Rækker!AF8,Rækker!AG21,IF(AB6=Rækker!AI8,Rækker!AJ21,IF(AB6=Rækker!AL8,Rækker!AM21,IF(AB6=Rækker!AO8,Rækker!AP21,EL18)))))))</f>
        <v>12</v>
      </c>
      <c r="EL18" s="25">
        <f>IF(AB6=Rækker!AR8,Rækker!AS21,IF(AB6=Rækker!AU8,Rækker!AV21,IF(AB6=Rækker!AX8,Rækker!AY21,IF(AB6=Rækker!BA8,Rækker!BB21,IF(AB6=Rækker!BD8,Rækker!BE21,IF(AB6=Rækker!BG8,Rækker!BH21,0))))))</f>
        <v>12</v>
      </c>
      <c r="EM18" s="25">
        <f t="shared" si="45"/>
        <v>1</v>
      </c>
      <c r="EN18" s="25">
        <f t="shared" si="46"/>
        <v>12</v>
      </c>
      <c r="EO18" s="25">
        <f>IF(AD6=Rækker!B8,Rækker!B21,IF(AD6=Rækker!E8,Rækker!E21,IF(AD6=Rækker!H8,Rækker!H21,IF(AD6=Rækker!K8,Rækker!K21,IF(AD6=Rækker!N8,Rækker!N21,IF(AD6=Rækker!Q8,Rækker!Q21,IF(AD6=Rækker!T8,Rækker!T21,EP18)))))))</f>
        <v>1</v>
      </c>
      <c r="EP18" s="25">
        <f>IF(AD6=Rækker!W8,Rækker!W21,IF(AD6=Rækker!Z8,Rækker!Z21,IF(AD6=Rækker!AC8,Rækker!AC21,IF(AD6=Rækker!AF8,Rækker!AF21,IF(AD6=Rækker!AI8,Rækker!AI21,IF(AD6=Rækker!AL8,Rækker!AL21,IF(AD6=Rækker!AO8,Rækker!AO21,EQ18)))))))</f>
        <v>1</v>
      </c>
      <c r="EQ18" s="25">
        <f>IF(AD6=Rækker!AR8,Rækker!AR21,IF(AD6=Rækker!AU8,Rækker!AU21,IF(AD6=Rækker!AX8,Rækker!AX21,IF(AD6=Rækker!BA8,Rækker!BA21,IF(AD6=Rækker!BD8,Rækker!BD21,IF(AD6=Rækker!BG8,Rækker!BG21,0))))))</f>
        <v>0</v>
      </c>
      <c r="ER18" s="25">
        <f>IF(AD6=Rækker!B8,Rækker!C21,IF(AD6=Rækker!E8,Rækker!F21,IF(AD6=Rækker!H8,Rækker!I21,IF(AD6=Rækker!K8,Rækker!L21,IF(AD6=Rækker!N8,Rækker!O21,IF(AD6=Rækker!Q8,Rækker!R21,IF(AD6=Rækker!T8,Rækker!U21,ES18)))))))</f>
        <v>12</v>
      </c>
      <c r="ES18" s="25">
        <f>IF(AD6=Rækker!W8,Rækker!X21,IF(AD6=Rækker!Z8,Rækker!AA21,IF(AD6=Rækker!AC8,Rækker!AD21,IF(AD6=Rækker!AF8,Rækker!AG21,IF(AD6=Rækker!AI8,Rækker!AJ21,IF(AD6=Rækker!AL8,Rækker!AM21,IF(AD6=Rækker!AO8,Rækker!AP21,ET18)))))))</f>
        <v>12</v>
      </c>
      <c r="ET18" s="25">
        <f>IF(AD6=Rækker!AR8,Rækker!AS21,IF(AD6=Rækker!AU8,Rækker!AV21,IF(AD6=Rækker!AX8,Rækker!AY21,IF(AD6=Rækker!BA8,Rækker!BB21,IF(AD6=Rækker!BD8,Rækker!BE21,IF(AD6=Rækker!BG8,Rækker!BH21,0))))))</f>
        <v>0</v>
      </c>
      <c r="EU18" s="25">
        <f t="shared" si="47"/>
        <v>0</v>
      </c>
      <c r="EV18" s="25">
        <f t="shared" si="48"/>
        <v>0</v>
      </c>
      <c r="EW18" s="25">
        <f>IF(AF6=Rækker!B8,Rækker!B21,IF(AF6=Rækker!E8,Rækker!E21,IF(AF6=Rækker!H8,Rækker!H21,IF(AF6=Rækker!K8,Rækker!K21,IF(AF6=Rækker!N8,Rækker!N21,IF(AF6=Rækker!Q8,Rækker!Q21,IF(AF6=Rækker!T8,Rækker!T21,EX18)))))))</f>
        <v>0</v>
      </c>
      <c r="EX18" s="25">
        <f>IF(AF6=Rækker!W8,Rækker!W21,IF(AF6=Rækker!Z8,Rækker!Z21,IF(AF6=Rækker!AC8,Rækker!AC21,IF(AF6=Rækker!AF8,Rækker!AF21,IF(AF6=Rækker!AI8,Rækker!AI21,IF(AF6=Rækker!AL8,Rækker!AL21,IF(AF6=Rækker!AO8,Rækker!AO21,EY18)))))))</f>
        <v>0</v>
      </c>
      <c r="EY18" s="25">
        <f>IF(AF6=Rækker!AR8,Rækker!AR21,IF(AF6=Rækker!AU8,Rækker!AU21,IF(AF6=Rækker!AX8,Rækker!AX21,IF(AF6=Rækker!BA8,Rækker!BA21,IF(AF6=Rækker!BD8,Rækker!BD21,IF(AF6=Rækker!BG8,Rækker!BG21,0))))))</f>
        <v>0</v>
      </c>
      <c r="EZ18" s="25">
        <f>IF(AF6=Rækker!B8,Rækker!C21,IF(AF6=Rækker!E8,Rækker!F21,IF(AF6=Rækker!H8,Rækker!I21,IF(AF6=Rækker!K8,Rækker!L21,IF(AF6=Rækker!N8,Rækker!O21,IF(AF6=Rækker!Q8,Rækker!R21,IF(AF6=Rækker!T8,Rækker!U21,FA18)))))))</f>
        <v>0</v>
      </c>
      <c r="FA18" s="25">
        <f>IF(AF6=Rækker!W8,Rækker!X21,IF(AF6=Rækker!Z8,Rækker!AA21,IF(AF6=Rækker!AC8,Rækker!AD21,IF(AF6=Rækker!AF8,Rækker!AG21,IF(AF6=Rækker!AI8,Rækker!AJ21,IF(AF6=Rækker!AL8,Rækker!AM21,IF(AF6=Rækker!AO8,Rækker!AP21,FB18)))))))</f>
        <v>0</v>
      </c>
      <c r="FB18" s="25">
        <f>IF(AF6=Rækker!AR8,Rækker!AS21,IF(AF6=Rækker!AU8,Rækker!AV21,IF(AF6=Rækker!AX8,Rækker!AY21,IF(AF6=Rækker!BA8,Rækker!BB21,IF(AF6=Rækker!BD8,Rækker!BE21,IF(AF6=Rækker!BG8,Rækker!BH21,0))))))</f>
        <v>0</v>
      </c>
      <c r="FC18" s="25">
        <f t="shared" si="49"/>
        <v>1</v>
      </c>
      <c r="FD18" s="25">
        <f t="shared" si="50"/>
        <v>1</v>
      </c>
      <c r="FE18" s="25">
        <f>IF(AH6=Rækker!B8,Rækker!B21,IF(AH6=Rækker!E8,Rækker!E21,IF(AH6=Rækker!H8,Rækker!H21,IF(AH6=Rækker!K8,Rækker!K21,IF(AH6=Rækker!N8,Rækker!N21,IF(AH6=Rækker!Q8,Rækker!Q21,IF(AH6=Rækker!T8,Rækker!T21,FF18)))))))</f>
        <v>1</v>
      </c>
      <c r="FF18" s="25">
        <f>IF(AH6=Rækker!W8,Rækker!W21,IF(AH6=Rækker!Z8,Rækker!Z21,IF(AH6=Rækker!AC8,Rækker!AC21,IF(AH6=Rækker!AF8,Rækker!AF21,IF(AH6=Rækker!AI8,Rækker!AI21,IF(AH6=Rækker!AL8,Rækker!AL21,IF(AH6=Rækker!AO8,Rækker!AO21,FG18)))))))</f>
        <v>0</v>
      </c>
      <c r="FG18" s="25">
        <f>IF(AH6=Rækker!AR8,Rækker!AR21,IF(AH6=Rækker!AU8,Rækker!AU21,IF(AH6=Rækker!AX8,Rækker!AX21,IF(AH6=Rækker!BA8,Rækker!BA21,IF(AH6=Rækker!BD8,Rækker!BD21,IF(AH6=Rækker!BG8,Rækker!BG21,0))))))</f>
        <v>0</v>
      </c>
      <c r="FH18" s="25">
        <f>IF(AH6=Rækker!B8,Rækker!C21,IF(AH6=Rækker!E8,Rækker!F21,IF(AH6=Rækker!H8,Rækker!I21,IF(AH6=Rækker!K8,Rækker!L21,IF(AH6=Rækker!N8,Rækker!O21,IF(AH6=Rækker!Q8,Rækker!R21,IF(AH6=Rækker!T8,Rækker!U21,FI18)))))))</f>
        <v>1</v>
      </c>
      <c r="FI18" s="25">
        <f>IF(AH6=Rækker!W8,Rækker!X21,IF(AH6=Rækker!Z8,Rækker!AA21,IF(AH6=Rækker!AC8,Rækker!AD21,IF(AH6=Rækker!AF8,Rækker!AG21,IF(AH6=Rækker!AI8,Rækker!AJ21,IF(AH6=Rækker!AL8,Rækker!AM21,IF(AH6=Rækker!AO8,Rækker!AP21,FJ18)))))))</f>
        <v>0</v>
      </c>
      <c r="FJ18" s="25">
        <f>IF(AH6=Rækker!AR8,Rækker!AS21,IF(AH6=Rækker!AU8,Rækker!AV21,IF(AH6=Rækker!AX8,Rækker!AY21,IF(AH6=Rækker!BA8,Rækker!BB21,IF(AH6=Rækker!BD8,Rækker!BE21,IF(AH6=Rækker!BG8,Rækker!BH21,0))))))</f>
        <v>0</v>
      </c>
      <c r="FK18" s="25">
        <f t="shared" si="51"/>
        <v>1</v>
      </c>
      <c r="FL18" s="25" t="str">
        <f t="shared" si="52"/>
        <v>1X</v>
      </c>
      <c r="FM18" s="25">
        <f>IF(AJ6=Rækker!B8,Rækker!B21,IF(AJ6=Rækker!E8,Rækker!E21,IF(AJ6=Rækker!H8,Rækker!H21,IF(AJ6=Rækker!K8,Rækker!K21,IF(AJ6=Rækker!N8,Rækker!N21,IF(AJ6=Rækker!Q8,Rækker!Q21,IF(AJ6=Rækker!T8,Rækker!T21,FN18)))))))</f>
        <v>1</v>
      </c>
      <c r="FN18" s="25">
        <f>IF(AJ6=Rækker!W8,Rækker!W21,IF(AJ6=Rækker!Z8,Rækker!Z21,IF(AJ6=Rækker!AC8,Rækker!AC21,IF(AJ6=Rækker!AF8,Rækker!AF21,IF(AJ6=Rækker!AI8,Rækker!AI21,IF(AJ6=Rækker!AL8,Rækker!AL21,IF(AJ6=Rækker!AO8,Rækker!AO21,FO18)))))))</f>
        <v>1</v>
      </c>
      <c r="FO18" s="25">
        <f>IF(AJ6=Rækker!AR8,Rækker!AR21,IF(AJ6=Rækker!AU8,Rækker!AU21,IF(AJ6=Rækker!AX8,Rækker!AX21,IF(AJ6=Rækker!BA8,Rækker!BA21,IF(AJ6=Rækker!BD8,Rækker!BD21,IF(AJ6=Rækker!BG8,Rækker!BG21,0))))))</f>
        <v>0</v>
      </c>
      <c r="FP18" s="25" t="str">
        <f>IF(AJ6=Rækker!B8,Rækker!C21,IF(AJ6=Rækker!E8,Rækker!F21,IF(AJ6=Rækker!H8,Rækker!I21,IF(AJ6=Rækker!K8,Rækker!L21,IF(AJ6=Rækker!N8,Rækker!O21,IF(AJ6=Rækker!Q8,Rækker!R21,IF(AJ6=Rækker!T8,Rækker!U21,FQ18)))))))</f>
        <v>1x</v>
      </c>
      <c r="FQ18" s="25" t="str">
        <f>IF(AJ6=Rækker!W8,Rækker!X21,IF(AJ6=Rækker!Z8,Rækker!AA21,IF(AJ6=Rækker!AC8,Rækker!AD21,IF(AJ6=Rækker!AF8,Rækker!AG21,IF(AJ6=Rækker!AI8,Rækker!AJ21,IF(AJ6=Rækker!AL8,Rækker!AM21,IF(AJ6=Rækker!AO8,Rækker!AP21,FR18)))))))</f>
        <v>1x</v>
      </c>
      <c r="FR18" s="25">
        <f>IF(AJ6=Rækker!AR8,Rækker!AS21,IF(AJ6=Rækker!AU8,Rækker!AV21,IF(AJ6=Rækker!AX8,Rækker!AY21,IF(AJ6=Rækker!BA8,Rækker!BB21,IF(AJ6=Rækker!BD8,Rækker!BE21,IF(AJ6=Rækker!BG8,Rækker!BH21,0))))))</f>
        <v>0</v>
      </c>
      <c r="FS18" s="25">
        <f t="shared" si="53"/>
        <v>1</v>
      </c>
      <c r="FT18" s="25">
        <f t="shared" si="54"/>
        <v>12</v>
      </c>
      <c r="FU18" s="25">
        <f>IF(AL6=Rækker!B8,Rækker!B21,IF(AL6=Rækker!E8,Rækker!E21,IF(AL6=Rækker!H8,Rækker!H21,IF(AL6=Rækker!K8,Rækker!K21,IF(AL6=Rækker!N8,Rækker!N21,IF(AL6=Rækker!Q8,Rækker!Q21,IF(AL6=Rækker!T8,Rækker!T21,FV18)))))))</f>
        <v>1</v>
      </c>
      <c r="FV18" s="25">
        <f>IF(AL6=Rækker!W8,Rækker!W21,IF(AL6=Rækker!Z8,Rækker!Z21,IF(AL6=Rækker!AC8,Rækker!AC21,IF(AL6=Rækker!AF8,Rækker!AF21,IF(AL6=Rækker!AI8,Rækker!AI21,IF(AL6=Rækker!AL8,Rækker!AL21,IF(AL6=Rækker!AO8,Rækker!AO21,FW18)))))))</f>
        <v>1</v>
      </c>
      <c r="FW18" s="25">
        <f>IF(AL6=Rækker!AR8,Rækker!AR21,IF(AL6=Rækker!AU8,Rækker!AU21,IF(AL6=Rækker!AX8,Rækker!AX21,IF(AL6=Rækker!BA8,Rækker!BA21,IF(AL6=Rækker!BD8,Rækker!BD21,IF(AL6=Rækker!BG8,Rækker!BG21,0))))))</f>
        <v>1</v>
      </c>
      <c r="FX18" s="25">
        <f>IF(AL6=Rækker!B8,Rækker!C21,IF(AL6=Rækker!E8,Rækker!F21,IF(AL6=Rækker!H8,Rækker!I21,IF(AL6=Rækker!K8,Rækker!L21,IF(AL6=Rækker!N8,Rækker!O21,IF(AL6=Rækker!Q8,Rækker!R21,IF(AL6=Rækker!T8,Rækker!U21,FY18)))))))</f>
        <v>12</v>
      </c>
      <c r="FY18" s="25">
        <f>IF(AL6=Rækker!W8,Rækker!X21,IF(AL6=Rækker!Z8,Rækker!AA21,IF(AL6=Rækker!AC8,Rækker!AD21,IF(AL6=Rækker!AF8,Rækker!AG21,IF(AL6=Rækker!AI8,Rækker!AJ21,IF(AL6=Rækker!AL8,Rækker!AM21,IF(AL6=Rækker!AO8,Rækker!AP21,FZ18)))))))</f>
        <v>12</v>
      </c>
      <c r="FZ18" s="25">
        <f>IF(AL6=Rækker!AR8,Rækker!AS21,IF(AL6=Rækker!AU8,Rækker!AV21,IF(AL6=Rækker!AX8,Rækker!AY21,IF(AL6=Rækker!BA8,Rækker!BB21,IF(AL6=Rækker!BD8,Rækker!BE21,IF(AL6=Rækker!BG8,Rækker!BH21,0))))))</f>
        <v>12</v>
      </c>
      <c r="GA18" s="25">
        <f t="shared" si="55"/>
        <v>1</v>
      </c>
      <c r="GB18" s="25">
        <f t="shared" si="56"/>
        <v>1</v>
      </c>
      <c r="GC18" s="25">
        <f>IF(AN6=Rækker!B8,Rækker!B21,IF(AN6=Rækker!E8,Rækker!E21,IF(AN6=Rækker!H8,Rækker!H21,IF(AN6=Rækker!K8,Rækker!K21,IF(AN6=Rækker!N8,Rækker!N21,IF(AN6=Rækker!Q8,Rækker!Q21,IF(AN6=Rækker!T8,Rækker!T21,GD18)))))))</f>
        <v>1</v>
      </c>
      <c r="GD18" s="25">
        <f>IF(AN6=Rækker!W8,Rækker!W21,IF(AN6=Rækker!Z8,Rækker!Z21,IF(AN6=Rækker!AC8,Rækker!AC21,IF(AN6=Rækker!AF8,Rækker!AF21,IF(AN6=Rækker!AI8,Rækker!AI21,IF(AN6=Rækker!AL8,Rækker!AL21,IF(AN6=Rækker!AO8,Rækker!AO21,GE18)))))))</f>
        <v>1</v>
      </c>
      <c r="GE18" s="25">
        <f>IF(AN6=Rækker!AR8,Rækker!AR21,IF(AN6=Rækker!AU8,Rækker!AU21,IF(AN6=Rækker!AX8,Rækker!AX21,IF(AN6=Rækker!BA8,Rækker!BA21,IF(AN6=Rækker!BD8,Rækker!BD21,IF(AN6=Rækker!BG8,Rækker!BG21,0))))))</f>
        <v>0</v>
      </c>
      <c r="GF18" s="25">
        <f>IF(AN6=Rækker!B8,Rækker!C21,IF(AN6=Rækker!E8,Rækker!F21,IF(AN6=Rækker!H8,Rækker!I21,IF(AN6=Rækker!K8,Rækker!L21,IF(AN6=Rækker!N8,Rækker!O21,IF(AN6=Rækker!Q8,Rækker!R21,IF(AN6=Rækker!T8,Rækker!U21,GG18)))))))</f>
        <v>1</v>
      </c>
      <c r="GG18" s="25">
        <f>IF(AN6=Rækker!W8,Rækker!X21,IF(AN6=Rækker!Z8,Rækker!AA21,IF(AN6=Rækker!AC8,Rækker!AD21,IF(AN6=Rækker!AF8,Rækker!AG21,IF(AN6=Rækker!AI8,Rækker!AJ21,IF(AN6=Rækker!AL8,Rækker!AM21,IF(AN6=Rækker!AO8,Rækker!AP21,GH18)))))))</f>
        <v>1</v>
      </c>
      <c r="GH18" s="25">
        <f>IF(AN6=Rækker!AR8,Rækker!AS21,IF(AN6=Rækker!AU8,Rækker!AV21,IF(AN6=Rækker!AX8,Rækker!AY21,IF(AN6=Rækker!BA8,Rækker!BB21,IF(AN6=Rækker!BD8,Rækker!BE21,IF(AN6=Rækker!BG8,Rækker!BH21,0))))))</f>
        <v>0</v>
      </c>
      <c r="GI18" s="25">
        <f t="shared" si="57"/>
        <v>1</v>
      </c>
      <c r="GJ18" s="25">
        <f t="shared" si="58"/>
        <v>1</v>
      </c>
      <c r="GK18" s="25">
        <f>IF(AP6=Rækker!B8,Rækker!B21,IF(AP6=Rækker!E8,Rækker!E21,IF(AP6=Rækker!H8,Rækker!H21,IF(AP6=Rækker!K8,Rækker!K21,IF(AP6=Rækker!N8,Rækker!N21,IF(AP6=Rækker!Q8,Rækker!Q21,IF(AP6=Rækker!T8,Rækker!T21,GL18)))))))</f>
        <v>1</v>
      </c>
      <c r="GL18" s="25">
        <f>IF(AP6=Rækker!W8,Rækker!W21,IF(AP6=Rækker!Z8,Rækker!Z21,IF(AP6=Rækker!AC8,Rækker!AC21,IF(AP6=Rækker!AF8,Rækker!AF21,IF(AP6=Rækker!AI8,Rækker!AI21,IF(AP6=Rækker!AL8,Rækker!AL21,IF(AP6=Rækker!AO8,Rækker!AO21,GM18)))))))</f>
        <v>0</v>
      </c>
      <c r="GM18" s="25">
        <f>IF(AP6=Rækker!AR8,Rækker!AR21,IF(AP6=Rækker!AU8,Rækker!AU21,IF(AP6=Rækker!AX8,Rækker!AX21,IF(AP6=Rækker!BA8,Rækker!BA21,IF(AP6=Rækker!BD8,Rækker!BD21,IF(AP6=Rækker!BG8,Rækker!BG21,0))))))</f>
        <v>0</v>
      </c>
      <c r="GN18" s="25">
        <f>IF(AP6=Rækker!B8,Rækker!C21,IF(AP6=Rækker!E8,Rækker!F21,IF(AP6=Rækker!H8,Rækker!I21,IF(AP6=Rækker!K8,Rækker!L21,IF(AP6=Rækker!N8,Rækker!O21,IF(AP6=Rækker!Q8,Rækker!R21,IF(AP6=Rækker!T8,Rækker!U21,GO18)))))))</f>
        <v>1</v>
      </c>
      <c r="GO18" s="25">
        <f>IF(AP6=Rækker!W8,Rækker!X21,IF(AP6=Rækker!Z8,Rækker!AA21,IF(AP6=Rækker!AC8,Rækker!AD21,IF(AP6=Rækker!AF8,Rækker!AG21,IF(AP6=Rækker!AI8,Rækker!AJ21,IF(AP6=Rækker!AL8,Rækker!AM21,IF(AP6=Rækker!AO8,Rækker!AP21,GP18)))))))</f>
        <v>0</v>
      </c>
      <c r="GP18" s="25">
        <f>IF(AP6=Rækker!AR8,Rækker!AS21,IF(AP6=Rækker!AU8,Rækker!AV21,IF(AP6=Rækker!AX8,Rækker!AY21,IF(AP6=Rækker!BA8,Rækker!BB21,IF(AP6=Rækker!BD8,Rækker!BE21,IF(AP6=Rækker!BG8,Rækker!BH21,0))))))</f>
        <v>0</v>
      </c>
      <c r="GQ18" s="25">
        <f t="shared" si="59"/>
        <v>1</v>
      </c>
      <c r="GR18" s="25">
        <f t="shared" si="60"/>
        <v>12</v>
      </c>
      <c r="GS18" s="25">
        <f>IF(AR6=Rækker!B8,Rækker!B21,IF(AR6=Rækker!E8,Rækker!E21,IF(AR6=Rækker!H8,Rækker!H21,IF(AR6=Rækker!K8,Rækker!K21,IF(AR6=Rækker!N8,Rækker!N21,IF(AR6=Rækker!Q8,Rækker!Q21,IF(AR6=Rækker!T8,Rækker!T21,GT18)))))))</f>
        <v>1</v>
      </c>
      <c r="GT18" s="25">
        <f>IF(AR6=Rækker!W8,Rækker!W21,IF(AR6=Rækker!Z8,Rækker!Z21,IF(AR6=Rækker!AC8,Rækker!AC21,IF(AR6=Rækker!AF8,Rækker!AF21,IF(AR6=Rækker!AI8,Rækker!AI21,IF(AR6=Rækker!AL8,Rækker!AL21,IF(AR6=Rækker!AO8,Rækker!AO21,GU18)))))))</f>
        <v>0</v>
      </c>
      <c r="GU18" s="25">
        <f>IF(AR6=Rækker!AR8,Rækker!AR21,IF(AR6=Rækker!AU8,Rækker!AU21,IF(AR6=Rækker!AX8,Rækker!AX21,IF(AR6=Rækker!BA8,Rækker!BA21,IF(AR6=Rækker!BD8,Rækker!BD21,IF(AR6=Rækker!BG8,Rækker!BG21,0))))))</f>
        <v>0</v>
      </c>
      <c r="GV18" s="25">
        <f>IF(AR6=Rækker!B8,Rækker!C21,IF(AR6=Rækker!E8,Rækker!F21,IF(AR6=Rækker!H8,Rækker!I21,IF(AR6=Rækker!K8,Rækker!L21,IF(AR6=Rækker!N8,Rækker!O21,IF(AR6=Rækker!Q8,Rækker!R21,IF(AR6=Rækker!T8,Rækker!U21,GW18)))))))</f>
        <v>12</v>
      </c>
      <c r="GW18" s="25">
        <f>IF(AR6=Rækker!W8,Rækker!X21,IF(AR6=Rækker!Z8,Rækker!AA21,IF(AR6=Rækker!AC8,Rækker!AD21,IF(AR6=Rækker!AF8,Rækker!AG21,IF(AR6=Rækker!AI8,Rækker!AJ21,IF(AR6=Rækker!AL8,Rækker!AM21,IF(AR6=Rækker!AO8,Rækker!AP21,GX18)))))))</f>
        <v>0</v>
      </c>
      <c r="GX18" s="25">
        <f>IF(AR6=Rækker!AR8,Rækker!AS21,IF(AR6=Rækker!AU8,Rækker!AV21,IF(AR6=Rækker!AX8,Rækker!AY21,IF(AR6=Rækker!BA8,Rækker!BB21,IF(AR6=Rækker!BD8,Rækker!BE21,IF(AR6=Rækker!BG8,Rækker!BH21,0))))))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Stevenage - Reading..........................................................................................</v>
      </c>
      <c r="D19" s="121" t="s">
        <v>109</v>
      </c>
      <c r="E19" s="89"/>
      <c r="F19" s="36">
        <f t="shared" si="0"/>
        <v>1</v>
      </c>
      <c r="G19" s="38">
        <f t="shared" si="0"/>
        <v>1</v>
      </c>
      <c r="H19" s="36">
        <f t="shared" si="1"/>
        <v>1</v>
      </c>
      <c r="I19" s="37">
        <f t="shared" si="1"/>
        <v>1</v>
      </c>
      <c r="J19" s="36">
        <f t="shared" si="2"/>
        <v>1</v>
      </c>
      <c r="K19" s="38" t="str">
        <f t="shared" si="2"/>
        <v>1X</v>
      </c>
      <c r="L19" s="36">
        <f t="shared" si="3"/>
        <v>1</v>
      </c>
      <c r="M19" s="38">
        <f t="shared" si="3"/>
        <v>1</v>
      </c>
      <c r="N19" s="36">
        <f t="shared" si="4"/>
        <v>1</v>
      </c>
      <c r="O19" s="38">
        <f t="shared" si="4"/>
        <v>1</v>
      </c>
      <c r="P19" s="36">
        <f t="shared" si="5"/>
        <v>1</v>
      </c>
      <c r="Q19" s="38">
        <f t="shared" si="5"/>
        <v>1</v>
      </c>
      <c r="R19" s="36">
        <f t="shared" si="6"/>
        <v>1</v>
      </c>
      <c r="S19" s="38">
        <f t="shared" si="6"/>
        <v>12</v>
      </c>
      <c r="T19" s="36" t="str">
        <f t="shared" si="7"/>
        <v>X</v>
      </c>
      <c r="U19" s="38" t="str">
        <f t="shared" si="7"/>
        <v>1X2</v>
      </c>
      <c r="V19" s="36">
        <f t="shared" si="8"/>
        <v>1</v>
      </c>
      <c r="W19" s="38" t="str">
        <f t="shared" si="8"/>
        <v>1X</v>
      </c>
      <c r="X19" s="36">
        <f t="shared" si="9"/>
        <v>1</v>
      </c>
      <c r="Y19" s="38">
        <f t="shared" si="9"/>
        <v>1</v>
      </c>
      <c r="Z19" s="36">
        <f t="shared" si="10"/>
        <v>1</v>
      </c>
      <c r="AA19" s="38">
        <f t="shared" si="10"/>
        <v>1</v>
      </c>
      <c r="AB19" s="36">
        <f t="shared" si="11"/>
        <v>1</v>
      </c>
      <c r="AC19" s="38">
        <f t="shared" si="11"/>
        <v>12</v>
      </c>
      <c r="AD19" s="36">
        <f t="shared" si="12"/>
        <v>1</v>
      </c>
      <c r="AE19" s="38">
        <f t="shared" si="12"/>
        <v>12</v>
      </c>
      <c r="AF19" s="36" t="str">
        <f t="shared" si="13"/>
        <v/>
      </c>
      <c r="AG19" s="38" t="str">
        <f t="shared" si="13"/>
        <v/>
      </c>
      <c r="AH19" s="36">
        <f t="shared" si="14"/>
        <v>1</v>
      </c>
      <c r="AI19" s="38">
        <f t="shared" si="14"/>
        <v>12</v>
      </c>
      <c r="AJ19" s="36">
        <f t="shared" si="15"/>
        <v>1</v>
      </c>
      <c r="AK19" s="38">
        <f t="shared" si="15"/>
        <v>1</v>
      </c>
      <c r="AL19" s="36">
        <f t="shared" si="16"/>
        <v>1</v>
      </c>
      <c r="AM19" s="38">
        <f t="shared" si="16"/>
        <v>1</v>
      </c>
      <c r="AN19" s="36" t="str">
        <f t="shared" si="17"/>
        <v>X</v>
      </c>
      <c r="AO19" s="38" t="str">
        <f t="shared" si="17"/>
        <v>1X</v>
      </c>
      <c r="AP19" s="36">
        <f t="shared" si="18"/>
        <v>1</v>
      </c>
      <c r="AQ19" s="38" t="str">
        <f t="shared" si="18"/>
        <v>1X</v>
      </c>
      <c r="AR19" s="36">
        <f t="shared" si="19"/>
        <v>1</v>
      </c>
      <c r="AS19" s="37">
        <f t="shared" si="19"/>
        <v>1</v>
      </c>
      <c r="AT19" s="21">
        <f t="shared" si="20"/>
        <v>0</v>
      </c>
      <c r="AU19" s="25">
        <f t="shared" si="21"/>
        <v>1</v>
      </c>
      <c r="AV19" s="25">
        <f t="shared" si="22"/>
        <v>1</v>
      </c>
      <c r="AW19" s="25">
        <f>IF(F6=Rækker!B8,Rækker!B22,IF(F6=Rækker!E8,Rækker!E22,IF(F6=Rækker!H8,Rækker!H22,IF(F6=Rækker!K8,Rækker!K22,IF(F6=Rækker!N8,Rækker!N22,IF(F6=Rækker!Q8,Rækker!Q22,IF(F6=Rækker!T8,Rækker!T22,AX19)))))))</f>
        <v>1</v>
      </c>
      <c r="AX19" s="25">
        <f>IF(F6=Rækker!W8,Rækker!W22,IF(F6=Rækker!Z8,Rækker!Z22,IF(F6=Rækker!AC8,Rækker!AC22,IF(F6=Rækker!AF8,Rækker!AF22,IF(F6=Rækker!AI8,Rækker!AI22,IF(F6=Rækker!AL8,Rækker!AL22,IF(F6=Rækker!AO8,Rækker!AO22,AY19)))))))</f>
        <v>1</v>
      </c>
      <c r="AY19" s="25">
        <f>IF(F6=Rækker!AR8,Rækker!AR22,IF(F6=Rækker!AU8,Rækker!AU22,IF(F6=Rækker!AX8,Rækker!AX22,IF(F6=Rækker!BA8,Rækker!BA22,IF(F6=Rækker!BD8,Rækker!BD22,IF(F6=Rækker!BG8,Rækker!BG22,0))))))</f>
        <v>1</v>
      </c>
      <c r="AZ19" s="25">
        <f>IF(F6=Rækker!B8,Rækker!C22,IF(F6=Rækker!E8,Rækker!F22,IF(F6=Rækker!H8,Rækker!I22,IF(F6=Rækker!K8,Rækker!L22,IF(F6=Rækker!N8,Rækker!O22,IF(F6=Rækker!Q8,Rækker!R22,IF(F6=Rækker!T8,Rækker!U22,BA19)))))))</f>
        <v>1</v>
      </c>
      <c r="BA19" s="25">
        <f>IF(F6=Rækker!W8,Rækker!X22,IF(F6=Rækker!Z8,Rækker!AA22,IF(F6=Rækker!AC8,Rækker!AD22,IF(F6=Rækker!AF8,Rækker!AG22,IF(F6=Rækker!AI8,Rækker!AJ22,IF(F6=Rækker!AL8,Rækker!AM22,IF(F6=Rækker!AO8,Rækker!AP22,BB19)))))))</f>
        <v>1</v>
      </c>
      <c r="BB19" s="25">
        <f>IF(F6=Rækker!AR8,Rækker!AS22,IF(F6=Rækker!AU8,Rækker!AV22,IF(F6=Rækker!AX8,Rækker!AY22,IF(F6=Rækker!BA8,Rækker!BB22,IF(F6=Rækker!BD8,Rækker!BE22,IF(F6=Rækker!BG8,Rækker!BH22,0))))))</f>
        <v>1</v>
      </c>
      <c r="BC19" s="25">
        <f t="shared" si="23"/>
        <v>1</v>
      </c>
      <c r="BD19" s="25">
        <f t="shared" si="24"/>
        <v>1</v>
      </c>
      <c r="BE19" s="25">
        <f>IF(H6=Rækker!B8,Rækker!B22,IF(H6=Rækker!E8,Rækker!E22,IF(H6=Rækker!H8,Rækker!H22,IF(H6=Rækker!K8,Rækker!K22,IF(H6=Rækker!N8,Rækker!N22,IF(H6=Rækker!Q8,Rækker!Q22,IF(H6=Rækker!T8,Rækker!T22,BF19)))))))</f>
        <v>1</v>
      </c>
      <c r="BF19" s="25">
        <f>IF(H6=Rækker!W8,Rækker!W22,IF(H6=Rækker!Z8,Rækker!Z22,IF(H6=Rækker!AC8,Rækker!AC22,IF(H6=Rækker!AF8,Rækker!AF22,IF(H6=Rækker!AI8,Rækker!AI22,IF(H6=Rækker!AL8,Rækker!AL22,IF(H6=Rækker!AO8,Rækker!AO22,BG19)))))))</f>
        <v>1</v>
      </c>
      <c r="BG19" s="25">
        <f>IF(H6=Rækker!AR8,Rækker!AR22,IF(H6=Rækker!AU8,Rækker!AU22,IF(H6=Rækker!AX8,Rækker!AX22,IF(H6=Rækker!BA8,Rækker!BA22,IF(H6=Rækker!BD8,Rækker!BD22,IF(H6=Rækker!BG8,Rækker!BG22,0))))))</f>
        <v>1</v>
      </c>
      <c r="BH19" s="25">
        <f>IF(H6=Rækker!B8,Rækker!C22,IF(H6=Rækker!E8,Rækker!F22,IF(H6=Rækker!H8,Rækker!I22,IF(H6=Rækker!K8,Rækker!L22,IF(H6=Rækker!N8,Rækker!O22,IF(H6=Rækker!Q8,Rækker!R22,IF(H6=Rækker!T8,Rækker!U22,BI19)))))))</f>
        <v>1</v>
      </c>
      <c r="BI19" s="25">
        <f>IF(H6=Rækker!W8,Rækker!X22,IF(H6=Rækker!Z8,Rækker!AA22,IF(H6=Rækker!AC8,Rækker!AD22,IF(H6=Rækker!AF8,Rækker!AG22,IF(H6=Rækker!AI8,Rækker!AJ22,IF(H6=Rækker!AL8,Rækker!AM22,IF(H6=Rækker!AO8,Rækker!AP22,BJ19)))))))</f>
        <v>1</v>
      </c>
      <c r="BJ19" s="25">
        <f>IF(H6=Rækker!AR8,Rækker!AS22,IF(H6=Rækker!AU8,Rækker!AV22,IF(H6=Rækker!AX8,Rækker!AY22,IF(H6=Rækker!BA8,Rækker!BB22,IF(H6=Rækker!BD8,Rækker!BE22,IF(H6=Rækker!BG8,Rækker!BH22,0))))))</f>
        <v>1</v>
      </c>
      <c r="BK19" s="25">
        <f t="shared" si="25"/>
        <v>1</v>
      </c>
      <c r="BL19" s="25" t="str">
        <f t="shared" si="26"/>
        <v>1X</v>
      </c>
      <c r="BM19" s="25">
        <f>IF(J6=Rækker!B8,Rækker!B22,IF(J6=Rækker!E8,Rækker!E22,IF(J6=Rækker!H8,Rækker!H22,IF(J6=Rækker!K8,Rækker!K22,IF(J6=Rækker!N8,Rækker!N22,IF(J6=Rækker!Q8,Rækker!Q22,IF(J6=Rækker!T8,Rækker!T22,BN19)))))))</f>
        <v>1</v>
      </c>
      <c r="BN19" s="25">
        <f>IF(J6=Rækker!W8,Rækker!W22,IF(J6=Rækker!Z8,Rækker!Z22,IF(J6=Rækker!AC8,Rækker!AC22,IF(J6=Rækker!AF8,Rækker!AF22,IF(J6=Rækker!AI8,Rækker!AI22,IF(J6=Rækker!AL8,Rækker!AL22,IF(J6=Rækker!AO8,Rækker!AO22,BO19)))))))</f>
        <v>0</v>
      </c>
      <c r="BO19" s="25">
        <f>IF(J6=Rækker!AR8,Rækker!AR22,IF(J6=Rækker!AU8,Rækker!AU22,IF(J6=Rækker!AX8,Rækker!AX22,IF(J6=Rækker!BA8,Rækker!BA22,IF(J6=Rækker!BD8,Rækker!BD22,IF(J6=Rækker!BG8,Rækker!BG22,0))))))</f>
        <v>0</v>
      </c>
      <c r="BP19" s="25" t="str">
        <f>IF(J6=Rækker!B8,Rækker!C22,IF(J6=Rækker!E8,Rækker!F22,IF(J6=Rækker!H8,Rækker!I22,IF(J6=Rækker!K8,Rækker!L22,IF(J6=Rækker!N8,Rækker!O22,IF(J6=Rækker!Q8,Rækker!R22,IF(J6=Rækker!T8,Rækker!U22,BQ19)))))))</f>
        <v>1x</v>
      </c>
      <c r="BQ19" s="25">
        <f>IF(J6=Rækker!W8,Rækker!X22,IF(J6=Rækker!Z8,Rækker!AA22,IF(J6=Rækker!AC8,Rækker!AD22,IF(J6=Rækker!AF8,Rækker!AG22,IF(J6=Rækker!AI8,Rækker!AJ22,IF(J6=Rækker!AL8,Rækker!AM22,IF(J6=Rækker!AO8,Rækker!AP22,BR19)))))))</f>
        <v>0</v>
      </c>
      <c r="BR19" s="25">
        <f>IF(J6=Rækker!AR8,Rækker!AS22,IF(J6=Rækker!AU8,Rækker!AV22,IF(J6=Rækker!AX8,Rækker!AY22,IF(J6=Rækker!BA8,Rækker!BB22,IF(J6=Rækker!BD8,Rækker!BE22,IF(J6=Rækker!BG8,Rækker!BH22,0))))))</f>
        <v>0</v>
      </c>
      <c r="BS19" s="25">
        <f t="shared" si="27"/>
        <v>1</v>
      </c>
      <c r="BT19" s="25">
        <f t="shared" si="28"/>
        <v>1</v>
      </c>
      <c r="BU19" s="25">
        <f>IF(L6=Rækker!B8,Rækker!B22,IF(L6=Rækker!E8,Rækker!E22,IF(L6=Rækker!H8,Rækker!H22,IF(L6=Rækker!K8,Rækker!K22,IF(L6=Rækker!N8,Rækker!N22,IF(L6=Rækker!Q8,Rækker!Q22,IF(L6=Rækker!T8,Rækker!T22,BV19)))))))</f>
        <v>1</v>
      </c>
      <c r="BV19" s="25">
        <f>IF(L6=Rækker!W8,Rækker!W22,IF(L6=Rækker!Z8,Rækker!Z22,IF(L6=Rækker!AC8,Rækker!AC22,IF(L6=Rækker!AF8,Rækker!AF22,IF(L6=Rækker!AI8,Rækker!AI22,IF(L6=Rækker!AL8,Rækker!AL22,IF(L6=Rækker!AO8,Rækker!AO22,BW19)))))))</f>
        <v>0</v>
      </c>
      <c r="BW19" s="25">
        <f>IF(L6=Rækker!AR8,Rækker!AR22,IF(L6=Rækker!AU8,Rækker!AU22,IF(L6=Rækker!AX8,Rækker!AX22,IF(L6=Rækker!BA8,Rækker!BA22,IF(L6=Rækker!BD8,Rækker!BD22,IF(L6=Rækker!BG8,Rækker!BG22,0))))))</f>
        <v>0</v>
      </c>
      <c r="BX19" s="25">
        <f>IF(L6=Rækker!B8,Rækker!C22,IF(L6=Rækker!E8,Rækker!F22,IF(L6=Rækker!H8,Rækker!I22,IF(L6=Rækker!K8,Rækker!L22,IF(L6=Rækker!N8,Rækker!O22,IF(L6=Rækker!Q8,Rækker!R22,IF(L6=Rækker!T8,Rækker!U22,BY19)))))))</f>
        <v>1</v>
      </c>
      <c r="BY19" s="25">
        <f>IF(L6=Rækker!W8,Rækker!X22,IF(L6=Rækker!Z8,Rækker!AA22,IF(L6=Rækker!AC8,Rækker!AD22,IF(L6=Rækker!AF8,Rækker!AG22,IF(L6=Rækker!AI8,Rækker!AJ22,IF(L6=Rækker!AL8,Rækker!AM22,IF(L6=Rækker!AO8,Rækker!AP22,BZ19)))))))</f>
        <v>0</v>
      </c>
      <c r="BZ19" s="25">
        <f>IF(L6=Rækker!AR8,Rækker!AS22,IF(L6=Rækker!AU8,Rækker!AV22,IF(L6=Rækker!AX8,Rækker!AY22,IF(L6=Rækker!BA8,Rækker!BB22,IF(L6=Rækker!BD8,Rækker!BE22,IF(L6=Rækker!BG8,Rækker!BH22,0))))))</f>
        <v>0</v>
      </c>
      <c r="CA19" s="25">
        <f t="shared" si="29"/>
        <v>1</v>
      </c>
      <c r="CB19" s="25">
        <f t="shared" si="30"/>
        <v>1</v>
      </c>
      <c r="CC19" s="25">
        <f>IF(N6=Rækker!B8,Rækker!B22,IF(N6=Rækker!E8,Rækker!E22,IF(N6=Rækker!H8,Rækker!H22,IF(N6=Rækker!K8,Rækker!K22,IF(N6=Rækker!N8,Rækker!N22,IF(N6=Rækker!Q8,Rækker!Q22,IF(N6=Rækker!T8,Rækker!T22,CD19)))))))</f>
        <v>1</v>
      </c>
      <c r="CD19" s="25">
        <f>IF(N6=Rækker!W8,Rækker!W22,IF(N6=Rækker!Z8,Rækker!Z22,IF(N6=Rækker!AC8,Rækker!AC22,IF(N6=Rækker!AF8,Rækker!AF22,IF(N6=Rækker!AI8,Rækker!AI22,IF(N6=Rækker!AL8,Rækker!AL22,IF(N6=Rækker!AO8,Rækker!AO22,CE19)))))))</f>
        <v>1</v>
      </c>
      <c r="CE19" s="25">
        <f>IF(N6=Rækker!AR8,Rækker!AR22,IF(N6=Rækker!AU8,Rækker!AU22,IF(N6=Rækker!AX8,Rækker!AX22,IF(N6=Rækker!BA8,Rækker!BA22,IF(N6=Rækker!BD8,Rækker!BD22,IF(N6=Rækker!BG8,Rækker!BG22,0))))))</f>
        <v>0</v>
      </c>
      <c r="CF19" s="25">
        <f>IF(N6=Rækker!B8,Rækker!C22,IF(N6=Rækker!E8,Rækker!F22,IF(N6=Rækker!H8,Rækker!I22,IF(N6=Rækker!K8,Rækker!L22,IF(N6=Rækker!N8,Rækker!O22,IF(N6=Rækker!Q8,Rækker!R22,IF(N6=Rækker!T8,Rækker!U22,CG19)))))))</f>
        <v>1</v>
      </c>
      <c r="CG19" s="25">
        <f>IF(N6=Rækker!W8,Rækker!X22,IF(N6=Rækker!Z8,Rækker!AA22,IF(N6=Rækker!AC8,Rækker!AD22,IF(N6=Rækker!AF8,Rækker!AG22,IF(N6=Rækker!AI8,Rækker!AJ22,IF(N6=Rækker!AL8,Rækker!AM22,IF(N6=Rækker!AO8,Rækker!AP22,CH19)))))))</f>
        <v>1</v>
      </c>
      <c r="CH19" s="25">
        <f>IF(N6=Rækker!AR8,Rækker!AS22,IF(N6=Rækker!AU8,Rækker!AV22,IF(N6=Rækker!AX8,Rækker!AY22,IF(N6=Rækker!BA8,Rækker!BB22,IF(N6=Rækker!BD8,Rækker!BE22,IF(N6=Rækker!BG8,Rækker!BH22,0))))))</f>
        <v>0</v>
      </c>
      <c r="CI19" s="25">
        <f t="shared" si="31"/>
        <v>1</v>
      </c>
      <c r="CJ19" s="25">
        <f t="shared" si="32"/>
        <v>1</v>
      </c>
      <c r="CK19" s="25">
        <f>IF(P6=Rækker!B8,Rækker!B22,IF(P6=Rækker!E8,Rækker!E22,IF(P6=Rækker!H8,Rækker!H22,IF(P6=Rækker!K8,Rækker!K22,IF(P6=Rækker!N8,Rækker!N22,IF(P6=Rækker!Q8,Rækker!Q22,IF(P6=Rækker!T8,Rækker!T22,CL19)))))))</f>
        <v>1</v>
      </c>
      <c r="CL19" s="25">
        <f>IF(P6=Rækker!W8,Rækker!W22,IF(P6=Rækker!Z8,Rækker!Z22,IF(P6=Rækker!AC8,Rækker!AC22,IF(P6=Rækker!AF8,Rækker!AF22,IF(P6=Rækker!AI8,Rækker!AI22,IF(P6=Rækker!AL8,Rækker!AL22,IF(P6=Rækker!AO8,Rækker!AO22,CM19)))))))</f>
        <v>1</v>
      </c>
      <c r="CM19" s="25">
        <f>IF(P6=Rækker!AR8,Rækker!AR22,IF(P6=Rækker!AU8,Rækker!AU22,IF(P6=Rækker!AX8,Rækker!AX22,IF(P6=Rækker!BA8,Rækker!BA22,IF(P6=Rækker!BD8,Rækker!BD22,IF(P6=Rækker!BG8,Rækker!BG22,0))))))</f>
        <v>1</v>
      </c>
      <c r="CN19" s="25">
        <f>IF(P6=Rækker!B8,Rækker!C22,IF(P6=Rækker!E8,Rækker!F22,IF(P6=Rækker!H8,Rækker!I22,IF(P6=Rækker!K8,Rækker!L22,IF(P6=Rækker!N8,Rækker!O22,IF(P6=Rækker!Q8,Rækker!R22,IF(P6=Rækker!T8,Rækker!U22,CO19)))))))</f>
        <v>1</v>
      </c>
      <c r="CO19" s="25">
        <f>IF(P6=Rækker!W8,Rækker!X22,IF(P6=Rækker!Z8,Rækker!AA22,IF(P6=Rækker!AC8,Rækker!AD22,IF(P6=Rækker!AF8,Rækker!AG22,IF(P6=Rækker!AI8,Rækker!AJ22,IF(P6=Rækker!AL8,Rækker!AM22,IF(P6=Rækker!AO8,Rækker!AP22,CP19)))))))</f>
        <v>1</v>
      </c>
      <c r="CP19" s="25">
        <f>IF(P6=Rækker!AR8,Rækker!AS22,IF(P6=Rækker!AU8,Rækker!AV22,IF(P6=Rækker!AX8,Rækker!AY22,IF(P6=Rækker!BA8,Rækker!BB22,IF(P6=Rækker!BD8,Rækker!BE22,IF(P6=Rækker!BG8,Rækker!BH22,0))))))</f>
        <v>1</v>
      </c>
      <c r="CQ19" s="25">
        <f t="shared" si="33"/>
        <v>1</v>
      </c>
      <c r="CR19" s="25">
        <f t="shared" si="34"/>
        <v>12</v>
      </c>
      <c r="CS19" s="25">
        <f>IF(R6=Rækker!B8,Rækker!B22,IF(R6=Rækker!E8,Rækker!E22,IF(R6=Rækker!H8,Rækker!H22,IF(R6=Rækker!K8,Rækker!K22,IF(R6=Rækker!N8,Rækker!N22,IF(R6=Rækker!Q8,Rækker!Q22,IF(R6=Rækker!T8,Rækker!T22,CT19)))))))</f>
        <v>1</v>
      </c>
      <c r="CT19" s="25">
        <f>IF(R6=Rækker!W8,Rækker!W22,IF(R6=Rækker!Z8,Rækker!Z22,IF(R6=Rækker!AC8,Rækker!AC22,IF(R6=Rækker!AF8,Rækker!AF22,IF(R6=Rækker!AI8,Rækker!AI22,IF(R6=Rækker!AL8,Rækker!AL22,IF(R6=Rækker!AO8,Rækker!AO22,CU19)))))))</f>
        <v>1</v>
      </c>
      <c r="CU19" s="25">
        <f>IF(R6=Rækker!AR8,Rækker!AR22,IF(R6=Rækker!AU8,Rækker!AU22,IF(R6=Rækker!AX8,Rækker!AX22,IF(R6=Rækker!BA8,Rækker!BA22,IF(R6=Rækker!BD8,Rækker!BD22,IF(R6=Rækker!BG8,Rækker!BG22,0))))))</f>
        <v>0</v>
      </c>
      <c r="CV19" s="25">
        <f>IF(R6=Rækker!B8,Rækker!C22,IF(R6=Rækker!E8,Rækker!F22,IF(R6=Rækker!H8,Rækker!I22,IF(R6=Rækker!K8,Rækker!L22,IF(R6=Rækker!N8,Rækker!O22,IF(R6=Rækker!Q8,Rækker!R22,IF(R6=Rækker!T8,Rækker!U22,CW19)))))))</f>
        <v>12</v>
      </c>
      <c r="CW19" s="25">
        <f>IF(R6=Rækker!W8,Rækker!X22,IF(R6=Rækker!Z8,Rækker!AA22,IF(R6=Rækker!AC8,Rækker!AD22,IF(R6=Rækker!AF8,Rækker!AG22,IF(R6=Rækker!AI8,Rækker!AJ22,IF(R6=Rækker!AL8,Rækker!AM22,IF(R6=Rækker!AO8,Rækker!AP22,CX19)))))))</f>
        <v>12</v>
      </c>
      <c r="CX19" s="25">
        <f>IF(R6=Rækker!AR8,Rækker!AS22,IF(R6=Rækker!AU8,Rækker!AV22,IF(R6=Rækker!AX8,Rækker!AY22,IF(R6=Rækker!BA8,Rækker!BB22,IF(R6=Rækker!BD8,Rækker!BE22,IF(R6=Rækker!BG8,Rækker!BH22,0))))))</f>
        <v>0</v>
      </c>
      <c r="CY19" s="25" t="str">
        <f t="shared" si="35"/>
        <v>X</v>
      </c>
      <c r="CZ19" s="25" t="str">
        <f t="shared" si="36"/>
        <v>1X2</v>
      </c>
      <c r="DA19" s="25" t="str">
        <f>IF(T6=Rækker!B8,Rækker!B22,IF(T6=Rækker!E8,Rækker!E22,IF(T6=Rækker!H8,Rækker!H22,IF(T6=Rækker!K8,Rækker!K22,IF(T6=Rækker!N8,Rækker!N22,IF(T6=Rækker!Q8,Rækker!Q22,IF(T6=Rækker!T8,Rækker!T22,DB19)))))))</f>
        <v>x</v>
      </c>
      <c r="DB19" s="25" t="str">
        <f>IF(T6=Rækker!W8,Rækker!W22,IF(T6=Rækker!Z8,Rækker!Z22,IF(T6=Rækker!AC8,Rækker!AC22,IF(T6=Rækker!AF8,Rækker!AF22,IF(T6=Rækker!AI8,Rækker!AI22,IF(T6=Rækker!AL8,Rækker!AL22,IF(T6=Rækker!AO8,Rækker!AO22,DC19)))))))</f>
        <v>x</v>
      </c>
      <c r="DC19" s="25">
        <f>IF(T6=Rækker!AR8,Rækker!AR22,IF(T6=Rækker!AU8,Rækker!AU22,IF(T6=Rækker!AX8,Rækker!AX22,IF(T6=Rækker!BA8,Rækker!BA22,IF(T6=Rækker!BD8,Rækker!BD22,IF(T6=Rækker!BG8,Rækker!BG22,0))))))</f>
        <v>0</v>
      </c>
      <c r="DD19" s="25" t="str">
        <f>IF(T6=Rækker!B8,Rækker!C22,IF(T6=Rækker!E8,Rækker!F22,IF(T6=Rækker!H8,Rækker!I22,IF(T6=Rækker!K8,Rækker!L22,IF(T6=Rækker!N8,Rækker!O22,IF(T6=Rækker!Q8,Rækker!R22,IF(T6=Rækker!T8,Rækker!U22,DE19)))))))</f>
        <v>1x2</v>
      </c>
      <c r="DE19" s="25" t="str">
        <f>IF(T6=Rækker!W8,Rækker!X22,IF(T6=Rækker!Z8,Rækker!AA22,IF(T6=Rækker!AC8,Rækker!AD22,IF(T6=Rækker!AF8,Rækker!AG22,IF(T6=Rækker!AI8,Rækker!AJ22,IF(T6=Rækker!AL8,Rækker!AM22,IF(T6=Rækker!AO8,Rækker!AP22,DF19)))))))</f>
        <v>1x2</v>
      </c>
      <c r="DF19" s="25">
        <f>IF(T6=Rækker!AR8,Rækker!AS22,IF(T6=Rækker!AU8,Rækker!AV22,IF(T6=Rækker!AX8,Rækker!AY22,IF(T6=Rækker!BA8,Rækker!BB22,IF(T6=Rækker!BD8,Rækker!BE22,IF(T6=Rækker!BG8,Rækker!BH22,0))))))</f>
        <v>0</v>
      </c>
      <c r="DG19" s="25">
        <f t="shared" si="37"/>
        <v>1</v>
      </c>
      <c r="DH19" s="25" t="str">
        <f t="shared" si="38"/>
        <v>1X</v>
      </c>
      <c r="DI19" s="25">
        <f>IF(V6=Rækker!B8,Rækker!B22,IF(V6=Rækker!E8,Rækker!E22,IF(V6=Rækker!H8,Rækker!H22,IF(V6=Rækker!K8,Rækker!K22,IF(V6=Rækker!N8,Rækker!N22,IF(V6=Rækker!Q8,Rækker!Q22,IF(V6=Rækker!T8,Rækker!T22,DJ19)))))))</f>
        <v>1</v>
      </c>
      <c r="DJ19" s="25">
        <f>IF(V6=Rækker!W8,Rækker!W22,IF(V6=Rækker!Z8,Rækker!Z22,IF(V6=Rækker!AC8,Rækker!AC22,IF(V6=Rækker!AF8,Rækker!AF22,IF(V6=Rækker!AI8,Rækker!AI22,IF(V6=Rækker!AL8,Rækker!AL22,IF(V6=Rækker!AO8,Rækker!AO22,DK19)))))))</f>
        <v>1</v>
      </c>
      <c r="DK19" s="25">
        <f>IF(V6=Rækker!AR8,Rækker!AR22,IF(V6=Rækker!AU8,Rækker!AU22,IF(V6=Rækker!AX8,Rækker!AX22,IF(V6=Rækker!BA8,Rækker!BA22,IF(V6=Rækker!BD8,Rækker!BD22,IF(V6=Rækker!BG8,Rækker!BG22,0))))))</f>
        <v>1</v>
      </c>
      <c r="DL19" s="25" t="str">
        <f>IF(V6=Rækker!B8,Rækker!C22,IF(V6=Rækker!E8,Rækker!F22,IF(V6=Rækker!H8,Rækker!I22,IF(V6=Rækker!K8,Rækker!L22,IF(V6=Rækker!N8,Rækker!O22,IF(V6=Rækker!Q8,Rækker!R22,IF(V6=Rækker!T8,Rækker!U22,DM19)))))))</f>
        <v>1x</v>
      </c>
      <c r="DM19" s="25" t="str">
        <f>IF(V6=Rækker!W8,Rækker!X22,IF(V6=Rækker!Z8,Rækker!AA22,IF(V6=Rækker!AC8,Rækker!AD22,IF(V6=Rækker!AF8,Rækker!AG22,IF(V6=Rækker!AI8,Rækker!AJ22,IF(V6=Rækker!AL8,Rækker!AM22,IF(V6=Rækker!AO8,Rækker!AP22,DN19)))))))</f>
        <v>1x</v>
      </c>
      <c r="DN19" s="25" t="str">
        <f>IF(V6=Rækker!AR8,Rækker!AS22,IF(V6=Rækker!AU8,Rækker!AV22,IF(V6=Rækker!AX8,Rækker!AY22,IF(V6=Rækker!BA8,Rækker!BB22,IF(V6=Rækker!BD8,Rækker!BE22,IF(V6=Rækker!BG8,Rækker!BH22,0))))))</f>
        <v>1x</v>
      </c>
      <c r="DO19" s="25">
        <f t="shared" si="39"/>
        <v>1</v>
      </c>
      <c r="DP19" s="25">
        <f t="shared" si="40"/>
        <v>1</v>
      </c>
      <c r="DQ19" s="25">
        <f>IF(X6=Rækker!B8,Rækker!B22,IF(X6=Rækker!E8,Rækker!E22,IF(X6=Rækker!H8,Rækker!H22,IF(X6=Rækker!K8,Rækker!K22,IF(X6=Rækker!N8,Rækker!N22,IF(X6=Rækker!Q8,Rækker!Q22,IF(X6=Rækker!T8,Rækker!T22,DR19)))))))</f>
        <v>1</v>
      </c>
      <c r="DR19" s="25">
        <f>IF(X6=Rækker!W8,Rækker!W22,IF(X6=Rækker!Z8,Rækker!Z22,IF(X6=Rækker!AC8,Rækker!AC22,IF(X6=Rækker!AF8,Rækker!AF22,IF(X6=Rækker!AI8,Rækker!AI22,IF(X6=Rækker!AL8,Rækker!AL22,IF(X6=Rækker!AO8,Rækker!AO22,DS19)))))))</f>
        <v>0</v>
      </c>
      <c r="DS19" s="25">
        <f>IF(X6=Rækker!AR8,Rækker!AR22,IF(X6=Rækker!AU8,Rækker!AU22,IF(X6=Rækker!AX8,Rækker!AX22,IF(X6=Rækker!BA8,Rækker!BA22,IF(X6=Rækker!BD8,Rækker!BD22,IF(X6=Rækker!BG8,Rækker!BG22,0))))))</f>
        <v>0</v>
      </c>
      <c r="DT19" s="25">
        <f>IF(X6=Rækker!B8,Rækker!C22,IF(X6=Rækker!E8,Rækker!F22,IF(X6=Rækker!H8,Rækker!I22,IF(X6=Rækker!K8,Rækker!L22,IF(X6=Rækker!N8,Rækker!O22,IF(X6=Rækker!Q8,Rækker!R22,IF(X6=Rækker!T8,Rækker!U22,DU19)))))))</f>
        <v>1</v>
      </c>
      <c r="DU19" s="25">
        <f>IF(X6=Rækker!W8,Rækker!X22,IF(X6=Rækker!Z8,Rækker!AA22,IF(X6=Rækker!AC8,Rækker!AD22,IF(X6=Rækker!AF8,Rækker!AG22,IF(X6=Rækker!AI8,Rækker!AJ22,IF(X6=Rækker!AL8,Rækker!AM22,IF(X6=Rækker!AO8,Rækker!AP22,DV19)))))))</f>
        <v>0</v>
      </c>
      <c r="DV19" s="25">
        <f>IF(X6=Rækker!AR8,Rækker!AS22,IF(X6=Rækker!AU8,Rækker!AV22,IF(X6=Rækker!AX8,Rækker!AY22,IF(X6=Rækker!BA8,Rækker!BB22,IF(X6=Rækker!BD8,Rækker!BE22,IF(X6=Rækker!BG8,Rækker!BH22,0))))))</f>
        <v>0</v>
      </c>
      <c r="DW19" s="25">
        <f t="shared" si="41"/>
        <v>1</v>
      </c>
      <c r="DX19" s="25">
        <f t="shared" si="42"/>
        <v>1</v>
      </c>
      <c r="DY19" s="25">
        <f>IF(Z6=Rækker!B8,Rækker!B22,IF(Z6=Rækker!E8,Rækker!E22,IF(Z6=Rækker!H8,Rækker!H22,IF(Z6=Rækker!K8,Rækker!K22,IF(Z6=Rækker!N8,Rækker!N22,IF(Z6=Rækker!Q8,Rækker!Q22,IF(Z6=Rækker!T8,Rækker!T22,DZ19)))))))</f>
        <v>1</v>
      </c>
      <c r="DZ19" s="25">
        <f>IF(Z6=Rækker!W8,Rækker!W22,IF(Z6=Rækker!Z8,Rækker!Z22,IF(Z6=Rækker!AC8,Rækker!AC22,IF(Z6=Rækker!AF8,Rækker!AF22,IF(Z6=Rækker!AI8,Rækker!AI22,IF(Z6=Rækker!AL8,Rækker!AL22,IF(Z6=Rækker!AO8,Rækker!AO22,EA19)))))))</f>
        <v>0</v>
      </c>
      <c r="EA19" s="25">
        <f>IF(Z6=Rækker!AR8,Rækker!AR22,IF(Z6=Rækker!AU8,Rækker!AU22,IF(Z6=Rækker!AX8,Rækker!AX22,IF(Z6=Rækker!BA8,Rækker!BA22,IF(Z6=Rækker!BD8,Rækker!BD22,IF(Z6=Rækker!BG8,Rækker!BG22,0))))))</f>
        <v>0</v>
      </c>
      <c r="EB19" s="25">
        <f>IF(Z6=Rækker!B8,Rækker!C22,IF(Z6=Rækker!E8,Rækker!F22,IF(Z6=Rækker!H8,Rækker!I22,IF(Z6=Rækker!K8,Rækker!L22,IF(Z6=Rækker!N8,Rækker!O22,IF(Z6=Rækker!Q8,Rækker!R22,IF(Z6=Rækker!T8,Rækker!U22,EC19)))))))</f>
        <v>1</v>
      </c>
      <c r="EC19" s="25">
        <f>IF(Z6=Rækker!W8,Rækker!X22,IF(Z6=Rækker!Z8,Rækker!AA22,IF(Z6=Rækker!AC8,Rækker!AD22,IF(Z6=Rækker!AF8,Rækker!AG22,IF(Z6=Rækker!AI8,Rækker!AJ22,IF(Z6=Rækker!AL8,Rækker!AM22,IF(Z6=Rækker!AO8,Rækker!AP22,ED19)))))))</f>
        <v>0</v>
      </c>
      <c r="ED19" s="25">
        <f>IF(Z6=Rækker!AR8,Rækker!AS22,IF(Z6=Rækker!AU8,Rækker!AV22,IF(Z6=Rækker!AX8,Rækker!AY22,IF(Z6=Rækker!BA8,Rækker!BB22,IF(Z6=Rækker!BD8,Rækker!BE22,IF(Z6=Rækker!BG8,Rækker!BH22,0))))))</f>
        <v>0</v>
      </c>
      <c r="EE19" s="25">
        <f t="shared" si="43"/>
        <v>1</v>
      </c>
      <c r="EF19" s="25">
        <f t="shared" si="44"/>
        <v>12</v>
      </c>
      <c r="EG19" s="25">
        <f>IF(AB6=Rækker!B8,Rækker!B22,IF(AB6=Rækker!E8,Rækker!E22,IF(AB6=Rækker!H8,Rækker!H22,IF(AB6=Rækker!K8,Rækker!K22,IF(AB6=Rækker!N8,Rækker!N22,IF(AB6=Rækker!Q8,Rækker!Q22,IF(AB6=Rækker!T8,Rækker!T22,EH19)))))))</f>
        <v>1</v>
      </c>
      <c r="EH19" s="25">
        <f>IF(AB6=Rækker!W8,Rækker!W22,IF(AB6=Rækker!Z8,Rækker!Z22,IF(AB6=Rækker!AC8,Rækker!AC22,IF(AB6=Rækker!AF8,Rækker!AF22,IF(AB6=Rækker!AI8,Rækker!AI22,IF(AB6=Rækker!AL8,Rækker!AL22,IF(AB6=Rækker!AO8,Rækker!AO22,EI19)))))))</f>
        <v>1</v>
      </c>
      <c r="EI19" s="25">
        <f>IF(AB6=Rækker!AR8,Rækker!AR22,IF(AB6=Rækker!AU8,Rækker!AU22,IF(AB6=Rækker!AX8,Rækker!AX22,IF(AB6=Rækker!BA8,Rækker!BA22,IF(AB6=Rækker!BD8,Rækker!BD22,IF(AB6=Rækker!BG8,Rækker!BG22,0))))))</f>
        <v>1</v>
      </c>
      <c r="EJ19" s="25">
        <f>IF(AB6=Rækker!B8,Rækker!C22,IF(AB6=Rækker!E8,Rækker!F22,IF(AB6=Rækker!H8,Rækker!I22,IF(AB6=Rækker!K8,Rækker!L22,IF(AB6=Rækker!N8,Rækker!O22,IF(AB6=Rækker!Q8,Rækker!R22,IF(AB6=Rækker!T8,Rækker!U22,EK19)))))))</f>
        <v>12</v>
      </c>
      <c r="EK19" s="25">
        <f>IF(AB6=Rækker!W8,Rækker!X22,IF(AB6=Rækker!Z8,Rækker!AA22,IF(AB6=Rækker!AC8,Rækker!AD22,IF(AB6=Rækker!AF8,Rækker!AG22,IF(AB6=Rækker!AI8,Rækker!AJ22,IF(AB6=Rækker!AL8,Rækker!AM22,IF(AB6=Rækker!AO8,Rækker!AP22,EL19)))))))</f>
        <v>12</v>
      </c>
      <c r="EL19" s="25">
        <f>IF(AB6=Rækker!AR8,Rækker!AS22,IF(AB6=Rækker!AU8,Rækker!AV22,IF(AB6=Rækker!AX8,Rækker!AY22,IF(AB6=Rækker!BA8,Rækker!BB22,IF(AB6=Rækker!BD8,Rækker!BE22,IF(AB6=Rækker!BG8,Rækker!BH22,0))))))</f>
        <v>12</v>
      </c>
      <c r="EM19" s="25">
        <f t="shared" si="45"/>
        <v>1</v>
      </c>
      <c r="EN19" s="25">
        <f t="shared" si="46"/>
        <v>12</v>
      </c>
      <c r="EO19" s="25">
        <f>IF(AD6=Rækker!B8,Rækker!B22,IF(AD6=Rækker!E8,Rækker!E22,IF(AD6=Rækker!H8,Rækker!H22,IF(AD6=Rækker!K8,Rækker!K22,IF(AD6=Rækker!N8,Rækker!N22,IF(AD6=Rækker!Q8,Rækker!Q22,IF(AD6=Rækker!T8,Rækker!T22,EP19)))))))</f>
        <v>1</v>
      </c>
      <c r="EP19" s="25">
        <f>IF(AD6=Rækker!W8,Rækker!W22,IF(AD6=Rækker!Z8,Rækker!Z22,IF(AD6=Rækker!AC8,Rækker!AC22,IF(AD6=Rækker!AF8,Rækker!AF22,IF(AD6=Rækker!AI8,Rækker!AI22,IF(AD6=Rækker!AL8,Rækker!AL22,IF(AD6=Rækker!AO8,Rækker!AO22,EQ19)))))))</f>
        <v>1</v>
      </c>
      <c r="EQ19" s="25">
        <f>IF(AD6=Rækker!AR8,Rækker!AR22,IF(AD6=Rækker!AU8,Rækker!AU22,IF(AD6=Rækker!AX8,Rækker!AX22,IF(AD6=Rækker!BA8,Rækker!BA22,IF(AD6=Rækker!BD8,Rækker!BD22,IF(AD6=Rækker!BG8,Rækker!BG22,0))))))</f>
        <v>0</v>
      </c>
      <c r="ER19" s="25">
        <f>IF(AD6=Rækker!B8,Rækker!C22,IF(AD6=Rækker!E8,Rækker!F22,IF(AD6=Rækker!H8,Rækker!I22,IF(AD6=Rækker!K8,Rækker!L22,IF(AD6=Rækker!N8,Rækker!O22,IF(AD6=Rækker!Q8,Rækker!R22,IF(AD6=Rækker!T8,Rækker!U22,ES19)))))))</f>
        <v>12</v>
      </c>
      <c r="ES19" s="25">
        <f>IF(AD6=Rækker!W8,Rækker!X22,IF(AD6=Rækker!Z8,Rækker!AA22,IF(AD6=Rækker!AC8,Rækker!AD22,IF(AD6=Rækker!AF8,Rækker!AG22,IF(AD6=Rækker!AI8,Rækker!AJ22,IF(AD6=Rækker!AL8,Rækker!AM22,IF(AD6=Rækker!AO8,Rækker!AP22,ET19)))))))</f>
        <v>12</v>
      </c>
      <c r="ET19" s="25">
        <f>IF(AD6=Rækker!AR8,Rækker!AS22,IF(AD6=Rækker!AU8,Rækker!AV22,IF(AD6=Rækker!AX8,Rækker!AY22,IF(AD6=Rækker!BA8,Rækker!BB22,IF(AD6=Rækker!BD8,Rækker!BE22,IF(AD6=Rækker!BG8,Rækker!BH22,0))))))</f>
        <v>0</v>
      </c>
      <c r="EU19" s="25">
        <f t="shared" si="47"/>
        <v>0</v>
      </c>
      <c r="EV19" s="25">
        <f t="shared" si="48"/>
        <v>0</v>
      </c>
      <c r="EW19" s="25">
        <f>IF(AF6=Rækker!B8,Rækker!B22,IF(AF6=Rækker!E8,Rækker!E22,IF(AF6=Rækker!H8,Rækker!H22,IF(AF6=Rækker!K8,Rækker!K22,IF(AF6=Rækker!N8,Rækker!N22,IF(AF6=Rækker!Q8,Rækker!Q22,IF(AF6=Rækker!T8,Rækker!T22,EX19)))))))</f>
        <v>0</v>
      </c>
      <c r="EX19" s="25">
        <f>IF(AF6=Rækker!W8,Rækker!W22,IF(AF6=Rækker!Z8,Rækker!Z22,IF(AF6=Rækker!AC8,Rækker!AC22,IF(AF6=Rækker!AF8,Rækker!AF22,IF(AF6=Rækker!AI8,Rækker!AI22,IF(AF6=Rækker!AL8,Rækker!AL22,IF(AF6=Rækker!AO8,Rækker!AO22,EY19)))))))</f>
        <v>0</v>
      </c>
      <c r="EY19" s="25">
        <f>IF(AF6=Rækker!AR8,Rækker!AR22,IF(AF6=Rækker!AU8,Rækker!AU22,IF(AF6=Rækker!AX8,Rækker!AX22,IF(AF6=Rækker!BA8,Rækker!BA22,IF(AF6=Rækker!BD8,Rækker!BD22,IF(AF6=Rækker!BG8,Rækker!BG22,0))))))</f>
        <v>0</v>
      </c>
      <c r="EZ19" s="25">
        <f>IF(AF6=Rækker!B8,Rækker!C22,IF(AF6=Rækker!E8,Rækker!F22,IF(AF6=Rækker!H8,Rækker!I22,IF(AF6=Rækker!K8,Rækker!L22,IF(AF6=Rækker!N8,Rækker!O22,IF(AF6=Rækker!Q8,Rækker!R22,IF(AF6=Rækker!T8,Rækker!U22,FA19)))))))</f>
        <v>0</v>
      </c>
      <c r="FA19" s="25">
        <f>IF(AF6=Rækker!W8,Rækker!X22,IF(AF6=Rækker!Z8,Rækker!AA22,IF(AF6=Rækker!AC8,Rækker!AD22,IF(AF6=Rækker!AF8,Rækker!AG22,IF(AF6=Rækker!AI8,Rækker!AJ22,IF(AF6=Rækker!AL8,Rækker!AM22,IF(AF6=Rækker!AO8,Rækker!AP22,FB19)))))))</f>
        <v>0</v>
      </c>
      <c r="FB19" s="25">
        <f>IF(AF6=Rækker!AR8,Rækker!AS22,IF(AF6=Rækker!AU8,Rækker!AV22,IF(AF6=Rækker!AX8,Rækker!AY22,IF(AF6=Rækker!BA8,Rækker!BB22,IF(AF6=Rækker!BD8,Rækker!BE22,IF(AF6=Rækker!BG8,Rækker!BH22,0))))))</f>
        <v>0</v>
      </c>
      <c r="FC19" s="25">
        <f t="shared" si="49"/>
        <v>1</v>
      </c>
      <c r="FD19" s="25">
        <f t="shared" si="50"/>
        <v>12</v>
      </c>
      <c r="FE19" s="25">
        <f>IF(AH6=Rækker!B8,Rækker!B22,IF(AH6=Rækker!E8,Rækker!E22,IF(AH6=Rækker!H8,Rækker!H22,IF(AH6=Rækker!K8,Rækker!K22,IF(AH6=Rækker!N8,Rækker!N22,IF(AH6=Rækker!Q8,Rækker!Q22,IF(AH6=Rækker!T8,Rækker!T22,FF19)))))))</f>
        <v>1</v>
      </c>
      <c r="FF19" s="25">
        <f>IF(AH6=Rækker!W8,Rækker!W22,IF(AH6=Rækker!Z8,Rækker!Z22,IF(AH6=Rækker!AC8,Rækker!AC22,IF(AH6=Rækker!AF8,Rækker!AF22,IF(AH6=Rækker!AI8,Rækker!AI22,IF(AH6=Rækker!AL8,Rækker!AL22,IF(AH6=Rækker!AO8,Rækker!AO22,FG19)))))))</f>
        <v>0</v>
      </c>
      <c r="FG19" s="25">
        <f>IF(AH6=Rækker!AR8,Rækker!AR22,IF(AH6=Rækker!AU8,Rækker!AU22,IF(AH6=Rækker!AX8,Rækker!AX22,IF(AH6=Rækker!BA8,Rækker!BA22,IF(AH6=Rækker!BD8,Rækker!BD22,IF(AH6=Rækker!BG8,Rækker!BG22,0))))))</f>
        <v>0</v>
      </c>
      <c r="FH19" s="25">
        <f>IF(AH6=Rækker!B8,Rækker!C22,IF(AH6=Rækker!E8,Rækker!F22,IF(AH6=Rækker!H8,Rækker!I22,IF(AH6=Rækker!K8,Rækker!L22,IF(AH6=Rækker!N8,Rækker!O22,IF(AH6=Rækker!Q8,Rækker!R22,IF(AH6=Rækker!T8,Rækker!U22,FI19)))))))</f>
        <v>12</v>
      </c>
      <c r="FI19" s="25">
        <f>IF(AH6=Rækker!W8,Rækker!X22,IF(AH6=Rækker!Z8,Rækker!AA22,IF(AH6=Rækker!AC8,Rækker!AD22,IF(AH6=Rækker!AF8,Rækker!AG22,IF(AH6=Rækker!AI8,Rækker!AJ22,IF(AH6=Rækker!AL8,Rækker!AM22,IF(AH6=Rækker!AO8,Rækker!AP22,FJ19)))))))</f>
        <v>0</v>
      </c>
      <c r="FJ19" s="25">
        <f>IF(AH6=Rækker!AR8,Rækker!AS22,IF(AH6=Rækker!AU8,Rækker!AV22,IF(AH6=Rækker!AX8,Rækker!AY22,IF(AH6=Rækker!BA8,Rækker!BB22,IF(AH6=Rækker!BD8,Rækker!BE22,IF(AH6=Rækker!BG8,Rækker!BH22,0))))))</f>
        <v>0</v>
      </c>
      <c r="FK19" s="25">
        <f t="shared" si="51"/>
        <v>1</v>
      </c>
      <c r="FL19" s="25">
        <f t="shared" si="52"/>
        <v>1</v>
      </c>
      <c r="FM19" s="25">
        <f>IF(AJ6=Rækker!B8,Rækker!B22,IF(AJ6=Rækker!E8,Rækker!E22,IF(AJ6=Rækker!H8,Rækker!H22,IF(AJ6=Rækker!K8,Rækker!K22,IF(AJ6=Rækker!N8,Rækker!N22,IF(AJ6=Rækker!Q8,Rækker!Q22,IF(AJ6=Rækker!T8,Rækker!T22,FN19)))))))</f>
        <v>1</v>
      </c>
      <c r="FN19" s="25">
        <f>IF(AJ6=Rækker!W8,Rækker!W22,IF(AJ6=Rækker!Z8,Rækker!Z22,IF(AJ6=Rækker!AC8,Rækker!AC22,IF(AJ6=Rækker!AF8,Rækker!AF22,IF(AJ6=Rækker!AI8,Rækker!AI22,IF(AJ6=Rækker!AL8,Rækker!AL22,IF(AJ6=Rækker!AO8,Rækker!AO22,FO19)))))))</f>
        <v>1</v>
      </c>
      <c r="FO19" s="25">
        <f>IF(AJ6=Rækker!AR8,Rækker!AR22,IF(AJ6=Rækker!AU8,Rækker!AU22,IF(AJ6=Rækker!AX8,Rækker!AX22,IF(AJ6=Rækker!BA8,Rækker!BA22,IF(AJ6=Rækker!BD8,Rækker!BD22,IF(AJ6=Rækker!BG8,Rækker!BG22,0))))))</f>
        <v>0</v>
      </c>
      <c r="FP19" s="25">
        <f>IF(AJ6=Rækker!B8,Rækker!C22,IF(AJ6=Rækker!E8,Rækker!F22,IF(AJ6=Rækker!H8,Rækker!I22,IF(AJ6=Rækker!K8,Rækker!L22,IF(AJ6=Rækker!N8,Rækker!O22,IF(AJ6=Rækker!Q8,Rækker!R22,IF(AJ6=Rækker!T8,Rækker!U22,FQ19)))))))</f>
        <v>1</v>
      </c>
      <c r="FQ19" s="25">
        <f>IF(AJ6=Rækker!W8,Rækker!X22,IF(AJ6=Rækker!Z8,Rækker!AA22,IF(AJ6=Rækker!AC8,Rækker!AD22,IF(AJ6=Rækker!AF8,Rækker!AG22,IF(AJ6=Rækker!AI8,Rækker!AJ22,IF(AJ6=Rækker!AL8,Rækker!AM22,IF(AJ6=Rækker!AO8,Rækker!AP22,FR19)))))))</f>
        <v>1</v>
      </c>
      <c r="FR19" s="25">
        <f>IF(AJ6=Rækker!AR8,Rækker!AS22,IF(AJ6=Rækker!AU8,Rækker!AV22,IF(AJ6=Rækker!AX8,Rækker!AY22,IF(AJ6=Rækker!BA8,Rækker!BB22,IF(AJ6=Rækker!BD8,Rækker!BE22,IF(AJ6=Rækker!BG8,Rækker!BH22,0))))))</f>
        <v>0</v>
      </c>
      <c r="FS19" s="25">
        <f t="shared" si="53"/>
        <v>1</v>
      </c>
      <c r="FT19" s="25">
        <f t="shared" si="54"/>
        <v>1</v>
      </c>
      <c r="FU19" s="25">
        <f>IF(AL6=Rækker!B8,Rækker!B22,IF(AL6=Rækker!E8,Rækker!E22,IF(AL6=Rækker!H8,Rækker!H22,IF(AL6=Rækker!K8,Rækker!K22,IF(AL6=Rækker!N8,Rækker!N22,IF(AL6=Rækker!Q8,Rækker!Q22,IF(AL6=Rækker!T8,Rækker!T22,FV19)))))))</f>
        <v>1</v>
      </c>
      <c r="FV19" s="25">
        <f>IF(AL6=Rækker!W8,Rækker!W22,IF(AL6=Rækker!Z8,Rækker!Z22,IF(AL6=Rækker!AC8,Rækker!AC22,IF(AL6=Rækker!AF8,Rækker!AF22,IF(AL6=Rækker!AI8,Rækker!AI22,IF(AL6=Rækker!AL8,Rækker!AL22,IF(AL6=Rækker!AO8,Rækker!AO22,FW19)))))))</f>
        <v>1</v>
      </c>
      <c r="FW19" s="25">
        <f>IF(AL6=Rækker!AR8,Rækker!AR22,IF(AL6=Rækker!AU8,Rækker!AU22,IF(AL6=Rækker!AX8,Rækker!AX22,IF(AL6=Rækker!BA8,Rækker!BA22,IF(AL6=Rækker!BD8,Rækker!BD22,IF(AL6=Rækker!BG8,Rækker!BG22,0))))))</f>
        <v>1</v>
      </c>
      <c r="FX19" s="25">
        <f>IF(AL6=Rækker!B8,Rækker!C22,IF(AL6=Rækker!E8,Rækker!F22,IF(AL6=Rækker!H8,Rækker!I22,IF(AL6=Rækker!K8,Rækker!L22,IF(AL6=Rækker!N8,Rækker!O22,IF(AL6=Rækker!Q8,Rækker!R22,IF(AL6=Rækker!T8,Rækker!U22,FY19)))))))</f>
        <v>1</v>
      </c>
      <c r="FY19" s="25">
        <f>IF(AL6=Rækker!W8,Rækker!X22,IF(AL6=Rækker!Z8,Rækker!AA22,IF(AL6=Rækker!AC8,Rækker!AD22,IF(AL6=Rækker!AF8,Rækker!AG22,IF(AL6=Rækker!AI8,Rækker!AJ22,IF(AL6=Rækker!AL8,Rækker!AM22,IF(AL6=Rækker!AO8,Rækker!AP22,FZ19)))))))</f>
        <v>1</v>
      </c>
      <c r="FZ19" s="25">
        <f>IF(AL6=Rækker!AR8,Rækker!AS22,IF(AL6=Rækker!AU8,Rækker!AV22,IF(AL6=Rækker!AX8,Rækker!AY22,IF(AL6=Rækker!BA8,Rækker!BB22,IF(AL6=Rækker!BD8,Rækker!BE22,IF(AL6=Rækker!BG8,Rækker!BH22,0))))))</f>
        <v>1</v>
      </c>
      <c r="GA19" s="25" t="str">
        <f t="shared" si="55"/>
        <v>X</v>
      </c>
      <c r="GB19" s="25" t="str">
        <f t="shared" si="56"/>
        <v>1X</v>
      </c>
      <c r="GC19" s="25" t="str">
        <f>IF(AN6=Rækker!B8,Rækker!B22,IF(AN6=Rækker!E8,Rækker!E22,IF(AN6=Rækker!H8,Rækker!H22,IF(AN6=Rækker!K8,Rækker!K22,IF(AN6=Rækker!N8,Rækker!N22,IF(AN6=Rækker!Q8,Rækker!Q22,IF(AN6=Rækker!T8,Rækker!T22,GD19)))))))</f>
        <v>x</v>
      </c>
      <c r="GD19" s="25" t="str">
        <f>IF(AN6=Rækker!W8,Rækker!W22,IF(AN6=Rækker!Z8,Rækker!Z22,IF(AN6=Rækker!AC8,Rækker!AC22,IF(AN6=Rækker!AF8,Rækker!AF22,IF(AN6=Rækker!AI8,Rækker!AI22,IF(AN6=Rækker!AL8,Rækker!AL22,IF(AN6=Rækker!AO8,Rækker!AO22,GE19)))))))</f>
        <v>x</v>
      </c>
      <c r="GE19" s="25">
        <f>IF(AN6=Rækker!AR8,Rækker!AR22,IF(AN6=Rækker!AU8,Rækker!AU22,IF(AN6=Rækker!AX8,Rækker!AX22,IF(AN6=Rækker!BA8,Rækker!BA22,IF(AN6=Rækker!BD8,Rækker!BD22,IF(AN6=Rækker!BG8,Rækker!BG22,0))))))</f>
        <v>0</v>
      </c>
      <c r="GF19" s="25" t="str">
        <f>IF(AN6=Rækker!B8,Rækker!C22,IF(AN6=Rækker!E8,Rækker!F22,IF(AN6=Rækker!H8,Rækker!I22,IF(AN6=Rækker!K8,Rækker!L22,IF(AN6=Rækker!N8,Rækker!O22,IF(AN6=Rækker!Q8,Rækker!R22,IF(AN6=Rækker!T8,Rækker!U22,GG19)))))))</f>
        <v>1x</v>
      </c>
      <c r="GG19" s="25" t="str">
        <f>IF(AN6=Rækker!W8,Rækker!X22,IF(AN6=Rækker!Z8,Rækker!AA22,IF(AN6=Rækker!AC8,Rækker!AD22,IF(AN6=Rækker!AF8,Rækker!AG22,IF(AN6=Rækker!AI8,Rækker!AJ22,IF(AN6=Rækker!AL8,Rækker!AM22,IF(AN6=Rækker!AO8,Rækker!AP22,GH19)))))))</f>
        <v>1x</v>
      </c>
      <c r="GH19" s="25">
        <f>IF(AN6=Rækker!AR8,Rækker!AS22,IF(AN6=Rækker!AU8,Rækker!AV22,IF(AN6=Rækker!AX8,Rækker!AY22,IF(AN6=Rækker!BA8,Rækker!BB22,IF(AN6=Rækker!BD8,Rækker!BE22,IF(AN6=Rækker!BG8,Rækker!BH22,0))))))</f>
        <v>0</v>
      </c>
      <c r="GI19" s="25">
        <f t="shared" si="57"/>
        <v>1</v>
      </c>
      <c r="GJ19" s="25" t="str">
        <f t="shared" si="58"/>
        <v>1X</v>
      </c>
      <c r="GK19" s="25">
        <f>IF(AP6=Rækker!B8,Rækker!B22,IF(AP6=Rækker!E8,Rækker!E22,IF(AP6=Rækker!H8,Rækker!H22,IF(AP6=Rækker!K8,Rækker!K22,IF(AP6=Rækker!N8,Rækker!N22,IF(AP6=Rækker!Q8,Rækker!Q22,IF(AP6=Rækker!T8,Rækker!T22,GL19)))))))</f>
        <v>1</v>
      </c>
      <c r="GL19" s="25">
        <f>IF(AP6=Rækker!W8,Rækker!W22,IF(AP6=Rækker!Z8,Rækker!Z22,IF(AP6=Rækker!AC8,Rækker!AC22,IF(AP6=Rækker!AF8,Rækker!AF22,IF(AP6=Rækker!AI8,Rækker!AI22,IF(AP6=Rækker!AL8,Rækker!AL22,IF(AP6=Rækker!AO8,Rækker!AO22,GM19)))))))</f>
        <v>0</v>
      </c>
      <c r="GM19" s="25">
        <f>IF(AP6=Rækker!AR8,Rækker!AR22,IF(AP6=Rækker!AU8,Rækker!AU22,IF(AP6=Rækker!AX8,Rækker!AX22,IF(AP6=Rækker!BA8,Rækker!BA22,IF(AP6=Rækker!BD8,Rækker!BD22,IF(AP6=Rækker!BG8,Rækker!BG22,0))))))</f>
        <v>0</v>
      </c>
      <c r="GN19" s="25" t="str">
        <f>IF(AP6=Rækker!B8,Rækker!C22,IF(AP6=Rækker!E8,Rækker!F22,IF(AP6=Rækker!H8,Rækker!I22,IF(AP6=Rækker!K8,Rækker!L22,IF(AP6=Rækker!N8,Rækker!O22,IF(AP6=Rækker!Q8,Rækker!R22,IF(AP6=Rækker!T8,Rækker!U22,GO19)))))))</f>
        <v>1x</v>
      </c>
      <c r="GO19" s="25">
        <f>IF(AP6=Rækker!W8,Rækker!X22,IF(AP6=Rækker!Z8,Rækker!AA22,IF(AP6=Rækker!AC8,Rækker!AD22,IF(AP6=Rækker!AF8,Rækker!AG22,IF(AP6=Rækker!AI8,Rækker!AJ22,IF(AP6=Rækker!AL8,Rækker!AM22,IF(AP6=Rækker!AO8,Rækker!AP22,GP19)))))))</f>
        <v>0</v>
      </c>
      <c r="GP19" s="25">
        <f>IF(AP6=Rækker!AR8,Rækker!AS22,IF(AP6=Rækker!AU8,Rækker!AV22,IF(AP6=Rækker!AX8,Rækker!AY22,IF(AP6=Rækker!BA8,Rækker!BB22,IF(AP6=Rækker!BD8,Rækker!BE22,IF(AP6=Rækker!BG8,Rækker!BH22,0))))))</f>
        <v>0</v>
      </c>
      <c r="GQ19" s="25">
        <f t="shared" si="59"/>
        <v>1</v>
      </c>
      <c r="GR19" s="25">
        <f t="shared" si="60"/>
        <v>1</v>
      </c>
      <c r="GS19" s="25">
        <f>IF(AR6=Rækker!B8,Rækker!B22,IF(AR6=Rækker!E8,Rækker!E22,IF(AR6=Rækker!H8,Rækker!H22,IF(AR6=Rækker!K8,Rækker!K22,IF(AR6=Rækker!N8,Rækker!N22,IF(AR6=Rækker!Q8,Rækker!Q22,IF(AR6=Rækker!T8,Rækker!T22,GT19)))))))</f>
        <v>1</v>
      </c>
      <c r="GT19" s="25">
        <f>IF(AR6=Rækker!W8,Rækker!W22,IF(AR6=Rækker!Z8,Rækker!Z22,IF(AR6=Rækker!AC8,Rækker!AC22,IF(AR6=Rækker!AF8,Rækker!AF22,IF(AR6=Rækker!AI8,Rækker!AI22,IF(AR6=Rækker!AL8,Rækker!AL22,IF(AR6=Rækker!AO8,Rækker!AO22,GU19)))))))</f>
        <v>0</v>
      </c>
      <c r="GU19" s="25">
        <f>IF(AR6=Rækker!AR8,Rækker!AR22,IF(AR6=Rækker!AU8,Rækker!AU22,IF(AR6=Rækker!AX8,Rækker!AX22,IF(AR6=Rækker!BA8,Rækker!BA22,IF(AR6=Rækker!BD8,Rækker!BD22,IF(AR6=Rækker!BG8,Rækker!BG22,0))))))</f>
        <v>0</v>
      </c>
      <c r="GV19" s="25">
        <f>IF(AR6=Rækker!B8,Rækker!C22,IF(AR6=Rækker!E8,Rækker!F22,IF(AR6=Rækker!H8,Rækker!I22,IF(AR6=Rækker!K8,Rækker!L22,IF(AR6=Rækker!N8,Rækker!O22,IF(AR6=Rækker!Q8,Rækker!R22,IF(AR6=Rækker!T8,Rækker!U22,GW19)))))))</f>
        <v>1</v>
      </c>
      <c r="GW19" s="25">
        <f>IF(AR6=Rækker!W8,Rækker!X22,IF(AR6=Rækker!Z8,Rækker!AA22,IF(AR6=Rækker!AC8,Rækker!AD22,IF(AR6=Rækker!AF8,Rækker!AG22,IF(AR6=Rækker!AI8,Rækker!AJ22,IF(AR6=Rækker!AL8,Rækker!AM22,IF(AR6=Rækker!AO8,Rækker!AP22,GX19)))))))</f>
        <v>0</v>
      </c>
      <c r="GX19" s="25">
        <f>IF(AR6=Rækker!AR8,Rækker!AS22,IF(AR6=Rækker!AU8,Rækker!AV22,IF(AR6=Rækker!AX8,Rækker!AY22,IF(AR6=Rækker!BA8,Rækker!BB22,IF(AR6=Rækker!BD8,Rækker!BE22,IF(AR6=Rækker!BG8,Rækker!BH22,0))))))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Wimbledon - Peterborough..........................................................................................</v>
      </c>
      <c r="D20" s="121" t="s">
        <v>109</v>
      </c>
      <c r="E20" s="89"/>
      <c r="F20" s="36" t="str">
        <f t="shared" si="0"/>
        <v>1*</v>
      </c>
      <c r="G20" s="38">
        <f t="shared" si="0"/>
        <v>1</v>
      </c>
      <c r="H20" s="36">
        <f t="shared" si="1"/>
        <v>1</v>
      </c>
      <c r="I20" s="37">
        <f t="shared" si="1"/>
        <v>12</v>
      </c>
      <c r="J20" s="36">
        <f t="shared" si="2"/>
        <v>1</v>
      </c>
      <c r="K20" s="38">
        <f t="shared" si="2"/>
        <v>1</v>
      </c>
      <c r="L20" s="36">
        <f t="shared" si="3"/>
        <v>1</v>
      </c>
      <c r="M20" s="38">
        <f t="shared" si="3"/>
        <v>12</v>
      </c>
      <c r="N20" s="36">
        <f t="shared" si="4"/>
        <v>1</v>
      </c>
      <c r="O20" s="38">
        <f t="shared" si="4"/>
        <v>1</v>
      </c>
      <c r="P20" s="36">
        <f t="shared" si="5"/>
        <v>1</v>
      </c>
      <c r="Q20" s="38">
        <f t="shared" si="5"/>
        <v>12</v>
      </c>
      <c r="R20" s="36">
        <f t="shared" si="6"/>
        <v>1</v>
      </c>
      <c r="S20" s="38">
        <f t="shared" si="6"/>
        <v>12</v>
      </c>
      <c r="T20" s="36" t="str">
        <f t="shared" si="7"/>
        <v>X</v>
      </c>
      <c r="U20" s="38" t="str">
        <f t="shared" si="7"/>
        <v>1X</v>
      </c>
      <c r="V20" s="36">
        <f t="shared" si="8"/>
        <v>1</v>
      </c>
      <c r="W20" s="38">
        <f t="shared" si="8"/>
        <v>1</v>
      </c>
      <c r="X20" s="36">
        <f t="shared" si="9"/>
        <v>1</v>
      </c>
      <c r="Y20" s="38">
        <f t="shared" si="9"/>
        <v>1</v>
      </c>
      <c r="Z20" s="36">
        <f t="shared" si="10"/>
        <v>1</v>
      </c>
      <c r="AA20" s="38" t="str">
        <f t="shared" si="10"/>
        <v>1X</v>
      </c>
      <c r="AB20" s="36">
        <f t="shared" si="11"/>
        <v>1</v>
      </c>
      <c r="AC20" s="38">
        <f t="shared" si="11"/>
        <v>12</v>
      </c>
      <c r="AD20" s="36">
        <f t="shared" si="12"/>
        <v>1</v>
      </c>
      <c r="AE20" s="38">
        <f t="shared" si="12"/>
        <v>12</v>
      </c>
      <c r="AF20" s="36" t="str">
        <f t="shared" si="13"/>
        <v/>
      </c>
      <c r="AG20" s="38" t="str">
        <f t="shared" si="13"/>
        <v/>
      </c>
      <c r="AH20" s="36">
        <f t="shared" si="14"/>
        <v>1</v>
      </c>
      <c r="AI20" s="38">
        <f t="shared" si="14"/>
        <v>12</v>
      </c>
      <c r="AJ20" s="36">
        <f t="shared" si="15"/>
        <v>1</v>
      </c>
      <c r="AK20" s="38" t="str">
        <f t="shared" si="15"/>
        <v>1X</v>
      </c>
      <c r="AL20" s="36">
        <f t="shared" si="16"/>
        <v>1</v>
      </c>
      <c r="AM20" s="38">
        <f t="shared" si="16"/>
        <v>1</v>
      </c>
      <c r="AN20" s="36">
        <f t="shared" si="17"/>
        <v>1</v>
      </c>
      <c r="AO20" s="38">
        <f t="shared" si="17"/>
        <v>12</v>
      </c>
      <c r="AP20" s="36">
        <f t="shared" si="18"/>
        <v>1</v>
      </c>
      <c r="AQ20" s="38" t="str">
        <f t="shared" si="18"/>
        <v>1X</v>
      </c>
      <c r="AR20" s="36" t="str">
        <f t="shared" si="19"/>
        <v>1*</v>
      </c>
      <c r="AS20" s="37">
        <f t="shared" si="19"/>
        <v>1</v>
      </c>
      <c r="AT20" s="21">
        <f t="shared" si="20"/>
        <v>0</v>
      </c>
      <c r="AU20" s="25" t="str">
        <f t="shared" si="21"/>
        <v>1*</v>
      </c>
      <c r="AV20" s="25">
        <f t="shared" si="22"/>
        <v>1</v>
      </c>
      <c r="AW20" s="25" t="str">
        <f>IF(F6=Rækker!B8,Rækker!B23,IF(F6=Rækker!E8,Rækker!E23,IF(F6=Rækker!H8,Rækker!H23,IF(F6=Rækker!K8,Rækker!K23,IF(F6=Rækker!N8,Rækker!N23,IF(F6=Rækker!Q8,Rækker!Q23,IF(F6=Rækker!T8,Rækker!T23,AX20)))))))</f>
        <v>1*</v>
      </c>
      <c r="AX20" s="25" t="str">
        <f>IF(F6=Rækker!W8,Rækker!W23,IF(F6=Rækker!Z8,Rækker!Z23,IF(F6=Rækker!AC8,Rækker!AC23,IF(F6=Rækker!AF8,Rækker!AF23,IF(F6=Rækker!AI8,Rækker!AI23,IF(F6=Rækker!AL8,Rækker!AL23,IF(F6=Rækker!AO8,Rækker!AO23,AY20)))))))</f>
        <v>1*</v>
      </c>
      <c r="AY20" s="25" t="str">
        <f>IF(F6=Rækker!AR8,Rækker!AR23,IF(F6=Rækker!AU8,Rækker!AU23,IF(F6=Rækker!AX8,Rækker!AX23,IF(F6=Rækker!BA8,Rækker!BA23,IF(F6=Rækker!BD8,Rækker!BD23,IF(F6=Rækker!BG8,Rækker!BG23,0))))))</f>
        <v>1*</v>
      </c>
      <c r="AZ20" s="25">
        <f>IF(F6=Rækker!B8,Rækker!C23,IF(F6=Rækker!E8,Rækker!F23,IF(F6=Rækker!H8,Rækker!I23,IF(F6=Rækker!K8,Rækker!L23,IF(F6=Rækker!N8,Rækker!O23,IF(F6=Rækker!Q8,Rækker!R23,IF(F6=Rækker!T8,Rækker!U23,BA20)))))))</f>
        <v>1</v>
      </c>
      <c r="BA20" s="25">
        <f>IF(F6=Rækker!W8,Rækker!X23,IF(F6=Rækker!Z8,Rækker!AA23,IF(F6=Rækker!AC8,Rækker!AD23,IF(F6=Rækker!AF8,Rækker!AG23,IF(F6=Rækker!AI8,Rækker!AJ23,IF(F6=Rækker!AL8,Rækker!AM23,IF(F6=Rækker!AO8,Rækker!AP23,BB20)))))))</f>
        <v>1</v>
      </c>
      <c r="BB20" s="25">
        <f>IF(F6=Rækker!AR8,Rækker!AS23,IF(F6=Rækker!AU8,Rækker!AV23,IF(F6=Rækker!AX8,Rækker!AY23,IF(F6=Rækker!BA8,Rækker!BB23,IF(F6=Rækker!BD8,Rækker!BE23,IF(F6=Rækker!BG8,Rækker!BH23,0))))))</f>
        <v>1</v>
      </c>
      <c r="BC20" s="25">
        <f t="shared" si="23"/>
        <v>1</v>
      </c>
      <c r="BD20" s="25">
        <f t="shared" si="24"/>
        <v>12</v>
      </c>
      <c r="BE20" s="25">
        <f>IF(H6=Rækker!B8,Rækker!B23,IF(H6=Rækker!E8,Rækker!E23,IF(H6=Rækker!H8,Rækker!H23,IF(H6=Rækker!K8,Rækker!K23,IF(H6=Rækker!N8,Rækker!N23,IF(H6=Rækker!Q8,Rækker!Q23,IF(H6=Rækker!T8,Rækker!T23,BF20)))))))</f>
        <v>1</v>
      </c>
      <c r="BF20" s="25">
        <f>IF(H6=Rækker!W8,Rækker!W23,IF(H6=Rækker!Z8,Rækker!Z23,IF(H6=Rækker!AC8,Rækker!AC23,IF(H6=Rækker!AF8,Rækker!AF23,IF(H6=Rækker!AI8,Rækker!AI23,IF(H6=Rækker!AL8,Rækker!AL23,IF(H6=Rækker!AO8,Rækker!AO23,BG20)))))))</f>
        <v>1</v>
      </c>
      <c r="BG20" s="25">
        <f>IF(H6=Rækker!AR8,Rækker!AR23,IF(H6=Rækker!AU8,Rækker!AU23,IF(H6=Rækker!AX8,Rækker!AX23,IF(H6=Rækker!BA8,Rækker!BA23,IF(H6=Rækker!BD8,Rækker!BD23,IF(H6=Rækker!BG8,Rækker!BG23,0))))))</f>
        <v>1</v>
      </c>
      <c r="BH20" s="25">
        <f>IF(H6=Rækker!B8,Rækker!C23,IF(H6=Rækker!E8,Rækker!F23,IF(H6=Rækker!H8,Rækker!I23,IF(H6=Rækker!K8,Rækker!L23,IF(H6=Rækker!N8,Rækker!O23,IF(H6=Rækker!Q8,Rækker!R23,IF(H6=Rækker!T8,Rækker!U23,BI20)))))))</f>
        <v>12</v>
      </c>
      <c r="BI20" s="25">
        <f>IF(H6=Rækker!W8,Rækker!X23,IF(H6=Rækker!Z8,Rækker!AA23,IF(H6=Rækker!AC8,Rækker!AD23,IF(H6=Rækker!AF8,Rækker!AG23,IF(H6=Rækker!AI8,Rækker!AJ23,IF(H6=Rækker!AL8,Rækker!AM23,IF(H6=Rækker!AO8,Rækker!AP23,BJ20)))))))</f>
        <v>12</v>
      </c>
      <c r="BJ20" s="25">
        <f>IF(H6=Rækker!AR8,Rækker!AS23,IF(H6=Rækker!AU8,Rækker!AV23,IF(H6=Rækker!AX8,Rækker!AY23,IF(H6=Rækker!BA8,Rækker!BB23,IF(H6=Rækker!BD8,Rækker!BE23,IF(H6=Rækker!BG8,Rækker!BH23,0))))))</f>
        <v>12</v>
      </c>
      <c r="BK20" s="25">
        <f t="shared" si="25"/>
        <v>1</v>
      </c>
      <c r="BL20" s="25">
        <f t="shared" si="26"/>
        <v>1</v>
      </c>
      <c r="BM20" s="25">
        <f>IF(J6=Rækker!B8,Rækker!B23,IF(J6=Rækker!E8,Rækker!E23,IF(J6=Rækker!H8,Rækker!H23,IF(J6=Rækker!K8,Rækker!K23,IF(J6=Rækker!N8,Rækker!N23,IF(J6=Rækker!Q8,Rækker!Q23,IF(J6=Rækker!T8,Rækker!T23,BN20)))))))</f>
        <v>1</v>
      </c>
      <c r="BN20" s="25">
        <f>IF(J6=Rækker!W8,Rækker!W23,IF(J6=Rækker!Z8,Rækker!Z23,IF(J6=Rækker!AC8,Rækker!AC23,IF(J6=Rækker!AF8,Rækker!AF23,IF(J6=Rækker!AI8,Rækker!AI23,IF(J6=Rækker!AL8,Rækker!AL23,IF(J6=Rækker!AO8,Rækker!AO23,BO20)))))))</f>
        <v>0</v>
      </c>
      <c r="BO20" s="25">
        <f>IF(J6=Rækker!AR8,Rækker!AR23,IF(J6=Rækker!AU8,Rækker!AU23,IF(J6=Rækker!AX8,Rækker!AX23,IF(J6=Rækker!BA8,Rækker!BA23,IF(J6=Rækker!BD8,Rækker!BD23,IF(J6=Rækker!BG8,Rækker!BG23,0))))))</f>
        <v>0</v>
      </c>
      <c r="BP20" s="25">
        <f>IF(J6=Rækker!B8,Rækker!C23,IF(J6=Rækker!E8,Rækker!F23,IF(J6=Rækker!H8,Rækker!I23,IF(J6=Rækker!K8,Rækker!L23,IF(J6=Rækker!N8,Rækker!O23,IF(J6=Rækker!Q8,Rækker!R23,IF(J6=Rækker!T8,Rækker!U23,BQ20)))))))</f>
        <v>1</v>
      </c>
      <c r="BQ20" s="25">
        <f>IF(J6=Rækker!W8,Rækker!X23,IF(J6=Rækker!Z8,Rækker!AA23,IF(J6=Rækker!AC8,Rækker!AD23,IF(J6=Rækker!AF8,Rækker!AG23,IF(J6=Rækker!AI8,Rækker!AJ23,IF(J6=Rækker!AL8,Rækker!AM23,IF(J6=Rækker!AO8,Rækker!AP23,BR20)))))))</f>
        <v>0</v>
      </c>
      <c r="BR20" s="25">
        <f>IF(J6=Rækker!AR8,Rækker!AS23,IF(J6=Rækker!AU8,Rækker!AV23,IF(J6=Rækker!AX8,Rækker!AY23,IF(J6=Rækker!BA8,Rækker!BB23,IF(J6=Rækker!BD8,Rækker!BE23,IF(J6=Rækker!BG8,Rækker!BH23,0))))))</f>
        <v>0</v>
      </c>
      <c r="BS20" s="25">
        <f t="shared" si="27"/>
        <v>1</v>
      </c>
      <c r="BT20" s="25">
        <f t="shared" si="28"/>
        <v>12</v>
      </c>
      <c r="BU20" s="25">
        <f>IF(L6=Rækker!B8,Rækker!B23,IF(L6=Rækker!E8,Rækker!E23,IF(L6=Rækker!H8,Rækker!H23,IF(L6=Rækker!K8,Rækker!K23,IF(L6=Rækker!N8,Rækker!N23,IF(L6=Rækker!Q8,Rækker!Q23,IF(L6=Rækker!T8,Rækker!T23,BV20)))))))</f>
        <v>1</v>
      </c>
      <c r="BV20" s="25">
        <f>IF(L6=Rækker!W8,Rækker!W23,IF(L6=Rækker!Z8,Rækker!Z23,IF(L6=Rækker!AC8,Rækker!AC23,IF(L6=Rækker!AF8,Rækker!AF23,IF(L6=Rækker!AI8,Rækker!AI23,IF(L6=Rækker!AL8,Rækker!AL23,IF(L6=Rækker!AO8,Rækker!AO23,BW20)))))))</f>
        <v>0</v>
      </c>
      <c r="BW20" s="25">
        <f>IF(L6=Rækker!AR8,Rækker!AR23,IF(L6=Rækker!AU8,Rækker!AU23,IF(L6=Rækker!AX8,Rækker!AX23,IF(L6=Rækker!BA8,Rækker!BA23,IF(L6=Rækker!BD8,Rækker!BD23,IF(L6=Rækker!BG8,Rækker!BG23,0))))))</f>
        <v>0</v>
      </c>
      <c r="BX20" s="25">
        <f>IF(L6=Rækker!B8,Rækker!C23,IF(L6=Rækker!E8,Rækker!F23,IF(L6=Rækker!H8,Rækker!I23,IF(L6=Rækker!K8,Rækker!L23,IF(L6=Rækker!N8,Rækker!O23,IF(L6=Rækker!Q8,Rækker!R23,IF(L6=Rækker!T8,Rækker!U23,BY20)))))))</f>
        <v>12</v>
      </c>
      <c r="BY20" s="25">
        <f>IF(L6=Rækker!W8,Rækker!X23,IF(L6=Rækker!Z8,Rækker!AA23,IF(L6=Rækker!AC8,Rækker!AD23,IF(L6=Rækker!AF8,Rækker!AG23,IF(L6=Rækker!AI8,Rækker!AJ23,IF(L6=Rækker!AL8,Rækker!AM23,IF(L6=Rækker!AO8,Rækker!AP23,BZ20)))))))</f>
        <v>0</v>
      </c>
      <c r="BZ20" s="25">
        <f>IF(L6=Rækker!AR8,Rækker!AS23,IF(L6=Rækker!AU8,Rækker!AV23,IF(L6=Rækker!AX8,Rækker!AY23,IF(L6=Rækker!BA8,Rækker!BB23,IF(L6=Rækker!BD8,Rækker!BE23,IF(L6=Rækker!BG8,Rækker!BH23,0))))))</f>
        <v>0</v>
      </c>
      <c r="CA20" s="25">
        <f t="shared" si="29"/>
        <v>1</v>
      </c>
      <c r="CB20" s="25">
        <f t="shared" si="30"/>
        <v>1</v>
      </c>
      <c r="CC20" s="25">
        <f>IF(N6=Rækker!B8,Rækker!B23,IF(N6=Rækker!E8,Rækker!E23,IF(N6=Rækker!H8,Rækker!H23,IF(N6=Rækker!K8,Rækker!K23,IF(N6=Rækker!N8,Rækker!N23,IF(N6=Rækker!Q8,Rækker!Q23,IF(N6=Rækker!T8,Rækker!T23,CD20)))))))</f>
        <v>1</v>
      </c>
      <c r="CD20" s="25">
        <f>IF(N6=Rækker!W8,Rækker!W23,IF(N6=Rækker!Z8,Rækker!Z23,IF(N6=Rækker!AC8,Rækker!AC23,IF(N6=Rækker!AF8,Rækker!AF23,IF(N6=Rækker!AI8,Rækker!AI23,IF(N6=Rækker!AL8,Rækker!AL23,IF(N6=Rækker!AO8,Rækker!AO23,CE20)))))))</f>
        <v>1</v>
      </c>
      <c r="CE20" s="25">
        <f>IF(N6=Rækker!AR8,Rækker!AR23,IF(N6=Rækker!AU8,Rækker!AU23,IF(N6=Rækker!AX8,Rækker!AX23,IF(N6=Rækker!BA8,Rækker!BA23,IF(N6=Rækker!BD8,Rækker!BD23,IF(N6=Rækker!BG8,Rækker!BG23,0))))))</f>
        <v>0</v>
      </c>
      <c r="CF20" s="25">
        <f>IF(N6=Rækker!B8,Rækker!C23,IF(N6=Rækker!E8,Rækker!F23,IF(N6=Rækker!H8,Rækker!I23,IF(N6=Rækker!K8,Rækker!L23,IF(N6=Rækker!N8,Rækker!O23,IF(N6=Rækker!Q8,Rækker!R23,IF(N6=Rækker!T8,Rækker!U23,CG20)))))))</f>
        <v>1</v>
      </c>
      <c r="CG20" s="25">
        <f>IF(N6=Rækker!W8,Rækker!X23,IF(N6=Rækker!Z8,Rækker!AA23,IF(N6=Rækker!AC8,Rækker!AD23,IF(N6=Rækker!AF8,Rækker!AG23,IF(N6=Rækker!AI8,Rækker!AJ23,IF(N6=Rækker!AL8,Rækker!AM23,IF(N6=Rækker!AO8,Rækker!AP23,CH20)))))))</f>
        <v>1</v>
      </c>
      <c r="CH20" s="25">
        <f>IF(N6=Rækker!AR8,Rækker!AS23,IF(N6=Rækker!AU8,Rækker!AV23,IF(N6=Rækker!AX8,Rækker!AY23,IF(N6=Rækker!BA8,Rækker!BB23,IF(N6=Rækker!BD8,Rækker!BE23,IF(N6=Rækker!BG8,Rækker!BH23,0))))))</f>
        <v>0</v>
      </c>
      <c r="CI20" s="25">
        <f t="shared" si="31"/>
        <v>1</v>
      </c>
      <c r="CJ20" s="25">
        <f t="shared" si="32"/>
        <v>12</v>
      </c>
      <c r="CK20" s="25">
        <f>IF(P6=Rækker!B8,Rækker!B23,IF(P6=Rækker!E8,Rækker!E23,IF(P6=Rækker!H8,Rækker!H23,IF(P6=Rækker!K8,Rækker!K23,IF(P6=Rækker!N8,Rækker!N23,IF(P6=Rækker!Q8,Rækker!Q23,IF(P6=Rækker!T8,Rækker!T23,CL20)))))))</f>
        <v>1</v>
      </c>
      <c r="CL20" s="25">
        <f>IF(P6=Rækker!W8,Rækker!W23,IF(P6=Rækker!Z8,Rækker!Z23,IF(P6=Rækker!AC8,Rækker!AC23,IF(P6=Rækker!AF8,Rækker!AF23,IF(P6=Rækker!AI8,Rækker!AI23,IF(P6=Rækker!AL8,Rækker!AL23,IF(P6=Rækker!AO8,Rækker!AO23,CM20)))))))</f>
        <v>1</v>
      </c>
      <c r="CM20" s="25">
        <f>IF(P6=Rækker!AR8,Rækker!AR23,IF(P6=Rækker!AU8,Rækker!AU23,IF(P6=Rækker!AX8,Rækker!AX23,IF(P6=Rækker!BA8,Rækker!BA23,IF(P6=Rækker!BD8,Rækker!BD23,IF(P6=Rækker!BG8,Rækker!BG23,0))))))</f>
        <v>1</v>
      </c>
      <c r="CN20" s="25">
        <f>IF(P6=Rækker!B8,Rækker!C23,IF(P6=Rækker!E8,Rækker!F23,IF(P6=Rækker!H8,Rækker!I23,IF(P6=Rækker!K8,Rækker!L23,IF(P6=Rækker!N8,Rækker!O23,IF(P6=Rækker!Q8,Rækker!R23,IF(P6=Rækker!T8,Rækker!U23,CO20)))))))</f>
        <v>12</v>
      </c>
      <c r="CO20" s="25">
        <f>IF(P6=Rækker!W8,Rækker!X23,IF(P6=Rækker!Z8,Rækker!AA23,IF(P6=Rækker!AC8,Rækker!AD23,IF(P6=Rækker!AF8,Rækker!AG23,IF(P6=Rækker!AI8,Rækker!AJ23,IF(P6=Rækker!AL8,Rækker!AM23,IF(P6=Rækker!AO8,Rækker!AP23,CP20)))))))</f>
        <v>12</v>
      </c>
      <c r="CP20" s="25">
        <f>IF(P6=Rækker!AR8,Rækker!AS23,IF(P6=Rækker!AU8,Rækker!AV23,IF(P6=Rækker!AX8,Rækker!AY23,IF(P6=Rækker!BA8,Rækker!BB23,IF(P6=Rækker!BD8,Rækker!BE23,IF(P6=Rækker!BG8,Rækker!BH23,0))))))</f>
        <v>12</v>
      </c>
      <c r="CQ20" s="25">
        <f t="shared" si="33"/>
        <v>1</v>
      </c>
      <c r="CR20" s="25">
        <f t="shared" si="34"/>
        <v>12</v>
      </c>
      <c r="CS20" s="25">
        <f>IF(R6=Rækker!B8,Rækker!B23,IF(R6=Rækker!E8,Rækker!E23,IF(R6=Rækker!H8,Rækker!H23,IF(R6=Rækker!K8,Rækker!K23,IF(R6=Rækker!N8,Rækker!N23,IF(R6=Rækker!Q8,Rækker!Q23,IF(R6=Rækker!T8,Rækker!T23,CT20)))))))</f>
        <v>1</v>
      </c>
      <c r="CT20" s="25">
        <f>IF(R6=Rækker!W8,Rækker!W23,IF(R6=Rækker!Z8,Rækker!Z23,IF(R6=Rækker!AC8,Rækker!AC23,IF(R6=Rækker!AF8,Rækker!AF23,IF(R6=Rækker!AI8,Rækker!AI23,IF(R6=Rækker!AL8,Rækker!AL23,IF(R6=Rækker!AO8,Rækker!AO23,CU20)))))))</f>
        <v>1</v>
      </c>
      <c r="CU20" s="25">
        <f>IF(R6=Rækker!AR8,Rækker!AR23,IF(R6=Rækker!AU8,Rækker!AU23,IF(R6=Rækker!AX8,Rækker!AX23,IF(R6=Rækker!BA8,Rækker!BA23,IF(R6=Rækker!BD8,Rækker!BD23,IF(R6=Rækker!BG8,Rækker!BG23,0))))))</f>
        <v>0</v>
      </c>
      <c r="CV20" s="25">
        <f>IF(R6=Rækker!B8,Rækker!C23,IF(R6=Rækker!E8,Rækker!F23,IF(R6=Rækker!H8,Rækker!I23,IF(R6=Rækker!K8,Rækker!L23,IF(R6=Rækker!N8,Rækker!O23,IF(R6=Rækker!Q8,Rækker!R23,IF(R6=Rækker!T8,Rækker!U23,CW20)))))))</f>
        <v>12</v>
      </c>
      <c r="CW20" s="25">
        <f>IF(R6=Rækker!W8,Rækker!X23,IF(R6=Rækker!Z8,Rækker!AA23,IF(R6=Rækker!AC8,Rækker!AD23,IF(R6=Rækker!AF8,Rækker!AG23,IF(R6=Rækker!AI8,Rækker!AJ23,IF(R6=Rækker!AL8,Rækker!AM23,IF(R6=Rækker!AO8,Rækker!AP23,CX20)))))))</f>
        <v>12</v>
      </c>
      <c r="CX20" s="25">
        <f>IF(R6=Rækker!AR8,Rækker!AS23,IF(R6=Rækker!AU8,Rækker!AV23,IF(R6=Rækker!AX8,Rækker!AY23,IF(R6=Rækker!BA8,Rækker!BB23,IF(R6=Rækker!BD8,Rækker!BE23,IF(R6=Rækker!BG8,Rækker!BH23,0))))))</f>
        <v>0</v>
      </c>
      <c r="CY20" s="25" t="str">
        <f t="shared" si="35"/>
        <v>X</v>
      </c>
      <c r="CZ20" s="25" t="str">
        <f t="shared" si="36"/>
        <v>1X</v>
      </c>
      <c r="DA20" s="25" t="str">
        <f>IF(T6=Rækker!B8,Rækker!B23,IF(T6=Rækker!E8,Rækker!E23,IF(T6=Rækker!H8,Rækker!H23,IF(T6=Rækker!K8,Rækker!K23,IF(T6=Rækker!N8,Rækker!N23,IF(T6=Rækker!Q8,Rækker!Q23,IF(T6=Rækker!T8,Rækker!T23,DB20)))))))</f>
        <v>x</v>
      </c>
      <c r="DB20" s="25" t="str">
        <f>IF(T6=Rækker!W8,Rækker!W23,IF(T6=Rækker!Z8,Rækker!Z23,IF(T6=Rækker!AC8,Rækker!AC23,IF(T6=Rækker!AF8,Rækker!AF23,IF(T6=Rækker!AI8,Rækker!AI23,IF(T6=Rækker!AL8,Rækker!AL23,IF(T6=Rækker!AO8,Rækker!AO23,DC20)))))))</f>
        <v>x</v>
      </c>
      <c r="DC20" s="25">
        <f>IF(T6=Rækker!AR8,Rækker!AR23,IF(T6=Rækker!AU8,Rækker!AU23,IF(T6=Rækker!AX8,Rækker!AX23,IF(T6=Rækker!BA8,Rækker!BA23,IF(T6=Rækker!BD8,Rækker!BD23,IF(T6=Rækker!BG8,Rækker!BG23,0))))))</f>
        <v>0</v>
      </c>
      <c r="DD20" s="25" t="str">
        <f>IF(T6=Rækker!B8,Rækker!C23,IF(T6=Rækker!E8,Rækker!F23,IF(T6=Rækker!H8,Rækker!I23,IF(T6=Rækker!K8,Rækker!L23,IF(T6=Rækker!N8,Rækker!O23,IF(T6=Rækker!Q8,Rækker!R23,IF(T6=Rækker!T8,Rækker!U23,DE20)))))))</f>
        <v>1x</v>
      </c>
      <c r="DE20" s="25" t="str">
        <f>IF(T6=Rækker!W8,Rækker!X23,IF(T6=Rækker!Z8,Rækker!AA23,IF(T6=Rækker!AC8,Rækker!AD23,IF(T6=Rækker!AF8,Rækker!AG23,IF(T6=Rækker!AI8,Rækker!AJ23,IF(T6=Rækker!AL8,Rækker!AM23,IF(T6=Rækker!AO8,Rækker!AP23,DF20)))))))</f>
        <v>1x</v>
      </c>
      <c r="DF20" s="25">
        <f>IF(T6=Rækker!AR8,Rækker!AS23,IF(T6=Rækker!AU8,Rækker!AV23,IF(T6=Rækker!AX8,Rækker!AY23,IF(T6=Rækker!BA8,Rækker!BB23,IF(T6=Rækker!BD8,Rækker!BE23,IF(T6=Rækker!BG8,Rækker!BH23,0))))))</f>
        <v>0</v>
      </c>
      <c r="DG20" s="25">
        <f t="shared" si="37"/>
        <v>1</v>
      </c>
      <c r="DH20" s="25">
        <f t="shared" si="38"/>
        <v>1</v>
      </c>
      <c r="DI20" s="25">
        <f>IF(V6=Rækker!B8,Rækker!B23,IF(V6=Rækker!E8,Rækker!E23,IF(V6=Rækker!H8,Rækker!H23,IF(V6=Rækker!K8,Rækker!K23,IF(V6=Rækker!N8,Rækker!N23,IF(V6=Rækker!Q8,Rækker!Q23,IF(V6=Rækker!T8,Rækker!T23,DJ20)))))))</f>
        <v>1</v>
      </c>
      <c r="DJ20" s="25">
        <f>IF(V6=Rækker!W8,Rækker!W23,IF(V6=Rækker!Z8,Rækker!Z23,IF(V6=Rækker!AC8,Rækker!AC23,IF(V6=Rækker!AF8,Rækker!AF23,IF(V6=Rækker!AI8,Rækker!AI23,IF(V6=Rækker!AL8,Rækker!AL23,IF(V6=Rækker!AO8,Rækker!AO23,DK20)))))))</f>
        <v>1</v>
      </c>
      <c r="DK20" s="25">
        <f>IF(V6=Rækker!AR8,Rækker!AR23,IF(V6=Rækker!AU8,Rækker!AU23,IF(V6=Rækker!AX8,Rækker!AX23,IF(V6=Rækker!BA8,Rækker!BA23,IF(V6=Rækker!BD8,Rækker!BD23,IF(V6=Rækker!BG8,Rækker!BG23,0))))))</f>
        <v>1</v>
      </c>
      <c r="DL20" s="25">
        <f>IF(V6=Rækker!B8,Rækker!C23,IF(V6=Rækker!E8,Rækker!F23,IF(V6=Rækker!H8,Rækker!I23,IF(V6=Rækker!K8,Rækker!L23,IF(V6=Rækker!N8,Rækker!O23,IF(V6=Rækker!Q8,Rækker!R23,IF(V6=Rækker!T8,Rækker!U23,DM20)))))))</f>
        <v>1</v>
      </c>
      <c r="DM20" s="25">
        <f>IF(V6=Rækker!W8,Rækker!X23,IF(V6=Rækker!Z8,Rækker!AA23,IF(V6=Rækker!AC8,Rækker!AD23,IF(V6=Rækker!AF8,Rækker!AG23,IF(V6=Rækker!AI8,Rækker!AJ23,IF(V6=Rækker!AL8,Rækker!AM23,IF(V6=Rækker!AO8,Rækker!AP23,DN20)))))))</f>
        <v>1</v>
      </c>
      <c r="DN20" s="25">
        <f>IF(V6=Rækker!AR8,Rækker!AS23,IF(V6=Rækker!AU8,Rækker!AV23,IF(V6=Rækker!AX8,Rækker!AY23,IF(V6=Rækker!BA8,Rækker!BB23,IF(V6=Rækker!BD8,Rækker!BE23,IF(V6=Rækker!BG8,Rækker!BH23,0))))))</f>
        <v>1</v>
      </c>
      <c r="DO20" s="25">
        <f t="shared" si="39"/>
        <v>1</v>
      </c>
      <c r="DP20" s="25">
        <f t="shared" si="40"/>
        <v>1</v>
      </c>
      <c r="DQ20" s="25">
        <f>IF(X6=Rækker!B8,Rækker!B23,IF(X6=Rækker!E8,Rækker!E23,IF(X6=Rækker!H8,Rækker!H23,IF(X6=Rækker!K8,Rækker!K23,IF(X6=Rækker!N8,Rækker!N23,IF(X6=Rækker!Q8,Rækker!Q23,IF(X6=Rækker!T8,Rækker!T23,DR20)))))))</f>
        <v>1</v>
      </c>
      <c r="DR20" s="25">
        <f>IF(X6=Rækker!W8,Rækker!W23,IF(X6=Rækker!Z8,Rækker!Z23,IF(X6=Rækker!AC8,Rækker!AC23,IF(X6=Rækker!AF8,Rækker!AF23,IF(X6=Rækker!AI8,Rækker!AI23,IF(X6=Rækker!AL8,Rækker!AL23,IF(X6=Rækker!AO8,Rækker!AO23,DS20)))))))</f>
        <v>0</v>
      </c>
      <c r="DS20" s="25">
        <f>IF(X6=Rækker!AR8,Rækker!AR23,IF(X6=Rækker!AU8,Rækker!AU23,IF(X6=Rækker!AX8,Rækker!AX23,IF(X6=Rækker!BA8,Rækker!BA23,IF(X6=Rækker!BD8,Rækker!BD23,IF(X6=Rækker!BG8,Rækker!BG23,0))))))</f>
        <v>0</v>
      </c>
      <c r="DT20" s="25">
        <f>IF(X6=Rækker!B8,Rækker!C23,IF(X6=Rækker!E8,Rækker!F23,IF(X6=Rækker!H8,Rækker!I23,IF(X6=Rækker!K8,Rækker!L23,IF(X6=Rækker!N8,Rækker!O23,IF(X6=Rækker!Q8,Rækker!R23,IF(X6=Rækker!T8,Rækker!U23,DU20)))))))</f>
        <v>1</v>
      </c>
      <c r="DU20" s="25">
        <f>IF(X6=Rækker!W8,Rækker!X23,IF(X6=Rækker!Z8,Rækker!AA23,IF(X6=Rækker!AC8,Rækker!AD23,IF(X6=Rækker!AF8,Rækker!AG23,IF(X6=Rækker!AI8,Rækker!AJ23,IF(X6=Rækker!AL8,Rækker!AM23,IF(X6=Rækker!AO8,Rækker!AP23,DV20)))))))</f>
        <v>0</v>
      </c>
      <c r="DV20" s="25">
        <f>IF(X6=Rækker!AR8,Rækker!AS23,IF(X6=Rækker!AU8,Rækker!AV23,IF(X6=Rækker!AX8,Rækker!AY23,IF(X6=Rækker!BA8,Rækker!BB23,IF(X6=Rækker!BD8,Rækker!BE23,IF(X6=Rækker!BG8,Rækker!BH23,0))))))</f>
        <v>0</v>
      </c>
      <c r="DW20" s="25">
        <f t="shared" si="41"/>
        <v>1</v>
      </c>
      <c r="DX20" s="25" t="str">
        <f t="shared" si="42"/>
        <v>1X</v>
      </c>
      <c r="DY20" s="25">
        <f>IF(Z6=Rækker!B8,Rækker!B23,IF(Z6=Rækker!E8,Rækker!E23,IF(Z6=Rækker!H8,Rækker!H23,IF(Z6=Rækker!K8,Rækker!K23,IF(Z6=Rækker!N8,Rækker!N23,IF(Z6=Rækker!Q8,Rækker!Q23,IF(Z6=Rækker!T8,Rækker!T23,DZ20)))))))</f>
        <v>1</v>
      </c>
      <c r="DZ20" s="25">
        <f>IF(Z6=Rækker!W8,Rækker!W23,IF(Z6=Rækker!Z8,Rækker!Z23,IF(Z6=Rækker!AC8,Rækker!AC23,IF(Z6=Rækker!AF8,Rækker!AF23,IF(Z6=Rækker!AI8,Rækker!AI23,IF(Z6=Rækker!AL8,Rækker!AL23,IF(Z6=Rækker!AO8,Rækker!AO23,EA20)))))))</f>
        <v>0</v>
      </c>
      <c r="EA20" s="25">
        <f>IF(Z6=Rækker!AR8,Rækker!AR23,IF(Z6=Rækker!AU8,Rækker!AU23,IF(Z6=Rækker!AX8,Rækker!AX23,IF(Z6=Rækker!BA8,Rækker!BA23,IF(Z6=Rækker!BD8,Rækker!BD23,IF(Z6=Rækker!BG8,Rækker!BG23,0))))))</f>
        <v>0</v>
      </c>
      <c r="EB20" s="25" t="str">
        <f>IF(Z6=Rækker!B8,Rækker!C23,IF(Z6=Rækker!E8,Rækker!F23,IF(Z6=Rækker!H8,Rækker!I23,IF(Z6=Rækker!K8,Rækker!L23,IF(Z6=Rækker!N8,Rækker!O23,IF(Z6=Rækker!Q8,Rækker!R23,IF(Z6=Rækker!T8,Rækker!U23,EC20)))))))</f>
        <v>1x</v>
      </c>
      <c r="EC20" s="25">
        <f>IF(Z6=Rækker!W8,Rækker!X23,IF(Z6=Rækker!Z8,Rækker!AA23,IF(Z6=Rækker!AC8,Rækker!AD23,IF(Z6=Rækker!AF8,Rækker!AG23,IF(Z6=Rækker!AI8,Rækker!AJ23,IF(Z6=Rækker!AL8,Rækker!AM23,IF(Z6=Rækker!AO8,Rækker!AP23,ED20)))))))</f>
        <v>0</v>
      </c>
      <c r="ED20" s="25">
        <f>IF(Z6=Rækker!AR8,Rækker!AS23,IF(Z6=Rækker!AU8,Rækker!AV23,IF(Z6=Rækker!AX8,Rækker!AY23,IF(Z6=Rækker!BA8,Rækker!BB23,IF(Z6=Rækker!BD8,Rækker!BE23,IF(Z6=Rækker!BG8,Rækker!BH23,0))))))</f>
        <v>0</v>
      </c>
      <c r="EE20" s="25">
        <f t="shared" si="43"/>
        <v>1</v>
      </c>
      <c r="EF20" s="25">
        <f t="shared" si="44"/>
        <v>12</v>
      </c>
      <c r="EG20" s="25">
        <f>IF(AB6=Rækker!B8,Rækker!B23,IF(AB6=Rækker!E8,Rækker!E23,IF(AB6=Rækker!H8,Rækker!H23,IF(AB6=Rækker!K8,Rækker!K23,IF(AB6=Rækker!N8,Rækker!N23,IF(AB6=Rækker!Q8,Rækker!Q23,IF(AB6=Rækker!T8,Rækker!T23,EH20)))))))</f>
        <v>1</v>
      </c>
      <c r="EH20" s="25">
        <f>IF(AB6=Rækker!W8,Rækker!W23,IF(AB6=Rækker!Z8,Rækker!Z23,IF(AB6=Rækker!AC8,Rækker!AC23,IF(AB6=Rækker!AF8,Rækker!AF23,IF(AB6=Rækker!AI8,Rækker!AI23,IF(AB6=Rækker!AL8,Rækker!AL23,IF(AB6=Rækker!AO8,Rækker!AO23,EI20)))))))</f>
        <v>1</v>
      </c>
      <c r="EI20" s="25">
        <f>IF(AB6=Rækker!AR8,Rækker!AR23,IF(AB6=Rækker!AU8,Rækker!AU23,IF(AB6=Rækker!AX8,Rækker!AX23,IF(AB6=Rækker!BA8,Rækker!BA23,IF(AB6=Rækker!BD8,Rækker!BD23,IF(AB6=Rækker!BG8,Rækker!BG23,0))))))</f>
        <v>1</v>
      </c>
      <c r="EJ20" s="25">
        <f>IF(AB6=Rækker!B8,Rækker!C23,IF(AB6=Rækker!E8,Rækker!F23,IF(AB6=Rækker!H8,Rækker!I23,IF(AB6=Rækker!K8,Rækker!L23,IF(AB6=Rækker!N8,Rækker!O23,IF(AB6=Rækker!Q8,Rækker!R23,IF(AB6=Rækker!T8,Rækker!U23,EK20)))))))</f>
        <v>12</v>
      </c>
      <c r="EK20" s="25">
        <f>IF(AB6=Rækker!W8,Rækker!X23,IF(AB6=Rækker!Z8,Rækker!AA23,IF(AB6=Rækker!AC8,Rækker!AD23,IF(AB6=Rækker!AF8,Rækker!AG23,IF(AB6=Rækker!AI8,Rækker!AJ23,IF(AB6=Rækker!AL8,Rækker!AM23,IF(AB6=Rækker!AO8,Rækker!AP23,EL20)))))))</f>
        <v>12</v>
      </c>
      <c r="EL20" s="25">
        <f>IF(AB6=Rækker!AR8,Rækker!AS23,IF(AB6=Rækker!AU8,Rækker!AV23,IF(AB6=Rækker!AX8,Rækker!AY23,IF(AB6=Rækker!BA8,Rækker!BB23,IF(AB6=Rækker!BD8,Rækker!BE23,IF(AB6=Rækker!BG8,Rækker!BH23,0))))))</f>
        <v>12</v>
      </c>
      <c r="EM20" s="25">
        <f t="shared" si="45"/>
        <v>1</v>
      </c>
      <c r="EN20" s="25">
        <f t="shared" si="46"/>
        <v>12</v>
      </c>
      <c r="EO20" s="25">
        <f>IF(AD6=Rækker!B8,Rækker!B23,IF(AD6=Rækker!E8,Rækker!E23,IF(AD6=Rækker!H8,Rækker!H23,IF(AD6=Rækker!K8,Rækker!K23,IF(AD6=Rækker!N8,Rækker!N23,IF(AD6=Rækker!Q8,Rækker!Q23,IF(AD6=Rækker!T8,Rækker!T23,EP20)))))))</f>
        <v>1</v>
      </c>
      <c r="EP20" s="25">
        <f>IF(AD6=Rækker!W8,Rækker!W23,IF(AD6=Rækker!Z8,Rækker!Z23,IF(AD6=Rækker!AC8,Rækker!AC23,IF(AD6=Rækker!AF8,Rækker!AF23,IF(AD6=Rækker!AI8,Rækker!AI23,IF(AD6=Rækker!AL8,Rækker!AL23,IF(AD6=Rækker!AO8,Rækker!AO23,EQ20)))))))</f>
        <v>1</v>
      </c>
      <c r="EQ20" s="25">
        <f>IF(AD6=Rækker!AR8,Rækker!AR23,IF(AD6=Rækker!AU8,Rækker!AU23,IF(AD6=Rækker!AX8,Rækker!AX23,IF(AD6=Rækker!BA8,Rækker!BA23,IF(AD6=Rækker!BD8,Rækker!BD23,IF(AD6=Rækker!BG8,Rækker!BG23,0))))))</f>
        <v>0</v>
      </c>
      <c r="ER20" s="25">
        <f>IF(AD6=Rækker!B8,Rækker!C23,IF(AD6=Rækker!E8,Rækker!F23,IF(AD6=Rækker!H8,Rækker!I23,IF(AD6=Rækker!K8,Rækker!L23,IF(AD6=Rækker!N8,Rækker!O23,IF(AD6=Rækker!Q8,Rækker!R23,IF(AD6=Rækker!T8,Rækker!U23,ES20)))))))</f>
        <v>12</v>
      </c>
      <c r="ES20" s="25">
        <f>IF(AD6=Rækker!W8,Rækker!X23,IF(AD6=Rækker!Z8,Rækker!AA23,IF(AD6=Rækker!AC8,Rækker!AD23,IF(AD6=Rækker!AF8,Rækker!AG23,IF(AD6=Rækker!AI8,Rækker!AJ23,IF(AD6=Rækker!AL8,Rækker!AM23,IF(AD6=Rækker!AO8,Rækker!AP23,ET20)))))))</f>
        <v>12</v>
      </c>
      <c r="ET20" s="25">
        <f>IF(AD6=Rækker!AR8,Rækker!AS23,IF(AD6=Rækker!AU8,Rækker!AV23,IF(AD6=Rækker!AX8,Rækker!AY23,IF(AD6=Rækker!BA8,Rækker!BB23,IF(AD6=Rækker!BD8,Rækker!BE23,IF(AD6=Rækker!BG8,Rækker!BH23,0))))))</f>
        <v>0</v>
      </c>
      <c r="EU20" s="25">
        <f t="shared" si="47"/>
        <v>0</v>
      </c>
      <c r="EV20" s="25">
        <f t="shared" si="48"/>
        <v>0</v>
      </c>
      <c r="EW20" s="25">
        <f>IF(AF6=Rækker!B8,Rækker!B23,IF(AF6=Rækker!E8,Rækker!E23,IF(AF6=Rækker!H8,Rækker!H23,IF(AF6=Rækker!K8,Rækker!K23,IF(AF6=Rækker!N8,Rækker!N23,IF(AF6=Rækker!Q8,Rækker!Q23,IF(AF6=Rækker!T8,Rækker!T23,EX20)))))))</f>
        <v>0</v>
      </c>
      <c r="EX20" s="25">
        <f>IF(AF6=Rækker!W8,Rækker!W23,IF(AF6=Rækker!Z8,Rækker!Z23,IF(AF6=Rækker!AC8,Rækker!AC23,IF(AF6=Rækker!AF8,Rækker!AF23,IF(AF6=Rækker!AI8,Rækker!AI23,IF(AF6=Rækker!AL8,Rækker!AL23,IF(AF6=Rækker!AO8,Rækker!AO23,EY20)))))))</f>
        <v>0</v>
      </c>
      <c r="EY20" s="25">
        <f>IF(AF6=Rækker!AR8,Rækker!AR23,IF(AF6=Rækker!AU8,Rækker!AU23,IF(AF6=Rækker!AX8,Rækker!AX23,IF(AF6=Rækker!BA8,Rækker!BA23,IF(AF6=Rækker!BD8,Rækker!BD23,IF(AF6=Rækker!BG8,Rækker!BG23,0))))))</f>
        <v>0</v>
      </c>
      <c r="EZ20" s="25">
        <f>IF(AF6=Rækker!B8,Rækker!C23,IF(AF6=Rækker!E8,Rækker!F23,IF(AF6=Rækker!H8,Rækker!I23,IF(AF6=Rækker!K8,Rækker!L23,IF(AF6=Rækker!N8,Rækker!O23,IF(AF6=Rækker!Q8,Rækker!R23,IF(AF6=Rækker!T8,Rækker!U23,FA20)))))))</f>
        <v>0</v>
      </c>
      <c r="FA20" s="25">
        <f>IF(AF6=Rækker!W8,Rækker!X23,IF(AF6=Rækker!Z8,Rækker!AA23,IF(AF6=Rækker!AC8,Rækker!AD23,IF(AF6=Rækker!AF8,Rækker!AG23,IF(AF6=Rækker!AI8,Rækker!AJ23,IF(AF6=Rækker!AL8,Rækker!AM23,IF(AF6=Rækker!AO8,Rækker!AP23,FB20)))))))</f>
        <v>0</v>
      </c>
      <c r="FB20" s="25">
        <f>IF(AF6=Rækker!AR8,Rækker!AS23,IF(AF6=Rækker!AU8,Rækker!AV23,IF(AF6=Rækker!AX8,Rækker!AY23,IF(AF6=Rækker!BA8,Rækker!BB23,IF(AF6=Rækker!BD8,Rækker!BE23,IF(AF6=Rækker!BG8,Rækker!BH23,0))))))</f>
        <v>0</v>
      </c>
      <c r="FC20" s="25">
        <f t="shared" si="49"/>
        <v>1</v>
      </c>
      <c r="FD20" s="25">
        <f t="shared" si="50"/>
        <v>12</v>
      </c>
      <c r="FE20" s="25">
        <f>IF(AH6=Rækker!B8,Rækker!B23,IF(AH6=Rækker!E8,Rækker!E23,IF(AH6=Rækker!H8,Rækker!H23,IF(AH6=Rækker!K8,Rækker!K23,IF(AH6=Rækker!N8,Rækker!N23,IF(AH6=Rækker!Q8,Rækker!Q23,IF(AH6=Rækker!T8,Rækker!T23,FF20)))))))</f>
        <v>1</v>
      </c>
      <c r="FF20" s="25">
        <f>IF(AH6=Rækker!W8,Rækker!W23,IF(AH6=Rækker!Z8,Rækker!Z23,IF(AH6=Rækker!AC8,Rækker!AC23,IF(AH6=Rækker!AF8,Rækker!AF23,IF(AH6=Rækker!AI8,Rækker!AI23,IF(AH6=Rækker!AL8,Rækker!AL23,IF(AH6=Rækker!AO8,Rækker!AO23,FG20)))))))</f>
        <v>0</v>
      </c>
      <c r="FG20" s="25">
        <f>IF(AH6=Rækker!AR8,Rækker!AR23,IF(AH6=Rækker!AU8,Rækker!AU23,IF(AH6=Rækker!AX8,Rækker!AX23,IF(AH6=Rækker!BA8,Rækker!BA23,IF(AH6=Rækker!BD8,Rækker!BD23,IF(AH6=Rækker!BG8,Rækker!BG23,0))))))</f>
        <v>0</v>
      </c>
      <c r="FH20" s="25">
        <f>IF(AH6=Rækker!B8,Rækker!C23,IF(AH6=Rækker!E8,Rækker!F23,IF(AH6=Rækker!H8,Rækker!I23,IF(AH6=Rækker!K8,Rækker!L23,IF(AH6=Rækker!N8,Rækker!O23,IF(AH6=Rækker!Q8,Rækker!R23,IF(AH6=Rækker!T8,Rækker!U23,FI20)))))))</f>
        <v>12</v>
      </c>
      <c r="FI20" s="25">
        <f>IF(AH6=Rækker!W8,Rækker!X23,IF(AH6=Rækker!Z8,Rækker!AA23,IF(AH6=Rækker!AC8,Rækker!AD23,IF(AH6=Rækker!AF8,Rækker!AG23,IF(AH6=Rækker!AI8,Rækker!AJ23,IF(AH6=Rækker!AL8,Rækker!AM23,IF(AH6=Rækker!AO8,Rækker!AP23,FJ20)))))))</f>
        <v>0</v>
      </c>
      <c r="FJ20" s="25">
        <f>IF(AH6=Rækker!AR8,Rækker!AS23,IF(AH6=Rækker!AU8,Rækker!AV23,IF(AH6=Rækker!AX8,Rækker!AY23,IF(AH6=Rækker!BA8,Rækker!BB23,IF(AH6=Rækker!BD8,Rækker!BE23,IF(AH6=Rækker!BG8,Rækker!BH23,0))))))</f>
        <v>0</v>
      </c>
      <c r="FK20" s="25">
        <f t="shared" si="51"/>
        <v>1</v>
      </c>
      <c r="FL20" s="25" t="str">
        <f t="shared" si="52"/>
        <v>1X</v>
      </c>
      <c r="FM20" s="25">
        <f>IF(AJ6=Rækker!B8,Rækker!B23,IF(AJ6=Rækker!E8,Rækker!E23,IF(AJ6=Rækker!H8,Rækker!H23,IF(AJ6=Rækker!K8,Rækker!K23,IF(AJ6=Rækker!N8,Rækker!N23,IF(AJ6=Rækker!Q8,Rækker!Q23,IF(AJ6=Rækker!T8,Rækker!T23,FN20)))))))</f>
        <v>1</v>
      </c>
      <c r="FN20" s="25">
        <f>IF(AJ6=Rækker!W8,Rækker!W23,IF(AJ6=Rækker!Z8,Rækker!Z23,IF(AJ6=Rækker!AC8,Rækker!AC23,IF(AJ6=Rækker!AF8,Rækker!AF23,IF(AJ6=Rækker!AI8,Rækker!AI23,IF(AJ6=Rækker!AL8,Rækker!AL23,IF(AJ6=Rækker!AO8,Rækker!AO23,FO20)))))))</f>
        <v>1</v>
      </c>
      <c r="FO20" s="25">
        <f>IF(AJ6=Rækker!AR8,Rækker!AR23,IF(AJ6=Rækker!AU8,Rækker!AU23,IF(AJ6=Rækker!AX8,Rækker!AX23,IF(AJ6=Rækker!BA8,Rækker!BA23,IF(AJ6=Rækker!BD8,Rækker!BD23,IF(AJ6=Rækker!BG8,Rækker!BG23,0))))))</f>
        <v>0</v>
      </c>
      <c r="FP20" s="25" t="str">
        <f>IF(AJ6=Rækker!B8,Rækker!C23,IF(AJ6=Rækker!E8,Rækker!F23,IF(AJ6=Rækker!H8,Rækker!I23,IF(AJ6=Rækker!K8,Rækker!L23,IF(AJ6=Rækker!N8,Rækker!O23,IF(AJ6=Rækker!Q8,Rækker!R23,IF(AJ6=Rækker!T8,Rækker!U23,FQ20)))))))</f>
        <v>1x</v>
      </c>
      <c r="FQ20" s="25" t="str">
        <f>IF(AJ6=Rækker!W8,Rækker!X23,IF(AJ6=Rækker!Z8,Rækker!AA23,IF(AJ6=Rækker!AC8,Rækker!AD23,IF(AJ6=Rækker!AF8,Rækker!AG23,IF(AJ6=Rækker!AI8,Rækker!AJ23,IF(AJ6=Rækker!AL8,Rækker!AM23,IF(AJ6=Rækker!AO8,Rækker!AP23,FR20)))))))</f>
        <v>1x</v>
      </c>
      <c r="FR20" s="25">
        <f>IF(AJ6=Rækker!AR8,Rækker!AS23,IF(AJ6=Rækker!AU8,Rækker!AV23,IF(AJ6=Rækker!AX8,Rækker!AY23,IF(AJ6=Rækker!BA8,Rækker!BB23,IF(AJ6=Rækker!BD8,Rækker!BE23,IF(AJ6=Rækker!BG8,Rækker!BH23,0))))))</f>
        <v>0</v>
      </c>
      <c r="FS20" s="25">
        <f t="shared" si="53"/>
        <v>1</v>
      </c>
      <c r="FT20" s="25">
        <f t="shared" si="54"/>
        <v>1</v>
      </c>
      <c r="FU20" s="25">
        <f>IF(AL6=Rækker!B8,Rækker!B23,IF(AL6=Rækker!E8,Rækker!E23,IF(AL6=Rækker!H8,Rækker!H23,IF(AL6=Rækker!K8,Rækker!K23,IF(AL6=Rækker!N8,Rækker!N23,IF(AL6=Rækker!Q8,Rækker!Q23,IF(AL6=Rækker!T8,Rækker!T23,FV20)))))))</f>
        <v>1</v>
      </c>
      <c r="FV20" s="25">
        <f>IF(AL6=Rækker!W8,Rækker!W23,IF(AL6=Rækker!Z8,Rækker!Z23,IF(AL6=Rækker!AC8,Rækker!AC23,IF(AL6=Rækker!AF8,Rækker!AF23,IF(AL6=Rækker!AI8,Rækker!AI23,IF(AL6=Rækker!AL8,Rækker!AL23,IF(AL6=Rækker!AO8,Rækker!AO23,FW20)))))))</f>
        <v>1</v>
      </c>
      <c r="FW20" s="25">
        <f>IF(AL6=Rækker!AR8,Rækker!AR23,IF(AL6=Rækker!AU8,Rækker!AU23,IF(AL6=Rækker!AX8,Rækker!AX23,IF(AL6=Rækker!BA8,Rækker!BA23,IF(AL6=Rækker!BD8,Rækker!BD23,IF(AL6=Rækker!BG8,Rækker!BG23,0))))))</f>
        <v>1</v>
      </c>
      <c r="FX20" s="25">
        <f>IF(AL6=Rækker!B8,Rækker!C23,IF(AL6=Rækker!E8,Rækker!F23,IF(AL6=Rækker!H8,Rækker!I23,IF(AL6=Rækker!K8,Rækker!L23,IF(AL6=Rækker!N8,Rækker!O23,IF(AL6=Rækker!Q8,Rækker!R23,IF(AL6=Rækker!T8,Rækker!U23,FY20)))))))</f>
        <v>1</v>
      </c>
      <c r="FY20" s="25">
        <f>IF(AL6=Rækker!W8,Rækker!X23,IF(AL6=Rækker!Z8,Rækker!AA23,IF(AL6=Rækker!AC8,Rækker!AD23,IF(AL6=Rækker!AF8,Rækker!AG23,IF(AL6=Rækker!AI8,Rækker!AJ23,IF(AL6=Rækker!AL8,Rækker!AM23,IF(AL6=Rækker!AO8,Rækker!AP23,FZ20)))))))</f>
        <v>1</v>
      </c>
      <c r="FZ20" s="25">
        <f>IF(AL6=Rækker!AR8,Rækker!AS23,IF(AL6=Rækker!AU8,Rækker!AV23,IF(AL6=Rækker!AX8,Rækker!AY23,IF(AL6=Rækker!BA8,Rækker!BB23,IF(AL6=Rækker!BD8,Rækker!BE23,IF(AL6=Rækker!BG8,Rækker!BH23,0))))))</f>
        <v>1</v>
      </c>
      <c r="GA20" s="25">
        <f t="shared" si="55"/>
        <v>1</v>
      </c>
      <c r="GB20" s="25">
        <f t="shared" si="56"/>
        <v>12</v>
      </c>
      <c r="GC20" s="25">
        <f>IF(AN6=Rækker!B8,Rækker!B23,IF(AN6=Rækker!E8,Rækker!E23,IF(AN6=Rækker!H8,Rækker!H23,IF(AN6=Rækker!K8,Rækker!K23,IF(AN6=Rækker!N8,Rækker!N23,IF(AN6=Rækker!Q8,Rækker!Q23,IF(AN6=Rækker!T8,Rækker!T23,GD20)))))))</f>
        <v>1</v>
      </c>
      <c r="GD20" s="25">
        <f>IF(AN6=Rækker!W8,Rækker!W23,IF(AN6=Rækker!Z8,Rækker!Z23,IF(AN6=Rækker!AC8,Rækker!AC23,IF(AN6=Rækker!AF8,Rækker!AF23,IF(AN6=Rækker!AI8,Rækker!AI23,IF(AN6=Rækker!AL8,Rækker!AL23,IF(AN6=Rækker!AO8,Rækker!AO23,GE20)))))))</f>
        <v>1</v>
      </c>
      <c r="GE20" s="25">
        <f>IF(AN6=Rækker!AR8,Rækker!AR23,IF(AN6=Rækker!AU8,Rækker!AU23,IF(AN6=Rækker!AX8,Rækker!AX23,IF(AN6=Rækker!BA8,Rækker!BA23,IF(AN6=Rækker!BD8,Rækker!BD23,IF(AN6=Rækker!BG8,Rækker!BG23,0))))))</f>
        <v>0</v>
      </c>
      <c r="GF20" s="25">
        <f>IF(AN6=Rækker!B8,Rækker!C23,IF(AN6=Rækker!E8,Rækker!F23,IF(AN6=Rækker!H8,Rækker!I23,IF(AN6=Rækker!K8,Rækker!L23,IF(AN6=Rækker!N8,Rækker!O23,IF(AN6=Rækker!Q8,Rækker!R23,IF(AN6=Rækker!T8,Rækker!U23,GG20)))))))</f>
        <v>12</v>
      </c>
      <c r="GG20" s="25">
        <f>IF(AN6=Rækker!W8,Rækker!X23,IF(AN6=Rækker!Z8,Rækker!AA23,IF(AN6=Rækker!AC8,Rækker!AD23,IF(AN6=Rækker!AF8,Rækker!AG23,IF(AN6=Rækker!AI8,Rækker!AJ23,IF(AN6=Rækker!AL8,Rækker!AM23,IF(AN6=Rækker!AO8,Rækker!AP23,GH20)))))))</f>
        <v>12</v>
      </c>
      <c r="GH20" s="25">
        <f>IF(AN6=Rækker!AR8,Rækker!AS23,IF(AN6=Rækker!AU8,Rækker!AV23,IF(AN6=Rækker!AX8,Rækker!AY23,IF(AN6=Rækker!BA8,Rækker!BB23,IF(AN6=Rækker!BD8,Rækker!BE23,IF(AN6=Rækker!BG8,Rækker!BH23,0))))))</f>
        <v>0</v>
      </c>
      <c r="GI20" s="25">
        <f t="shared" si="57"/>
        <v>1</v>
      </c>
      <c r="GJ20" s="25" t="str">
        <f t="shared" si="58"/>
        <v>1X</v>
      </c>
      <c r="GK20" s="25">
        <f>IF(AP6=Rækker!B8,Rækker!B23,IF(AP6=Rækker!E8,Rækker!E23,IF(AP6=Rækker!H8,Rækker!H23,IF(AP6=Rækker!K8,Rækker!K23,IF(AP6=Rækker!N8,Rækker!N23,IF(AP6=Rækker!Q8,Rækker!Q23,IF(AP6=Rækker!T8,Rækker!T23,GL20)))))))</f>
        <v>1</v>
      </c>
      <c r="GL20" s="25">
        <f>IF(AP6=Rækker!W8,Rækker!W23,IF(AP6=Rækker!Z8,Rækker!Z23,IF(AP6=Rækker!AC8,Rækker!AC23,IF(AP6=Rækker!AF8,Rækker!AF23,IF(AP6=Rækker!AI8,Rækker!AI23,IF(AP6=Rækker!AL8,Rækker!AL23,IF(AP6=Rækker!AO8,Rækker!AO23,GM20)))))))</f>
        <v>0</v>
      </c>
      <c r="GM20" s="25">
        <f>IF(AP6=Rækker!AR8,Rækker!AR23,IF(AP6=Rækker!AU8,Rækker!AU23,IF(AP6=Rækker!AX8,Rækker!AX23,IF(AP6=Rækker!BA8,Rækker!BA23,IF(AP6=Rækker!BD8,Rækker!BD23,IF(AP6=Rækker!BG8,Rækker!BG23,0))))))</f>
        <v>0</v>
      </c>
      <c r="GN20" s="25" t="str">
        <f>IF(AP6=Rækker!B8,Rækker!C23,IF(AP6=Rækker!E8,Rækker!F23,IF(AP6=Rækker!H8,Rækker!I23,IF(AP6=Rækker!K8,Rækker!L23,IF(AP6=Rækker!N8,Rækker!O23,IF(AP6=Rækker!Q8,Rækker!R23,IF(AP6=Rækker!T8,Rækker!U23,GO20)))))))</f>
        <v>1x</v>
      </c>
      <c r="GO20" s="25">
        <f>IF(AP6=Rækker!W8,Rækker!X23,IF(AP6=Rækker!Z8,Rækker!AA23,IF(AP6=Rækker!AC8,Rækker!AD23,IF(AP6=Rækker!AF8,Rækker!AG23,IF(AP6=Rækker!AI8,Rækker!AJ23,IF(AP6=Rækker!AL8,Rækker!AM23,IF(AP6=Rækker!AO8,Rækker!AP23,GP20)))))))</f>
        <v>0</v>
      </c>
      <c r="GP20" s="25">
        <f>IF(AP6=Rækker!AR8,Rækker!AS23,IF(AP6=Rækker!AU8,Rækker!AV23,IF(AP6=Rækker!AX8,Rækker!AY23,IF(AP6=Rækker!BA8,Rækker!BB23,IF(AP6=Rækker!BD8,Rækker!BE23,IF(AP6=Rækker!BG8,Rækker!BH23,0))))))</f>
        <v>0</v>
      </c>
      <c r="GQ20" s="25" t="str">
        <f t="shared" si="59"/>
        <v>1*</v>
      </c>
      <c r="GR20" s="25">
        <f t="shared" si="60"/>
        <v>1</v>
      </c>
      <c r="GS20" s="25" t="str">
        <f>IF(AR6=Rækker!B8,Rækker!B23,IF(AR6=Rækker!E8,Rækker!E23,IF(AR6=Rækker!H8,Rækker!H23,IF(AR6=Rækker!K8,Rækker!K23,IF(AR6=Rækker!N8,Rækker!N23,IF(AR6=Rækker!Q8,Rækker!Q23,IF(AR6=Rækker!T8,Rækker!T23,GT20)))))))</f>
        <v>1*</v>
      </c>
      <c r="GT20" s="25">
        <f>IF(AR6=Rækker!W8,Rækker!W23,IF(AR6=Rækker!Z8,Rækker!Z23,IF(AR6=Rækker!AC8,Rækker!AC23,IF(AR6=Rækker!AF8,Rækker!AF23,IF(AR6=Rækker!AI8,Rækker!AI23,IF(AR6=Rækker!AL8,Rækker!AL23,IF(AR6=Rækker!AO8,Rækker!AO23,GU20)))))))</f>
        <v>0</v>
      </c>
      <c r="GU20" s="25">
        <f>IF(AR6=Rækker!AR8,Rækker!AR23,IF(AR6=Rækker!AU8,Rækker!AU23,IF(AR6=Rækker!AX8,Rækker!AX23,IF(AR6=Rækker!BA8,Rækker!BA23,IF(AR6=Rækker!BD8,Rækker!BD23,IF(AR6=Rækker!BG8,Rækker!BG23,0))))))</f>
        <v>0</v>
      </c>
      <c r="GV20" s="25">
        <f>IF(AR6=Rækker!B8,Rækker!C23,IF(AR6=Rækker!E8,Rækker!F23,IF(AR6=Rækker!H8,Rækker!I23,IF(AR6=Rækker!K8,Rækker!L23,IF(AR6=Rækker!N8,Rækker!O23,IF(AR6=Rækker!Q8,Rækker!R23,IF(AR6=Rækker!T8,Rækker!U23,GW20)))))))</f>
        <v>1</v>
      </c>
      <c r="GW20" s="25">
        <f>IF(AR6=Rækker!W8,Rækker!X23,IF(AR6=Rækker!Z8,Rækker!AA23,IF(AR6=Rækker!AC8,Rækker!AD23,IF(AR6=Rækker!AF8,Rækker!AG23,IF(AR6=Rækker!AI8,Rækker!AJ23,IF(AR6=Rækker!AL8,Rækker!AM23,IF(AR6=Rækker!AO8,Rækker!AP23,GX20)))))))</f>
        <v>0</v>
      </c>
      <c r="GX20" s="25">
        <f>IF(AR6=Rækker!AR8,Rækker!AS23,IF(AR6=Rækker!AU8,Rækker!AV23,IF(AR6=Rækker!AX8,Rækker!AY23,IF(AR6=Rækker!BA8,Rækker!BB23,IF(AR6=Rækker!BD8,Rækker!BE23,IF(AR6=Rækker!BG8,Rækker!BH23,0))))))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Port Vale - Bolton..........................................................................................</v>
      </c>
      <c r="D21" s="124" t="s">
        <v>109</v>
      </c>
      <c r="E21" s="91"/>
      <c r="F21" s="47">
        <f t="shared" si="0"/>
        <v>2</v>
      </c>
      <c r="G21" s="48">
        <f t="shared" si="0"/>
        <v>2</v>
      </c>
      <c r="H21" s="49">
        <f t="shared" si="1"/>
        <v>2</v>
      </c>
      <c r="I21" s="50">
        <f t="shared" si="1"/>
        <v>2</v>
      </c>
      <c r="J21" s="49" t="str">
        <f t="shared" si="2"/>
        <v>2*</v>
      </c>
      <c r="K21" s="51">
        <f t="shared" si="2"/>
        <v>2</v>
      </c>
      <c r="L21" s="49">
        <f t="shared" si="3"/>
        <v>2</v>
      </c>
      <c r="M21" s="51">
        <f t="shared" si="3"/>
        <v>2</v>
      </c>
      <c r="N21" s="49" t="str">
        <f t="shared" si="4"/>
        <v>2*</v>
      </c>
      <c r="O21" s="51">
        <f t="shared" si="4"/>
        <v>2</v>
      </c>
      <c r="P21" s="49" t="str">
        <f t="shared" si="5"/>
        <v>2*</v>
      </c>
      <c r="Q21" s="51">
        <f t="shared" si="5"/>
        <v>2</v>
      </c>
      <c r="R21" s="49" t="str">
        <f t="shared" si="6"/>
        <v>2*</v>
      </c>
      <c r="S21" s="51">
        <f t="shared" si="6"/>
        <v>2</v>
      </c>
      <c r="T21" s="49" t="str">
        <f t="shared" si="7"/>
        <v>2*</v>
      </c>
      <c r="U21" s="51">
        <f t="shared" si="7"/>
        <v>2</v>
      </c>
      <c r="V21" s="49">
        <f t="shared" si="8"/>
        <v>2</v>
      </c>
      <c r="W21" s="51">
        <f t="shared" si="8"/>
        <v>2</v>
      </c>
      <c r="X21" s="49" t="str">
        <f t="shared" si="9"/>
        <v>2*</v>
      </c>
      <c r="Y21" s="51">
        <f t="shared" si="9"/>
        <v>2</v>
      </c>
      <c r="Z21" s="49" t="str">
        <f t="shared" si="10"/>
        <v>2*</v>
      </c>
      <c r="AA21" s="51">
        <f t="shared" si="10"/>
        <v>2</v>
      </c>
      <c r="AB21" s="49">
        <f t="shared" si="11"/>
        <v>2</v>
      </c>
      <c r="AC21" s="51">
        <f t="shared" si="11"/>
        <v>2</v>
      </c>
      <c r="AD21" s="49" t="str">
        <f t="shared" si="12"/>
        <v>2*</v>
      </c>
      <c r="AE21" s="51">
        <f t="shared" si="12"/>
        <v>2</v>
      </c>
      <c r="AF21" s="49" t="str">
        <f t="shared" si="13"/>
        <v/>
      </c>
      <c r="AG21" s="51" t="str">
        <f t="shared" si="13"/>
        <v/>
      </c>
      <c r="AH21" s="49" t="str">
        <f t="shared" si="14"/>
        <v>2*</v>
      </c>
      <c r="AI21" s="51">
        <f t="shared" si="14"/>
        <v>2</v>
      </c>
      <c r="AJ21" s="49" t="str">
        <f t="shared" si="15"/>
        <v>2*</v>
      </c>
      <c r="AK21" s="51">
        <f t="shared" si="15"/>
        <v>2</v>
      </c>
      <c r="AL21" s="49" t="str">
        <f t="shared" si="16"/>
        <v>2*</v>
      </c>
      <c r="AM21" s="51">
        <f t="shared" si="16"/>
        <v>2</v>
      </c>
      <c r="AN21" s="49" t="str">
        <f t="shared" si="17"/>
        <v>2*</v>
      </c>
      <c r="AO21" s="51">
        <f t="shared" si="17"/>
        <v>2</v>
      </c>
      <c r="AP21" s="49">
        <f t="shared" si="18"/>
        <v>2</v>
      </c>
      <c r="AQ21" s="51">
        <f t="shared" si="18"/>
        <v>2</v>
      </c>
      <c r="AR21" s="49">
        <f t="shared" si="19"/>
        <v>2</v>
      </c>
      <c r="AS21" s="50">
        <f t="shared" si="19"/>
        <v>2</v>
      </c>
      <c r="AT21" s="21">
        <f>IF(E21&lt;&gt;"",1,0)+SUM(AT9:AT20)</f>
        <v>0</v>
      </c>
      <c r="AU21" s="25">
        <f t="shared" si="21"/>
        <v>2</v>
      </c>
      <c r="AV21" s="25">
        <f t="shared" si="22"/>
        <v>2</v>
      </c>
      <c r="AW21" s="25">
        <f>IF(F6=Rækker!B8,Rækker!B24,IF(F6=Rækker!E8,Rækker!E24,IF(F6=Rækker!H8,Rækker!H24,IF(F6=Rækker!K8,Rækker!K24,IF(F6=Rækker!N8,Rækker!N24,IF(F6=Rækker!Q8,Rækker!Q24,IF(F6=Rækker!T8,Rækker!T24,AX21)))))))</f>
        <v>2</v>
      </c>
      <c r="AX21" s="25">
        <f>IF(F6=Rækker!W8,Rækker!W24,IF(F6=Rækker!Z8,Rækker!Z24,IF(F6=Rækker!AC8,Rækker!AC24,IF(F6=Rækker!AF8,Rækker!AF24,IF(F6=Rækker!AI8,Rækker!AI24,IF(F6=Rækker!AL8,Rækker!AL24,IF(F6=Rækker!AO8,Rækker!AO24,AY21)))))))</f>
        <v>2</v>
      </c>
      <c r="AY21" s="25">
        <f>IF(F6=Rækker!AR8,Rækker!AR24,IF(F6=Rækker!AU8,Rækker!AU24,IF(F6=Rækker!AX8,Rækker!AX24,IF(F6=Rækker!BA8,Rækker!BA24,IF(F6=Rækker!BD8,Rækker!BD24,IF(F6=Rækker!BG8,Rækker!BG24,0))))))</f>
        <v>2</v>
      </c>
      <c r="AZ21" s="25">
        <f>IF(F6=Rækker!B8,Rækker!C24,IF(F6=Rækker!E8,Rækker!F24,IF(F6=Rækker!H8,Rækker!I24,IF(F6=Rækker!K8,Rækker!L24,IF(F6=Rækker!N8,Rækker!O24,IF(F6=Rækker!Q8,Rækker!R24,IF(F6=Rækker!T8,Rækker!U24,BA21)))))))</f>
        <v>2</v>
      </c>
      <c r="BA21" s="25">
        <f>IF(F6=Rækker!W8,Rækker!X24,IF(F6=Rækker!Z8,Rækker!AA24,IF(F6=Rækker!AC8,Rækker!AD24,IF(F6=Rækker!AF8,Rækker!AG24,IF(F6=Rækker!AI8,Rækker!AJ24,IF(F6=Rækker!AL8,Rækker!AM24,IF(F6=Rækker!AO8,Rækker!AP24,BB21)))))))</f>
        <v>2</v>
      </c>
      <c r="BB21" s="25">
        <f>IF(F6=Rækker!AR8,Rækker!AS24,IF(F6=Rækker!AU8,Rækker!AV24,IF(F6=Rækker!AX8,Rækker!AY24,IF(F6=Rækker!BA8,Rækker!BB24,IF(F6=Rækker!BD8,Rækker!BE24,IF(F6=Rækker!BG8,Rækker!BH24,0))))))</f>
        <v>2</v>
      </c>
      <c r="BC21" s="25">
        <f t="shared" si="23"/>
        <v>2</v>
      </c>
      <c r="BD21" s="25">
        <f t="shared" si="24"/>
        <v>2</v>
      </c>
      <c r="BE21" s="25">
        <f>IF(H6=Rækker!B8,Rækker!B24,IF(H6=Rækker!E8,Rækker!E24,IF(H6=Rækker!H8,Rækker!H24,IF(H6=Rækker!K8,Rækker!K24,IF(H6=Rækker!N8,Rækker!N24,IF(H6=Rækker!Q8,Rækker!Q24,IF(H6=Rækker!T8,Rækker!T24,BF21)))))))</f>
        <v>2</v>
      </c>
      <c r="BF21" s="25">
        <f>IF(H6=Rækker!W8,Rækker!W24,IF(H6=Rækker!Z8,Rækker!Z24,IF(H6=Rækker!AC8,Rækker!AC24,IF(H6=Rækker!AF8,Rækker!AF24,IF(H6=Rækker!AI8,Rækker!AI24,IF(H6=Rækker!AL8,Rækker!AL24,IF(H6=Rækker!AO8,Rækker!AO24,BG21)))))))</f>
        <v>2</v>
      </c>
      <c r="BG21" s="25">
        <f>IF(H6=Rækker!AR8,Rækker!AR24,IF(H6=Rækker!AU8,Rækker!AU24,IF(H6=Rækker!AX8,Rækker!AX24,IF(H6=Rækker!BA8,Rækker!BA24,IF(H6=Rækker!BD8,Rækker!BD24,IF(H6=Rækker!BG8,Rækker!BG24,0))))))</f>
        <v>2</v>
      </c>
      <c r="BH21" s="25">
        <f>IF(H6=Rækker!B8,Rækker!C24,IF(H6=Rækker!E8,Rækker!F24,IF(H6=Rækker!H8,Rækker!I24,IF(H6=Rækker!K8,Rækker!L24,IF(H6=Rækker!N8,Rækker!O24,IF(H6=Rækker!Q8,Rækker!R24,IF(H6=Rækker!T8,Rækker!U24,BI21)))))))</f>
        <v>2</v>
      </c>
      <c r="BI21" s="25">
        <f>IF(H6=Rækker!W8,Rækker!X24,IF(H6=Rækker!Z8,Rækker!AA24,IF(H6=Rækker!AC8,Rækker!AD24,IF(H6=Rækker!AF8,Rækker!AG24,IF(H6=Rækker!AI8,Rækker!AJ24,IF(H6=Rækker!AL8,Rækker!AM24,IF(H6=Rækker!AO8,Rækker!AP24,BJ21)))))))</f>
        <v>2</v>
      </c>
      <c r="BJ21" s="25">
        <f>IF(H6=Rækker!AR8,Rækker!AS24,IF(H6=Rækker!AU8,Rækker!AV24,IF(H6=Rækker!AX8,Rækker!AY24,IF(H6=Rækker!BA8,Rækker!BB24,IF(H6=Rækker!BD8,Rækker!BE24,IF(H6=Rækker!BG8,Rækker!BH24,0))))))</f>
        <v>2</v>
      </c>
      <c r="BK21" s="25" t="str">
        <f t="shared" si="25"/>
        <v>2*</v>
      </c>
      <c r="BL21" s="25">
        <f t="shared" si="26"/>
        <v>2</v>
      </c>
      <c r="BM21" s="25" t="str">
        <f>IF(J6=Rækker!B8,Rækker!B24,IF(J6=Rækker!E8,Rækker!E24,IF(J6=Rækker!H8,Rækker!H24,IF(J6=Rækker!K8,Rækker!K24,IF(J6=Rækker!N8,Rækker!N24,IF(J6=Rækker!Q8,Rækker!Q24,IF(J6=Rækker!T8,Rækker!T24,BN21)))))))</f>
        <v>2*</v>
      </c>
      <c r="BN21" s="25">
        <f>IF(J6=Rækker!W8,Rækker!W24,IF(J6=Rækker!Z8,Rækker!Z24,IF(J6=Rækker!AC8,Rækker!AC24,IF(J6=Rækker!AF8,Rækker!AF24,IF(J6=Rækker!AI8,Rækker!AI24,IF(J6=Rækker!AL8,Rækker!AL24,IF(J6=Rækker!AO8,Rækker!AO24,BO21)))))))</f>
        <v>0</v>
      </c>
      <c r="BO21" s="25">
        <f>IF(J6=Rækker!AR8,Rækker!AR24,IF(J6=Rækker!AU8,Rækker!AU24,IF(J6=Rækker!AX8,Rækker!AX24,IF(J6=Rækker!BA8,Rækker!BA24,IF(J6=Rækker!BD8,Rækker!BD24,IF(J6=Rækker!BG8,Rækker!BG24,0))))))</f>
        <v>0</v>
      </c>
      <c r="BP21" s="25">
        <f>IF(J6=Rækker!B8,Rækker!C24,IF(J6=Rækker!E8,Rækker!F24,IF(J6=Rækker!H8,Rækker!I24,IF(J6=Rækker!K8,Rækker!L24,IF(J6=Rækker!N8,Rækker!O24,IF(J6=Rækker!Q8,Rækker!R24,IF(J6=Rækker!T8,Rækker!U24,BQ21)))))))</f>
        <v>2</v>
      </c>
      <c r="BQ21" s="25">
        <f>IF(J6=Rækker!W8,Rækker!X24,IF(J6=Rækker!Z8,Rækker!AA24,IF(J6=Rækker!AC8,Rækker!AD24,IF(J6=Rækker!AF8,Rækker!AG24,IF(J6=Rækker!AI8,Rækker!AJ24,IF(J6=Rækker!AL8,Rækker!AM24,IF(J6=Rækker!AO8,Rækker!AP24,BR21)))))))</f>
        <v>0</v>
      </c>
      <c r="BR21" s="25">
        <f>IF(J6=Rækker!AR8,Rækker!AS24,IF(J6=Rækker!AU8,Rækker!AV24,IF(J6=Rækker!AX8,Rækker!AY24,IF(J6=Rækker!BA8,Rækker!BB24,IF(J6=Rækker!BD8,Rækker!BE24,IF(J6=Rækker!BG8,Rækker!BH24,0))))))</f>
        <v>0</v>
      </c>
      <c r="BS21" s="25">
        <f t="shared" si="27"/>
        <v>2</v>
      </c>
      <c r="BT21" s="25">
        <f t="shared" si="28"/>
        <v>2</v>
      </c>
      <c r="BU21" s="25">
        <f>IF(L6=Rækker!B8,Rækker!B24,IF(L6=Rækker!E8,Rækker!E24,IF(L6=Rækker!H8,Rækker!H24,IF(L6=Rækker!K8,Rækker!K24,IF(L6=Rækker!N8,Rækker!N24,IF(L6=Rækker!Q8,Rækker!Q24,IF(L6=Rækker!T8,Rækker!T24,BV21)))))))</f>
        <v>2</v>
      </c>
      <c r="BV21" s="25">
        <f>IF(L6=Rækker!W8,Rækker!W24,IF(L6=Rækker!Z8,Rækker!Z24,IF(L6=Rækker!AC8,Rækker!AC24,IF(L6=Rækker!AF8,Rækker!AF24,IF(L6=Rækker!AI8,Rækker!AI24,IF(L6=Rækker!AL8,Rækker!AL24,IF(L6=Rækker!AO8,Rækker!AO24,BW21)))))))</f>
        <v>0</v>
      </c>
      <c r="BW21" s="25">
        <f>IF(L6=Rækker!AR8,Rækker!AR24,IF(L6=Rækker!AU8,Rækker!AU24,IF(L6=Rækker!AX8,Rækker!AX24,IF(L6=Rækker!BA8,Rækker!BA24,IF(L6=Rækker!BD8,Rækker!BD24,IF(L6=Rækker!BG8,Rækker!BG24,0))))))</f>
        <v>0</v>
      </c>
      <c r="BX21" s="25">
        <f>IF(L6=Rækker!B8,Rækker!C24,IF(L6=Rækker!E8,Rækker!F24,IF(L6=Rækker!H8,Rækker!I24,IF(L6=Rækker!K8,Rækker!L24,IF(L6=Rækker!N8,Rækker!O24,IF(L6=Rækker!Q8,Rækker!R24,IF(L6=Rækker!T8,Rækker!U24,BY21)))))))</f>
        <v>2</v>
      </c>
      <c r="BY21" s="25">
        <f>IF(L6=Rækker!W8,Rækker!X24,IF(L6=Rækker!Z8,Rækker!AA24,IF(L6=Rækker!AC8,Rækker!AD24,IF(L6=Rækker!AF8,Rækker!AG24,IF(L6=Rækker!AI8,Rækker!AJ24,IF(L6=Rækker!AL8,Rækker!AM24,IF(L6=Rækker!AO8,Rækker!AP24,BZ21)))))))</f>
        <v>0</v>
      </c>
      <c r="BZ21" s="25">
        <f>IF(L6=Rækker!AR8,Rækker!AS24,IF(L6=Rækker!AU8,Rækker!AV24,IF(L6=Rækker!AX8,Rækker!AY24,IF(L6=Rækker!BA8,Rækker!BB24,IF(L6=Rækker!BD8,Rækker!BE24,IF(L6=Rækker!BG8,Rækker!BH24,0))))))</f>
        <v>0</v>
      </c>
      <c r="CA21" s="25" t="str">
        <f t="shared" si="29"/>
        <v>2*</v>
      </c>
      <c r="CB21" s="25">
        <f t="shared" si="30"/>
        <v>2</v>
      </c>
      <c r="CC21" s="25" t="str">
        <f>IF(N6=Rækker!B8,Rækker!B24,IF(N6=Rækker!E8,Rækker!E24,IF(N6=Rækker!H8,Rækker!H24,IF(N6=Rækker!K8,Rækker!K24,IF(N6=Rækker!N8,Rækker!N24,IF(N6=Rækker!Q8,Rækker!Q24,IF(N6=Rækker!T8,Rækker!T24,CD21)))))))</f>
        <v>2*</v>
      </c>
      <c r="CD21" s="25" t="str">
        <f>IF(N6=Rækker!W8,Rækker!W24,IF(N6=Rækker!Z8,Rækker!Z24,IF(N6=Rækker!AC8,Rækker!AC24,IF(N6=Rækker!AF8,Rækker!AF24,IF(N6=Rækker!AI8,Rækker!AI24,IF(N6=Rækker!AL8,Rækker!AL24,IF(N6=Rækker!AO8,Rækker!AO24,CE21)))))))</f>
        <v>2*</v>
      </c>
      <c r="CE21" s="25">
        <f>IF(N6=Rækker!AR8,Rækker!AR24,IF(N6=Rækker!AU8,Rækker!AU24,IF(N6=Rækker!AX8,Rækker!AX24,IF(N6=Rækker!BA8,Rækker!BA24,IF(N6=Rækker!BD8,Rækker!BD24,IF(N6=Rækker!BG8,Rækker!BG24,0))))))</f>
        <v>0</v>
      </c>
      <c r="CF21" s="25">
        <f>IF(N6=Rækker!B8,Rækker!C24,IF(N6=Rækker!E8,Rækker!F24,IF(N6=Rækker!H8,Rækker!I24,IF(N6=Rækker!K8,Rækker!L24,IF(N6=Rækker!N8,Rækker!O24,IF(N6=Rækker!Q8,Rækker!R24,IF(N6=Rækker!T8,Rækker!U24,CG21)))))))</f>
        <v>2</v>
      </c>
      <c r="CG21" s="25">
        <f>IF(N6=Rækker!W8,Rækker!X24,IF(N6=Rækker!Z8,Rækker!AA24,IF(N6=Rækker!AC8,Rækker!AD24,IF(N6=Rækker!AF8,Rækker!AG24,IF(N6=Rækker!AI8,Rækker!AJ24,IF(N6=Rækker!AL8,Rækker!AM24,IF(N6=Rækker!AO8,Rækker!AP24,CH21)))))))</f>
        <v>2</v>
      </c>
      <c r="CH21" s="25">
        <f>IF(N6=Rækker!AR8,Rækker!AS24,IF(N6=Rækker!AU8,Rækker!AV24,IF(N6=Rækker!AX8,Rækker!AY24,IF(N6=Rækker!BA8,Rækker!BB24,IF(N6=Rækker!BD8,Rækker!BE24,IF(N6=Rækker!BG8,Rækker!BH24,0))))))</f>
        <v>0</v>
      </c>
      <c r="CI21" s="25" t="str">
        <f t="shared" si="31"/>
        <v>2*</v>
      </c>
      <c r="CJ21" s="25">
        <f t="shared" si="32"/>
        <v>2</v>
      </c>
      <c r="CK21" s="25" t="str">
        <f>IF(P6=Rækker!B8,Rækker!B24,IF(P6=Rækker!E8,Rækker!E24,IF(P6=Rækker!H8,Rækker!H24,IF(P6=Rækker!K8,Rækker!K24,IF(P6=Rækker!N8,Rækker!N24,IF(P6=Rækker!Q8,Rækker!Q24,IF(P6=Rækker!T8,Rækker!T24,CL21)))))))</f>
        <v>2*</v>
      </c>
      <c r="CL21" s="25" t="str">
        <f>IF(P6=Rækker!W8,Rækker!W24,IF(P6=Rækker!Z8,Rækker!Z24,IF(P6=Rækker!AC8,Rækker!AC24,IF(P6=Rækker!AF8,Rækker!AF24,IF(P6=Rækker!AI8,Rækker!AI24,IF(P6=Rækker!AL8,Rækker!AL24,IF(P6=Rækker!AO8,Rækker!AO24,CM21)))))))</f>
        <v>2*</v>
      </c>
      <c r="CM21" s="25" t="str">
        <f>IF(P6=Rækker!AR8,Rækker!AR24,IF(P6=Rækker!AU8,Rækker!AU24,IF(P6=Rækker!AX8,Rækker!AX24,IF(P6=Rækker!BA8,Rækker!BA24,IF(P6=Rækker!BD8,Rækker!BD24,IF(P6=Rækker!BG8,Rækker!BG24,0))))))</f>
        <v>2*</v>
      </c>
      <c r="CN21" s="25">
        <f>IF(P6=Rækker!B8,Rækker!C24,IF(P6=Rækker!E8,Rækker!F24,IF(P6=Rækker!H8,Rækker!I24,IF(P6=Rækker!K8,Rækker!L24,IF(P6=Rækker!N8,Rækker!O24,IF(P6=Rækker!Q8,Rækker!R24,IF(P6=Rækker!T8,Rækker!U24,CO21)))))))</f>
        <v>2</v>
      </c>
      <c r="CO21" s="25">
        <f>IF(P6=Rækker!W8,Rækker!X24,IF(P6=Rækker!Z8,Rækker!AA24,IF(P6=Rækker!AC8,Rækker!AD24,IF(P6=Rækker!AF8,Rækker!AG24,IF(P6=Rækker!AI8,Rækker!AJ24,IF(P6=Rækker!AL8,Rækker!AM24,IF(P6=Rækker!AO8,Rækker!AP24,CP21)))))))</f>
        <v>2</v>
      </c>
      <c r="CP21" s="25">
        <f>IF(P6=Rækker!AR8,Rækker!AS24,IF(P6=Rækker!AU8,Rækker!AV24,IF(P6=Rækker!AX8,Rækker!AY24,IF(P6=Rækker!BA8,Rækker!BB24,IF(P6=Rækker!BD8,Rækker!BE24,IF(P6=Rækker!BG8,Rækker!BH24,0))))))</f>
        <v>2</v>
      </c>
      <c r="CQ21" s="25" t="str">
        <f t="shared" si="33"/>
        <v>2*</v>
      </c>
      <c r="CR21" s="25">
        <f t="shared" si="34"/>
        <v>2</v>
      </c>
      <c r="CS21" s="25" t="str">
        <f>IF(R6=Rækker!B8,Rækker!B24,IF(R6=Rækker!E8,Rækker!E24,IF(R6=Rækker!H8,Rækker!H24,IF(R6=Rækker!K8,Rækker!K24,IF(R6=Rækker!N8,Rækker!N24,IF(R6=Rækker!Q8,Rækker!Q24,IF(R6=Rækker!T8,Rækker!T24,CT21)))))))</f>
        <v>2*</v>
      </c>
      <c r="CT21" s="25" t="str">
        <f>IF(R6=Rækker!W8,Rækker!W24,IF(R6=Rækker!Z8,Rækker!Z24,IF(R6=Rækker!AC8,Rækker!AC24,IF(R6=Rækker!AF8,Rækker!AF24,IF(R6=Rækker!AI8,Rækker!AI24,IF(R6=Rækker!AL8,Rækker!AL24,IF(R6=Rækker!AO8,Rækker!AO24,CU21)))))))</f>
        <v>2*</v>
      </c>
      <c r="CU21" s="25">
        <f>IF(R6=Rækker!AR8,Rækker!AR24,IF(R6=Rækker!AU8,Rækker!AU24,IF(R6=Rækker!AX8,Rækker!AX24,IF(R6=Rækker!BA8,Rækker!BA24,IF(R6=Rækker!BD8,Rækker!BD24,IF(R6=Rækker!BG8,Rækker!BG24,0))))))</f>
        <v>0</v>
      </c>
      <c r="CV21" s="25">
        <f>IF(R6=Rækker!B8,Rækker!C24,IF(R6=Rækker!E8,Rækker!F24,IF(R6=Rækker!H8,Rækker!I24,IF(R6=Rækker!K8,Rækker!L24,IF(R6=Rækker!N8,Rækker!O24,IF(R6=Rækker!Q8,Rækker!R24,IF(R6=Rækker!T8,Rækker!U24,CW21)))))))</f>
        <v>2</v>
      </c>
      <c r="CW21" s="25">
        <f>IF(R6=Rækker!W8,Rækker!X24,IF(R6=Rækker!Z8,Rækker!AA24,IF(R6=Rækker!AC8,Rækker!AD24,IF(R6=Rækker!AF8,Rækker!AG24,IF(R6=Rækker!AI8,Rækker!AJ24,IF(R6=Rækker!AL8,Rækker!AM24,IF(R6=Rækker!AO8,Rækker!AP24,CX21)))))))</f>
        <v>2</v>
      </c>
      <c r="CX21" s="25">
        <f>IF(R6=Rækker!AR8,Rækker!AS24,IF(R6=Rækker!AU8,Rækker!AV24,IF(R6=Rækker!AX8,Rækker!AY24,IF(R6=Rækker!BA8,Rækker!BB24,IF(R6=Rækker!BD8,Rækker!BE24,IF(R6=Rækker!BG8,Rækker!BH24,0))))))</f>
        <v>0</v>
      </c>
      <c r="CY21" s="25" t="str">
        <f t="shared" si="35"/>
        <v>2*</v>
      </c>
      <c r="CZ21" s="25">
        <f t="shared" si="36"/>
        <v>2</v>
      </c>
      <c r="DA21" s="25" t="str">
        <f>IF(T6=Rækker!B8,Rækker!B24,IF(T6=Rækker!E8,Rækker!E24,IF(T6=Rækker!H8,Rækker!H24,IF(T6=Rækker!K8,Rækker!K24,IF(T6=Rækker!N8,Rækker!N24,IF(T6=Rækker!Q8,Rækker!Q24,IF(T6=Rækker!T8,Rækker!T24,DB21)))))))</f>
        <v>2*</v>
      </c>
      <c r="DB21" s="25" t="str">
        <f>IF(T6=Rækker!W8,Rækker!W24,IF(T6=Rækker!Z8,Rækker!Z24,IF(T6=Rækker!AC8,Rækker!AC24,IF(T6=Rækker!AF8,Rækker!AF24,IF(T6=Rækker!AI8,Rækker!AI24,IF(T6=Rækker!AL8,Rækker!AL24,IF(T6=Rækker!AO8,Rækker!AO24,DC21)))))))</f>
        <v>2*</v>
      </c>
      <c r="DC21" s="25">
        <f>IF(T6=Rækker!AR8,Rækker!AR24,IF(T6=Rækker!AU8,Rækker!AU24,IF(T6=Rækker!AX8,Rækker!AX24,IF(T6=Rækker!BA8,Rækker!BA24,IF(T6=Rækker!BD8,Rækker!BD24,IF(T6=Rækker!BG8,Rækker!BG24,0))))))</f>
        <v>0</v>
      </c>
      <c r="DD21" s="25">
        <f>IF(T6=Rækker!B8,Rækker!C24,IF(T6=Rækker!E8,Rækker!F24,IF(T6=Rækker!H8,Rækker!I24,IF(T6=Rækker!K8,Rækker!L24,IF(T6=Rækker!N8,Rækker!O24,IF(T6=Rækker!Q8,Rækker!R24,IF(T6=Rækker!T8,Rækker!U24,DE21)))))))</f>
        <v>2</v>
      </c>
      <c r="DE21" s="25">
        <f>IF(T6=Rækker!W8,Rækker!X24,IF(T6=Rækker!Z8,Rækker!AA24,IF(T6=Rækker!AC8,Rækker!AD24,IF(T6=Rækker!AF8,Rækker!AG24,IF(T6=Rækker!AI8,Rækker!AJ24,IF(T6=Rækker!AL8,Rækker!AM24,IF(T6=Rækker!AO8,Rækker!AP24,DF21)))))))</f>
        <v>2</v>
      </c>
      <c r="DF21" s="25">
        <f>IF(T6=Rækker!AR8,Rækker!AS24,IF(T6=Rækker!AU8,Rækker!AV24,IF(T6=Rækker!AX8,Rækker!AY24,IF(T6=Rækker!BA8,Rækker!BB24,IF(T6=Rækker!BD8,Rækker!BE24,IF(T6=Rækker!BG8,Rækker!BH24,0))))))</f>
        <v>0</v>
      </c>
      <c r="DG21" s="25">
        <f t="shared" si="37"/>
        <v>2</v>
      </c>
      <c r="DH21" s="25">
        <f t="shared" si="38"/>
        <v>2</v>
      </c>
      <c r="DI21" s="25">
        <f>IF(V6=Rækker!B8,Rækker!B24,IF(V6=Rækker!E8,Rækker!E24,IF(V6=Rækker!H8,Rækker!H24,IF(V6=Rækker!K8,Rækker!K24,IF(V6=Rækker!N8,Rækker!N24,IF(V6=Rækker!Q8,Rækker!Q24,IF(V6=Rækker!T8,Rækker!T24,DJ21)))))))</f>
        <v>2</v>
      </c>
      <c r="DJ21" s="25">
        <f>IF(V6=Rækker!W8,Rækker!W24,IF(V6=Rækker!Z8,Rækker!Z24,IF(V6=Rækker!AC8,Rækker!AC24,IF(V6=Rækker!AF8,Rækker!AF24,IF(V6=Rækker!AI8,Rækker!AI24,IF(V6=Rækker!AL8,Rækker!AL24,IF(V6=Rækker!AO8,Rækker!AO24,DK21)))))))</f>
        <v>2</v>
      </c>
      <c r="DK21" s="25">
        <f>IF(V6=Rækker!AR8,Rækker!AR24,IF(V6=Rækker!AU8,Rækker!AU24,IF(V6=Rækker!AX8,Rækker!AX24,IF(V6=Rækker!BA8,Rækker!BA24,IF(V6=Rækker!BD8,Rækker!BD24,IF(V6=Rækker!BG8,Rækker!BG24,0))))))</f>
        <v>2</v>
      </c>
      <c r="DL21" s="25">
        <f>IF(V6=Rækker!B8,Rækker!C24,IF(V6=Rækker!E8,Rækker!F24,IF(V6=Rækker!H8,Rækker!I24,IF(V6=Rækker!K8,Rækker!L24,IF(V6=Rækker!N8,Rækker!O24,IF(V6=Rækker!Q8,Rækker!R24,IF(V6=Rækker!T8,Rækker!U24,DM21)))))))</f>
        <v>2</v>
      </c>
      <c r="DM21" s="25">
        <f>IF(V6=Rækker!W8,Rækker!X24,IF(V6=Rækker!Z8,Rækker!AA24,IF(V6=Rækker!AC8,Rækker!AD24,IF(V6=Rækker!AF8,Rækker!AG24,IF(V6=Rækker!AI8,Rækker!AJ24,IF(V6=Rækker!AL8,Rækker!AM24,IF(V6=Rækker!AO8,Rækker!AP24,DN21)))))))</f>
        <v>2</v>
      </c>
      <c r="DN21" s="25">
        <f>IF(V6=Rækker!AR8,Rækker!AS24,IF(V6=Rækker!AU8,Rækker!AV24,IF(V6=Rækker!AX8,Rækker!AY24,IF(V6=Rækker!BA8,Rækker!BB24,IF(V6=Rækker!BD8,Rækker!BE24,IF(V6=Rækker!BG8,Rækker!BH24,0))))))</f>
        <v>2</v>
      </c>
      <c r="DO21" s="25" t="str">
        <f t="shared" si="39"/>
        <v>2*</v>
      </c>
      <c r="DP21" s="25">
        <f t="shared" si="40"/>
        <v>2</v>
      </c>
      <c r="DQ21" s="25" t="str">
        <f>IF(X6=Rækker!B8,Rækker!B24,IF(X6=Rækker!E8,Rækker!E24,IF(X6=Rækker!H8,Rækker!H24,IF(X6=Rækker!K8,Rækker!K24,IF(X6=Rækker!N8,Rækker!N24,IF(X6=Rækker!Q8,Rækker!Q24,IF(X6=Rækker!T8,Rækker!T24,DR21)))))))</f>
        <v>2*</v>
      </c>
      <c r="DR21" s="25">
        <f>IF(X6=Rækker!W8,Rækker!W24,IF(X6=Rækker!Z8,Rækker!Z24,IF(X6=Rækker!AC8,Rækker!AC24,IF(X6=Rækker!AF8,Rækker!AF24,IF(X6=Rækker!AI8,Rækker!AI24,IF(X6=Rækker!AL8,Rækker!AL24,IF(X6=Rækker!AO8,Rækker!AO24,DS21)))))))</f>
        <v>0</v>
      </c>
      <c r="DS21" s="25">
        <f>IF(X6=Rækker!AR8,Rækker!AR24,IF(X6=Rækker!AU8,Rækker!AU24,IF(X6=Rækker!AX8,Rækker!AX24,IF(X6=Rækker!BA8,Rækker!BA24,IF(X6=Rækker!BD8,Rækker!BD24,IF(X6=Rækker!BG8,Rækker!BG24,0))))))</f>
        <v>0</v>
      </c>
      <c r="DT21" s="25">
        <f>IF(X6=Rækker!B8,Rækker!C24,IF(X6=Rækker!E8,Rækker!F24,IF(X6=Rækker!H8,Rækker!I24,IF(X6=Rækker!K8,Rækker!L24,IF(X6=Rækker!N8,Rækker!O24,IF(X6=Rækker!Q8,Rækker!R24,IF(X6=Rækker!T8,Rækker!U24,DU21)))))))</f>
        <v>2</v>
      </c>
      <c r="DU21" s="25">
        <f>IF(X6=Rækker!W8,Rækker!X24,IF(X6=Rækker!Z8,Rækker!AA24,IF(X6=Rækker!AC8,Rækker!AD24,IF(X6=Rækker!AF8,Rækker!AG24,IF(X6=Rækker!AI8,Rækker!AJ24,IF(X6=Rækker!AL8,Rækker!AM24,IF(X6=Rækker!AO8,Rækker!AP24,DV21)))))))</f>
        <v>0</v>
      </c>
      <c r="DV21" s="25">
        <f>IF(X6=Rækker!AR8,Rækker!AS24,IF(X6=Rækker!AU8,Rækker!AV24,IF(X6=Rækker!AX8,Rækker!AY24,IF(X6=Rækker!BA8,Rækker!BB24,IF(X6=Rækker!BD8,Rækker!BE24,IF(X6=Rækker!BG8,Rækker!BH24,0))))))</f>
        <v>0</v>
      </c>
      <c r="DW21" s="25" t="str">
        <f t="shared" si="41"/>
        <v>2*</v>
      </c>
      <c r="DX21" s="25">
        <f t="shared" si="42"/>
        <v>2</v>
      </c>
      <c r="DY21" s="25" t="str">
        <f>IF(Z6=Rækker!B8,Rækker!B24,IF(Z6=Rækker!E8,Rækker!E24,IF(Z6=Rækker!H8,Rækker!H24,IF(Z6=Rækker!K8,Rækker!K24,IF(Z6=Rækker!N8,Rækker!N24,IF(Z6=Rækker!Q8,Rækker!Q24,IF(Z6=Rækker!T8,Rækker!T24,DZ21)))))))</f>
        <v>2*</v>
      </c>
      <c r="DZ21" s="25">
        <f>IF(Z6=Rækker!W8,Rækker!W24,IF(Z6=Rækker!Z8,Rækker!Z24,IF(Z6=Rækker!AC8,Rækker!AC24,IF(Z6=Rækker!AF8,Rækker!AF24,IF(Z6=Rækker!AI8,Rækker!AI24,IF(Z6=Rækker!AL8,Rækker!AL24,IF(Z6=Rækker!AO8,Rækker!AO24,EA21)))))))</f>
        <v>0</v>
      </c>
      <c r="EA21" s="25">
        <f>IF(Z6=Rækker!AR8,Rækker!AR24,IF(Z6=Rækker!AU8,Rækker!AU24,IF(Z6=Rækker!AX8,Rækker!AX24,IF(Z6=Rækker!BA8,Rækker!BA24,IF(Z6=Rækker!BD8,Rækker!BD24,IF(Z6=Rækker!BG8,Rækker!BG24,0))))))</f>
        <v>0</v>
      </c>
      <c r="EB21" s="25">
        <f>IF(Z6=Rækker!B8,Rækker!C24,IF(Z6=Rækker!E8,Rækker!F24,IF(Z6=Rækker!H8,Rækker!I24,IF(Z6=Rækker!K8,Rækker!L24,IF(Z6=Rækker!N8,Rækker!O24,IF(Z6=Rækker!Q8,Rækker!R24,IF(Z6=Rækker!T8,Rækker!U24,EC21)))))))</f>
        <v>2</v>
      </c>
      <c r="EC21" s="25">
        <f>IF(Z6=Rækker!W8,Rækker!X24,IF(Z6=Rækker!Z8,Rækker!AA24,IF(Z6=Rækker!AC8,Rækker!AD24,IF(Z6=Rækker!AF8,Rækker!AG24,IF(Z6=Rækker!AI8,Rækker!AJ24,IF(Z6=Rækker!AL8,Rækker!AM24,IF(Z6=Rækker!AO8,Rækker!AP24,ED21)))))))</f>
        <v>0</v>
      </c>
      <c r="ED21" s="25">
        <f>IF(Z6=Rækker!AR8,Rækker!AS24,IF(Z6=Rækker!AU8,Rækker!AV24,IF(Z6=Rækker!AX8,Rækker!AY24,IF(Z6=Rækker!BA8,Rækker!BB24,IF(Z6=Rækker!BD8,Rækker!BE24,IF(Z6=Rækker!BG8,Rækker!BH24,0))))))</f>
        <v>0</v>
      </c>
      <c r="EE21" s="25">
        <f t="shared" si="43"/>
        <v>2</v>
      </c>
      <c r="EF21" s="25">
        <f t="shared" si="44"/>
        <v>2</v>
      </c>
      <c r="EG21" s="25">
        <f>IF(AB6=Rækker!B8,Rækker!B24,IF(AB6=Rækker!E8,Rækker!E24,IF(AB6=Rækker!H8,Rækker!H24,IF(AB6=Rækker!K8,Rækker!K24,IF(AB6=Rækker!N8,Rækker!N24,IF(AB6=Rækker!Q8,Rækker!Q24,IF(AB6=Rækker!T8,Rækker!T24,EH21)))))))</f>
        <v>2</v>
      </c>
      <c r="EH21" s="25">
        <f>IF(AB6=Rækker!W8,Rækker!W24,IF(AB6=Rækker!Z8,Rækker!Z24,IF(AB6=Rækker!AC8,Rækker!AC24,IF(AB6=Rækker!AF8,Rækker!AF24,IF(AB6=Rækker!AI8,Rækker!AI24,IF(AB6=Rækker!AL8,Rækker!AL24,IF(AB6=Rækker!AO8,Rækker!AO24,EI21)))))))</f>
        <v>2</v>
      </c>
      <c r="EI21" s="25">
        <f>IF(AB6=Rækker!AR8,Rækker!AR24,IF(AB6=Rækker!AU8,Rækker!AU24,IF(AB6=Rækker!AX8,Rækker!AX24,IF(AB6=Rækker!BA8,Rækker!BA24,IF(AB6=Rækker!BD8,Rækker!BD24,IF(AB6=Rækker!BG8,Rækker!BG24,0))))))</f>
        <v>2</v>
      </c>
      <c r="EJ21" s="25">
        <f>IF(AB6=Rækker!B8,Rækker!C24,IF(AB6=Rækker!E8,Rækker!F24,IF(AB6=Rækker!H8,Rækker!I24,IF(AB6=Rækker!K8,Rækker!L24,IF(AB6=Rækker!N8,Rækker!O24,IF(AB6=Rækker!Q8,Rækker!R24,IF(AB6=Rækker!T8,Rækker!U24,EK21)))))))</f>
        <v>2</v>
      </c>
      <c r="EK21" s="25">
        <f>IF(AB6=Rækker!W8,Rækker!X24,IF(AB6=Rækker!Z8,Rækker!AA24,IF(AB6=Rækker!AC8,Rækker!AD24,IF(AB6=Rækker!AF8,Rækker!AG24,IF(AB6=Rækker!AI8,Rækker!AJ24,IF(AB6=Rækker!AL8,Rækker!AM24,IF(AB6=Rækker!AO8,Rækker!AP24,EL21)))))))</f>
        <v>2</v>
      </c>
      <c r="EL21" s="25">
        <f>IF(AB6=Rækker!AR8,Rækker!AS24,IF(AB6=Rækker!AU8,Rækker!AV24,IF(AB6=Rækker!AX8,Rækker!AY24,IF(AB6=Rækker!BA8,Rækker!BB24,IF(AB6=Rækker!BD8,Rækker!BE24,IF(AB6=Rækker!BG8,Rækker!BH24,0))))))</f>
        <v>2</v>
      </c>
      <c r="EM21" s="25" t="str">
        <f t="shared" si="45"/>
        <v>2*</v>
      </c>
      <c r="EN21" s="25">
        <f t="shared" si="46"/>
        <v>2</v>
      </c>
      <c r="EO21" s="25" t="str">
        <f>IF(AD6=Rækker!B8,Rækker!B24,IF(AD6=Rækker!E8,Rækker!E24,IF(AD6=Rækker!H8,Rækker!H24,IF(AD6=Rækker!K8,Rækker!K24,IF(AD6=Rækker!N8,Rækker!N24,IF(AD6=Rækker!Q8,Rækker!Q24,IF(AD6=Rækker!T8,Rækker!T24,EP21)))))))</f>
        <v>2*</v>
      </c>
      <c r="EP21" s="25" t="str">
        <f>IF(AD6=Rækker!W8,Rækker!W24,IF(AD6=Rækker!Z8,Rækker!Z24,IF(AD6=Rækker!AC8,Rækker!AC24,IF(AD6=Rækker!AF8,Rækker!AF24,IF(AD6=Rækker!AI8,Rækker!AI24,IF(AD6=Rækker!AL8,Rækker!AL24,IF(AD6=Rækker!AO8,Rækker!AO24,EQ21)))))))</f>
        <v>2*</v>
      </c>
      <c r="EQ21" s="25">
        <f>IF(AD6=Rækker!AR8,Rækker!AR24,IF(AD6=Rækker!AU8,Rækker!AU24,IF(AD6=Rækker!AX8,Rækker!AX24,IF(AD6=Rækker!BA8,Rækker!BA24,IF(AD6=Rækker!BD8,Rækker!BD24,IF(AD6=Rækker!BG8,Rækker!BG24,0))))))</f>
        <v>0</v>
      </c>
      <c r="ER21" s="25">
        <f>IF(AD6=Rækker!B8,Rækker!C24,IF(AD6=Rækker!E8,Rækker!F24,IF(AD6=Rækker!H8,Rækker!I24,IF(AD6=Rækker!K8,Rækker!L24,IF(AD6=Rækker!N8,Rækker!O24,IF(AD6=Rækker!Q8,Rækker!R24,IF(AD6=Rækker!T8,Rækker!U24,ES21)))))))</f>
        <v>2</v>
      </c>
      <c r="ES21" s="25">
        <f>IF(AD6=Rækker!W8,Rækker!X24,IF(AD6=Rækker!Z8,Rækker!AA24,IF(AD6=Rækker!AC8,Rækker!AD24,IF(AD6=Rækker!AF8,Rækker!AG24,IF(AD6=Rækker!AI8,Rækker!AJ24,IF(AD6=Rækker!AL8,Rækker!AM24,IF(AD6=Rækker!AO8,Rækker!AP24,ET21)))))))</f>
        <v>2</v>
      </c>
      <c r="ET21" s="25">
        <f>IF(AD6=Rækker!AR8,Rækker!AS24,IF(AD6=Rækker!AU8,Rækker!AV24,IF(AD6=Rækker!AX8,Rækker!AY24,IF(AD6=Rækker!BA8,Rækker!BB24,IF(AD6=Rækker!BD8,Rækker!BE24,IF(AD6=Rækker!BG8,Rækker!BH24,0))))))</f>
        <v>0</v>
      </c>
      <c r="EU21" s="25">
        <f t="shared" si="47"/>
        <v>0</v>
      </c>
      <c r="EV21" s="25">
        <f t="shared" si="48"/>
        <v>0</v>
      </c>
      <c r="EW21" s="25">
        <f>IF(AF6=Rækker!B8,Rækker!B24,IF(AF6=Rækker!E8,Rækker!E24,IF(AF6=Rækker!H8,Rækker!H24,IF(AF6=Rækker!K8,Rækker!K24,IF(AF6=Rækker!N8,Rækker!N24,IF(AF6=Rækker!Q8,Rækker!Q24,IF(AF6=Rækker!T8,Rækker!T24,EX21)))))))</f>
        <v>0</v>
      </c>
      <c r="EX21" s="25">
        <f>IF(AF6=Rækker!W8,Rækker!W24,IF(AF6=Rækker!Z8,Rækker!Z24,IF(AF6=Rækker!AC8,Rækker!AC24,IF(AF6=Rækker!AF8,Rækker!AF24,IF(AF6=Rækker!AI8,Rækker!AI24,IF(AF6=Rækker!AL8,Rækker!AL24,IF(AF6=Rækker!AO8,Rækker!AO24,EY21)))))))</f>
        <v>0</v>
      </c>
      <c r="EY21" s="25">
        <f>IF(AF6=Rækker!AR8,Rækker!AR24,IF(AF6=Rækker!AU8,Rækker!AU24,IF(AF6=Rækker!AX8,Rækker!AX24,IF(AF6=Rækker!BA8,Rækker!BA24,IF(AF6=Rækker!BD8,Rækker!BD24,IF(AF6=Rækker!BG8,Rækker!BG24,0))))))</f>
        <v>0</v>
      </c>
      <c r="EZ21" s="25">
        <f>IF(AF6=Rækker!B8,Rækker!C24,IF(AF6=Rækker!E8,Rækker!F24,IF(AF6=Rækker!H8,Rækker!I24,IF(AF6=Rækker!K8,Rækker!L24,IF(AF6=Rækker!N8,Rækker!O24,IF(AF6=Rækker!Q8,Rækker!R24,IF(AF6=Rækker!T8,Rækker!U24,FA21)))))))</f>
        <v>0</v>
      </c>
      <c r="FA21" s="25">
        <f>IF(AF6=Rækker!W8,Rækker!X24,IF(AF6=Rækker!Z8,Rækker!AA24,IF(AF6=Rækker!AC8,Rækker!AD24,IF(AF6=Rækker!AF8,Rækker!AG24,IF(AF6=Rækker!AI8,Rækker!AJ24,IF(AF6=Rækker!AL8,Rækker!AM24,IF(AF6=Rækker!AO8,Rækker!AP24,FB21)))))))</f>
        <v>0</v>
      </c>
      <c r="FB21" s="25">
        <f>IF(AF6=Rækker!AR8,Rækker!AS24,IF(AF6=Rækker!AU8,Rækker!AV24,IF(AF6=Rækker!AX8,Rækker!AY24,IF(AF6=Rækker!BA8,Rækker!BB24,IF(AF6=Rækker!BD8,Rækker!BE24,IF(AF6=Rækker!BG8,Rækker!BH24,0))))))</f>
        <v>0</v>
      </c>
      <c r="FC21" s="25" t="str">
        <f t="shared" si="49"/>
        <v>2*</v>
      </c>
      <c r="FD21" s="25">
        <f t="shared" si="50"/>
        <v>2</v>
      </c>
      <c r="FE21" s="25" t="str">
        <f>IF(AH6=Rækker!B8,Rækker!B24,IF(AH6=Rækker!E8,Rækker!E24,IF(AH6=Rækker!H8,Rækker!H24,IF(AH6=Rækker!K8,Rækker!K24,IF(AH6=Rækker!N8,Rækker!N24,IF(AH6=Rækker!Q8,Rækker!Q24,IF(AH6=Rækker!T8,Rækker!T24,FF21)))))))</f>
        <v>2*</v>
      </c>
      <c r="FF21" s="25">
        <f>IF(AH6=Rækker!W8,Rækker!W24,IF(AH6=Rækker!Z8,Rækker!Z24,IF(AH6=Rækker!AC8,Rækker!AC24,IF(AH6=Rækker!AF8,Rækker!AF24,IF(AH6=Rækker!AI8,Rækker!AI24,IF(AH6=Rækker!AL8,Rækker!AL24,IF(AH6=Rækker!AO8,Rækker!AO24,FG21)))))))</f>
        <v>0</v>
      </c>
      <c r="FG21" s="25">
        <f>IF(AH6=Rækker!AR8,Rækker!AR24,IF(AH6=Rækker!AU8,Rækker!AU24,IF(AH6=Rækker!AX8,Rækker!AX24,IF(AH6=Rækker!BA8,Rækker!BA24,IF(AH6=Rækker!BD8,Rækker!BD24,IF(AH6=Rækker!BG8,Rækker!BG24,0))))))</f>
        <v>0</v>
      </c>
      <c r="FH21" s="25">
        <f>IF(AH6=Rækker!B8,Rækker!C24,IF(AH6=Rækker!E8,Rækker!F24,IF(AH6=Rækker!H8,Rækker!I24,IF(AH6=Rækker!K8,Rækker!L24,IF(AH6=Rækker!N8,Rækker!O24,IF(AH6=Rækker!Q8,Rækker!R24,IF(AH6=Rækker!T8,Rækker!U24,FI21)))))))</f>
        <v>2</v>
      </c>
      <c r="FI21" s="25">
        <f>IF(AH6=Rækker!W8,Rækker!X24,IF(AH6=Rækker!Z8,Rækker!AA24,IF(AH6=Rækker!AC8,Rækker!AD24,IF(AH6=Rækker!AF8,Rækker!AG24,IF(AH6=Rækker!AI8,Rækker!AJ24,IF(AH6=Rækker!AL8,Rækker!AM24,IF(AH6=Rækker!AO8,Rækker!AP24,FJ21)))))))</f>
        <v>0</v>
      </c>
      <c r="FJ21" s="25">
        <f>IF(AH6=Rækker!AR8,Rækker!AS24,IF(AH6=Rækker!AU8,Rækker!AV24,IF(AH6=Rækker!AX8,Rækker!AY24,IF(AH6=Rækker!BA8,Rækker!BB24,IF(AH6=Rækker!BD8,Rækker!BE24,IF(AH6=Rækker!BG8,Rækker!BH24,0))))))</f>
        <v>0</v>
      </c>
      <c r="FK21" s="25" t="str">
        <f t="shared" si="51"/>
        <v>2*</v>
      </c>
      <c r="FL21" s="25">
        <f t="shared" si="52"/>
        <v>2</v>
      </c>
      <c r="FM21" s="25" t="str">
        <f>IF(AJ6=Rækker!B8,Rækker!B24,IF(AJ6=Rækker!E8,Rækker!E24,IF(AJ6=Rækker!H8,Rækker!H24,IF(AJ6=Rækker!K8,Rækker!K24,IF(AJ6=Rækker!N8,Rækker!N24,IF(AJ6=Rækker!Q8,Rækker!Q24,IF(AJ6=Rækker!T8,Rækker!T24,FN21)))))))</f>
        <v>2*</v>
      </c>
      <c r="FN21" s="25" t="str">
        <f>IF(AJ6=Rækker!W8,Rækker!W24,IF(AJ6=Rækker!Z8,Rækker!Z24,IF(AJ6=Rækker!AC8,Rækker!AC24,IF(AJ6=Rækker!AF8,Rækker!AF24,IF(AJ6=Rækker!AI8,Rækker!AI24,IF(AJ6=Rækker!AL8,Rækker!AL24,IF(AJ6=Rækker!AO8,Rækker!AO24,FO21)))))))</f>
        <v>2*</v>
      </c>
      <c r="FO21" s="25">
        <f>IF(AJ6=Rækker!AR8,Rækker!AR24,IF(AJ6=Rækker!AU8,Rækker!AU24,IF(AJ6=Rækker!AX8,Rækker!AX24,IF(AJ6=Rækker!BA8,Rækker!BA24,IF(AJ6=Rækker!BD8,Rækker!BD24,IF(AJ6=Rækker!BG8,Rækker!BG24,0))))))</f>
        <v>0</v>
      </c>
      <c r="FP21" s="25">
        <f>IF(AJ6=Rækker!B8,Rækker!C24,IF(AJ6=Rækker!E8,Rækker!F24,IF(AJ6=Rækker!H8,Rækker!I24,IF(AJ6=Rækker!K8,Rækker!L24,IF(AJ6=Rækker!N8,Rækker!O24,IF(AJ6=Rækker!Q8,Rækker!R24,IF(AJ6=Rækker!T8,Rækker!U24,FQ21)))))))</f>
        <v>2</v>
      </c>
      <c r="FQ21" s="25">
        <f>IF(AJ6=Rækker!W8,Rækker!X24,IF(AJ6=Rækker!Z8,Rækker!AA24,IF(AJ6=Rækker!AC8,Rækker!AD24,IF(AJ6=Rækker!AF8,Rækker!AG24,IF(AJ6=Rækker!AI8,Rækker!AJ24,IF(AJ6=Rækker!AL8,Rækker!AM24,IF(AJ6=Rækker!AO8,Rækker!AP24,FR21)))))))</f>
        <v>2</v>
      </c>
      <c r="FR21" s="25">
        <f>IF(AJ6=Rækker!AR8,Rækker!AS24,IF(AJ6=Rækker!AU8,Rækker!AV24,IF(AJ6=Rækker!AX8,Rækker!AY24,IF(AJ6=Rækker!BA8,Rækker!BB24,IF(AJ6=Rækker!BD8,Rækker!BE24,IF(AJ6=Rækker!BG8,Rækker!BH24,0))))))</f>
        <v>0</v>
      </c>
      <c r="FS21" s="25" t="str">
        <f t="shared" si="53"/>
        <v>2*</v>
      </c>
      <c r="FT21" s="25">
        <f t="shared" si="54"/>
        <v>2</v>
      </c>
      <c r="FU21" s="25" t="str">
        <f>IF(AL6=Rækker!B8,Rækker!B24,IF(AL6=Rækker!E8,Rækker!E24,IF(AL6=Rækker!H8,Rækker!H24,IF(AL6=Rækker!K8,Rækker!K24,IF(AL6=Rækker!N8,Rækker!N24,IF(AL6=Rækker!Q8,Rækker!Q24,IF(AL6=Rækker!T8,Rækker!T24,FV21)))))))</f>
        <v>2*</v>
      </c>
      <c r="FV21" s="25" t="str">
        <f>IF(AL6=Rækker!W8,Rækker!W24,IF(AL6=Rækker!Z8,Rækker!Z24,IF(AL6=Rækker!AC8,Rækker!AC24,IF(AL6=Rækker!AF8,Rækker!AF24,IF(AL6=Rækker!AI8,Rækker!AI24,IF(AL6=Rækker!AL8,Rækker!AL24,IF(AL6=Rækker!AO8,Rækker!AO24,FW21)))))))</f>
        <v>2*</v>
      </c>
      <c r="FW21" s="25" t="str">
        <f>IF(AL6=Rækker!AR8,Rækker!AR24,IF(AL6=Rækker!AU8,Rækker!AU24,IF(AL6=Rækker!AX8,Rækker!AX24,IF(AL6=Rækker!BA8,Rækker!BA24,IF(AL6=Rækker!BD8,Rækker!BD24,IF(AL6=Rækker!BG8,Rækker!BG24,0))))))</f>
        <v>2*</v>
      </c>
      <c r="FX21" s="25">
        <f>IF(AL6=Rækker!B8,Rækker!C24,IF(AL6=Rækker!E8,Rækker!F24,IF(AL6=Rækker!H8,Rækker!I24,IF(AL6=Rækker!K8,Rækker!L24,IF(AL6=Rækker!N8,Rækker!O24,IF(AL6=Rækker!Q8,Rækker!R24,IF(AL6=Rækker!T8,Rækker!U24,FY21)))))))</f>
        <v>2</v>
      </c>
      <c r="FY21" s="25">
        <f>IF(AL6=Rækker!W8,Rækker!X24,IF(AL6=Rækker!Z8,Rækker!AA24,IF(AL6=Rækker!AC8,Rækker!AD24,IF(AL6=Rækker!AF8,Rækker!AG24,IF(AL6=Rækker!AI8,Rækker!AJ24,IF(AL6=Rækker!AL8,Rækker!AM24,IF(AL6=Rækker!AO8,Rækker!AP24,FZ21)))))))</f>
        <v>2</v>
      </c>
      <c r="FZ21" s="25">
        <f>IF(AL6=Rækker!AR8,Rækker!AS24,IF(AL6=Rækker!AU8,Rækker!AV24,IF(AL6=Rækker!AX8,Rækker!AY24,IF(AL6=Rækker!BA8,Rækker!BB24,IF(AL6=Rækker!BD8,Rækker!BE24,IF(AL6=Rækker!BG8,Rækker!BH24,0))))))</f>
        <v>2</v>
      </c>
      <c r="GA21" s="25" t="str">
        <f t="shared" si="55"/>
        <v>2*</v>
      </c>
      <c r="GB21" s="25">
        <f t="shared" si="56"/>
        <v>2</v>
      </c>
      <c r="GC21" s="25" t="str">
        <f>IF(AN6=Rækker!B8,Rækker!B24,IF(AN6=Rækker!E8,Rækker!E24,IF(AN6=Rækker!H8,Rækker!H24,IF(AN6=Rækker!K8,Rækker!K24,IF(AN6=Rækker!N8,Rækker!N24,IF(AN6=Rækker!Q8,Rækker!Q24,IF(AN6=Rækker!T8,Rækker!T24,GD21)))))))</f>
        <v>2*</v>
      </c>
      <c r="GD21" s="25" t="str">
        <f>IF(AN6=Rækker!W8,Rækker!W24,IF(AN6=Rækker!Z8,Rækker!Z24,IF(AN6=Rækker!AC8,Rækker!AC24,IF(AN6=Rækker!AF8,Rækker!AF24,IF(AN6=Rækker!AI8,Rækker!AI24,IF(AN6=Rækker!AL8,Rækker!AL24,IF(AN6=Rækker!AO8,Rækker!AO24,GE21)))))))</f>
        <v>2*</v>
      </c>
      <c r="GE21" s="25">
        <f>IF(AN6=Rækker!AR8,Rækker!AR24,IF(AN6=Rækker!AU8,Rækker!AU24,IF(AN6=Rækker!AX8,Rækker!AX24,IF(AN6=Rækker!BA8,Rækker!BA24,IF(AN6=Rækker!BD8,Rækker!BD24,IF(AN6=Rækker!BG8,Rækker!BG24,0))))))</f>
        <v>0</v>
      </c>
      <c r="GF21" s="25">
        <f>IF(AN6=Rækker!B8,Rækker!C24,IF(AN6=Rækker!E8,Rækker!F24,IF(AN6=Rækker!H8,Rækker!I24,IF(AN6=Rækker!K8,Rækker!L24,IF(AN6=Rækker!N8,Rækker!O24,IF(AN6=Rækker!Q8,Rækker!R24,IF(AN6=Rækker!T8,Rækker!U24,GG21)))))))</f>
        <v>2</v>
      </c>
      <c r="GG21" s="25">
        <f>IF(AN6=Rækker!W8,Rækker!X24,IF(AN6=Rækker!Z8,Rækker!AA24,IF(AN6=Rækker!AC8,Rækker!AD24,IF(AN6=Rækker!AF8,Rækker!AG24,IF(AN6=Rækker!AI8,Rækker!AJ24,IF(AN6=Rækker!AL8,Rækker!AM24,IF(AN6=Rækker!AO8,Rækker!AP24,GH21)))))))</f>
        <v>2</v>
      </c>
      <c r="GH21" s="25">
        <f>IF(AN6=Rækker!AR8,Rækker!AS24,IF(AN6=Rækker!AU8,Rækker!AV24,IF(AN6=Rækker!AX8,Rækker!AY24,IF(AN6=Rækker!BA8,Rækker!BB24,IF(AN6=Rækker!BD8,Rækker!BE24,IF(AN6=Rækker!BG8,Rækker!BH24,0))))))</f>
        <v>0</v>
      </c>
      <c r="GI21" s="25">
        <f t="shared" si="57"/>
        <v>2</v>
      </c>
      <c r="GJ21" s="25">
        <f t="shared" si="58"/>
        <v>2</v>
      </c>
      <c r="GK21" s="25">
        <f>IF(AP6=Rækker!B8,Rækker!B24,IF(AP6=Rækker!E8,Rækker!E24,IF(AP6=Rækker!H8,Rækker!H24,IF(AP6=Rækker!K8,Rækker!K24,IF(AP6=Rækker!N8,Rækker!N24,IF(AP6=Rækker!Q8,Rækker!Q24,IF(AP6=Rækker!T8,Rækker!T24,GL21)))))))</f>
        <v>2</v>
      </c>
      <c r="GL21" s="25">
        <f>IF(AP6=Rækker!W8,Rækker!W24,IF(AP6=Rækker!Z8,Rækker!Z24,IF(AP6=Rækker!AC8,Rækker!AC24,IF(AP6=Rækker!AF8,Rækker!AF24,IF(AP6=Rækker!AI8,Rækker!AI24,IF(AP6=Rækker!AL8,Rækker!AL24,IF(AP6=Rækker!AO8,Rækker!AO24,GM21)))))))</f>
        <v>0</v>
      </c>
      <c r="GM21" s="25">
        <f>IF(AP6=Rækker!AR8,Rækker!AR24,IF(AP6=Rækker!AU8,Rækker!AU24,IF(AP6=Rækker!AX8,Rækker!AX24,IF(AP6=Rækker!BA8,Rækker!BA24,IF(AP6=Rækker!BD8,Rækker!BD24,IF(AP6=Rækker!BG8,Rækker!BG24,0))))))</f>
        <v>0</v>
      </c>
      <c r="GN21" s="25">
        <f>IF(AP6=Rækker!B8,Rækker!C24,IF(AP6=Rækker!E8,Rækker!F24,IF(AP6=Rækker!H8,Rækker!I24,IF(AP6=Rækker!K8,Rækker!L24,IF(AP6=Rækker!N8,Rækker!O24,IF(AP6=Rækker!Q8,Rækker!R24,IF(AP6=Rækker!T8,Rækker!U24,GO21)))))))</f>
        <v>2</v>
      </c>
      <c r="GO21" s="25">
        <f>IF(AP6=Rækker!W8,Rækker!X24,IF(AP6=Rækker!Z8,Rækker!AA24,IF(AP6=Rækker!AC8,Rækker!AD24,IF(AP6=Rækker!AF8,Rækker!AG24,IF(AP6=Rækker!AI8,Rækker!AJ24,IF(AP6=Rækker!AL8,Rækker!AM24,IF(AP6=Rækker!AO8,Rækker!AP24,GP21)))))))</f>
        <v>0</v>
      </c>
      <c r="GP21" s="25">
        <f>IF(AP6=Rækker!AR8,Rækker!AS24,IF(AP6=Rækker!AU8,Rækker!AV24,IF(AP6=Rækker!AX8,Rækker!AY24,IF(AP6=Rækker!BA8,Rækker!BB24,IF(AP6=Rækker!BD8,Rækker!BE24,IF(AP6=Rækker!BG8,Rækker!BH24,0))))))</f>
        <v>0</v>
      </c>
      <c r="GQ21" s="25">
        <f t="shared" si="59"/>
        <v>2</v>
      </c>
      <c r="GR21" s="25">
        <f t="shared" si="60"/>
        <v>2</v>
      </c>
      <c r="GS21" s="25">
        <f>IF(AR6=Rækker!B8,Rækker!B24,IF(AR6=Rækker!E8,Rækker!E24,IF(AR6=Rækker!H8,Rækker!H24,IF(AR6=Rækker!K8,Rækker!K24,IF(AR6=Rækker!N8,Rækker!N24,IF(AR6=Rækker!Q8,Rækker!Q24,IF(AR6=Rækker!T8,Rækker!T24,GT21)))))))</f>
        <v>2</v>
      </c>
      <c r="GT21" s="25">
        <f>IF(AR6=Rækker!W8,Rækker!W24,IF(AR6=Rækker!Z8,Rækker!Z24,IF(AR6=Rækker!AC8,Rækker!AC24,IF(AR6=Rækker!AF8,Rækker!AF24,IF(AR6=Rækker!AI8,Rækker!AI24,IF(AR6=Rækker!AL8,Rækker!AL24,IF(AR6=Rækker!AO8,Rækker!AO24,GU21)))))))</f>
        <v>0</v>
      </c>
      <c r="GU21" s="25">
        <f>IF(AR6=Rækker!AR8,Rækker!AR24,IF(AR6=Rækker!AU8,Rækker!AU24,IF(AR6=Rækker!AX8,Rækker!AX24,IF(AR6=Rækker!BA8,Rækker!BA24,IF(AR6=Rækker!BD8,Rækker!BD24,IF(AR6=Rækker!BG8,Rækker!BG24,0))))))</f>
        <v>0</v>
      </c>
      <c r="GV21" s="25">
        <f>IF(AR6=Rækker!B8,Rækker!C24,IF(AR6=Rækker!E8,Rækker!F24,IF(AR6=Rækker!H8,Rækker!I24,IF(AR6=Rækker!K8,Rækker!L24,IF(AR6=Rækker!N8,Rækker!O24,IF(AR6=Rækker!Q8,Rækker!R24,IF(AR6=Rækker!T8,Rækker!U24,GW21)))))))</f>
        <v>2</v>
      </c>
      <c r="GW21" s="25">
        <f>IF(AR6=Rækker!W8,Rækker!X24,IF(AR6=Rækker!Z8,Rækker!AA24,IF(AR6=Rækker!AC8,Rækker!AD24,IF(AR6=Rækker!AF8,Rækker!AG24,IF(AR6=Rækker!AI8,Rækker!AJ24,IF(AR6=Rækker!AL8,Rækker!AM24,IF(AR6=Rækker!AO8,Rækker!AP24,GX21)))))))</f>
        <v>0</v>
      </c>
      <c r="GX21" s="25">
        <f>IF(AR6=Rækker!AR8,Rækker!AS24,IF(AR6=Rækker!AU8,Rækker!AV24,IF(AR6=Rækker!AX8,Rækker!AY24,IF(AR6=Rækker!BA8,Rækker!BB24,IF(AR6=Rækker!BD8,Rækker!BE24,IF(AR6=Rækker!BG8,Rækker!BH24,0))))))</f>
        <v>0</v>
      </c>
    </row>
    <row r="22" spans="1:206" ht="5.0999999999999996" customHeight="1" thickTop="1" thickBot="1">
      <c r="A22" s="258"/>
      <c r="B22" s="234"/>
      <c r="C22" s="234"/>
      <c r="D22" s="234"/>
      <c r="E22" s="105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10"/>
      <c r="AT22" s="21">
        <f>ROUND(SUM(AU27:BN27)/COUNTIF(AU23:BN23,"=0"),0)</f>
        <v>0</v>
      </c>
      <c r="AU22" s="21" t="str">
        <f>IF(DB!Y10=1,IF(DB!Z10&gt;10,"Res 10+",CONCATENATE("Res ",DB!Z10)),IF(DB!V10=1,IF(DB!W10&gt;5,"Disket",IF(DB!W10=5,"MR -1 (2)",IF(DB!W10=4,"MR -1 (1)",CONCATENATE("MR ",DB!W10)))),IF(DB!R10=1,"Disket",IF(DB!T10=1,"Udmeldt",""))))</f>
        <v/>
      </c>
      <c r="AV22" s="21" t="str">
        <f>IF(DB!Y11=1,IF(DB!Z11&gt;10,"Res 10+",CONCATENATE("Res ",DB!Z11)),IF(DB!V11=1,IF(DB!W11&gt;5,"Disket",IF(DB!W11=5,"MR -1 (2)",IF(DB!W11=4,"MR -1 (1)",CONCATENATE("MR ",DB!W11)))),IF(DB!R11=1,"Disket",IF(DB!T11=1,"Udmeldt",""))))</f>
        <v/>
      </c>
      <c r="AW22" s="21" t="str">
        <f>IF(DB!Y12=1,IF(DB!Z12&gt;10,"Res 10+",CONCATENATE("Res ",DB!Z12)),IF(DB!V12=1,IF(DB!W12&gt;5,"Disket",IF(DB!W12=5,"MR -1 (2)",IF(DB!W12=4,"MR -1 (1)",CONCATENATE("MR ",DB!W12)))),IF(DB!R12=1,"Disket",IF(DB!T12=1,"Udmeldt",""))))</f>
        <v/>
      </c>
      <c r="AX22" s="21" t="str">
        <f>IF(DB!Y13=1,IF(DB!Z13&gt;10,"Res 10+",CONCATENATE("Res ",DB!Z13)),IF(DB!V13=1,IF(DB!W13&gt;5,"Disket",IF(DB!W13=5,"MR -1 (2)",IF(DB!W13=4,"MR -1 (1)",CONCATENATE("MR ",DB!W13)))),IF(DB!R13=1,"Disket",IF(DB!T13=1,"Udmeldt",""))))</f>
        <v/>
      </c>
      <c r="AY22" s="21" t="str">
        <f>IF(DB!Y14=1,IF(DB!Z14&gt;10,"Res 10+",CONCATENATE("Res ",DB!Z14)),IF(DB!V14=1,IF(DB!W14&gt;5,"Disket",IF(DB!W14=5,"MR -1 (2)",IF(DB!W14=4,"MR -1 (1)",CONCATENATE("MR ",DB!W14)))),IF(DB!R14=1,"Disket",IF(DB!T14=1,"Udmeldt",""))))</f>
        <v/>
      </c>
      <c r="AZ22" s="21" t="str">
        <f>IF(DB!Y15=1,IF(DB!Z15&gt;10,"Res 10+",CONCATENATE("Res ",DB!Z15)),IF(DB!V15=1,IF(DB!W15&gt;5,"Disket",IF(DB!W15=5,"MR -1 (2)",IF(DB!W15=4,"MR -1 (1)",CONCATENATE("MR ",DB!W15)))),IF(DB!R15=1,"Disket",IF(DB!T15=1,"Udmeldt",""))))</f>
        <v/>
      </c>
      <c r="BA22" s="21" t="str">
        <f>IF(DB!Y16=1,IF(DB!Z16&gt;10,"Res 10+",CONCATENATE("Res ",DB!Z16)),IF(DB!V16=1,IF(DB!W16&gt;5,"Disket",IF(DB!W16=5,"MR -1 (2)",IF(DB!W16=4,"MR -1 (1)",CONCATENATE("MR ",DB!W16)))),IF(DB!R16=1,"Disket",IF(DB!T16=1,"Udmeldt",""))))</f>
        <v/>
      </c>
      <c r="BB22" s="21" t="str">
        <f>IF(DB!Y17=1,IF(DB!Z17&gt;10,"Res 10+",CONCATENATE("Res ",DB!Z17)),IF(DB!V17=1,IF(DB!W17&gt;5,"Disket",IF(DB!W17=5,"MR -1 (2)",IF(DB!W17=4,"MR -1 (1)",CONCATENATE("MR ",DB!W17)))),IF(DB!R17=1,"Disket",IF(DB!T17=1,"Udmeldt",""))))</f>
        <v/>
      </c>
      <c r="BC22" s="21" t="str">
        <f>IF(DB!Y18=1,IF(DB!Z18&gt;10,"Res 10+",CONCATENATE("Res ",DB!Z18)),IF(DB!V18=1,IF(DB!W18&gt;5,"Disket",IF(DB!W18=5,"MR -1 (2)",IF(DB!W18=4,"MR -1 (1)",CONCATENATE("MR ",DB!W18)))),IF(DB!R18=1,"Disket",IF(DB!T18=1,"Udmeldt",""))))</f>
        <v/>
      </c>
      <c r="BD22" s="21" t="str">
        <f>IF(DB!Y19=1,IF(DB!Z19&gt;10,"Res 10+",CONCATENATE("Res ",DB!Z19)),IF(DB!V19=1,IF(DB!W19&gt;5,"Disket",IF(DB!W19=5,"MR -1 (2)",IF(DB!W19=4,"MR -1 (1)",CONCATENATE("MR ",DB!W19)))),IF(DB!R19=1,"Disket",IF(DB!T19=1,"Udmeldt",""))))</f>
        <v/>
      </c>
      <c r="BE22" s="21" t="str">
        <f>IF(DB!Y20=1,IF(DB!Z20&gt;10,"Res 10+",CONCATENATE("Res ",DB!Z20)),IF(DB!V20=1,IF(DB!W20&gt;5,"Disket",IF(DB!W20=5,"MR -1 (2)",IF(DB!W20=4,"MR -1 (1)",CONCATENATE("MR ",DB!W20)))),IF(DB!R20=1,"Disket",IF(DB!T20=1,"Udmeldt",""))))</f>
        <v/>
      </c>
      <c r="BF22" s="21" t="str">
        <f>IF(DB!Y21=1,IF(DB!Z21&gt;10,"Res 10+",CONCATENATE("Res ",DB!Z21)),IF(DB!V21=1,IF(DB!W21&gt;5,"Disket",IF(DB!W21=5,"MR -1 (2)",IF(DB!W21=4,"MR -1 (1)",CONCATENATE("MR ",DB!W21)))),IF(DB!R21=1,"Disket",IF(DB!T21=1,"Udmeldt",""))))</f>
        <v/>
      </c>
      <c r="BG22" s="21" t="str">
        <f>IF(DB!Y22=1,IF(DB!Z22&gt;10,"Res 10+",CONCATENATE("Res ",DB!Z22)),IF(DB!V22=1,IF(DB!W22&gt;5,"Disket",IF(DB!W22=5,"MR -1 (2)",IF(DB!W22=4,"MR -1 (1)",CONCATENATE("MR ",DB!W22)))),IF(DB!R22=1,"Disket",IF(DB!T22=1,"Udmeldt",""))))</f>
        <v/>
      </c>
      <c r="BH22" s="21" t="str">
        <f>IF(DB!Y23=1,IF(DB!Z23&gt;10,"Res 10+",CONCATENATE("Res ",DB!Z23)),IF(DB!V23=1,IF(DB!W23&gt;5,"Disket",IF(DB!W23=5,"MR -1 (2)",IF(DB!W23=4,"MR -1 (1)",CONCATENATE("MR ",DB!W23)))),IF(DB!R23=1,"Disket",IF(DB!T23=1,"Udmeldt",""))))</f>
        <v>Res 1</v>
      </c>
      <c r="BI22" s="21" t="str">
        <f>IF(DB!Y24=1,IF(DB!Z24&gt;10,"Res 10+",CONCATENATE("Res ",DB!Z24)),IF(DB!V24=1,IF(DB!W24&gt;5,"Disket",IF(DB!W24=5,"MR -1 (2)",IF(DB!W24=4,"MR -1 (1)",CONCATENATE("MR ",DB!W24)))),IF(DB!R24=1,"Disket",IF(DB!T24=1,"Udmeldt",""))))</f>
        <v/>
      </c>
      <c r="BJ22" s="21" t="str">
        <f>IF(DB!Y25=1,IF(DB!Z25&gt;10,"Res 10+",CONCATENATE("Res ",DB!Z25)),IF(DB!V25=1,IF(DB!W25&gt;5,"Disket",IF(DB!W25=5,"MR -1 (2)",IF(DB!W25=4,"MR -1 (1)",CONCATENATE("MR ",DB!W25)))),IF(DB!R25=1,"Disket",IF(DB!T25=1,"Udmeldt",""))))</f>
        <v/>
      </c>
      <c r="BK22" s="21" t="str">
        <f>IF(DB!Y26=1,IF(DB!Z26&gt;10,"Res 10+",CONCATENATE("Res ",DB!Z26)),IF(DB!V26=1,IF(DB!W26&gt;5,"Disket",IF(DB!W26=5,"MR -1 (2)",IF(DB!W26=4,"MR -1 (1)",CONCATENATE("MR ",DB!W26)))),IF(DB!R26=1,"Disket",IF(DB!T26=1,"Udmeldt",""))))</f>
        <v/>
      </c>
      <c r="BL22" s="21" t="str">
        <f>IF(DB!Y27=1,IF(DB!Z27&gt;10,"Res 10+",CONCATENATE("Res ",DB!Z27)),IF(DB!V27=1,IF(DB!W27&gt;5,"Disket",IF(DB!W27=5,"MR -1 (2)",IF(DB!W27=4,"MR -1 (1)",CONCATENATE("MR ",DB!W27)))),IF(DB!R27=1,"Disket",IF(DB!T27=1,"Udmeldt",""))))</f>
        <v/>
      </c>
      <c r="BM22" s="21" t="str">
        <f>IF(DB!Y28=1,IF(DB!Z28&gt;10,"Res 10+",CONCATENATE("Res ",DB!Z28)),IF(DB!V28=1,IF(DB!W28&gt;5,"Disket",IF(DB!W28=5,"MR -1 (2)",IF(DB!W28=4,"MR -1 (1)",CONCATENATE("MR ",DB!W28)))),IF(DB!R28=1,"Disket",IF(DB!T28=1,"Udmeldt",""))))</f>
        <v/>
      </c>
      <c r="BN22" s="21" t="str">
        <f>IF(DB!Y29=1,IF(DB!Z29&gt;10,"Res 10+",CONCATENATE("Res ",DB!Z29)),IF(DB!V29=1,IF(DB!W29&gt;5,"Disket",IF(DB!W29=5,"MR -1 (2)",IF(DB!W29=4,"MR -1 (1)",CONCATENATE("MR ",DB!W29)))),IF(DB!R29=1,"Disket",IF(DB!T29=1,"Udmeldt",""))))</f>
        <v/>
      </c>
    </row>
    <row r="23" spans="1:206" ht="21.6" customHeight="1" thickBot="1">
      <c r="A23" s="227" t="s">
        <v>53</v>
      </c>
      <c r="B23" s="228"/>
      <c r="C23" s="228"/>
      <c r="D23" s="228"/>
      <c r="E23" s="229"/>
      <c r="F23" s="226" t="str">
        <f>IF(AT21=13,IF(LEFT(F7,3)="Res",AT22,IF(LEFT(F7,4)="MR -",AT28,IF(LEFT(F7,2)="MR",AT25,IF(OR(F7="Disket",F7="Udmeldt"),0,AU27)))),"")</f>
        <v/>
      </c>
      <c r="G23" s="226"/>
      <c r="H23" s="226" t="str">
        <f>IF(AT21=13,IF(LEFT(H7,3)="Res",AT22,IF(LEFT(H7,4)="MR -",AT28,IF(LEFT(H7,2)="MR",AT25,IF(OR(H7="Disket",H7="Udmeldt"),0,AV27)))),"")</f>
        <v/>
      </c>
      <c r="I23" s="226"/>
      <c r="J23" s="226" t="str">
        <f>IF(AT21=13,IF(LEFT(J7,3)="Res",AT22,IF(LEFT(J7,4)="MR -",AT28,IF(LEFT(J7,2)="MR",AT25,IF(OR(J7="Disket",J7="Udmeldt"),0,AW27)))),"")</f>
        <v/>
      </c>
      <c r="K23" s="226"/>
      <c r="L23" s="226" t="str">
        <f>IF(AT21=13,IF(LEFT(L7,3)="Res",AT22,IF(LEFT(L7,4)="MR -",AT28,IF(LEFT(L7,2)="MR",AT25,IF(OR(L7="Disket",L7="Udmeldt"),0,AX27)))),"")</f>
        <v/>
      </c>
      <c r="M23" s="226"/>
      <c r="N23" s="226" t="str">
        <f>IF(AT21=13,IF(LEFT(N7,3)="Res",AT22,IF(LEFT(N7,4)="MR -",AT28,IF(LEFT(N7,2)="MR",AT25,IF(OR(N7="Disket",N7="Udmeldt"),0,AY27)))),"")</f>
        <v/>
      </c>
      <c r="O23" s="226"/>
      <c r="P23" s="226" t="str">
        <f>IF(AT21=13,IF(LEFT(P7,3)="Res",AT22,IF(LEFT(P7,4)="MR -",AT28,IF(LEFT(P7,2)="MR",AT25,IF(OR(P7="Disket",P7="Udmeldt"),0,AZ27)))),"")</f>
        <v/>
      </c>
      <c r="Q23" s="226"/>
      <c r="R23" s="226" t="str">
        <f>IF(AT21=13,IF(LEFT(R7,3)="Res",AT22,IF(LEFT(R7,4)="MR -",AT28,IF(LEFT(R7,2)="MR",AT25,IF(OR(R7="Disket",R7="Udmeldt"),0,BA27)))),"")</f>
        <v/>
      </c>
      <c r="S23" s="226"/>
      <c r="T23" s="226" t="str">
        <f>IF(AT21=13,IF(LEFT(T7,3)="Res",AT22,IF(LEFT(T7,4)="MR -",AT28,IF(LEFT(T7,2)="MR",AT25,IF(OR(T7="Disket",T7="Udmeldt"),0,BB27)))),"")</f>
        <v/>
      </c>
      <c r="U23" s="226"/>
      <c r="V23" s="226" t="str">
        <f>IF(AT21=13,IF(LEFT(V7,3)="Res",AT22,IF(LEFT(V7,4)="MR -",AT28,IF(LEFT(V7,2)="MR",AT25,IF(OR(V7="Disket",V7="Udmeldt"),0,BC27)))),"")</f>
        <v/>
      </c>
      <c r="W23" s="226"/>
      <c r="X23" s="226" t="str">
        <f>IF(AT21=13,IF(LEFT(X7,3)="Res",AT22,IF(LEFT(X7,4)="MR -",AT28,IF(LEFT(X7,2)="MR",AT25,IF(OR(X7="Disket",X7="Udmeldt"),0,BD27)))),"")</f>
        <v/>
      </c>
      <c r="Y23" s="226"/>
      <c r="Z23" s="226" t="str">
        <f>IF(AT21=13,IF(LEFT(Z7,3)="Res",AT22,IF(LEFT(Z7,4)="MR -",AT28,IF(LEFT(Z7,2)="MR",AT25,IF(OR(Z7="Disket",Z7="Udmeldt"),0,BE27)))),"")</f>
        <v/>
      </c>
      <c r="AA23" s="226"/>
      <c r="AB23" s="226" t="str">
        <f>IF(AT21=13,IF(LEFT(AB7,3)="Res",AT22,IF(LEFT(AB7,4)="MR -",AT28,IF(LEFT(AB7,2)="MR",AT25,IF(OR(AB7="Disket",AB7="Udmeldt"),0,BF27)))),"")</f>
        <v/>
      </c>
      <c r="AC23" s="226"/>
      <c r="AD23" s="226" t="str">
        <f>IF(AT21=13,IF(LEFT(AD7,3)="Res",AT22,IF(LEFT(AD7,4)="MR -",AT28,IF(LEFT(AD7,2)="MR",AT25,IF(OR(AD7="Disket",AD7="Udmeldt"),0,BG27)))),"")</f>
        <v/>
      </c>
      <c r="AE23" s="226"/>
      <c r="AF23" s="226" t="str">
        <f>IF(AT21=13,IF(LEFT(AF7,3)="Res",AT22,IF(LEFT(AF7,4)="MR -",AT28,IF(LEFT(AF7,2)="MR",AT25,IF(OR(AF7="Disket",AF7="Udmeldt"),0,BH27)))),"")</f>
        <v/>
      </c>
      <c r="AG23" s="226"/>
      <c r="AH23" s="226" t="str">
        <f>IF(AT21=13,IF(LEFT(AH7,3)="Res",AT22,IF(LEFT(AH7,4)="MR -",AT28,IF(LEFT(AH7,2)="MR",AT25,IF(OR(AH7="Disket",AH7="Udmeldt"),0,BI27)))),"")</f>
        <v/>
      </c>
      <c r="AI23" s="226"/>
      <c r="AJ23" s="226" t="str">
        <f>IF(AT21=13,IF(LEFT(AJ7,3)="Res",AT22,IF(LEFT(AJ7,4)="MR -",AT28,IF(LEFT(AJ7,2)="MR",AT25,IF(OR(AJ7="Disket",AJ7="Udmeldt"),0,BJ27)))),"")</f>
        <v/>
      </c>
      <c r="AK23" s="226"/>
      <c r="AL23" s="226" t="str">
        <f>IF(AT21=13,IF(LEFT(AL7,3)="Res",AT22,IF(LEFT(AL7,4)="MR -",AT28,IF(LEFT(AL7,2)="MR",AT25,IF(OR(AL7="Disket",AL7="Udmeldt"),0,BK27)))),"")</f>
        <v/>
      </c>
      <c r="AM23" s="226"/>
      <c r="AN23" s="226" t="str">
        <f>IF(AT21=13,IF(LEFT(AN7,3)="Res",AT22,IF(LEFT(AN7,4)="MR -",AT28,IF(LEFT(AN7,2)="MR",AT25,IF(OR(AN7="Disket",AN7="Udmeldt"),0,BL27)))),"")</f>
        <v/>
      </c>
      <c r="AO23" s="226"/>
      <c r="AP23" s="226" t="str">
        <f>IF(AT21=13,IF(LEFT(AP7,3)="Res",AT22,IF(LEFT(AP7,4)="MR -",AT28,IF(LEFT(AP7,2)="MR",AT25,IF(OR(AP7="Disket",AP7="Udmeldt"),0,BM27)))),"")</f>
        <v/>
      </c>
      <c r="AQ23" s="226"/>
      <c r="AR23" s="226" t="str">
        <f>IF(AT21=13,IF(LEFT(AR7,3)="Res",AT22,IF(LEFT(AR7,4)="MR -",AT28,IF(LEFT(AR7,2)="MR",AT25,IF(OR(AR7="Disket",AR7="Udmeldt"),0,BN27)))),"")</f>
        <v/>
      </c>
      <c r="AS23" s="238"/>
      <c r="AT23" s="21">
        <f>ROUND(SUM(AU28:BN28)/COUNTIF(AU23:BN23,"=0"),0)</f>
        <v>0</v>
      </c>
      <c r="AU23" s="21">
        <f t="shared" ref="AU23:BN23" si="61">IF(AU22&lt;&gt;"",1,0)</f>
        <v>0</v>
      </c>
      <c r="AV23" s="21">
        <f t="shared" si="61"/>
        <v>0</v>
      </c>
      <c r="AW23" s="21">
        <f t="shared" si="61"/>
        <v>0</v>
      </c>
      <c r="AX23" s="21">
        <f t="shared" si="61"/>
        <v>0</v>
      </c>
      <c r="AY23" s="21">
        <f t="shared" si="61"/>
        <v>0</v>
      </c>
      <c r="AZ23" s="21">
        <f t="shared" si="61"/>
        <v>0</v>
      </c>
      <c r="BA23" s="21">
        <f t="shared" si="61"/>
        <v>0</v>
      </c>
      <c r="BB23" s="21">
        <f t="shared" si="61"/>
        <v>0</v>
      </c>
      <c r="BC23" s="21">
        <f t="shared" si="61"/>
        <v>0</v>
      </c>
      <c r="BD23" s="21">
        <f t="shared" si="61"/>
        <v>0</v>
      </c>
      <c r="BE23" s="21">
        <f t="shared" si="61"/>
        <v>0</v>
      </c>
      <c r="BF23" s="21">
        <f t="shared" si="61"/>
        <v>0</v>
      </c>
      <c r="BG23" s="21">
        <f t="shared" si="61"/>
        <v>0</v>
      </c>
      <c r="BH23" s="21">
        <f t="shared" si="61"/>
        <v>1</v>
      </c>
      <c r="BI23" s="21">
        <f t="shared" si="61"/>
        <v>0</v>
      </c>
      <c r="BJ23" s="21">
        <f t="shared" si="61"/>
        <v>0</v>
      </c>
      <c r="BK23" s="21">
        <f t="shared" si="61"/>
        <v>0</v>
      </c>
      <c r="BL23" s="21">
        <f t="shared" si="61"/>
        <v>0</v>
      </c>
      <c r="BM23" s="21">
        <f t="shared" si="61"/>
        <v>0</v>
      </c>
      <c r="BN23" s="21">
        <f t="shared" si="61"/>
        <v>0</v>
      </c>
    </row>
    <row r="24" spans="1:206" ht="21.6" customHeight="1">
      <c r="A24" s="230" t="s">
        <v>54</v>
      </c>
      <c r="B24" s="231"/>
      <c r="C24" s="231"/>
      <c r="D24" s="231"/>
      <c r="E24" s="232"/>
      <c r="F24" s="243">
        <f>DB!AA10</f>
        <v>74</v>
      </c>
      <c r="G24" s="243"/>
      <c r="H24" s="243">
        <f>DB!AA11</f>
        <v>71</v>
      </c>
      <c r="I24" s="243"/>
      <c r="J24" s="243">
        <f>DB!AA12</f>
        <v>72</v>
      </c>
      <c r="K24" s="243"/>
      <c r="L24" s="243">
        <f>DB!AA13</f>
        <v>72</v>
      </c>
      <c r="M24" s="243"/>
      <c r="N24" s="243">
        <f>DB!AA14</f>
        <v>73</v>
      </c>
      <c r="O24" s="243"/>
      <c r="P24" s="243">
        <f>DB!AA15</f>
        <v>71</v>
      </c>
      <c r="Q24" s="243"/>
      <c r="R24" s="243">
        <f>DB!AA16</f>
        <v>72</v>
      </c>
      <c r="S24" s="243"/>
      <c r="T24" s="243">
        <f>DB!AA17</f>
        <v>68</v>
      </c>
      <c r="U24" s="243"/>
      <c r="V24" s="243">
        <f>DB!AA18</f>
        <v>71</v>
      </c>
      <c r="W24" s="243"/>
      <c r="X24" s="243">
        <f>DB!AA19</f>
        <v>71</v>
      </c>
      <c r="Y24" s="243"/>
      <c r="Z24" s="243">
        <f>DB!AA20</f>
        <v>74</v>
      </c>
      <c r="AA24" s="243"/>
      <c r="AB24" s="243">
        <f>DB!AA21</f>
        <v>71</v>
      </c>
      <c r="AC24" s="243"/>
      <c r="AD24" s="243">
        <f>DB!AA22</f>
        <v>72</v>
      </c>
      <c r="AE24" s="243"/>
      <c r="AF24" s="243">
        <f>DB!AA23</f>
        <v>76</v>
      </c>
      <c r="AG24" s="243"/>
      <c r="AH24" s="243">
        <f>DB!AA24</f>
        <v>70</v>
      </c>
      <c r="AI24" s="243"/>
      <c r="AJ24" s="243">
        <f>DB!AA25</f>
        <v>70</v>
      </c>
      <c r="AK24" s="243"/>
      <c r="AL24" s="243">
        <f>DB!AA26</f>
        <v>72</v>
      </c>
      <c r="AM24" s="243"/>
      <c r="AN24" s="243">
        <f>DB!AA27</f>
        <v>69</v>
      </c>
      <c r="AO24" s="243"/>
      <c r="AP24" s="243">
        <f>DB!AA28</f>
        <v>68</v>
      </c>
      <c r="AQ24" s="243"/>
      <c r="AR24" s="243">
        <f>DB!AA29</f>
        <v>63</v>
      </c>
      <c r="AS24" s="244"/>
      <c r="AT24" s="21">
        <f>ROUND(SUM(AU33:BN33)/COUNTIF(AU23:BN23,"=0"),0)</f>
        <v>1</v>
      </c>
      <c r="AU24" s="21">
        <f>IF(F9=E9,1,0)+IF(F10=E10,1,0)+IF(F11=E11,1,0)+IF(F12=E12,1,0)+IF(F13=E13,1,0)+IF(F14=E14,1,0)+IF(F15=E15,1,0)+IF(F16=E16,1,0)+IF(F17=E17,1,0)+IF(F18=E18,1,0)+IF(F19=E19,1,0)+IF(F20=E20,1,0)+IF(F21=E21,1,0)</f>
        <v>0</v>
      </c>
      <c r="AV24" s="21">
        <f>IF(H9=E9,1,0)+IF(H10=E10,1,0)+IF(H11=E11,1,0)+IF(H12=E12,1,0)+IF(H13=E13,1,0)+IF(H14=E14,1,0)+IF(H15=E15,1,0)+IF(H16=E16,1,0)+IF(H17=E17,1,0)+IF(H18=E18,1,0)+IF(H19=E19,1,0)+IF(H20=E20,1,0)+IF(H21=E21,1,0)</f>
        <v>0</v>
      </c>
      <c r="AW24" s="21">
        <f>IF(J9=E9,1,0)+IF(J10=E10,1,0)+IF(J11=E11,1,0)+IF(J12=E12,1,0)+IF(J13=E13,1,0)+IF(J14=E14,1,0)+IF(J15=E15,1,0)+IF(J16=E16,1,0)+IF(J17=E17,1,0)+IF(J18=E18,1,0)+IF(J19=E19,1,0)+IF(J20=E20,1,0)+IF(J21=E21,1,0)</f>
        <v>0</v>
      </c>
      <c r="AX24" s="21">
        <f>IF(L9=E9,1,0)+IF(L10=E10,1,0)+IF(L11=E11,1,0)+IF(L12=E12,1,0)+IF(L13=E13,1,0)+IF(L14=E14,1,0)+IF(L15=E15,1,0)+IF(L16=E16,1,0)+IF(L17=E17,1,0)+IF(L18=E18,1,0)+IF(L19=E19,1,0)+IF(L20=E20,1,0)+IF(L21=E21,1,0)</f>
        <v>0</v>
      </c>
      <c r="AY24" s="21">
        <f>IF(N9=E9,1,0)+IF(N10=E10,1,0)+IF(N11=E11,1,0)+IF(N12=E12,1,0)+IF(N13=E13,1,0)+IF(N14=E14,1,0)+IF(N15=E15,1,0)+IF(N16=E16,1,0)+IF(N17=E17,1,0)+IF(N18=E18,1,0)+IF(N19=E19,1,0)+IF(N20=E20,1,0)+IF(N21=E21,1,0)</f>
        <v>0</v>
      </c>
      <c r="AZ24" s="21">
        <f>IF(P9=E9,1,0)+IF(P10=E10,1,0)+IF(P11=E11,1,0)+IF(P12=E12,1,0)+IF(P13=E13,1,0)+IF(P14=E14,1,0)+IF(P15=E15,1,0)+IF(P16=E16,1,0)+IF(P17=E17,1,0)+IF(P18=E18,1,0)+IF(P19=E19,1,0)+IF(P20=E20,1,0)+IF(P21=E21,1,0)</f>
        <v>0</v>
      </c>
      <c r="BA24" s="21">
        <f>IF(R9=E9,1,0)+IF(R10=E10,1,0)+IF(R11=E11,1,0)+IF(R12=E12,1,0)+IF(R13=E13,1,0)+IF(R14=E14,1,0)+IF(R15=E15,1,0)+IF(R16=E16,1,0)+IF(R17=E17,1,0)+IF(R18=E18,1,0)+IF(R19=E19,1,0)+IF(R20=E20,1,0)+IF(R21=E21,1,0)</f>
        <v>0</v>
      </c>
      <c r="BB24" s="21">
        <f>IF(T9=E9,1,0)+IF(T10=E10,1,0)+IF(T11=E11,1,0)+IF(T12=E12,1,0)+IF(T13=E13,1,0)+IF(T14=E14,1,0)+IF(T15=E15,1,0)+IF(T16=E16,1,0)+IF(T17=E17,1,0)+IF(T18=E18,1,0)+IF(T19=E19,1,0)+IF(T20=E20,1,0)+IF(T21=E21,1,0)</f>
        <v>0</v>
      </c>
      <c r="BC24" s="21">
        <f>IF(V9=E9,1,0)+IF(V10=E10,1,0)+IF(V11=E11,1,0)+IF(V12=E12,1,0)+IF(V13=E13,1,0)+IF(V14=E14,1,0)+IF(V15=E15,1,0)+IF(V16=E16,1,0)+IF(V17=E17,1,0)+IF(V18=E18,1,0)+IF(V19=E19,1,0)+IF(V20=E20,1,0)+IF(V21=E21,1,0)</f>
        <v>0</v>
      </c>
      <c r="BD24" s="21">
        <f>IF(X9=E9,1,0)+IF(X10=E10,1,0)+IF(X11=E11,1,0)+IF(X12=E12,1,0)+IF(X13=E13,1,0)+IF(X14=E14,1,0)+IF(X15=E15,1,0)+IF(X16=E16,1,0)+IF(X17=E17,1,0)+IF(X18=E18,1,0)+IF(X19=E19,1,0)+IF(X20=E20,1,0)+IF(X21=E21,1,0)</f>
        <v>0</v>
      </c>
      <c r="BE24" s="21">
        <f>IF(Z9=E9,1,0)+IF(Z10=E10,1,0)+IF(Z11=E11,1,0)+IF(Z12=E12,1,0)+IF(Z13=E13,1,0)+IF(Z14=E14,1,0)+IF(Z15=E15,1,0)+IF(Z16=E16,1,0)+IF(Z17=E17,1,0)+IF(Z18=E18,1,0)+IF(Z19=E19,1,0)+IF(Z20=E20,1,0)+IF(Z21=E21,1,0)</f>
        <v>0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0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0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13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0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0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0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0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0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0</v>
      </c>
    </row>
    <row r="25" spans="1:206" ht="21.6" customHeight="1" thickBot="1">
      <c r="A25" s="233" t="s">
        <v>27</v>
      </c>
      <c r="B25" s="234"/>
      <c r="C25" s="234"/>
      <c r="D25" s="234"/>
      <c r="E25" s="235"/>
      <c r="F25" s="245">
        <f>DB!AB10</f>
        <v>2</v>
      </c>
      <c r="G25" s="245"/>
      <c r="H25" s="245">
        <f>DB!AB11</f>
        <v>10</v>
      </c>
      <c r="I25" s="245"/>
      <c r="J25" s="245">
        <f>DB!AB12</f>
        <v>5</v>
      </c>
      <c r="K25" s="245"/>
      <c r="L25" s="245">
        <f>DB!AB13</f>
        <v>5</v>
      </c>
      <c r="M25" s="245"/>
      <c r="N25" s="245">
        <f>DB!AB14</f>
        <v>4</v>
      </c>
      <c r="O25" s="245"/>
      <c r="P25" s="245">
        <f>DB!AB15</f>
        <v>10</v>
      </c>
      <c r="Q25" s="245"/>
      <c r="R25" s="245">
        <f>DB!AB16</f>
        <v>5</v>
      </c>
      <c r="S25" s="245"/>
      <c r="T25" s="245">
        <f>DB!AB17</f>
        <v>18</v>
      </c>
      <c r="U25" s="245"/>
      <c r="V25" s="245">
        <f>DB!AB18</f>
        <v>10</v>
      </c>
      <c r="W25" s="245"/>
      <c r="X25" s="245">
        <f>DB!AB19</f>
        <v>10</v>
      </c>
      <c r="Y25" s="245"/>
      <c r="Z25" s="245">
        <f>DB!AB20</f>
        <v>2</v>
      </c>
      <c r="AA25" s="245"/>
      <c r="AB25" s="245">
        <f>DB!AB21</f>
        <v>10</v>
      </c>
      <c r="AC25" s="245"/>
      <c r="AD25" s="245">
        <f>DB!AB22</f>
        <v>5</v>
      </c>
      <c r="AE25" s="245"/>
      <c r="AF25" s="245">
        <f>DB!AB23</f>
        <v>1</v>
      </c>
      <c r="AG25" s="245"/>
      <c r="AH25" s="245">
        <f>DB!AB24</f>
        <v>15</v>
      </c>
      <c r="AI25" s="245"/>
      <c r="AJ25" s="245">
        <f>DB!AB25</f>
        <v>15</v>
      </c>
      <c r="AK25" s="245"/>
      <c r="AL25" s="245">
        <f>DB!AB26</f>
        <v>5</v>
      </c>
      <c r="AM25" s="245"/>
      <c r="AN25" s="245">
        <f>DB!AB27</f>
        <v>17</v>
      </c>
      <c r="AO25" s="245"/>
      <c r="AP25" s="245">
        <f>DB!AB28</f>
        <v>18</v>
      </c>
      <c r="AQ25" s="245"/>
      <c r="AR25" s="245">
        <f>DB!AB29</f>
        <v>20</v>
      </c>
      <c r="AS25" s="246"/>
      <c r="AT25" s="21">
        <f>MIN(AU27:BN27)</f>
        <v>0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0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0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0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0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0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0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0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0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0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0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0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0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0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0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0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0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0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0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0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0</v>
      </c>
    </row>
    <row r="26" spans="1:206" ht="21.6" customHeight="1">
      <c r="A26" s="236" t="s">
        <v>55</v>
      </c>
      <c r="B26" s="231"/>
      <c r="C26" s="231"/>
      <c r="D26" s="231"/>
      <c r="E26" s="232"/>
      <c r="F26" s="237" t="str">
        <f>IF(AT21=13,DB!AD10,"")</f>
        <v/>
      </c>
      <c r="G26" s="237"/>
      <c r="H26" s="237" t="str">
        <f>IF(AT21=13,DB!AD11,"")</f>
        <v/>
      </c>
      <c r="I26" s="237"/>
      <c r="J26" s="237" t="str">
        <f>IF(AT21=13,DB!AD12,"")</f>
        <v/>
      </c>
      <c r="K26" s="237"/>
      <c r="L26" s="237" t="str">
        <f>IF(AT21=13,DB!AD13,"")</f>
        <v/>
      </c>
      <c r="M26" s="237"/>
      <c r="N26" s="237" t="str">
        <f>IF(AT21=13,DB!AD14,"")</f>
        <v/>
      </c>
      <c r="O26" s="237"/>
      <c r="P26" s="237" t="str">
        <f>IF(AT21=13,DB!AD15,"")</f>
        <v/>
      </c>
      <c r="Q26" s="237"/>
      <c r="R26" s="237" t="str">
        <f>IF(AT21=13,DB!AD16,"")</f>
        <v/>
      </c>
      <c r="S26" s="237"/>
      <c r="T26" s="237" t="str">
        <f>IF(AT21=13,DB!AD17,"")</f>
        <v/>
      </c>
      <c r="U26" s="237"/>
      <c r="V26" s="237" t="str">
        <f>IF(AT21=13,DB!AD18,"")</f>
        <v/>
      </c>
      <c r="W26" s="237"/>
      <c r="X26" s="237" t="str">
        <f>IF(AT21=13,DB!AD19,"")</f>
        <v/>
      </c>
      <c r="Y26" s="237"/>
      <c r="Z26" s="237" t="str">
        <f>IF(AT21=13,DB!AD20,"")</f>
        <v/>
      </c>
      <c r="AA26" s="237"/>
      <c r="AB26" s="237" t="str">
        <f>IF(AT21=13,DB!AD21,"")</f>
        <v/>
      </c>
      <c r="AC26" s="237"/>
      <c r="AD26" s="237" t="str">
        <f>IF(AT21=13,DB!AD22,"")</f>
        <v/>
      </c>
      <c r="AE26" s="237"/>
      <c r="AF26" s="237" t="str">
        <f>IF(AT21=13,DB!AD23,"")</f>
        <v/>
      </c>
      <c r="AG26" s="237"/>
      <c r="AH26" s="237" t="str">
        <f>IF(AT21=13,DB!AD24,"")</f>
        <v/>
      </c>
      <c r="AI26" s="237"/>
      <c r="AJ26" s="237" t="str">
        <f>IF(AT21=13,DB!AD25,"")</f>
        <v/>
      </c>
      <c r="AK26" s="237"/>
      <c r="AL26" s="237" t="str">
        <f>IF(AT21=13,DB!AD26,"")</f>
        <v/>
      </c>
      <c r="AM26" s="237"/>
      <c r="AN26" s="237" t="str">
        <f>IF(AT21=13,DB!AD27,"")</f>
        <v/>
      </c>
      <c r="AO26" s="237"/>
      <c r="AP26" s="237" t="str">
        <f>IF(AT21=13,DB!AD28,"")</f>
        <v/>
      </c>
      <c r="AQ26" s="237"/>
      <c r="AR26" s="237" t="str">
        <f>IF(AT21=13,DB!AD29,"")</f>
        <v/>
      </c>
      <c r="AS26" s="239"/>
      <c r="AT26" s="21">
        <f>MIN(AU28:BN28)</f>
        <v>0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0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0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0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233" t="s">
        <v>56</v>
      </c>
      <c r="B27" s="234"/>
      <c r="C27" s="234"/>
      <c r="D27" s="234"/>
      <c r="E27" s="235"/>
      <c r="F27" s="240" t="str">
        <f>IF(AT21=13,DB!AE10,"")</f>
        <v/>
      </c>
      <c r="G27" s="240"/>
      <c r="H27" s="240" t="str">
        <f>IF(AT21=13,DB!AE11,"")</f>
        <v/>
      </c>
      <c r="I27" s="240"/>
      <c r="J27" s="240" t="str">
        <f>IF(AT21=13,DB!AE12,"")</f>
        <v/>
      </c>
      <c r="K27" s="240"/>
      <c r="L27" s="240" t="str">
        <f>IF(AT21=13,DB!AE13,"")</f>
        <v/>
      </c>
      <c r="M27" s="240"/>
      <c r="N27" s="240" t="str">
        <f>IF(AT21=13,DB!AE14,"")</f>
        <v/>
      </c>
      <c r="O27" s="240"/>
      <c r="P27" s="240" t="str">
        <f>IF(AT21=13,DB!AE15,"")</f>
        <v/>
      </c>
      <c r="Q27" s="240"/>
      <c r="R27" s="240" t="str">
        <f>IF(AT21=13,DB!AE16,"")</f>
        <v/>
      </c>
      <c r="S27" s="240"/>
      <c r="T27" s="240" t="str">
        <f>IF(AT21=13,DB!AE17,"")</f>
        <v/>
      </c>
      <c r="U27" s="240"/>
      <c r="V27" s="240" t="str">
        <f>IF(AT21=13,DB!AE18,"")</f>
        <v/>
      </c>
      <c r="W27" s="240"/>
      <c r="X27" s="240" t="str">
        <f>IF(AT21=13,DB!AE19,"")</f>
        <v/>
      </c>
      <c r="Y27" s="240"/>
      <c r="Z27" s="240" t="str">
        <f>IF(AT21=13,DB!AE20,"")</f>
        <v/>
      </c>
      <c r="AA27" s="240"/>
      <c r="AB27" s="240" t="str">
        <f>IF(AT21=13,DB!AE21,"")</f>
        <v/>
      </c>
      <c r="AC27" s="240"/>
      <c r="AD27" s="240" t="str">
        <f>IF(AT21=13,DB!AE22,"")</f>
        <v/>
      </c>
      <c r="AE27" s="240"/>
      <c r="AF27" s="240" t="str">
        <f>IF(AT21=13,DB!AE23,"")</f>
        <v/>
      </c>
      <c r="AG27" s="240"/>
      <c r="AH27" s="240" t="str">
        <f>IF(AT21=13,DB!AE24,"")</f>
        <v/>
      </c>
      <c r="AI27" s="240"/>
      <c r="AJ27" s="240" t="str">
        <f>IF(AT21=13,DB!AE25,"")</f>
        <v/>
      </c>
      <c r="AK27" s="240"/>
      <c r="AL27" s="240" t="str">
        <f>IF(AT21=13,DB!AE26,"")</f>
        <v/>
      </c>
      <c r="AM27" s="240"/>
      <c r="AN27" s="240" t="str">
        <f>IF(AT21=13,DB!AE27,"")</f>
        <v/>
      </c>
      <c r="AO27" s="240"/>
      <c r="AP27" s="240" t="str">
        <f>IF(AT21=13,DB!AE28,"")</f>
        <v/>
      </c>
      <c r="AQ27" s="240"/>
      <c r="AR27" s="241" t="str">
        <f>IF(AT21=13,DB!AE29,"")</f>
        <v/>
      </c>
      <c r="AS27" s="242"/>
      <c r="AT27" s="21">
        <f>MIN(AU33:BN33)</f>
        <v>1</v>
      </c>
      <c r="AU27" s="21">
        <f t="shared" ref="AU27:BN27" si="62">IF(AU23=0,SUM(AU24:AU26),"")</f>
        <v>0</v>
      </c>
      <c r="AV27" s="21">
        <f t="shared" si="62"/>
        <v>0</v>
      </c>
      <c r="AW27" s="21">
        <f t="shared" si="62"/>
        <v>0</v>
      </c>
      <c r="AX27" s="21">
        <f t="shared" si="62"/>
        <v>0</v>
      </c>
      <c r="AY27" s="21">
        <f t="shared" si="62"/>
        <v>0</v>
      </c>
      <c r="AZ27" s="21">
        <f t="shared" si="62"/>
        <v>0</v>
      </c>
      <c r="BA27" s="21">
        <f t="shared" si="62"/>
        <v>0</v>
      </c>
      <c r="BB27" s="21">
        <f t="shared" si="62"/>
        <v>0</v>
      </c>
      <c r="BC27" s="21">
        <f t="shared" si="62"/>
        <v>0</v>
      </c>
      <c r="BD27" s="21">
        <f t="shared" si="62"/>
        <v>0</v>
      </c>
      <c r="BE27" s="21">
        <f t="shared" si="62"/>
        <v>0</v>
      </c>
      <c r="BF27" s="21">
        <f t="shared" si="62"/>
        <v>0</v>
      </c>
      <c r="BG27" s="21">
        <f t="shared" si="62"/>
        <v>0</v>
      </c>
      <c r="BH27" s="21" t="str">
        <f t="shared" si="62"/>
        <v/>
      </c>
      <c r="BI27" s="21">
        <f t="shared" si="62"/>
        <v>0</v>
      </c>
      <c r="BJ27" s="21">
        <f t="shared" si="62"/>
        <v>0</v>
      </c>
      <c r="BK27" s="21">
        <f t="shared" si="62"/>
        <v>0</v>
      </c>
      <c r="BL27" s="21">
        <f t="shared" si="62"/>
        <v>0</v>
      </c>
      <c r="BM27" s="21">
        <f t="shared" si="62"/>
        <v>0</v>
      </c>
      <c r="BN27" s="21">
        <f t="shared" si="62"/>
        <v>0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211"/>
      <c r="B28" s="186"/>
      <c r="C28" s="186"/>
      <c r="D28" s="186"/>
      <c r="E28" s="186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10"/>
      <c r="AT28" s="21">
        <f>IF(AT25=0,AT25,AT25-1)</f>
        <v>0</v>
      </c>
      <c r="AU28" s="21">
        <f t="shared" ref="AU28:BN28" si="63">IF(AU23=0,SUM(AU25:AU26),"")</f>
        <v>0</v>
      </c>
      <c r="AV28" s="21">
        <f t="shared" si="63"/>
        <v>0</v>
      </c>
      <c r="AW28" s="21">
        <f t="shared" si="63"/>
        <v>0</v>
      </c>
      <c r="AX28" s="21">
        <f t="shared" si="63"/>
        <v>0</v>
      </c>
      <c r="AY28" s="21">
        <f t="shared" si="63"/>
        <v>0</v>
      </c>
      <c r="AZ28" s="21">
        <f t="shared" si="63"/>
        <v>0</v>
      </c>
      <c r="BA28" s="21">
        <f t="shared" si="63"/>
        <v>0</v>
      </c>
      <c r="BB28" s="21">
        <f t="shared" si="63"/>
        <v>0</v>
      </c>
      <c r="BC28" s="21">
        <f t="shared" si="63"/>
        <v>0</v>
      </c>
      <c r="BD28" s="21">
        <f t="shared" si="63"/>
        <v>0</v>
      </c>
      <c r="BE28" s="21">
        <f t="shared" si="63"/>
        <v>0</v>
      </c>
      <c r="BF28" s="21">
        <f t="shared" si="63"/>
        <v>0</v>
      </c>
      <c r="BG28" s="21">
        <f t="shared" si="63"/>
        <v>0</v>
      </c>
      <c r="BH28" s="21" t="str">
        <f t="shared" si="63"/>
        <v/>
      </c>
      <c r="BI28" s="21">
        <f t="shared" si="63"/>
        <v>0</v>
      </c>
      <c r="BJ28" s="21">
        <f t="shared" si="63"/>
        <v>0</v>
      </c>
      <c r="BK28" s="21">
        <f t="shared" si="63"/>
        <v>0</v>
      </c>
      <c r="BL28" s="21">
        <f t="shared" si="63"/>
        <v>0</v>
      </c>
      <c r="BM28" s="21">
        <f t="shared" si="63"/>
        <v>0</v>
      </c>
      <c r="BN28" s="21">
        <f t="shared" si="63"/>
        <v>0</v>
      </c>
    </row>
    <row r="29" spans="1:206" ht="21.6" customHeight="1" thickBot="1">
      <c r="A29" s="227" t="s">
        <v>57</v>
      </c>
      <c r="B29" s="228"/>
      <c r="C29" s="228"/>
      <c r="D29" s="228"/>
      <c r="E29" s="229"/>
      <c r="F29" s="226" t="str">
        <f>IF(AT21=13,IF(LEFT(F7,3)="Res",AT23,IF(LEFT(F7,4)="MR -",AT29,IF(LEFT(F7,2)="MR",AT26,IF(OR(F7="Disket",F7="Udmeldt"),0,AU28)))),"")</f>
        <v/>
      </c>
      <c r="G29" s="226"/>
      <c r="H29" s="226" t="str">
        <f>IF(AT21=13,IF(LEFT(H7,3)="Res",AT23,IF(LEFT(H7,4)="MR -",AT29,IF(LEFT(H7,2)="MR",AT26,IF(OR(H7="Disket",H7="Udmeldt"),0,AV28)))),"")</f>
        <v/>
      </c>
      <c r="I29" s="226"/>
      <c r="J29" s="226" t="str">
        <f>IF(AT21=13,IF(LEFT(J7,3)="Res",AT23,IF(LEFT(J7,4)="MR -",AT29,IF(LEFT(J7,2)="MR",AT26,IF(OR(J7="Disket",J7="Udmeldt"),0,AW28)))),"")</f>
        <v/>
      </c>
      <c r="K29" s="226"/>
      <c r="L29" s="226" t="str">
        <f>IF(AT21=13,IF(LEFT(L7,3)="Res",AT23,IF(LEFT(L7,4)="MR -",AT29,IF(LEFT(L7,2)="MR",AT26,IF(OR(L7="Disket",L7="Udmeldt"),0,AX28)))),"")</f>
        <v/>
      </c>
      <c r="M29" s="226"/>
      <c r="N29" s="226" t="str">
        <f>IF(AT21=13,IF(LEFT(N7,3)="Res",AT23,IF(LEFT(N7,4)="MR -",AT29,IF(LEFT(N7,2)="MR",AT26,IF(OR(N7="Disket",N7="Udmeldt"),0,AY28)))),"")</f>
        <v/>
      </c>
      <c r="O29" s="226"/>
      <c r="P29" s="226" t="str">
        <f>IF(AT21=13,IF(LEFT(P7,3)="Res",AT23,IF(LEFT(P7,4)="MR -",AT29,IF(LEFT(P7,2)="MR",AT26,IF(OR(P7="Disket",P7="Udmeldt"),0,AZ28)))),"")</f>
        <v/>
      </c>
      <c r="Q29" s="226"/>
      <c r="R29" s="226" t="str">
        <f>IF(AT21=13,IF(LEFT(R7,3)="Res",AT23,IF(LEFT(R7,4)="MR -",AT29,IF(LEFT(R7,2)="MR",AT26,IF(OR(R7="Disket",R7="Udmeldt"),0,BA28)))),"")</f>
        <v/>
      </c>
      <c r="S29" s="226"/>
      <c r="T29" s="226" t="str">
        <f>IF(AT21=13,IF(LEFT(T7,3)="Res",AT23,IF(LEFT(T7,4)="MR -",AT29,IF(LEFT(T7,2)="MR",AT26,IF(OR(T7="Disket",T7="Udmeldt"),0,BB28)))),"")</f>
        <v/>
      </c>
      <c r="U29" s="226"/>
      <c r="V29" s="226" t="str">
        <f>IF(AT21=13,IF(LEFT(V7,3)="Res",AT23,IF(LEFT(V7,4)="MR -",AT29,IF(LEFT(V7,2)="MR",AT26,IF(OR(V7="Disket",V7="Udmeldt"),0,BC28)))),"")</f>
        <v/>
      </c>
      <c r="W29" s="226"/>
      <c r="X29" s="226" t="str">
        <f>IF(AT21=13,IF(LEFT(X7,3)="Res",AT23,IF(LEFT(X7,4)="MR -",AT29,IF(LEFT(X7,2)="MR",AT26,IF(OR(X7="Disket",X7="Udmeldt"),0,BD28)))),"")</f>
        <v/>
      </c>
      <c r="Y29" s="226"/>
      <c r="Z29" s="226" t="str">
        <f>IF(AT21=13,IF(LEFT(Z7,3)="Res",AT23,IF(LEFT(Z7,4)="MR -",AT29,IF(LEFT(Z7,2)="MR",AT26,IF(OR(Z7="Disket",Z7="Udmeldt"),0,BE28)))),"")</f>
        <v/>
      </c>
      <c r="AA29" s="226"/>
      <c r="AB29" s="226" t="str">
        <f>IF(AT21=13,IF(LEFT(AB7,3)="Res",AT23,IF(LEFT(AB7,4)="MR -",AT29,IF(LEFT(AB7,2)="MR",AT26,IF(OR(AB7="Disket",AB7="Udmeldt"),0,BF28)))),"")</f>
        <v/>
      </c>
      <c r="AC29" s="226"/>
      <c r="AD29" s="226" t="str">
        <f>IF(AT21=13,IF(LEFT(AD7,3)="Res",AT23,IF(LEFT(AD7,4)="MR -",AT29,IF(LEFT(AD7,2)="MR",AT26,IF(OR(AD7="Disket",AD7="Udmeldt"),0,BG28)))),"")</f>
        <v/>
      </c>
      <c r="AE29" s="226"/>
      <c r="AF29" s="226" t="str">
        <f>IF(AT21=13,IF(LEFT(AF7,3)="Res",AT23,IF(LEFT(AF7,4)="MR -",AT29,IF(LEFT(AF7,2)="MR",AT26,IF(OR(AF7="Disket",AF7="Udmeldt"),0,BH28)))),"")</f>
        <v/>
      </c>
      <c r="AG29" s="226"/>
      <c r="AH29" s="226" t="str">
        <f>IF(AT21=13,IF(LEFT(AH7,3)="Res",AT23,IF(LEFT(AH7,4)="MR -",AT29,IF(LEFT(AH7,2)="MR",AT26,IF(OR(AH7="Disket",AH7="Udmeldt"),0,BI28)))),"")</f>
        <v/>
      </c>
      <c r="AI29" s="226"/>
      <c r="AJ29" s="226" t="str">
        <f>IF(AT21=13,IF(LEFT(AJ7,3)="Res",AT23,IF(LEFT(AJ7,4)="MR -",AT29,IF(LEFT(AJ7,2)="MR",AT26,IF(OR(AJ7="Disket",AJ7="Udmeldt"),0,BJ28)))),"")</f>
        <v/>
      </c>
      <c r="AK29" s="226"/>
      <c r="AL29" s="226" t="str">
        <f>IF(AT21=13,IF(LEFT(AL7,3)="Res",AT23,IF(LEFT(AL7,4)="MR -",AT29,IF(LEFT(AL7,2)="MR",AT26,IF(OR(AL7="Disket",AL7="Udmeldt"),0,BK28)))),"")</f>
        <v/>
      </c>
      <c r="AM29" s="226"/>
      <c r="AN29" s="226" t="str">
        <f>IF(AT21=13,IF(LEFT(AN7,3)="Res",AT23,IF(LEFT(AN7,4)="MR -",AT29,IF(LEFT(AN7,2)="MR",AT26,IF(OR(AN7="Disket",AN7="Udmeldt"),0,BL28)))),"")</f>
        <v/>
      </c>
      <c r="AO29" s="226"/>
      <c r="AP29" s="226" t="str">
        <f>IF(AT21=13,IF(LEFT(AP7,3)="Res",AT23,IF(LEFT(AP7,4)="MR -",AT29,IF(LEFT(AP7,2)="MR",AT26,IF(OR(AP7="Disket",AP7="Udmeldt"),0,BM28)))),"")</f>
        <v/>
      </c>
      <c r="AQ29" s="226"/>
      <c r="AR29" s="226" t="str">
        <f>IF(AT21=13,IF(LEFT(AR7,3)="Res",AT23,IF(LEFT(AR7,4)="MR -",AT29,IF(LEFT(AR7,2)="MR",AT26,IF(OR(AR7="Disket",AR7="Udmeldt"),0,BN28)))),"")</f>
        <v/>
      </c>
      <c r="AS29" s="238"/>
      <c r="AT29" s="21">
        <f>IF(AT26=0,AT26,AT26-1)</f>
        <v>0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0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1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0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1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0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1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0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0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1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0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1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0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1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1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0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1</v>
      </c>
    </row>
    <row r="30" spans="1:206" ht="21.6" customHeight="1">
      <c r="A30" s="230" t="s">
        <v>54</v>
      </c>
      <c r="B30" s="231"/>
      <c r="C30" s="231"/>
      <c r="D30" s="231"/>
      <c r="E30" s="232"/>
      <c r="F30" s="243">
        <f>DB!AF10</f>
        <v>28</v>
      </c>
      <c r="G30" s="243"/>
      <c r="H30" s="243">
        <f>DB!AF11</f>
        <v>27</v>
      </c>
      <c r="I30" s="243"/>
      <c r="J30" s="243">
        <f>DB!AF12</f>
        <v>27</v>
      </c>
      <c r="K30" s="243"/>
      <c r="L30" s="243">
        <f>DB!AF13</f>
        <v>27</v>
      </c>
      <c r="M30" s="243"/>
      <c r="N30" s="243">
        <f>DB!AF14</f>
        <v>26</v>
      </c>
      <c r="O30" s="243"/>
      <c r="P30" s="243">
        <f>DB!AF15</f>
        <v>28</v>
      </c>
      <c r="Q30" s="243"/>
      <c r="R30" s="243">
        <f>DB!AF16</f>
        <v>26</v>
      </c>
      <c r="S30" s="243"/>
      <c r="T30" s="243">
        <f>DB!AF17</f>
        <v>27</v>
      </c>
      <c r="U30" s="243"/>
      <c r="V30" s="243">
        <f>DB!AF18</f>
        <v>26</v>
      </c>
      <c r="W30" s="243"/>
      <c r="X30" s="243">
        <f>DB!AF19</f>
        <v>25</v>
      </c>
      <c r="Y30" s="243"/>
      <c r="Z30" s="243">
        <f>DB!AF20</f>
        <v>26</v>
      </c>
      <c r="AA30" s="243"/>
      <c r="AB30" s="243">
        <f>DB!AF21</f>
        <v>27</v>
      </c>
      <c r="AC30" s="243"/>
      <c r="AD30" s="243">
        <f>DB!AF22</f>
        <v>25</v>
      </c>
      <c r="AE30" s="243"/>
      <c r="AF30" s="243">
        <f>DB!AF23</f>
        <v>25</v>
      </c>
      <c r="AG30" s="243"/>
      <c r="AH30" s="243">
        <f>DB!AF24</f>
        <v>25</v>
      </c>
      <c r="AI30" s="243"/>
      <c r="AJ30" s="243">
        <f>DB!AF25</f>
        <v>27</v>
      </c>
      <c r="AK30" s="243"/>
      <c r="AL30" s="243">
        <f>DB!AF26</f>
        <v>24</v>
      </c>
      <c r="AM30" s="243"/>
      <c r="AN30" s="243">
        <f>DB!AF27</f>
        <v>25</v>
      </c>
      <c r="AO30" s="243"/>
      <c r="AP30" s="243">
        <f>DB!AF28</f>
        <v>27</v>
      </c>
      <c r="AQ30" s="243"/>
      <c r="AR30" s="243">
        <f>DB!AF29</f>
        <v>25</v>
      </c>
      <c r="AS30" s="244"/>
      <c r="AT30" s="21">
        <f>IF(AT27=0,AT27,AT27-1)</f>
        <v>0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1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1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1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0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1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1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0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0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1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1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0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0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0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0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0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1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0</v>
      </c>
    </row>
    <row r="31" spans="1:206" ht="21.6" customHeight="1" thickBot="1">
      <c r="A31" s="233" t="s">
        <v>27</v>
      </c>
      <c r="B31" s="234"/>
      <c r="C31" s="234"/>
      <c r="D31" s="234"/>
      <c r="E31" s="235"/>
      <c r="F31" s="245">
        <f>DB!AG10</f>
        <v>1</v>
      </c>
      <c r="G31" s="245"/>
      <c r="H31" s="245">
        <f>DB!AG11</f>
        <v>3</v>
      </c>
      <c r="I31" s="245"/>
      <c r="J31" s="245">
        <f>DB!AG12</f>
        <v>3</v>
      </c>
      <c r="K31" s="245"/>
      <c r="L31" s="245">
        <f>DB!AG13</f>
        <v>3</v>
      </c>
      <c r="M31" s="245"/>
      <c r="N31" s="245">
        <f>DB!AG14</f>
        <v>10</v>
      </c>
      <c r="O31" s="245"/>
      <c r="P31" s="245">
        <f>DB!AG15</f>
        <v>1</v>
      </c>
      <c r="Q31" s="245"/>
      <c r="R31" s="245">
        <f>DB!AG16</f>
        <v>10</v>
      </c>
      <c r="S31" s="245"/>
      <c r="T31" s="245">
        <f>DB!AG17</f>
        <v>3</v>
      </c>
      <c r="U31" s="245"/>
      <c r="V31" s="245">
        <f>DB!AG18</f>
        <v>10</v>
      </c>
      <c r="W31" s="245"/>
      <c r="X31" s="245">
        <f>DB!AG19</f>
        <v>14</v>
      </c>
      <c r="Y31" s="245"/>
      <c r="Z31" s="245">
        <f>DB!AG20</f>
        <v>10</v>
      </c>
      <c r="AA31" s="245"/>
      <c r="AB31" s="245">
        <f>DB!AG21</f>
        <v>3</v>
      </c>
      <c r="AC31" s="245"/>
      <c r="AD31" s="245">
        <f>DB!AG22</f>
        <v>14</v>
      </c>
      <c r="AE31" s="245"/>
      <c r="AF31" s="245">
        <f>DB!AG23</f>
        <v>14</v>
      </c>
      <c r="AG31" s="245"/>
      <c r="AH31" s="245">
        <f>DB!AG24</f>
        <v>14</v>
      </c>
      <c r="AI31" s="245"/>
      <c r="AJ31" s="245">
        <f>DB!AG25</f>
        <v>3</v>
      </c>
      <c r="AK31" s="245"/>
      <c r="AL31" s="245">
        <f>DB!AG26</f>
        <v>20</v>
      </c>
      <c r="AM31" s="245"/>
      <c r="AN31" s="245">
        <f>DB!AG27</f>
        <v>14</v>
      </c>
      <c r="AO31" s="245"/>
      <c r="AP31" s="245">
        <f>DB!AG28</f>
        <v>3</v>
      </c>
      <c r="AQ31" s="245"/>
      <c r="AR31" s="245">
        <f>DB!AG29</f>
        <v>14</v>
      </c>
      <c r="AS31" s="246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0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0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0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0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0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0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1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1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0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0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0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0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1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0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0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0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236" t="s">
        <v>55</v>
      </c>
      <c r="B32" s="231"/>
      <c r="C32" s="231"/>
      <c r="D32" s="231"/>
      <c r="E32" s="232"/>
      <c r="F32" s="237" t="str">
        <f>IF(AT21=13,DB!AI10,"")</f>
        <v/>
      </c>
      <c r="G32" s="237"/>
      <c r="H32" s="237" t="str">
        <f>IF(AT21=13,DB!AI11,"")</f>
        <v/>
      </c>
      <c r="I32" s="237"/>
      <c r="J32" s="237" t="str">
        <f>IF(AT21=13,DB!AI12,"")</f>
        <v/>
      </c>
      <c r="K32" s="237"/>
      <c r="L32" s="237" t="str">
        <f>IF(AT21=13,DB!AI13,"")</f>
        <v/>
      </c>
      <c r="M32" s="237"/>
      <c r="N32" s="237" t="str">
        <f>IF(AT21=13,DB!AI14,"")</f>
        <v/>
      </c>
      <c r="O32" s="237"/>
      <c r="P32" s="237" t="str">
        <f>IF(AT21=13,DB!AI15,"")</f>
        <v/>
      </c>
      <c r="Q32" s="237"/>
      <c r="R32" s="237" t="str">
        <f>IF(AT21=13,DB!AI16,"")</f>
        <v/>
      </c>
      <c r="S32" s="237"/>
      <c r="T32" s="237" t="str">
        <f>IF(AT21=13,DB!AI17,"")</f>
        <v/>
      </c>
      <c r="U32" s="237"/>
      <c r="V32" s="237" t="str">
        <f>IF(AT21=13,DB!AI18,"")</f>
        <v/>
      </c>
      <c r="W32" s="237"/>
      <c r="X32" s="237" t="str">
        <f>IF(AT21=13,DB!AI19,"")</f>
        <v/>
      </c>
      <c r="Y32" s="237"/>
      <c r="Z32" s="237" t="str">
        <f>IF(AT21=13,DB!AI20,"")</f>
        <v/>
      </c>
      <c r="AA32" s="237"/>
      <c r="AB32" s="237" t="str">
        <f>IF(AT21=13,DB!AI21,"")</f>
        <v/>
      </c>
      <c r="AC32" s="237"/>
      <c r="AD32" s="237" t="str">
        <f>IF(AT21=13,DB!AI22,"")</f>
        <v/>
      </c>
      <c r="AE32" s="237"/>
      <c r="AF32" s="237" t="str">
        <f>IF(AT21=13,DB!AI23,"")</f>
        <v/>
      </c>
      <c r="AG32" s="237"/>
      <c r="AH32" s="237" t="str">
        <f>IF(AT21=13,DB!AI24,"")</f>
        <v/>
      </c>
      <c r="AI32" s="237"/>
      <c r="AJ32" s="237" t="str">
        <f>IF(AT21=13,DB!AI25,"")</f>
        <v/>
      </c>
      <c r="AK32" s="237"/>
      <c r="AL32" s="237" t="str">
        <f>IF(AT21=13,DB!AI26,"")</f>
        <v/>
      </c>
      <c r="AM32" s="237"/>
      <c r="AN32" s="237" t="str">
        <f>IF(AT21=13,DB!AI27,"")</f>
        <v/>
      </c>
      <c r="AO32" s="237"/>
      <c r="AP32" s="237" t="str">
        <f>IF(AT21=13,DB!AI28,"")</f>
        <v/>
      </c>
      <c r="AQ32" s="237"/>
      <c r="AR32" s="237" t="str">
        <f>IF(AT21=13,DB!AI29,"")</f>
        <v/>
      </c>
      <c r="AS32" s="239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0</v>
      </c>
      <c r="AX32" s="21">
        <f>IF(M21="1x",IF(OR(E21=1,E21="x"),IF(L21=E21,0,1),0),0)+IF(M21=12,IF(OR(E21=1,E21=2),IF(L21=E21,0,1),0),0)+IF(M21="x2",IF(OR(E21="x",E21=2),IF(L21=E21,0,1),0),0)+IF(M21="1x2",IF(L21=E21,0,1),0)</f>
        <v>0</v>
      </c>
      <c r="AY32" s="21">
        <f>IF(O21="1x",IF(OR(E21=1,E21="x"),IF(N21=E21,0,1),0),0)+IF(O21=12,IF(OR(E21=1,E21=2),IF(N21=E21,0,1),0),0)+IF(O21="x2",IF(OR(E21="x",E21=2),IF(N21=E21,0,1),0),0)+IF(O21="1x2",IF(N21=E21,0,1),0)</f>
        <v>0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0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0</v>
      </c>
      <c r="BF32" s="21">
        <f>IF(AC21="1x",IF(OR(E21=1,E21="x"),IF(AB21=E21,0,1),0),0)+IF(AC21=12,IF(OR(E21=1,E21=2),IF(AB21=E21,0,1),0),0)+IF(AC21="x2",IF(OR(E21="x",E21=2),IF(AB21=E21,0,1),0),0)+IF(AC21="1x2",IF(AB21=E21,0,1),0)</f>
        <v>0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0</v>
      </c>
      <c r="BJ32" s="21">
        <f>IF(AK21="1x",IF(OR(E21=1,E21="x"),IF(AJ21=E21,0,1),0),0)+IF(AK21=12,IF(OR(E21=1,E21=2),IF(AJ21=E21,0,1),0),0)+IF(AK21="x2",IF(OR(E21="x",E21=2),IF(AJ21=E21,0,1),0),0)+IF(AK21="1x2",IF(AJ21=E21,0,1),0)</f>
        <v>0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0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233" t="s">
        <v>56</v>
      </c>
      <c r="B33" s="234"/>
      <c r="C33" s="234"/>
      <c r="D33" s="234"/>
      <c r="E33" s="235"/>
      <c r="F33" s="240" t="str">
        <f>IF(AT21=13,DB!AJ10,"")</f>
        <v/>
      </c>
      <c r="G33" s="240"/>
      <c r="H33" s="240" t="str">
        <f>IF(AT21=13,DB!AJ11,"")</f>
        <v/>
      </c>
      <c r="I33" s="240"/>
      <c r="J33" s="240" t="str">
        <f>IF(AT21=13,DB!AJ12,"")</f>
        <v/>
      </c>
      <c r="K33" s="240"/>
      <c r="L33" s="240" t="str">
        <f>IF(AT21=13,DB!AJ13,"")</f>
        <v/>
      </c>
      <c r="M33" s="240"/>
      <c r="N33" s="240" t="str">
        <f>IF(AT21=13,DB!AJ14,"")</f>
        <v/>
      </c>
      <c r="O33" s="240"/>
      <c r="P33" s="240" t="str">
        <f>IF(AT21=13,DB!AJ15,"")</f>
        <v/>
      </c>
      <c r="Q33" s="240"/>
      <c r="R33" s="240" t="str">
        <f>IF(AT21=13,DB!AJ16,"")</f>
        <v/>
      </c>
      <c r="S33" s="240"/>
      <c r="T33" s="240" t="str">
        <f>IF(AT21=13,DB!AJ17,"")</f>
        <v/>
      </c>
      <c r="U33" s="240"/>
      <c r="V33" s="240" t="str">
        <f>IF(AT21=13,DB!AJ18,"")</f>
        <v/>
      </c>
      <c r="W33" s="240"/>
      <c r="X33" s="240" t="str">
        <f>IF(AT21=13,DB!AJ19,"")</f>
        <v/>
      </c>
      <c r="Y33" s="240"/>
      <c r="Z33" s="240" t="str">
        <f>IF(AT21=13,DB!AJ20,"")</f>
        <v/>
      </c>
      <c r="AA33" s="240"/>
      <c r="AB33" s="240" t="str">
        <f>IF(AT21=13,DB!AJ21,"")</f>
        <v/>
      </c>
      <c r="AC33" s="240"/>
      <c r="AD33" s="240" t="str">
        <f>IF(AT21=13,DB!AJ22,"")</f>
        <v/>
      </c>
      <c r="AE33" s="240"/>
      <c r="AF33" s="240" t="str">
        <f>IF(AT21=13,DB!AJ23,"")</f>
        <v/>
      </c>
      <c r="AG33" s="240"/>
      <c r="AH33" s="240" t="str">
        <f>IF(AT21=13,DB!AJ24,"")</f>
        <v/>
      </c>
      <c r="AI33" s="240"/>
      <c r="AJ33" s="240" t="str">
        <f>IF(AT21=13,DB!AJ25,"")</f>
        <v/>
      </c>
      <c r="AK33" s="240"/>
      <c r="AL33" s="240" t="str">
        <f>IF(AT21=13,DB!AJ26,"")</f>
        <v/>
      </c>
      <c r="AM33" s="240"/>
      <c r="AN33" s="240" t="str">
        <f>IF(AT21=13,DB!AJ27,"")</f>
        <v/>
      </c>
      <c r="AO33" s="240"/>
      <c r="AP33" s="240" t="str">
        <f>IF(AT21=13,DB!AJ28,"")</f>
        <v/>
      </c>
      <c r="AQ33" s="240"/>
      <c r="AR33" s="241" t="str">
        <f>IF(AT21=13,DB!AJ29,"")</f>
        <v/>
      </c>
      <c r="AS33" s="242"/>
      <c r="AU33" s="21">
        <f t="shared" ref="AU33:BN33" si="64">IF(AU23=0,AU27+SUM(AU29:AU32),"")</f>
        <v>1</v>
      </c>
      <c r="AV33" s="21">
        <f t="shared" si="64"/>
        <v>1</v>
      </c>
      <c r="AW33" s="21">
        <f t="shared" si="64"/>
        <v>1</v>
      </c>
      <c r="AX33" s="21">
        <f t="shared" si="64"/>
        <v>1</v>
      </c>
      <c r="AY33" s="21">
        <f t="shared" si="64"/>
        <v>1</v>
      </c>
      <c r="AZ33" s="21">
        <f t="shared" si="64"/>
        <v>1</v>
      </c>
      <c r="BA33" s="21">
        <f t="shared" si="64"/>
        <v>1</v>
      </c>
      <c r="BB33" s="21">
        <f t="shared" si="64"/>
        <v>1</v>
      </c>
      <c r="BC33" s="21">
        <f t="shared" si="64"/>
        <v>1</v>
      </c>
      <c r="BD33" s="21">
        <f t="shared" si="64"/>
        <v>1</v>
      </c>
      <c r="BE33" s="21">
        <f t="shared" si="64"/>
        <v>1</v>
      </c>
      <c r="BF33" s="21">
        <f t="shared" si="64"/>
        <v>1</v>
      </c>
      <c r="BG33" s="21">
        <f t="shared" si="64"/>
        <v>1</v>
      </c>
      <c r="BH33" s="21" t="str">
        <f t="shared" si="64"/>
        <v/>
      </c>
      <c r="BI33" s="21">
        <f t="shared" si="64"/>
        <v>1</v>
      </c>
      <c r="BJ33" s="21">
        <f t="shared" si="64"/>
        <v>1</v>
      </c>
      <c r="BK33" s="21">
        <f t="shared" si="64"/>
        <v>1</v>
      </c>
      <c r="BL33" s="21">
        <f t="shared" si="64"/>
        <v>1</v>
      </c>
      <c r="BM33" s="21">
        <f t="shared" si="64"/>
        <v>1</v>
      </c>
      <c r="BN33" s="21">
        <f t="shared" si="64"/>
        <v>1</v>
      </c>
    </row>
    <row r="34" spans="1:75" ht="5.45" customHeight="1" thickBot="1">
      <c r="A34" s="211"/>
      <c r="B34" s="186"/>
      <c r="C34" s="186"/>
      <c r="D34" s="186"/>
      <c r="E34" s="186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10"/>
    </row>
    <row r="35" spans="1:75" ht="21.6" customHeight="1" thickBot="1">
      <c r="A35" s="227" t="s">
        <v>58</v>
      </c>
      <c r="B35" s="228"/>
      <c r="C35" s="228"/>
      <c r="D35" s="228"/>
      <c r="E35" s="229"/>
      <c r="F35" s="226" t="str">
        <f>IF(AT21=13,IF(LEFT(F7,3)="Res",AT24,IF(LEFT(F7,4)="MR -",AT30,IF(LEFT(F7,2)="MR",AT27,IF(OR(F7="Disket",F7="Udmeldt"),0,AU33)))),"")</f>
        <v/>
      </c>
      <c r="G35" s="226"/>
      <c r="H35" s="226" t="str">
        <f>IF(AT21=13,IF(LEFT(H7,3)="Res",AT24,IF(LEFT(H7,4)="MR -",AT30,IF(LEFT(H7,2)="MR",AT27,IF(OR(H7="Disket",H7="Udmeldt"),0,AV33)))),"")</f>
        <v/>
      </c>
      <c r="I35" s="226"/>
      <c r="J35" s="226" t="str">
        <f>IF(AT21=13,IF(LEFT(J7,3)="Res",AT24,IF(LEFT(J7,4)="MR -",AT30,IF(LEFT(J7,2)="MR",AT27,IF(OR(J7="Disket",J7="Udmeldt"),0,AW33)))),"")</f>
        <v/>
      </c>
      <c r="K35" s="226"/>
      <c r="L35" s="226" t="str">
        <f>IF(AT21=13,IF(LEFT(L7,3)="Res",AT24,IF(LEFT(L7,4)="MR -",AT30,IF(LEFT(L7,2)="MR",AT27,IF(OR(L7="Disket",L7="Udmeldt"),0,AX33)))),"")</f>
        <v/>
      </c>
      <c r="M35" s="226"/>
      <c r="N35" s="226" t="str">
        <f>IF(AT21=13,IF(LEFT(N7,3)="Res",AT24,IF(LEFT(N7,4)="MR -",AT30,IF(LEFT(N7,2)="MR",AT27,IF(OR(N7="Disket",N7="Udmeldt"),0,AY33)))),"")</f>
        <v/>
      </c>
      <c r="O35" s="226"/>
      <c r="P35" s="226" t="str">
        <f>IF(AT21=13,IF(LEFT(P7,3)="Res",AT24,IF(LEFT(P7,4)="MR -",AT30,IF(LEFT(P7,2)="MR",AT27,IF(OR(P7="Disket",P7="Udmeldt"),0,AZ33)))),"")</f>
        <v/>
      </c>
      <c r="Q35" s="226"/>
      <c r="R35" s="226" t="str">
        <f>IF(AT21=13,IF(LEFT(R7,3)="Res",AT24,IF(LEFT(R7,4)="MR -",AT30,IF(LEFT(R7,2)="MR",AT27,IF(OR(R7="Disket",R7="Udmeldt"),0,BA33)))),"")</f>
        <v/>
      </c>
      <c r="S35" s="226"/>
      <c r="T35" s="226" t="str">
        <f>IF(AT21=13,IF(LEFT(T7,3)="Res",AT24,IF(LEFT(T7,4)="MR -",AT30,IF(LEFT(T7,2)="MR",AT27,IF(OR(T7="Disket",T7="Udmeldt"),0,BB33)))),"")</f>
        <v/>
      </c>
      <c r="U35" s="226"/>
      <c r="V35" s="226" t="str">
        <f>IF(AT21=13,IF(LEFT(V7,3)="Res",AT24,IF(LEFT(V7,4)="MR -",AT30,IF(LEFT(V7,2)="MR",AT27,IF(OR(V7="Disket",V7="Udmeldt"),0,BC33)))),"")</f>
        <v/>
      </c>
      <c r="W35" s="226"/>
      <c r="X35" s="226" t="str">
        <f>IF(AT21=13,IF(LEFT(X7,3)="Res",AT24,IF(LEFT(X7,4)="MR -",AT30,IF(LEFT(X7,2)="MR",AT27,IF(OR(X7="Disket",X7="Udmeldt"),0,BD33)))),"")</f>
        <v/>
      </c>
      <c r="Y35" s="226"/>
      <c r="Z35" s="226" t="str">
        <f>IF(AT21=13,IF(LEFT(Z7,3)="Res",AT24,IF(LEFT(Z7,4)="MR -",AT30,IF(LEFT(Z7,2)="MR",AT27,IF(OR(Z7="Disket",Z7="Udmeldt"),0,BE33)))),"")</f>
        <v/>
      </c>
      <c r="AA35" s="226"/>
      <c r="AB35" s="226" t="str">
        <f>IF(AT21=13,IF(LEFT(AB7,3)="Res",AT24,IF(LEFT(AB7,4)="MR -",AT30,IF(LEFT(AB7,2)="MR",AT27,IF(OR(AB7="Disket",AB7="Udmeldt"),0,BF33)))),"")</f>
        <v/>
      </c>
      <c r="AC35" s="226"/>
      <c r="AD35" s="226" t="str">
        <f>IF(AT21=13,IF(LEFT(AD7,3)="Res",AT24,IF(LEFT(AD7,4)="MR -",AT30,IF(LEFT(AD7,2)="MR",AT27,IF(OR(AD7="Disket",AD7="Udmeldt"),0,BG33)))),"")</f>
        <v/>
      </c>
      <c r="AE35" s="226"/>
      <c r="AF35" s="226" t="str">
        <f>IF(AT21=13,IF(LEFT(AF7,3)="Res",AT24,IF(LEFT(AF7,4)="MR -",AT30,IF(LEFT(AF7,2)="MR",AT27,IF(OR(AF7="Disket",AF7="Udmeldt"),0,BH33)))),"")</f>
        <v/>
      </c>
      <c r="AG35" s="226"/>
      <c r="AH35" s="226" t="str">
        <f>IF(AT21=13,IF(LEFT(AH7,3)="Res",AT24,IF(LEFT(AH7,4)="MR -",AT30,IF(LEFT(AH7,2)="MR",AT27,IF(OR(AH7="Disket",AH7="Udmeldt"),0,BI33)))),"")</f>
        <v/>
      </c>
      <c r="AI35" s="226"/>
      <c r="AJ35" s="226" t="str">
        <f>IF(AT21=13,IF(LEFT(AJ7,3)="Res",AT24,IF(LEFT(AJ7,4)="MR -",AT30,IF(LEFT(AJ7,2)="MR",AT27,IF(OR(AJ7="Disket",AJ7="Udmeldt"),0,BJ33)))),"")</f>
        <v/>
      </c>
      <c r="AK35" s="226"/>
      <c r="AL35" s="226" t="str">
        <f>IF(AT21=13,IF(LEFT(AL7,3)="Res",AT24,IF(LEFT(AL7,4)="MR -",AT30,IF(LEFT(AL7,2)="MR",AT27,IF(OR(AL7="Disket",AL7="Udmeldt"),0,BK33)))),"")</f>
        <v/>
      </c>
      <c r="AM35" s="226"/>
      <c r="AN35" s="226" t="str">
        <f>IF(AT21=13,IF(LEFT(AN7,3)="Res",AT24,IF(LEFT(AN7,4)="MR -",AT30,IF(LEFT(AN7,2)="MR",AT27,IF(OR(AN7="Disket",AN7="Udmeldt"),0,BL33)))),"")</f>
        <v/>
      </c>
      <c r="AO35" s="226"/>
      <c r="AP35" s="226" t="str">
        <f>IF(AT21=13,IF(LEFT(AP7,3)="Res",AT24,IF(LEFT(AP7,4)="MR -",AT30,IF(LEFT(AP7,2)="MR",AT27,IF(OR(AP7="Disket",AP7="Udmeldt"),0,BM33)))),"")</f>
        <v/>
      </c>
      <c r="AQ35" s="226"/>
      <c r="AR35" s="226" t="str">
        <f>IF(AT21=13,IF(LEFT(AR7,3)="Res",AT24,IF(LEFT(AR7,4)="MR -",AT30,IF(LEFT(AR7,2)="MR",AT27,IF(OR(AR7="Disket",AR7="Udmeldt"),0,BN33)))),"")</f>
        <v/>
      </c>
      <c r="AS35" s="238"/>
    </row>
    <row r="36" spans="1:75" ht="21.6" customHeight="1">
      <c r="A36" s="230" t="s">
        <v>54</v>
      </c>
      <c r="B36" s="231"/>
      <c r="C36" s="231"/>
      <c r="D36" s="231"/>
      <c r="E36" s="232"/>
      <c r="F36" s="243">
        <f>DB!AK10</f>
        <v>98</v>
      </c>
      <c r="G36" s="243"/>
      <c r="H36" s="243">
        <f>DB!AK11</f>
        <v>98</v>
      </c>
      <c r="I36" s="243"/>
      <c r="J36" s="243">
        <f>DB!AK12</f>
        <v>96</v>
      </c>
      <c r="K36" s="243"/>
      <c r="L36" s="243">
        <f>DB!AK13</f>
        <v>95</v>
      </c>
      <c r="M36" s="243"/>
      <c r="N36" s="243">
        <f>DB!AK14</f>
        <v>96</v>
      </c>
      <c r="O36" s="243"/>
      <c r="P36" s="243">
        <f>DB!AK15</f>
        <v>95</v>
      </c>
      <c r="Q36" s="243"/>
      <c r="R36" s="243">
        <f>DB!AK16</f>
        <v>96</v>
      </c>
      <c r="S36" s="243"/>
      <c r="T36" s="243">
        <f>DB!AK17</f>
        <v>98</v>
      </c>
      <c r="U36" s="243"/>
      <c r="V36" s="243">
        <f>DB!AK18</f>
        <v>97</v>
      </c>
      <c r="W36" s="243"/>
      <c r="X36" s="243">
        <f>DB!AK19</f>
        <v>98</v>
      </c>
      <c r="Y36" s="243"/>
      <c r="Z36" s="243">
        <f>DB!AK20</f>
        <v>92</v>
      </c>
      <c r="AA36" s="243"/>
      <c r="AB36" s="243">
        <f>DB!AK21</f>
        <v>92</v>
      </c>
      <c r="AC36" s="243"/>
      <c r="AD36" s="243">
        <f>DB!AK22</f>
        <v>95</v>
      </c>
      <c r="AE36" s="243"/>
      <c r="AF36" s="243">
        <f>DB!AK23</f>
        <v>91</v>
      </c>
      <c r="AG36" s="243"/>
      <c r="AH36" s="243">
        <f>DB!AK24</f>
        <v>97</v>
      </c>
      <c r="AI36" s="243"/>
      <c r="AJ36" s="243">
        <f>DB!AK25</f>
        <v>91</v>
      </c>
      <c r="AK36" s="243"/>
      <c r="AL36" s="243">
        <f>DB!AK26</f>
        <v>93</v>
      </c>
      <c r="AM36" s="243"/>
      <c r="AN36" s="243">
        <f>DB!AK27</f>
        <v>95</v>
      </c>
      <c r="AO36" s="243"/>
      <c r="AP36" s="243">
        <f>DB!AK28</f>
        <v>90</v>
      </c>
      <c r="AQ36" s="243"/>
      <c r="AR36" s="243">
        <f>DB!AK29</f>
        <v>92</v>
      </c>
      <c r="AS36" s="244"/>
    </row>
    <row r="37" spans="1:75" ht="21.6" customHeight="1" thickBot="1">
      <c r="A37" s="233" t="s">
        <v>27</v>
      </c>
      <c r="B37" s="234"/>
      <c r="C37" s="234"/>
      <c r="D37" s="234"/>
      <c r="E37" s="235"/>
      <c r="F37" s="245">
        <f>DB!AL10</f>
        <v>1</v>
      </c>
      <c r="G37" s="245"/>
      <c r="H37" s="245">
        <f>DB!AL11</f>
        <v>1</v>
      </c>
      <c r="I37" s="245"/>
      <c r="J37" s="245">
        <f>DB!AL12</f>
        <v>7</v>
      </c>
      <c r="K37" s="245"/>
      <c r="L37" s="245">
        <f>DB!AL13</f>
        <v>10</v>
      </c>
      <c r="M37" s="245"/>
      <c r="N37" s="245">
        <f>DB!AL14</f>
        <v>7</v>
      </c>
      <c r="O37" s="245"/>
      <c r="P37" s="245">
        <f>DB!AL15</f>
        <v>10</v>
      </c>
      <c r="Q37" s="245"/>
      <c r="R37" s="245">
        <f>DB!AL16</f>
        <v>7</v>
      </c>
      <c r="S37" s="245"/>
      <c r="T37" s="245">
        <f>DB!AL17</f>
        <v>1</v>
      </c>
      <c r="U37" s="245"/>
      <c r="V37" s="245">
        <f>DB!AL18</f>
        <v>5</v>
      </c>
      <c r="W37" s="245"/>
      <c r="X37" s="245">
        <f>DB!AL19</f>
        <v>1</v>
      </c>
      <c r="Y37" s="245"/>
      <c r="Z37" s="245">
        <f>DB!AL20</f>
        <v>15</v>
      </c>
      <c r="AA37" s="245"/>
      <c r="AB37" s="245">
        <f>DB!AL21</f>
        <v>15</v>
      </c>
      <c r="AC37" s="245"/>
      <c r="AD37" s="245">
        <f>DB!AL22</f>
        <v>10</v>
      </c>
      <c r="AE37" s="245"/>
      <c r="AF37" s="245">
        <f>DB!AL23</f>
        <v>18</v>
      </c>
      <c r="AG37" s="245"/>
      <c r="AH37" s="245">
        <f>DB!AL24</f>
        <v>5</v>
      </c>
      <c r="AI37" s="245"/>
      <c r="AJ37" s="245">
        <f>DB!AL25</f>
        <v>18</v>
      </c>
      <c r="AK37" s="245"/>
      <c r="AL37" s="245">
        <f>DB!AL26</f>
        <v>14</v>
      </c>
      <c r="AM37" s="245"/>
      <c r="AN37" s="245">
        <f>DB!AL27</f>
        <v>10</v>
      </c>
      <c r="AO37" s="245"/>
      <c r="AP37" s="245">
        <f>DB!AL28</f>
        <v>20</v>
      </c>
      <c r="AQ37" s="245"/>
      <c r="AR37" s="245">
        <f>DB!AL29</f>
        <v>15</v>
      </c>
      <c r="AS37" s="246"/>
    </row>
    <row r="38" spans="1:75" ht="21.6" customHeight="1">
      <c r="A38" s="236" t="s">
        <v>55</v>
      </c>
      <c r="B38" s="231"/>
      <c r="C38" s="231"/>
      <c r="D38" s="231"/>
      <c r="E38" s="232"/>
      <c r="F38" s="237" t="str">
        <f>IF(AT21=13,DB!AN10,"")</f>
        <v/>
      </c>
      <c r="G38" s="237"/>
      <c r="H38" s="237" t="str">
        <f>IF(AT21=13,DB!AN11,"")</f>
        <v/>
      </c>
      <c r="I38" s="237"/>
      <c r="J38" s="237" t="str">
        <f>IF(AT21=13,DB!AN12,"")</f>
        <v/>
      </c>
      <c r="K38" s="237"/>
      <c r="L38" s="237" t="str">
        <f>IF(AT21=13,DB!AN13,"")</f>
        <v/>
      </c>
      <c r="M38" s="237"/>
      <c r="N38" s="237" t="str">
        <f>IF(AT21=13,DB!AN14,"")</f>
        <v/>
      </c>
      <c r="O38" s="237"/>
      <c r="P38" s="237" t="str">
        <f>IF(AT21=13,DB!AN15,"")</f>
        <v/>
      </c>
      <c r="Q38" s="237"/>
      <c r="R38" s="237" t="str">
        <f>IF(AT21=13,DB!AN16,"")</f>
        <v/>
      </c>
      <c r="S38" s="237"/>
      <c r="T38" s="237" t="str">
        <f>IF(AT21=13,DB!AN17,"")</f>
        <v/>
      </c>
      <c r="U38" s="237"/>
      <c r="V38" s="237" t="str">
        <f>IF(AT21=13,DB!AN18,"")</f>
        <v/>
      </c>
      <c r="W38" s="237"/>
      <c r="X38" s="237" t="str">
        <f>IF(AT21=13,DB!AN19,"")</f>
        <v/>
      </c>
      <c r="Y38" s="237"/>
      <c r="Z38" s="237" t="str">
        <f>IF(AT21=13,DB!AN20,"")</f>
        <v/>
      </c>
      <c r="AA38" s="237"/>
      <c r="AB38" s="237" t="str">
        <f>IF(AT21=13,DB!AN21,"")</f>
        <v/>
      </c>
      <c r="AC38" s="237"/>
      <c r="AD38" s="237" t="str">
        <f>IF(AT21=13,DB!AN22,"")</f>
        <v/>
      </c>
      <c r="AE38" s="237"/>
      <c r="AF38" s="237" t="str">
        <f>IF(AT21=13,DB!AN23,"")</f>
        <v/>
      </c>
      <c r="AG38" s="237"/>
      <c r="AH38" s="237" t="str">
        <f>IF(AT21=13,DB!AN24,"")</f>
        <v/>
      </c>
      <c r="AI38" s="237"/>
      <c r="AJ38" s="237" t="str">
        <f>IF(AT21=13,DB!AN25,"")</f>
        <v/>
      </c>
      <c r="AK38" s="237"/>
      <c r="AL38" s="237" t="str">
        <f>IF(AT21=13,DB!AN26,"")</f>
        <v/>
      </c>
      <c r="AM38" s="237"/>
      <c r="AN38" s="237" t="str">
        <f>IF(AT21=13,DB!AN27,"")</f>
        <v/>
      </c>
      <c r="AO38" s="237"/>
      <c r="AP38" s="237" t="str">
        <f>IF(AT21=13,DB!AN28,"")</f>
        <v/>
      </c>
      <c r="AQ38" s="237"/>
      <c r="AR38" s="237" t="str">
        <f>IF(AT21=13,DB!AN29,"")</f>
        <v/>
      </c>
      <c r="AS38" s="239"/>
    </row>
    <row r="39" spans="1:75" ht="21.6" customHeight="1" thickBot="1">
      <c r="A39" s="233" t="s">
        <v>56</v>
      </c>
      <c r="B39" s="234"/>
      <c r="C39" s="234"/>
      <c r="D39" s="234"/>
      <c r="E39" s="235"/>
      <c r="F39" s="240" t="str">
        <f>IF(AT21=13,DB!AO10,"")</f>
        <v/>
      </c>
      <c r="G39" s="240"/>
      <c r="H39" s="240" t="str">
        <f>IF(AT21=13,DB!AO11,"")</f>
        <v/>
      </c>
      <c r="I39" s="240"/>
      <c r="J39" s="240" t="str">
        <f>IF(AT21=13,DB!AO12,"")</f>
        <v/>
      </c>
      <c r="K39" s="240"/>
      <c r="L39" s="240" t="str">
        <f>IF(AT21=13,DB!AO13,"")</f>
        <v/>
      </c>
      <c r="M39" s="240"/>
      <c r="N39" s="240" t="str">
        <f>IF(AT21=13,DB!AO14,"")</f>
        <v/>
      </c>
      <c r="O39" s="240"/>
      <c r="P39" s="240" t="str">
        <f>IF(AT21=13,DB!AO15,"")</f>
        <v/>
      </c>
      <c r="Q39" s="240"/>
      <c r="R39" s="240" t="str">
        <f>IF(AT21=13,DB!AO16,"")</f>
        <v/>
      </c>
      <c r="S39" s="240"/>
      <c r="T39" s="240" t="str">
        <f>IF(AT21=13,DB!AO17,"")</f>
        <v/>
      </c>
      <c r="U39" s="240"/>
      <c r="V39" s="240" t="str">
        <f>IF(AT21=13,DB!AO18,"")</f>
        <v/>
      </c>
      <c r="W39" s="240"/>
      <c r="X39" s="240" t="str">
        <f>IF(AT21=13,DB!AO19,"")</f>
        <v/>
      </c>
      <c r="Y39" s="240"/>
      <c r="Z39" s="240" t="str">
        <f>IF(AT21=13,DB!AO20,"")</f>
        <v/>
      </c>
      <c r="AA39" s="240"/>
      <c r="AB39" s="240" t="str">
        <f>IF(AT21=13,DB!AO21,"")</f>
        <v/>
      </c>
      <c r="AC39" s="240"/>
      <c r="AD39" s="240" t="str">
        <f>IF(AT21=13,DB!AO22,"")</f>
        <v/>
      </c>
      <c r="AE39" s="240"/>
      <c r="AF39" s="240" t="str">
        <f>IF(AT21=13,DB!AO23,"")</f>
        <v/>
      </c>
      <c r="AG39" s="240"/>
      <c r="AH39" s="240" t="str">
        <f>IF(AT21=13,DB!AO24,"")</f>
        <v/>
      </c>
      <c r="AI39" s="240"/>
      <c r="AJ39" s="240" t="str">
        <f>IF(AT21=13,DB!AO25,"")</f>
        <v/>
      </c>
      <c r="AK39" s="240"/>
      <c r="AL39" s="240" t="str">
        <f>IF(AT21=13,DB!AO26,"")</f>
        <v/>
      </c>
      <c r="AM39" s="240"/>
      <c r="AN39" s="240" t="str">
        <f>IF(AT21=13,DB!AO27,"")</f>
        <v/>
      </c>
      <c r="AO39" s="240"/>
      <c r="AP39" s="240" t="str">
        <f>IF(AT21=13,DB!AO28,"")</f>
        <v/>
      </c>
      <c r="AQ39" s="240"/>
      <c r="AR39" s="241" t="str">
        <f>IF(AT21=13,DB!AO29,"")</f>
        <v/>
      </c>
      <c r="AS39" s="242"/>
    </row>
    <row r="40" spans="1:75" ht="5.45" customHeight="1" thickBot="1">
      <c r="A40" s="211"/>
      <c r="B40" s="186"/>
      <c r="C40" s="186"/>
      <c r="D40" s="186"/>
      <c r="E40" s="186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10"/>
    </row>
    <row r="41" spans="1:75" ht="21.6" customHeight="1">
      <c r="A41" s="236" t="s">
        <v>26</v>
      </c>
      <c r="B41" s="231"/>
      <c r="C41" s="231"/>
      <c r="D41" s="231"/>
      <c r="E41" s="232"/>
      <c r="F41" s="243">
        <f>DB!AP10</f>
        <v>4</v>
      </c>
      <c r="G41" s="243"/>
      <c r="H41" s="243">
        <f>DB!AP11</f>
        <v>14</v>
      </c>
      <c r="I41" s="243"/>
      <c r="J41" s="243">
        <f>DB!AP12</f>
        <v>15</v>
      </c>
      <c r="K41" s="243"/>
      <c r="L41" s="243">
        <f>DB!AP13</f>
        <v>18</v>
      </c>
      <c r="M41" s="243"/>
      <c r="N41" s="243">
        <f>DB!AP14</f>
        <v>21</v>
      </c>
      <c r="O41" s="243"/>
      <c r="P41" s="243">
        <f>DB!AP15</f>
        <v>21</v>
      </c>
      <c r="Q41" s="243"/>
      <c r="R41" s="243">
        <f>DB!AP16</f>
        <v>22</v>
      </c>
      <c r="S41" s="243"/>
      <c r="T41" s="243">
        <f>DB!AP17</f>
        <v>22</v>
      </c>
      <c r="U41" s="243"/>
      <c r="V41" s="243">
        <f>DB!AP18</f>
        <v>25</v>
      </c>
      <c r="W41" s="243"/>
      <c r="X41" s="243">
        <f>DB!AP19</f>
        <v>25</v>
      </c>
      <c r="Y41" s="243"/>
      <c r="Z41" s="243">
        <f>DB!AP20</f>
        <v>27</v>
      </c>
      <c r="AA41" s="243"/>
      <c r="AB41" s="243">
        <f>DB!AP21</f>
        <v>28</v>
      </c>
      <c r="AC41" s="243"/>
      <c r="AD41" s="243">
        <f>DB!AP22</f>
        <v>29</v>
      </c>
      <c r="AE41" s="243"/>
      <c r="AF41" s="243">
        <f>DB!AP23</f>
        <v>33</v>
      </c>
      <c r="AG41" s="243"/>
      <c r="AH41" s="243">
        <f>DB!AP24</f>
        <v>34</v>
      </c>
      <c r="AI41" s="243"/>
      <c r="AJ41" s="243">
        <f>DB!AP25</f>
        <v>36</v>
      </c>
      <c r="AK41" s="243"/>
      <c r="AL41" s="243">
        <f>DB!AP26</f>
        <v>39</v>
      </c>
      <c r="AM41" s="243"/>
      <c r="AN41" s="243">
        <f>DB!AP27</f>
        <v>41</v>
      </c>
      <c r="AO41" s="243"/>
      <c r="AP41" s="243">
        <f>DB!AP28</f>
        <v>41</v>
      </c>
      <c r="AQ41" s="243"/>
      <c r="AR41" s="243">
        <f>DB!AP29</f>
        <v>49</v>
      </c>
      <c r="AS41" s="244"/>
      <c r="BV41" s="25"/>
      <c r="BW41" s="25"/>
    </row>
    <row r="42" spans="1:75" ht="21.6" customHeight="1">
      <c r="A42" s="248" t="s">
        <v>59</v>
      </c>
      <c r="B42" s="249"/>
      <c r="C42" s="249"/>
      <c r="D42" s="249"/>
      <c r="E42" s="250"/>
      <c r="F42" s="247" t="str">
        <f>IF(AT21=13,DB!AQ10,"")</f>
        <v/>
      </c>
      <c r="G42" s="247"/>
      <c r="H42" s="247" t="str">
        <f>IF(AT21=13,DB!AQ11,"")</f>
        <v/>
      </c>
      <c r="I42" s="247"/>
      <c r="J42" s="247" t="str">
        <f>IF(AT21=13,DB!AQ12,"")</f>
        <v/>
      </c>
      <c r="K42" s="247"/>
      <c r="L42" s="247" t="str">
        <f>IF(AT21=13,DB!AQ13,"")</f>
        <v/>
      </c>
      <c r="M42" s="247"/>
      <c r="N42" s="247" t="str">
        <f>IF(AT21=13,DB!AQ14,"")</f>
        <v/>
      </c>
      <c r="O42" s="247"/>
      <c r="P42" s="247" t="str">
        <f>IF(AT21=13,DB!AQ15,"")</f>
        <v/>
      </c>
      <c r="Q42" s="247"/>
      <c r="R42" s="247" t="str">
        <f>IF(AT21=13,DB!AQ16,"")</f>
        <v/>
      </c>
      <c r="S42" s="247"/>
      <c r="T42" s="247" t="str">
        <f>IF(AT21=13,DB!AQ17,"")</f>
        <v/>
      </c>
      <c r="U42" s="247"/>
      <c r="V42" s="247" t="str">
        <f>IF(AT21=13,DB!AQ18,"")</f>
        <v/>
      </c>
      <c r="W42" s="247"/>
      <c r="X42" s="247" t="str">
        <f>IF(AT21=13,DB!AQ19,"")</f>
        <v/>
      </c>
      <c r="Y42" s="247"/>
      <c r="Z42" s="247" t="str">
        <f>IF(AT21=13,DB!AQ20,"")</f>
        <v/>
      </c>
      <c r="AA42" s="247"/>
      <c r="AB42" s="247" t="str">
        <f>IF(AT21=13,DB!AQ21,"")</f>
        <v/>
      </c>
      <c r="AC42" s="247"/>
      <c r="AD42" s="247" t="str">
        <f>IF(AT21=13,DB!AQ22,"")</f>
        <v/>
      </c>
      <c r="AE42" s="247"/>
      <c r="AF42" s="247" t="str">
        <f>IF(AT21=13,DB!AQ23,"")</f>
        <v/>
      </c>
      <c r="AG42" s="247"/>
      <c r="AH42" s="247" t="str">
        <f>IF(AT21=13,DB!AQ24,"")</f>
        <v/>
      </c>
      <c r="AI42" s="247"/>
      <c r="AJ42" s="247" t="str">
        <f>IF(AT21=13,DB!AQ25,"")</f>
        <v/>
      </c>
      <c r="AK42" s="247"/>
      <c r="AL42" s="247" t="str">
        <f>IF(AT21=13,DB!AQ26,"")</f>
        <v/>
      </c>
      <c r="AM42" s="247"/>
      <c r="AN42" s="247" t="str">
        <f>IF(AT21=13,DB!AQ27,"")</f>
        <v/>
      </c>
      <c r="AO42" s="247"/>
      <c r="AP42" s="247" t="str">
        <f>IF(AT21=13,DB!AQ28,"")</f>
        <v/>
      </c>
      <c r="AQ42" s="247"/>
      <c r="AR42" s="251" t="str">
        <f>IF(AT21=13,DB!AQ29,"")</f>
        <v/>
      </c>
      <c r="AS42" s="252"/>
      <c r="BV42" s="25"/>
      <c r="BW42" s="25"/>
    </row>
    <row r="43" spans="1:75" ht="21.6" customHeight="1" thickBot="1">
      <c r="A43" s="233" t="s">
        <v>56</v>
      </c>
      <c r="B43" s="234"/>
      <c r="C43" s="234"/>
      <c r="D43" s="234"/>
      <c r="E43" s="235"/>
      <c r="F43" s="240" t="str">
        <f>IF(AT21=13,DB!AS10,"")</f>
        <v/>
      </c>
      <c r="G43" s="240"/>
      <c r="H43" s="240" t="str">
        <f>IF(AT21=13,DB!AS11,"")</f>
        <v/>
      </c>
      <c r="I43" s="240"/>
      <c r="J43" s="240" t="str">
        <f>IF(AT21=13,DB!AS12,"")</f>
        <v/>
      </c>
      <c r="K43" s="240"/>
      <c r="L43" s="240" t="str">
        <f>IF(AT21=13,DB!AS13,"")</f>
        <v/>
      </c>
      <c r="M43" s="240"/>
      <c r="N43" s="240" t="str">
        <f>IF(AT21=13,DB!AS14,"")</f>
        <v/>
      </c>
      <c r="O43" s="240"/>
      <c r="P43" s="240" t="str">
        <f>IF(AT21=13,DB!AS15,"")</f>
        <v/>
      </c>
      <c r="Q43" s="240"/>
      <c r="R43" s="240" t="str">
        <f>IF(AT21=13,DB!AS16,"")</f>
        <v/>
      </c>
      <c r="S43" s="240"/>
      <c r="T43" s="240" t="str">
        <f>IF(AT21=13,DB!AS17,"")</f>
        <v/>
      </c>
      <c r="U43" s="240"/>
      <c r="V43" s="240" t="str">
        <f>IF(AT21=13,DB!AS18,"")</f>
        <v/>
      </c>
      <c r="W43" s="240"/>
      <c r="X43" s="240" t="str">
        <f>IF(AT21=13,DB!AS19,"")</f>
        <v/>
      </c>
      <c r="Y43" s="240"/>
      <c r="Z43" s="240" t="str">
        <f>IF(AT21=13,DB!AS20,"")</f>
        <v/>
      </c>
      <c r="AA43" s="240"/>
      <c r="AB43" s="240" t="str">
        <f>IF(AT21=13,DB!AS21,"")</f>
        <v/>
      </c>
      <c r="AC43" s="240"/>
      <c r="AD43" s="240" t="str">
        <f>IF(AT21=13,DB!AS22,"")</f>
        <v/>
      </c>
      <c r="AE43" s="240"/>
      <c r="AF43" s="240" t="str">
        <f>IF(AT21=13,DB!AS23,"")</f>
        <v/>
      </c>
      <c r="AG43" s="240"/>
      <c r="AH43" s="240" t="str">
        <f>IF(AT21=13,DB!AS24,"")</f>
        <v/>
      </c>
      <c r="AI43" s="240"/>
      <c r="AJ43" s="240" t="str">
        <f>IF(AT21=13,DB!AS25,"")</f>
        <v/>
      </c>
      <c r="AK43" s="240"/>
      <c r="AL43" s="240" t="str">
        <f>IF(AT21=13,DB!AS26,"")</f>
        <v/>
      </c>
      <c r="AM43" s="240"/>
      <c r="AN43" s="240" t="str">
        <f>IF(AT21=13,DB!AS27,"")</f>
        <v/>
      </c>
      <c r="AO43" s="240"/>
      <c r="AP43" s="240" t="str">
        <f>IF(AT21=13,DB!AS28,"")</f>
        <v/>
      </c>
      <c r="AQ43" s="240"/>
      <c r="AR43" s="241" t="str">
        <f>IF(AT21=13,DB!AS29,"")</f>
        <v/>
      </c>
      <c r="AS43" s="242"/>
    </row>
    <row r="44" spans="1:75" ht="5.45" customHeight="1" thickBot="1">
      <c r="A44" s="269"/>
      <c r="B44" s="257"/>
      <c r="C44" s="257"/>
      <c r="D44" s="257"/>
      <c r="E44" s="257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10"/>
    </row>
    <row r="45" spans="1:75" ht="19.5" customHeight="1" thickTop="1">
      <c r="A45" s="270" t="s">
        <v>60</v>
      </c>
      <c r="B45" s="271"/>
      <c r="C45" s="271"/>
      <c r="D45" s="271"/>
      <c r="E45" s="271"/>
      <c r="F45" s="271"/>
      <c r="G45" s="271"/>
      <c r="H45" s="271"/>
      <c r="I45" s="271"/>
      <c r="J45" s="220" t="str">
        <f>CONCATENATE("Tips til ",[1]Sæsonstart!F4)</f>
        <v>Tips til Flemming Jensen</v>
      </c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 t="s">
        <v>61</v>
      </c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</row>
    <row r="46" spans="1:75" ht="19.5" customHeight="1">
      <c r="A46" s="267" t="s">
        <v>62</v>
      </c>
      <c r="B46" s="268"/>
      <c r="C46" s="268"/>
      <c r="D46" s="268"/>
      <c r="E46" s="268"/>
      <c r="F46" s="268"/>
      <c r="G46" s="268"/>
      <c r="H46" s="268"/>
      <c r="I46" s="268"/>
      <c r="J46" s="212" t="str">
        <f>CONCATENATE("senest ",[1]Sæsonstart!A22," kl. ",[1]Sæsonstart!A24)</f>
        <v>senest onsdag kl. 23.00</v>
      </c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 t="s">
        <v>66</v>
      </c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75" ht="19.5" customHeight="1">
      <c r="A47" s="267" t="s">
        <v>63</v>
      </c>
      <c r="B47" s="268"/>
      <c r="C47" s="268"/>
      <c r="D47" s="268"/>
      <c r="E47" s="268"/>
      <c r="F47" s="268"/>
      <c r="G47" s="268"/>
      <c r="H47" s="268"/>
      <c r="I47" s="268"/>
      <c r="J47" s="212" t="str">
        <f>CONCATENATE("på tlf.: ",[1]Sæsonstart!F6,IF([1]Sæsonstart!F8&lt;&gt;""," eller på email: ",""),IF([1]Sæsonstart!F8&lt;&gt;"",[1]Sæsonstart!F8,""))</f>
        <v>på tlf.: 29244417 eller på email: lundstipsforening@gmail.com</v>
      </c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3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A46:I46"/>
    <mergeCell ref="A47:I47"/>
    <mergeCell ref="A24:E24"/>
    <mergeCell ref="A25:E25"/>
    <mergeCell ref="A26:E26"/>
    <mergeCell ref="A27:E27"/>
    <mergeCell ref="A44:E44"/>
    <mergeCell ref="A45:I45"/>
    <mergeCell ref="H41:I41"/>
    <mergeCell ref="F39:G39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R43:AS43"/>
    <mergeCell ref="AP42:AQ42"/>
    <mergeCell ref="AR42:AS42"/>
    <mergeCell ref="F1:AK3"/>
    <mergeCell ref="AL1:AS3"/>
    <mergeCell ref="X41:Y41"/>
    <mergeCell ref="Z41:AA41"/>
    <mergeCell ref="AB41:AC41"/>
    <mergeCell ref="AD41:AE41"/>
    <mergeCell ref="AR41:AS41"/>
    <mergeCell ref="AJ43:AK43"/>
    <mergeCell ref="AL43:AM43"/>
    <mergeCell ref="P42:Q42"/>
    <mergeCell ref="R42:S42"/>
    <mergeCell ref="T42:U42"/>
    <mergeCell ref="P41:Q41"/>
    <mergeCell ref="R41:S41"/>
    <mergeCell ref="T41:U41"/>
    <mergeCell ref="V41:W41"/>
    <mergeCell ref="AL41:AM41"/>
    <mergeCell ref="AF41:AG41"/>
    <mergeCell ref="AH41:AI41"/>
    <mergeCell ref="AJ41:AK41"/>
    <mergeCell ref="A41:E41"/>
    <mergeCell ref="A42:E42"/>
    <mergeCell ref="A43:E43"/>
    <mergeCell ref="F43:G43"/>
    <mergeCell ref="F41:G41"/>
    <mergeCell ref="H42:I42"/>
    <mergeCell ref="AL42:AM42"/>
    <mergeCell ref="X42:Y42"/>
    <mergeCell ref="Z42:AA42"/>
    <mergeCell ref="AB42:AC42"/>
    <mergeCell ref="AD42:AE42"/>
    <mergeCell ref="V42:W42"/>
    <mergeCell ref="AF42:AG42"/>
    <mergeCell ref="V43:W43"/>
    <mergeCell ref="X43:Y43"/>
    <mergeCell ref="AH42:AI42"/>
    <mergeCell ref="Z43:AA43"/>
    <mergeCell ref="H43:I43"/>
    <mergeCell ref="J43:K43"/>
    <mergeCell ref="L43:M43"/>
    <mergeCell ref="T43:U43"/>
    <mergeCell ref="N43:O43"/>
    <mergeCell ref="P43:Q43"/>
    <mergeCell ref="R43:S43"/>
    <mergeCell ref="AJ39:AK39"/>
    <mergeCell ref="AL39:AM39"/>
    <mergeCell ref="AN39:AO39"/>
    <mergeCell ref="AP39:AQ39"/>
    <mergeCell ref="AR39:AS39"/>
    <mergeCell ref="F42:G42"/>
    <mergeCell ref="J42:K42"/>
    <mergeCell ref="L42:M42"/>
    <mergeCell ref="N42:O42"/>
    <mergeCell ref="AJ42:AK42"/>
    <mergeCell ref="AN42:AO42"/>
    <mergeCell ref="J41:K41"/>
    <mergeCell ref="L41:M41"/>
    <mergeCell ref="N41:O41"/>
    <mergeCell ref="AP41:AQ41"/>
    <mergeCell ref="AN41:AO41"/>
    <mergeCell ref="AB38:AC38"/>
    <mergeCell ref="AD38:AE38"/>
    <mergeCell ref="H39:I39"/>
    <mergeCell ref="J39:K39"/>
    <mergeCell ref="L39:M39"/>
    <mergeCell ref="N39:O39"/>
    <mergeCell ref="P39:Q39"/>
    <mergeCell ref="AH38:AI38"/>
    <mergeCell ref="AF38:AG38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F38:G38"/>
    <mergeCell ref="H38:I38"/>
    <mergeCell ref="J38:K38"/>
    <mergeCell ref="L38:M38"/>
    <mergeCell ref="N38:O38"/>
    <mergeCell ref="P38:Q38"/>
    <mergeCell ref="R38:S38"/>
    <mergeCell ref="T38:U38"/>
    <mergeCell ref="AJ38:AK38"/>
    <mergeCell ref="AL38:AM38"/>
    <mergeCell ref="AN38:AO38"/>
    <mergeCell ref="AP38:AQ38"/>
    <mergeCell ref="AR38:AS38"/>
    <mergeCell ref="V38:W38"/>
    <mergeCell ref="X38:Y38"/>
    <mergeCell ref="Z38:AA38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R35:AS35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P32:AQ32"/>
    <mergeCell ref="AR32:AS32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AR30:AS30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J25:AK25"/>
    <mergeCell ref="AL25:AM25"/>
    <mergeCell ref="AN25:AO25"/>
    <mergeCell ref="AP25:AQ25"/>
    <mergeCell ref="AR25:AS25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N27:AO27"/>
    <mergeCell ref="AP27:AQ27"/>
    <mergeCell ref="AR27:AS27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F25:G25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3:AO23"/>
    <mergeCell ref="AP23:AQ23"/>
    <mergeCell ref="AR23:AS23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Z25:AA25"/>
    <mergeCell ref="AB25:AC25"/>
    <mergeCell ref="AD25:AE25"/>
    <mergeCell ref="AF25:AG25"/>
    <mergeCell ref="AH25:AI25"/>
    <mergeCell ref="AL4:AM4"/>
    <mergeCell ref="AN4:AO4"/>
    <mergeCell ref="A35:E35"/>
    <mergeCell ref="A28:E28"/>
    <mergeCell ref="A29:E29"/>
    <mergeCell ref="A30:E30"/>
    <mergeCell ref="A31:E31"/>
    <mergeCell ref="A32:E32"/>
    <mergeCell ref="A33:E33"/>
    <mergeCell ref="A34:E34"/>
    <mergeCell ref="R23:S23"/>
    <mergeCell ref="T23:U23"/>
    <mergeCell ref="F26:G26"/>
    <mergeCell ref="H26:I26"/>
    <mergeCell ref="J26:K26"/>
    <mergeCell ref="L26:M26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P5:AQ5"/>
    <mergeCell ref="AP6:AQ6"/>
    <mergeCell ref="AP7:AQ7"/>
    <mergeCell ref="AR5:AS5"/>
    <mergeCell ref="AR6:AS6"/>
    <mergeCell ref="AR7:AS7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P4:AQ4"/>
    <mergeCell ref="AB4:AC4"/>
    <mergeCell ref="AD4:AE4"/>
    <mergeCell ref="AF4:AG4"/>
    <mergeCell ref="AH4:AI4"/>
    <mergeCell ref="AR4:AS4"/>
    <mergeCell ref="AJ4:AK4"/>
    <mergeCell ref="AJ5:AK5"/>
    <mergeCell ref="AJ6:AK6"/>
    <mergeCell ref="AJ7:AK7"/>
    <mergeCell ref="AL5:AM5"/>
    <mergeCell ref="AL6:AM6"/>
    <mergeCell ref="AL7:AM7"/>
    <mergeCell ref="AN5:AO5"/>
    <mergeCell ref="AN6:AO6"/>
    <mergeCell ref="AN7:AO7"/>
    <mergeCell ref="AD5:AE5"/>
    <mergeCell ref="AD6:AE6"/>
    <mergeCell ref="AD7:AE7"/>
    <mergeCell ref="AF5:AG5"/>
    <mergeCell ref="AF6:AG6"/>
    <mergeCell ref="AF7:AG7"/>
    <mergeCell ref="AH5:AI5"/>
    <mergeCell ref="AH6:AI6"/>
    <mergeCell ref="AH7:AI7"/>
    <mergeCell ref="X5:Y5"/>
    <mergeCell ref="X6:Y6"/>
    <mergeCell ref="X7:Y7"/>
    <mergeCell ref="Z5:AA5"/>
    <mergeCell ref="Z6:AA6"/>
    <mergeCell ref="Z7:AA7"/>
    <mergeCell ref="AB5:AC5"/>
    <mergeCell ref="AB6:AC6"/>
    <mergeCell ref="AB7:AC7"/>
    <mergeCell ref="P7:Q7"/>
    <mergeCell ref="R5:S5"/>
    <mergeCell ref="R6:S6"/>
    <mergeCell ref="R7:S7"/>
    <mergeCell ref="T5:U5"/>
    <mergeCell ref="T6:U6"/>
    <mergeCell ref="T7:U7"/>
    <mergeCell ref="V5:W5"/>
    <mergeCell ref="V6:W6"/>
    <mergeCell ref="V7:W7"/>
    <mergeCell ref="F5:G5"/>
    <mergeCell ref="F6:G6"/>
    <mergeCell ref="F7:G7"/>
    <mergeCell ref="AH46:AS46"/>
    <mergeCell ref="AH45:AS45"/>
    <mergeCell ref="J45:AG45"/>
    <mergeCell ref="J46:AG46"/>
    <mergeCell ref="V28:W28"/>
    <mergeCell ref="X28:Y28"/>
    <mergeCell ref="Z28:AA28"/>
    <mergeCell ref="H5:I5"/>
    <mergeCell ref="H6:I6"/>
    <mergeCell ref="H7:I7"/>
    <mergeCell ref="J5:K5"/>
    <mergeCell ref="J6:K6"/>
    <mergeCell ref="J7:K7"/>
    <mergeCell ref="L5:M5"/>
    <mergeCell ref="L6:M6"/>
    <mergeCell ref="L7:M7"/>
    <mergeCell ref="N5:O5"/>
    <mergeCell ref="N6:O6"/>
    <mergeCell ref="N7:O7"/>
    <mergeCell ref="P5:Q5"/>
    <mergeCell ref="P6:Q6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AR29:AS29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R28:AS28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AJ28:AK28"/>
    <mergeCell ref="AL28:AM28"/>
    <mergeCell ref="AN28:AO28"/>
    <mergeCell ref="AP28:AQ28"/>
    <mergeCell ref="AB28:AC28"/>
    <mergeCell ref="AD28:AE28"/>
    <mergeCell ref="AF28:AG28"/>
    <mergeCell ref="AH28:AI28"/>
    <mergeCell ref="AF30:AG30"/>
    <mergeCell ref="AH30:AI30"/>
    <mergeCell ref="AJ30:AK30"/>
    <mergeCell ref="AL30:AM30"/>
    <mergeCell ref="AN30:AO30"/>
    <mergeCell ref="AP30:AQ30"/>
    <mergeCell ref="AR34:AS34"/>
    <mergeCell ref="F40:G40"/>
    <mergeCell ref="H40:I40"/>
    <mergeCell ref="J40:K40"/>
    <mergeCell ref="R40:S40"/>
    <mergeCell ref="T40:U40"/>
    <mergeCell ref="V40:W40"/>
    <mergeCell ref="X40:Y40"/>
    <mergeCell ref="AF34:AG34"/>
    <mergeCell ref="AH34:AI34"/>
    <mergeCell ref="AB34:AC34"/>
    <mergeCell ref="AD34:AE34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40:E40"/>
    <mergeCell ref="L40:M40"/>
    <mergeCell ref="N40:O40"/>
    <mergeCell ref="P40:Q40"/>
    <mergeCell ref="AN34:AO34"/>
    <mergeCell ref="AP34:AQ34"/>
    <mergeCell ref="AJ34:AK34"/>
    <mergeCell ref="AL34:AM34"/>
    <mergeCell ref="X34:Y34"/>
    <mergeCell ref="Z34:AA34"/>
    <mergeCell ref="A36:E36"/>
    <mergeCell ref="A37:E37"/>
    <mergeCell ref="A38:E38"/>
    <mergeCell ref="A39:E39"/>
    <mergeCell ref="AD35:AE35"/>
    <mergeCell ref="AF35:AG35"/>
    <mergeCell ref="AH35:AI35"/>
    <mergeCell ref="AJ35:AK35"/>
    <mergeCell ref="AL35:AM35"/>
    <mergeCell ref="AN35:AO35"/>
    <mergeCell ref="AP35:AQ35"/>
    <mergeCell ref="F37:G37"/>
    <mergeCell ref="H37:I37"/>
    <mergeCell ref="J37:K37"/>
    <mergeCell ref="AP40:AQ40"/>
    <mergeCell ref="AR40:AS40"/>
    <mergeCell ref="F44:G44"/>
    <mergeCell ref="H44:I44"/>
    <mergeCell ref="J44:K44"/>
    <mergeCell ref="L44:M44"/>
    <mergeCell ref="N44:O44"/>
    <mergeCell ref="P44:Q44"/>
    <mergeCell ref="R44:S44"/>
    <mergeCell ref="T44:U44"/>
    <mergeCell ref="AH40:AI40"/>
    <mergeCell ref="AJ40:AK40"/>
    <mergeCell ref="AL40:AM40"/>
    <mergeCell ref="AN40:AO40"/>
    <mergeCell ref="Z40:AA40"/>
    <mergeCell ref="AB40:AC40"/>
    <mergeCell ref="AD40:AE40"/>
    <mergeCell ref="AF40:AG40"/>
    <mergeCell ref="AN43:AO43"/>
    <mergeCell ref="AP43:AQ43"/>
    <mergeCell ref="AB43:AC43"/>
    <mergeCell ref="AD43:AE43"/>
    <mergeCell ref="AF43:AG43"/>
    <mergeCell ref="AH43:AI43"/>
    <mergeCell ref="AN44:AO44"/>
    <mergeCell ref="V44:W44"/>
    <mergeCell ref="X44:Y44"/>
    <mergeCell ref="Z44:AA44"/>
    <mergeCell ref="AB44:AC44"/>
    <mergeCell ref="AP44:AQ44"/>
    <mergeCell ref="AR44:AS44"/>
    <mergeCell ref="AD44:AE44"/>
    <mergeCell ref="AF44:AG44"/>
    <mergeCell ref="AH44:AI44"/>
    <mergeCell ref="AJ44:AK44"/>
    <mergeCell ref="N22:O22"/>
    <mergeCell ref="P22:Q22"/>
    <mergeCell ref="R22:S22"/>
    <mergeCell ref="T22:U22"/>
    <mergeCell ref="F22:G22"/>
    <mergeCell ref="H22:I22"/>
    <mergeCell ref="J22:K22"/>
    <mergeCell ref="L22:M22"/>
    <mergeCell ref="AL44:AM44"/>
    <mergeCell ref="F23:G23"/>
    <mergeCell ref="H23:I23"/>
    <mergeCell ref="J23:K23"/>
    <mergeCell ref="L23:M23"/>
    <mergeCell ref="N23:O23"/>
    <mergeCell ref="P23:Q23"/>
    <mergeCell ref="AL23:AM23"/>
    <mergeCell ref="F27:G27"/>
    <mergeCell ref="H27:I27"/>
    <mergeCell ref="J27:K27"/>
    <mergeCell ref="L27:M27"/>
    <mergeCell ref="N27:O27"/>
    <mergeCell ref="P27:Q27"/>
    <mergeCell ref="R27:S27"/>
    <mergeCell ref="T27:U27"/>
    <mergeCell ref="AD22:AE22"/>
    <mergeCell ref="AF22:AG22"/>
    <mergeCell ref="AH22:AI22"/>
    <mergeCell ref="AR22:AS22"/>
    <mergeCell ref="AJ22:AK22"/>
    <mergeCell ref="AL22:AM22"/>
    <mergeCell ref="AN22:AO22"/>
    <mergeCell ref="AP22:AQ22"/>
    <mergeCell ref="V22:W22"/>
    <mergeCell ref="X22:Y22"/>
    <mergeCell ref="Z22:AA22"/>
    <mergeCell ref="AB22:AC22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5C79E-91AE-47AC-98B6-87DE8CACB1DE}">
  <sheetPr>
    <pageSetUpPr fitToPage="1"/>
  </sheetPr>
  <dimension ref="A1:GX50"/>
  <sheetViews>
    <sheetView showGridLines="0" zoomScale="50" workbookViewId="0">
      <selection activeCell="A6" sqref="A6:D6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259" t="s">
        <v>49</v>
      </c>
      <c r="B1" s="186"/>
      <c r="C1" s="186"/>
      <c r="D1" s="186"/>
      <c r="E1" s="186"/>
      <c r="F1" s="253" t="str">
        <f>CONCATENATE("2. Division - Danmarksturneringen ",DB!B1)</f>
        <v>2. Division - Danmarksturneringen 2026</v>
      </c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6"/>
      <c r="AM1" s="186"/>
      <c r="AN1" s="186"/>
      <c r="AO1" s="186"/>
      <c r="AP1" s="186"/>
      <c r="AQ1" s="186"/>
      <c r="AR1" s="186"/>
      <c r="AS1" s="186"/>
    </row>
    <row r="2" spans="1:206" ht="19.5" customHeight="1">
      <c r="A2" s="186"/>
      <c r="B2" s="186"/>
      <c r="C2" s="186"/>
      <c r="D2" s="186"/>
      <c r="E2" s="186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186"/>
      <c r="AM2" s="186"/>
      <c r="AN2" s="186"/>
      <c r="AO2" s="186"/>
      <c r="AP2" s="186"/>
      <c r="AQ2" s="186"/>
      <c r="AR2" s="186"/>
      <c r="AS2" s="186"/>
    </row>
    <row r="3" spans="1:206" ht="19.5" customHeight="1" thickBot="1">
      <c r="A3" s="257"/>
      <c r="B3" s="257"/>
      <c r="C3" s="257"/>
      <c r="D3" s="257"/>
      <c r="E3" s="257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7"/>
      <c r="AM3" s="257"/>
      <c r="AN3" s="257"/>
      <c r="AO3" s="257"/>
      <c r="AP3" s="257"/>
      <c r="AQ3" s="257"/>
      <c r="AR3" s="257"/>
      <c r="AS3" s="257"/>
    </row>
    <row r="4" spans="1:206" ht="21.6" customHeight="1" thickTop="1" thickBot="1">
      <c r="A4" s="260" t="s">
        <v>50</v>
      </c>
      <c r="B4" s="261"/>
      <c r="C4" s="261"/>
      <c r="D4" s="261"/>
      <c r="E4" s="26"/>
      <c r="F4" s="224">
        <f>DB!N31</f>
        <v>1</v>
      </c>
      <c r="G4" s="224"/>
      <c r="H4" s="224">
        <f>DB!N32</f>
        <v>2</v>
      </c>
      <c r="I4" s="224"/>
      <c r="J4" s="224">
        <f>DB!N33</f>
        <v>4</v>
      </c>
      <c r="K4" s="224"/>
      <c r="L4" s="224">
        <f>DB!N34</f>
        <v>11</v>
      </c>
      <c r="M4" s="224"/>
      <c r="N4" s="224">
        <f>DB!N35</f>
        <v>3</v>
      </c>
      <c r="O4" s="224"/>
      <c r="P4" s="224">
        <f>DB!N36</f>
        <v>8</v>
      </c>
      <c r="Q4" s="224"/>
      <c r="R4" s="224">
        <f>DB!N37</f>
        <v>5</v>
      </c>
      <c r="S4" s="224"/>
      <c r="T4" s="224">
        <f>DB!N38</f>
        <v>12</v>
      </c>
      <c r="U4" s="224"/>
      <c r="V4" s="224">
        <f>DB!N39</f>
        <v>10</v>
      </c>
      <c r="W4" s="224"/>
      <c r="X4" s="224">
        <f>DB!N40</f>
        <v>6</v>
      </c>
      <c r="Y4" s="224"/>
      <c r="Z4" s="224">
        <f>DB!N41</f>
        <v>7</v>
      </c>
      <c r="AA4" s="224"/>
      <c r="AB4" s="224">
        <f>DB!N42</f>
        <v>9</v>
      </c>
      <c r="AC4" s="224"/>
      <c r="AD4" s="224">
        <f>DB!N43</f>
        <v>14</v>
      </c>
      <c r="AE4" s="224"/>
      <c r="AF4" s="224">
        <f>DB!N44</f>
        <v>19</v>
      </c>
      <c r="AG4" s="224"/>
      <c r="AH4" s="224">
        <f>DB!N45</f>
        <v>18</v>
      </c>
      <c r="AI4" s="224"/>
      <c r="AJ4" s="224">
        <f>DB!N46</f>
        <v>13</v>
      </c>
      <c r="AK4" s="224"/>
      <c r="AL4" s="224">
        <f>DB!N47</f>
        <v>17</v>
      </c>
      <c r="AM4" s="224"/>
      <c r="AN4" s="224">
        <f>DB!N48</f>
        <v>16</v>
      </c>
      <c r="AO4" s="224"/>
      <c r="AP4" s="224">
        <f>DB!N49</f>
        <v>20</v>
      </c>
      <c r="AQ4" s="224"/>
      <c r="AR4" s="224">
        <f>DB!N50</f>
        <v>15</v>
      </c>
      <c r="AS4" s="225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62" t="str">
        <f>DB!B3</f>
        <v>Marts</v>
      </c>
      <c r="B5" s="231"/>
      <c r="C5" s="231"/>
      <c r="D5" s="232"/>
      <c r="E5" s="265" t="s">
        <v>51</v>
      </c>
      <c r="F5" s="214">
        <f>DB!AR31</f>
        <v>1</v>
      </c>
      <c r="G5" s="215"/>
      <c r="H5" s="214">
        <f>DB!AR32</f>
        <v>2</v>
      </c>
      <c r="I5" s="215"/>
      <c r="J5" s="214">
        <f>DB!AR33</f>
        <v>3</v>
      </c>
      <c r="K5" s="215"/>
      <c r="L5" s="214">
        <f>DB!AR34</f>
        <v>4</v>
      </c>
      <c r="M5" s="215"/>
      <c r="N5" s="214">
        <f>DB!AR35</f>
        <v>5</v>
      </c>
      <c r="O5" s="215"/>
      <c r="P5" s="214">
        <f>DB!AR36</f>
        <v>6</v>
      </c>
      <c r="Q5" s="215"/>
      <c r="R5" s="214">
        <f>DB!AR37</f>
        <v>7</v>
      </c>
      <c r="S5" s="215"/>
      <c r="T5" s="214">
        <f>DB!AR38</f>
        <v>7</v>
      </c>
      <c r="U5" s="215"/>
      <c r="V5" s="214">
        <f>DB!AR39</f>
        <v>9</v>
      </c>
      <c r="W5" s="215"/>
      <c r="X5" s="214">
        <f>DB!AR40</f>
        <v>10</v>
      </c>
      <c r="Y5" s="215"/>
      <c r="Z5" s="214">
        <f>DB!AR41</f>
        <v>11</v>
      </c>
      <c r="AA5" s="215"/>
      <c r="AB5" s="214">
        <f>DB!AR42</f>
        <v>12</v>
      </c>
      <c r="AC5" s="215"/>
      <c r="AD5" s="214">
        <f>DB!AR43</f>
        <v>13</v>
      </c>
      <c r="AE5" s="215"/>
      <c r="AF5" s="214">
        <f>DB!AR44</f>
        <v>14</v>
      </c>
      <c r="AG5" s="215"/>
      <c r="AH5" s="214">
        <f>DB!AR45</f>
        <v>14</v>
      </c>
      <c r="AI5" s="215"/>
      <c r="AJ5" s="214">
        <f>DB!AR46</f>
        <v>16</v>
      </c>
      <c r="AK5" s="215"/>
      <c r="AL5" s="214">
        <f>DB!AR47</f>
        <v>17</v>
      </c>
      <c r="AM5" s="215"/>
      <c r="AN5" s="214">
        <f>DB!AR48</f>
        <v>18</v>
      </c>
      <c r="AO5" s="215"/>
      <c r="AP5" s="214">
        <f>DB!AR49</f>
        <v>19</v>
      </c>
      <c r="AQ5" s="215"/>
      <c r="AR5" s="214">
        <f>DB!AR50</f>
        <v>20</v>
      </c>
      <c r="AS5" s="22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63" t="str">
        <f>CONCATENATE("Uge ",DB!B5)</f>
        <v>Uge 12</v>
      </c>
      <c r="B6" s="204"/>
      <c r="C6" s="204"/>
      <c r="D6" s="264"/>
      <c r="E6" s="266"/>
      <c r="F6" s="216" t="str">
        <f>DB!O31</f>
        <v>Anderup</v>
      </c>
      <c r="G6" s="217"/>
      <c r="H6" s="216" t="str">
        <f>DB!O32</f>
        <v>McCoist</v>
      </c>
      <c r="I6" s="217"/>
      <c r="J6" s="216" t="str">
        <f>DB!O33</f>
        <v>Harry</v>
      </c>
      <c r="K6" s="217"/>
      <c r="L6" s="216" t="str">
        <f>DB!O34</f>
        <v>Forest</v>
      </c>
      <c r="M6" s="217"/>
      <c r="N6" s="216" t="str">
        <f>DB!O35</f>
        <v>Sergio</v>
      </c>
      <c r="O6" s="217"/>
      <c r="P6" s="216" t="str">
        <f>DB!O36</f>
        <v>Lions</v>
      </c>
      <c r="Q6" s="217"/>
      <c r="R6" s="216" t="str">
        <f>DB!O37</f>
        <v>Tynde</v>
      </c>
      <c r="S6" s="217"/>
      <c r="T6" s="216" t="str">
        <f>DB!O38</f>
        <v>Watson</v>
      </c>
      <c r="U6" s="217"/>
      <c r="V6" s="216" t="str">
        <f>DB!O39</f>
        <v>SPVK</v>
      </c>
      <c r="W6" s="217"/>
      <c r="X6" s="216" t="str">
        <f>DB!O40</f>
        <v>Culopip</v>
      </c>
      <c r="Y6" s="217"/>
      <c r="Z6" s="216" t="str">
        <f>DB!O41</f>
        <v>Cottee</v>
      </c>
      <c r="AA6" s="217"/>
      <c r="AB6" s="216" t="str">
        <f>DB!O42</f>
        <v>Piquet</v>
      </c>
      <c r="AC6" s="217"/>
      <c r="AD6" s="216" t="str">
        <f>DB!O43</f>
        <v>MFP</v>
      </c>
      <c r="AE6" s="217"/>
      <c r="AF6" s="216" t="str">
        <f>DB!O44</f>
        <v>IanRush</v>
      </c>
      <c r="AG6" s="217"/>
      <c r="AH6" s="216" t="str">
        <f>DB!O45</f>
        <v>Malthe</v>
      </c>
      <c r="AI6" s="217"/>
      <c r="AJ6" s="216" t="str">
        <f>DB!O46</f>
        <v>Højgård</v>
      </c>
      <c r="AK6" s="217"/>
      <c r="AL6" s="216" t="str">
        <f>DB!O47</f>
        <v>Nielsen</v>
      </c>
      <c r="AM6" s="217"/>
      <c r="AN6" s="216" t="str">
        <f>DB!O48</f>
        <v>Livpool</v>
      </c>
      <c r="AO6" s="217"/>
      <c r="AP6" s="216" t="str">
        <f>DB!O49</f>
        <v>Agger</v>
      </c>
      <c r="AQ6" s="217"/>
      <c r="AR6" s="216" t="str">
        <f>DB!O50</f>
        <v>LUFCMOT</v>
      </c>
      <c r="AS6" s="222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211"/>
      <c r="B7" s="204"/>
      <c r="C7" s="204"/>
      <c r="D7" s="264"/>
      <c r="E7" s="266"/>
      <c r="F7" s="218" t="str">
        <f>AU22</f>
        <v/>
      </c>
      <c r="G7" s="219"/>
      <c r="H7" s="218" t="str">
        <f>AV22</f>
        <v/>
      </c>
      <c r="I7" s="219"/>
      <c r="J7" s="218" t="str">
        <f>AW22</f>
        <v/>
      </c>
      <c r="K7" s="219"/>
      <c r="L7" s="218" t="str">
        <f>AX22</f>
        <v/>
      </c>
      <c r="M7" s="219"/>
      <c r="N7" s="218" t="str">
        <f>AY22</f>
        <v/>
      </c>
      <c r="O7" s="219"/>
      <c r="P7" s="218" t="str">
        <f>AZ22</f>
        <v/>
      </c>
      <c r="Q7" s="219"/>
      <c r="R7" s="218" t="str">
        <f>BA22</f>
        <v/>
      </c>
      <c r="S7" s="219"/>
      <c r="T7" s="218" t="str">
        <f>BB22</f>
        <v/>
      </c>
      <c r="U7" s="219"/>
      <c r="V7" s="218" t="str">
        <f>BC22</f>
        <v/>
      </c>
      <c r="W7" s="219"/>
      <c r="X7" s="218" t="str">
        <f>BD22</f>
        <v/>
      </c>
      <c r="Y7" s="219"/>
      <c r="Z7" s="218" t="str">
        <f>BE22</f>
        <v/>
      </c>
      <c r="AA7" s="219"/>
      <c r="AB7" s="218" t="str">
        <f>BF22</f>
        <v/>
      </c>
      <c r="AC7" s="219"/>
      <c r="AD7" s="218" t="str">
        <f>BG22</f>
        <v/>
      </c>
      <c r="AE7" s="219"/>
      <c r="AF7" s="218" t="str">
        <f>BH22</f>
        <v/>
      </c>
      <c r="AG7" s="219"/>
      <c r="AH7" s="218" t="str">
        <f>BI22</f>
        <v/>
      </c>
      <c r="AI7" s="219"/>
      <c r="AJ7" s="218" t="str">
        <f>BJ22</f>
        <v/>
      </c>
      <c r="AK7" s="219"/>
      <c r="AL7" s="218" t="str">
        <f>BK22</f>
        <v/>
      </c>
      <c r="AM7" s="219"/>
      <c r="AN7" s="218" t="str">
        <f>BL22</f>
        <v/>
      </c>
      <c r="AO7" s="219"/>
      <c r="AP7" s="218" t="str">
        <f>BM22</f>
        <v/>
      </c>
      <c r="AQ7" s="219"/>
      <c r="AR7" s="218" t="str">
        <f>BN22</f>
        <v/>
      </c>
      <c r="AS7" s="223"/>
    </row>
    <row r="8" spans="1:206" ht="19.5" customHeight="1" thickTop="1" thickBot="1">
      <c r="A8" s="211"/>
      <c r="B8" s="186"/>
      <c r="C8" s="186"/>
      <c r="D8" s="208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Fulham - Burnley..........................................................................................</v>
      </c>
      <c r="D9" s="121" t="s">
        <v>109</v>
      </c>
      <c r="E9" s="92" t="str">
        <f>IF('1. Division'!E9&lt;&gt;"",'1. Division'!E9,"")</f>
        <v/>
      </c>
      <c r="F9" s="33">
        <f t="shared" ref="F9:F21" si="0">IF(AU9&lt;&gt;0,AU9,"")</f>
        <v>1</v>
      </c>
      <c r="G9" s="34">
        <f t="shared" ref="G9:G21" si="1">IF(AV9&lt;&gt;0,AV9,"")</f>
        <v>1</v>
      </c>
      <c r="H9" s="33" t="str">
        <f t="shared" ref="H9:H21" si="2">IF(BC9&lt;&gt;0,BC9,"")</f>
        <v>1*</v>
      </c>
      <c r="I9" s="34">
        <f t="shared" ref="I9:I21" si="3">IF(BD9&lt;&gt;0,BD9,"")</f>
        <v>1</v>
      </c>
      <c r="J9" s="33" t="str">
        <f t="shared" ref="J9:J21" si="4">IF(BK9&lt;&gt;0,BK9,"")</f>
        <v>1*</v>
      </c>
      <c r="K9" s="34">
        <f t="shared" ref="K9:K21" si="5">IF(BL9&lt;&gt;0,BL9,"")</f>
        <v>1</v>
      </c>
      <c r="L9" s="33" t="str">
        <f t="shared" ref="L9:L21" si="6">IF(BS9&lt;&gt;0,BS9,"")</f>
        <v>1*</v>
      </c>
      <c r="M9" s="34">
        <f t="shared" ref="M9:M21" si="7">IF(BT9&lt;&gt;0,BT9,"")</f>
        <v>1</v>
      </c>
      <c r="N9" s="33" t="str">
        <f t="shared" ref="N9:N21" si="8">IF(CA9&lt;&gt;0,CA9,"")</f>
        <v>1*</v>
      </c>
      <c r="O9" s="34">
        <f t="shared" ref="O9:O21" si="9">IF(CB9&lt;&gt;0,CB9,"")</f>
        <v>1</v>
      </c>
      <c r="P9" s="33" t="str">
        <f t="shared" ref="P9:P21" si="10">IF(CI9&lt;&gt;0,CI9,"")</f>
        <v>1*</v>
      </c>
      <c r="Q9" s="34">
        <f t="shared" ref="Q9:Q21" si="11">IF(CJ9&lt;&gt;0,CJ9,"")</f>
        <v>1</v>
      </c>
      <c r="R9" s="33">
        <f t="shared" ref="R9:R21" si="12">IF(CQ9&lt;&gt;0,CQ9,"")</f>
        <v>1</v>
      </c>
      <c r="S9" s="34">
        <f t="shared" ref="S9:S21" si="13">IF(CR9&lt;&gt;0,CR9,"")</f>
        <v>1</v>
      </c>
      <c r="T9" s="33" t="str">
        <f t="shared" ref="T9:T21" si="14">IF(CY9&lt;&gt;0,CY9,"")</f>
        <v>1*</v>
      </c>
      <c r="U9" s="34">
        <f t="shared" ref="U9:U21" si="15">IF(CZ9&lt;&gt;0,CZ9,"")</f>
        <v>1</v>
      </c>
      <c r="V9" s="33" t="str">
        <f t="shared" ref="V9:V21" si="16">IF(DG9&lt;&gt;0,DG9,"")</f>
        <v>1*</v>
      </c>
      <c r="W9" s="34">
        <f t="shared" ref="W9:W21" si="17">IF(DH9&lt;&gt;0,DH9,"")</f>
        <v>1</v>
      </c>
      <c r="X9" s="33" t="str">
        <f t="shared" ref="X9:X21" si="18">IF(DO9&lt;&gt;0,DO9,"")</f>
        <v>1*</v>
      </c>
      <c r="Y9" s="34">
        <f t="shared" ref="Y9:Y21" si="19">IF(DP9&lt;&gt;0,DP9,"")</f>
        <v>1</v>
      </c>
      <c r="Z9" s="33" t="str">
        <f t="shared" ref="Z9:Z21" si="20">IF(DW9&lt;&gt;0,DW9,"")</f>
        <v>1*</v>
      </c>
      <c r="AA9" s="34">
        <f t="shared" ref="AA9:AA21" si="21">IF(DX9&lt;&gt;0,DX9,"")</f>
        <v>1</v>
      </c>
      <c r="AB9" s="33" t="str">
        <f t="shared" ref="AB9:AB21" si="22">IF(EE9&lt;&gt;0,EE9,"")</f>
        <v>1*</v>
      </c>
      <c r="AC9" s="34">
        <f t="shared" ref="AC9:AC21" si="23">IF(EF9&lt;&gt;0,EF9,"")</f>
        <v>1</v>
      </c>
      <c r="AD9" s="33" t="str">
        <f t="shared" ref="AD9:AD21" si="24">IF(EM9&lt;&gt;0,EM9,"")</f>
        <v>1*</v>
      </c>
      <c r="AE9" s="34">
        <f t="shared" ref="AE9:AE21" si="25">IF(EN9&lt;&gt;0,EN9,"")</f>
        <v>1</v>
      </c>
      <c r="AF9" s="33" t="str">
        <f t="shared" ref="AF9:AF21" si="26">IF(EU9&lt;&gt;0,EU9,"")</f>
        <v>1*</v>
      </c>
      <c r="AG9" s="34">
        <f t="shared" ref="AG9:AG21" si="27">IF(EV9&lt;&gt;0,EV9,"")</f>
        <v>1</v>
      </c>
      <c r="AH9" s="33" t="str">
        <f t="shared" ref="AH9:AH21" si="28">IF(FC9&lt;&gt;0,FC9,"")</f>
        <v>1*</v>
      </c>
      <c r="AI9" s="34">
        <f t="shared" ref="AI9:AI21" si="29">IF(FD9&lt;&gt;0,FD9,"")</f>
        <v>1</v>
      </c>
      <c r="AJ9" s="33" t="str">
        <f t="shared" ref="AJ9:AJ21" si="30">IF(FK9&lt;&gt;0,FK9,"")</f>
        <v>1*</v>
      </c>
      <c r="AK9" s="34">
        <f t="shared" ref="AK9:AK21" si="31">IF(FL9&lt;&gt;0,FL9,"")</f>
        <v>1</v>
      </c>
      <c r="AL9" s="33" t="str">
        <f t="shared" ref="AL9:AL21" si="32">IF(FS9&lt;&gt;0,FS9,"")</f>
        <v>1*</v>
      </c>
      <c r="AM9" s="34">
        <f t="shared" ref="AM9:AM21" si="33">IF(FT9&lt;&gt;0,FT9,"")</f>
        <v>1</v>
      </c>
      <c r="AN9" s="33">
        <f t="shared" ref="AN9:AN21" si="34">IF(GA9&lt;&gt;0,GA9,"")</f>
        <v>1</v>
      </c>
      <c r="AO9" s="34">
        <f t="shared" ref="AO9:AO21" si="35">IF(GB9&lt;&gt;0,GB9,"")</f>
        <v>12</v>
      </c>
      <c r="AP9" s="33" t="str">
        <f t="shared" ref="AP9:AP21" si="36">IF(GI9&lt;&gt;0,GI9,"")</f>
        <v>1*</v>
      </c>
      <c r="AQ9" s="34">
        <f t="shared" ref="AQ9:AQ21" si="37">IF(GJ9&lt;&gt;0,GJ9,"")</f>
        <v>1</v>
      </c>
      <c r="AR9" s="33" t="str">
        <f t="shared" ref="AR9:AR21" si="38">IF(GQ9&lt;&gt;0,GQ9,"")</f>
        <v>1*</v>
      </c>
      <c r="AS9" s="35">
        <f t="shared" ref="AS9:AS21" si="39">IF(GR9&lt;&gt;0,GR9,"")</f>
        <v>1</v>
      </c>
      <c r="AT9" s="21">
        <f t="shared" ref="AT9:AT20" si="40">IF(E9&lt;&gt;"",1,0)</f>
        <v>0</v>
      </c>
      <c r="AU9" s="25">
        <f t="shared" ref="AU9:AU21" si="41">IF(AW9="x","X",IF(AW9="x*","X*",AW9))</f>
        <v>1</v>
      </c>
      <c r="AV9" s="25">
        <f t="shared" ref="AV9:AV21" si="42">IF(AZ9="x","X",IF(AZ9="1x","1X",IF(AZ9="x2","X2",IF(AZ9="1x2","1X2",AZ9))))</f>
        <v>1</v>
      </c>
      <c r="AW9" s="25">
        <f>IF(F6=Rækker!B29,Rækker!B33,IF(F6=Rækker!E29,Rækker!E33,IF(F6=Rækker!H29,Rækker!H33,IF(F6=Rækker!K29,Rækker!K33,IF(F6=Rækker!N29,Rækker!N33,IF(F6=Rækker!Q29,Rækker!Q33,IF(F6=Rækker!T29,Rækker!T33,AX9)))))))</f>
        <v>1</v>
      </c>
      <c r="AX9" s="25">
        <f>IF(F6=Rækker!W29,Rækker!W33,IF(F6=Rækker!Z29,Rækker!Z33,IF(F6=Rækker!AC29,Rækker!AC33,IF(F6=Rækker!AF29,Rækker!AF33,IF(F6=Rækker!AI29,Rækker!AI33,IF(F6=Rækker!AL29,Rækker!AL33,IF(F6=Rækker!AO29,Rækker!AO33,AY9)))))))</f>
        <v>0</v>
      </c>
      <c r="AY9" s="25">
        <f>IF(F6=Rækker!AR29,Rækker!AR33,IF(F6=Rækker!AU29,Rækker!AU33,IF(F6=Rækker!AX29,Rækker!AX33,IF(F6=Rækker!BA29,Rækker!BA33,IF(F6=Rækker!BD29,Rækker!BD33,IF(F6=Rækker!BG29,Rækker!BG33,0))))))</f>
        <v>0</v>
      </c>
      <c r="AZ9" s="25">
        <f>IF(F6=Rækker!B29,Rækker!C33,IF(F6=Rækker!E29,Rækker!F33,IF(F6=Rækker!H29,Rækker!I33,IF(F6=Rækker!K29,Rækker!L33,IF(F6=Rækker!N29,Rækker!O33,IF(F6=Rækker!Q29,Rækker!R33,IF(F6=Rækker!T29,Rækker!U33,BA9)))))))</f>
        <v>1</v>
      </c>
      <c r="BA9" s="25">
        <f>IF(F6=Rækker!W29,Rækker!X33,IF(F6=Rækker!Z29,Rækker!AA33,IF(F6=Rækker!AC29,Rækker!AD33,IF(F6=Rækker!AF29,Rækker!AG33,IF(F6=Rækker!AI29,Rækker!AJ33,IF(F6=Rækker!AL29,Rækker!AM33,IF(F6=Rækker!AO29,Rækker!AP33,BB9)))))))</f>
        <v>0</v>
      </c>
      <c r="BB9" s="25">
        <f>IF(F6=Rækker!AR29,Rækker!AS33,IF(F6=Rækker!AU29,Rækker!AV33,IF(F6=Rækker!AX29,Rækker!AY33,IF(F6=Rækker!BA29,Rækker!BB33,IF(F6=Rækker!BD29,Rækker!BE33,IF(F6=Rækker!BG29,Rækker!BH33,0))))))</f>
        <v>0</v>
      </c>
      <c r="BC9" s="25" t="str">
        <f t="shared" ref="BC9:BC21" si="43">IF(BE9="x","X",IF(BE9="x*","X*",BE9))</f>
        <v>1*</v>
      </c>
      <c r="BD9" s="25">
        <f t="shared" ref="BD9:BD21" si="44">IF(BH9="x","X",IF(BH9="1x","1X",IF(BH9="x2","X2",IF(BH9="1x2","1X2",BH9))))</f>
        <v>1</v>
      </c>
      <c r="BE9" s="25" t="str">
        <f>IF(H6=Rækker!B29,Rækker!B33,IF(H6=Rækker!E29,Rækker!E33,IF(H6=Rækker!H29,Rækker!H33,IF(H6=Rækker!K29,Rækker!K33,IF(H6=Rækker!N29,Rækker!N33,IF(H6=Rækker!Q29,Rækker!Q33,IF(H6=Rækker!T29,Rækker!T33,BF9)))))))</f>
        <v>1*</v>
      </c>
      <c r="BF9" s="25" t="str">
        <f>IF(H6=Rækker!W29,Rækker!W33,IF(H6=Rækker!Z29,Rækker!Z33,IF(H6=Rækker!AC29,Rækker!AC33,IF(H6=Rækker!AF29,Rækker!AF33,IF(H6=Rækker!AI29,Rækker!AI33,IF(H6=Rækker!AL29,Rækker!AL33,IF(H6=Rækker!AO29,Rækker!AO33,BG9)))))))</f>
        <v>1*</v>
      </c>
      <c r="BG9" s="25">
        <f>IF(H6=Rækker!AR29,Rækker!AR33,IF(H6=Rækker!AU29,Rækker!AU33,IF(H6=Rækker!AX29,Rækker!AX33,IF(H6=Rækker!BA29,Rækker!BA33,IF(H6=Rækker!BD29,Rækker!BD33,IF(H6=Rækker!BG29,Rækker!BG33,0))))))</f>
        <v>0</v>
      </c>
      <c r="BH9" s="25">
        <f>IF(H6=Rækker!B29,Rækker!C33,IF(H6=Rækker!E29,Rækker!F33,IF(H6=Rækker!H29,Rækker!I33,IF(H6=Rækker!K29,Rækker!L33,IF(H6=Rækker!N29,Rækker!O33,IF(H6=Rækker!Q29,Rækker!R33,IF(H6=Rækker!T29,Rækker!U33,BI9)))))))</f>
        <v>1</v>
      </c>
      <c r="BI9" s="25">
        <f>IF(H6=Rækker!W29,Rækker!X33,IF(H6=Rækker!Z29,Rækker!AA33,IF(H6=Rækker!AC29,Rækker!AD33,IF(H6=Rækker!AF29,Rækker!AG33,IF(H6=Rækker!AI29,Rækker!AJ33,IF(H6=Rækker!AL29,Rækker!AM33,IF(H6=Rækker!AO29,Rækker!AP33,BJ9)))))))</f>
        <v>1</v>
      </c>
      <c r="BJ9" s="25">
        <f>IF(H6=Rækker!AR29,Rækker!AS33,IF(H6=Rækker!AU29,Rækker!AV33,IF(H6=Rækker!AX29,Rækker!AY33,IF(H6=Rækker!BA29,Rækker!BB33,IF(H6=Rækker!BD29,Rækker!BE33,IF(H6=Rækker!BG29,Rækker!BH33,0))))))</f>
        <v>0</v>
      </c>
      <c r="BK9" s="25" t="str">
        <f t="shared" ref="BK9:BK21" si="45">IF(BM9="x","X",IF(BM9="x*","X*",BM9))</f>
        <v>1*</v>
      </c>
      <c r="BL9" s="25">
        <f t="shared" ref="BL9:BL21" si="46">IF(BP9="x","X",IF(BP9="1x","1X",IF(BP9="x2","X2",IF(BP9="1x2","1X2",BP9))))</f>
        <v>1</v>
      </c>
      <c r="BM9" s="25" t="str">
        <f>IF(J6=Rækker!B29,Rækker!B33,IF(J6=Rækker!E29,Rækker!E33,IF(J6=Rækker!H29,Rækker!H33,IF(J6=Rækker!K29,Rækker!K33,IF(J6=Rækker!N29,Rækker!N33,IF(J6=Rækker!Q29,Rækker!Q33,IF(J6=Rækker!T29,Rækker!T33,BN9)))))))</f>
        <v>1*</v>
      </c>
      <c r="BN9" s="25">
        <f>IF(J6=Rækker!W29,Rækker!W33,IF(J6=Rækker!Z29,Rækker!Z33,IF(J6=Rækker!AC29,Rækker!AC33,IF(J6=Rækker!AF29,Rækker!AF33,IF(J6=Rækker!AI29,Rækker!AI33,IF(J6=Rækker!AL29,Rækker!AL33,IF(J6=Rækker!AO29,Rækker!AO33,BO9)))))))</f>
        <v>0</v>
      </c>
      <c r="BO9" s="25">
        <f>IF(J6=Rækker!AR29,Rækker!AR33,IF(J6=Rækker!AU29,Rækker!AU33,IF(J6=Rækker!AX29,Rækker!AX33,IF(J6=Rækker!BA29,Rækker!BA33,IF(J6=Rækker!BD29,Rækker!BD33,IF(J6=Rækker!BG29,Rækker!BG33,0))))))</f>
        <v>0</v>
      </c>
      <c r="BP9" s="25">
        <f>IF(J6=Rækker!B29,Rækker!C33,IF(J6=Rækker!E29,Rækker!F33,IF(J6=Rækker!H29,Rækker!I33,IF(J6=Rækker!K29,Rækker!L33,IF(J6=Rækker!N29,Rækker!O33,IF(J6=Rækker!Q29,Rækker!R33,IF(J6=Rækker!T29,Rækker!U33,BQ9)))))))</f>
        <v>1</v>
      </c>
      <c r="BQ9" s="25">
        <f>IF(J6=Rækker!W29,Rækker!X33,IF(J6=Rækker!Z29,Rækker!AA33,IF(J6=Rækker!AC29,Rækker!AD33,IF(J6=Rækker!AF29,Rækker!AG33,IF(J6=Rækker!AI29,Rækker!AJ33,IF(J6=Rækker!AL29,Rækker!AM33,IF(J6=Rækker!AO29,Rækker!AP33,BR9)))))))</f>
        <v>0</v>
      </c>
      <c r="BR9" s="25">
        <f>IF(J6=Rækker!AR29,Rækker!AS33,IF(J6=Rækker!AU29,Rækker!AV33,IF(J6=Rækker!AX29,Rækker!AY33,IF(J6=Rækker!BA29,Rækker!BB33,IF(J6=Rækker!BD29,Rækker!BE33,IF(J6=Rækker!BG29,Rækker!BH33,0))))))</f>
        <v>0</v>
      </c>
      <c r="BS9" s="25" t="str">
        <f t="shared" ref="BS9:BS21" si="47">IF(BU9="x","X",IF(BU9="x*","X*",BU9))</f>
        <v>1*</v>
      </c>
      <c r="BT9" s="25">
        <f t="shared" ref="BT9:BT21" si="48">IF(BX9="x","X",IF(BX9="1x","1X",IF(BX9="x2","X2",IF(BX9="1x2","1X2",BX9))))</f>
        <v>1</v>
      </c>
      <c r="BU9" s="25" t="str">
        <f>IF(L6=Rækker!B29,Rækker!B33,IF(L6=Rækker!E29,Rækker!E33,IF(L6=Rækker!H29,Rækker!H33,IF(L6=Rækker!K29,Rækker!K33,IF(L6=Rækker!N29,Rækker!N33,IF(L6=Rækker!Q29,Rækker!Q33,IF(L6=Rækker!T29,Rækker!T33,BV9)))))))</f>
        <v>1*</v>
      </c>
      <c r="BV9" s="25">
        <f>IF(L6=Rækker!W29,Rækker!W33,IF(L6=Rækker!Z29,Rækker!Z33,IF(L6=Rækker!AC29,Rækker!AC33,IF(L6=Rækker!AF29,Rækker!AF33,IF(L6=Rækker!AI29,Rækker!AI33,IF(L6=Rækker!AL29,Rækker!AL33,IF(L6=Rækker!AO29,Rækker!AO33,BW9)))))))</f>
        <v>0</v>
      </c>
      <c r="BW9" s="25">
        <f>IF(L6=Rækker!AR29,Rækker!AR33,IF(L6=Rækker!AU29,Rækker!AU33,IF(L6=Rækker!AX29,Rækker!AX33,IF(L6=Rækker!BA29,Rækker!BA33,IF(L6=Rækker!BD29,Rækker!BD33,IF(L6=Rækker!BG29,Rækker!BG33,0))))))</f>
        <v>0</v>
      </c>
      <c r="BX9" s="25">
        <f>IF(L6=Rækker!B29,Rækker!C33,IF(L6=Rækker!E29,Rækker!F33,IF(L6=Rækker!H29,Rækker!I33,IF(L6=Rækker!K29,Rækker!L33,IF(L6=Rækker!N29,Rækker!O33,IF(L6=Rækker!Q29,Rækker!R33,IF(L6=Rækker!T29,Rækker!U33,BY9)))))))</f>
        <v>1</v>
      </c>
      <c r="BY9" s="25">
        <f>IF(L6=Rækker!W29,Rækker!X33,IF(L6=Rækker!Z29,Rækker!AA33,IF(L6=Rækker!AC29,Rækker!AD33,IF(L6=Rækker!AF29,Rækker!AG33,IF(L6=Rækker!AI29,Rækker!AJ33,IF(L6=Rækker!AL29,Rækker!AM33,IF(L6=Rækker!AO29,Rækker!AP33,BZ9)))))))</f>
        <v>0</v>
      </c>
      <c r="BZ9" s="25">
        <f>IF(L6=Rækker!AR29,Rækker!AS33,IF(L6=Rækker!AU29,Rækker!AV33,IF(L6=Rækker!AX29,Rækker!AY33,IF(L6=Rækker!BA29,Rækker!BB33,IF(L6=Rækker!BD29,Rækker!BE33,IF(L6=Rækker!BG29,Rækker!BH33,0))))))</f>
        <v>0</v>
      </c>
      <c r="CA9" s="25" t="str">
        <f t="shared" ref="CA9:CA21" si="49">IF(CC9="x","X",IF(CC9="x*","X*",CC9))</f>
        <v>1*</v>
      </c>
      <c r="CB9" s="25">
        <f t="shared" ref="CB9:CB21" si="50">IF(CF9="x","X",IF(CF9="1x","1X",IF(CF9="x2","X2",IF(CF9="1x2","1X2",CF9))))</f>
        <v>1</v>
      </c>
      <c r="CC9" s="25" t="str">
        <f>IF(N6=Rækker!B29,Rækker!B33,IF(N6=Rækker!E29,Rækker!E33,IF(N6=Rækker!H29,Rækker!H33,IF(N6=Rækker!K29,Rækker!K33,IF(N6=Rækker!N29,Rækker!N33,IF(N6=Rækker!Q29,Rækker!Q33,IF(N6=Rækker!T29,Rækker!T33,CD9)))))))</f>
        <v>1*</v>
      </c>
      <c r="CD9" s="25" t="str">
        <f>IF(N6=Rækker!W29,Rækker!W33,IF(N6=Rækker!Z29,Rækker!Z33,IF(N6=Rækker!AC29,Rækker!AC33,IF(N6=Rækker!AF29,Rækker!AF33,IF(N6=Rækker!AI29,Rækker!AI33,IF(N6=Rækker!AL29,Rækker!AL33,IF(N6=Rækker!AO29,Rækker!AO33,CE9)))))))</f>
        <v>1*</v>
      </c>
      <c r="CE9" s="25" t="str">
        <f>IF(N6=Rækker!AR29,Rækker!AR33,IF(N6=Rækker!AU29,Rækker!AU33,IF(N6=Rækker!AX29,Rækker!AX33,IF(N6=Rækker!BA29,Rækker!BA33,IF(N6=Rækker!BD29,Rækker!BD33,IF(N6=Rækker!BG29,Rækker!BG33,0))))))</f>
        <v>1*</v>
      </c>
      <c r="CF9" s="25">
        <f>IF(N6=Rækker!B29,Rækker!C33,IF(N6=Rækker!E29,Rækker!F33,IF(N6=Rækker!H29,Rækker!I33,IF(N6=Rækker!K29,Rækker!L33,IF(N6=Rækker!N29,Rækker!O33,IF(N6=Rækker!Q29,Rækker!R33,IF(N6=Rækker!T29,Rækker!U33,CG9)))))))</f>
        <v>1</v>
      </c>
      <c r="CG9" s="25">
        <f>IF(N6=Rækker!W29,Rækker!X33,IF(N6=Rækker!Z29,Rækker!AA33,IF(N6=Rækker!AC29,Rækker!AD33,IF(N6=Rækker!AF29,Rækker!AG33,IF(N6=Rækker!AI29,Rækker!AJ33,IF(N6=Rækker!AL29,Rækker!AM33,IF(N6=Rækker!AO29,Rækker!AP33,CH9)))))))</f>
        <v>1</v>
      </c>
      <c r="CH9" s="25">
        <f>IF(N6=Rækker!AR29,Rækker!AS33,IF(N6=Rækker!AU29,Rækker!AV33,IF(N6=Rækker!AX29,Rækker!AY33,IF(N6=Rækker!BA29,Rækker!BB33,IF(N6=Rækker!BD29,Rækker!BE33,IF(N6=Rækker!BG29,Rækker!BH33,0))))))</f>
        <v>1</v>
      </c>
      <c r="CI9" s="25" t="str">
        <f t="shared" ref="CI9:CI21" si="51">IF(CK9="x","X",IF(CK9="x*","X*",CK9))</f>
        <v>1*</v>
      </c>
      <c r="CJ9" s="25">
        <f t="shared" ref="CJ9:CJ21" si="52">IF(CN9="x","X",IF(CN9="1x","1X",IF(CN9="x2","X2",IF(CN9="1x2","1X2",CN9))))</f>
        <v>1</v>
      </c>
      <c r="CK9" s="25" t="str">
        <f>IF(P6=Rækker!B29,Rækker!B33,IF(P6=Rækker!E29,Rækker!E33,IF(P6=Rækker!H29,Rækker!H33,IF(P6=Rækker!K29,Rækker!K33,IF(P6=Rækker!N29,Rækker!N33,IF(P6=Rækker!Q29,Rækker!Q33,IF(P6=Rækker!T29,Rækker!T33,CL9)))))))</f>
        <v>1*</v>
      </c>
      <c r="CL9" s="25" t="str">
        <f>IF(P6=Rækker!W29,Rækker!W33,IF(P6=Rækker!Z29,Rækker!Z33,IF(P6=Rækker!AC29,Rækker!AC33,IF(P6=Rækker!AF29,Rækker!AF33,IF(P6=Rækker!AI29,Rækker!AI33,IF(P6=Rækker!AL29,Rækker!AL33,IF(P6=Rækker!AO29,Rækker!AO33,CM9)))))))</f>
        <v>1*</v>
      </c>
      <c r="CM9" s="25">
        <f>IF(P6=Rækker!AR29,Rækker!AR33,IF(P6=Rækker!AU29,Rækker!AU33,IF(P6=Rækker!AX29,Rækker!AX33,IF(P6=Rækker!BA29,Rækker!BA33,IF(P6=Rækker!BD29,Rækker!BD33,IF(P6=Rækker!BG29,Rækker!BG33,0))))))</f>
        <v>0</v>
      </c>
      <c r="CN9" s="25">
        <f>IF(P6=Rækker!B29,Rækker!C33,IF(P6=Rækker!E29,Rækker!F33,IF(P6=Rækker!H29,Rækker!I33,IF(P6=Rækker!K29,Rækker!L33,IF(P6=Rækker!N29,Rækker!O33,IF(P6=Rækker!Q29,Rækker!R33,IF(P6=Rækker!T29,Rækker!U33,CO9)))))))</f>
        <v>1</v>
      </c>
      <c r="CO9" s="25">
        <f>IF(P6=Rækker!W29,Rækker!X33,IF(P6=Rækker!Z29,Rækker!AA33,IF(P6=Rækker!AC29,Rækker!AD33,IF(P6=Rækker!AF29,Rækker!AG33,IF(P6=Rækker!AI29,Rækker!AJ33,IF(P6=Rækker!AL29,Rækker!AM33,IF(P6=Rækker!AO29,Rækker!AP33,CP9)))))))</f>
        <v>1</v>
      </c>
      <c r="CP9" s="25">
        <f>IF(P6=Rækker!AR29,Rækker!AS33,IF(P6=Rækker!AU29,Rækker!AV33,IF(P6=Rækker!AX29,Rækker!AY33,IF(P6=Rækker!BA29,Rækker!BB33,IF(P6=Rækker!BD29,Rækker!BE33,IF(P6=Rækker!BG29,Rækker!BH33,0))))))</f>
        <v>0</v>
      </c>
      <c r="CQ9" s="25">
        <f t="shared" ref="CQ9:CQ21" si="53">IF(CS9="x","X",IF(CS9="x*","X*",CS9))</f>
        <v>1</v>
      </c>
      <c r="CR9" s="25">
        <f t="shared" ref="CR9:CR21" si="54">IF(CV9="x","X",IF(CV9="1x","1X",IF(CV9="x2","X2",IF(CV9="1x2","1X2",CV9))))</f>
        <v>1</v>
      </c>
      <c r="CS9" s="25">
        <f>IF(R6=Rækker!B29,Rækker!B33,IF(R6=Rækker!E29,Rækker!E33,IF(R6=Rækker!H29,Rækker!H33,IF(R6=Rækker!K29,Rækker!K33,IF(R6=Rækker!N29,Rækker!N33,IF(R6=Rækker!Q29,Rækker!Q33,IF(R6=Rækker!T29,Rækker!T33,CT9)))))))</f>
        <v>1</v>
      </c>
      <c r="CT9" s="25">
        <f>IF(R6=Rækker!W29,Rækker!W33,IF(R6=Rækker!Z29,Rækker!Z33,IF(R6=Rækker!AC29,Rækker!AC33,IF(R6=Rækker!AF29,Rækker!AF33,IF(R6=Rækker!AI29,Rækker!AI33,IF(R6=Rækker!AL29,Rækker!AL33,IF(R6=Rækker!AO29,Rækker!AO33,CU9)))))))</f>
        <v>1</v>
      </c>
      <c r="CU9" s="25">
        <f>IF(R6=Rækker!AR29,Rækker!AR33,IF(R6=Rækker!AU29,Rækker!AU33,IF(R6=Rækker!AX29,Rækker!AX33,IF(R6=Rækker!BA29,Rækker!BA33,IF(R6=Rækker!BD29,Rækker!BD33,IF(R6=Rækker!BG29,Rækker!BG33,0))))))</f>
        <v>1</v>
      </c>
      <c r="CV9" s="25">
        <f>IF(R6=Rækker!B29,Rækker!C33,IF(R6=Rækker!E29,Rækker!F33,IF(R6=Rækker!H29,Rækker!I33,IF(R6=Rækker!K29,Rækker!L33,IF(R6=Rækker!N29,Rækker!O33,IF(R6=Rækker!Q29,Rækker!R33,IF(R6=Rækker!T29,Rækker!U33,CW9)))))))</f>
        <v>1</v>
      </c>
      <c r="CW9" s="25">
        <f>IF(R6=Rækker!W29,Rækker!X33,IF(R6=Rækker!Z29,Rækker!AA33,IF(R6=Rækker!AC29,Rækker!AD33,IF(R6=Rækker!AF29,Rækker!AG33,IF(R6=Rækker!AI29,Rækker!AJ33,IF(R6=Rækker!AL29,Rækker!AM33,IF(R6=Rækker!AO29,Rækker!AP33,CX9)))))))</f>
        <v>1</v>
      </c>
      <c r="CX9" s="25">
        <f>IF(R6=Rækker!AR29,Rækker!AS33,IF(R6=Rækker!AU29,Rækker!AV33,IF(R6=Rækker!AX29,Rækker!AY33,IF(R6=Rækker!BA29,Rækker!BB33,IF(R6=Rækker!BD29,Rækker!BE33,IF(R6=Rækker!BG29,Rækker!BH33,0))))))</f>
        <v>1</v>
      </c>
      <c r="CY9" s="25" t="str">
        <f t="shared" ref="CY9:CY21" si="55">IF(DA9="x","X",IF(DA9="x*","X*",DA9))</f>
        <v>1*</v>
      </c>
      <c r="CZ9" s="25">
        <f t="shared" ref="CZ9:CZ21" si="56">IF(DD9="x","X",IF(DD9="1x","1X",IF(DD9="x2","X2",IF(DD9="1x2","1X2",DD9))))</f>
        <v>1</v>
      </c>
      <c r="DA9" s="25" t="str">
        <f>IF(T6=Rækker!B29,Rækker!B33,IF(T6=Rækker!E29,Rækker!E33,IF(T6=Rækker!H29,Rækker!H33,IF(T6=Rækker!K29,Rækker!K33,IF(T6=Rækker!N29,Rækker!N33,IF(T6=Rækker!Q29,Rækker!Q33,IF(T6=Rækker!T29,Rækker!T33,DB9)))))))</f>
        <v>1*</v>
      </c>
      <c r="DB9" s="25" t="str">
        <f>IF(T6=Rækker!W29,Rækker!W33,IF(T6=Rækker!Z29,Rækker!Z33,IF(T6=Rækker!AC29,Rækker!AC33,IF(T6=Rækker!AF29,Rækker!AF33,IF(T6=Rækker!AI29,Rækker!AI33,IF(T6=Rækker!AL29,Rækker!AL33,IF(T6=Rækker!AO29,Rækker!AO33,DC9)))))))</f>
        <v>1*</v>
      </c>
      <c r="DC9" s="25" t="str">
        <f>IF(T6=Rækker!AR29,Rækker!AR33,IF(T6=Rækker!AU29,Rækker!AU33,IF(T6=Rækker!AX29,Rækker!AX33,IF(T6=Rækker!BA29,Rækker!BA33,IF(T6=Rækker!BD29,Rækker!BD33,IF(T6=Rækker!BG29,Rækker!BG33,0))))))</f>
        <v>1*</v>
      </c>
      <c r="DD9" s="25">
        <f>IF(T6=Rækker!B29,Rækker!C33,IF(T6=Rækker!E29,Rækker!F33,IF(T6=Rækker!H29,Rækker!I33,IF(T6=Rækker!K29,Rækker!L33,IF(T6=Rækker!N29,Rækker!O33,IF(T6=Rækker!Q29,Rækker!R33,IF(T6=Rækker!T29,Rækker!U33,DE9)))))))</f>
        <v>1</v>
      </c>
      <c r="DE9" s="25">
        <f>IF(T6=Rækker!W29,Rækker!X33,IF(T6=Rækker!Z29,Rækker!AA33,IF(T6=Rækker!AC29,Rækker!AD33,IF(T6=Rækker!AF29,Rækker!AG33,IF(T6=Rækker!AI29,Rækker!AJ33,IF(T6=Rækker!AL29,Rækker!AM33,IF(T6=Rækker!AO29,Rækker!AP33,DF9)))))))</f>
        <v>1</v>
      </c>
      <c r="DF9" s="25">
        <f>IF(T6=Rækker!AR29,Rækker!AS33,IF(T6=Rækker!AU29,Rækker!AV33,IF(T6=Rækker!AX29,Rækker!AY33,IF(T6=Rækker!BA29,Rækker!BB33,IF(T6=Rækker!BD29,Rækker!BE33,IF(T6=Rækker!BG29,Rækker!BH33,0))))))</f>
        <v>1</v>
      </c>
      <c r="DG9" s="25" t="str">
        <f t="shared" ref="DG9:DG21" si="57">IF(DI9="x","X",IF(DI9="x*","X*",DI9))</f>
        <v>1*</v>
      </c>
      <c r="DH9" s="25">
        <f t="shared" ref="DH9:DH21" si="58">IF(DL9="x","X",IF(DL9="1x","1X",IF(DL9="x2","X2",IF(DL9="1x2","1X2",DL9))))</f>
        <v>1</v>
      </c>
      <c r="DI9" s="25" t="str">
        <f>IF(V6=Rækker!B29,Rækker!B33,IF(V6=Rækker!E29,Rækker!E33,IF(V6=Rækker!H29,Rækker!H33,IF(V6=Rækker!K29,Rækker!K33,IF(V6=Rækker!N29,Rækker!N33,IF(V6=Rækker!Q29,Rækker!Q33,IF(V6=Rækker!T29,Rækker!T33,DJ9)))))))</f>
        <v>1*</v>
      </c>
      <c r="DJ9" s="25" t="str">
        <f>IF(V6=Rækker!W29,Rækker!W33,IF(V6=Rækker!Z29,Rækker!Z33,IF(V6=Rækker!AC29,Rækker!AC33,IF(V6=Rækker!AF29,Rækker!AF33,IF(V6=Rækker!AI29,Rækker!AI33,IF(V6=Rækker!AL29,Rækker!AL33,IF(V6=Rækker!AO29,Rækker!AO33,DK9)))))))</f>
        <v>1*</v>
      </c>
      <c r="DK9" s="25" t="str">
        <f>IF(V6=Rækker!AR29,Rækker!AR33,IF(V6=Rækker!AU29,Rækker!AU33,IF(V6=Rækker!AX29,Rækker!AX33,IF(V6=Rækker!BA29,Rækker!BA33,IF(V6=Rækker!BD29,Rækker!BD33,IF(V6=Rækker!BG29,Rækker!BG33,0))))))</f>
        <v>1*</v>
      </c>
      <c r="DL9" s="25">
        <f>IF(V6=Rækker!B29,Rækker!C33,IF(V6=Rækker!E29,Rækker!F33,IF(V6=Rækker!H29,Rækker!I33,IF(V6=Rækker!K29,Rækker!L33,IF(V6=Rækker!N29,Rækker!O33,IF(V6=Rækker!Q29,Rækker!R33,IF(V6=Rækker!T29,Rækker!U33,DM9)))))))</f>
        <v>1</v>
      </c>
      <c r="DM9" s="25">
        <f>IF(V6=Rækker!W29,Rækker!X33,IF(V6=Rækker!Z29,Rækker!AA33,IF(V6=Rækker!AC29,Rækker!AD33,IF(V6=Rækker!AF29,Rækker!AG33,IF(V6=Rækker!AI29,Rækker!AJ33,IF(V6=Rækker!AL29,Rækker!AM33,IF(V6=Rækker!AO29,Rækker!AP33,DN9)))))))</f>
        <v>1</v>
      </c>
      <c r="DN9" s="25">
        <f>IF(V6=Rækker!AR29,Rækker!AS33,IF(V6=Rækker!AU29,Rækker!AV33,IF(V6=Rækker!AX29,Rækker!AY33,IF(V6=Rækker!BA29,Rækker!BB33,IF(V6=Rækker!BD29,Rækker!BE33,IF(V6=Rækker!BG29,Rækker!BH33,0))))))</f>
        <v>1</v>
      </c>
      <c r="DO9" s="25" t="str">
        <f t="shared" ref="DO9:DO21" si="59">IF(DQ9="x","X",IF(DQ9="x*","X*",DQ9))</f>
        <v>1*</v>
      </c>
      <c r="DP9" s="25">
        <f t="shared" ref="DP9:DP21" si="60">IF(DT9="x","X",IF(DT9="1x","1X",IF(DT9="x2","X2",IF(DT9="1x2","1X2",DT9))))</f>
        <v>1</v>
      </c>
      <c r="DQ9" s="25" t="str">
        <f>IF(X6=Rækker!B29,Rækker!B33,IF(X6=Rækker!E29,Rækker!E33,IF(X6=Rækker!H29,Rækker!H33,IF(X6=Rækker!K29,Rækker!K33,IF(X6=Rækker!N29,Rækker!N33,IF(X6=Rækker!Q29,Rækker!Q33,IF(X6=Rækker!T29,Rækker!T33,DR9)))))))</f>
        <v>1*</v>
      </c>
      <c r="DR9" s="25">
        <f>IF(X6=Rækker!W29,Rækker!W33,IF(X6=Rækker!Z29,Rækker!Z33,IF(X6=Rækker!AC29,Rækker!AC33,IF(X6=Rækker!AF29,Rækker!AF33,IF(X6=Rækker!AI29,Rækker!AI33,IF(X6=Rækker!AL29,Rækker!AL33,IF(X6=Rækker!AO29,Rækker!AO33,DS9)))))))</f>
        <v>0</v>
      </c>
      <c r="DS9" s="25">
        <f>IF(X6=Rækker!AR29,Rækker!AR33,IF(X6=Rækker!AU29,Rækker!AU33,IF(X6=Rækker!AX29,Rækker!AX33,IF(X6=Rækker!BA29,Rækker!BA33,IF(X6=Rækker!BD29,Rækker!BD33,IF(X6=Rækker!BG29,Rækker!BG33,0))))))</f>
        <v>0</v>
      </c>
      <c r="DT9" s="25">
        <f>IF(X6=Rækker!B29,Rækker!C33,IF(X6=Rækker!E29,Rækker!F33,IF(X6=Rækker!H29,Rækker!I33,IF(X6=Rækker!K29,Rækker!L33,IF(X6=Rækker!N29,Rækker!O33,IF(X6=Rækker!Q29,Rækker!R33,IF(X6=Rækker!T29,Rækker!U33,DU9)))))))</f>
        <v>1</v>
      </c>
      <c r="DU9" s="25">
        <f>IF(X6=Rækker!W29,Rækker!X33,IF(X6=Rækker!Z29,Rækker!AA33,IF(X6=Rækker!AC29,Rækker!AD33,IF(X6=Rækker!AF29,Rækker!AG33,IF(X6=Rækker!AI29,Rækker!AJ33,IF(X6=Rækker!AL29,Rækker!AM33,IF(X6=Rækker!AO29,Rækker!AP33,DV9)))))))</f>
        <v>0</v>
      </c>
      <c r="DV9" s="25">
        <f>IF(X6=Rækker!AR29,Rækker!AS33,IF(X6=Rækker!AU29,Rækker!AV33,IF(X6=Rækker!AX29,Rækker!AY33,IF(X6=Rækker!BA29,Rækker!BB33,IF(X6=Rækker!BD29,Rækker!BE33,IF(X6=Rækker!BG29,Rækker!BH33,0))))))</f>
        <v>0</v>
      </c>
      <c r="DW9" s="25" t="str">
        <f t="shared" ref="DW9:DW21" si="61">IF(DY9="x","X",IF(DY9="x*","X*",DY9))</f>
        <v>1*</v>
      </c>
      <c r="DX9" s="25">
        <f t="shared" ref="DX9:DX21" si="62">IF(EB9="x","X",IF(EB9="1x","1X",IF(EB9="x2","X2",IF(EB9="1x2","1X2",EB9))))</f>
        <v>1</v>
      </c>
      <c r="DY9" s="25" t="str">
        <f>IF(Z6=Rækker!B29,Rækker!B33,IF(Z6=Rækker!E29,Rækker!E33,IF(Z6=Rækker!H29,Rækker!H33,IF(Z6=Rækker!K29,Rækker!K33,IF(Z6=Rækker!N29,Rækker!N33,IF(Z6=Rækker!Q29,Rækker!Q33,IF(Z6=Rækker!T29,Rækker!T33,DZ9)))))))</f>
        <v>1*</v>
      </c>
      <c r="DZ9" s="25">
        <f>IF(Z6=Rækker!W29,Rækker!W33,IF(Z6=Rækker!Z29,Rækker!Z33,IF(Z6=Rækker!AC29,Rækker!AC33,IF(Z6=Rækker!AF29,Rækker!AF33,IF(Z6=Rækker!AI29,Rækker!AI33,IF(Z6=Rækker!AL29,Rækker!AL33,IF(Z6=Rækker!AO29,Rækker!AO33,EA9)))))))</f>
        <v>0</v>
      </c>
      <c r="EA9" s="25">
        <f>IF(Z6=Rækker!AR29,Rækker!AR33,IF(Z6=Rækker!AU29,Rækker!AU33,IF(Z6=Rækker!AX29,Rækker!AX33,IF(Z6=Rækker!BA29,Rækker!BA33,IF(Z6=Rækker!BD29,Rækker!BD33,IF(Z6=Rækker!BG29,Rækker!BG33,0))))))</f>
        <v>0</v>
      </c>
      <c r="EB9" s="25">
        <f>IF(Z6=Rækker!B29,Rækker!C33,IF(Z6=Rækker!E29,Rækker!F33,IF(Z6=Rækker!H29,Rækker!I33,IF(Z6=Rækker!K29,Rækker!L33,IF(Z6=Rækker!N29,Rækker!O33,IF(Z6=Rækker!Q29,Rækker!R33,IF(Z6=Rækker!T29,Rækker!U33,EC9)))))))</f>
        <v>1</v>
      </c>
      <c r="EC9" s="25">
        <f>IF(Z6=Rækker!W29,Rækker!X33,IF(Z6=Rækker!Z29,Rækker!AA33,IF(Z6=Rækker!AC29,Rækker!AD33,IF(Z6=Rækker!AF29,Rækker!AG33,IF(Z6=Rækker!AI29,Rækker!AJ33,IF(Z6=Rækker!AL29,Rækker!AM33,IF(Z6=Rækker!AO29,Rækker!AP33,ED9)))))))</f>
        <v>0</v>
      </c>
      <c r="ED9" s="25">
        <f>IF(Z6=Rækker!AR29,Rækker!AS33,IF(Z6=Rækker!AU29,Rækker!AV33,IF(Z6=Rækker!AX29,Rækker!AY33,IF(Z6=Rækker!BA29,Rækker!BB33,IF(Z6=Rækker!BD29,Rækker!BE33,IF(Z6=Rækker!BG29,Rækker!BH33,0))))))</f>
        <v>0</v>
      </c>
      <c r="EE9" s="25" t="str">
        <f t="shared" ref="EE9:EE21" si="63">IF(EG9="x","X",IF(EG9="x*","X*",EG9))</f>
        <v>1*</v>
      </c>
      <c r="EF9" s="25">
        <f t="shared" ref="EF9:EF21" si="64">IF(EJ9="x","X",IF(EJ9="1x","1X",IF(EJ9="x2","X2",IF(EJ9="1x2","1X2",EJ9))))</f>
        <v>1</v>
      </c>
      <c r="EG9" s="25" t="str">
        <f>IF(AB6=Rækker!B29,Rækker!B33,IF(AB6=Rækker!E29,Rækker!E33,IF(AB6=Rækker!H29,Rækker!H33,IF(AB6=Rækker!K29,Rækker!K33,IF(AB6=Rækker!N29,Rækker!N33,IF(AB6=Rækker!Q29,Rækker!Q33,IF(AB6=Rækker!T29,Rækker!T33,EH9)))))))</f>
        <v>1*</v>
      </c>
      <c r="EH9" s="25" t="str">
        <f>IF(AB6=Rækker!W29,Rækker!W33,IF(AB6=Rækker!Z29,Rækker!Z33,IF(AB6=Rækker!AC29,Rækker!AC33,IF(AB6=Rækker!AF29,Rækker!AF33,IF(AB6=Rækker!AI29,Rækker!AI33,IF(AB6=Rækker!AL29,Rækker!AL33,IF(AB6=Rækker!AO29,Rækker!AO33,EI9)))))))</f>
        <v>1*</v>
      </c>
      <c r="EI9" s="25" t="str">
        <f>IF(AB6=Rækker!AR29,Rækker!AR33,IF(AB6=Rækker!AU29,Rækker!AU33,IF(AB6=Rækker!AX29,Rækker!AX33,IF(AB6=Rækker!BA29,Rækker!BA33,IF(AB6=Rækker!BD29,Rækker!BD33,IF(AB6=Rækker!BG29,Rækker!BG33,0))))))</f>
        <v>1*</v>
      </c>
      <c r="EJ9" s="25">
        <f>IF(AB6=Rækker!B29,Rækker!C33,IF(AB6=Rækker!E29,Rækker!F33,IF(AB6=Rækker!H29,Rækker!I33,IF(AB6=Rækker!K29,Rækker!L33,IF(AB6=Rækker!N29,Rækker!O33,IF(AB6=Rækker!Q29,Rækker!R33,IF(AB6=Rækker!T29,Rækker!U33,EK9)))))))</f>
        <v>1</v>
      </c>
      <c r="EK9" s="25">
        <f>IF(AB6=Rækker!W29,Rækker!X33,IF(AB6=Rækker!Z29,Rækker!AA33,IF(AB6=Rækker!AC29,Rækker!AD33,IF(AB6=Rækker!AF29,Rækker!AG33,IF(AB6=Rækker!AI29,Rækker!AJ33,IF(AB6=Rækker!AL29,Rækker!AM33,IF(AB6=Rækker!AO29,Rækker!AP33,EL9)))))))</f>
        <v>1</v>
      </c>
      <c r="EL9" s="25">
        <f>IF(AB6=Rækker!AR29,Rækker!AS33,IF(AB6=Rækker!AU29,Rækker!AV33,IF(AB6=Rækker!AX29,Rækker!AY33,IF(AB6=Rækker!BA29,Rækker!BB33,IF(AB6=Rækker!BD29,Rækker!BE33,IF(AB6=Rækker!BG29,Rækker!BH33,0))))))</f>
        <v>1</v>
      </c>
      <c r="EM9" s="25" t="str">
        <f t="shared" ref="EM9:EM21" si="65">IF(EO9="x","X",IF(EO9="x*","X*",EO9))</f>
        <v>1*</v>
      </c>
      <c r="EN9" s="25">
        <f t="shared" ref="EN9:EN21" si="66">IF(ER9="x","X",IF(ER9="1x","1X",IF(ER9="x2","X2",IF(ER9="1x2","1X2",ER9))))</f>
        <v>1</v>
      </c>
      <c r="EO9" s="25" t="str">
        <f>IF(AD6=Rækker!B29,Rækker!B33,IF(AD6=Rækker!E29,Rækker!E33,IF(AD6=Rækker!H29,Rækker!H33,IF(AD6=Rækker!K29,Rækker!K33,IF(AD6=Rækker!N29,Rækker!N33,IF(AD6=Rækker!Q29,Rækker!Q33,IF(AD6=Rækker!T29,Rækker!T33,EP9)))))))</f>
        <v>1*</v>
      </c>
      <c r="EP9" s="25" t="str">
        <f>IF(AD6=Rækker!W29,Rækker!W33,IF(AD6=Rækker!Z29,Rækker!Z33,IF(AD6=Rækker!AC29,Rækker!AC33,IF(AD6=Rækker!AF29,Rækker!AF33,IF(AD6=Rækker!AI29,Rækker!AI33,IF(AD6=Rækker!AL29,Rækker!AL33,IF(AD6=Rækker!AO29,Rækker!AO33,EQ9)))))))</f>
        <v>1*</v>
      </c>
      <c r="EQ9" s="25">
        <f>IF(AD6=Rækker!AR29,Rækker!AR33,IF(AD6=Rækker!AU29,Rækker!AU33,IF(AD6=Rækker!AX29,Rækker!AX33,IF(AD6=Rækker!BA29,Rækker!BA33,IF(AD6=Rækker!BD29,Rækker!BD33,IF(AD6=Rækker!BG29,Rækker!BG33,0))))))</f>
        <v>0</v>
      </c>
      <c r="ER9" s="25">
        <f>IF(AD6=Rækker!B29,Rækker!C33,IF(AD6=Rækker!E29,Rækker!F33,IF(AD6=Rækker!H29,Rækker!I33,IF(AD6=Rækker!K29,Rækker!L33,IF(AD6=Rækker!N29,Rækker!O33,IF(AD6=Rækker!Q29,Rækker!R33,IF(AD6=Rækker!T29,Rækker!U33,ES9)))))))</f>
        <v>1</v>
      </c>
      <c r="ES9" s="25">
        <f>IF(AD6=Rækker!W29,Rækker!X33,IF(AD6=Rækker!Z29,Rækker!AA33,IF(AD6=Rækker!AC29,Rækker!AD33,IF(AD6=Rækker!AF29,Rækker!AG33,IF(AD6=Rækker!AI29,Rækker!AJ33,IF(AD6=Rækker!AL29,Rækker!AM33,IF(AD6=Rækker!AO29,Rækker!AP33,ET9)))))))</f>
        <v>1</v>
      </c>
      <c r="ET9" s="25">
        <f>IF(AD6=Rækker!AR29,Rækker!AS33,IF(AD6=Rækker!AU29,Rækker!AV33,IF(AD6=Rækker!AX29,Rækker!AY33,IF(AD6=Rækker!BA29,Rækker!BB33,IF(AD6=Rækker!BD29,Rækker!BE33,IF(AD6=Rækker!BG29,Rækker!BH33,0))))))</f>
        <v>0</v>
      </c>
      <c r="EU9" s="25" t="str">
        <f t="shared" ref="EU9:EU21" si="67">IF(EW9="x","X",IF(EW9="x*","X*",EW9))</f>
        <v>1*</v>
      </c>
      <c r="EV9" s="25">
        <f t="shared" ref="EV9:EV21" si="68">IF(EZ9="x","X",IF(EZ9="1x","1X",IF(EZ9="x2","X2",IF(EZ9="1x2","1X2",EZ9))))</f>
        <v>1</v>
      </c>
      <c r="EW9" s="25" t="str">
        <f>IF(AF6=Rækker!B29,Rækker!B33,IF(AF6=Rækker!E29,Rækker!E33,IF(AF6=Rækker!H29,Rækker!H33,IF(AF6=Rækker!K29,Rækker!K33,IF(AF6=Rækker!N29,Rækker!N33,IF(AF6=Rækker!Q29,Rækker!Q33,IF(AF6=Rækker!T29,Rækker!T33,EX9)))))))</f>
        <v>1*</v>
      </c>
      <c r="EX9" s="25" t="str">
        <f>IF(AF6=Rækker!W29,Rækker!W33,IF(AF6=Rækker!Z29,Rækker!Z33,IF(AF6=Rækker!AC29,Rækker!AC33,IF(AF6=Rækker!AF29,Rækker!AF33,IF(AF6=Rækker!AI29,Rækker!AI33,IF(AF6=Rækker!AL29,Rækker!AL33,IF(AF6=Rækker!AO29,Rækker!AO33,EY9)))))))</f>
        <v>1*</v>
      </c>
      <c r="EY9" s="25">
        <f>IF(AF6=Rækker!AR29,Rækker!AR33,IF(AF6=Rækker!AU29,Rækker!AU33,IF(AF6=Rækker!AX29,Rækker!AX33,IF(AF6=Rækker!BA29,Rækker!BA33,IF(AF6=Rækker!BD29,Rækker!BD33,IF(AF6=Rækker!BG29,Rækker!BG33,0))))))</f>
        <v>0</v>
      </c>
      <c r="EZ9" s="25">
        <f>IF(AF6=Rækker!B29,Rækker!C33,IF(AF6=Rækker!E29,Rækker!F33,IF(AF6=Rækker!H29,Rækker!I33,IF(AF6=Rækker!K29,Rækker!L33,IF(AF6=Rækker!N29,Rækker!O33,IF(AF6=Rækker!Q29,Rækker!R33,IF(AF6=Rækker!T29,Rækker!U33,FA9)))))))</f>
        <v>1</v>
      </c>
      <c r="FA9" s="25">
        <f>IF(AF6=Rækker!W29,Rækker!X33,IF(AF6=Rækker!Z29,Rækker!AA33,IF(AF6=Rækker!AC29,Rækker!AD33,IF(AF6=Rækker!AF29,Rækker!AG33,IF(AF6=Rækker!AI29,Rækker!AJ33,IF(AF6=Rækker!AL29,Rækker!AM33,IF(AF6=Rækker!AO29,Rækker!AP33,FB9)))))))</f>
        <v>1</v>
      </c>
      <c r="FB9" s="25">
        <f>IF(AF6=Rækker!AR29,Rækker!AS33,IF(AF6=Rækker!AU29,Rækker!AV33,IF(AF6=Rækker!AX29,Rækker!AY33,IF(AF6=Rækker!BA29,Rækker!BB33,IF(AF6=Rækker!BD29,Rækker!BE33,IF(AF6=Rækker!BG29,Rækker!BH33,0))))))</f>
        <v>0</v>
      </c>
      <c r="FC9" s="25" t="str">
        <f t="shared" ref="FC9:FC21" si="69">IF(FE9="x","X",IF(FE9="x*","X*",FE9))</f>
        <v>1*</v>
      </c>
      <c r="FD9" s="25">
        <f t="shared" ref="FD9:FD21" si="70">IF(FH9="x","X",IF(FH9="1x","1X",IF(FH9="x2","X2",IF(FH9="1x2","1X2",FH9))))</f>
        <v>1</v>
      </c>
      <c r="FE9" s="25" t="str">
        <f>IF(AH6=Rækker!B29,Rækker!B33,IF(AH6=Rækker!E29,Rækker!E33,IF(AH6=Rækker!H29,Rækker!H33,IF(AH6=Rækker!K29,Rækker!K33,IF(AH6=Rækker!N29,Rækker!N33,IF(AH6=Rækker!Q29,Rækker!Q33,IF(AH6=Rækker!T29,Rækker!T33,FF9)))))))</f>
        <v>1*</v>
      </c>
      <c r="FF9" s="25" t="str">
        <f>IF(AH6=Rækker!W29,Rækker!W33,IF(AH6=Rækker!Z29,Rækker!Z33,IF(AH6=Rækker!AC29,Rækker!AC33,IF(AH6=Rækker!AF29,Rækker!AF33,IF(AH6=Rækker!AI29,Rækker!AI33,IF(AH6=Rækker!AL29,Rækker!AL33,IF(AH6=Rækker!AO29,Rækker!AO33,FG9)))))))</f>
        <v>1*</v>
      </c>
      <c r="FG9" s="25">
        <f>IF(AH6=Rækker!AR29,Rækker!AR33,IF(AH6=Rækker!AU29,Rækker!AU33,IF(AH6=Rækker!AX29,Rækker!AX33,IF(AH6=Rækker!BA29,Rækker!BA33,IF(AH6=Rækker!BD29,Rækker!BD33,IF(AH6=Rækker!BG29,Rækker!BG33,0))))))</f>
        <v>0</v>
      </c>
      <c r="FH9" s="25">
        <f>IF(AH6=Rækker!B29,Rækker!C33,IF(AH6=Rækker!E29,Rækker!F33,IF(AH6=Rækker!H29,Rækker!I33,IF(AH6=Rækker!K29,Rækker!L33,IF(AH6=Rækker!N29,Rækker!O33,IF(AH6=Rækker!Q29,Rækker!R33,IF(AH6=Rækker!T29,Rækker!U33,FI9)))))))</f>
        <v>1</v>
      </c>
      <c r="FI9" s="25">
        <f>IF(AH6=Rækker!W29,Rækker!X33,IF(AH6=Rækker!Z29,Rækker!AA33,IF(AH6=Rækker!AC29,Rækker!AD33,IF(AH6=Rækker!AF29,Rækker!AG33,IF(AH6=Rækker!AI29,Rækker!AJ33,IF(AH6=Rækker!AL29,Rækker!AM33,IF(AH6=Rækker!AO29,Rækker!AP33,FJ9)))))))</f>
        <v>1</v>
      </c>
      <c r="FJ9" s="25">
        <f>IF(AH6=Rækker!AR29,Rækker!AS33,IF(AH6=Rækker!AU29,Rækker!AV33,IF(AH6=Rækker!AX29,Rækker!AY33,IF(AH6=Rækker!BA29,Rækker!BB33,IF(AH6=Rækker!BD29,Rækker!BE33,IF(AH6=Rækker!BG29,Rækker!BH33,0))))))</f>
        <v>0</v>
      </c>
      <c r="FK9" s="25" t="str">
        <f t="shared" ref="FK9:FK21" si="71">IF(FM9="x","X",IF(FM9="x*","X*",FM9))</f>
        <v>1*</v>
      </c>
      <c r="FL9" s="25">
        <f t="shared" ref="FL9:FL21" si="72">IF(FP9="x","X",IF(FP9="1x","1X",IF(FP9="x2","X2",IF(FP9="1x2","1X2",FP9))))</f>
        <v>1</v>
      </c>
      <c r="FM9" s="25" t="str">
        <f>IF(AJ6=Rækker!B29,Rækker!B33,IF(AJ6=Rækker!E29,Rækker!E33,IF(AJ6=Rækker!H29,Rækker!H33,IF(AJ6=Rækker!K29,Rækker!K33,IF(AJ6=Rækker!N29,Rækker!N33,IF(AJ6=Rækker!Q29,Rækker!Q33,IF(AJ6=Rækker!T29,Rækker!T33,FN9)))))))</f>
        <v>1*</v>
      </c>
      <c r="FN9" s="25">
        <f>IF(AJ6=Rækker!W29,Rækker!W33,IF(AJ6=Rækker!Z29,Rækker!Z33,IF(AJ6=Rækker!AC29,Rækker!AC33,IF(AJ6=Rækker!AF29,Rækker!AF33,IF(AJ6=Rækker!AI29,Rækker!AI33,IF(AJ6=Rækker!AL29,Rækker!AL33,IF(AJ6=Rækker!AO29,Rækker!AO33,FO9)))))))</f>
        <v>0</v>
      </c>
      <c r="FO9" s="25">
        <f>IF(AJ6=Rækker!AR29,Rækker!AR33,IF(AJ6=Rækker!AU29,Rækker!AU33,IF(AJ6=Rækker!AX29,Rækker!AX33,IF(AJ6=Rækker!BA29,Rækker!BA33,IF(AJ6=Rækker!BD29,Rækker!BD33,IF(AJ6=Rækker!BG29,Rækker!BG33,0))))))</f>
        <v>0</v>
      </c>
      <c r="FP9" s="25">
        <f>IF(AJ6=Rækker!B29,Rækker!C33,IF(AJ6=Rækker!E29,Rækker!F33,IF(AJ6=Rækker!H29,Rækker!I33,IF(AJ6=Rækker!K29,Rækker!L33,IF(AJ6=Rækker!N29,Rækker!O33,IF(AJ6=Rækker!Q29,Rækker!R33,IF(AJ6=Rækker!T29,Rækker!U33,FQ9)))))))</f>
        <v>1</v>
      </c>
      <c r="FQ9" s="25">
        <f>IF(AJ6=Rækker!W29,Rækker!X33,IF(AJ6=Rækker!Z29,Rækker!AA33,IF(AJ6=Rækker!AC29,Rækker!AD33,IF(AJ6=Rækker!AF29,Rækker!AG33,IF(AJ6=Rækker!AI29,Rækker!AJ33,IF(AJ6=Rækker!AL29,Rækker!AM33,IF(AJ6=Rækker!AO29,Rækker!AP33,FR9)))))))</f>
        <v>0</v>
      </c>
      <c r="FR9" s="25">
        <f>IF(AJ6=Rækker!AR29,Rækker!AS33,IF(AJ6=Rækker!AU29,Rækker!AV33,IF(AJ6=Rækker!AX29,Rækker!AY33,IF(AJ6=Rækker!BA29,Rækker!BB33,IF(AJ6=Rækker!BD29,Rækker!BE33,IF(AJ6=Rækker!BG29,Rækker!BH33,0))))))</f>
        <v>0</v>
      </c>
      <c r="FS9" s="25" t="str">
        <f t="shared" ref="FS9:FS21" si="73">IF(FU9="x","X",IF(FU9="x*","X*",FU9))</f>
        <v>1*</v>
      </c>
      <c r="FT9" s="25">
        <f t="shared" ref="FT9:FT21" si="74">IF(FX9="x","X",IF(FX9="1x","1X",IF(FX9="x2","X2",IF(FX9="1x2","1X2",FX9))))</f>
        <v>1</v>
      </c>
      <c r="FU9" s="25" t="str">
        <f>IF(AL6=Rækker!B29,Rækker!B33,IF(AL6=Rækker!E29,Rækker!E33,IF(AL6=Rækker!H29,Rækker!H33,IF(AL6=Rækker!K29,Rækker!K33,IF(AL6=Rækker!N29,Rækker!N33,IF(AL6=Rækker!Q29,Rækker!Q33,IF(AL6=Rækker!T29,Rækker!T33,FV9)))))))</f>
        <v>1*</v>
      </c>
      <c r="FV9" s="25" t="str">
        <f>IF(AL6=Rækker!W29,Rækker!W33,IF(AL6=Rækker!Z29,Rækker!Z33,IF(AL6=Rækker!AC29,Rækker!AC33,IF(AL6=Rækker!AF29,Rækker!AF33,IF(AL6=Rækker!AI29,Rækker!AI33,IF(AL6=Rækker!AL29,Rækker!AL33,IF(AL6=Rækker!AO29,Rækker!AO33,FW9)))))))</f>
        <v>1*</v>
      </c>
      <c r="FW9" s="25" t="str">
        <f>IF(AL6=Rækker!AR29,Rækker!AR33,IF(AL6=Rækker!AU29,Rækker!AU33,IF(AL6=Rækker!AX29,Rækker!AX33,IF(AL6=Rækker!BA29,Rækker!BA33,IF(AL6=Rækker!BD29,Rækker!BD33,IF(AL6=Rækker!BG29,Rækker!BG33,0))))))</f>
        <v>1*</v>
      </c>
      <c r="FX9" s="25">
        <f>IF(AL6=Rækker!B29,Rækker!C33,IF(AL6=Rækker!E29,Rækker!F33,IF(AL6=Rækker!H29,Rækker!I33,IF(AL6=Rækker!K29,Rækker!L33,IF(AL6=Rækker!N29,Rækker!O33,IF(AL6=Rækker!Q29,Rækker!R33,IF(AL6=Rækker!T29,Rækker!U33,FY9)))))))</f>
        <v>1</v>
      </c>
      <c r="FY9" s="25">
        <f>IF(AL6=Rækker!W29,Rækker!X33,IF(AL6=Rækker!Z29,Rækker!AA33,IF(AL6=Rækker!AC29,Rækker!AD33,IF(AL6=Rækker!AF29,Rækker!AG33,IF(AL6=Rækker!AI29,Rækker!AJ33,IF(AL6=Rækker!AL29,Rækker!AM33,IF(AL6=Rækker!AO29,Rækker!AP33,FZ9)))))))</f>
        <v>1</v>
      </c>
      <c r="FZ9" s="25">
        <f>IF(AL6=Rækker!AR29,Rækker!AS33,IF(AL6=Rækker!AU29,Rækker!AV33,IF(AL6=Rækker!AX29,Rækker!AY33,IF(AL6=Rækker!BA29,Rækker!BB33,IF(AL6=Rækker!BD29,Rækker!BE33,IF(AL6=Rækker!BG29,Rækker!BH33,0))))))</f>
        <v>1</v>
      </c>
      <c r="GA9" s="25">
        <f t="shared" ref="GA9:GA21" si="75">IF(GC9="x","X",IF(GC9="x*","X*",GC9))</f>
        <v>1</v>
      </c>
      <c r="GB9" s="25">
        <f t="shared" ref="GB9:GB21" si="76">IF(GF9="x","X",IF(GF9="1x","1X",IF(GF9="x2","X2",IF(GF9="1x2","1X2",GF9))))</f>
        <v>12</v>
      </c>
      <c r="GC9" s="25">
        <f>IF(AN6=Rækker!B29,Rækker!B33,IF(AN6=Rækker!E29,Rækker!E33,IF(AN6=Rækker!H29,Rækker!H33,IF(AN6=Rækker!K29,Rækker!K33,IF(AN6=Rækker!N29,Rækker!N33,IF(AN6=Rækker!Q29,Rækker!Q33,IF(AN6=Rækker!T29,Rækker!T33,GD9)))))))</f>
        <v>1</v>
      </c>
      <c r="GD9" s="25">
        <f>IF(AN6=Rækker!W29,Rækker!W33,IF(AN6=Rækker!Z29,Rækker!Z33,IF(AN6=Rækker!AC29,Rækker!AC33,IF(AN6=Rækker!AF29,Rækker!AF33,IF(AN6=Rækker!AI29,Rækker!AI33,IF(AN6=Rækker!AL29,Rækker!AL33,IF(AN6=Rækker!AO29,Rækker!AO33,GE9)))))))</f>
        <v>1</v>
      </c>
      <c r="GE9" s="25">
        <f>IF(AN6=Rækker!AR29,Rækker!AR33,IF(AN6=Rækker!AU29,Rækker!AU33,IF(AN6=Rækker!AX29,Rækker!AX33,IF(AN6=Rækker!BA29,Rækker!BA33,IF(AN6=Rækker!BD29,Rækker!BD33,IF(AN6=Rækker!BG29,Rækker!BG33,0))))))</f>
        <v>0</v>
      </c>
      <c r="GF9" s="25">
        <f>IF(AN6=Rækker!B29,Rækker!C33,IF(AN6=Rækker!E29,Rækker!F33,IF(AN6=Rækker!H29,Rækker!I33,IF(AN6=Rækker!K29,Rækker!L33,IF(AN6=Rækker!N29,Rækker!O33,IF(AN6=Rækker!Q29,Rækker!R33,IF(AN6=Rækker!T29,Rækker!U33,GG9)))))))</f>
        <v>12</v>
      </c>
      <c r="GG9" s="25">
        <f>IF(AN6=Rækker!W29,Rækker!X33,IF(AN6=Rækker!Z29,Rækker!AA33,IF(AN6=Rækker!AC29,Rækker!AD33,IF(AN6=Rækker!AF29,Rækker!AG33,IF(AN6=Rækker!AI29,Rækker!AJ33,IF(AN6=Rækker!AL29,Rækker!AM33,IF(AN6=Rækker!AO29,Rækker!AP33,GH9)))))))</f>
        <v>12</v>
      </c>
      <c r="GH9" s="25">
        <f>IF(AN6=Rækker!AR29,Rækker!AS33,IF(AN6=Rækker!AU29,Rækker!AV33,IF(AN6=Rækker!AX29,Rækker!AY33,IF(AN6=Rækker!BA29,Rækker!BB33,IF(AN6=Rækker!BD29,Rækker!BE33,IF(AN6=Rækker!BG29,Rækker!BH33,0))))))</f>
        <v>0</v>
      </c>
      <c r="GI9" s="25" t="str">
        <f t="shared" ref="GI9:GI21" si="77">IF(GK9="x","X",IF(GK9="x*","X*",GK9))</f>
        <v>1*</v>
      </c>
      <c r="GJ9" s="25">
        <f t="shared" ref="GJ9:GJ21" si="78">IF(GN9="x","X",IF(GN9="1x","1X",IF(GN9="x2","X2",IF(GN9="1x2","1X2",GN9))))</f>
        <v>1</v>
      </c>
      <c r="GK9" s="25" t="str">
        <f>IF(AP6=Rækker!B29,Rækker!B33,IF(AP6=Rækker!E29,Rækker!E33,IF(AP6=Rækker!H29,Rækker!H33,IF(AP6=Rækker!K29,Rækker!K33,IF(AP6=Rækker!N29,Rækker!N33,IF(AP6=Rækker!Q29,Rækker!Q33,IF(AP6=Rækker!T29,Rækker!T33,GL9)))))))</f>
        <v>1*</v>
      </c>
      <c r="GL9" s="25">
        <f>IF(AP6=Rækker!W29,Rækker!W33,IF(AP6=Rækker!Z29,Rækker!Z33,IF(AP6=Rækker!AC29,Rækker!AC33,IF(AP6=Rækker!AF29,Rækker!AF33,IF(AP6=Rækker!AI29,Rækker!AI33,IF(AP6=Rækker!AL29,Rækker!AL33,IF(AP6=Rækker!AO29,Rækker!AO33,GM9)))))))</f>
        <v>0</v>
      </c>
      <c r="GM9" s="25">
        <f>IF(AP6=Rækker!AR29,Rækker!AR33,IF(AP6=Rækker!AU29,Rækker!AU33,IF(AP6=Rækker!AX29,Rækker!AX33,IF(AP6=Rækker!BA29,Rækker!BA33,IF(AP6=Rækker!BD29,Rækker!BD33,IF(AP6=Rækker!BG29,Rækker!BG33,0))))))</f>
        <v>0</v>
      </c>
      <c r="GN9" s="25">
        <f>IF(AP6=Rækker!B29,Rækker!C33,IF(AP6=Rækker!E29,Rækker!F33,IF(AP6=Rækker!H29,Rækker!I33,IF(AP6=Rækker!K29,Rækker!L33,IF(AP6=Rækker!N29,Rækker!O33,IF(AP6=Rækker!Q29,Rækker!R33,IF(AP6=Rækker!T29,Rækker!U33,GO9)))))))</f>
        <v>1</v>
      </c>
      <c r="GO9" s="25">
        <f>IF(AP6=Rækker!W29,Rækker!X33,IF(AP6=Rækker!Z29,Rækker!AA33,IF(AP6=Rækker!AC29,Rækker!AD33,IF(AP6=Rækker!AF29,Rækker!AG33,IF(AP6=Rækker!AI29,Rækker!AJ33,IF(AP6=Rækker!AL29,Rækker!AM33,IF(AP6=Rækker!AO29,Rækker!AP33,GP9)))))))</f>
        <v>0</v>
      </c>
      <c r="GP9" s="25">
        <f>IF(AP6=Rækker!AR29,Rækker!AS33,IF(AP6=Rækker!AU29,Rækker!AV33,IF(AP6=Rækker!AX29,Rækker!AY33,IF(AP6=Rækker!BA29,Rækker!BB33,IF(AP6=Rækker!BD29,Rækker!BE33,IF(AP6=Rækker!BG29,Rækker!BH33,0))))))</f>
        <v>0</v>
      </c>
      <c r="GQ9" s="25" t="str">
        <f t="shared" ref="GQ9:GQ21" si="79">IF(GS9="x","X",IF(GS9="x*","X*",GS9))</f>
        <v>1*</v>
      </c>
      <c r="GR9" s="25">
        <f t="shared" ref="GR9:GR21" si="80">IF(GV9="x","X",IF(GV9="1x","1X",IF(GV9="x2","X2",IF(GV9="1x2","1X2",GV9))))</f>
        <v>1</v>
      </c>
      <c r="GS9" s="25" t="str">
        <f>IF(AR6=Rækker!B29,Rækker!B33,IF(AR6=Rækker!E29,Rækker!E33,IF(AR6=Rækker!H29,Rækker!H33,IF(AR6=Rækker!K29,Rækker!K33,IF(AR6=Rækker!N29,Rækker!N33,IF(AR6=Rækker!Q29,Rækker!Q33,IF(AR6=Rækker!T29,Rækker!T33,GT9)))))))</f>
        <v>1*</v>
      </c>
      <c r="GT9" s="25" t="str">
        <f>IF(AR6=Rækker!W29,Rækker!W33,IF(AR6=Rækker!Z29,Rækker!Z33,IF(AR6=Rækker!AC29,Rækker!AC33,IF(AR6=Rækker!AF29,Rækker!AF33,IF(AR6=Rækker!AI29,Rækker!AI33,IF(AR6=Rækker!AL29,Rækker!AL33,IF(AR6=Rækker!AO29,Rækker!AO33,GU9)))))))</f>
        <v>1*</v>
      </c>
      <c r="GU9" s="25">
        <f>IF(AR6=Rækker!AR29,Rækker!AR33,IF(AR6=Rækker!AU29,Rækker!AU33,IF(AR6=Rækker!AX29,Rækker!AX33,IF(AR6=Rækker!BA29,Rækker!BA33,IF(AR6=Rækker!BD29,Rækker!BD33,IF(AR6=Rækker!BG29,Rækker!BG33,0))))))</f>
        <v>0</v>
      </c>
      <c r="GV9" s="25">
        <f>IF(AR6=Rækker!B29,Rækker!C33,IF(AR6=Rækker!E29,Rækker!F33,IF(AR6=Rækker!H29,Rækker!I33,IF(AR6=Rækker!K29,Rækker!L33,IF(AR6=Rækker!N29,Rækker!O33,IF(AR6=Rækker!Q29,Rækker!R33,IF(AR6=Rækker!T29,Rækker!U33,GW9)))))))</f>
        <v>1</v>
      </c>
      <c r="GW9" s="25">
        <f>IF(AR6=Rækker!W29,Rækker!X33,IF(AR6=Rækker!Z29,Rækker!AA33,IF(AR6=Rækker!AC29,Rækker!AD33,IF(AR6=Rækker!AF29,Rækker!AG33,IF(AR6=Rækker!AI29,Rækker!AJ33,IF(AR6=Rækker!AL29,Rækker!AM33,IF(AR6=Rækker!AO29,Rækker!AP33,GX9)))))))</f>
        <v>1</v>
      </c>
      <c r="GX9" s="25">
        <f>IF(AR6=Rækker!AR29,Rækker!AS33,IF(AR6=Rækker!AU29,Rækker!AV33,IF(AR6=Rækker!AX29,Rækker!AY33,IF(AR6=Rækker!BA29,Rækker!BB33,IF(AR6=Rækker!BD29,Rækker!BE33,IF(AR6=Rækker!BG29,Rækker!BH33,0))))))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Bristol C - West Bromwich..........................................................................................</v>
      </c>
      <c r="D10" s="121" t="s">
        <v>109</v>
      </c>
      <c r="E10" s="92" t="str">
        <f>IF('1. Division'!E10&lt;&gt;"",'1. Division'!E10,"")</f>
        <v/>
      </c>
      <c r="F10" s="36" t="str">
        <f t="shared" si="0"/>
        <v>X</v>
      </c>
      <c r="G10" s="37" t="str">
        <f t="shared" si="1"/>
        <v>1X2</v>
      </c>
      <c r="H10" s="36">
        <f t="shared" si="2"/>
        <v>1</v>
      </c>
      <c r="I10" s="37">
        <f t="shared" si="3"/>
        <v>12</v>
      </c>
      <c r="J10" s="36">
        <f t="shared" si="4"/>
        <v>1</v>
      </c>
      <c r="K10" s="38" t="str">
        <f t="shared" si="5"/>
        <v>1X</v>
      </c>
      <c r="L10" s="36">
        <f t="shared" si="6"/>
        <v>1</v>
      </c>
      <c r="M10" s="38">
        <f t="shared" si="7"/>
        <v>12</v>
      </c>
      <c r="N10" s="36" t="str">
        <f t="shared" si="8"/>
        <v>X</v>
      </c>
      <c r="O10" s="38" t="str">
        <f t="shared" si="9"/>
        <v>1X</v>
      </c>
      <c r="P10" s="36">
        <f t="shared" si="10"/>
        <v>1</v>
      </c>
      <c r="Q10" s="38">
        <f t="shared" si="11"/>
        <v>1</v>
      </c>
      <c r="R10" s="36">
        <f t="shared" si="12"/>
        <v>1</v>
      </c>
      <c r="S10" s="38">
        <f t="shared" si="13"/>
        <v>1</v>
      </c>
      <c r="T10" s="36">
        <f t="shared" si="14"/>
        <v>1</v>
      </c>
      <c r="U10" s="38">
        <f t="shared" si="15"/>
        <v>12</v>
      </c>
      <c r="V10" s="36">
        <f t="shared" si="16"/>
        <v>1</v>
      </c>
      <c r="W10" s="38" t="str">
        <f t="shared" si="17"/>
        <v>1X</v>
      </c>
      <c r="X10" s="36" t="str">
        <f t="shared" si="18"/>
        <v>X</v>
      </c>
      <c r="Y10" s="38" t="str">
        <f t="shared" si="19"/>
        <v>X2</v>
      </c>
      <c r="Z10" s="36">
        <f t="shared" si="20"/>
        <v>1</v>
      </c>
      <c r="AA10" s="38" t="str">
        <f t="shared" si="21"/>
        <v>1X</v>
      </c>
      <c r="AB10" s="36">
        <f t="shared" si="22"/>
        <v>1</v>
      </c>
      <c r="AC10" s="38">
        <f t="shared" si="23"/>
        <v>1</v>
      </c>
      <c r="AD10" s="36">
        <f t="shared" si="24"/>
        <v>1</v>
      </c>
      <c r="AE10" s="38">
        <f t="shared" si="25"/>
        <v>1</v>
      </c>
      <c r="AF10" s="36" t="str">
        <f t="shared" si="26"/>
        <v>X</v>
      </c>
      <c r="AG10" s="38" t="str">
        <f t="shared" si="27"/>
        <v>1X2</v>
      </c>
      <c r="AH10" s="36">
        <f t="shared" si="28"/>
        <v>1</v>
      </c>
      <c r="AI10" s="38" t="str">
        <f t="shared" si="29"/>
        <v>1X</v>
      </c>
      <c r="AJ10" s="36" t="str">
        <f t="shared" si="30"/>
        <v>X</v>
      </c>
      <c r="AK10" s="38" t="str">
        <f t="shared" si="31"/>
        <v>1X2</v>
      </c>
      <c r="AL10" s="36">
        <f t="shared" si="32"/>
        <v>1</v>
      </c>
      <c r="AM10" s="38">
        <f t="shared" si="33"/>
        <v>1</v>
      </c>
      <c r="AN10" s="36">
        <f t="shared" si="34"/>
        <v>2</v>
      </c>
      <c r="AO10" s="38">
        <f t="shared" si="35"/>
        <v>12</v>
      </c>
      <c r="AP10" s="36">
        <f t="shared" si="36"/>
        <v>1</v>
      </c>
      <c r="AQ10" s="38">
        <f t="shared" si="37"/>
        <v>12</v>
      </c>
      <c r="AR10" s="36">
        <f t="shared" si="38"/>
        <v>1</v>
      </c>
      <c r="AS10" s="37" t="str">
        <f t="shared" si="39"/>
        <v>1X</v>
      </c>
      <c r="AT10" s="21">
        <f t="shared" si="40"/>
        <v>0</v>
      </c>
      <c r="AU10" s="25" t="str">
        <f t="shared" si="41"/>
        <v>X</v>
      </c>
      <c r="AV10" s="25" t="str">
        <f t="shared" si="42"/>
        <v>1X2</v>
      </c>
      <c r="AW10" s="25" t="str">
        <f>IF(F6=Rækker!B29,Rækker!B34,IF(F6=Rækker!E29,Rækker!E34,IF(F6=Rækker!H29,Rækker!H34,IF(F6=Rækker!K29,Rækker!K34,IF(F6=Rækker!N29,Rækker!N34,IF(F6=Rækker!Q29,Rækker!Q34,IF(F6=Rækker!T29,Rækker!T34,AX10)))))))</f>
        <v>x</v>
      </c>
      <c r="AX10" s="25">
        <f>IF(F6=Rækker!W29,Rækker!W34,IF(F6=Rækker!Z29,Rækker!Z34,IF(F6=Rækker!AC29,Rækker!AC34,IF(F6=Rækker!AF29,Rækker!AF34,IF(F6=Rækker!AI29,Rækker!AI34,IF(F6=Rækker!AL29,Rækker!AL34,IF(F6=Rækker!AO29,Rækker!AO34,AY10)))))))</f>
        <v>0</v>
      </c>
      <c r="AY10" s="25">
        <f>IF(F6=Rækker!AR29,Rækker!AR34,IF(F6=Rækker!AU29,Rækker!AU34,IF(F6=Rækker!AX29,Rækker!AX34,IF(F6=Rækker!BA29,Rækker!BA34,IF(F6=Rækker!BD29,Rækker!BD34,IF(F6=Rækker!BG29,Rækker!BG34,0))))))</f>
        <v>0</v>
      </c>
      <c r="AZ10" s="25" t="str">
        <f>IF(F6=Rækker!B29,Rækker!C34,IF(F6=Rækker!E29,Rækker!F34,IF(F6=Rækker!H29,Rækker!I34,IF(F6=Rækker!K29,Rækker!L34,IF(F6=Rækker!N29,Rækker!O34,IF(F6=Rækker!Q29,Rækker!R34,IF(F6=Rækker!T29,Rækker!U34,BA10)))))))</f>
        <v>1x2</v>
      </c>
      <c r="BA10" s="25">
        <f>IF(F6=Rækker!W29,Rækker!X34,IF(F6=Rækker!Z29,Rækker!AA34,IF(F6=Rækker!AC29,Rækker!AD34,IF(F6=Rækker!AF29,Rækker!AG34,IF(F6=Rækker!AI29,Rækker!AJ34,IF(F6=Rækker!AL29,Rækker!AM34,IF(F6=Rækker!AO29,Rækker!AP34,BB10)))))))</f>
        <v>0</v>
      </c>
      <c r="BB10" s="25">
        <f>IF(F6=Rækker!AR29,Rækker!AS34,IF(F6=Rækker!AU29,Rækker!AV34,IF(F6=Rækker!AX29,Rækker!AY34,IF(F6=Rækker!BA29,Rækker!BB34,IF(F6=Rækker!BD29,Rækker!BE34,IF(F6=Rækker!BG29,Rækker!BH34,0))))))</f>
        <v>0</v>
      </c>
      <c r="BC10" s="25">
        <f t="shared" si="43"/>
        <v>1</v>
      </c>
      <c r="BD10" s="25">
        <f t="shared" si="44"/>
        <v>12</v>
      </c>
      <c r="BE10" s="25">
        <f>IF(H6=Rækker!B29,Rækker!B34,IF(H6=Rækker!E29,Rækker!E34,IF(H6=Rækker!H29,Rækker!H34,IF(H6=Rækker!K29,Rækker!K34,IF(H6=Rækker!N29,Rækker!N34,IF(H6=Rækker!Q29,Rækker!Q34,IF(H6=Rækker!T29,Rækker!T34,BF10)))))))</f>
        <v>1</v>
      </c>
      <c r="BF10" s="25">
        <f>IF(H6=Rækker!W29,Rækker!W34,IF(H6=Rækker!Z29,Rækker!Z34,IF(H6=Rækker!AC29,Rækker!AC34,IF(H6=Rækker!AF29,Rækker!AF34,IF(H6=Rækker!AI29,Rækker!AI34,IF(H6=Rækker!AL29,Rækker!AL34,IF(H6=Rækker!AO29,Rækker!AO34,BG10)))))))</f>
        <v>1</v>
      </c>
      <c r="BG10" s="25">
        <f>IF(H6=Rækker!AR29,Rækker!AR34,IF(H6=Rækker!AU29,Rækker!AU34,IF(H6=Rækker!AX29,Rækker!AX34,IF(H6=Rækker!BA29,Rækker!BA34,IF(H6=Rækker!BD29,Rækker!BD34,IF(H6=Rækker!BG29,Rækker!BG34,0))))))</f>
        <v>0</v>
      </c>
      <c r="BH10" s="25">
        <f>IF(H6=Rækker!B29,Rækker!C34,IF(H6=Rækker!E29,Rækker!F34,IF(H6=Rækker!H29,Rækker!I34,IF(H6=Rækker!K29,Rækker!L34,IF(H6=Rækker!N29,Rækker!O34,IF(H6=Rækker!Q29,Rækker!R34,IF(H6=Rækker!T29,Rækker!U34,BI10)))))))</f>
        <v>12</v>
      </c>
      <c r="BI10" s="25">
        <f>IF(H6=Rækker!W29,Rækker!X34,IF(H6=Rækker!Z29,Rækker!AA34,IF(H6=Rækker!AC29,Rækker!AD34,IF(H6=Rækker!AF29,Rækker!AG34,IF(H6=Rækker!AI29,Rækker!AJ34,IF(H6=Rækker!AL29,Rækker!AM34,IF(H6=Rækker!AO29,Rækker!AP34,BJ10)))))))</f>
        <v>12</v>
      </c>
      <c r="BJ10" s="25">
        <f>IF(H6=Rækker!AR29,Rækker!AS34,IF(H6=Rækker!AU29,Rækker!AV34,IF(H6=Rækker!AX29,Rækker!AY34,IF(H6=Rækker!BA29,Rækker!BB34,IF(H6=Rækker!BD29,Rækker!BE34,IF(H6=Rækker!BG29,Rækker!BH34,0))))))</f>
        <v>0</v>
      </c>
      <c r="BK10" s="25">
        <f t="shared" si="45"/>
        <v>1</v>
      </c>
      <c r="BL10" s="25" t="str">
        <f t="shared" si="46"/>
        <v>1X</v>
      </c>
      <c r="BM10" s="25">
        <f>IF(J6=Rækker!B29,Rækker!B34,IF(J6=Rækker!E29,Rækker!E34,IF(J6=Rækker!H29,Rækker!H34,IF(J6=Rækker!K29,Rækker!K34,IF(J6=Rækker!N29,Rækker!N34,IF(J6=Rækker!Q29,Rækker!Q34,IF(J6=Rækker!T29,Rækker!T34,BN10)))))))</f>
        <v>1</v>
      </c>
      <c r="BN10" s="25">
        <f>IF(J6=Rækker!W29,Rækker!W34,IF(J6=Rækker!Z29,Rækker!Z34,IF(J6=Rækker!AC29,Rækker!AC34,IF(J6=Rækker!AF29,Rækker!AF34,IF(J6=Rækker!AI29,Rækker!AI34,IF(J6=Rækker!AL29,Rækker!AL34,IF(J6=Rækker!AO29,Rækker!AO34,BO10)))))))</f>
        <v>0</v>
      </c>
      <c r="BO10" s="25">
        <f>IF(J6=Rækker!AR29,Rækker!AR34,IF(J6=Rækker!AU29,Rækker!AU34,IF(J6=Rækker!AX29,Rækker!AX34,IF(J6=Rækker!BA29,Rækker!BA34,IF(J6=Rækker!BD29,Rækker!BD34,IF(J6=Rækker!BG29,Rækker!BG34,0))))))</f>
        <v>0</v>
      </c>
      <c r="BP10" s="25" t="str">
        <f>IF(J6=Rækker!B29,Rækker!C34,IF(J6=Rækker!E29,Rækker!F34,IF(J6=Rækker!H29,Rækker!I34,IF(J6=Rækker!K29,Rækker!L34,IF(J6=Rækker!N29,Rækker!O34,IF(J6=Rækker!Q29,Rækker!R34,IF(J6=Rækker!T29,Rækker!U34,BQ10)))))))</f>
        <v>1x</v>
      </c>
      <c r="BQ10" s="25">
        <f>IF(J6=Rækker!W29,Rækker!X34,IF(J6=Rækker!Z29,Rækker!AA34,IF(J6=Rækker!AC29,Rækker!AD34,IF(J6=Rækker!AF29,Rækker!AG34,IF(J6=Rækker!AI29,Rækker!AJ34,IF(J6=Rækker!AL29,Rækker!AM34,IF(J6=Rækker!AO29,Rækker!AP34,BR10)))))))</f>
        <v>0</v>
      </c>
      <c r="BR10" s="25">
        <f>IF(J6=Rækker!AR29,Rækker!AS34,IF(J6=Rækker!AU29,Rækker!AV34,IF(J6=Rækker!AX29,Rækker!AY34,IF(J6=Rækker!BA29,Rækker!BB34,IF(J6=Rækker!BD29,Rækker!BE34,IF(J6=Rækker!BG29,Rækker!BH34,0))))))</f>
        <v>0</v>
      </c>
      <c r="BS10" s="25">
        <f t="shared" si="47"/>
        <v>1</v>
      </c>
      <c r="BT10" s="25">
        <f t="shared" si="48"/>
        <v>12</v>
      </c>
      <c r="BU10" s="25">
        <f>IF(L6=Rækker!B29,Rækker!B34,IF(L6=Rækker!E29,Rækker!E34,IF(L6=Rækker!H29,Rækker!H34,IF(L6=Rækker!K29,Rækker!K34,IF(L6=Rækker!N29,Rækker!N34,IF(L6=Rækker!Q29,Rækker!Q34,IF(L6=Rækker!T29,Rækker!T34,BV10)))))))</f>
        <v>1</v>
      </c>
      <c r="BV10" s="25">
        <f>IF(L6=Rækker!W29,Rækker!W34,IF(L6=Rækker!Z29,Rækker!Z34,IF(L6=Rækker!AC29,Rækker!AC34,IF(L6=Rækker!AF29,Rækker!AF34,IF(L6=Rækker!AI29,Rækker!AI34,IF(L6=Rækker!AL29,Rækker!AL34,IF(L6=Rækker!AO29,Rækker!AO34,BW10)))))))</f>
        <v>0</v>
      </c>
      <c r="BW10" s="25">
        <f>IF(L6=Rækker!AR29,Rækker!AR34,IF(L6=Rækker!AU29,Rækker!AU34,IF(L6=Rækker!AX29,Rækker!AX34,IF(L6=Rækker!BA29,Rækker!BA34,IF(L6=Rækker!BD29,Rækker!BD34,IF(L6=Rækker!BG29,Rækker!BG34,0))))))</f>
        <v>0</v>
      </c>
      <c r="BX10" s="25">
        <f>IF(L6=Rækker!B29,Rækker!C34,IF(L6=Rækker!E29,Rækker!F34,IF(L6=Rækker!H29,Rækker!I34,IF(L6=Rækker!K29,Rækker!L34,IF(L6=Rækker!N29,Rækker!O34,IF(L6=Rækker!Q29,Rækker!R34,IF(L6=Rækker!T29,Rækker!U34,BY10)))))))</f>
        <v>12</v>
      </c>
      <c r="BY10" s="25">
        <f>IF(L6=Rækker!W29,Rækker!X34,IF(L6=Rækker!Z29,Rækker!AA34,IF(L6=Rækker!AC29,Rækker!AD34,IF(L6=Rækker!AF29,Rækker!AG34,IF(L6=Rækker!AI29,Rækker!AJ34,IF(L6=Rækker!AL29,Rækker!AM34,IF(L6=Rækker!AO29,Rækker!AP34,BZ10)))))))</f>
        <v>0</v>
      </c>
      <c r="BZ10" s="25">
        <f>IF(L6=Rækker!AR29,Rækker!AS34,IF(L6=Rækker!AU29,Rækker!AV34,IF(L6=Rækker!AX29,Rækker!AY34,IF(L6=Rækker!BA29,Rækker!BB34,IF(L6=Rækker!BD29,Rækker!BE34,IF(L6=Rækker!BG29,Rækker!BH34,0))))))</f>
        <v>0</v>
      </c>
      <c r="CA10" s="25" t="str">
        <f t="shared" si="49"/>
        <v>X</v>
      </c>
      <c r="CB10" s="25" t="str">
        <f t="shared" si="50"/>
        <v>1X</v>
      </c>
      <c r="CC10" s="25" t="str">
        <f>IF(N6=Rækker!B29,Rækker!B34,IF(N6=Rækker!E29,Rækker!E34,IF(N6=Rækker!H29,Rækker!H34,IF(N6=Rækker!K29,Rækker!K34,IF(N6=Rækker!N29,Rækker!N34,IF(N6=Rækker!Q29,Rækker!Q34,IF(N6=Rækker!T29,Rækker!T34,CD10)))))))</f>
        <v>x</v>
      </c>
      <c r="CD10" s="25" t="str">
        <f>IF(N6=Rækker!W29,Rækker!W34,IF(N6=Rækker!Z29,Rækker!Z34,IF(N6=Rækker!AC29,Rækker!AC34,IF(N6=Rækker!AF29,Rækker!AF34,IF(N6=Rækker!AI29,Rækker!AI34,IF(N6=Rækker!AL29,Rækker!AL34,IF(N6=Rækker!AO29,Rækker!AO34,CE10)))))))</f>
        <v>x</v>
      </c>
      <c r="CE10" s="25" t="str">
        <f>IF(N6=Rækker!AR29,Rækker!AR34,IF(N6=Rækker!AU29,Rækker!AU34,IF(N6=Rækker!AX29,Rækker!AX34,IF(N6=Rækker!BA29,Rækker!BA34,IF(N6=Rækker!BD29,Rækker!BD34,IF(N6=Rækker!BG29,Rækker!BG34,0))))))</f>
        <v>x</v>
      </c>
      <c r="CF10" s="25" t="str">
        <f>IF(N6=Rækker!B29,Rækker!C34,IF(N6=Rækker!E29,Rækker!F34,IF(N6=Rækker!H29,Rækker!I34,IF(N6=Rækker!K29,Rækker!L34,IF(N6=Rækker!N29,Rækker!O34,IF(N6=Rækker!Q29,Rækker!R34,IF(N6=Rækker!T29,Rækker!U34,CG10)))))))</f>
        <v>1x</v>
      </c>
      <c r="CG10" s="25" t="str">
        <f>IF(N6=Rækker!W29,Rækker!X34,IF(N6=Rækker!Z29,Rækker!AA34,IF(N6=Rækker!AC29,Rækker!AD34,IF(N6=Rækker!AF29,Rækker!AG34,IF(N6=Rækker!AI29,Rækker!AJ34,IF(N6=Rækker!AL29,Rækker!AM34,IF(N6=Rækker!AO29,Rækker!AP34,CH10)))))))</f>
        <v>1x</v>
      </c>
      <c r="CH10" s="25" t="str">
        <f>IF(N6=Rækker!AR29,Rækker!AS34,IF(N6=Rækker!AU29,Rækker!AV34,IF(N6=Rækker!AX29,Rækker!AY34,IF(N6=Rækker!BA29,Rækker!BB34,IF(N6=Rækker!BD29,Rækker!BE34,IF(N6=Rækker!BG29,Rækker!BH34,0))))))</f>
        <v>1x</v>
      </c>
      <c r="CI10" s="25">
        <f t="shared" si="51"/>
        <v>1</v>
      </c>
      <c r="CJ10" s="25">
        <f t="shared" si="52"/>
        <v>1</v>
      </c>
      <c r="CK10" s="25">
        <f>IF(P6=Rækker!B29,Rækker!B34,IF(P6=Rækker!E29,Rækker!E34,IF(P6=Rækker!H29,Rækker!H34,IF(P6=Rækker!K29,Rækker!K34,IF(P6=Rækker!N29,Rækker!N34,IF(P6=Rækker!Q29,Rækker!Q34,IF(P6=Rækker!T29,Rækker!T34,CL10)))))))</f>
        <v>1</v>
      </c>
      <c r="CL10" s="25">
        <f>IF(P6=Rækker!W29,Rækker!W34,IF(P6=Rækker!Z29,Rækker!Z34,IF(P6=Rækker!AC29,Rækker!AC34,IF(P6=Rækker!AF29,Rækker!AF34,IF(P6=Rækker!AI29,Rækker!AI34,IF(P6=Rækker!AL29,Rækker!AL34,IF(P6=Rækker!AO29,Rækker!AO34,CM10)))))))</f>
        <v>1</v>
      </c>
      <c r="CM10" s="25">
        <f>IF(P6=Rækker!AR29,Rækker!AR34,IF(P6=Rækker!AU29,Rækker!AU34,IF(P6=Rækker!AX29,Rækker!AX34,IF(P6=Rækker!BA29,Rækker!BA34,IF(P6=Rækker!BD29,Rækker!BD34,IF(P6=Rækker!BG29,Rækker!BG34,0))))))</f>
        <v>0</v>
      </c>
      <c r="CN10" s="25">
        <f>IF(P6=Rækker!B29,Rækker!C34,IF(P6=Rækker!E29,Rækker!F34,IF(P6=Rækker!H29,Rækker!I34,IF(P6=Rækker!K29,Rækker!L34,IF(P6=Rækker!N29,Rækker!O34,IF(P6=Rækker!Q29,Rækker!R34,IF(P6=Rækker!T29,Rækker!U34,CO10)))))))</f>
        <v>1</v>
      </c>
      <c r="CO10" s="25">
        <f>IF(P6=Rækker!W29,Rækker!X34,IF(P6=Rækker!Z29,Rækker!AA34,IF(P6=Rækker!AC29,Rækker!AD34,IF(P6=Rækker!AF29,Rækker!AG34,IF(P6=Rækker!AI29,Rækker!AJ34,IF(P6=Rækker!AL29,Rækker!AM34,IF(P6=Rækker!AO29,Rækker!AP34,CP10)))))))</f>
        <v>1</v>
      </c>
      <c r="CP10" s="25">
        <f>IF(P6=Rækker!AR29,Rækker!AS34,IF(P6=Rækker!AU29,Rækker!AV34,IF(P6=Rækker!AX29,Rækker!AY34,IF(P6=Rækker!BA29,Rækker!BB34,IF(P6=Rækker!BD29,Rækker!BE34,IF(P6=Rækker!BG29,Rækker!BH34,0))))))</f>
        <v>0</v>
      </c>
      <c r="CQ10" s="25">
        <f t="shared" si="53"/>
        <v>1</v>
      </c>
      <c r="CR10" s="25">
        <f t="shared" si="54"/>
        <v>1</v>
      </c>
      <c r="CS10" s="25">
        <f>IF(R6=Rækker!B29,Rækker!B34,IF(R6=Rækker!E29,Rækker!E34,IF(R6=Rækker!H29,Rækker!H34,IF(R6=Rækker!K29,Rækker!K34,IF(R6=Rækker!N29,Rækker!N34,IF(R6=Rækker!Q29,Rækker!Q34,IF(R6=Rækker!T29,Rækker!T34,CT10)))))))</f>
        <v>1</v>
      </c>
      <c r="CT10" s="25">
        <f>IF(R6=Rækker!W29,Rækker!W34,IF(R6=Rækker!Z29,Rækker!Z34,IF(R6=Rækker!AC29,Rækker!AC34,IF(R6=Rækker!AF29,Rækker!AF34,IF(R6=Rækker!AI29,Rækker!AI34,IF(R6=Rækker!AL29,Rækker!AL34,IF(R6=Rækker!AO29,Rækker!AO34,CU10)))))))</f>
        <v>1</v>
      </c>
      <c r="CU10" s="25">
        <f>IF(R6=Rækker!AR29,Rækker!AR34,IF(R6=Rækker!AU29,Rækker!AU34,IF(R6=Rækker!AX29,Rækker!AX34,IF(R6=Rækker!BA29,Rækker!BA34,IF(R6=Rækker!BD29,Rækker!BD34,IF(R6=Rækker!BG29,Rækker!BG34,0))))))</f>
        <v>1</v>
      </c>
      <c r="CV10" s="25">
        <f>IF(R6=Rækker!B29,Rækker!C34,IF(R6=Rækker!E29,Rækker!F34,IF(R6=Rækker!H29,Rækker!I34,IF(R6=Rækker!K29,Rækker!L34,IF(R6=Rækker!N29,Rækker!O34,IF(R6=Rækker!Q29,Rækker!R34,IF(R6=Rækker!T29,Rækker!U34,CW10)))))))</f>
        <v>1</v>
      </c>
      <c r="CW10" s="25">
        <f>IF(R6=Rækker!W29,Rækker!X34,IF(R6=Rækker!Z29,Rækker!AA34,IF(R6=Rækker!AC29,Rækker!AD34,IF(R6=Rækker!AF29,Rækker!AG34,IF(R6=Rækker!AI29,Rækker!AJ34,IF(R6=Rækker!AL29,Rækker!AM34,IF(R6=Rækker!AO29,Rækker!AP34,CX10)))))))</f>
        <v>1</v>
      </c>
      <c r="CX10" s="25">
        <f>IF(R6=Rækker!AR29,Rækker!AS34,IF(R6=Rækker!AU29,Rækker!AV34,IF(R6=Rækker!AX29,Rækker!AY34,IF(R6=Rækker!BA29,Rækker!BB34,IF(R6=Rækker!BD29,Rækker!BE34,IF(R6=Rækker!BG29,Rækker!BH34,0))))))</f>
        <v>1</v>
      </c>
      <c r="CY10" s="25">
        <f t="shared" si="55"/>
        <v>1</v>
      </c>
      <c r="CZ10" s="25">
        <f t="shared" si="56"/>
        <v>12</v>
      </c>
      <c r="DA10" s="25">
        <f>IF(T6=Rækker!B29,Rækker!B34,IF(T6=Rækker!E29,Rækker!E34,IF(T6=Rækker!H29,Rækker!H34,IF(T6=Rækker!K29,Rækker!K34,IF(T6=Rækker!N29,Rækker!N34,IF(T6=Rækker!Q29,Rækker!Q34,IF(T6=Rækker!T29,Rækker!T34,DB10)))))))</f>
        <v>1</v>
      </c>
      <c r="DB10" s="25">
        <f>IF(T6=Rækker!W29,Rækker!W34,IF(T6=Rækker!Z29,Rækker!Z34,IF(T6=Rækker!AC29,Rækker!AC34,IF(T6=Rækker!AF29,Rækker!AF34,IF(T6=Rækker!AI29,Rækker!AI34,IF(T6=Rækker!AL29,Rækker!AL34,IF(T6=Rækker!AO29,Rækker!AO34,DC10)))))))</f>
        <v>1</v>
      </c>
      <c r="DC10" s="25">
        <f>IF(T6=Rækker!AR29,Rækker!AR34,IF(T6=Rækker!AU29,Rækker!AU34,IF(T6=Rækker!AX29,Rækker!AX34,IF(T6=Rækker!BA29,Rækker!BA34,IF(T6=Rækker!BD29,Rækker!BD34,IF(T6=Rækker!BG29,Rækker!BG34,0))))))</f>
        <v>1</v>
      </c>
      <c r="DD10" s="25">
        <f>IF(T6=Rækker!B29,Rækker!C34,IF(T6=Rækker!E29,Rækker!F34,IF(T6=Rækker!H29,Rækker!I34,IF(T6=Rækker!K29,Rækker!L34,IF(T6=Rækker!N29,Rækker!O34,IF(T6=Rækker!Q29,Rækker!R34,IF(T6=Rækker!T29,Rækker!U34,DE10)))))))</f>
        <v>12</v>
      </c>
      <c r="DE10" s="25">
        <f>IF(T6=Rækker!W29,Rækker!X34,IF(T6=Rækker!Z29,Rækker!AA34,IF(T6=Rækker!AC29,Rækker!AD34,IF(T6=Rækker!AF29,Rækker!AG34,IF(T6=Rækker!AI29,Rækker!AJ34,IF(T6=Rækker!AL29,Rækker!AM34,IF(T6=Rækker!AO29,Rækker!AP34,DF10)))))))</f>
        <v>12</v>
      </c>
      <c r="DF10" s="25">
        <f>IF(T6=Rækker!AR29,Rækker!AS34,IF(T6=Rækker!AU29,Rækker!AV34,IF(T6=Rækker!AX29,Rækker!AY34,IF(T6=Rækker!BA29,Rækker!BB34,IF(T6=Rækker!BD29,Rækker!BE34,IF(T6=Rækker!BG29,Rækker!BH34,0))))))</f>
        <v>12</v>
      </c>
      <c r="DG10" s="25">
        <f t="shared" si="57"/>
        <v>1</v>
      </c>
      <c r="DH10" s="25" t="str">
        <f t="shared" si="58"/>
        <v>1X</v>
      </c>
      <c r="DI10" s="25">
        <f>IF(V6=Rækker!B29,Rækker!B34,IF(V6=Rækker!E29,Rækker!E34,IF(V6=Rækker!H29,Rækker!H34,IF(V6=Rækker!K29,Rækker!K34,IF(V6=Rækker!N29,Rækker!N34,IF(V6=Rækker!Q29,Rækker!Q34,IF(V6=Rækker!T29,Rækker!T34,DJ10)))))))</f>
        <v>1</v>
      </c>
      <c r="DJ10" s="25">
        <f>IF(V6=Rækker!W29,Rækker!W34,IF(V6=Rækker!Z29,Rækker!Z34,IF(V6=Rækker!AC29,Rækker!AC34,IF(V6=Rækker!AF29,Rækker!AF34,IF(V6=Rækker!AI29,Rækker!AI34,IF(V6=Rækker!AL29,Rækker!AL34,IF(V6=Rækker!AO29,Rækker!AO34,DK10)))))))</f>
        <v>1</v>
      </c>
      <c r="DK10" s="25">
        <f>IF(V6=Rækker!AR29,Rækker!AR34,IF(V6=Rækker!AU29,Rækker!AU34,IF(V6=Rækker!AX29,Rækker!AX34,IF(V6=Rækker!BA29,Rækker!BA34,IF(V6=Rækker!BD29,Rækker!BD34,IF(V6=Rækker!BG29,Rækker!BG34,0))))))</f>
        <v>1</v>
      </c>
      <c r="DL10" s="25" t="str">
        <f>IF(V6=Rækker!B29,Rækker!C34,IF(V6=Rækker!E29,Rækker!F34,IF(V6=Rækker!H29,Rækker!I34,IF(V6=Rækker!K29,Rækker!L34,IF(V6=Rækker!N29,Rækker!O34,IF(V6=Rækker!Q29,Rækker!R34,IF(V6=Rækker!T29,Rækker!U34,DM10)))))))</f>
        <v>1x</v>
      </c>
      <c r="DM10" s="25" t="str">
        <f>IF(V6=Rækker!W29,Rækker!X34,IF(V6=Rækker!Z29,Rækker!AA34,IF(V6=Rækker!AC29,Rækker!AD34,IF(V6=Rækker!AF29,Rækker!AG34,IF(V6=Rækker!AI29,Rækker!AJ34,IF(V6=Rækker!AL29,Rækker!AM34,IF(V6=Rækker!AO29,Rækker!AP34,DN10)))))))</f>
        <v>1x</v>
      </c>
      <c r="DN10" s="25" t="str">
        <f>IF(V6=Rækker!AR29,Rækker!AS34,IF(V6=Rækker!AU29,Rækker!AV34,IF(V6=Rækker!AX29,Rækker!AY34,IF(V6=Rækker!BA29,Rækker!BB34,IF(V6=Rækker!BD29,Rækker!BE34,IF(V6=Rækker!BG29,Rækker!BH34,0))))))</f>
        <v>1x</v>
      </c>
      <c r="DO10" s="25" t="str">
        <f t="shared" si="59"/>
        <v>X</v>
      </c>
      <c r="DP10" s="25" t="str">
        <f t="shared" si="60"/>
        <v>X2</v>
      </c>
      <c r="DQ10" s="25" t="str">
        <f>IF(X6=Rækker!B29,Rækker!B34,IF(X6=Rækker!E29,Rækker!E34,IF(X6=Rækker!H29,Rækker!H34,IF(X6=Rækker!K29,Rækker!K34,IF(X6=Rækker!N29,Rækker!N34,IF(X6=Rækker!Q29,Rækker!Q34,IF(X6=Rækker!T29,Rækker!T34,DR10)))))))</f>
        <v>x</v>
      </c>
      <c r="DR10" s="25">
        <f>IF(X6=Rækker!W29,Rækker!W34,IF(X6=Rækker!Z29,Rækker!Z34,IF(X6=Rækker!AC29,Rækker!AC34,IF(X6=Rækker!AF29,Rækker!AF34,IF(X6=Rækker!AI29,Rækker!AI34,IF(X6=Rækker!AL29,Rækker!AL34,IF(X6=Rækker!AO29,Rækker!AO34,DS10)))))))</f>
        <v>0</v>
      </c>
      <c r="DS10" s="25">
        <f>IF(X6=Rækker!AR29,Rækker!AR34,IF(X6=Rækker!AU29,Rækker!AU34,IF(X6=Rækker!AX29,Rækker!AX34,IF(X6=Rækker!BA29,Rækker!BA34,IF(X6=Rækker!BD29,Rækker!BD34,IF(X6=Rækker!BG29,Rækker!BG34,0))))))</f>
        <v>0</v>
      </c>
      <c r="DT10" s="25" t="str">
        <f>IF(X6=Rækker!B29,Rækker!C34,IF(X6=Rækker!E29,Rækker!F34,IF(X6=Rækker!H29,Rækker!I34,IF(X6=Rækker!K29,Rækker!L34,IF(X6=Rækker!N29,Rækker!O34,IF(X6=Rækker!Q29,Rækker!R34,IF(X6=Rækker!T29,Rækker!U34,DU10)))))))</f>
        <v>x2</v>
      </c>
      <c r="DU10" s="25">
        <f>IF(X6=Rækker!W29,Rækker!X34,IF(X6=Rækker!Z29,Rækker!AA34,IF(X6=Rækker!AC29,Rækker!AD34,IF(X6=Rækker!AF29,Rækker!AG34,IF(X6=Rækker!AI29,Rækker!AJ34,IF(X6=Rækker!AL29,Rækker!AM34,IF(X6=Rækker!AO29,Rækker!AP34,DV10)))))))</f>
        <v>0</v>
      </c>
      <c r="DV10" s="25">
        <f>IF(X6=Rækker!AR29,Rækker!AS34,IF(X6=Rækker!AU29,Rækker!AV34,IF(X6=Rækker!AX29,Rækker!AY34,IF(X6=Rækker!BA29,Rækker!BB34,IF(X6=Rækker!BD29,Rækker!BE34,IF(X6=Rækker!BG29,Rækker!BH34,0))))))</f>
        <v>0</v>
      </c>
      <c r="DW10" s="25">
        <f t="shared" si="61"/>
        <v>1</v>
      </c>
      <c r="DX10" s="25" t="str">
        <f t="shared" si="62"/>
        <v>1X</v>
      </c>
      <c r="DY10" s="25">
        <f>IF(Z6=Rækker!B29,Rækker!B34,IF(Z6=Rækker!E29,Rækker!E34,IF(Z6=Rækker!H29,Rækker!H34,IF(Z6=Rækker!K29,Rækker!K34,IF(Z6=Rækker!N29,Rækker!N34,IF(Z6=Rækker!Q29,Rækker!Q34,IF(Z6=Rækker!T29,Rækker!T34,DZ10)))))))</f>
        <v>1</v>
      </c>
      <c r="DZ10" s="25">
        <f>IF(Z6=Rækker!W29,Rækker!W34,IF(Z6=Rækker!Z29,Rækker!Z34,IF(Z6=Rækker!AC29,Rækker!AC34,IF(Z6=Rækker!AF29,Rækker!AF34,IF(Z6=Rækker!AI29,Rækker!AI34,IF(Z6=Rækker!AL29,Rækker!AL34,IF(Z6=Rækker!AO29,Rækker!AO34,EA10)))))))</f>
        <v>0</v>
      </c>
      <c r="EA10" s="25">
        <f>IF(Z6=Rækker!AR29,Rækker!AR34,IF(Z6=Rækker!AU29,Rækker!AU34,IF(Z6=Rækker!AX29,Rækker!AX34,IF(Z6=Rækker!BA29,Rækker!BA34,IF(Z6=Rækker!BD29,Rækker!BD34,IF(Z6=Rækker!BG29,Rækker!BG34,0))))))</f>
        <v>0</v>
      </c>
      <c r="EB10" s="25" t="str">
        <f>IF(Z6=Rækker!B29,Rækker!C34,IF(Z6=Rækker!E29,Rækker!F34,IF(Z6=Rækker!H29,Rækker!I34,IF(Z6=Rækker!K29,Rækker!L34,IF(Z6=Rækker!N29,Rækker!O34,IF(Z6=Rækker!Q29,Rækker!R34,IF(Z6=Rækker!T29,Rækker!U34,EC10)))))))</f>
        <v>1x</v>
      </c>
      <c r="EC10" s="25">
        <f>IF(Z6=Rækker!W29,Rækker!X34,IF(Z6=Rækker!Z29,Rækker!AA34,IF(Z6=Rækker!AC29,Rækker!AD34,IF(Z6=Rækker!AF29,Rækker!AG34,IF(Z6=Rækker!AI29,Rækker!AJ34,IF(Z6=Rækker!AL29,Rækker!AM34,IF(Z6=Rækker!AO29,Rækker!AP34,ED10)))))))</f>
        <v>0</v>
      </c>
      <c r="ED10" s="25">
        <f>IF(Z6=Rækker!AR29,Rækker!AS34,IF(Z6=Rækker!AU29,Rækker!AV34,IF(Z6=Rækker!AX29,Rækker!AY34,IF(Z6=Rækker!BA29,Rækker!BB34,IF(Z6=Rækker!BD29,Rækker!BE34,IF(Z6=Rækker!BG29,Rækker!BH34,0))))))</f>
        <v>0</v>
      </c>
      <c r="EE10" s="25">
        <f t="shared" si="63"/>
        <v>1</v>
      </c>
      <c r="EF10" s="25">
        <f t="shared" si="64"/>
        <v>1</v>
      </c>
      <c r="EG10" s="25">
        <f>IF(AB6=Rækker!B29,Rækker!B34,IF(AB6=Rækker!E29,Rækker!E34,IF(AB6=Rækker!H29,Rækker!H34,IF(AB6=Rækker!K29,Rækker!K34,IF(AB6=Rækker!N29,Rækker!N34,IF(AB6=Rækker!Q29,Rækker!Q34,IF(AB6=Rækker!T29,Rækker!T34,EH10)))))))</f>
        <v>1</v>
      </c>
      <c r="EH10" s="25">
        <f>IF(AB6=Rækker!W29,Rækker!W34,IF(AB6=Rækker!Z29,Rækker!Z34,IF(AB6=Rækker!AC29,Rækker!AC34,IF(AB6=Rækker!AF29,Rækker!AF34,IF(AB6=Rækker!AI29,Rækker!AI34,IF(AB6=Rækker!AL29,Rækker!AL34,IF(AB6=Rækker!AO29,Rækker!AO34,EI10)))))))</f>
        <v>1</v>
      </c>
      <c r="EI10" s="25">
        <f>IF(AB6=Rækker!AR29,Rækker!AR34,IF(AB6=Rækker!AU29,Rækker!AU34,IF(AB6=Rækker!AX29,Rækker!AX34,IF(AB6=Rækker!BA29,Rækker!BA34,IF(AB6=Rækker!BD29,Rækker!BD34,IF(AB6=Rækker!BG29,Rækker!BG34,0))))))</f>
        <v>1</v>
      </c>
      <c r="EJ10" s="25">
        <f>IF(AB6=Rækker!B29,Rækker!C34,IF(AB6=Rækker!E29,Rækker!F34,IF(AB6=Rækker!H29,Rækker!I34,IF(AB6=Rækker!K29,Rækker!L34,IF(AB6=Rækker!N29,Rækker!O34,IF(AB6=Rækker!Q29,Rækker!R34,IF(AB6=Rækker!T29,Rækker!U34,EK10)))))))</f>
        <v>1</v>
      </c>
      <c r="EK10" s="25">
        <f>IF(AB6=Rækker!W29,Rækker!X34,IF(AB6=Rækker!Z29,Rækker!AA34,IF(AB6=Rækker!AC29,Rækker!AD34,IF(AB6=Rækker!AF29,Rækker!AG34,IF(AB6=Rækker!AI29,Rækker!AJ34,IF(AB6=Rækker!AL29,Rækker!AM34,IF(AB6=Rækker!AO29,Rækker!AP34,EL10)))))))</f>
        <v>1</v>
      </c>
      <c r="EL10" s="25">
        <f>IF(AB6=Rækker!AR29,Rækker!AS34,IF(AB6=Rækker!AU29,Rækker!AV34,IF(AB6=Rækker!AX29,Rækker!AY34,IF(AB6=Rækker!BA29,Rækker!BB34,IF(AB6=Rækker!BD29,Rækker!BE34,IF(AB6=Rækker!BG29,Rækker!BH34,0))))))</f>
        <v>1</v>
      </c>
      <c r="EM10" s="25">
        <f t="shared" si="65"/>
        <v>1</v>
      </c>
      <c r="EN10" s="25">
        <f t="shared" si="66"/>
        <v>1</v>
      </c>
      <c r="EO10" s="25">
        <f>IF(AD6=Rækker!B29,Rækker!B34,IF(AD6=Rækker!E29,Rækker!E34,IF(AD6=Rækker!H29,Rækker!H34,IF(AD6=Rækker!K29,Rækker!K34,IF(AD6=Rækker!N29,Rækker!N34,IF(AD6=Rækker!Q29,Rækker!Q34,IF(AD6=Rækker!T29,Rækker!T34,EP10)))))))</f>
        <v>1</v>
      </c>
      <c r="EP10" s="25">
        <f>IF(AD6=Rækker!W29,Rækker!W34,IF(AD6=Rækker!Z29,Rækker!Z34,IF(AD6=Rækker!AC29,Rækker!AC34,IF(AD6=Rækker!AF29,Rækker!AF34,IF(AD6=Rækker!AI29,Rækker!AI34,IF(AD6=Rækker!AL29,Rækker!AL34,IF(AD6=Rækker!AO29,Rækker!AO34,EQ10)))))))</f>
        <v>1</v>
      </c>
      <c r="EQ10" s="25">
        <f>IF(AD6=Rækker!AR29,Rækker!AR34,IF(AD6=Rækker!AU29,Rækker!AU34,IF(AD6=Rækker!AX29,Rækker!AX34,IF(AD6=Rækker!BA29,Rækker!BA34,IF(AD6=Rækker!BD29,Rækker!BD34,IF(AD6=Rækker!BG29,Rækker!BG34,0))))))</f>
        <v>0</v>
      </c>
      <c r="ER10" s="25">
        <f>IF(AD6=Rækker!B29,Rækker!C34,IF(AD6=Rækker!E29,Rækker!F34,IF(AD6=Rækker!H29,Rækker!I34,IF(AD6=Rækker!K29,Rækker!L34,IF(AD6=Rækker!N29,Rækker!O34,IF(AD6=Rækker!Q29,Rækker!R34,IF(AD6=Rækker!T29,Rækker!U34,ES10)))))))</f>
        <v>1</v>
      </c>
      <c r="ES10" s="25">
        <f>IF(AD6=Rækker!W29,Rækker!X34,IF(AD6=Rækker!Z29,Rækker!AA34,IF(AD6=Rækker!AC29,Rækker!AD34,IF(AD6=Rækker!AF29,Rækker!AG34,IF(AD6=Rækker!AI29,Rækker!AJ34,IF(AD6=Rækker!AL29,Rækker!AM34,IF(AD6=Rækker!AO29,Rækker!AP34,ET10)))))))</f>
        <v>1</v>
      </c>
      <c r="ET10" s="25">
        <f>IF(AD6=Rækker!AR29,Rækker!AS34,IF(AD6=Rækker!AU29,Rækker!AV34,IF(AD6=Rækker!AX29,Rækker!AY34,IF(AD6=Rækker!BA29,Rækker!BB34,IF(AD6=Rækker!BD29,Rækker!BE34,IF(AD6=Rækker!BG29,Rækker!BH34,0))))))</f>
        <v>0</v>
      </c>
      <c r="EU10" s="25" t="str">
        <f t="shared" si="67"/>
        <v>X</v>
      </c>
      <c r="EV10" s="25" t="str">
        <f t="shared" si="68"/>
        <v>1X2</v>
      </c>
      <c r="EW10" s="25" t="str">
        <f>IF(AF6=Rækker!B29,Rækker!B34,IF(AF6=Rækker!E29,Rækker!E34,IF(AF6=Rækker!H29,Rækker!H34,IF(AF6=Rækker!K29,Rækker!K34,IF(AF6=Rækker!N29,Rækker!N34,IF(AF6=Rækker!Q29,Rækker!Q34,IF(AF6=Rækker!T29,Rækker!T34,EX10)))))))</f>
        <v>x</v>
      </c>
      <c r="EX10" s="25" t="str">
        <f>IF(AF6=Rækker!W29,Rækker!W34,IF(AF6=Rækker!Z29,Rækker!Z34,IF(AF6=Rækker!AC29,Rækker!AC34,IF(AF6=Rækker!AF29,Rækker!AF34,IF(AF6=Rækker!AI29,Rækker!AI34,IF(AF6=Rækker!AL29,Rækker!AL34,IF(AF6=Rækker!AO29,Rækker!AO34,EY10)))))))</f>
        <v>x</v>
      </c>
      <c r="EY10" s="25">
        <f>IF(AF6=Rækker!AR29,Rækker!AR34,IF(AF6=Rækker!AU29,Rækker!AU34,IF(AF6=Rækker!AX29,Rækker!AX34,IF(AF6=Rækker!BA29,Rækker!BA34,IF(AF6=Rækker!BD29,Rækker!BD34,IF(AF6=Rækker!BG29,Rækker!BG34,0))))))</f>
        <v>0</v>
      </c>
      <c r="EZ10" s="25" t="str">
        <f>IF(AF6=Rækker!B29,Rækker!C34,IF(AF6=Rækker!E29,Rækker!F34,IF(AF6=Rækker!H29,Rækker!I34,IF(AF6=Rækker!K29,Rækker!L34,IF(AF6=Rækker!N29,Rækker!O34,IF(AF6=Rækker!Q29,Rækker!R34,IF(AF6=Rækker!T29,Rækker!U34,FA10)))))))</f>
        <v>1x2</v>
      </c>
      <c r="FA10" s="25" t="str">
        <f>IF(AF6=Rækker!W29,Rækker!X34,IF(AF6=Rækker!Z29,Rækker!AA34,IF(AF6=Rækker!AC29,Rækker!AD34,IF(AF6=Rækker!AF29,Rækker!AG34,IF(AF6=Rækker!AI29,Rækker!AJ34,IF(AF6=Rækker!AL29,Rækker!AM34,IF(AF6=Rækker!AO29,Rækker!AP34,FB10)))))))</f>
        <v>1x2</v>
      </c>
      <c r="FB10" s="25">
        <f>IF(AF6=Rækker!AR29,Rækker!AS34,IF(AF6=Rækker!AU29,Rækker!AV34,IF(AF6=Rækker!AX29,Rækker!AY34,IF(AF6=Rækker!BA29,Rækker!BB34,IF(AF6=Rækker!BD29,Rækker!BE34,IF(AF6=Rækker!BG29,Rækker!BH34,0))))))</f>
        <v>0</v>
      </c>
      <c r="FC10" s="25">
        <f t="shared" si="69"/>
        <v>1</v>
      </c>
      <c r="FD10" s="25" t="str">
        <f t="shared" si="70"/>
        <v>1X</v>
      </c>
      <c r="FE10" s="25">
        <f>IF(AH6=Rækker!B29,Rækker!B34,IF(AH6=Rækker!E29,Rækker!E34,IF(AH6=Rækker!H29,Rækker!H34,IF(AH6=Rækker!K29,Rækker!K34,IF(AH6=Rækker!N29,Rækker!N34,IF(AH6=Rækker!Q29,Rækker!Q34,IF(AH6=Rækker!T29,Rækker!T34,FF10)))))))</f>
        <v>1</v>
      </c>
      <c r="FF10" s="25">
        <f>IF(AH6=Rækker!W29,Rækker!W34,IF(AH6=Rækker!Z29,Rækker!Z34,IF(AH6=Rækker!AC29,Rækker!AC34,IF(AH6=Rækker!AF29,Rækker!AF34,IF(AH6=Rækker!AI29,Rækker!AI34,IF(AH6=Rækker!AL29,Rækker!AL34,IF(AH6=Rækker!AO29,Rækker!AO34,FG10)))))))</f>
        <v>1</v>
      </c>
      <c r="FG10" s="25">
        <f>IF(AH6=Rækker!AR29,Rækker!AR34,IF(AH6=Rækker!AU29,Rækker!AU34,IF(AH6=Rækker!AX29,Rækker!AX34,IF(AH6=Rækker!BA29,Rækker!BA34,IF(AH6=Rækker!BD29,Rækker!BD34,IF(AH6=Rækker!BG29,Rækker!BG34,0))))))</f>
        <v>0</v>
      </c>
      <c r="FH10" s="25" t="str">
        <f>IF(AH6=Rækker!B29,Rækker!C34,IF(AH6=Rækker!E29,Rækker!F34,IF(AH6=Rækker!H29,Rækker!I34,IF(AH6=Rækker!K29,Rækker!L34,IF(AH6=Rækker!N29,Rækker!O34,IF(AH6=Rækker!Q29,Rækker!R34,IF(AH6=Rækker!T29,Rækker!U34,FI10)))))))</f>
        <v>1x</v>
      </c>
      <c r="FI10" s="25" t="str">
        <f>IF(AH6=Rækker!W29,Rækker!X34,IF(AH6=Rækker!Z29,Rækker!AA34,IF(AH6=Rækker!AC29,Rækker!AD34,IF(AH6=Rækker!AF29,Rækker!AG34,IF(AH6=Rækker!AI29,Rækker!AJ34,IF(AH6=Rækker!AL29,Rækker!AM34,IF(AH6=Rækker!AO29,Rækker!AP34,FJ10)))))))</f>
        <v>1x</v>
      </c>
      <c r="FJ10" s="25">
        <f>IF(AH6=Rækker!AR29,Rækker!AS34,IF(AH6=Rækker!AU29,Rækker!AV34,IF(AH6=Rækker!AX29,Rækker!AY34,IF(AH6=Rækker!BA29,Rækker!BB34,IF(AH6=Rækker!BD29,Rækker!BE34,IF(AH6=Rækker!BG29,Rækker!BH34,0))))))</f>
        <v>0</v>
      </c>
      <c r="FK10" s="25" t="str">
        <f t="shared" si="71"/>
        <v>X</v>
      </c>
      <c r="FL10" s="25" t="str">
        <f t="shared" si="72"/>
        <v>1X2</v>
      </c>
      <c r="FM10" s="25" t="str">
        <f>IF(AJ6=Rækker!B29,Rækker!B34,IF(AJ6=Rækker!E29,Rækker!E34,IF(AJ6=Rækker!H29,Rækker!H34,IF(AJ6=Rækker!K29,Rækker!K34,IF(AJ6=Rækker!N29,Rækker!N34,IF(AJ6=Rækker!Q29,Rækker!Q34,IF(AJ6=Rækker!T29,Rækker!T34,FN10)))))))</f>
        <v>x</v>
      </c>
      <c r="FN10" s="25">
        <f>IF(AJ6=Rækker!W29,Rækker!W34,IF(AJ6=Rækker!Z29,Rækker!Z34,IF(AJ6=Rækker!AC29,Rækker!AC34,IF(AJ6=Rækker!AF29,Rækker!AF34,IF(AJ6=Rækker!AI29,Rækker!AI34,IF(AJ6=Rækker!AL29,Rækker!AL34,IF(AJ6=Rækker!AO29,Rækker!AO34,FO10)))))))</f>
        <v>0</v>
      </c>
      <c r="FO10" s="25">
        <f>IF(AJ6=Rækker!AR29,Rækker!AR34,IF(AJ6=Rækker!AU29,Rækker!AU34,IF(AJ6=Rækker!AX29,Rækker!AX34,IF(AJ6=Rækker!BA29,Rækker!BA34,IF(AJ6=Rækker!BD29,Rækker!BD34,IF(AJ6=Rækker!BG29,Rækker!BG34,0))))))</f>
        <v>0</v>
      </c>
      <c r="FP10" s="25" t="str">
        <f>IF(AJ6=Rækker!B29,Rækker!C34,IF(AJ6=Rækker!E29,Rækker!F34,IF(AJ6=Rækker!H29,Rækker!I34,IF(AJ6=Rækker!K29,Rækker!L34,IF(AJ6=Rækker!N29,Rækker!O34,IF(AJ6=Rækker!Q29,Rækker!R34,IF(AJ6=Rækker!T29,Rækker!U34,FQ10)))))))</f>
        <v>1x2</v>
      </c>
      <c r="FQ10" s="25">
        <f>IF(AJ6=Rækker!W29,Rækker!X34,IF(AJ6=Rækker!Z29,Rækker!AA34,IF(AJ6=Rækker!AC29,Rækker!AD34,IF(AJ6=Rækker!AF29,Rækker!AG34,IF(AJ6=Rækker!AI29,Rækker!AJ34,IF(AJ6=Rækker!AL29,Rækker!AM34,IF(AJ6=Rækker!AO29,Rækker!AP34,FR10)))))))</f>
        <v>0</v>
      </c>
      <c r="FR10" s="25">
        <f>IF(AJ6=Rækker!AR29,Rækker!AS34,IF(AJ6=Rækker!AU29,Rækker!AV34,IF(AJ6=Rækker!AX29,Rækker!AY34,IF(AJ6=Rækker!BA29,Rækker!BB34,IF(AJ6=Rækker!BD29,Rækker!BE34,IF(AJ6=Rækker!BG29,Rækker!BH34,0))))))</f>
        <v>0</v>
      </c>
      <c r="FS10" s="25">
        <f t="shared" si="73"/>
        <v>1</v>
      </c>
      <c r="FT10" s="25">
        <f t="shared" si="74"/>
        <v>1</v>
      </c>
      <c r="FU10" s="25">
        <f>IF(AL6=Rækker!B29,Rækker!B34,IF(AL6=Rækker!E29,Rækker!E34,IF(AL6=Rækker!H29,Rækker!H34,IF(AL6=Rækker!K29,Rækker!K34,IF(AL6=Rækker!N29,Rækker!N34,IF(AL6=Rækker!Q29,Rækker!Q34,IF(AL6=Rækker!T29,Rækker!T34,FV10)))))))</f>
        <v>1</v>
      </c>
      <c r="FV10" s="25">
        <f>IF(AL6=Rækker!W29,Rækker!W34,IF(AL6=Rækker!Z29,Rækker!Z34,IF(AL6=Rækker!AC29,Rækker!AC34,IF(AL6=Rækker!AF29,Rækker!AF34,IF(AL6=Rækker!AI29,Rækker!AI34,IF(AL6=Rækker!AL29,Rækker!AL34,IF(AL6=Rækker!AO29,Rækker!AO34,FW10)))))))</f>
        <v>1</v>
      </c>
      <c r="FW10" s="25">
        <f>IF(AL6=Rækker!AR29,Rækker!AR34,IF(AL6=Rækker!AU29,Rækker!AU34,IF(AL6=Rækker!AX29,Rækker!AX34,IF(AL6=Rækker!BA29,Rækker!BA34,IF(AL6=Rækker!BD29,Rækker!BD34,IF(AL6=Rækker!BG29,Rækker!BG34,0))))))</f>
        <v>1</v>
      </c>
      <c r="FX10" s="25">
        <f>IF(AL6=Rækker!B29,Rækker!C34,IF(AL6=Rækker!E29,Rækker!F34,IF(AL6=Rækker!H29,Rækker!I34,IF(AL6=Rækker!K29,Rækker!L34,IF(AL6=Rækker!N29,Rækker!O34,IF(AL6=Rækker!Q29,Rækker!R34,IF(AL6=Rækker!T29,Rækker!U34,FY10)))))))</f>
        <v>1</v>
      </c>
      <c r="FY10" s="25">
        <f>IF(AL6=Rækker!W29,Rækker!X34,IF(AL6=Rækker!Z29,Rækker!AA34,IF(AL6=Rækker!AC29,Rækker!AD34,IF(AL6=Rækker!AF29,Rækker!AG34,IF(AL6=Rækker!AI29,Rækker!AJ34,IF(AL6=Rækker!AL29,Rækker!AM34,IF(AL6=Rækker!AO29,Rækker!AP34,FZ10)))))))</f>
        <v>1</v>
      </c>
      <c r="FZ10" s="25">
        <f>IF(AL6=Rækker!AR29,Rækker!AS34,IF(AL6=Rækker!AU29,Rækker!AV34,IF(AL6=Rækker!AX29,Rækker!AY34,IF(AL6=Rækker!BA29,Rækker!BB34,IF(AL6=Rækker!BD29,Rækker!BE34,IF(AL6=Rækker!BG29,Rækker!BH34,0))))))</f>
        <v>1</v>
      </c>
      <c r="GA10" s="25">
        <f t="shared" si="75"/>
        <v>2</v>
      </c>
      <c r="GB10" s="25">
        <f t="shared" si="76"/>
        <v>12</v>
      </c>
      <c r="GC10" s="25">
        <f>IF(AN6=Rækker!B29,Rækker!B34,IF(AN6=Rækker!E29,Rækker!E34,IF(AN6=Rækker!H29,Rækker!H34,IF(AN6=Rækker!K29,Rækker!K34,IF(AN6=Rækker!N29,Rækker!N34,IF(AN6=Rækker!Q29,Rækker!Q34,IF(AN6=Rækker!T29,Rækker!T34,GD10)))))))</f>
        <v>2</v>
      </c>
      <c r="GD10" s="25">
        <f>IF(AN6=Rækker!W29,Rækker!W34,IF(AN6=Rækker!Z29,Rækker!Z34,IF(AN6=Rækker!AC29,Rækker!AC34,IF(AN6=Rækker!AF29,Rækker!AF34,IF(AN6=Rækker!AI29,Rækker!AI34,IF(AN6=Rækker!AL29,Rækker!AL34,IF(AN6=Rækker!AO29,Rækker!AO34,GE10)))))))</f>
        <v>2</v>
      </c>
      <c r="GE10" s="25">
        <f>IF(AN6=Rækker!AR29,Rækker!AR34,IF(AN6=Rækker!AU29,Rækker!AU34,IF(AN6=Rækker!AX29,Rækker!AX34,IF(AN6=Rækker!BA29,Rækker!BA34,IF(AN6=Rækker!BD29,Rækker!BD34,IF(AN6=Rækker!BG29,Rækker!BG34,0))))))</f>
        <v>0</v>
      </c>
      <c r="GF10" s="25">
        <f>IF(AN6=Rækker!B29,Rækker!C34,IF(AN6=Rækker!E29,Rækker!F34,IF(AN6=Rækker!H29,Rækker!I34,IF(AN6=Rækker!K29,Rækker!L34,IF(AN6=Rækker!N29,Rækker!O34,IF(AN6=Rækker!Q29,Rækker!R34,IF(AN6=Rækker!T29,Rækker!U34,GG10)))))))</f>
        <v>12</v>
      </c>
      <c r="GG10" s="25">
        <f>IF(AN6=Rækker!W29,Rækker!X34,IF(AN6=Rækker!Z29,Rækker!AA34,IF(AN6=Rækker!AC29,Rækker!AD34,IF(AN6=Rækker!AF29,Rækker!AG34,IF(AN6=Rækker!AI29,Rækker!AJ34,IF(AN6=Rækker!AL29,Rækker!AM34,IF(AN6=Rækker!AO29,Rækker!AP34,GH10)))))))</f>
        <v>12</v>
      </c>
      <c r="GH10" s="25">
        <f>IF(AN6=Rækker!AR29,Rækker!AS34,IF(AN6=Rækker!AU29,Rækker!AV34,IF(AN6=Rækker!AX29,Rækker!AY34,IF(AN6=Rækker!BA29,Rækker!BB34,IF(AN6=Rækker!BD29,Rækker!BE34,IF(AN6=Rækker!BG29,Rækker!BH34,0))))))</f>
        <v>0</v>
      </c>
      <c r="GI10" s="25">
        <f t="shared" si="77"/>
        <v>1</v>
      </c>
      <c r="GJ10" s="25">
        <f t="shared" si="78"/>
        <v>12</v>
      </c>
      <c r="GK10" s="25">
        <f>IF(AP6=Rækker!B29,Rækker!B34,IF(AP6=Rækker!E29,Rækker!E34,IF(AP6=Rækker!H29,Rækker!H34,IF(AP6=Rækker!K29,Rækker!K34,IF(AP6=Rækker!N29,Rækker!N34,IF(AP6=Rækker!Q29,Rækker!Q34,IF(AP6=Rækker!T29,Rækker!T34,GL10)))))))</f>
        <v>1</v>
      </c>
      <c r="GL10" s="25">
        <f>IF(AP6=Rækker!W29,Rækker!W34,IF(AP6=Rækker!Z29,Rækker!Z34,IF(AP6=Rækker!AC29,Rækker!AC34,IF(AP6=Rækker!AF29,Rækker!AF34,IF(AP6=Rækker!AI29,Rækker!AI34,IF(AP6=Rækker!AL29,Rækker!AL34,IF(AP6=Rækker!AO29,Rækker!AO34,GM10)))))))</f>
        <v>0</v>
      </c>
      <c r="GM10" s="25">
        <f>IF(AP6=Rækker!AR29,Rækker!AR34,IF(AP6=Rækker!AU29,Rækker!AU34,IF(AP6=Rækker!AX29,Rækker!AX34,IF(AP6=Rækker!BA29,Rækker!BA34,IF(AP6=Rækker!BD29,Rækker!BD34,IF(AP6=Rækker!BG29,Rækker!BG34,0))))))</f>
        <v>0</v>
      </c>
      <c r="GN10" s="25">
        <f>IF(AP6=Rækker!B29,Rækker!C34,IF(AP6=Rækker!E29,Rækker!F34,IF(AP6=Rækker!H29,Rækker!I34,IF(AP6=Rækker!K29,Rækker!L34,IF(AP6=Rækker!N29,Rækker!O34,IF(AP6=Rækker!Q29,Rækker!R34,IF(AP6=Rækker!T29,Rækker!U34,GO10)))))))</f>
        <v>12</v>
      </c>
      <c r="GO10" s="25">
        <f>IF(AP6=Rækker!W29,Rækker!X34,IF(AP6=Rækker!Z29,Rækker!AA34,IF(AP6=Rækker!AC29,Rækker!AD34,IF(AP6=Rækker!AF29,Rækker!AG34,IF(AP6=Rækker!AI29,Rækker!AJ34,IF(AP6=Rækker!AL29,Rækker!AM34,IF(AP6=Rækker!AO29,Rækker!AP34,GP10)))))))</f>
        <v>0</v>
      </c>
      <c r="GP10" s="25">
        <f>IF(AP6=Rækker!AR29,Rækker!AS34,IF(AP6=Rækker!AU29,Rækker!AV34,IF(AP6=Rækker!AX29,Rækker!AY34,IF(AP6=Rækker!BA29,Rækker!BB34,IF(AP6=Rækker!BD29,Rækker!BE34,IF(AP6=Rækker!BG29,Rækker!BH34,0))))))</f>
        <v>0</v>
      </c>
      <c r="GQ10" s="25">
        <f t="shared" si="79"/>
        <v>1</v>
      </c>
      <c r="GR10" s="25" t="str">
        <f t="shared" si="80"/>
        <v>1X</v>
      </c>
      <c r="GS10" s="25">
        <f>IF(AR6=Rækker!B29,Rækker!B34,IF(AR6=Rækker!E29,Rækker!E34,IF(AR6=Rækker!H29,Rækker!H34,IF(AR6=Rækker!K29,Rækker!K34,IF(AR6=Rækker!N29,Rækker!N34,IF(AR6=Rækker!Q29,Rækker!Q34,IF(AR6=Rækker!T29,Rækker!T34,GT10)))))))</f>
        <v>1</v>
      </c>
      <c r="GT10" s="25">
        <f>IF(AR6=Rækker!W29,Rækker!W34,IF(AR6=Rækker!Z29,Rækker!Z34,IF(AR6=Rækker!AC29,Rækker!AC34,IF(AR6=Rækker!AF29,Rækker!AF34,IF(AR6=Rækker!AI29,Rækker!AI34,IF(AR6=Rækker!AL29,Rækker!AL34,IF(AR6=Rækker!AO29,Rækker!AO34,GU10)))))))</f>
        <v>1</v>
      </c>
      <c r="GU10" s="25">
        <f>IF(AR6=Rækker!AR29,Rækker!AR34,IF(AR6=Rækker!AU29,Rækker!AU34,IF(AR6=Rækker!AX29,Rækker!AX34,IF(AR6=Rækker!BA29,Rækker!BA34,IF(AR6=Rækker!BD29,Rækker!BD34,IF(AR6=Rækker!BG29,Rækker!BG34,0))))))</f>
        <v>0</v>
      </c>
      <c r="GV10" s="25" t="str">
        <f>IF(AR6=Rækker!B29,Rækker!C34,IF(AR6=Rækker!E29,Rækker!F34,IF(AR6=Rækker!H29,Rækker!I34,IF(AR6=Rækker!K29,Rækker!L34,IF(AR6=Rækker!N29,Rækker!O34,IF(AR6=Rækker!Q29,Rækker!R34,IF(AR6=Rækker!T29,Rækker!U34,GW10)))))))</f>
        <v>1x</v>
      </c>
      <c r="GW10" s="25" t="str">
        <f>IF(AR6=Rækker!W29,Rækker!X34,IF(AR6=Rækker!Z29,Rækker!AA34,IF(AR6=Rækker!AC29,Rækker!AD34,IF(AR6=Rækker!AF29,Rækker!AG34,IF(AR6=Rækker!AI29,Rækker!AJ34,IF(AR6=Rækker!AL29,Rækker!AM34,IF(AR6=Rækker!AO29,Rækker!AP34,GX10)))))))</f>
        <v>1x</v>
      </c>
      <c r="GX10" s="25">
        <f>IF(AR6=Rækker!AR29,Rækker!AS34,IF(AR6=Rækker!AU29,Rækker!AV34,IF(AR6=Rækker!AX29,Rækker!AY34,IF(AR6=Rækker!BA29,Rækker!BB34,IF(AR6=Rækker!BD29,Rækker!BE34,IF(AR6=Rækker!BG29,Rækker!BH34,0))))))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Charlton - Norwich..........................................................................................</v>
      </c>
      <c r="D11" s="121" t="s">
        <v>109</v>
      </c>
      <c r="E11" s="93" t="str">
        <f>IF('1. Division'!E11&lt;&gt;"",'1. Division'!E11,"")</f>
        <v/>
      </c>
      <c r="F11" s="39">
        <f t="shared" si="0"/>
        <v>2</v>
      </c>
      <c r="G11" s="40">
        <f t="shared" si="1"/>
        <v>2</v>
      </c>
      <c r="H11" s="41">
        <f t="shared" si="2"/>
        <v>2</v>
      </c>
      <c r="I11" s="42">
        <f t="shared" si="3"/>
        <v>12</v>
      </c>
      <c r="J11" s="41" t="str">
        <f t="shared" si="4"/>
        <v>X</v>
      </c>
      <c r="K11" s="43" t="str">
        <f t="shared" si="5"/>
        <v>1X2</v>
      </c>
      <c r="L11" s="41">
        <f t="shared" si="6"/>
        <v>2</v>
      </c>
      <c r="M11" s="43">
        <f t="shared" si="7"/>
        <v>12</v>
      </c>
      <c r="N11" s="41">
        <f t="shared" si="8"/>
        <v>2</v>
      </c>
      <c r="O11" s="43">
        <f t="shared" si="9"/>
        <v>2</v>
      </c>
      <c r="P11" s="41" t="str">
        <f t="shared" si="10"/>
        <v>X</v>
      </c>
      <c r="Q11" s="43" t="str">
        <f t="shared" si="11"/>
        <v>1X2</v>
      </c>
      <c r="R11" s="41">
        <f t="shared" si="12"/>
        <v>1</v>
      </c>
      <c r="S11" s="43">
        <f t="shared" si="13"/>
        <v>12</v>
      </c>
      <c r="T11" s="41" t="str">
        <f t="shared" si="14"/>
        <v>X</v>
      </c>
      <c r="U11" s="43" t="str">
        <f t="shared" si="15"/>
        <v>X2</v>
      </c>
      <c r="V11" s="41">
        <f t="shared" si="16"/>
        <v>2</v>
      </c>
      <c r="W11" s="43" t="str">
        <f t="shared" si="17"/>
        <v>X2</v>
      </c>
      <c r="X11" s="41">
        <f t="shared" si="18"/>
        <v>2</v>
      </c>
      <c r="Y11" s="43">
        <f t="shared" si="19"/>
        <v>2</v>
      </c>
      <c r="Z11" s="41">
        <f t="shared" si="20"/>
        <v>2</v>
      </c>
      <c r="AA11" s="43" t="str">
        <f t="shared" si="21"/>
        <v>X2</v>
      </c>
      <c r="AB11" s="41" t="str">
        <f t="shared" si="22"/>
        <v>X</v>
      </c>
      <c r="AC11" s="43" t="str">
        <f t="shared" si="23"/>
        <v>1X2</v>
      </c>
      <c r="AD11" s="41">
        <f t="shared" si="24"/>
        <v>2</v>
      </c>
      <c r="AE11" s="43" t="str">
        <f t="shared" si="25"/>
        <v>X2</v>
      </c>
      <c r="AF11" s="41">
        <f t="shared" si="26"/>
        <v>2</v>
      </c>
      <c r="AG11" s="43" t="str">
        <f t="shared" si="27"/>
        <v>X2</v>
      </c>
      <c r="AH11" s="41">
        <f t="shared" si="28"/>
        <v>2</v>
      </c>
      <c r="AI11" s="43" t="str">
        <f t="shared" si="29"/>
        <v>X2</v>
      </c>
      <c r="AJ11" s="41">
        <f t="shared" si="30"/>
        <v>2</v>
      </c>
      <c r="AK11" s="43">
        <f t="shared" si="31"/>
        <v>12</v>
      </c>
      <c r="AL11" s="41">
        <f t="shared" si="32"/>
        <v>2</v>
      </c>
      <c r="AM11" s="43" t="str">
        <f t="shared" si="33"/>
        <v>X2</v>
      </c>
      <c r="AN11" s="41">
        <f t="shared" si="34"/>
        <v>1</v>
      </c>
      <c r="AO11" s="43">
        <f t="shared" si="35"/>
        <v>12</v>
      </c>
      <c r="AP11" s="41">
        <f t="shared" si="36"/>
        <v>2</v>
      </c>
      <c r="AQ11" s="43">
        <f t="shared" si="37"/>
        <v>2</v>
      </c>
      <c r="AR11" s="41">
        <f t="shared" si="38"/>
        <v>2</v>
      </c>
      <c r="AS11" s="42">
        <f t="shared" si="39"/>
        <v>2</v>
      </c>
      <c r="AT11" s="21">
        <f t="shared" si="40"/>
        <v>0</v>
      </c>
      <c r="AU11" s="25">
        <f t="shared" si="41"/>
        <v>2</v>
      </c>
      <c r="AV11" s="25">
        <f t="shared" si="42"/>
        <v>2</v>
      </c>
      <c r="AW11" s="25">
        <f>IF(F6=Rækker!B29,Rækker!B35,IF(F6=Rækker!E29,Rækker!E35,IF(F6=Rækker!H29,Rækker!H35,IF(F6=Rækker!K29,Rækker!K35,IF(F6=Rækker!N29,Rækker!N35,IF(F6=Rækker!Q29,Rækker!Q35,IF(F6=Rækker!T29,Rækker!T35,AX11)))))))</f>
        <v>2</v>
      </c>
      <c r="AX11" s="25">
        <f>IF(F6=Rækker!W29,Rækker!W35,IF(F6=Rækker!Z29,Rækker!Z35,IF(F6=Rækker!AC29,Rækker!AC35,IF(F6=Rækker!AF29,Rækker!AF35,IF(F6=Rækker!AI29,Rækker!AI35,IF(F6=Rækker!AL29,Rækker!AL35,IF(F6=Rækker!AO29,Rækker!AO35,AY11)))))))</f>
        <v>0</v>
      </c>
      <c r="AY11" s="25">
        <f>IF(F6=Rækker!AR29,Rækker!AR35,IF(F6=Rækker!AU29,Rækker!AU35,IF(F6=Rækker!AX29,Rækker!AX35,IF(F6=Rækker!BA29,Rækker!BA35,IF(F6=Rækker!BD29,Rækker!BD35,IF(F6=Rækker!BG29,Rækker!BG35,0))))))</f>
        <v>0</v>
      </c>
      <c r="AZ11" s="25">
        <f>IF(F6=Rækker!B29,Rækker!C35,IF(F6=Rækker!E29,Rækker!F35,IF(F6=Rækker!H29,Rækker!I35,IF(F6=Rækker!K29,Rækker!L35,IF(F6=Rækker!N29,Rækker!O35,IF(F6=Rækker!Q29,Rækker!R35,IF(F6=Rækker!T29,Rækker!U35,BA11)))))))</f>
        <v>2</v>
      </c>
      <c r="BA11" s="25">
        <f>IF(F6=Rækker!W29,Rækker!X35,IF(F6=Rækker!Z29,Rækker!AA35,IF(F6=Rækker!AC29,Rækker!AD35,IF(F6=Rækker!AF29,Rækker!AG35,IF(F6=Rækker!AI29,Rækker!AJ35,IF(F6=Rækker!AL29,Rækker!AM35,IF(F6=Rækker!AO29,Rækker!AP35,BB11)))))))</f>
        <v>0</v>
      </c>
      <c r="BB11" s="25">
        <f>IF(F6=Rækker!AR29,Rækker!AS35,IF(F6=Rækker!AU29,Rækker!AV35,IF(F6=Rækker!AX29,Rækker!AY35,IF(F6=Rækker!BA29,Rækker!BB35,IF(F6=Rækker!BD29,Rækker!BE35,IF(F6=Rækker!BG29,Rækker!BH35,0))))))</f>
        <v>0</v>
      </c>
      <c r="BC11" s="25">
        <f t="shared" si="43"/>
        <v>2</v>
      </c>
      <c r="BD11" s="25">
        <f t="shared" si="44"/>
        <v>12</v>
      </c>
      <c r="BE11" s="25">
        <f>IF(H6=Rækker!B29,Rækker!B35,IF(H6=Rækker!E29,Rækker!E35,IF(H6=Rækker!H29,Rækker!H35,IF(H6=Rækker!K29,Rækker!K35,IF(H6=Rækker!N29,Rækker!N35,IF(H6=Rækker!Q29,Rækker!Q35,IF(H6=Rækker!T29,Rækker!T35,BF11)))))))</f>
        <v>2</v>
      </c>
      <c r="BF11" s="25">
        <f>IF(H6=Rækker!W29,Rækker!W35,IF(H6=Rækker!Z29,Rækker!Z35,IF(H6=Rækker!AC29,Rækker!AC35,IF(H6=Rækker!AF29,Rækker!AF35,IF(H6=Rækker!AI29,Rækker!AI35,IF(H6=Rækker!AL29,Rækker!AL35,IF(H6=Rækker!AO29,Rækker!AO35,BG11)))))))</f>
        <v>2</v>
      </c>
      <c r="BG11" s="25">
        <f>IF(H6=Rækker!AR29,Rækker!AR35,IF(H6=Rækker!AU29,Rækker!AU35,IF(H6=Rækker!AX29,Rækker!AX35,IF(H6=Rækker!BA29,Rækker!BA35,IF(H6=Rækker!BD29,Rækker!BD35,IF(H6=Rækker!BG29,Rækker!BG35,0))))))</f>
        <v>0</v>
      </c>
      <c r="BH11" s="25">
        <f>IF(H6=Rækker!B29,Rækker!C35,IF(H6=Rækker!E29,Rækker!F35,IF(H6=Rækker!H29,Rækker!I35,IF(H6=Rækker!K29,Rækker!L35,IF(H6=Rækker!N29,Rækker!O35,IF(H6=Rækker!Q29,Rækker!R35,IF(H6=Rækker!T29,Rækker!U35,BI11)))))))</f>
        <v>12</v>
      </c>
      <c r="BI11" s="25">
        <f>IF(H6=Rækker!W29,Rækker!X35,IF(H6=Rækker!Z29,Rækker!AA35,IF(H6=Rækker!AC29,Rækker!AD35,IF(H6=Rækker!AF29,Rækker!AG35,IF(H6=Rækker!AI29,Rækker!AJ35,IF(H6=Rækker!AL29,Rækker!AM35,IF(H6=Rækker!AO29,Rækker!AP35,BJ11)))))))</f>
        <v>12</v>
      </c>
      <c r="BJ11" s="25">
        <f>IF(H6=Rækker!AR29,Rækker!AS35,IF(H6=Rækker!AU29,Rækker!AV35,IF(H6=Rækker!AX29,Rækker!AY35,IF(H6=Rækker!BA29,Rækker!BB35,IF(H6=Rækker!BD29,Rækker!BE35,IF(H6=Rækker!BG29,Rækker!BH35,0))))))</f>
        <v>0</v>
      </c>
      <c r="BK11" s="25" t="str">
        <f t="shared" si="45"/>
        <v>X</v>
      </c>
      <c r="BL11" s="25" t="str">
        <f t="shared" si="46"/>
        <v>1X2</v>
      </c>
      <c r="BM11" s="25" t="str">
        <f>IF(J6=Rækker!B29,Rækker!B35,IF(J6=Rækker!E29,Rækker!E35,IF(J6=Rækker!H29,Rækker!H35,IF(J6=Rækker!K29,Rækker!K35,IF(J6=Rækker!N29,Rækker!N35,IF(J6=Rækker!Q29,Rækker!Q35,IF(J6=Rækker!T29,Rækker!T35,BN11)))))))</f>
        <v>x</v>
      </c>
      <c r="BN11" s="25">
        <f>IF(J6=Rækker!W29,Rækker!W35,IF(J6=Rækker!Z29,Rækker!Z35,IF(J6=Rækker!AC29,Rækker!AC35,IF(J6=Rækker!AF29,Rækker!AF35,IF(J6=Rækker!AI29,Rækker!AI35,IF(J6=Rækker!AL29,Rækker!AL35,IF(J6=Rækker!AO29,Rækker!AO35,BO11)))))))</f>
        <v>0</v>
      </c>
      <c r="BO11" s="25">
        <f>IF(J6=Rækker!AR29,Rækker!AR35,IF(J6=Rækker!AU29,Rækker!AU35,IF(J6=Rækker!AX29,Rækker!AX35,IF(J6=Rækker!BA29,Rækker!BA35,IF(J6=Rækker!BD29,Rækker!BD35,IF(J6=Rækker!BG29,Rækker!BG35,0))))))</f>
        <v>0</v>
      </c>
      <c r="BP11" s="25" t="str">
        <f>IF(J6=Rækker!B29,Rækker!C35,IF(J6=Rækker!E29,Rækker!F35,IF(J6=Rækker!H29,Rækker!I35,IF(J6=Rækker!K29,Rækker!L35,IF(J6=Rækker!N29,Rækker!O35,IF(J6=Rækker!Q29,Rækker!R35,IF(J6=Rækker!T29,Rækker!U35,BQ11)))))))</f>
        <v>1x2</v>
      </c>
      <c r="BQ11" s="25">
        <f>IF(J6=Rækker!W29,Rækker!X35,IF(J6=Rækker!Z29,Rækker!AA35,IF(J6=Rækker!AC29,Rækker!AD35,IF(J6=Rækker!AF29,Rækker!AG35,IF(J6=Rækker!AI29,Rækker!AJ35,IF(J6=Rækker!AL29,Rækker!AM35,IF(J6=Rækker!AO29,Rækker!AP35,BR11)))))))</f>
        <v>0</v>
      </c>
      <c r="BR11" s="25">
        <f>IF(J6=Rækker!AR29,Rækker!AS35,IF(J6=Rækker!AU29,Rækker!AV35,IF(J6=Rækker!AX29,Rækker!AY35,IF(J6=Rækker!BA29,Rækker!BB35,IF(J6=Rækker!BD29,Rækker!BE35,IF(J6=Rækker!BG29,Rækker!BH35,0))))))</f>
        <v>0</v>
      </c>
      <c r="BS11" s="25">
        <f t="shared" si="47"/>
        <v>2</v>
      </c>
      <c r="BT11" s="25">
        <f t="shared" si="48"/>
        <v>12</v>
      </c>
      <c r="BU11" s="25">
        <f>IF(L6=Rækker!B29,Rækker!B35,IF(L6=Rækker!E29,Rækker!E35,IF(L6=Rækker!H29,Rækker!H35,IF(L6=Rækker!K29,Rækker!K35,IF(L6=Rækker!N29,Rækker!N35,IF(L6=Rækker!Q29,Rækker!Q35,IF(L6=Rækker!T29,Rækker!T35,BV11)))))))</f>
        <v>2</v>
      </c>
      <c r="BV11" s="25">
        <f>IF(L6=Rækker!W29,Rækker!W35,IF(L6=Rækker!Z29,Rækker!Z35,IF(L6=Rækker!AC29,Rækker!AC35,IF(L6=Rækker!AF29,Rækker!AF35,IF(L6=Rækker!AI29,Rækker!AI35,IF(L6=Rækker!AL29,Rækker!AL35,IF(L6=Rækker!AO29,Rækker!AO35,BW11)))))))</f>
        <v>0</v>
      </c>
      <c r="BW11" s="25">
        <f>IF(L6=Rækker!AR29,Rækker!AR35,IF(L6=Rækker!AU29,Rækker!AU35,IF(L6=Rækker!AX29,Rækker!AX35,IF(L6=Rækker!BA29,Rækker!BA35,IF(L6=Rækker!BD29,Rækker!BD35,IF(L6=Rækker!BG29,Rækker!BG35,0))))))</f>
        <v>0</v>
      </c>
      <c r="BX11" s="25">
        <f>IF(L6=Rækker!B29,Rækker!C35,IF(L6=Rækker!E29,Rækker!F35,IF(L6=Rækker!H29,Rækker!I35,IF(L6=Rækker!K29,Rækker!L35,IF(L6=Rækker!N29,Rækker!O35,IF(L6=Rækker!Q29,Rækker!R35,IF(L6=Rækker!T29,Rækker!U35,BY11)))))))</f>
        <v>12</v>
      </c>
      <c r="BY11" s="25">
        <f>IF(L6=Rækker!W29,Rækker!X35,IF(L6=Rækker!Z29,Rækker!AA35,IF(L6=Rækker!AC29,Rækker!AD35,IF(L6=Rækker!AF29,Rækker!AG35,IF(L6=Rækker!AI29,Rækker!AJ35,IF(L6=Rækker!AL29,Rækker!AM35,IF(L6=Rækker!AO29,Rækker!AP35,BZ11)))))))</f>
        <v>0</v>
      </c>
      <c r="BZ11" s="25">
        <f>IF(L6=Rækker!AR29,Rækker!AS35,IF(L6=Rækker!AU29,Rækker!AV35,IF(L6=Rækker!AX29,Rækker!AY35,IF(L6=Rækker!BA29,Rækker!BB35,IF(L6=Rækker!BD29,Rækker!BE35,IF(L6=Rækker!BG29,Rækker!BH35,0))))))</f>
        <v>0</v>
      </c>
      <c r="CA11" s="25">
        <f t="shared" si="49"/>
        <v>2</v>
      </c>
      <c r="CB11" s="25">
        <f t="shared" si="50"/>
        <v>2</v>
      </c>
      <c r="CC11" s="25">
        <f>IF(N6=Rækker!B29,Rækker!B35,IF(N6=Rækker!E29,Rækker!E35,IF(N6=Rækker!H29,Rækker!H35,IF(N6=Rækker!K29,Rækker!K35,IF(N6=Rækker!N29,Rækker!N35,IF(N6=Rækker!Q29,Rækker!Q35,IF(N6=Rækker!T29,Rækker!T35,CD11)))))))</f>
        <v>2</v>
      </c>
      <c r="CD11" s="25">
        <f>IF(N6=Rækker!W29,Rækker!W35,IF(N6=Rækker!Z29,Rækker!Z35,IF(N6=Rækker!AC29,Rækker!AC35,IF(N6=Rækker!AF29,Rækker!AF35,IF(N6=Rækker!AI29,Rækker!AI35,IF(N6=Rækker!AL29,Rækker!AL35,IF(N6=Rækker!AO29,Rækker!AO35,CE11)))))))</f>
        <v>2</v>
      </c>
      <c r="CE11" s="25">
        <f>IF(N6=Rækker!AR29,Rækker!AR35,IF(N6=Rækker!AU29,Rækker!AU35,IF(N6=Rækker!AX29,Rækker!AX35,IF(N6=Rækker!BA29,Rækker!BA35,IF(N6=Rækker!BD29,Rækker!BD35,IF(N6=Rækker!BG29,Rækker!BG35,0))))))</f>
        <v>2</v>
      </c>
      <c r="CF11" s="25">
        <f>IF(N6=Rækker!B29,Rækker!C35,IF(N6=Rækker!E29,Rækker!F35,IF(N6=Rækker!H29,Rækker!I35,IF(N6=Rækker!K29,Rækker!L35,IF(N6=Rækker!N29,Rækker!O35,IF(N6=Rækker!Q29,Rækker!R35,IF(N6=Rækker!T29,Rækker!U35,CG11)))))))</f>
        <v>2</v>
      </c>
      <c r="CG11" s="25">
        <f>IF(N6=Rækker!W29,Rækker!X35,IF(N6=Rækker!Z29,Rækker!AA35,IF(N6=Rækker!AC29,Rækker!AD35,IF(N6=Rækker!AF29,Rækker!AG35,IF(N6=Rækker!AI29,Rækker!AJ35,IF(N6=Rækker!AL29,Rækker!AM35,IF(N6=Rækker!AO29,Rækker!AP35,CH11)))))))</f>
        <v>2</v>
      </c>
      <c r="CH11" s="25">
        <f>IF(N6=Rækker!AR29,Rækker!AS35,IF(N6=Rækker!AU29,Rækker!AV35,IF(N6=Rækker!AX29,Rækker!AY35,IF(N6=Rækker!BA29,Rækker!BB35,IF(N6=Rækker!BD29,Rækker!BE35,IF(N6=Rækker!BG29,Rækker!BH35,0))))))</f>
        <v>2</v>
      </c>
      <c r="CI11" s="25" t="str">
        <f t="shared" si="51"/>
        <v>X</v>
      </c>
      <c r="CJ11" s="25" t="str">
        <f t="shared" si="52"/>
        <v>1X2</v>
      </c>
      <c r="CK11" s="25" t="str">
        <f>IF(P6=Rækker!B29,Rækker!B35,IF(P6=Rækker!E29,Rækker!E35,IF(P6=Rækker!H29,Rækker!H35,IF(P6=Rækker!K29,Rækker!K35,IF(P6=Rækker!N29,Rækker!N35,IF(P6=Rækker!Q29,Rækker!Q35,IF(P6=Rækker!T29,Rækker!T35,CL11)))))))</f>
        <v>X</v>
      </c>
      <c r="CL11" s="25" t="str">
        <f>IF(P6=Rækker!W29,Rækker!W35,IF(P6=Rækker!Z29,Rækker!Z35,IF(P6=Rækker!AC29,Rækker!AC35,IF(P6=Rækker!AF29,Rækker!AF35,IF(P6=Rækker!AI29,Rækker!AI35,IF(P6=Rækker!AL29,Rækker!AL35,IF(P6=Rækker!AO29,Rækker!AO35,CM11)))))))</f>
        <v>X</v>
      </c>
      <c r="CM11" s="25">
        <f>IF(P6=Rækker!AR29,Rækker!AR35,IF(P6=Rækker!AU29,Rækker!AU35,IF(P6=Rækker!AX29,Rækker!AX35,IF(P6=Rækker!BA29,Rækker!BA35,IF(P6=Rækker!BD29,Rækker!BD35,IF(P6=Rækker!BG29,Rækker!BG35,0))))))</f>
        <v>0</v>
      </c>
      <c r="CN11" s="25" t="str">
        <f>IF(P6=Rækker!B29,Rækker!C35,IF(P6=Rækker!E29,Rækker!F35,IF(P6=Rækker!H29,Rækker!I35,IF(P6=Rækker!K29,Rækker!L35,IF(P6=Rækker!N29,Rækker!O35,IF(P6=Rækker!Q29,Rækker!R35,IF(P6=Rækker!T29,Rækker!U35,CO11)))))))</f>
        <v>1x2</v>
      </c>
      <c r="CO11" s="25" t="str">
        <f>IF(P6=Rækker!W29,Rækker!X35,IF(P6=Rækker!Z29,Rækker!AA35,IF(P6=Rækker!AC29,Rækker!AD35,IF(P6=Rækker!AF29,Rækker!AG35,IF(P6=Rækker!AI29,Rækker!AJ35,IF(P6=Rækker!AL29,Rækker!AM35,IF(P6=Rækker!AO29,Rækker!AP35,CP11)))))))</f>
        <v>1x2</v>
      </c>
      <c r="CP11" s="25">
        <f>IF(P6=Rækker!AR29,Rækker!AS35,IF(P6=Rækker!AU29,Rækker!AV35,IF(P6=Rækker!AX29,Rækker!AY35,IF(P6=Rækker!BA29,Rækker!BB35,IF(P6=Rækker!BD29,Rækker!BE35,IF(P6=Rækker!BG29,Rækker!BH35,0))))))</f>
        <v>0</v>
      </c>
      <c r="CQ11" s="25">
        <f t="shared" si="53"/>
        <v>1</v>
      </c>
      <c r="CR11" s="25">
        <f t="shared" si="54"/>
        <v>12</v>
      </c>
      <c r="CS11" s="25">
        <f>IF(R6=Rækker!B29,Rækker!B35,IF(R6=Rækker!E29,Rækker!E35,IF(R6=Rækker!H29,Rækker!H35,IF(R6=Rækker!K29,Rækker!K35,IF(R6=Rækker!N29,Rækker!N35,IF(R6=Rækker!Q29,Rækker!Q35,IF(R6=Rækker!T29,Rækker!T35,CT11)))))))</f>
        <v>1</v>
      </c>
      <c r="CT11" s="25">
        <f>IF(R6=Rækker!W29,Rækker!W35,IF(R6=Rækker!Z29,Rækker!Z35,IF(R6=Rækker!AC29,Rækker!AC35,IF(R6=Rækker!AF29,Rækker!AF35,IF(R6=Rækker!AI29,Rækker!AI35,IF(R6=Rækker!AL29,Rækker!AL35,IF(R6=Rækker!AO29,Rækker!AO35,CU11)))))))</f>
        <v>1</v>
      </c>
      <c r="CU11" s="25">
        <f>IF(R6=Rækker!AR29,Rækker!AR35,IF(R6=Rækker!AU29,Rækker!AU35,IF(R6=Rækker!AX29,Rækker!AX35,IF(R6=Rækker!BA29,Rækker!BA35,IF(R6=Rækker!BD29,Rækker!BD35,IF(R6=Rækker!BG29,Rækker!BG35,0))))))</f>
        <v>1</v>
      </c>
      <c r="CV11" s="25">
        <f>IF(R6=Rækker!B29,Rækker!C35,IF(R6=Rækker!E29,Rækker!F35,IF(R6=Rækker!H29,Rækker!I35,IF(R6=Rækker!K29,Rækker!L35,IF(R6=Rækker!N29,Rækker!O35,IF(R6=Rækker!Q29,Rækker!R35,IF(R6=Rækker!T29,Rækker!U35,CW11)))))))</f>
        <v>12</v>
      </c>
      <c r="CW11" s="25">
        <f>IF(R6=Rækker!W29,Rækker!X35,IF(R6=Rækker!Z29,Rækker!AA35,IF(R6=Rækker!AC29,Rækker!AD35,IF(R6=Rækker!AF29,Rækker!AG35,IF(R6=Rækker!AI29,Rækker!AJ35,IF(R6=Rækker!AL29,Rækker!AM35,IF(R6=Rækker!AO29,Rækker!AP35,CX11)))))))</f>
        <v>12</v>
      </c>
      <c r="CX11" s="25">
        <f>IF(R6=Rækker!AR29,Rækker!AS35,IF(R6=Rækker!AU29,Rækker!AV35,IF(R6=Rækker!AX29,Rækker!AY35,IF(R6=Rækker!BA29,Rækker!BB35,IF(R6=Rækker!BD29,Rækker!BE35,IF(R6=Rækker!BG29,Rækker!BH35,0))))))</f>
        <v>12</v>
      </c>
      <c r="CY11" s="25" t="str">
        <f t="shared" si="55"/>
        <v>X</v>
      </c>
      <c r="CZ11" s="25" t="str">
        <f t="shared" si="56"/>
        <v>X2</v>
      </c>
      <c r="DA11" s="25" t="str">
        <f>IF(T6=Rækker!B29,Rækker!B35,IF(T6=Rækker!E29,Rækker!E35,IF(T6=Rækker!H29,Rækker!H35,IF(T6=Rækker!K29,Rækker!K35,IF(T6=Rækker!N29,Rækker!N35,IF(T6=Rækker!Q29,Rækker!Q35,IF(T6=Rækker!T29,Rækker!T35,DB11)))))))</f>
        <v>x</v>
      </c>
      <c r="DB11" s="25" t="str">
        <f>IF(T6=Rækker!W29,Rækker!W35,IF(T6=Rækker!Z29,Rækker!Z35,IF(T6=Rækker!AC29,Rækker!AC35,IF(T6=Rækker!AF29,Rækker!AF35,IF(T6=Rækker!AI29,Rækker!AI35,IF(T6=Rækker!AL29,Rækker!AL35,IF(T6=Rækker!AO29,Rækker!AO35,DC11)))))))</f>
        <v>x</v>
      </c>
      <c r="DC11" s="25" t="str">
        <f>IF(T6=Rækker!AR29,Rækker!AR35,IF(T6=Rækker!AU29,Rækker!AU35,IF(T6=Rækker!AX29,Rækker!AX35,IF(T6=Rækker!BA29,Rækker!BA35,IF(T6=Rækker!BD29,Rækker!BD35,IF(T6=Rækker!BG29,Rækker!BG35,0))))))</f>
        <v>x</v>
      </c>
      <c r="DD11" s="25" t="str">
        <f>IF(T6=Rækker!B29,Rækker!C35,IF(T6=Rækker!E29,Rækker!F35,IF(T6=Rækker!H29,Rækker!I35,IF(T6=Rækker!K29,Rækker!L35,IF(T6=Rækker!N29,Rækker!O35,IF(T6=Rækker!Q29,Rækker!R35,IF(T6=Rækker!T29,Rækker!U35,DE11)))))))</f>
        <v>x2</v>
      </c>
      <c r="DE11" s="25" t="str">
        <f>IF(T6=Rækker!W29,Rækker!X35,IF(T6=Rækker!Z29,Rækker!AA35,IF(T6=Rækker!AC29,Rækker!AD35,IF(T6=Rækker!AF29,Rækker!AG35,IF(T6=Rækker!AI29,Rækker!AJ35,IF(T6=Rækker!AL29,Rækker!AM35,IF(T6=Rækker!AO29,Rækker!AP35,DF11)))))))</f>
        <v>x2</v>
      </c>
      <c r="DF11" s="25" t="str">
        <f>IF(T6=Rækker!AR29,Rækker!AS35,IF(T6=Rækker!AU29,Rækker!AV35,IF(T6=Rækker!AX29,Rækker!AY35,IF(T6=Rækker!BA29,Rækker!BB35,IF(T6=Rækker!BD29,Rækker!BE35,IF(T6=Rækker!BG29,Rækker!BH35,0))))))</f>
        <v>x2</v>
      </c>
      <c r="DG11" s="25">
        <f t="shared" si="57"/>
        <v>2</v>
      </c>
      <c r="DH11" s="25" t="str">
        <f t="shared" si="58"/>
        <v>X2</v>
      </c>
      <c r="DI11" s="25">
        <f>IF(V6=Rækker!B29,Rækker!B35,IF(V6=Rækker!E29,Rækker!E35,IF(V6=Rækker!H29,Rækker!H35,IF(V6=Rækker!K29,Rækker!K35,IF(V6=Rækker!N29,Rækker!N35,IF(V6=Rækker!Q29,Rækker!Q35,IF(V6=Rækker!T29,Rækker!T35,DJ11)))))))</f>
        <v>2</v>
      </c>
      <c r="DJ11" s="25">
        <f>IF(V6=Rækker!W29,Rækker!W35,IF(V6=Rækker!Z29,Rækker!Z35,IF(V6=Rækker!AC29,Rækker!AC35,IF(V6=Rækker!AF29,Rækker!AF35,IF(V6=Rækker!AI29,Rækker!AI35,IF(V6=Rækker!AL29,Rækker!AL35,IF(V6=Rækker!AO29,Rækker!AO35,DK11)))))))</f>
        <v>2</v>
      </c>
      <c r="DK11" s="25">
        <f>IF(V6=Rækker!AR29,Rækker!AR35,IF(V6=Rækker!AU29,Rækker!AU35,IF(V6=Rækker!AX29,Rækker!AX35,IF(V6=Rækker!BA29,Rækker!BA35,IF(V6=Rækker!BD29,Rækker!BD35,IF(V6=Rækker!BG29,Rækker!BG35,0))))))</f>
        <v>2</v>
      </c>
      <c r="DL11" s="25" t="str">
        <f>IF(V6=Rækker!B29,Rækker!C35,IF(V6=Rækker!E29,Rækker!F35,IF(V6=Rækker!H29,Rækker!I35,IF(V6=Rækker!K29,Rækker!L35,IF(V6=Rækker!N29,Rækker!O35,IF(V6=Rækker!Q29,Rækker!R35,IF(V6=Rækker!T29,Rækker!U35,DM11)))))))</f>
        <v>x2</v>
      </c>
      <c r="DM11" s="25" t="str">
        <f>IF(V6=Rækker!W29,Rækker!X35,IF(V6=Rækker!Z29,Rækker!AA35,IF(V6=Rækker!AC29,Rækker!AD35,IF(V6=Rækker!AF29,Rækker!AG35,IF(V6=Rækker!AI29,Rækker!AJ35,IF(V6=Rækker!AL29,Rækker!AM35,IF(V6=Rækker!AO29,Rækker!AP35,DN11)))))))</f>
        <v>x2</v>
      </c>
      <c r="DN11" s="25" t="str">
        <f>IF(V6=Rækker!AR29,Rækker!AS35,IF(V6=Rækker!AU29,Rækker!AV35,IF(V6=Rækker!AX29,Rækker!AY35,IF(V6=Rækker!BA29,Rækker!BB35,IF(V6=Rækker!BD29,Rækker!BE35,IF(V6=Rækker!BG29,Rækker!BH35,0))))))</f>
        <v>x2</v>
      </c>
      <c r="DO11" s="25">
        <f t="shared" si="59"/>
        <v>2</v>
      </c>
      <c r="DP11" s="25">
        <f t="shared" si="60"/>
        <v>2</v>
      </c>
      <c r="DQ11" s="25">
        <f>IF(X6=Rækker!B29,Rækker!B35,IF(X6=Rækker!E29,Rækker!E35,IF(X6=Rækker!H29,Rækker!H35,IF(X6=Rækker!K29,Rækker!K35,IF(X6=Rækker!N29,Rækker!N35,IF(X6=Rækker!Q29,Rækker!Q35,IF(X6=Rækker!T29,Rækker!T35,DR11)))))))</f>
        <v>2</v>
      </c>
      <c r="DR11" s="25">
        <f>IF(X6=Rækker!W29,Rækker!W35,IF(X6=Rækker!Z29,Rækker!Z35,IF(X6=Rækker!AC29,Rækker!AC35,IF(X6=Rækker!AF29,Rækker!AF35,IF(X6=Rækker!AI29,Rækker!AI35,IF(X6=Rækker!AL29,Rækker!AL35,IF(X6=Rækker!AO29,Rækker!AO35,DS11)))))))</f>
        <v>0</v>
      </c>
      <c r="DS11" s="25">
        <f>IF(X6=Rækker!AR29,Rækker!AR35,IF(X6=Rækker!AU29,Rækker!AU35,IF(X6=Rækker!AX29,Rækker!AX35,IF(X6=Rækker!BA29,Rækker!BA35,IF(X6=Rækker!BD29,Rækker!BD35,IF(X6=Rækker!BG29,Rækker!BG35,0))))))</f>
        <v>0</v>
      </c>
      <c r="DT11" s="25">
        <f>IF(X6=Rækker!B29,Rækker!C35,IF(X6=Rækker!E29,Rækker!F35,IF(X6=Rækker!H29,Rækker!I35,IF(X6=Rækker!K29,Rækker!L35,IF(X6=Rækker!N29,Rækker!O35,IF(X6=Rækker!Q29,Rækker!R35,IF(X6=Rækker!T29,Rækker!U35,DU11)))))))</f>
        <v>2</v>
      </c>
      <c r="DU11" s="25">
        <f>IF(X6=Rækker!W29,Rækker!X35,IF(X6=Rækker!Z29,Rækker!AA35,IF(X6=Rækker!AC29,Rækker!AD35,IF(X6=Rækker!AF29,Rækker!AG35,IF(X6=Rækker!AI29,Rækker!AJ35,IF(X6=Rækker!AL29,Rækker!AM35,IF(X6=Rækker!AO29,Rækker!AP35,DV11)))))))</f>
        <v>0</v>
      </c>
      <c r="DV11" s="25">
        <f>IF(X6=Rækker!AR29,Rækker!AS35,IF(X6=Rækker!AU29,Rækker!AV35,IF(X6=Rækker!AX29,Rækker!AY35,IF(X6=Rækker!BA29,Rækker!BB35,IF(X6=Rækker!BD29,Rækker!BE35,IF(X6=Rækker!BG29,Rækker!BH35,0))))))</f>
        <v>0</v>
      </c>
      <c r="DW11" s="25">
        <f t="shared" si="61"/>
        <v>2</v>
      </c>
      <c r="DX11" s="25" t="str">
        <f t="shared" si="62"/>
        <v>X2</v>
      </c>
      <c r="DY11" s="25">
        <f>IF(Z6=Rækker!B29,Rækker!B35,IF(Z6=Rækker!E29,Rækker!E35,IF(Z6=Rækker!H29,Rækker!H35,IF(Z6=Rækker!K29,Rækker!K35,IF(Z6=Rækker!N29,Rækker!N35,IF(Z6=Rækker!Q29,Rækker!Q35,IF(Z6=Rækker!T29,Rækker!T35,DZ11)))))))</f>
        <v>2</v>
      </c>
      <c r="DZ11" s="25">
        <f>IF(Z6=Rækker!W29,Rækker!W35,IF(Z6=Rækker!Z29,Rækker!Z35,IF(Z6=Rækker!AC29,Rækker!AC35,IF(Z6=Rækker!AF29,Rækker!AF35,IF(Z6=Rækker!AI29,Rækker!AI35,IF(Z6=Rækker!AL29,Rækker!AL35,IF(Z6=Rækker!AO29,Rækker!AO35,EA11)))))))</f>
        <v>0</v>
      </c>
      <c r="EA11" s="25">
        <f>IF(Z6=Rækker!AR29,Rækker!AR35,IF(Z6=Rækker!AU29,Rækker!AU35,IF(Z6=Rækker!AX29,Rækker!AX35,IF(Z6=Rækker!BA29,Rækker!BA35,IF(Z6=Rækker!BD29,Rækker!BD35,IF(Z6=Rækker!BG29,Rækker!BG35,0))))))</f>
        <v>0</v>
      </c>
      <c r="EB11" s="25" t="str">
        <f>IF(Z6=Rækker!B29,Rækker!C35,IF(Z6=Rækker!E29,Rækker!F35,IF(Z6=Rækker!H29,Rækker!I35,IF(Z6=Rækker!K29,Rækker!L35,IF(Z6=Rækker!N29,Rækker!O35,IF(Z6=Rækker!Q29,Rækker!R35,IF(Z6=Rækker!T29,Rækker!U35,EC11)))))))</f>
        <v>x2</v>
      </c>
      <c r="EC11" s="25">
        <f>IF(Z6=Rækker!W29,Rækker!X35,IF(Z6=Rækker!Z29,Rækker!AA35,IF(Z6=Rækker!AC29,Rækker!AD35,IF(Z6=Rækker!AF29,Rækker!AG35,IF(Z6=Rækker!AI29,Rækker!AJ35,IF(Z6=Rækker!AL29,Rækker!AM35,IF(Z6=Rækker!AO29,Rækker!AP35,ED11)))))))</f>
        <v>0</v>
      </c>
      <c r="ED11" s="25">
        <f>IF(Z6=Rækker!AR29,Rækker!AS35,IF(Z6=Rækker!AU29,Rækker!AV35,IF(Z6=Rækker!AX29,Rækker!AY35,IF(Z6=Rækker!BA29,Rækker!BB35,IF(Z6=Rækker!BD29,Rækker!BE35,IF(Z6=Rækker!BG29,Rækker!BH35,0))))))</f>
        <v>0</v>
      </c>
      <c r="EE11" s="25" t="str">
        <f t="shared" si="63"/>
        <v>X</v>
      </c>
      <c r="EF11" s="25" t="str">
        <f t="shared" si="64"/>
        <v>1X2</v>
      </c>
      <c r="EG11" s="25" t="str">
        <f>IF(AB6=Rækker!B29,Rækker!B35,IF(AB6=Rækker!E29,Rækker!E35,IF(AB6=Rækker!H29,Rækker!H35,IF(AB6=Rækker!K29,Rækker!K35,IF(AB6=Rækker!N29,Rækker!N35,IF(AB6=Rækker!Q29,Rækker!Q35,IF(AB6=Rækker!T29,Rækker!T35,EH11)))))))</f>
        <v>x</v>
      </c>
      <c r="EH11" s="25" t="str">
        <f>IF(AB6=Rækker!W29,Rækker!W35,IF(AB6=Rækker!Z29,Rækker!Z35,IF(AB6=Rækker!AC29,Rækker!AC35,IF(AB6=Rækker!AF29,Rækker!AF35,IF(AB6=Rækker!AI29,Rækker!AI35,IF(AB6=Rækker!AL29,Rækker!AL35,IF(AB6=Rækker!AO29,Rækker!AO35,EI11)))))))</f>
        <v>x</v>
      </c>
      <c r="EI11" s="25" t="str">
        <f>IF(AB6=Rækker!AR29,Rækker!AR35,IF(AB6=Rækker!AU29,Rækker!AU35,IF(AB6=Rækker!AX29,Rækker!AX35,IF(AB6=Rækker!BA29,Rækker!BA35,IF(AB6=Rækker!BD29,Rækker!BD35,IF(AB6=Rækker!BG29,Rækker!BG35,0))))))</f>
        <v>x</v>
      </c>
      <c r="EJ11" s="25" t="str">
        <f>IF(AB6=Rækker!B29,Rækker!C35,IF(AB6=Rækker!E29,Rækker!F35,IF(AB6=Rækker!H29,Rækker!I35,IF(AB6=Rækker!K29,Rækker!L35,IF(AB6=Rækker!N29,Rækker!O35,IF(AB6=Rækker!Q29,Rækker!R35,IF(AB6=Rækker!T29,Rækker!U35,EK11)))))))</f>
        <v>1x2</v>
      </c>
      <c r="EK11" s="25" t="str">
        <f>IF(AB6=Rækker!W29,Rækker!X35,IF(AB6=Rækker!Z29,Rækker!AA35,IF(AB6=Rækker!AC29,Rækker!AD35,IF(AB6=Rækker!AF29,Rækker!AG35,IF(AB6=Rækker!AI29,Rækker!AJ35,IF(AB6=Rækker!AL29,Rækker!AM35,IF(AB6=Rækker!AO29,Rækker!AP35,EL11)))))))</f>
        <v>1x2</v>
      </c>
      <c r="EL11" s="25" t="str">
        <f>IF(AB6=Rækker!AR29,Rækker!AS35,IF(AB6=Rækker!AU29,Rækker!AV35,IF(AB6=Rækker!AX29,Rækker!AY35,IF(AB6=Rækker!BA29,Rækker!BB35,IF(AB6=Rækker!BD29,Rækker!BE35,IF(AB6=Rækker!BG29,Rækker!BH35,0))))))</f>
        <v>1x2</v>
      </c>
      <c r="EM11" s="25">
        <f t="shared" si="65"/>
        <v>2</v>
      </c>
      <c r="EN11" s="25" t="str">
        <f t="shared" si="66"/>
        <v>X2</v>
      </c>
      <c r="EO11" s="25">
        <f>IF(AD6=Rækker!B29,Rækker!B35,IF(AD6=Rækker!E29,Rækker!E35,IF(AD6=Rækker!H29,Rækker!H35,IF(AD6=Rækker!K29,Rækker!K35,IF(AD6=Rækker!N29,Rækker!N35,IF(AD6=Rækker!Q29,Rækker!Q35,IF(AD6=Rækker!T29,Rækker!T35,EP11)))))))</f>
        <v>2</v>
      </c>
      <c r="EP11" s="25">
        <f>IF(AD6=Rækker!W29,Rækker!W35,IF(AD6=Rækker!Z29,Rækker!Z35,IF(AD6=Rækker!AC29,Rækker!AC35,IF(AD6=Rækker!AF29,Rækker!AF35,IF(AD6=Rækker!AI29,Rækker!AI35,IF(AD6=Rækker!AL29,Rækker!AL35,IF(AD6=Rækker!AO29,Rækker!AO35,EQ11)))))))</f>
        <v>2</v>
      </c>
      <c r="EQ11" s="25">
        <f>IF(AD6=Rækker!AR29,Rækker!AR35,IF(AD6=Rækker!AU29,Rækker!AU35,IF(AD6=Rækker!AX29,Rækker!AX35,IF(AD6=Rækker!BA29,Rækker!BA35,IF(AD6=Rækker!BD29,Rækker!BD35,IF(AD6=Rækker!BG29,Rækker!BG35,0))))))</f>
        <v>0</v>
      </c>
      <c r="ER11" s="25" t="str">
        <f>IF(AD6=Rækker!B29,Rækker!C35,IF(AD6=Rækker!E29,Rækker!F35,IF(AD6=Rækker!H29,Rækker!I35,IF(AD6=Rækker!K29,Rækker!L35,IF(AD6=Rækker!N29,Rækker!O35,IF(AD6=Rækker!Q29,Rækker!R35,IF(AD6=Rækker!T29,Rækker!U35,ES11)))))))</f>
        <v>x2</v>
      </c>
      <c r="ES11" s="25" t="str">
        <f>IF(AD6=Rækker!W29,Rækker!X35,IF(AD6=Rækker!Z29,Rækker!AA35,IF(AD6=Rækker!AC29,Rækker!AD35,IF(AD6=Rækker!AF29,Rækker!AG35,IF(AD6=Rækker!AI29,Rækker!AJ35,IF(AD6=Rækker!AL29,Rækker!AM35,IF(AD6=Rækker!AO29,Rækker!AP35,ET11)))))))</f>
        <v>x2</v>
      </c>
      <c r="ET11" s="25">
        <f>IF(AD6=Rækker!AR29,Rækker!AS35,IF(AD6=Rækker!AU29,Rækker!AV35,IF(AD6=Rækker!AX29,Rækker!AY35,IF(AD6=Rækker!BA29,Rækker!BB35,IF(AD6=Rækker!BD29,Rækker!BE35,IF(AD6=Rækker!BG29,Rækker!BH35,0))))))</f>
        <v>0</v>
      </c>
      <c r="EU11" s="25">
        <f t="shared" si="67"/>
        <v>2</v>
      </c>
      <c r="EV11" s="25" t="str">
        <f t="shared" si="68"/>
        <v>X2</v>
      </c>
      <c r="EW11" s="25">
        <f>IF(AF6=Rækker!B29,Rækker!B35,IF(AF6=Rækker!E29,Rækker!E35,IF(AF6=Rækker!H29,Rækker!H35,IF(AF6=Rækker!K29,Rækker!K35,IF(AF6=Rækker!N29,Rækker!N35,IF(AF6=Rækker!Q29,Rækker!Q35,IF(AF6=Rækker!T29,Rækker!T35,EX11)))))))</f>
        <v>2</v>
      </c>
      <c r="EX11" s="25">
        <f>IF(AF6=Rækker!W29,Rækker!W35,IF(AF6=Rækker!Z29,Rækker!Z35,IF(AF6=Rækker!AC29,Rækker!AC35,IF(AF6=Rækker!AF29,Rækker!AF35,IF(AF6=Rækker!AI29,Rækker!AI35,IF(AF6=Rækker!AL29,Rækker!AL35,IF(AF6=Rækker!AO29,Rækker!AO35,EY11)))))))</f>
        <v>2</v>
      </c>
      <c r="EY11" s="25">
        <f>IF(AF6=Rækker!AR29,Rækker!AR35,IF(AF6=Rækker!AU29,Rækker!AU35,IF(AF6=Rækker!AX29,Rækker!AX35,IF(AF6=Rækker!BA29,Rækker!BA35,IF(AF6=Rækker!BD29,Rækker!BD35,IF(AF6=Rækker!BG29,Rækker!BG35,0))))))</f>
        <v>0</v>
      </c>
      <c r="EZ11" s="25" t="str">
        <f>IF(AF6=Rækker!B29,Rækker!C35,IF(AF6=Rækker!E29,Rækker!F35,IF(AF6=Rækker!H29,Rækker!I35,IF(AF6=Rækker!K29,Rækker!L35,IF(AF6=Rækker!N29,Rækker!O35,IF(AF6=Rækker!Q29,Rækker!R35,IF(AF6=Rækker!T29,Rækker!U35,FA11)))))))</f>
        <v>x2</v>
      </c>
      <c r="FA11" s="25" t="str">
        <f>IF(AF6=Rækker!W29,Rækker!X35,IF(AF6=Rækker!Z29,Rækker!AA35,IF(AF6=Rækker!AC29,Rækker!AD35,IF(AF6=Rækker!AF29,Rækker!AG35,IF(AF6=Rækker!AI29,Rækker!AJ35,IF(AF6=Rækker!AL29,Rækker!AM35,IF(AF6=Rækker!AO29,Rækker!AP35,FB11)))))))</f>
        <v>x2</v>
      </c>
      <c r="FB11" s="25">
        <f>IF(AF6=Rækker!AR29,Rækker!AS35,IF(AF6=Rækker!AU29,Rækker!AV35,IF(AF6=Rækker!AX29,Rækker!AY35,IF(AF6=Rækker!BA29,Rækker!BB35,IF(AF6=Rækker!BD29,Rækker!BE35,IF(AF6=Rækker!BG29,Rækker!BH35,0))))))</f>
        <v>0</v>
      </c>
      <c r="FC11" s="25">
        <f t="shared" si="69"/>
        <v>2</v>
      </c>
      <c r="FD11" s="25" t="str">
        <f t="shared" si="70"/>
        <v>X2</v>
      </c>
      <c r="FE11" s="25">
        <f>IF(AH6=Rækker!B29,Rækker!B35,IF(AH6=Rækker!E29,Rækker!E35,IF(AH6=Rækker!H29,Rækker!H35,IF(AH6=Rækker!K29,Rækker!K35,IF(AH6=Rækker!N29,Rækker!N35,IF(AH6=Rækker!Q29,Rækker!Q35,IF(AH6=Rækker!T29,Rækker!T35,FF11)))))))</f>
        <v>2</v>
      </c>
      <c r="FF11" s="25">
        <f>IF(AH6=Rækker!W29,Rækker!W35,IF(AH6=Rækker!Z29,Rækker!Z35,IF(AH6=Rækker!AC29,Rækker!AC35,IF(AH6=Rækker!AF29,Rækker!AF35,IF(AH6=Rækker!AI29,Rækker!AI35,IF(AH6=Rækker!AL29,Rækker!AL35,IF(AH6=Rækker!AO29,Rækker!AO35,FG11)))))))</f>
        <v>2</v>
      </c>
      <c r="FG11" s="25">
        <f>IF(AH6=Rækker!AR29,Rækker!AR35,IF(AH6=Rækker!AU29,Rækker!AU35,IF(AH6=Rækker!AX29,Rækker!AX35,IF(AH6=Rækker!BA29,Rækker!BA35,IF(AH6=Rækker!BD29,Rækker!BD35,IF(AH6=Rækker!BG29,Rækker!BG35,0))))))</f>
        <v>0</v>
      </c>
      <c r="FH11" s="25" t="str">
        <f>IF(AH6=Rækker!B29,Rækker!C35,IF(AH6=Rækker!E29,Rækker!F35,IF(AH6=Rækker!H29,Rækker!I35,IF(AH6=Rækker!K29,Rækker!L35,IF(AH6=Rækker!N29,Rækker!O35,IF(AH6=Rækker!Q29,Rækker!R35,IF(AH6=Rækker!T29,Rækker!U35,FI11)))))))</f>
        <v>x2</v>
      </c>
      <c r="FI11" s="25" t="str">
        <f>IF(AH6=Rækker!W29,Rækker!X35,IF(AH6=Rækker!Z29,Rækker!AA35,IF(AH6=Rækker!AC29,Rækker!AD35,IF(AH6=Rækker!AF29,Rækker!AG35,IF(AH6=Rækker!AI29,Rækker!AJ35,IF(AH6=Rækker!AL29,Rækker!AM35,IF(AH6=Rækker!AO29,Rækker!AP35,FJ11)))))))</f>
        <v>x2</v>
      </c>
      <c r="FJ11" s="25">
        <f>IF(AH6=Rækker!AR29,Rækker!AS35,IF(AH6=Rækker!AU29,Rækker!AV35,IF(AH6=Rækker!AX29,Rækker!AY35,IF(AH6=Rækker!BA29,Rækker!BB35,IF(AH6=Rækker!BD29,Rækker!BE35,IF(AH6=Rækker!BG29,Rækker!BH35,0))))))</f>
        <v>0</v>
      </c>
      <c r="FK11" s="25">
        <f t="shared" si="71"/>
        <v>2</v>
      </c>
      <c r="FL11" s="25">
        <f t="shared" si="72"/>
        <v>12</v>
      </c>
      <c r="FM11" s="25">
        <f>IF(AJ6=Rækker!B29,Rækker!B35,IF(AJ6=Rækker!E29,Rækker!E35,IF(AJ6=Rækker!H29,Rækker!H35,IF(AJ6=Rækker!K29,Rækker!K35,IF(AJ6=Rækker!N29,Rækker!N35,IF(AJ6=Rækker!Q29,Rækker!Q35,IF(AJ6=Rækker!T29,Rækker!T35,FN11)))))))</f>
        <v>2</v>
      </c>
      <c r="FN11" s="25">
        <f>IF(AJ6=Rækker!W29,Rækker!W35,IF(AJ6=Rækker!Z29,Rækker!Z35,IF(AJ6=Rækker!AC29,Rækker!AC35,IF(AJ6=Rækker!AF29,Rækker!AF35,IF(AJ6=Rækker!AI29,Rækker!AI35,IF(AJ6=Rækker!AL29,Rækker!AL35,IF(AJ6=Rækker!AO29,Rækker!AO35,FO11)))))))</f>
        <v>0</v>
      </c>
      <c r="FO11" s="25">
        <f>IF(AJ6=Rækker!AR29,Rækker!AR35,IF(AJ6=Rækker!AU29,Rækker!AU35,IF(AJ6=Rækker!AX29,Rækker!AX35,IF(AJ6=Rækker!BA29,Rækker!BA35,IF(AJ6=Rækker!BD29,Rækker!BD35,IF(AJ6=Rækker!BG29,Rækker!BG35,0))))))</f>
        <v>0</v>
      </c>
      <c r="FP11" s="25">
        <f>IF(AJ6=Rækker!B29,Rækker!C35,IF(AJ6=Rækker!E29,Rækker!F35,IF(AJ6=Rækker!H29,Rækker!I35,IF(AJ6=Rækker!K29,Rækker!L35,IF(AJ6=Rækker!N29,Rækker!O35,IF(AJ6=Rækker!Q29,Rækker!R35,IF(AJ6=Rækker!T29,Rækker!U35,FQ11)))))))</f>
        <v>12</v>
      </c>
      <c r="FQ11" s="25">
        <f>IF(AJ6=Rækker!W29,Rækker!X35,IF(AJ6=Rækker!Z29,Rækker!AA35,IF(AJ6=Rækker!AC29,Rækker!AD35,IF(AJ6=Rækker!AF29,Rækker!AG35,IF(AJ6=Rækker!AI29,Rækker!AJ35,IF(AJ6=Rækker!AL29,Rækker!AM35,IF(AJ6=Rækker!AO29,Rækker!AP35,FR11)))))))</f>
        <v>0</v>
      </c>
      <c r="FR11" s="25">
        <f>IF(AJ6=Rækker!AR29,Rækker!AS35,IF(AJ6=Rækker!AU29,Rækker!AV35,IF(AJ6=Rækker!AX29,Rækker!AY35,IF(AJ6=Rækker!BA29,Rækker!BB35,IF(AJ6=Rækker!BD29,Rækker!BE35,IF(AJ6=Rækker!BG29,Rækker!BH35,0))))))</f>
        <v>0</v>
      </c>
      <c r="FS11" s="25">
        <f t="shared" si="73"/>
        <v>2</v>
      </c>
      <c r="FT11" s="25" t="str">
        <f t="shared" si="74"/>
        <v>X2</v>
      </c>
      <c r="FU11" s="25">
        <f>IF(AL6=Rækker!B29,Rækker!B35,IF(AL6=Rækker!E29,Rækker!E35,IF(AL6=Rækker!H29,Rækker!H35,IF(AL6=Rækker!K29,Rækker!K35,IF(AL6=Rækker!N29,Rækker!N35,IF(AL6=Rækker!Q29,Rækker!Q35,IF(AL6=Rækker!T29,Rækker!T35,FV11)))))))</f>
        <v>2</v>
      </c>
      <c r="FV11" s="25">
        <f>IF(AL6=Rækker!W29,Rækker!W35,IF(AL6=Rækker!Z29,Rækker!Z35,IF(AL6=Rækker!AC29,Rækker!AC35,IF(AL6=Rækker!AF29,Rækker!AF35,IF(AL6=Rækker!AI29,Rækker!AI35,IF(AL6=Rækker!AL29,Rækker!AL35,IF(AL6=Rækker!AO29,Rækker!AO35,FW11)))))))</f>
        <v>2</v>
      </c>
      <c r="FW11" s="25">
        <f>IF(AL6=Rækker!AR29,Rækker!AR35,IF(AL6=Rækker!AU29,Rækker!AU35,IF(AL6=Rækker!AX29,Rækker!AX35,IF(AL6=Rækker!BA29,Rækker!BA35,IF(AL6=Rækker!BD29,Rækker!BD35,IF(AL6=Rækker!BG29,Rækker!BG35,0))))))</f>
        <v>2</v>
      </c>
      <c r="FX11" s="25" t="str">
        <f>IF(AL6=Rækker!B29,Rækker!C35,IF(AL6=Rækker!E29,Rækker!F35,IF(AL6=Rækker!H29,Rækker!I35,IF(AL6=Rækker!K29,Rækker!L35,IF(AL6=Rækker!N29,Rækker!O35,IF(AL6=Rækker!Q29,Rækker!R35,IF(AL6=Rækker!T29,Rækker!U35,FY11)))))))</f>
        <v>x2</v>
      </c>
      <c r="FY11" s="25" t="str">
        <f>IF(AL6=Rækker!W29,Rækker!X35,IF(AL6=Rækker!Z29,Rækker!AA35,IF(AL6=Rækker!AC29,Rækker!AD35,IF(AL6=Rækker!AF29,Rækker!AG35,IF(AL6=Rækker!AI29,Rækker!AJ35,IF(AL6=Rækker!AL29,Rækker!AM35,IF(AL6=Rækker!AO29,Rækker!AP35,FZ11)))))))</f>
        <v>x2</v>
      </c>
      <c r="FZ11" s="25" t="str">
        <f>IF(AL6=Rækker!AR29,Rækker!AS35,IF(AL6=Rækker!AU29,Rækker!AV35,IF(AL6=Rækker!AX29,Rækker!AY35,IF(AL6=Rækker!BA29,Rækker!BB35,IF(AL6=Rækker!BD29,Rækker!BE35,IF(AL6=Rækker!BG29,Rækker!BH35,0))))))</f>
        <v>x2</v>
      </c>
      <c r="GA11" s="25">
        <f t="shared" si="75"/>
        <v>1</v>
      </c>
      <c r="GB11" s="25">
        <f t="shared" si="76"/>
        <v>12</v>
      </c>
      <c r="GC11" s="25">
        <f>IF(AN6=Rækker!B29,Rækker!B35,IF(AN6=Rækker!E29,Rækker!E35,IF(AN6=Rækker!H29,Rækker!H35,IF(AN6=Rækker!K29,Rækker!K35,IF(AN6=Rækker!N29,Rækker!N35,IF(AN6=Rækker!Q29,Rækker!Q35,IF(AN6=Rækker!T29,Rækker!T35,GD11)))))))</f>
        <v>1</v>
      </c>
      <c r="GD11" s="25">
        <f>IF(AN6=Rækker!W29,Rækker!W35,IF(AN6=Rækker!Z29,Rækker!Z35,IF(AN6=Rækker!AC29,Rækker!AC35,IF(AN6=Rækker!AF29,Rækker!AF35,IF(AN6=Rækker!AI29,Rækker!AI35,IF(AN6=Rækker!AL29,Rækker!AL35,IF(AN6=Rækker!AO29,Rækker!AO35,GE11)))))))</f>
        <v>1</v>
      </c>
      <c r="GE11" s="25">
        <f>IF(AN6=Rækker!AR29,Rækker!AR35,IF(AN6=Rækker!AU29,Rækker!AU35,IF(AN6=Rækker!AX29,Rækker!AX35,IF(AN6=Rækker!BA29,Rækker!BA35,IF(AN6=Rækker!BD29,Rækker!BD35,IF(AN6=Rækker!BG29,Rækker!BG35,0))))))</f>
        <v>0</v>
      </c>
      <c r="GF11" s="25">
        <f>IF(AN6=Rækker!B29,Rækker!C35,IF(AN6=Rækker!E29,Rækker!F35,IF(AN6=Rækker!H29,Rækker!I35,IF(AN6=Rækker!K29,Rækker!L35,IF(AN6=Rækker!N29,Rækker!O35,IF(AN6=Rækker!Q29,Rækker!R35,IF(AN6=Rækker!T29,Rækker!U35,GG11)))))))</f>
        <v>12</v>
      </c>
      <c r="GG11" s="25">
        <f>IF(AN6=Rækker!W29,Rækker!X35,IF(AN6=Rækker!Z29,Rækker!AA35,IF(AN6=Rækker!AC29,Rækker!AD35,IF(AN6=Rækker!AF29,Rækker!AG35,IF(AN6=Rækker!AI29,Rækker!AJ35,IF(AN6=Rækker!AL29,Rækker!AM35,IF(AN6=Rækker!AO29,Rækker!AP35,GH11)))))))</f>
        <v>12</v>
      </c>
      <c r="GH11" s="25">
        <f>IF(AN6=Rækker!AR29,Rækker!AS35,IF(AN6=Rækker!AU29,Rækker!AV35,IF(AN6=Rækker!AX29,Rækker!AY35,IF(AN6=Rækker!BA29,Rækker!BB35,IF(AN6=Rækker!BD29,Rækker!BE35,IF(AN6=Rækker!BG29,Rækker!BH35,0))))))</f>
        <v>0</v>
      </c>
      <c r="GI11" s="25">
        <f t="shared" si="77"/>
        <v>2</v>
      </c>
      <c r="GJ11" s="25">
        <f t="shared" si="78"/>
        <v>2</v>
      </c>
      <c r="GK11" s="25">
        <f>IF(AP6=Rækker!B29,Rækker!B35,IF(AP6=Rækker!E29,Rækker!E35,IF(AP6=Rækker!H29,Rækker!H35,IF(AP6=Rækker!K29,Rækker!K35,IF(AP6=Rækker!N29,Rækker!N35,IF(AP6=Rækker!Q29,Rækker!Q35,IF(AP6=Rækker!T29,Rækker!T35,GL11)))))))</f>
        <v>2</v>
      </c>
      <c r="GL11" s="25">
        <f>IF(AP6=Rækker!W29,Rækker!W35,IF(AP6=Rækker!Z29,Rækker!Z35,IF(AP6=Rækker!AC29,Rækker!AC35,IF(AP6=Rækker!AF29,Rækker!AF35,IF(AP6=Rækker!AI29,Rækker!AI35,IF(AP6=Rækker!AL29,Rækker!AL35,IF(AP6=Rækker!AO29,Rækker!AO35,GM11)))))))</f>
        <v>0</v>
      </c>
      <c r="GM11" s="25">
        <f>IF(AP6=Rækker!AR29,Rækker!AR35,IF(AP6=Rækker!AU29,Rækker!AU35,IF(AP6=Rækker!AX29,Rækker!AX35,IF(AP6=Rækker!BA29,Rækker!BA35,IF(AP6=Rækker!BD29,Rækker!BD35,IF(AP6=Rækker!BG29,Rækker!BG35,0))))))</f>
        <v>0</v>
      </c>
      <c r="GN11" s="25">
        <f>IF(AP6=Rækker!B29,Rækker!C35,IF(AP6=Rækker!E29,Rækker!F35,IF(AP6=Rækker!H29,Rækker!I35,IF(AP6=Rækker!K29,Rækker!L35,IF(AP6=Rækker!N29,Rækker!O35,IF(AP6=Rækker!Q29,Rækker!R35,IF(AP6=Rækker!T29,Rækker!U35,GO11)))))))</f>
        <v>2</v>
      </c>
      <c r="GO11" s="25">
        <f>IF(AP6=Rækker!W29,Rækker!X35,IF(AP6=Rækker!Z29,Rækker!AA35,IF(AP6=Rækker!AC29,Rækker!AD35,IF(AP6=Rækker!AF29,Rækker!AG35,IF(AP6=Rækker!AI29,Rækker!AJ35,IF(AP6=Rækker!AL29,Rækker!AM35,IF(AP6=Rækker!AO29,Rækker!AP35,GP11)))))))</f>
        <v>0</v>
      </c>
      <c r="GP11" s="25">
        <f>IF(AP6=Rækker!AR29,Rækker!AS35,IF(AP6=Rækker!AU29,Rækker!AV35,IF(AP6=Rækker!AX29,Rækker!AY35,IF(AP6=Rækker!BA29,Rækker!BB35,IF(AP6=Rækker!BD29,Rækker!BE35,IF(AP6=Rækker!BG29,Rækker!BH35,0))))))</f>
        <v>0</v>
      </c>
      <c r="GQ11" s="25">
        <f t="shared" si="79"/>
        <v>2</v>
      </c>
      <c r="GR11" s="25">
        <f t="shared" si="80"/>
        <v>2</v>
      </c>
      <c r="GS11" s="25">
        <f>IF(AR6=Rækker!B29,Rækker!B35,IF(AR6=Rækker!E29,Rækker!E35,IF(AR6=Rækker!H29,Rækker!H35,IF(AR6=Rækker!K29,Rækker!K35,IF(AR6=Rækker!N29,Rækker!N35,IF(AR6=Rækker!Q29,Rækker!Q35,IF(AR6=Rækker!T29,Rækker!T35,GT11)))))))</f>
        <v>2</v>
      </c>
      <c r="GT11" s="25">
        <f>IF(AR6=Rækker!W29,Rækker!W35,IF(AR6=Rækker!Z29,Rækker!Z35,IF(AR6=Rækker!AC29,Rækker!AC35,IF(AR6=Rækker!AF29,Rækker!AF35,IF(AR6=Rækker!AI29,Rækker!AI35,IF(AR6=Rækker!AL29,Rækker!AL35,IF(AR6=Rækker!AO29,Rækker!AO35,GU11)))))))</f>
        <v>2</v>
      </c>
      <c r="GU11" s="25">
        <f>IF(AR6=Rækker!AR29,Rækker!AR35,IF(AR6=Rækker!AU29,Rækker!AU35,IF(AR6=Rækker!AX29,Rækker!AX35,IF(AR6=Rækker!BA29,Rækker!BA35,IF(AR6=Rækker!BD29,Rækker!BD35,IF(AR6=Rækker!BG29,Rækker!BG35,0))))))</f>
        <v>0</v>
      </c>
      <c r="GV11" s="25">
        <f>IF(AR6=Rækker!B29,Rækker!C35,IF(AR6=Rækker!E29,Rækker!F35,IF(AR6=Rækker!H29,Rækker!I35,IF(AR6=Rækker!K29,Rækker!L35,IF(AR6=Rækker!N29,Rækker!O35,IF(AR6=Rækker!Q29,Rækker!R35,IF(AR6=Rækker!T29,Rækker!U35,GW11)))))))</f>
        <v>2</v>
      </c>
      <c r="GW11" s="25">
        <f>IF(AR6=Rækker!W29,Rækker!X35,IF(AR6=Rækker!Z29,Rækker!AA35,IF(AR6=Rækker!AC29,Rækker!AD35,IF(AR6=Rækker!AF29,Rækker!AG35,IF(AR6=Rækker!AI29,Rækker!AJ35,IF(AR6=Rækker!AL29,Rækker!AM35,IF(AR6=Rækker!AO29,Rækker!AP35,GX11)))))))</f>
        <v>2</v>
      </c>
      <c r="GX11" s="25">
        <f>IF(AR6=Rækker!AR29,Rækker!AS35,IF(AR6=Rækker!AU29,Rækker!AV35,IF(AR6=Rækker!AX29,Rækker!AY35,IF(AR6=Rækker!BA29,Rækker!BB35,IF(AR6=Rækker!BD29,Rækker!BE35,IF(AR6=Rækker!BG29,Rækker!BH35,0))))))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Hull - Sheffield W..........................................................................................</v>
      </c>
      <c r="D12" s="121" t="s">
        <v>109</v>
      </c>
      <c r="E12" s="92" t="str">
        <f>IF('1. Division'!E12&lt;&gt;"",'1. Division'!E12,"")</f>
        <v/>
      </c>
      <c r="F12" s="44" t="str">
        <f t="shared" si="0"/>
        <v>1*</v>
      </c>
      <c r="G12" s="45">
        <f t="shared" si="1"/>
        <v>1</v>
      </c>
      <c r="H12" s="44" t="str">
        <f t="shared" si="2"/>
        <v>1*</v>
      </c>
      <c r="I12" s="46">
        <f t="shared" si="3"/>
        <v>1</v>
      </c>
      <c r="J12" s="44" t="str">
        <f t="shared" si="4"/>
        <v>1*</v>
      </c>
      <c r="K12" s="45">
        <f t="shared" si="5"/>
        <v>1</v>
      </c>
      <c r="L12" s="44" t="str">
        <f t="shared" si="6"/>
        <v>1*</v>
      </c>
      <c r="M12" s="45">
        <f t="shared" si="7"/>
        <v>1</v>
      </c>
      <c r="N12" s="44" t="str">
        <f t="shared" si="8"/>
        <v>1*</v>
      </c>
      <c r="O12" s="45">
        <f t="shared" si="9"/>
        <v>1</v>
      </c>
      <c r="P12" s="44" t="str">
        <f t="shared" si="10"/>
        <v>1*</v>
      </c>
      <c r="Q12" s="45">
        <f t="shared" si="11"/>
        <v>1</v>
      </c>
      <c r="R12" s="44" t="str">
        <f t="shared" si="12"/>
        <v>1*</v>
      </c>
      <c r="S12" s="45">
        <f t="shared" si="13"/>
        <v>1</v>
      </c>
      <c r="T12" s="44" t="str">
        <f t="shared" si="14"/>
        <v>1*</v>
      </c>
      <c r="U12" s="45">
        <f t="shared" si="15"/>
        <v>1</v>
      </c>
      <c r="V12" s="44" t="str">
        <f t="shared" si="16"/>
        <v>1*</v>
      </c>
      <c r="W12" s="45">
        <f t="shared" si="17"/>
        <v>1</v>
      </c>
      <c r="X12" s="44" t="str">
        <f t="shared" si="18"/>
        <v>1*</v>
      </c>
      <c r="Y12" s="45">
        <f t="shared" si="19"/>
        <v>1</v>
      </c>
      <c r="Z12" s="44" t="str">
        <f t="shared" si="20"/>
        <v>1*</v>
      </c>
      <c r="AA12" s="45">
        <f t="shared" si="21"/>
        <v>1</v>
      </c>
      <c r="AB12" s="44" t="str">
        <f t="shared" si="22"/>
        <v>1*</v>
      </c>
      <c r="AC12" s="45">
        <f t="shared" si="23"/>
        <v>1</v>
      </c>
      <c r="AD12" s="44" t="str">
        <f t="shared" si="24"/>
        <v>1*</v>
      </c>
      <c r="AE12" s="45">
        <f t="shared" si="25"/>
        <v>1</v>
      </c>
      <c r="AF12" s="44" t="str">
        <f t="shared" si="26"/>
        <v>1*</v>
      </c>
      <c r="AG12" s="45">
        <f t="shared" si="27"/>
        <v>1</v>
      </c>
      <c r="AH12" s="44" t="str">
        <f t="shared" si="28"/>
        <v>1*</v>
      </c>
      <c r="AI12" s="45">
        <f t="shared" si="29"/>
        <v>1</v>
      </c>
      <c r="AJ12" s="44" t="str">
        <f t="shared" si="30"/>
        <v>1*</v>
      </c>
      <c r="AK12" s="45">
        <f t="shared" si="31"/>
        <v>1</v>
      </c>
      <c r="AL12" s="44" t="str">
        <f t="shared" si="32"/>
        <v>1*</v>
      </c>
      <c r="AM12" s="45">
        <f t="shared" si="33"/>
        <v>1</v>
      </c>
      <c r="AN12" s="44" t="str">
        <f t="shared" si="34"/>
        <v>1*</v>
      </c>
      <c r="AO12" s="45">
        <f t="shared" si="35"/>
        <v>1</v>
      </c>
      <c r="AP12" s="44" t="str">
        <f t="shared" si="36"/>
        <v>1*</v>
      </c>
      <c r="AQ12" s="45">
        <f t="shared" si="37"/>
        <v>1</v>
      </c>
      <c r="AR12" s="44" t="str">
        <f t="shared" si="38"/>
        <v>1*</v>
      </c>
      <c r="AS12" s="46">
        <f t="shared" si="39"/>
        <v>1</v>
      </c>
      <c r="AT12" s="21">
        <f t="shared" si="40"/>
        <v>0</v>
      </c>
      <c r="AU12" s="25" t="str">
        <f t="shared" si="41"/>
        <v>1*</v>
      </c>
      <c r="AV12" s="25">
        <f t="shared" si="42"/>
        <v>1</v>
      </c>
      <c r="AW12" s="25" t="str">
        <f>IF(F6=Rækker!B29,Rækker!B36,IF(F6=Rækker!E29,Rækker!E36,IF(F6=Rækker!H29,Rækker!H36,IF(F6=Rækker!K29,Rækker!K36,IF(F6=Rækker!N29,Rækker!N36,IF(F6=Rækker!Q29,Rækker!Q36,IF(F6=Rækker!T29,Rækker!T36,AX12)))))))</f>
        <v>1*</v>
      </c>
      <c r="AX12" s="25">
        <f>IF(F6=Rækker!W29,Rækker!W36,IF(F6=Rækker!Z29,Rækker!Z36,IF(F6=Rækker!AC29,Rækker!AC36,IF(F6=Rækker!AF29,Rækker!AF36,IF(F6=Rækker!AI29,Rækker!AI36,IF(F6=Rækker!AL29,Rækker!AL36,IF(F6=Rækker!AO29,Rækker!AO36,AY12)))))))</f>
        <v>0</v>
      </c>
      <c r="AY12" s="25">
        <f>IF(F6=Rækker!AR29,Rækker!AR36,IF(F6=Rækker!AU29,Rækker!AU36,IF(F6=Rækker!AX29,Rækker!AX36,IF(F6=Rækker!BA29,Rækker!BA36,IF(F6=Rækker!BD29,Rækker!BD36,IF(F6=Rækker!BG29,Rækker!BG36,0))))))</f>
        <v>0</v>
      </c>
      <c r="AZ12" s="25">
        <f>IF(F6=Rækker!B29,Rækker!C36,IF(F6=Rækker!E29,Rækker!F36,IF(F6=Rækker!H29,Rækker!I36,IF(F6=Rækker!K29,Rækker!L36,IF(F6=Rækker!N29,Rækker!O36,IF(F6=Rækker!Q29,Rækker!R36,IF(F6=Rækker!T29,Rækker!U36,BA12)))))))</f>
        <v>1</v>
      </c>
      <c r="BA12" s="25">
        <f>IF(F6=Rækker!W29,Rækker!X36,IF(F6=Rækker!Z29,Rækker!AA36,IF(F6=Rækker!AC29,Rækker!AD36,IF(F6=Rækker!AF29,Rækker!AG36,IF(F6=Rækker!AI29,Rækker!AJ36,IF(F6=Rækker!AL29,Rækker!AM36,IF(F6=Rækker!AO29,Rækker!AP36,BB12)))))))</f>
        <v>0</v>
      </c>
      <c r="BB12" s="25">
        <f>IF(F6=Rækker!AR29,Rækker!AS36,IF(F6=Rækker!AU29,Rækker!AV36,IF(F6=Rækker!AX29,Rækker!AY36,IF(F6=Rækker!BA29,Rækker!BB36,IF(F6=Rækker!BD29,Rækker!BE36,IF(F6=Rækker!BG29,Rækker!BH36,0))))))</f>
        <v>0</v>
      </c>
      <c r="BC12" s="25" t="str">
        <f t="shared" si="43"/>
        <v>1*</v>
      </c>
      <c r="BD12" s="25">
        <f t="shared" si="44"/>
        <v>1</v>
      </c>
      <c r="BE12" s="25" t="str">
        <f>IF(H6=Rækker!B29,Rækker!B36,IF(H6=Rækker!E29,Rækker!E36,IF(H6=Rækker!H29,Rækker!H36,IF(H6=Rækker!K29,Rækker!K36,IF(H6=Rækker!N29,Rækker!N36,IF(H6=Rækker!Q29,Rækker!Q36,IF(H6=Rækker!T29,Rækker!T36,BF12)))))))</f>
        <v>1*</v>
      </c>
      <c r="BF12" s="25" t="str">
        <f>IF(H6=Rækker!W29,Rækker!W36,IF(H6=Rækker!Z29,Rækker!Z36,IF(H6=Rækker!AC29,Rækker!AC36,IF(H6=Rækker!AF29,Rækker!AF36,IF(H6=Rækker!AI29,Rækker!AI36,IF(H6=Rækker!AL29,Rækker!AL36,IF(H6=Rækker!AO29,Rækker!AO36,BG12)))))))</f>
        <v>1*</v>
      </c>
      <c r="BG12" s="25">
        <f>IF(H6=Rækker!AR29,Rækker!AR36,IF(H6=Rækker!AU29,Rækker!AU36,IF(H6=Rækker!AX29,Rækker!AX36,IF(H6=Rækker!BA29,Rækker!BA36,IF(H6=Rækker!BD29,Rækker!BD36,IF(H6=Rækker!BG29,Rækker!BG36,0))))))</f>
        <v>0</v>
      </c>
      <c r="BH12" s="25">
        <f>IF(H6=Rækker!B29,Rækker!C36,IF(H6=Rækker!E29,Rækker!F36,IF(H6=Rækker!H29,Rækker!I36,IF(H6=Rækker!K29,Rækker!L36,IF(H6=Rækker!N29,Rækker!O36,IF(H6=Rækker!Q29,Rækker!R36,IF(H6=Rækker!T29,Rækker!U36,BI12)))))))</f>
        <v>1</v>
      </c>
      <c r="BI12" s="25">
        <f>IF(H6=Rækker!W29,Rækker!X36,IF(H6=Rækker!Z29,Rækker!AA36,IF(H6=Rækker!AC29,Rækker!AD36,IF(H6=Rækker!AF29,Rækker!AG36,IF(H6=Rækker!AI29,Rækker!AJ36,IF(H6=Rækker!AL29,Rækker!AM36,IF(H6=Rækker!AO29,Rækker!AP36,BJ12)))))))</f>
        <v>1</v>
      </c>
      <c r="BJ12" s="25">
        <f>IF(H6=Rækker!AR29,Rækker!AS36,IF(H6=Rækker!AU29,Rækker!AV36,IF(H6=Rækker!AX29,Rækker!AY36,IF(H6=Rækker!BA29,Rækker!BB36,IF(H6=Rækker!BD29,Rækker!BE36,IF(H6=Rækker!BG29,Rækker!BH36,0))))))</f>
        <v>0</v>
      </c>
      <c r="BK12" s="25" t="str">
        <f t="shared" si="45"/>
        <v>1*</v>
      </c>
      <c r="BL12" s="25">
        <f t="shared" si="46"/>
        <v>1</v>
      </c>
      <c r="BM12" s="25" t="str">
        <f>IF(J6=Rækker!B29,Rækker!B36,IF(J6=Rækker!E29,Rækker!E36,IF(J6=Rækker!H29,Rækker!H36,IF(J6=Rækker!K29,Rækker!K36,IF(J6=Rækker!N29,Rækker!N36,IF(J6=Rækker!Q29,Rækker!Q36,IF(J6=Rækker!T29,Rækker!T36,BN12)))))))</f>
        <v>1*</v>
      </c>
      <c r="BN12" s="25">
        <f>IF(J6=Rækker!W29,Rækker!W36,IF(J6=Rækker!Z29,Rækker!Z36,IF(J6=Rækker!AC29,Rækker!AC36,IF(J6=Rækker!AF29,Rækker!AF36,IF(J6=Rækker!AI29,Rækker!AI36,IF(J6=Rækker!AL29,Rækker!AL36,IF(J6=Rækker!AO29,Rækker!AO36,BO12)))))))</f>
        <v>0</v>
      </c>
      <c r="BO12" s="25">
        <f>IF(J6=Rækker!AR29,Rækker!AR36,IF(J6=Rækker!AU29,Rækker!AU36,IF(J6=Rækker!AX29,Rækker!AX36,IF(J6=Rækker!BA29,Rækker!BA36,IF(J6=Rækker!BD29,Rækker!BD36,IF(J6=Rækker!BG29,Rækker!BG36,0))))))</f>
        <v>0</v>
      </c>
      <c r="BP12" s="25">
        <f>IF(J6=Rækker!B29,Rækker!C36,IF(J6=Rækker!E29,Rækker!F36,IF(J6=Rækker!H29,Rækker!I36,IF(J6=Rækker!K29,Rækker!L36,IF(J6=Rækker!N29,Rækker!O36,IF(J6=Rækker!Q29,Rækker!R36,IF(J6=Rækker!T29,Rækker!U36,BQ12)))))))</f>
        <v>1</v>
      </c>
      <c r="BQ12" s="25">
        <f>IF(J6=Rækker!W29,Rækker!X36,IF(J6=Rækker!Z29,Rækker!AA36,IF(J6=Rækker!AC29,Rækker!AD36,IF(J6=Rækker!AF29,Rækker!AG36,IF(J6=Rækker!AI29,Rækker!AJ36,IF(J6=Rækker!AL29,Rækker!AM36,IF(J6=Rækker!AO29,Rækker!AP36,BR12)))))))</f>
        <v>0</v>
      </c>
      <c r="BR12" s="25">
        <f>IF(J6=Rækker!AR29,Rækker!AS36,IF(J6=Rækker!AU29,Rækker!AV36,IF(J6=Rækker!AX29,Rækker!AY36,IF(J6=Rækker!BA29,Rækker!BB36,IF(J6=Rækker!BD29,Rækker!BE36,IF(J6=Rækker!BG29,Rækker!BH36,0))))))</f>
        <v>0</v>
      </c>
      <c r="BS12" s="25" t="str">
        <f t="shared" si="47"/>
        <v>1*</v>
      </c>
      <c r="BT12" s="25">
        <f t="shared" si="48"/>
        <v>1</v>
      </c>
      <c r="BU12" s="25" t="str">
        <f>IF(L6=Rækker!B29,Rækker!B36,IF(L6=Rækker!E29,Rækker!E36,IF(L6=Rækker!H29,Rækker!H36,IF(L6=Rækker!K29,Rækker!K36,IF(L6=Rækker!N29,Rækker!N36,IF(L6=Rækker!Q29,Rækker!Q36,IF(L6=Rækker!T29,Rækker!T36,BV12)))))))</f>
        <v>1*</v>
      </c>
      <c r="BV12" s="25">
        <f>IF(L6=Rækker!W29,Rækker!W36,IF(L6=Rækker!Z29,Rækker!Z36,IF(L6=Rækker!AC29,Rækker!AC36,IF(L6=Rækker!AF29,Rækker!AF36,IF(L6=Rækker!AI29,Rækker!AI36,IF(L6=Rækker!AL29,Rækker!AL36,IF(L6=Rækker!AO29,Rækker!AO36,BW12)))))))</f>
        <v>0</v>
      </c>
      <c r="BW12" s="25">
        <f>IF(L6=Rækker!AR29,Rækker!AR36,IF(L6=Rækker!AU29,Rækker!AU36,IF(L6=Rækker!AX29,Rækker!AX36,IF(L6=Rækker!BA29,Rækker!BA36,IF(L6=Rækker!BD29,Rækker!BD36,IF(L6=Rækker!BG29,Rækker!BG36,0))))))</f>
        <v>0</v>
      </c>
      <c r="BX12" s="25">
        <f>IF(L6=Rækker!B29,Rækker!C36,IF(L6=Rækker!E29,Rækker!F36,IF(L6=Rækker!H29,Rækker!I36,IF(L6=Rækker!K29,Rækker!L36,IF(L6=Rækker!N29,Rækker!O36,IF(L6=Rækker!Q29,Rækker!R36,IF(L6=Rækker!T29,Rækker!U36,BY12)))))))</f>
        <v>1</v>
      </c>
      <c r="BY12" s="25">
        <f>IF(L6=Rækker!W29,Rækker!X36,IF(L6=Rækker!Z29,Rækker!AA36,IF(L6=Rækker!AC29,Rækker!AD36,IF(L6=Rækker!AF29,Rækker!AG36,IF(L6=Rækker!AI29,Rækker!AJ36,IF(L6=Rækker!AL29,Rækker!AM36,IF(L6=Rækker!AO29,Rækker!AP36,BZ12)))))))</f>
        <v>0</v>
      </c>
      <c r="BZ12" s="25">
        <f>IF(L6=Rækker!AR29,Rækker!AS36,IF(L6=Rækker!AU29,Rækker!AV36,IF(L6=Rækker!AX29,Rækker!AY36,IF(L6=Rækker!BA29,Rækker!BB36,IF(L6=Rækker!BD29,Rækker!BE36,IF(L6=Rækker!BG29,Rækker!BH36,0))))))</f>
        <v>0</v>
      </c>
      <c r="CA12" s="25" t="str">
        <f t="shared" si="49"/>
        <v>1*</v>
      </c>
      <c r="CB12" s="25">
        <f t="shared" si="50"/>
        <v>1</v>
      </c>
      <c r="CC12" s="25" t="str">
        <f>IF(N6=Rækker!B29,Rækker!B36,IF(N6=Rækker!E29,Rækker!E36,IF(N6=Rækker!H29,Rækker!H36,IF(N6=Rækker!K29,Rækker!K36,IF(N6=Rækker!N29,Rækker!N36,IF(N6=Rækker!Q29,Rækker!Q36,IF(N6=Rækker!T29,Rækker!T36,CD12)))))))</f>
        <v>1*</v>
      </c>
      <c r="CD12" s="25" t="str">
        <f>IF(N6=Rækker!W29,Rækker!W36,IF(N6=Rækker!Z29,Rækker!Z36,IF(N6=Rækker!AC29,Rækker!AC36,IF(N6=Rækker!AF29,Rækker!AF36,IF(N6=Rækker!AI29,Rækker!AI36,IF(N6=Rækker!AL29,Rækker!AL36,IF(N6=Rækker!AO29,Rækker!AO36,CE12)))))))</f>
        <v>1*</v>
      </c>
      <c r="CE12" s="25" t="str">
        <f>IF(N6=Rækker!AR29,Rækker!AR36,IF(N6=Rækker!AU29,Rækker!AU36,IF(N6=Rækker!AX29,Rækker!AX36,IF(N6=Rækker!BA29,Rækker!BA36,IF(N6=Rækker!BD29,Rækker!BD36,IF(N6=Rækker!BG29,Rækker!BG36,0))))))</f>
        <v>1*</v>
      </c>
      <c r="CF12" s="25">
        <f>IF(N6=Rækker!B29,Rækker!C36,IF(N6=Rækker!E29,Rækker!F36,IF(N6=Rækker!H29,Rækker!I36,IF(N6=Rækker!K29,Rækker!L36,IF(N6=Rækker!N29,Rækker!O36,IF(N6=Rækker!Q29,Rækker!R36,IF(N6=Rækker!T29,Rækker!U36,CG12)))))))</f>
        <v>1</v>
      </c>
      <c r="CG12" s="25">
        <f>IF(N6=Rækker!W29,Rækker!X36,IF(N6=Rækker!Z29,Rækker!AA36,IF(N6=Rækker!AC29,Rækker!AD36,IF(N6=Rækker!AF29,Rækker!AG36,IF(N6=Rækker!AI29,Rækker!AJ36,IF(N6=Rækker!AL29,Rækker!AM36,IF(N6=Rækker!AO29,Rækker!AP36,CH12)))))))</f>
        <v>1</v>
      </c>
      <c r="CH12" s="25">
        <f>IF(N6=Rækker!AR29,Rækker!AS36,IF(N6=Rækker!AU29,Rækker!AV36,IF(N6=Rækker!AX29,Rækker!AY36,IF(N6=Rækker!BA29,Rækker!BB36,IF(N6=Rækker!BD29,Rækker!BE36,IF(N6=Rækker!BG29,Rækker!BH36,0))))))</f>
        <v>1</v>
      </c>
      <c r="CI12" s="25" t="str">
        <f t="shared" si="51"/>
        <v>1*</v>
      </c>
      <c r="CJ12" s="25">
        <f t="shared" si="52"/>
        <v>1</v>
      </c>
      <c r="CK12" s="25" t="str">
        <f>IF(P6=Rækker!B29,Rækker!B36,IF(P6=Rækker!E29,Rækker!E36,IF(P6=Rækker!H29,Rækker!H36,IF(P6=Rækker!K29,Rækker!K36,IF(P6=Rækker!N29,Rækker!N36,IF(P6=Rækker!Q29,Rækker!Q36,IF(P6=Rækker!T29,Rækker!T36,CL12)))))))</f>
        <v>1*</v>
      </c>
      <c r="CL12" s="25" t="str">
        <f>IF(P6=Rækker!W29,Rækker!W36,IF(P6=Rækker!Z29,Rækker!Z36,IF(P6=Rækker!AC29,Rækker!AC36,IF(P6=Rækker!AF29,Rækker!AF36,IF(P6=Rækker!AI29,Rækker!AI36,IF(P6=Rækker!AL29,Rækker!AL36,IF(P6=Rækker!AO29,Rækker!AO36,CM12)))))))</f>
        <v>1*</v>
      </c>
      <c r="CM12" s="25">
        <f>IF(P6=Rækker!AR29,Rækker!AR36,IF(P6=Rækker!AU29,Rækker!AU36,IF(P6=Rækker!AX29,Rækker!AX36,IF(P6=Rækker!BA29,Rækker!BA36,IF(P6=Rækker!BD29,Rækker!BD36,IF(P6=Rækker!BG29,Rækker!BG36,0))))))</f>
        <v>0</v>
      </c>
      <c r="CN12" s="25">
        <f>IF(P6=Rækker!B29,Rækker!C36,IF(P6=Rækker!E29,Rækker!F36,IF(P6=Rækker!H29,Rækker!I36,IF(P6=Rækker!K29,Rækker!L36,IF(P6=Rækker!N29,Rækker!O36,IF(P6=Rækker!Q29,Rækker!R36,IF(P6=Rækker!T29,Rækker!U36,CO12)))))))</f>
        <v>1</v>
      </c>
      <c r="CO12" s="25">
        <f>IF(P6=Rækker!W29,Rækker!X36,IF(P6=Rækker!Z29,Rækker!AA36,IF(P6=Rækker!AC29,Rækker!AD36,IF(P6=Rækker!AF29,Rækker!AG36,IF(P6=Rækker!AI29,Rækker!AJ36,IF(P6=Rækker!AL29,Rækker!AM36,IF(P6=Rækker!AO29,Rækker!AP36,CP12)))))))</f>
        <v>1</v>
      </c>
      <c r="CP12" s="25">
        <f>IF(P6=Rækker!AR29,Rækker!AS36,IF(P6=Rækker!AU29,Rækker!AV36,IF(P6=Rækker!AX29,Rækker!AY36,IF(P6=Rækker!BA29,Rækker!BB36,IF(P6=Rækker!BD29,Rækker!BE36,IF(P6=Rækker!BG29,Rækker!BH36,0))))))</f>
        <v>0</v>
      </c>
      <c r="CQ12" s="25" t="str">
        <f t="shared" si="53"/>
        <v>1*</v>
      </c>
      <c r="CR12" s="25">
        <f t="shared" si="54"/>
        <v>1</v>
      </c>
      <c r="CS12" s="25" t="str">
        <f>IF(R6=Rækker!B29,Rækker!B36,IF(R6=Rækker!E29,Rækker!E36,IF(R6=Rækker!H29,Rækker!H36,IF(R6=Rækker!K29,Rækker!K36,IF(R6=Rækker!N29,Rækker!N36,IF(R6=Rækker!Q29,Rækker!Q36,IF(R6=Rækker!T29,Rækker!T36,CT12)))))))</f>
        <v>1*</v>
      </c>
      <c r="CT12" s="25" t="str">
        <f>IF(R6=Rækker!W29,Rækker!W36,IF(R6=Rækker!Z29,Rækker!Z36,IF(R6=Rækker!AC29,Rækker!AC36,IF(R6=Rækker!AF29,Rækker!AF36,IF(R6=Rækker!AI29,Rækker!AI36,IF(R6=Rækker!AL29,Rækker!AL36,IF(R6=Rækker!AO29,Rækker!AO36,CU12)))))))</f>
        <v>1*</v>
      </c>
      <c r="CU12" s="25" t="str">
        <f>IF(R6=Rækker!AR29,Rækker!AR36,IF(R6=Rækker!AU29,Rækker!AU36,IF(R6=Rækker!AX29,Rækker!AX36,IF(R6=Rækker!BA29,Rækker!BA36,IF(R6=Rækker!BD29,Rækker!BD36,IF(R6=Rækker!BG29,Rækker!BG36,0))))))</f>
        <v>1*</v>
      </c>
      <c r="CV12" s="25">
        <f>IF(R6=Rækker!B29,Rækker!C36,IF(R6=Rækker!E29,Rækker!F36,IF(R6=Rækker!H29,Rækker!I36,IF(R6=Rækker!K29,Rækker!L36,IF(R6=Rækker!N29,Rækker!O36,IF(R6=Rækker!Q29,Rækker!R36,IF(R6=Rækker!T29,Rækker!U36,CW12)))))))</f>
        <v>1</v>
      </c>
      <c r="CW12" s="25">
        <f>IF(R6=Rækker!W29,Rækker!X36,IF(R6=Rækker!Z29,Rækker!AA36,IF(R6=Rækker!AC29,Rækker!AD36,IF(R6=Rækker!AF29,Rækker!AG36,IF(R6=Rækker!AI29,Rækker!AJ36,IF(R6=Rækker!AL29,Rækker!AM36,IF(R6=Rækker!AO29,Rækker!AP36,CX12)))))))</f>
        <v>1</v>
      </c>
      <c r="CX12" s="25">
        <f>IF(R6=Rækker!AR29,Rækker!AS36,IF(R6=Rækker!AU29,Rækker!AV36,IF(R6=Rækker!AX29,Rækker!AY36,IF(R6=Rækker!BA29,Rækker!BB36,IF(R6=Rækker!BD29,Rækker!BE36,IF(R6=Rækker!BG29,Rækker!BH36,0))))))</f>
        <v>1</v>
      </c>
      <c r="CY12" s="25" t="str">
        <f t="shared" si="55"/>
        <v>1*</v>
      </c>
      <c r="CZ12" s="25">
        <f t="shared" si="56"/>
        <v>1</v>
      </c>
      <c r="DA12" s="25" t="str">
        <f>IF(T6=Rækker!B29,Rækker!B36,IF(T6=Rækker!E29,Rækker!E36,IF(T6=Rækker!H29,Rækker!H36,IF(T6=Rækker!K29,Rækker!K36,IF(T6=Rækker!N29,Rækker!N36,IF(T6=Rækker!Q29,Rækker!Q36,IF(T6=Rækker!T29,Rækker!T36,DB12)))))))</f>
        <v>1*</v>
      </c>
      <c r="DB12" s="25" t="str">
        <f>IF(T6=Rækker!W29,Rækker!W36,IF(T6=Rækker!Z29,Rækker!Z36,IF(T6=Rækker!AC29,Rækker!AC36,IF(T6=Rækker!AF29,Rækker!AF36,IF(T6=Rækker!AI29,Rækker!AI36,IF(T6=Rækker!AL29,Rækker!AL36,IF(T6=Rækker!AO29,Rækker!AO36,DC12)))))))</f>
        <v>1*</v>
      </c>
      <c r="DC12" s="25" t="str">
        <f>IF(T6=Rækker!AR29,Rækker!AR36,IF(T6=Rækker!AU29,Rækker!AU36,IF(T6=Rækker!AX29,Rækker!AX36,IF(T6=Rækker!BA29,Rækker!BA36,IF(T6=Rækker!BD29,Rækker!BD36,IF(T6=Rækker!BG29,Rækker!BG36,0))))))</f>
        <v>1*</v>
      </c>
      <c r="DD12" s="25">
        <f>IF(T6=Rækker!B29,Rækker!C36,IF(T6=Rækker!E29,Rækker!F36,IF(T6=Rækker!H29,Rækker!I36,IF(T6=Rækker!K29,Rækker!L36,IF(T6=Rækker!N29,Rækker!O36,IF(T6=Rækker!Q29,Rækker!R36,IF(T6=Rækker!T29,Rækker!U36,DE12)))))))</f>
        <v>1</v>
      </c>
      <c r="DE12" s="25">
        <f>IF(T6=Rækker!W29,Rækker!X36,IF(T6=Rækker!Z29,Rækker!AA36,IF(T6=Rækker!AC29,Rækker!AD36,IF(T6=Rækker!AF29,Rækker!AG36,IF(T6=Rækker!AI29,Rækker!AJ36,IF(T6=Rækker!AL29,Rækker!AM36,IF(T6=Rækker!AO29,Rækker!AP36,DF12)))))))</f>
        <v>1</v>
      </c>
      <c r="DF12" s="25">
        <f>IF(T6=Rækker!AR29,Rækker!AS36,IF(T6=Rækker!AU29,Rækker!AV36,IF(T6=Rækker!AX29,Rækker!AY36,IF(T6=Rækker!BA29,Rækker!BB36,IF(T6=Rækker!BD29,Rækker!BE36,IF(T6=Rækker!BG29,Rækker!BH36,0))))))</f>
        <v>1</v>
      </c>
      <c r="DG12" s="25" t="str">
        <f t="shared" si="57"/>
        <v>1*</v>
      </c>
      <c r="DH12" s="25">
        <f t="shared" si="58"/>
        <v>1</v>
      </c>
      <c r="DI12" s="25" t="str">
        <f>IF(V6=Rækker!B29,Rækker!B36,IF(V6=Rækker!E29,Rækker!E36,IF(V6=Rækker!H29,Rækker!H36,IF(V6=Rækker!K29,Rækker!K36,IF(V6=Rækker!N29,Rækker!N36,IF(V6=Rækker!Q29,Rækker!Q36,IF(V6=Rækker!T29,Rækker!T36,DJ12)))))))</f>
        <v>1*</v>
      </c>
      <c r="DJ12" s="25" t="str">
        <f>IF(V6=Rækker!W29,Rækker!W36,IF(V6=Rækker!Z29,Rækker!Z36,IF(V6=Rækker!AC29,Rækker!AC36,IF(V6=Rækker!AF29,Rækker!AF36,IF(V6=Rækker!AI29,Rækker!AI36,IF(V6=Rækker!AL29,Rækker!AL36,IF(V6=Rækker!AO29,Rækker!AO36,DK12)))))))</f>
        <v>1*</v>
      </c>
      <c r="DK12" s="25" t="str">
        <f>IF(V6=Rækker!AR29,Rækker!AR36,IF(V6=Rækker!AU29,Rækker!AU36,IF(V6=Rækker!AX29,Rækker!AX36,IF(V6=Rækker!BA29,Rækker!BA36,IF(V6=Rækker!BD29,Rækker!BD36,IF(V6=Rækker!BG29,Rækker!BG36,0))))))</f>
        <v>1*</v>
      </c>
      <c r="DL12" s="25">
        <f>IF(V6=Rækker!B29,Rækker!C36,IF(V6=Rækker!E29,Rækker!F36,IF(V6=Rækker!H29,Rækker!I36,IF(V6=Rækker!K29,Rækker!L36,IF(V6=Rækker!N29,Rækker!O36,IF(V6=Rækker!Q29,Rækker!R36,IF(V6=Rækker!T29,Rækker!U36,DM12)))))))</f>
        <v>1</v>
      </c>
      <c r="DM12" s="25">
        <f>IF(V6=Rækker!W29,Rækker!X36,IF(V6=Rækker!Z29,Rækker!AA36,IF(V6=Rækker!AC29,Rækker!AD36,IF(V6=Rækker!AF29,Rækker!AG36,IF(V6=Rækker!AI29,Rækker!AJ36,IF(V6=Rækker!AL29,Rækker!AM36,IF(V6=Rækker!AO29,Rækker!AP36,DN12)))))))</f>
        <v>1</v>
      </c>
      <c r="DN12" s="25">
        <f>IF(V6=Rækker!AR29,Rækker!AS36,IF(V6=Rækker!AU29,Rækker!AV36,IF(V6=Rækker!AX29,Rækker!AY36,IF(V6=Rækker!BA29,Rækker!BB36,IF(V6=Rækker!BD29,Rækker!BE36,IF(V6=Rækker!BG29,Rækker!BH36,0))))))</f>
        <v>1</v>
      </c>
      <c r="DO12" s="25" t="str">
        <f t="shared" si="59"/>
        <v>1*</v>
      </c>
      <c r="DP12" s="25">
        <f t="shared" si="60"/>
        <v>1</v>
      </c>
      <c r="DQ12" s="25" t="str">
        <f>IF(X6=Rækker!B29,Rækker!B36,IF(X6=Rækker!E29,Rækker!E36,IF(X6=Rækker!H29,Rækker!H36,IF(X6=Rækker!K29,Rækker!K36,IF(X6=Rækker!N29,Rækker!N36,IF(X6=Rækker!Q29,Rækker!Q36,IF(X6=Rækker!T29,Rækker!T36,DR12)))))))</f>
        <v>1*</v>
      </c>
      <c r="DR12" s="25">
        <f>IF(X6=Rækker!W29,Rækker!W36,IF(X6=Rækker!Z29,Rækker!Z36,IF(X6=Rækker!AC29,Rækker!AC36,IF(X6=Rækker!AF29,Rækker!AF36,IF(X6=Rækker!AI29,Rækker!AI36,IF(X6=Rækker!AL29,Rækker!AL36,IF(X6=Rækker!AO29,Rækker!AO36,DS12)))))))</f>
        <v>0</v>
      </c>
      <c r="DS12" s="25">
        <f>IF(X6=Rækker!AR29,Rækker!AR36,IF(X6=Rækker!AU29,Rækker!AU36,IF(X6=Rækker!AX29,Rækker!AX36,IF(X6=Rækker!BA29,Rækker!BA36,IF(X6=Rækker!BD29,Rækker!BD36,IF(X6=Rækker!BG29,Rækker!BG36,0))))))</f>
        <v>0</v>
      </c>
      <c r="DT12" s="25">
        <f>IF(X6=Rækker!B29,Rækker!C36,IF(X6=Rækker!E29,Rækker!F36,IF(X6=Rækker!H29,Rækker!I36,IF(X6=Rækker!K29,Rækker!L36,IF(X6=Rækker!N29,Rækker!O36,IF(X6=Rækker!Q29,Rækker!R36,IF(X6=Rækker!T29,Rækker!U36,DU12)))))))</f>
        <v>1</v>
      </c>
      <c r="DU12" s="25">
        <f>IF(X6=Rækker!W29,Rækker!X36,IF(X6=Rækker!Z29,Rækker!AA36,IF(X6=Rækker!AC29,Rækker!AD36,IF(X6=Rækker!AF29,Rækker!AG36,IF(X6=Rækker!AI29,Rækker!AJ36,IF(X6=Rækker!AL29,Rækker!AM36,IF(X6=Rækker!AO29,Rækker!AP36,DV12)))))))</f>
        <v>0</v>
      </c>
      <c r="DV12" s="25">
        <f>IF(X6=Rækker!AR29,Rækker!AS36,IF(X6=Rækker!AU29,Rækker!AV36,IF(X6=Rækker!AX29,Rækker!AY36,IF(X6=Rækker!BA29,Rækker!BB36,IF(X6=Rækker!BD29,Rækker!BE36,IF(X6=Rækker!BG29,Rækker!BH36,0))))))</f>
        <v>0</v>
      </c>
      <c r="DW12" s="25" t="str">
        <f t="shared" si="61"/>
        <v>1*</v>
      </c>
      <c r="DX12" s="25">
        <f t="shared" si="62"/>
        <v>1</v>
      </c>
      <c r="DY12" s="25" t="str">
        <f>IF(Z6=Rækker!B29,Rækker!B36,IF(Z6=Rækker!E29,Rækker!E36,IF(Z6=Rækker!H29,Rækker!H36,IF(Z6=Rækker!K29,Rækker!K36,IF(Z6=Rækker!N29,Rækker!N36,IF(Z6=Rækker!Q29,Rækker!Q36,IF(Z6=Rækker!T29,Rækker!T36,DZ12)))))))</f>
        <v>1*</v>
      </c>
      <c r="DZ12" s="25">
        <f>IF(Z6=Rækker!W29,Rækker!W36,IF(Z6=Rækker!Z29,Rækker!Z36,IF(Z6=Rækker!AC29,Rækker!AC36,IF(Z6=Rækker!AF29,Rækker!AF36,IF(Z6=Rækker!AI29,Rækker!AI36,IF(Z6=Rækker!AL29,Rækker!AL36,IF(Z6=Rækker!AO29,Rækker!AO36,EA12)))))))</f>
        <v>0</v>
      </c>
      <c r="EA12" s="25">
        <f>IF(Z6=Rækker!AR29,Rækker!AR36,IF(Z6=Rækker!AU29,Rækker!AU36,IF(Z6=Rækker!AX29,Rækker!AX36,IF(Z6=Rækker!BA29,Rækker!BA36,IF(Z6=Rækker!BD29,Rækker!BD36,IF(Z6=Rækker!BG29,Rækker!BG36,0))))))</f>
        <v>0</v>
      </c>
      <c r="EB12" s="25">
        <f>IF(Z6=Rækker!B29,Rækker!C36,IF(Z6=Rækker!E29,Rækker!F36,IF(Z6=Rækker!H29,Rækker!I36,IF(Z6=Rækker!K29,Rækker!L36,IF(Z6=Rækker!N29,Rækker!O36,IF(Z6=Rækker!Q29,Rækker!R36,IF(Z6=Rækker!T29,Rækker!U36,EC12)))))))</f>
        <v>1</v>
      </c>
      <c r="EC12" s="25">
        <f>IF(Z6=Rækker!W29,Rækker!X36,IF(Z6=Rækker!Z29,Rækker!AA36,IF(Z6=Rækker!AC29,Rækker!AD36,IF(Z6=Rækker!AF29,Rækker!AG36,IF(Z6=Rækker!AI29,Rækker!AJ36,IF(Z6=Rækker!AL29,Rækker!AM36,IF(Z6=Rækker!AO29,Rækker!AP36,ED12)))))))</f>
        <v>0</v>
      </c>
      <c r="ED12" s="25">
        <f>IF(Z6=Rækker!AR29,Rækker!AS36,IF(Z6=Rækker!AU29,Rækker!AV36,IF(Z6=Rækker!AX29,Rækker!AY36,IF(Z6=Rækker!BA29,Rækker!BB36,IF(Z6=Rækker!BD29,Rækker!BE36,IF(Z6=Rækker!BG29,Rækker!BH36,0))))))</f>
        <v>0</v>
      </c>
      <c r="EE12" s="25" t="str">
        <f t="shared" si="63"/>
        <v>1*</v>
      </c>
      <c r="EF12" s="25">
        <f t="shared" si="64"/>
        <v>1</v>
      </c>
      <c r="EG12" s="25" t="str">
        <f>IF(AB6=Rækker!B29,Rækker!B36,IF(AB6=Rækker!E29,Rækker!E36,IF(AB6=Rækker!H29,Rækker!H36,IF(AB6=Rækker!K29,Rækker!K36,IF(AB6=Rækker!N29,Rækker!N36,IF(AB6=Rækker!Q29,Rækker!Q36,IF(AB6=Rækker!T29,Rækker!T36,EH12)))))))</f>
        <v>1*</v>
      </c>
      <c r="EH12" s="25" t="str">
        <f>IF(AB6=Rækker!W29,Rækker!W36,IF(AB6=Rækker!Z29,Rækker!Z36,IF(AB6=Rækker!AC29,Rækker!AC36,IF(AB6=Rækker!AF29,Rækker!AF36,IF(AB6=Rækker!AI29,Rækker!AI36,IF(AB6=Rækker!AL29,Rækker!AL36,IF(AB6=Rækker!AO29,Rækker!AO36,EI12)))))))</f>
        <v>1*</v>
      </c>
      <c r="EI12" s="25" t="str">
        <f>IF(AB6=Rækker!AR29,Rækker!AR36,IF(AB6=Rækker!AU29,Rækker!AU36,IF(AB6=Rækker!AX29,Rækker!AX36,IF(AB6=Rækker!BA29,Rækker!BA36,IF(AB6=Rækker!BD29,Rækker!BD36,IF(AB6=Rækker!BG29,Rækker!BG36,0))))))</f>
        <v>1*</v>
      </c>
      <c r="EJ12" s="25">
        <f>IF(AB6=Rækker!B29,Rækker!C36,IF(AB6=Rækker!E29,Rækker!F36,IF(AB6=Rækker!H29,Rækker!I36,IF(AB6=Rækker!K29,Rækker!L36,IF(AB6=Rækker!N29,Rækker!O36,IF(AB6=Rækker!Q29,Rækker!R36,IF(AB6=Rækker!T29,Rækker!U36,EK12)))))))</f>
        <v>1</v>
      </c>
      <c r="EK12" s="25">
        <f>IF(AB6=Rækker!W29,Rækker!X36,IF(AB6=Rækker!Z29,Rækker!AA36,IF(AB6=Rækker!AC29,Rækker!AD36,IF(AB6=Rækker!AF29,Rækker!AG36,IF(AB6=Rækker!AI29,Rækker!AJ36,IF(AB6=Rækker!AL29,Rækker!AM36,IF(AB6=Rækker!AO29,Rækker!AP36,EL12)))))))</f>
        <v>1</v>
      </c>
      <c r="EL12" s="25">
        <f>IF(AB6=Rækker!AR29,Rækker!AS36,IF(AB6=Rækker!AU29,Rækker!AV36,IF(AB6=Rækker!AX29,Rækker!AY36,IF(AB6=Rækker!BA29,Rækker!BB36,IF(AB6=Rækker!BD29,Rækker!BE36,IF(AB6=Rækker!BG29,Rækker!BH36,0))))))</f>
        <v>1</v>
      </c>
      <c r="EM12" s="25" t="str">
        <f t="shared" si="65"/>
        <v>1*</v>
      </c>
      <c r="EN12" s="25">
        <f t="shared" si="66"/>
        <v>1</v>
      </c>
      <c r="EO12" s="25" t="str">
        <f>IF(AD6=Rækker!B29,Rækker!B36,IF(AD6=Rækker!E29,Rækker!E36,IF(AD6=Rækker!H29,Rækker!H36,IF(AD6=Rækker!K29,Rækker!K36,IF(AD6=Rækker!N29,Rækker!N36,IF(AD6=Rækker!Q29,Rækker!Q36,IF(AD6=Rækker!T29,Rækker!T36,EP12)))))))</f>
        <v>1*</v>
      </c>
      <c r="EP12" s="25" t="str">
        <f>IF(AD6=Rækker!W29,Rækker!W36,IF(AD6=Rækker!Z29,Rækker!Z36,IF(AD6=Rækker!AC29,Rækker!AC36,IF(AD6=Rækker!AF29,Rækker!AF36,IF(AD6=Rækker!AI29,Rækker!AI36,IF(AD6=Rækker!AL29,Rækker!AL36,IF(AD6=Rækker!AO29,Rækker!AO36,EQ12)))))))</f>
        <v>1*</v>
      </c>
      <c r="EQ12" s="25">
        <f>IF(AD6=Rækker!AR29,Rækker!AR36,IF(AD6=Rækker!AU29,Rækker!AU36,IF(AD6=Rækker!AX29,Rækker!AX36,IF(AD6=Rækker!BA29,Rækker!BA36,IF(AD6=Rækker!BD29,Rækker!BD36,IF(AD6=Rækker!BG29,Rækker!BG36,0))))))</f>
        <v>0</v>
      </c>
      <c r="ER12" s="25">
        <f>IF(AD6=Rækker!B29,Rækker!C36,IF(AD6=Rækker!E29,Rækker!F36,IF(AD6=Rækker!H29,Rækker!I36,IF(AD6=Rækker!K29,Rækker!L36,IF(AD6=Rækker!N29,Rækker!O36,IF(AD6=Rækker!Q29,Rækker!R36,IF(AD6=Rækker!T29,Rækker!U36,ES12)))))))</f>
        <v>1</v>
      </c>
      <c r="ES12" s="25">
        <f>IF(AD6=Rækker!W29,Rækker!X36,IF(AD6=Rækker!Z29,Rækker!AA36,IF(AD6=Rækker!AC29,Rækker!AD36,IF(AD6=Rækker!AF29,Rækker!AG36,IF(AD6=Rækker!AI29,Rækker!AJ36,IF(AD6=Rækker!AL29,Rækker!AM36,IF(AD6=Rækker!AO29,Rækker!AP36,ET12)))))))</f>
        <v>1</v>
      </c>
      <c r="ET12" s="25">
        <f>IF(AD6=Rækker!AR29,Rækker!AS36,IF(AD6=Rækker!AU29,Rækker!AV36,IF(AD6=Rækker!AX29,Rækker!AY36,IF(AD6=Rækker!BA29,Rækker!BB36,IF(AD6=Rækker!BD29,Rækker!BE36,IF(AD6=Rækker!BG29,Rækker!BH36,0))))))</f>
        <v>0</v>
      </c>
      <c r="EU12" s="25" t="str">
        <f t="shared" si="67"/>
        <v>1*</v>
      </c>
      <c r="EV12" s="25">
        <f t="shared" si="68"/>
        <v>1</v>
      </c>
      <c r="EW12" s="25" t="str">
        <f>IF(AF6=Rækker!B29,Rækker!B36,IF(AF6=Rækker!E29,Rækker!E36,IF(AF6=Rækker!H29,Rækker!H36,IF(AF6=Rækker!K29,Rækker!K36,IF(AF6=Rækker!N29,Rækker!N36,IF(AF6=Rækker!Q29,Rækker!Q36,IF(AF6=Rækker!T29,Rækker!T36,EX12)))))))</f>
        <v>1*</v>
      </c>
      <c r="EX12" s="25" t="str">
        <f>IF(AF6=Rækker!W29,Rækker!W36,IF(AF6=Rækker!Z29,Rækker!Z36,IF(AF6=Rækker!AC29,Rækker!AC36,IF(AF6=Rækker!AF29,Rækker!AF36,IF(AF6=Rækker!AI29,Rækker!AI36,IF(AF6=Rækker!AL29,Rækker!AL36,IF(AF6=Rækker!AO29,Rækker!AO36,EY12)))))))</f>
        <v>1*</v>
      </c>
      <c r="EY12" s="25">
        <f>IF(AF6=Rækker!AR29,Rækker!AR36,IF(AF6=Rækker!AU29,Rækker!AU36,IF(AF6=Rækker!AX29,Rækker!AX36,IF(AF6=Rækker!BA29,Rækker!BA36,IF(AF6=Rækker!BD29,Rækker!BD36,IF(AF6=Rækker!BG29,Rækker!BG36,0))))))</f>
        <v>0</v>
      </c>
      <c r="EZ12" s="25">
        <f>IF(AF6=Rækker!B29,Rækker!C36,IF(AF6=Rækker!E29,Rækker!F36,IF(AF6=Rækker!H29,Rækker!I36,IF(AF6=Rækker!K29,Rækker!L36,IF(AF6=Rækker!N29,Rækker!O36,IF(AF6=Rækker!Q29,Rækker!R36,IF(AF6=Rækker!T29,Rækker!U36,FA12)))))))</f>
        <v>1</v>
      </c>
      <c r="FA12" s="25">
        <f>IF(AF6=Rækker!W29,Rækker!X36,IF(AF6=Rækker!Z29,Rækker!AA36,IF(AF6=Rækker!AC29,Rækker!AD36,IF(AF6=Rækker!AF29,Rækker!AG36,IF(AF6=Rækker!AI29,Rækker!AJ36,IF(AF6=Rækker!AL29,Rækker!AM36,IF(AF6=Rækker!AO29,Rækker!AP36,FB12)))))))</f>
        <v>1</v>
      </c>
      <c r="FB12" s="25">
        <f>IF(AF6=Rækker!AR29,Rækker!AS36,IF(AF6=Rækker!AU29,Rækker!AV36,IF(AF6=Rækker!AX29,Rækker!AY36,IF(AF6=Rækker!BA29,Rækker!BB36,IF(AF6=Rækker!BD29,Rækker!BE36,IF(AF6=Rækker!BG29,Rækker!BH36,0))))))</f>
        <v>0</v>
      </c>
      <c r="FC12" s="25" t="str">
        <f t="shared" si="69"/>
        <v>1*</v>
      </c>
      <c r="FD12" s="25">
        <f t="shared" si="70"/>
        <v>1</v>
      </c>
      <c r="FE12" s="25" t="str">
        <f>IF(AH6=Rækker!B29,Rækker!B36,IF(AH6=Rækker!E29,Rækker!E36,IF(AH6=Rækker!H29,Rækker!H36,IF(AH6=Rækker!K29,Rækker!K36,IF(AH6=Rækker!N29,Rækker!N36,IF(AH6=Rækker!Q29,Rækker!Q36,IF(AH6=Rækker!T29,Rækker!T36,FF12)))))))</f>
        <v>1*</v>
      </c>
      <c r="FF12" s="25" t="str">
        <f>IF(AH6=Rækker!W29,Rækker!W36,IF(AH6=Rækker!Z29,Rækker!Z36,IF(AH6=Rækker!AC29,Rækker!AC36,IF(AH6=Rækker!AF29,Rækker!AF36,IF(AH6=Rækker!AI29,Rækker!AI36,IF(AH6=Rækker!AL29,Rækker!AL36,IF(AH6=Rækker!AO29,Rækker!AO36,FG12)))))))</f>
        <v>1*</v>
      </c>
      <c r="FG12" s="25">
        <f>IF(AH6=Rækker!AR29,Rækker!AR36,IF(AH6=Rækker!AU29,Rækker!AU36,IF(AH6=Rækker!AX29,Rækker!AX36,IF(AH6=Rækker!BA29,Rækker!BA36,IF(AH6=Rækker!BD29,Rækker!BD36,IF(AH6=Rækker!BG29,Rækker!BG36,0))))))</f>
        <v>0</v>
      </c>
      <c r="FH12" s="25">
        <f>IF(AH6=Rækker!B29,Rækker!C36,IF(AH6=Rækker!E29,Rækker!F36,IF(AH6=Rækker!H29,Rækker!I36,IF(AH6=Rækker!K29,Rækker!L36,IF(AH6=Rækker!N29,Rækker!O36,IF(AH6=Rækker!Q29,Rækker!R36,IF(AH6=Rækker!T29,Rækker!U36,FI12)))))))</f>
        <v>1</v>
      </c>
      <c r="FI12" s="25">
        <f>IF(AH6=Rækker!W29,Rækker!X36,IF(AH6=Rækker!Z29,Rækker!AA36,IF(AH6=Rækker!AC29,Rækker!AD36,IF(AH6=Rækker!AF29,Rækker!AG36,IF(AH6=Rækker!AI29,Rækker!AJ36,IF(AH6=Rækker!AL29,Rækker!AM36,IF(AH6=Rækker!AO29,Rækker!AP36,FJ12)))))))</f>
        <v>1</v>
      </c>
      <c r="FJ12" s="25">
        <f>IF(AH6=Rækker!AR29,Rækker!AS36,IF(AH6=Rækker!AU29,Rækker!AV36,IF(AH6=Rækker!AX29,Rækker!AY36,IF(AH6=Rækker!BA29,Rækker!BB36,IF(AH6=Rækker!BD29,Rækker!BE36,IF(AH6=Rækker!BG29,Rækker!BH36,0))))))</f>
        <v>0</v>
      </c>
      <c r="FK12" s="25" t="str">
        <f t="shared" si="71"/>
        <v>1*</v>
      </c>
      <c r="FL12" s="25">
        <f t="shared" si="72"/>
        <v>1</v>
      </c>
      <c r="FM12" s="25" t="str">
        <f>IF(AJ6=Rækker!B29,Rækker!B36,IF(AJ6=Rækker!E29,Rækker!E36,IF(AJ6=Rækker!H29,Rækker!H36,IF(AJ6=Rækker!K29,Rækker!K36,IF(AJ6=Rækker!N29,Rækker!N36,IF(AJ6=Rækker!Q29,Rækker!Q36,IF(AJ6=Rækker!T29,Rækker!T36,FN12)))))))</f>
        <v>1*</v>
      </c>
      <c r="FN12" s="25">
        <f>IF(AJ6=Rækker!W29,Rækker!W36,IF(AJ6=Rækker!Z29,Rækker!Z36,IF(AJ6=Rækker!AC29,Rækker!AC36,IF(AJ6=Rækker!AF29,Rækker!AF36,IF(AJ6=Rækker!AI29,Rækker!AI36,IF(AJ6=Rækker!AL29,Rækker!AL36,IF(AJ6=Rækker!AO29,Rækker!AO36,FO12)))))))</f>
        <v>0</v>
      </c>
      <c r="FO12" s="25">
        <f>IF(AJ6=Rækker!AR29,Rækker!AR36,IF(AJ6=Rækker!AU29,Rækker!AU36,IF(AJ6=Rækker!AX29,Rækker!AX36,IF(AJ6=Rækker!BA29,Rækker!BA36,IF(AJ6=Rækker!BD29,Rækker!BD36,IF(AJ6=Rækker!BG29,Rækker!BG36,0))))))</f>
        <v>0</v>
      </c>
      <c r="FP12" s="25">
        <f>IF(AJ6=Rækker!B29,Rækker!C36,IF(AJ6=Rækker!E29,Rækker!F36,IF(AJ6=Rækker!H29,Rækker!I36,IF(AJ6=Rækker!K29,Rækker!L36,IF(AJ6=Rækker!N29,Rækker!O36,IF(AJ6=Rækker!Q29,Rækker!R36,IF(AJ6=Rækker!T29,Rækker!U36,FQ12)))))))</f>
        <v>1</v>
      </c>
      <c r="FQ12" s="25">
        <f>IF(AJ6=Rækker!W29,Rækker!X36,IF(AJ6=Rækker!Z29,Rækker!AA36,IF(AJ6=Rækker!AC29,Rækker!AD36,IF(AJ6=Rækker!AF29,Rækker!AG36,IF(AJ6=Rækker!AI29,Rækker!AJ36,IF(AJ6=Rækker!AL29,Rækker!AM36,IF(AJ6=Rækker!AO29,Rækker!AP36,FR12)))))))</f>
        <v>0</v>
      </c>
      <c r="FR12" s="25">
        <f>IF(AJ6=Rækker!AR29,Rækker!AS36,IF(AJ6=Rækker!AU29,Rækker!AV36,IF(AJ6=Rækker!AX29,Rækker!AY36,IF(AJ6=Rækker!BA29,Rækker!BB36,IF(AJ6=Rækker!BD29,Rækker!BE36,IF(AJ6=Rækker!BG29,Rækker!BH36,0))))))</f>
        <v>0</v>
      </c>
      <c r="FS12" s="25" t="str">
        <f t="shared" si="73"/>
        <v>1*</v>
      </c>
      <c r="FT12" s="25">
        <f t="shared" si="74"/>
        <v>1</v>
      </c>
      <c r="FU12" s="25" t="str">
        <f>IF(AL6=Rækker!B29,Rækker!B36,IF(AL6=Rækker!E29,Rækker!E36,IF(AL6=Rækker!H29,Rækker!H36,IF(AL6=Rækker!K29,Rækker!K36,IF(AL6=Rækker!N29,Rækker!N36,IF(AL6=Rækker!Q29,Rækker!Q36,IF(AL6=Rækker!T29,Rækker!T36,FV12)))))))</f>
        <v>1*</v>
      </c>
      <c r="FV12" s="25" t="str">
        <f>IF(AL6=Rækker!W29,Rækker!W36,IF(AL6=Rækker!Z29,Rækker!Z36,IF(AL6=Rækker!AC29,Rækker!AC36,IF(AL6=Rækker!AF29,Rækker!AF36,IF(AL6=Rækker!AI29,Rækker!AI36,IF(AL6=Rækker!AL29,Rækker!AL36,IF(AL6=Rækker!AO29,Rækker!AO36,FW12)))))))</f>
        <v>1*</v>
      </c>
      <c r="FW12" s="25" t="str">
        <f>IF(AL6=Rækker!AR29,Rækker!AR36,IF(AL6=Rækker!AU29,Rækker!AU36,IF(AL6=Rækker!AX29,Rækker!AX36,IF(AL6=Rækker!BA29,Rækker!BA36,IF(AL6=Rækker!BD29,Rækker!BD36,IF(AL6=Rækker!BG29,Rækker!BG36,0))))))</f>
        <v>1*</v>
      </c>
      <c r="FX12" s="25">
        <f>IF(AL6=Rækker!B29,Rækker!C36,IF(AL6=Rækker!E29,Rækker!F36,IF(AL6=Rækker!H29,Rækker!I36,IF(AL6=Rækker!K29,Rækker!L36,IF(AL6=Rækker!N29,Rækker!O36,IF(AL6=Rækker!Q29,Rækker!R36,IF(AL6=Rækker!T29,Rækker!U36,FY12)))))))</f>
        <v>1</v>
      </c>
      <c r="FY12" s="25">
        <f>IF(AL6=Rækker!W29,Rækker!X36,IF(AL6=Rækker!Z29,Rækker!AA36,IF(AL6=Rækker!AC29,Rækker!AD36,IF(AL6=Rækker!AF29,Rækker!AG36,IF(AL6=Rækker!AI29,Rækker!AJ36,IF(AL6=Rækker!AL29,Rækker!AM36,IF(AL6=Rækker!AO29,Rækker!AP36,FZ12)))))))</f>
        <v>1</v>
      </c>
      <c r="FZ12" s="25">
        <f>IF(AL6=Rækker!AR29,Rækker!AS36,IF(AL6=Rækker!AU29,Rækker!AV36,IF(AL6=Rækker!AX29,Rækker!AY36,IF(AL6=Rækker!BA29,Rækker!BB36,IF(AL6=Rækker!BD29,Rækker!BE36,IF(AL6=Rækker!BG29,Rækker!BH36,0))))))</f>
        <v>1</v>
      </c>
      <c r="GA12" s="25" t="str">
        <f t="shared" si="75"/>
        <v>1*</v>
      </c>
      <c r="GB12" s="25">
        <f t="shared" si="76"/>
        <v>1</v>
      </c>
      <c r="GC12" s="25" t="str">
        <f>IF(AN6=Rækker!B29,Rækker!B36,IF(AN6=Rækker!E29,Rækker!E36,IF(AN6=Rækker!H29,Rækker!H36,IF(AN6=Rækker!K29,Rækker!K36,IF(AN6=Rækker!N29,Rækker!N36,IF(AN6=Rækker!Q29,Rækker!Q36,IF(AN6=Rækker!T29,Rækker!T36,GD12)))))))</f>
        <v>1*</v>
      </c>
      <c r="GD12" s="25" t="str">
        <f>IF(AN6=Rækker!W29,Rækker!W36,IF(AN6=Rækker!Z29,Rækker!Z36,IF(AN6=Rækker!AC29,Rækker!AC36,IF(AN6=Rækker!AF29,Rækker!AF36,IF(AN6=Rækker!AI29,Rækker!AI36,IF(AN6=Rækker!AL29,Rækker!AL36,IF(AN6=Rækker!AO29,Rækker!AO36,GE12)))))))</f>
        <v>1*</v>
      </c>
      <c r="GE12" s="25">
        <f>IF(AN6=Rækker!AR29,Rækker!AR36,IF(AN6=Rækker!AU29,Rækker!AU36,IF(AN6=Rækker!AX29,Rækker!AX36,IF(AN6=Rækker!BA29,Rækker!BA36,IF(AN6=Rækker!BD29,Rækker!BD36,IF(AN6=Rækker!BG29,Rækker!BG36,0))))))</f>
        <v>0</v>
      </c>
      <c r="GF12" s="25">
        <f>IF(AN6=Rækker!B29,Rækker!C36,IF(AN6=Rækker!E29,Rækker!F36,IF(AN6=Rækker!H29,Rækker!I36,IF(AN6=Rækker!K29,Rækker!L36,IF(AN6=Rækker!N29,Rækker!O36,IF(AN6=Rækker!Q29,Rækker!R36,IF(AN6=Rækker!T29,Rækker!U36,GG12)))))))</f>
        <v>1</v>
      </c>
      <c r="GG12" s="25">
        <f>IF(AN6=Rækker!W29,Rækker!X36,IF(AN6=Rækker!Z29,Rækker!AA36,IF(AN6=Rækker!AC29,Rækker!AD36,IF(AN6=Rækker!AF29,Rækker!AG36,IF(AN6=Rækker!AI29,Rækker!AJ36,IF(AN6=Rækker!AL29,Rækker!AM36,IF(AN6=Rækker!AO29,Rækker!AP36,GH12)))))))</f>
        <v>1</v>
      </c>
      <c r="GH12" s="25">
        <f>IF(AN6=Rækker!AR29,Rækker!AS36,IF(AN6=Rækker!AU29,Rækker!AV36,IF(AN6=Rækker!AX29,Rækker!AY36,IF(AN6=Rækker!BA29,Rækker!BB36,IF(AN6=Rækker!BD29,Rækker!BE36,IF(AN6=Rækker!BG29,Rækker!BH36,0))))))</f>
        <v>0</v>
      </c>
      <c r="GI12" s="25" t="str">
        <f t="shared" si="77"/>
        <v>1*</v>
      </c>
      <c r="GJ12" s="25">
        <f t="shared" si="78"/>
        <v>1</v>
      </c>
      <c r="GK12" s="25" t="str">
        <f>IF(AP6=Rækker!B29,Rækker!B36,IF(AP6=Rækker!E29,Rækker!E36,IF(AP6=Rækker!H29,Rækker!H36,IF(AP6=Rækker!K29,Rækker!K36,IF(AP6=Rækker!N29,Rækker!N36,IF(AP6=Rækker!Q29,Rækker!Q36,IF(AP6=Rækker!T29,Rækker!T36,GL12)))))))</f>
        <v>1*</v>
      </c>
      <c r="GL12" s="25">
        <f>IF(AP6=Rækker!W29,Rækker!W36,IF(AP6=Rækker!Z29,Rækker!Z36,IF(AP6=Rækker!AC29,Rækker!AC36,IF(AP6=Rækker!AF29,Rækker!AF36,IF(AP6=Rækker!AI29,Rækker!AI36,IF(AP6=Rækker!AL29,Rækker!AL36,IF(AP6=Rækker!AO29,Rækker!AO36,GM12)))))))</f>
        <v>0</v>
      </c>
      <c r="GM12" s="25">
        <f>IF(AP6=Rækker!AR29,Rækker!AR36,IF(AP6=Rækker!AU29,Rækker!AU36,IF(AP6=Rækker!AX29,Rækker!AX36,IF(AP6=Rækker!BA29,Rækker!BA36,IF(AP6=Rækker!BD29,Rækker!BD36,IF(AP6=Rækker!BG29,Rækker!BG36,0))))))</f>
        <v>0</v>
      </c>
      <c r="GN12" s="25">
        <f>IF(AP6=Rækker!B29,Rækker!C36,IF(AP6=Rækker!E29,Rækker!F36,IF(AP6=Rækker!H29,Rækker!I36,IF(AP6=Rækker!K29,Rækker!L36,IF(AP6=Rækker!N29,Rækker!O36,IF(AP6=Rækker!Q29,Rækker!R36,IF(AP6=Rækker!T29,Rækker!U36,GO12)))))))</f>
        <v>1</v>
      </c>
      <c r="GO12" s="25">
        <f>IF(AP6=Rækker!W29,Rækker!X36,IF(AP6=Rækker!Z29,Rækker!AA36,IF(AP6=Rækker!AC29,Rækker!AD36,IF(AP6=Rækker!AF29,Rækker!AG36,IF(AP6=Rækker!AI29,Rækker!AJ36,IF(AP6=Rækker!AL29,Rækker!AM36,IF(AP6=Rækker!AO29,Rækker!AP36,GP12)))))))</f>
        <v>0</v>
      </c>
      <c r="GP12" s="25">
        <f>IF(AP6=Rækker!AR29,Rækker!AS36,IF(AP6=Rækker!AU29,Rækker!AV36,IF(AP6=Rækker!AX29,Rækker!AY36,IF(AP6=Rækker!BA29,Rækker!BB36,IF(AP6=Rækker!BD29,Rækker!BE36,IF(AP6=Rækker!BG29,Rækker!BH36,0))))))</f>
        <v>0</v>
      </c>
      <c r="GQ12" s="25" t="str">
        <f t="shared" si="79"/>
        <v>1*</v>
      </c>
      <c r="GR12" s="25">
        <f t="shared" si="80"/>
        <v>1</v>
      </c>
      <c r="GS12" s="25" t="str">
        <f>IF(AR6=Rækker!B29,Rækker!B36,IF(AR6=Rækker!E29,Rækker!E36,IF(AR6=Rækker!H29,Rækker!H36,IF(AR6=Rækker!K29,Rækker!K36,IF(AR6=Rækker!N29,Rækker!N36,IF(AR6=Rækker!Q29,Rækker!Q36,IF(AR6=Rækker!T29,Rækker!T36,GT12)))))))</f>
        <v>1*</v>
      </c>
      <c r="GT12" s="25" t="str">
        <f>IF(AR6=Rækker!W29,Rækker!W36,IF(AR6=Rækker!Z29,Rækker!Z36,IF(AR6=Rækker!AC29,Rækker!AC36,IF(AR6=Rækker!AF29,Rækker!AF36,IF(AR6=Rækker!AI29,Rækker!AI36,IF(AR6=Rækker!AL29,Rækker!AL36,IF(AR6=Rækker!AO29,Rækker!AO36,GU12)))))))</f>
        <v>1*</v>
      </c>
      <c r="GU12" s="25">
        <f>IF(AR6=Rækker!AR29,Rækker!AR36,IF(AR6=Rækker!AU29,Rækker!AU36,IF(AR6=Rækker!AX29,Rækker!AX36,IF(AR6=Rækker!BA29,Rækker!BA36,IF(AR6=Rækker!BD29,Rækker!BD36,IF(AR6=Rækker!BG29,Rækker!BG36,0))))))</f>
        <v>0</v>
      </c>
      <c r="GV12" s="25">
        <f>IF(AR6=Rækker!B29,Rækker!C36,IF(AR6=Rækker!E29,Rækker!F36,IF(AR6=Rækker!H29,Rækker!I36,IF(AR6=Rækker!K29,Rækker!L36,IF(AR6=Rækker!N29,Rækker!O36,IF(AR6=Rækker!Q29,Rækker!R36,IF(AR6=Rækker!T29,Rækker!U36,GW12)))))))</f>
        <v>1</v>
      </c>
      <c r="GW12" s="25">
        <f>IF(AR6=Rækker!W29,Rækker!X36,IF(AR6=Rækker!Z29,Rækker!AA36,IF(AR6=Rækker!AC29,Rækker!AD36,IF(AR6=Rækker!AF29,Rækker!AG36,IF(AR6=Rækker!AI29,Rækker!AJ36,IF(AR6=Rækker!AL29,Rækker!AM36,IF(AR6=Rækker!AO29,Rækker!AP36,GX12)))))))</f>
        <v>1</v>
      </c>
      <c r="GX12" s="25">
        <f>IF(AR6=Rækker!AR29,Rækker!AS36,IF(AR6=Rækker!AU29,Rækker!AV36,IF(AR6=Rækker!AX29,Rækker!AY36,IF(AR6=Rækker!BA29,Rækker!BB36,IF(AR6=Rækker!BD29,Rækker!BE36,IF(AR6=Rækker!BG29,Rækker!BH36,0))))))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Queens Park R - Portsmouth..........................................................................................</v>
      </c>
      <c r="D13" s="121" t="s">
        <v>109</v>
      </c>
      <c r="E13" s="94" t="str">
        <f>IF('1. Division'!E13&lt;&gt;"",'1. Division'!E13,"")</f>
        <v/>
      </c>
      <c r="F13" s="36">
        <f t="shared" si="0"/>
        <v>1</v>
      </c>
      <c r="G13" s="38" t="str">
        <f t="shared" si="1"/>
        <v>1X</v>
      </c>
      <c r="H13" s="36">
        <f t="shared" si="2"/>
        <v>1</v>
      </c>
      <c r="I13" s="37">
        <f t="shared" si="3"/>
        <v>12</v>
      </c>
      <c r="J13" s="36">
        <f t="shared" si="4"/>
        <v>1</v>
      </c>
      <c r="K13" s="38">
        <f t="shared" si="5"/>
        <v>12</v>
      </c>
      <c r="L13" s="36" t="str">
        <f t="shared" si="6"/>
        <v>X</v>
      </c>
      <c r="M13" s="38" t="str">
        <f t="shared" si="7"/>
        <v>1X2</v>
      </c>
      <c r="N13" s="36">
        <f t="shared" si="8"/>
        <v>1</v>
      </c>
      <c r="O13" s="38">
        <f t="shared" si="9"/>
        <v>12</v>
      </c>
      <c r="P13" s="36">
        <f t="shared" si="10"/>
        <v>1</v>
      </c>
      <c r="Q13" s="38">
        <f t="shared" si="11"/>
        <v>12</v>
      </c>
      <c r="R13" s="36">
        <f t="shared" si="12"/>
        <v>1</v>
      </c>
      <c r="S13" s="38">
        <f t="shared" si="13"/>
        <v>1</v>
      </c>
      <c r="T13" s="36">
        <f t="shared" si="14"/>
        <v>1</v>
      </c>
      <c r="U13" s="38">
        <f t="shared" si="15"/>
        <v>12</v>
      </c>
      <c r="V13" s="36" t="str">
        <f t="shared" si="16"/>
        <v>1*</v>
      </c>
      <c r="W13" s="38">
        <f t="shared" si="17"/>
        <v>1</v>
      </c>
      <c r="X13" s="36">
        <f t="shared" si="18"/>
        <v>2</v>
      </c>
      <c r="Y13" s="38">
        <f t="shared" si="19"/>
        <v>12</v>
      </c>
      <c r="Z13" s="36">
        <f t="shared" si="20"/>
        <v>1</v>
      </c>
      <c r="AA13" s="38" t="str">
        <f t="shared" si="21"/>
        <v>1X</v>
      </c>
      <c r="AB13" s="36">
        <f t="shared" si="22"/>
        <v>1</v>
      </c>
      <c r="AC13" s="38">
        <f t="shared" si="23"/>
        <v>1</v>
      </c>
      <c r="AD13" s="36">
        <f t="shared" si="24"/>
        <v>1</v>
      </c>
      <c r="AE13" s="38" t="str">
        <f t="shared" si="25"/>
        <v>1X</v>
      </c>
      <c r="AF13" s="36">
        <f t="shared" si="26"/>
        <v>1</v>
      </c>
      <c r="AG13" s="38" t="str">
        <f t="shared" si="27"/>
        <v>1X</v>
      </c>
      <c r="AH13" s="36">
        <f t="shared" si="28"/>
        <v>1</v>
      </c>
      <c r="AI13" s="38" t="str">
        <f t="shared" si="29"/>
        <v>1X</v>
      </c>
      <c r="AJ13" s="36">
        <f t="shared" si="30"/>
        <v>1</v>
      </c>
      <c r="AK13" s="38" t="str">
        <f t="shared" si="31"/>
        <v>1X</v>
      </c>
      <c r="AL13" s="36">
        <f t="shared" si="32"/>
        <v>1</v>
      </c>
      <c r="AM13" s="38">
        <f t="shared" si="33"/>
        <v>1</v>
      </c>
      <c r="AN13" s="36">
        <f t="shared" si="34"/>
        <v>1</v>
      </c>
      <c r="AO13" s="38">
        <f t="shared" si="35"/>
        <v>12</v>
      </c>
      <c r="AP13" s="36" t="str">
        <f t="shared" si="36"/>
        <v>1*</v>
      </c>
      <c r="AQ13" s="38">
        <f t="shared" si="37"/>
        <v>1</v>
      </c>
      <c r="AR13" s="36">
        <f t="shared" si="38"/>
        <v>1</v>
      </c>
      <c r="AS13" s="37">
        <f t="shared" si="39"/>
        <v>1</v>
      </c>
      <c r="AT13" s="21">
        <f t="shared" si="40"/>
        <v>0</v>
      </c>
      <c r="AU13" s="25">
        <f t="shared" si="41"/>
        <v>1</v>
      </c>
      <c r="AV13" s="25" t="str">
        <f t="shared" si="42"/>
        <v>1X</v>
      </c>
      <c r="AW13" s="25">
        <f>IF(F6=Rækker!B29,Rækker!B37,IF(F6=Rækker!E29,Rækker!E37,IF(F6=Rækker!H29,Rækker!H37,IF(F6=Rækker!K29,Rækker!K37,IF(F6=Rækker!N29,Rækker!N37,IF(F6=Rækker!Q29,Rækker!Q37,IF(F6=Rækker!T29,Rækker!T37,AX13)))))))</f>
        <v>1</v>
      </c>
      <c r="AX13" s="25">
        <f>IF(F6=Rækker!W29,Rækker!W37,IF(F6=Rækker!Z29,Rækker!Z37,IF(F6=Rækker!AC29,Rækker!AC37,IF(F6=Rækker!AF29,Rækker!AF37,IF(F6=Rækker!AI29,Rækker!AI37,IF(F6=Rækker!AL29,Rækker!AL37,IF(F6=Rækker!AO29,Rækker!AO37,AY13)))))))</f>
        <v>0</v>
      </c>
      <c r="AY13" s="25">
        <f>IF(F6=Rækker!AR29,Rækker!AR37,IF(F6=Rækker!AU29,Rækker!AU37,IF(F6=Rækker!AX29,Rækker!AX37,IF(F6=Rækker!BA29,Rækker!BA37,IF(F6=Rækker!BD29,Rækker!BD37,IF(F6=Rækker!BG29,Rækker!BG37,0))))))</f>
        <v>0</v>
      </c>
      <c r="AZ13" s="25" t="str">
        <f>IF(F6=Rækker!B29,Rækker!C37,IF(F6=Rækker!E29,Rækker!F37,IF(F6=Rækker!H29,Rækker!I37,IF(F6=Rækker!K29,Rækker!L37,IF(F6=Rækker!N29,Rækker!O37,IF(F6=Rækker!Q29,Rækker!R37,IF(F6=Rækker!T29,Rækker!U37,BA13)))))))</f>
        <v>1x</v>
      </c>
      <c r="BA13" s="25">
        <f>IF(F6=Rækker!W29,Rækker!X37,IF(F6=Rækker!Z29,Rækker!AA37,IF(F6=Rækker!AC29,Rækker!AD37,IF(F6=Rækker!AF29,Rækker!AG37,IF(F6=Rækker!AI29,Rækker!AJ37,IF(F6=Rækker!AL29,Rækker!AM37,IF(F6=Rækker!AO29,Rækker!AP37,BB13)))))))</f>
        <v>0</v>
      </c>
      <c r="BB13" s="25">
        <f>IF(F6=Rækker!AR29,Rækker!AS37,IF(F6=Rækker!AU29,Rækker!AV37,IF(F6=Rækker!AX29,Rækker!AY37,IF(F6=Rækker!BA29,Rækker!BB37,IF(F6=Rækker!BD29,Rækker!BE37,IF(F6=Rækker!BG29,Rækker!BH37,0))))))</f>
        <v>0</v>
      </c>
      <c r="BC13" s="25">
        <f t="shared" si="43"/>
        <v>1</v>
      </c>
      <c r="BD13" s="25">
        <f t="shared" si="44"/>
        <v>12</v>
      </c>
      <c r="BE13" s="25">
        <f>IF(H6=Rækker!B29,Rækker!B37,IF(H6=Rækker!E29,Rækker!E37,IF(H6=Rækker!H29,Rækker!H37,IF(H6=Rækker!K29,Rækker!K37,IF(H6=Rækker!N29,Rækker!N37,IF(H6=Rækker!Q29,Rækker!Q37,IF(H6=Rækker!T29,Rækker!T37,BF13)))))))</f>
        <v>1</v>
      </c>
      <c r="BF13" s="25">
        <f>IF(H6=Rækker!W29,Rækker!W37,IF(H6=Rækker!Z29,Rækker!Z37,IF(H6=Rækker!AC29,Rækker!AC37,IF(H6=Rækker!AF29,Rækker!AF37,IF(H6=Rækker!AI29,Rækker!AI37,IF(H6=Rækker!AL29,Rækker!AL37,IF(H6=Rækker!AO29,Rækker!AO37,BG13)))))))</f>
        <v>1</v>
      </c>
      <c r="BG13" s="25">
        <f>IF(H6=Rækker!AR29,Rækker!AR37,IF(H6=Rækker!AU29,Rækker!AU37,IF(H6=Rækker!AX29,Rækker!AX37,IF(H6=Rækker!BA29,Rækker!BA37,IF(H6=Rækker!BD29,Rækker!BD37,IF(H6=Rækker!BG29,Rækker!BG37,0))))))</f>
        <v>0</v>
      </c>
      <c r="BH13" s="25">
        <f>IF(H6=Rækker!B29,Rækker!C37,IF(H6=Rækker!E29,Rækker!F37,IF(H6=Rækker!H29,Rækker!I37,IF(H6=Rækker!K29,Rækker!L37,IF(H6=Rækker!N29,Rækker!O37,IF(H6=Rækker!Q29,Rækker!R37,IF(H6=Rækker!T29,Rækker!U37,BI13)))))))</f>
        <v>12</v>
      </c>
      <c r="BI13" s="25">
        <f>IF(H6=Rækker!W29,Rækker!X37,IF(H6=Rækker!Z29,Rækker!AA37,IF(H6=Rækker!AC29,Rækker!AD37,IF(H6=Rækker!AF29,Rækker!AG37,IF(H6=Rækker!AI29,Rækker!AJ37,IF(H6=Rækker!AL29,Rækker!AM37,IF(H6=Rækker!AO29,Rækker!AP37,BJ13)))))))</f>
        <v>12</v>
      </c>
      <c r="BJ13" s="25">
        <f>IF(H6=Rækker!AR29,Rækker!AS37,IF(H6=Rækker!AU29,Rækker!AV37,IF(H6=Rækker!AX29,Rækker!AY37,IF(H6=Rækker!BA29,Rækker!BB37,IF(H6=Rækker!BD29,Rækker!BE37,IF(H6=Rækker!BG29,Rækker!BH37,0))))))</f>
        <v>0</v>
      </c>
      <c r="BK13" s="25">
        <f t="shared" si="45"/>
        <v>1</v>
      </c>
      <c r="BL13" s="25">
        <f t="shared" si="46"/>
        <v>12</v>
      </c>
      <c r="BM13" s="25">
        <f>IF(J6=Rækker!B29,Rækker!B37,IF(J6=Rækker!E29,Rækker!E37,IF(J6=Rækker!H29,Rækker!H37,IF(J6=Rækker!K29,Rækker!K37,IF(J6=Rækker!N29,Rækker!N37,IF(J6=Rækker!Q29,Rækker!Q37,IF(J6=Rækker!T29,Rækker!T37,BN13)))))))</f>
        <v>1</v>
      </c>
      <c r="BN13" s="25">
        <f>IF(J6=Rækker!W29,Rækker!W37,IF(J6=Rækker!Z29,Rækker!Z37,IF(J6=Rækker!AC29,Rækker!AC37,IF(J6=Rækker!AF29,Rækker!AF37,IF(J6=Rækker!AI29,Rækker!AI37,IF(J6=Rækker!AL29,Rækker!AL37,IF(J6=Rækker!AO29,Rækker!AO37,BO13)))))))</f>
        <v>0</v>
      </c>
      <c r="BO13" s="25">
        <f>IF(J6=Rækker!AR29,Rækker!AR37,IF(J6=Rækker!AU29,Rækker!AU37,IF(J6=Rækker!AX29,Rækker!AX37,IF(J6=Rækker!BA29,Rækker!BA37,IF(J6=Rækker!BD29,Rækker!BD37,IF(J6=Rækker!BG29,Rækker!BG37,0))))))</f>
        <v>0</v>
      </c>
      <c r="BP13" s="25">
        <f>IF(J6=Rækker!B29,Rækker!C37,IF(J6=Rækker!E29,Rækker!F37,IF(J6=Rækker!H29,Rækker!I37,IF(J6=Rækker!K29,Rækker!L37,IF(J6=Rækker!N29,Rækker!O37,IF(J6=Rækker!Q29,Rækker!R37,IF(J6=Rækker!T29,Rækker!U37,BQ13)))))))</f>
        <v>12</v>
      </c>
      <c r="BQ13" s="25">
        <f>IF(J6=Rækker!W29,Rækker!X37,IF(J6=Rækker!Z29,Rækker!AA37,IF(J6=Rækker!AC29,Rækker!AD37,IF(J6=Rækker!AF29,Rækker!AG37,IF(J6=Rækker!AI29,Rækker!AJ37,IF(J6=Rækker!AL29,Rækker!AM37,IF(J6=Rækker!AO29,Rækker!AP37,BR13)))))))</f>
        <v>0</v>
      </c>
      <c r="BR13" s="25">
        <f>IF(J6=Rækker!AR29,Rækker!AS37,IF(J6=Rækker!AU29,Rækker!AV37,IF(J6=Rækker!AX29,Rækker!AY37,IF(J6=Rækker!BA29,Rækker!BB37,IF(J6=Rækker!BD29,Rækker!BE37,IF(J6=Rækker!BG29,Rækker!BH37,0))))))</f>
        <v>0</v>
      </c>
      <c r="BS13" s="25" t="str">
        <f t="shared" si="47"/>
        <v>X</v>
      </c>
      <c r="BT13" s="25" t="str">
        <f t="shared" si="48"/>
        <v>1X2</v>
      </c>
      <c r="BU13" s="25" t="str">
        <f>IF(L6=Rækker!B29,Rækker!B37,IF(L6=Rækker!E29,Rækker!E37,IF(L6=Rækker!H29,Rækker!H37,IF(L6=Rækker!K29,Rækker!K37,IF(L6=Rækker!N29,Rækker!N37,IF(L6=Rækker!Q29,Rækker!Q37,IF(L6=Rækker!T29,Rækker!T37,BV13)))))))</f>
        <v>x</v>
      </c>
      <c r="BV13" s="25">
        <f>IF(L6=Rækker!W29,Rækker!W37,IF(L6=Rækker!Z29,Rækker!Z37,IF(L6=Rækker!AC29,Rækker!AC37,IF(L6=Rækker!AF29,Rækker!AF37,IF(L6=Rækker!AI29,Rækker!AI37,IF(L6=Rækker!AL29,Rækker!AL37,IF(L6=Rækker!AO29,Rækker!AO37,BW13)))))))</f>
        <v>0</v>
      </c>
      <c r="BW13" s="25">
        <f>IF(L6=Rækker!AR29,Rækker!AR37,IF(L6=Rækker!AU29,Rækker!AU37,IF(L6=Rækker!AX29,Rækker!AX37,IF(L6=Rækker!BA29,Rækker!BA37,IF(L6=Rækker!BD29,Rækker!BD37,IF(L6=Rækker!BG29,Rækker!BG37,0))))))</f>
        <v>0</v>
      </c>
      <c r="BX13" s="25" t="str">
        <f>IF(L6=Rækker!B29,Rækker!C37,IF(L6=Rækker!E29,Rækker!F37,IF(L6=Rækker!H29,Rækker!I37,IF(L6=Rækker!K29,Rækker!L37,IF(L6=Rækker!N29,Rækker!O37,IF(L6=Rækker!Q29,Rækker!R37,IF(L6=Rækker!T29,Rækker!U37,BY13)))))))</f>
        <v>1x2</v>
      </c>
      <c r="BY13" s="25">
        <f>IF(L6=Rækker!W29,Rækker!X37,IF(L6=Rækker!Z29,Rækker!AA37,IF(L6=Rækker!AC29,Rækker!AD37,IF(L6=Rækker!AF29,Rækker!AG37,IF(L6=Rækker!AI29,Rækker!AJ37,IF(L6=Rækker!AL29,Rækker!AM37,IF(L6=Rækker!AO29,Rækker!AP37,BZ13)))))))</f>
        <v>0</v>
      </c>
      <c r="BZ13" s="25">
        <f>IF(L6=Rækker!AR29,Rækker!AS37,IF(L6=Rækker!AU29,Rækker!AV37,IF(L6=Rækker!AX29,Rækker!AY37,IF(L6=Rækker!BA29,Rækker!BB37,IF(L6=Rækker!BD29,Rækker!BE37,IF(L6=Rækker!BG29,Rækker!BH37,0))))))</f>
        <v>0</v>
      </c>
      <c r="CA13" s="25">
        <f t="shared" si="49"/>
        <v>1</v>
      </c>
      <c r="CB13" s="25">
        <f t="shared" si="50"/>
        <v>12</v>
      </c>
      <c r="CC13" s="25">
        <f>IF(N6=Rækker!B29,Rækker!B37,IF(N6=Rækker!E29,Rækker!E37,IF(N6=Rækker!H29,Rækker!H37,IF(N6=Rækker!K29,Rækker!K37,IF(N6=Rækker!N29,Rækker!N37,IF(N6=Rækker!Q29,Rækker!Q37,IF(N6=Rækker!T29,Rækker!T37,CD13)))))))</f>
        <v>1</v>
      </c>
      <c r="CD13" s="25">
        <f>IF(N6=Rækker!W29,Rækker!W37,IF(N6=Rækker!Z29,Rækker!Z37,IF(N6=Rækker!AC29,Rækker!AC37,IF(N6=Rækker!AF29,Rækker!AF37,IF(N6=Rækker!AI29,Rækker!AI37,IF(N6=Rækker!AL29,Rækker!AL37,IF(N6=Rækker!AO29,Rækker!AO37,CE13)))))))</f>
        <v>1</v>
      </c>
      <c r="CE13" s="25">
        <f>IF(N6=Rækker!AR29,Rækker!AR37,IF(N6=Rækker!AU29,Rækker!AU37,IF(N6=Rækker!AX29,Rækker!AX37,IF(N6=Rækker!BA29,Rækker!BA37,IF(N6=Rækker!BD29,Rækker!BD37,IF(N6=Rækker!BG29,Rækker!BG37,0))))))</f>
        <v>1</v>
      </c>
      <c r="CF13" s="25">
        <f>IF(N6=Rækker!B29,Rækker!C37,IF(N6=Rækker!E29,Rækker!F37,IF(N6=Rækker!H29,Rækker!I37,IF(N6=Rækker!K29,Rækker!L37,IF(N6=Rækker!N29,Rækker!O37,IF(N6=Rækker!Q29,Rækker!R37,IF(N6=Rækker!T29,Rækker!U37,CG13)))))))</f>
        <v>12</v>
      </c>
      <c r="CG13" s="25">
        <f>IF(N6=Rækker!W29,Rækker!X37,IF(N6=Rækker!Z29,Rækker!AA37,IF(N6=Rækker!AC29,Rækker!AD37,IF(N6=Rækker!AF29,Rækker!AG37,IF(N6=Rækker!AI29,Rækker!AJ37,IF(N6=Rækker!AL29,Rækker!AM37,IF(N6=Rækker!AO29,Rækker!AP37,CH13)))))))</f>
        <v>12</v>
      </c>
      <c r="CH13" s="25">
        <f>IF(N6=Rækker!AR29,Rækker!AS37,IF(N6=Rækker!AU29,Rækker!AV37,IF(N6=Rækker!AX29,Rækker!AY37,IF(N6=Rækker!BA29,Rækker!BB37,IF(N6=Rækker!BD29,Rækker!BE37,IF(N6=Rækker!BG29,Rækker!BH37,0))))))</f>
        <v>12</v>
      </c>
      <c r="CI13" s="25">
        <f t="shared" si="51"/>
        <v>1</v>
      </c>
      <c r="CJ13" s="25">
        <f t="shared" si="52"/>
        <v>12</v>
      </c>
      <c r="CK13" s="25">
        <f>IF(P6=Rækker!B29,Rækker!B37,IF(P6=Rækker!E29,Rækker!E37,IF(P6=Rækker!H29,Rækker!H37,IF(P6=Rækker!K29,Rækker!K37,IF(P6=Rækker!N29,Rækker!N37,IF(P6=Rækker!Q29,Rækker!Q37,IF(P6=Rækker!T29,Rækker!T37,CL13)))))))</f>
        <v>1</v>
      </c>
      <c r="CL13" s="25">
        <f>IF(P6=Rækker!W29,Rækker!W37,IF(P6=Rækker!Z29,Rækker!Z37,IF(P6=Rækker!AC29,Rækker!AC37,IF(P6=Rækker!AF29,Rækker!AF37,IF(P6=Rækker!AI29,Rækker!AI37,IF(P6=Rækker!AL29,Rækker!AL37,IF(P6=Rækker!AO29,Rækker!AO37,CM13)))))))</f>
        <v>1</v>
      </c>
      <c r="CM13" s="25">
        <f>IF(P6=Rækker!AR29,Rækker!AR37,IF(P6=Rækker!AU29,Rækker!AU37,IF(P6=Rækker!AX29,Rækker!AX37,IF(P6=Rækker!BA29,Rækker!BA37,IF(P6=Rækker!BD29,Rækker!BD37,IF(P6=Rækker!BG29,Rækker!BG37,0))))))</f>
        <v>0</v>
      </c>
      <c r="CN13" s="25">
        <f>IF(P6=Rækker!B29,Rækker!C37,IF(P6=Rækker!E29,Rækker!F37,IF(P6=Rækker!H29,Rækker!I37,IF(P6=Rækker!K29,Rækker!L37,IF(P6=Rækker!N29,Rækker!O37,IF(P6=Rækker!Q29,Rækker!R37,IF(P6=Rækker!T29,Rækker!U37,CO13)))))))</f>
        <v>12</v>
      </c>
      <c r="CO13" s="25">
        <f>IF(P6=Rækker!W29,Rækker!X37,IF(P6=Rækker!Z29,Rækker!AA37,IF(P6=Rækker!AC29,Rækker!AD37,IF(P6=Rækker!AF29,Rækker!AG37,IF(P6=Rækker!AI29,Rækker!AJ37,IF(P6=Rækker!AL29,Rækker!AM37,IF(P6=Rækker!AO29,Rækker!AP37,CP13)))))))</f>
        <v>12</v>
      </c>
      <c r="CP13" s="25">
        <f>IF(P6=Rækker!AR29,Rækker!AS37,IF(P6=Rækker!AU29,Rækker!AV37,IF(P6=Rækker!AX29,Rækker!AY37,IF(P6=Rækker!BA29,Rækker!BB37,IF(P6=Rækker!BD29,Rækker!BE37,IF(P6=Rækker!BG29,Rækker!BH37,0))))))</f>
        <v>0</v>
      </c>
      <c r="CQ13" s="25">
        <f t="shared" si="53"/>
        <v>1</v>
      </c>
      <c r="CR13" s="25">
        <f t="shared" si="54"/>
        <v>1</v>
      </c>
      <c r="CS13" s="25">
        <f>IF(R6=Rækker!B29,Rækker!B37,IF(R6=Rækker!E29,Rækker!E37,IF(R6=Rækker!H29,Rækker!H37,IF(R6=Rækker!K29,Rækker!K37,IF(R6=Rækker!N29,Rækker!N37,IF(R6=Rækker!Q29,Rækker!Q37,IF(R6=Rækker!T29,Rækker!T37,CT13)))))))</f>
        <v>1</v>
      </c>
      <c r="CT13" s="25">
        <f>IF(R6=Rækker!W29,Rækker!W37,IF(R6=Rækker!Z29,Rækker!Z37,IF(R6=Rækker!AC29,Rækker!AC37,IF(R6=Rækker!AF29,Rækker!AF37,IF(R6=Rækker!AI29,Rækker!AI37,IF(R6=Rækker!AL29,Rækker!AL37,IF(R6=Rækker!AO29,Rækker!AO37,CU13)))))))</f>
        <v>1</v>
      </c>
      <c r="CU13" s="25">
        <f>IF(R6=Rækker!AR29,Rækker!AR37,IF(R6=Rækker!AU29,Rækker!AU37,IF(R6=Rækker!AX29,Rækker!AX37,IF(R6=Rækker!BA29,Rækker!BA37,IF(R6=Rækker!BD29,Rækker!BD37,IF(R6=Rækker!BG29,Rækker!BG37,0))))))</f>
        <v>1</v>
      </c>
      <c r="CV13" s="25">
        <f>IF(R6=Rækker!B29,Rækker!C37,IF(R6=Rækker!E29,Rækker!F37,IF(R6=Rækker!H29,Rækker!I37,IF(R6=Rækker!K29,Rækker!L37,IF(R6=Rækker!N29,Rækker!O37,IF(R6=Rækker!Q29,Rækker!R37,IF(R6=Rækker!T29,Rækker!U37,CW13)))))))</f>
        <v>1</v>
      </c>
      <c r="CW13" s="25">
        <f>IF(R6=Rækker!W29,Rækker!X37,IF(R6=Rækker!Z29,Rækker!AA37,IF(R6=Rækker!AC29,Rækker!AD37,IF(R6=Rækker!AF29,Rækker!AG37,IF(R6=Rækker!AI29,Rækker!AJ37,IF(R6=Rækker!AL29,Rækker!AM37,IF(R6=Rækker!AO29,Rækker!AP37,CX13)))))))</f>
        <v>1</v>
      </c>
      <c r="CX13" s="25">
        <f>IF(R6=Rækker!AR29,Rækker!AS37,IF(R6=Rækker!AU29,Rækker!AV37,IF(R6=Rækker!AX29,Rækker!AY37,IF(R6=Rækker!BA29,Rækker!BB37,IF(R6=Rækker!BD29,Rækker!BE37,IF(R6=Rækker!BG29,Rækker!BH37,0))))))</f>
        <v>1</v>
      </c>
      <c r="CY13" s="25">
        <f t="shared" si="55"/>
        <v>1</v>
      </c>
      <c r="CZ13" s="25">
        <f t="shared" si="56"/>
        <v>12</v>
      </c>
      <c r="DA13" s="25">
        <f>IF(T6=Rækker!B29,Rækker!B37,IF(T6=Rækker!E29,Rækker!E37,IF(T6=Rækker!H29,Rækker!H37,IF(T6=Rækker!K29,Rækker!K37,IF(T6=Rækker!N29,Rækker!N37,IF(T6=Rækker!Q29,Rækker!Q37,IF(T6=Rækker!T29,Rækker!T37,DB13)))))))</f>
        <v>1</v>
      </c>
      <c r="DB13" s="25">
        <f>IF(T6=Rækker!W29,Rækker!W37,IF(T6=Rækker!Z29,Rækker!Z37,IF(T6=Rækker!AC29,Rækker!AC37,IF(T6=Rækker!AF29,Rækker!AF37,IF(T6=Rækker!AI29,Rækker!AI37,IF(T6=Rækker!AL29,Rækker!AL37,IF(T6=Rækker!AO29,Rækker!AO37,DC13)))))))</f>
        <v>1</v>
      </c>
      <c r="DC13" s="25">
        <f>IF(T6=Rækker!AR29,Rækker!AR37,IF(T6=Rækker!AU29,Rækker!AU37,IF(T6=Rækker!AX29,Rækker!AX37,IF(T6=Rækker!BA29,Rækker!BA37,IF(T6=Rækker!BD29,Rækker!BD37,IF(T6=Rækker!BG29,Rækker!BG37,0))))))</f>
        <v>1</v>
      </c>
      <c r="DD13" s="25">
        <f>IF(T6=Rækker!B29,Rækker!C37,IF(T6=Rækker!E29,Rækker!F37,IF(T6=Rækker!H29,Rækker!I37,IF(T6=Rækker!K29,Rækker!L37,IF(T6=Rækker!N29,Rækker!O37,IF(T6=Rækker!Q29,Rækker!R37,IF(T6=Rækker!T29,Rækker!U37,DE13)))))))</f>
        <v>12</v>
      </c>
      <c r="DE13" s="25">
        <f>IF(T6=Rækker!W29,Rækker!X37,IF(T6=Rækker!Z29,Rækker!AA37,IF(T6=Rækker!AC29,Rækker!AD37,IF(T6=Rækker!AF29,Rækker!AG37,IF(T6=Rækker!AI29,Rækker!AJ37,IF(T6=Rækker!AL29,Rækker!AM37,IF(T6=Rækker!AO29,Rækker!AP37,DF13)))))))</f>
        <v>12</v>
      </c>
      <c r="DF13" s="25">
        <f>IF(T6=Rækker!AR29,Rækker!AS37,IF(T6=Rækker!AU29,Rækker!AV37,IF(T6=Rækker!AX29,Rækker!AY37,IF(T6=Rækker!BA29,Rækker!BB37,IF(T6=Rækker!BD29,Rækker!BE37,IF(T6=Rækker!BG29,Rækker!BH37,0))))))</f>
        <v>12</v>
      </c>
      <c r="DG13" s="25" t="str">
        <f t="shared" si="57"/>
        <v>1*</v>
      </c>
      <c r="DH13" s="25">
        <f t="shared" si="58"/>
        <v>1</v>
      </c>
      <c r="DI13" s="25" t="str">
        <f>IF(V6=Rækker!B29,Rækker!B37,IF(V6=Rækker!E29,Rækker!E37,IF(V6=Rækker!H29,Rækker!H37,IF(V6=Rækker!K29,Rækker!K37,IF(V6=Rækker!N29,Rækker!N37,IF(V6=Rækker!Q29,Rækker!Q37,IF(V6=Rækker!T29,Rækker!T37,DJ13)))))))</f>
        <v>1*</v>
      </c>
      <c r="DJ13" s="25" t="str">
        <f>IF(V6=Rækker!W29,Rækker!W37,IF(V6=Rækker!Z29,Rækker!Z37,IF(V6=Rækker!AC29,Rækker!AC37,IF(V6=Rækker!AF29,Rækker!AF37,IF(V6=Rækker!AI29,Rækker!AI37,IF(V6=Rækker!AL29,Rækker!AL37,IF(V6=Rækker!AO29,Rækker!AO37,DK13)))))))</f>
        <v>1*</v>
      </c>
      <c r="DK13" s="25" t="str">
        <f>IF(V6=Rækker!AR29,Rækker!AR37,IF(V6=Rækker!AU29,Rækker!AU37,IF(V6=Rækker!AX29,Rækker!AX37,IF(V6=Rækker!BA29,Rækker!BA37,IF(V6=Rækker!BD29,Rækker!BD37,IF(V6=Rækker!BG29,Rækker!BG37,0))))))</f>
        <v>1*</v>
      </c>
      <c r="DL13" s="25">
        <f>IF(V6=Rækker!B29,Rækker!C37,IF(V6=Rækker!E29,Rækker!F37,IF(V6=Rækker!H29,Rækker!I37,IF(V6=Rækker!K29,Rækker!L37,IF(V6=Rækker!N29,Rækker!O37,IF(V6=Rækker!Q29,Rækker!R37,IF(V6=Rækker!T29,Rækker!U37,DM13)))))))</f>
        <v>1</v>
      </c>
      <c r="DM13" s="25">
        <f>IF(V6=Rækker!W29,Rækker!X37,IF(V6=Rækker!Z29,Rækker!AA37,IF(V6=Rækker!AC29,Rækker!AD37,IF(V6=Rækker!AF29,Rækker!AG37,IF(V6=Rækker!AI29,Rækker!AJ37,IF(V6=Rækker!AL29,Rækker!AM37,IF(V6=Rækker!AO29,Rækker!AP37,DN13)))))))</f>
        <v>1</v>
      </c>
      <c r="DN13" s="25">
        <f>IF(V6=Rækker!AR29,Rækker!AS37,IF(V6=Rækker!AU29,Rækker!AV37,IF(V6=Rækker!AX29,Rækker!AY37,IF(V6=Rækker!BA29,Rækker!BB37,IF(V6=Rækker!BD29,Rækker!BE37,IF(V6=Rækker!BG29,Rækker!BH37,0))))))</f>
        <v>1</v>
      </c>
      <c r="DO13" s="25">
        <f t="shared" si="59"/>
        <v>2</v>
      </c>
      <c r="DP13" s="25">
        <f t="shared" si="60"/>
        <v>12</v>
      </c>
      <c r="DQ13" s="25">
        <f>IF(X6=Rækker!B29,Rækker!B37,IF(X6=Rækker!E29,Rækker!E37,IF(X6=Rækker!H29,Rækker!H37,IF(X6=Rækker!K29,Rækker!K37,IF(X6=Rækker!N29,Rækker!N37,IF(X6=Rækker!Q29,Rækker!Q37,IF(X6=Rækker!T29,Rækker!T37,DR13)))))))</f>
        <v>2</v>
      </c>
      <c r="DR13" s="25">
        <f>IF(X6=Rækker!W29,Rækker!W37,IF(X6=Rækker!Z29,Rækker!Z37,IF(X6=Rækker!AC29,Rækker!AC37,IF(X6=Rækker!AF29,Rækker!AF37,IF(X6=Rækker!AI29,Rækker!AI37,IF(X6=Rækker!AL29,Rækker!AL37,IF(X6=Rækker!AO29,Rækker!AO37,DS13)))))))</f>
        <v>0</v>
      </c>
      <c r="DS13" s="25">
        <f>IF(X6=Rækker!AR29,Rækker!AR37,IF(X6=Rækker!AU29,Rækker!AU37,IF(X6=Rækker!AX29,Rækker!AX37,IF(X6=Rækker!BA29,Rækker!BA37,IF(X6=Rækker!BD29,Rækker!BD37,IF(X6=Rækker!BG29,Rækker!BG37,0))))))</f>
        <v>0</v>
      </c>
      <c r="DT13" s="25">
        <f>IF(X6=Rækker!B29,Rækker!C37,IF(X6=Rækker!E29,Rækker!F37,IF(X6=Rækker!H29,Rækker!I37,IF(X6=Rækker!K29,Rækker!L37,IF(X6=Rækker!N29,Rækker!O37,IF(X6=Rækker!Q29,Rækker!R37,IF(X6=Rækker!T29,Rækker!U37,DU13)))))))</f>
        <v>12</v>
      </c>
      <c r="DU13" s="25">
        <f>IF(X6=Rækker!W29,Rækker!X37,IF(X6=Rækker!Z29,Rækker!AA37,IF(X6=Rækker!AC29,Rækker!AD37,IF(X6=Rækker!AF29,Rækker!AG37,IF(X6=Rækker!AI29,Rækker!AJ37,IF(X6=Rækker!AL29,Rækker!AM37,IF(X6=Rækker!AO29,Rækker!AP37,DV13)))))))</f>
        <v>0</v>
      </c>
      <c r="DV13" s="25">
        <f>IF(X6=Rækker!AR29,Rækker!AS37,IF(X6=Rækker!AU29,Rækker!AV37,IF(X6=Rækker!AX29,Rækker!AY37,IF(X6=Rækker!BA29,Rækker!BB37,IF(X6=Rækker!BD29,Rækker!BE37,IF(X6=Rækker!BG29,Rækker!BH37,0))))))</f>
        <v>0</v>
      </c>
      <c r="DW13" s="25">
        <f t="shared" si="61"/>
        <v>1</v>
      </c>
      <c r="DX13" s="25" t="str">
        <f t="shared" si="62"/>
        <v>1X</v>
      </c>
      <c r="DY13" s="25">
        <f>IF(Z6=Rækker!B29,Rækker!B37,IF(Z6=Rækker!E29,Rækker!E37,IF(Z6=Rækker!H29,Rækker!H37,IF(Z6=Rækker!K29,Rækker!K37,IF(Z6=Rækker!N29,Rækker!N37,IF(Z6=Rækker!Q29,Rækker!Q37,IF(Z6=Rækker!T29,Rækker!T37,DZ13)))))))</f>
        <v>1</v>
      </c>
      <c r="DZ13" s="25">
        <f>IF(Z6=Rækker!W29,Rækker!W37,IF(Z6=Rækker!Z29,Rækker!Z37,IF(Z6=Rækker!AC29,Rækker!AC37,IF(Z6=Rækker!AF29,Rækker!AF37,IF(Z6=Rækker!AI29,Rækker!AI37,IF(Z6=Rækker!AL29,Rækker!AL37,IF(Z6=Rækker!AO29,Rækker!AO37,EA13)))))))</f>
        <v>0</v>
      </c>
      <c r="EA13" s="25">
        <f>IF(Z6=Rækker!AR29,Rækker!AR37,IF(Z6=Rækker!AU29,Rækker!AU37,IF(Z6=Rækker!AX29,Rækker!AX37,IF(Z6=Rækker!BA29,Rækker!BA37,IF(Z6=Rækker!BD29,Rækker!BD37,IF(Z6=Rækker!BG29,Rækker!BG37,0))))))</f>
        <v>0</v>
      </c>
      <c r="EB13" s="25" t="str">
        <f>IF(Z6=Rækker!B29,Rækker!C37,IF(Z6=Rækker!E29,Rækker!F37,IF(Z6=Rækker!H29,Rækker!I37,IF(Z6=Rækker!K29,Rækker!L37,IF(Z6=Rækker!N29,Rækker!O37,IF(Z6=Rækker!Q29,Rækker!R37,IF(Z6=Rækker!T29,Rækker!U37,EC13)))))))</f>
        <v>1x</v>
      </c>
      <c r="EC13" s="25">
        <f>IF(Z6=Rækker!W29,Rækker!X37,IF(Z6=Rækker!Z29,Rækker!AA37,IF(Z6=Rækker!AC29,Rækker!AD37,IF(Z6=Rækker!AF29,Rækker!AG37,IF(Z6=Rækker!AI29,Rækker!AJ37,IF(Z6=Rækker!AL29,Rækker!AM37,IF(Z6=Rækker!AO29,Rækker!AP37,ED13)))))))</f>
        <v>0</v>
      </c>
      <c r="ED13" s="25">
        <f>IF(Z6=Rækker!AR29,Rækker!AS37,IF(Z6=Rækker!AU29,Rækker!AV37,IF(Z6=Rækker!AX29,Rækker!AY37,IF(Z6=Rækker!BA29,Rækker!BB37,IF(Z6=Rækker!BD29,Rækker!BE37,IF(Z6=Rækker!BG29,Rækker!BH37,0))))))</f>
        <v>0</v>
      </c>
      <c r="EE13" s="25">
        <f t="shared" si="63"/>
        <v>1</v>
      </c>
      <c r="EF13" s="25">
        <f t="shared" si="64"/>
        <v>1</v>
      </c>
      <c r="EG13" s="25">
        <f>IF(AB6=Rækker!B29,Rækker!B37,IF(AB6=Rækker!E29,Rækker!E37,IF(AB6=Rækker!H29,Rækker!H37,IF(AB6=Rækker!K29,Rækker!K37,IF(AB6=Rækker!N29,Rækker!N37,IF(AB6=Rækker!Q29,Rækker!Q37,IF(AB6=Rækker!T29,Rækker!T37,EH13)))))))</f>
        <v>1</v>
      </c>
      <c r="EH13" s="25">
        <f>IF(AB6=Rækker!W29,Rækker!W37,IF(AB6=Rækker!Z29,Rækker!Z37,IF(AB6=Rækker!AC29,Rækker!AC37,IF(AB6=Rækker!AF29,Rækker!AF37,IF(AB6=Rækker!AI29,Rækker!AI37,IF(AB6=Rækker!AL29,Rækker!AL37,IF(AB6=Rækker!AO29,Rækker!AO37,EI13)))))))</f>
        <v>1</v>
      </c>
      <c r="EI13" s="25">
        <f>IF(AB6=Rækker!AR29,Rækker!AR37,IF(AB6=Rækker!AU29,Rækker!AU37,IF(AB6=Rækker!AX29,Rækker!AX37,IF(AB6=Rækker!BA29,Rækker!BA37,IF(AB6=Rækker!BD29,Rækker!BD37,IF(AB6=Rækker!BG29,Rækker!BG37,0))))))</f>
        <v>1</v>
      </c>
      <c r="EJ13" s="25">
        <f>IF(AB6=Rækker!B29,Rækker!C37,IF(AB6=Rækker!E29,Rækker!F37,IF(AB6=Rækker!H29,Rækker!I37,IF(AB6=Rækker!K29,Rækker!L37,IF(AB6=Rækker!N29,Rækker!O37,IF(AB6=Rækker!Q29,Rækker!R37,IF(AB6=Rækker!T29,Rækker!U37,EK13)))))))</f>
        <v>1</v>
      </c>
      <c r="EK13" s="25">
        <f>IF(AB6=Rækker!W29,Rækker!X37,IF(AB6=Rækker!Z29,Rækker!AA37,IF(AB6=Rækker!AC29,Rækker!AD37,IF(AB6=Rækker!AF29,Rækker!AG37,IF(AB6=Rækker!AI29,Rækker!AJ37,IF(AB6=Rækker!AL29,Rækker!AM37,IF(AB6=Rækker!AO29,Rækker!AP37,EL13)))))))</f>
        <v>1</v>
      </c>
      <c r="EL13" s="25">
        <f>IF(AB6=Rækker!AR29,Rækker!AS37,IF(AB6=Rækker!AU29,Rækker!AV37,IF(AB6=Rækker!AX29,Rækker!AY37,IF(AB6=Rækker!BA29,Rækker!BB37,IF(AB6=Rækker!BD29,Rækker!BE37,IF(AB6=Rækker!BG29,Rækker!BH37,0))))))</f>
        <v>1</v>
      </c>
      <c r="EM13" s="25">
        <f t="shared" si="65"/>
        <v>1</v>
      </c>
      <c r="EN13" s="25" t="str">
        <f t="shared" si="66"/>
        <v>1X</v>
      </c>
      <c r="EO13" s="25">
        <f>IF(AD6=Rækker!B29,Rækker!B37,IF(AD6=Rækker!E29,Rækker!E37,IF(AD6=Rækker!H29,Rækker!H37,IF(AD6=Rækker!K29,Rækker!K37,IF(AD6=Rækker!N29,Rækker!N37,IF(AD6=Rækker!Q29,Rækker!Q37,IF(AD6=Rækker!T29,Rækker!T37,EP13)))))))</f>
        <v>1</v>
      </c>
      <c r="EP13" s="25">
        <f>IF(AD6=Rækker!W29,Rækker!W37,IF(AD6=Rækker!Z29,Rækker!Z37,IF(AD6=Rækker!AC29,Rækker!AC37,IF(AD6=Rækker!AF29,Rækker!AF37,IF(AD6=Rækker!AI29,Rækker!AI37,IF(AD6=Rækker!AL29,Rækker!AL37,IF(AD6=Rækker!AO29,Rækker!AO37,EQ13)))))))</f>
        <v>1</v>
      </c>
      <c r="EQ13" s="25">
        <f>IF(AD6=Rækker!AR29,Rækker!AR37,IF(AD6=Rækker!AU29,Rækker!AU37,IF(AD6=Rækker!AX29,Rækker!AX37,IF(AD6=Rækker!BA29,Rækker!BA37,IF(AD6=Rækker!BD29,Rækker!BD37,IF(AD6=Rækker!BG29,Rækker!BG37,0))))))</f>
        <v>0</v>
      </c>
      <c r="ER13" s="25" t="str">
        <f>IF(AD6=Rækker!B29,Rækker!C37,IF(AD6=Rækker!E29,Rækker!F37,IF(AD6=Rækker!H29,Rækker!I37,IF(AD6=Rækker!K29,Rækker!L37,IF(AD6=Rækker!N29,Rækker!O37,IF(AD6=Rækker!Q29,Rækker!R37,IF(AD6=Rækker!T29,Rækker!U37,ES13)))))))</f>
        <v>1x</v>
      </c>
      <c r="ES13" s="25" t="str">
        <f>IF(AD6=Rækker!W29,Rækker!X37,IF(AD6=Rækker!Z29,Rækker!AA37,IF(AD6=Rækker!AC29,Rækker!AD37,IF(AD6=Rækker!AF29,Rækker!AG37,IF(AD6=Rækker!AI29,Rækker!AJ37,IF(AD6=Rækker!AL29,Rækker!AM37,IF(AD6=Rækker!AO29,Rækker!AP37,ET13)))))))</f>
        <v>1x</v>
      </c>
      <c r="ET13" s="25">
        <f>IF(AD6=Rækker!AR29,Rækker!AS37,IF(AD6=Rækker!AU29,Rækker!AV37,IF(AD6=Rækker!AX29,Rækker!AY37,IF(AD6=Rækker!BA29,Rækker!BB37,IF(AD6=Rækker!BD29,Rækker!BE37,IF(AD6=Rækker!BG29,Rækker!BH37,0))))))</f>
        <v>0</v>
      </c>
      <c r="EU13" s="25">
        <f t="shared" si="67"/>
        <v>1</v>
      </c>
      <c r="EV13" s="25" t="str">
        <f t="shared" si="68"/>
        <v>1X</v>
      </c>
      <c r="EW13" s="25">
        <f>IF(AF6=Rækker!B29,Rækker!B37,IF(AF6=Rækker!E29,Rækker!E37,IF(AF6=Rækker!H29,Rækker!H37,IF(AF6=Rækker!K29,Rækker!K37,IF(AF6=Rækker!N29,Rækker!N37,IF(AF6=Rækker!Q29,Rækker!Q37,IF(AF6=Rækker!T29,Rækker!T37,EX13)))))))</f>
        <v>1</v>
      </c>
      <c r="EX13" s="25">
        <f>IF(AF6=Rækker!W29,Rækker!W37,IF(AF6=Rækker!Z29,Rækker!Z37,IF(AF6=Rækker!AC29,Rækker!AC37,IF(AF6=Rækker!AF29,Rækker!AF37,IF(AF6=Rækker!AI29,Rækker!AI37,IF(AF6=Rækker!AL29,Rækker!AL37,IF(AF6=Rækker!AO29,Rækker!AO37,EY13)))))))</f>
        <v>1</v>
      </c>
      <c r="EY13" s="25">
        <f>IF(AF6=Rækker!AR29,Rækker!AR37,IF(AF6=Rækker!AU29,Rækker!AU37,IF(AF6=Rækker!AX29,Rækker!AX37,IF(AF6=Rækker!BA29,Rækker!BA37,IF(AF6=Rækker!BD29,Rækker!BD37,IF(AF6=Rækker!BG29,Rækker!BG37,0))))))</f>
        <v>0</v>
      </c>
      <c r="EZ13" s="25" t="str">
        <f>IF(AF6=Rækker!B29,Rækker!C37,IF(AF6=Rækker!E29,Rækker!F37,IF(AF6=Rækker!H29,Rækker!I37,IF(AF6=Rækker!K29,Rækker!L37,IF(AF6=Rækker!N29,Rækker!O37,IF(AF6=Rækker!Q29,Rækker!R37,IF(AF6=Rækker!T29,Rækker!U37,FA13)))))))</f>
        <v>1x</v>
      </c>
      <c r="FA13" s="25" t="str">
        <f>IF(AF6=Rækker!W29,Rækker!X37,IF(AF6=Rækker!Z29,Rækker!AA37,IF(AF6=Rækker!AC29,Rækker!AD37,IF(AF6=Rækker!AF29,Rækker!AG37,IF(AF6=Rækker!AI29,Rækker!AJ37,IF(AF6=Rækker!AL29,Rækker!AM37,IF(AF6=Rækker!AO29,Rækker!AP37,FB13)))))))</f>
        <v>1x</v>
      </c>
      <c r="FB13" s="25">
        <f>IF(AF6=Rækker!AR29,Rækker!AS37,IF(AF6=Rækker!AU29,Rækker!AV37,IF(AF6=Rækker!AX29,Rækker!AY37,IF(AF6=Rækker!BA29,Rækker!BB37,IF(AF6=Rækker!BD29,Rækker!BE37,IF(AF6=Rækker!BG29,Rækker!BH37,0))))))</f>
        <v>0</v>
      </c>
      <c r="FC13" s="25">
        <f t="shared" si="69"/>
        <v>1</v>
      </c>
      <c r="FD13" s="25" t="str">
        <f t="shared" si="70"/>
        <v>1X</v>
      </c>
      <c r="FE13" s="25">
        <f>IF(AH6=Rækker!B29,Rækker!B37,IF(AH6=Rækker!E29,Rækker!E37,IF(AH6=Rækker!H29,Rækker!H37,IF(AH6=Rækker!K29,Rækker!K37,IF(AH6=Rækker!N29,Rækker!N37,IF(AH6=Rækker!Q29,Rækker!Q37,IF(AH6=Rækker!T29,Rækker!T37,FF13)))))))</f>
        <v>1</v>
      </c>
      <c r="FF13" s="25">
        <f>IF(AH6=Rækker!W29,Rækker!W37,IF(AH6=Rækker!Z29,Rækker!Z37,IF(AH6=Rækker!AC29,Rækker!AC37,IF(AH6=Rækker!AF29,Rækker!AF37,IF(AH6=Rækker!AI29,Rækker!AI37,IF(AH6=Rækker!AL29,Rækker!AL37,IF(AH6=Rækker!AO29,Rækker!AO37,FG13)))))))</f>
        <v>1</v>
      </c>
      <c r="FG13" s="25">
        <f>IF(AH6=Rækker!AR29,Rækker!AR37,IF(AH6=Rækker!AU29,Rækker!AU37,IF(AH6=Rækker!AX29,Rækker!AX37,IF(AH6=Rækker!BA29,Rækker!BA37,IF(AH6=Rækker!BD29,Rækker!BD37,IF(AH6=Rækker!BG29,Rækker!BG37,0))))))</f>
        <v>0</v>
      </c>
      <c r="FH13" s="25" t="str">
        <f>IF(AH6=Rækker!B29,Rækker!C37,IF(AH6=Rækker!E29,Rækker!F37,IF(AH6=Rækker!H29,Rækker!I37,IF(AH6=Rækker!K29,Rækker!L37,IF(AH6=Rækker!N29,Rækker!O37,IF(AH6=Rækker!Q29,Rækker!R37,IF(AH6=Rækker!T29,Rækker!U37,FI13)))))))</f>
        <v>1x</v>
      </c>
      <c r="FI13" s="25" t="str">
        <f>IF(AH6=Rækker!W29,Rækker!X37,IF(AH6=Rækker!Z29,Rækker!AA37,IF(AH6=Rækker!AC29,Rækker!AD37,IF(AH6=Rækker!AF29,Rækker!AG37,IF(AH6=Rækker!AI29,Rækker!AJ37,IF(AH6=Rækker!AL29,Rækker!AM37,IF(AH6=Rækker!AO29,Rækker!AP37,FJ13)))))))</f>
        <v>1x</v>
      </c>
      <c r="FJ13" s="25">
        <f>IF(AH6=Rækker!AR29,Rækker!AS37,IF(AH6=Rækker!AU29,Rækker!AV37,IF(AH6=Rækker!AX29,Rækker!AY37,IF(AH6=Rækker!BA29,Rækker!BB37,IF(AH6=Rækker!BD29,Rækker!BE37,IF(AH6=Rækker!BG29,Rækker!BH37,0))))))</f>
        <v>0</v>
      </c>
      <c r="FK13" s="25">
        <f t="shared" si="71"/>
        <v>1</v>
      </c>
      <c r="FL13" s="25" t="str">
        <f t="shared" si="72"/>
        <v>1X</v>
      </c>
      <c r="FM13" s="25">
        <f>IF(AJ6=Rækker!B29,Rækker!B37,IF(AJ6=Rækker!E29,Rækker!E37,IF(AJ6=Rækker!H29,Rækker!H37,IF(AJ6=Rækker!K29,Rækker!K37,IF(AJ6=Rækker!N29,Rækker!N37,IF(AJ6=Rækker!Q29,Rækker!Q37,IF(AJ6=Rækker!T29,Rækker!T37,FN13)))))))</f>
        <v>1</v>
      </c>
      <c r="FN13" s="25">
        <f>IF(AJ6=Rækker!W29,Rækker!W37,IF(AJ6=Rækker!Z29,Rækker!Z37,IF(AJ6=Rækker!AC29,Rækker!AC37,IF(AJ6=Rækker!AF29,Rækker!AF37,IF(AJ6=Rækker!AI29,Rækker!AI37,IF(AJ6=Rækker!AL29,Rækker!AL37,IF(AJ6=Rækker!AO29,Rækker!AO37,FO13)))))))</f>
        <v>0</v>
      </c>
      <c r="FO13" s="25">
        <f>IF(AJ6=Rækker!AR29,Rækker!AR37,IF(AJ6=Rækker!AU29,Rækker!AU37,IF(AJ6=Rækker!AX29,Rækker!AX37,IF(AJ6=Rækker!BA29,Rækker!BA37,IF(AJ6=Rækker!BD29,Rækker!BD37,IF(AJ6=Rækker!BG29,Rækker!BG37,0))))))</f>
        <v>0</v>
      </c>
      <c r="FP13" s="25" t="str">
        <f>IF(AJ6=Rækker!B29,Rækker!C37,IF(AJ6=Rækker!E29,Rækker!F37,IF(AJ6=Rækker!H29,Rækker!I37,IF(AJ6=Rækker!K29,Rækker!L37,IF(AJ6=Rækker!N29,Rækker!O37,IF(AJ6=Rækker!Q29,Rækker!R37,IF(AJ6=Rækker!T29,Rækker!U37,FQ13)))))))</f>
        <v>1x</v>
      </c>
      <c r="FQ13" s="25">
        <f>IF(AJ6=Rækker!W29,Rækker!X37,IF(AJ6=Rækker!Z29,Rækker!AA37,IF(AJ6=Rækker!AC29,Rækker!AD37,IF(AJ6=Rækker!AF29,Rækker!AG37,IF(AJ6=Rækker!AI29,Rækker!AJ37,IF(AJ6=Rækker!AL29,Rækker!AM37,IF(AJ6=Rækker!AO29,Rækker!AP37,FR13)))))))</f>
        <v>0</v>
      </c>
      <c r="FR13" s="25">
        <f>IF(AJ6=Rækker!AR29,Rækker!AS37,IF(AJ6=Rækker!AU29,Rækker!AV37,IF(AJ6=Rækker!AX29,Rækker!AY37,IF(AJ6=Rækker!BA29,Rækker!BB37,IF(AJ6=Rækker!BD29,Rækker!BE37,IF(AJ6=Rækker!BG29,Rækker!BH37,0))))))</f>
        <v>0</v>
      </c>
      <c r="FS13" s="25">
        <f t="shared" si="73"/>
        <v>1</v>
      </c>
      <c r="FT13" s="25">
        <f t="shared" si="74"/>
        <v>1</v>
      </c>
      <c r="FU13" s="25">
        <f>IF(AL6=Rækker!B29,Rækker!B37,IF(AL6=Rækker!E29,Rækker!E37,IF(AL6=Rækker!H29,Rækker!H37,IF(AL6=Rækker!K29,Rækker!K37,IF(AL6=Rækker!N29,Rækker!N37,IF(AL6=Rækker!Q29,Rækker!Q37,IF(AL6=Rækker!T29,Rækker!T37,FV13)))))))</f>
        <v>1</v>
      </c>
      <c r="FV13" s="25">
        <f>IF(AL6=Rækker!W29,Rækker!W37,IF(AL6=Rækker!Z29,Rækker!Z37,IF(AL6=Rækker!AC29,Rækker!AC37,IF(AL6=Rækker!AF29,Rækker!AF37,IF(AL6=Rækker!AI29,Rækker!AI37,IF(AL6=Rækker!AL29,Rækker!AL37,IF(AL6=Rækker!AO29,Rækker!AO37,FW13)))))))</f>
        <v>1</v>
      </c>
      <c r="FW13" s="25">
        <f>IF(AL6=Rækker!AR29,Rækker!AR37,IF(AL6=Rækker!AU29,Rækker!AU37,IF(AL6=Rækker!AX29,Rækker!AX37,IF(AL6=Rækker!BA29,Rækker!BA37,IF(AL6=Rækker!BD29,Rækker!BD37,IF(AL6=Rækker!BG29,Rækker!BG37,0))))))</f>
        <v>1</v>
      </c>
      <c r="FX13" s="25">
        <f>IF(AL6=Rækker!B29,Rækker!C37,IF(AL6=Rækker!E29,Rækker!F37,IF(AL6=Rækker!H29,Rækker!I37,IF(AL6=Rækker!K29,Rækker!L37,IF(AL6=Rækker!N29,Rækker!O37,IF(AL6=Rækker!Q29,Rækker!R37,IF(AL6=Rækker!T29,Rækker!U37,FY13)))))))</f>
        <v>1</v>
      </c>
      <c r="FY13" s="25">
        <f>IF(AL6=Rækker!W29,Rækker!X37,IF(AL6=Rækker!Z29,Rækker!AA37,IF(AL6=Rækker!AC29,Rækker!AD37,IF(AL6=Rækker!AF29,Rækker!AG37,IF(AL6=Rækker!AI29,Rækker!AJ37,IF(AL6=Rækker!AL29,Rækker!AM37,IF(AL6=Rækker!AO29,Rækker!AP37,FZ13)))))))</f>
        <v>1</v>
      </c>
      <c r="FZ13" s="25">
        <f>IF(AL6=Rækker!AR29,Rækker!AS37,IF(AL6=Rækker!AU29,Rækker!AV37,IF(AL6=Rækker!AX29,Rækker!AY37,IF(AL6=Rækker!BA29,Rækker!BB37,IF(AL6=Rækker!BD29,Rækker!BE37,IF(AL6=Rækker!BG29,Rækker!BH37,0))))))</f>
        <v>1</v>
      </c>
      <c r="GA13" s="25">
        <f t="shared" si="75"/>
        <v>1</v>
      </c>
      <c r="GB13" s="25">
        <f t="shared" si="76"/>
        <v>12</v>
      </c>
      <c r="GC13" s="25">
        <f>IF(AN6=Rækker!B29,Rækker!B37,IF(AN6=Rækker!E29,Rækker!E37,IF(AN6=Rækker!H29,Rækker!H37,IF(AN6=Rækker!K29,Rækker!K37,IF(AN6=Rækker!N29,Rækker!N37,IF(AN6=Rækker!Q29,Rækker!Q37,IF(AN6=Rækker!T29,Rækker!T37,GD13)))))))</f>
        <v>1</v>
      </c>
      <c r="GD13" s="25">
        <f>IF(AN6=Rækker!W29,Rækker!W37,IF(AN6=Rækker!Z29,Rækker!Z37,IF(AN6=Rækker!AC29,Rækker!AC37,IF(AN6=Rækker!AF29,Rækker!AF37,IF(AN6=Rækker!AI29,Rækker!AI37,IF(AN6=Rækker!AL29,Rækker!AL37,IF(AN6=Rækker!AO29,Rækker!AO37,GE13)))))))</f>
        <v>1</v>
      </c>
      <c r="GE13" s="25">
        <f>IF(AN6=Rækker!AR29,Rækker!AR37,IF(AN6=Rækker!AU29,Rækker!AU37,IF(AN6=Rækker!AX29,Rækker!AX37,IF(AN6=Rækker!BA29,Rækker!BA37,IF(AN6=Rækker!BD29,Rækker!BD37,IF(AN6=Rækker!BG29,Rækker!BG37,0))))))</f>
        <v>0</v>
      </c>
      <c r="GF13" s="25">
        <f>IF(AN6=Rækker!B29,Rækker!C37,IF(AN6=Rækker!E29,Rækker!F37,IF(AN6=Rækker!H29,Rækker!I37,IF(AN6=Rækker!K29,Rækker!L37,IF(AN6=Rækker!N29,Rækker!O37,IF(AN6=Rækker!Q29,Rækker!R37,IF(AN6=Rækker!T29,Rækker!U37,GG13)))))))</f>
        <v>12</v>
      </c>
      <c r="GG13" s="25">
        <f>IF(AN6=Rækker!W29,Rækker!X37,IF(AN6=Rækker!Z29,Rækker!AA37,IF(AN6=Rækker!AC29,Rækker!AD37,IF(AN6=Rækker!AF29,Rækker!AG37,IF(AN6=Rækker!AI29,Rækker!AJ37,IF(AN6=Rækker!AL29,Rækker!AM37,IF(AN6=Rækker!AO29,Rækker!AP37,GH13)))))))</f>
        <v>12</v>
      </c>
      <c r="GH13" s="25">
        <f>IF(AN6=Rækker!AR29,Rækker!AS37,IF(AN6=Rækker!AU29,Rækker!AV37,IF(AN6=Rækker!AX29,Rækker!AY37,IF(AN6=Rækker!BA29,Rækker!BB37,IF(AN6=Rækker!BD29,Rækker!BE37,IF(AN6=Rækker!BG29,Rækker!BH37,0))))))</f>
        <v>0</v>
      </c>
      <c r="GI13" s="25" t="str">
        <f t="shared" si="77"/>
        <v>1*</v>
      </c>
      <c r="GJ13" s="25">
        <f t="shared" si="78"/>
        <v>1</v>
      </c>
      <c r="GK13" s="25" t="str">
        <f>IF(AP6=Rækker!B29,Rækker!B37,IF(AP6=Rækker!E29,Rækker!E37,IF(AP6=Rækker!H29,Rækker!H37,IF(AP6=Rækker!K29,Rækker!K37,IF(AP6=Rækker!N29,Rækker!N37,IF(AP6=Rækker!Q29,Rækker!Q37,IF(AP6=Rækker!T29,Rækker!T37,GL13)))))))</f>
        <v>1*</v>
      </c>
      <c r="GL13" s="25">
        <f>IF(AP6=Rækker!W29,Rækker!W37,IF(AP6=Rækker!Z29,Rækker!Z37,IF(AP6=Rækker!AC29,Rækker!AC37,IF(AP6=Rækker!AF29,Rækker!AF37,IF(AP6=Rækker!AI29,Rækker!AI37,IF(AP6=Rækker!AL29,Rækker!AL37,IF(AP6=Rækker!AO29,Rækker!AO37,GM13)))))))</f>
        <v>0</v>
      </c>
      <c r="GM13" s="25">
        <f>IF(AP6=Rækker!AR29,Rækker!AR37,IF(AP6=Rækker!AU29,Rækker!AU37,IF(AP6=Rækker!AX29,Rækker!AX37,IF(AP6=Rækker!BA29,Rækker!BA37,IF(AP6=Rækker!BD29,Rækker!BD37,IF(AP6=Rækker!BG29,Rækker!BG37,0))))))</f>
        <v>0</v>
      </c>
      <c r="GN13" s="25">
        <f>IF(AP6=Rækker!B29,Rækker!C37,IF(AP6=Rækker!E29,Rækker!F37,IF(AP6=Rækker!H29,Rækker!I37,IF(AP6=Rækker!K29,Rækker!L37,IF(AP6=Rækker!N29,Rækker!O37,IF(AP6=Rækker!Q29,Rækker!R37,IF(AP6=Rækker!T29,Rækker!U37,GO13)))))))</f>
        <v>1</v>
      </c>
      <c r="GO13" s="25">
        <f>IF(AP6=Rækker!W29,Rækker!X37,IF(AP6=Rækker!Z29,Rækker!AA37,IF(AP6=Rækker!AC29,Rækker!AD37,IF(AP6=Rækker!AF29,Rækker!AG37,IF(AP6=Rækker!AI29,Rækker!AJ37,IF(AP6=Rækker!AL29,Rækker!AM37,IF(AP6=Rækker!AO29,Rækker!AP37,GP13)))))))</f>
        <v>0</v>
      </c>
      <c r="GP13" s="25">
        <f>IF(AP6=Rækker!AR29,Rækker!AS37,IF(AP6=Rækker!AU29,Rækker!AV37,IF(AP6=Rækker!AX29,Rækker!AY37,IF(AP6=Rækker!BA29,Rækker!BB37,IF(AP6=Rækker!BD29,Rækker!BE37,IF(AP6=Rækker!BG29,Rækker!BH37,0))))))</f>
        <v>0</v>
      </c>
      <c r="GQ13" s="25">
        <f t="shared" si="79"/>
        <v>1</v>
      </c>
      <c r="GR13" s="25">
        <f t="shared" si="80"/>
        <v>1</v>
      </c>
      <c r="GS13" s="25">
        <f>IF(AR6=Rækker!B29,Rækker!B37,IF(AR6=Rækker!E29,Rækker!E37,IF(AR6=Rækker!H29,Rækker!H37,IF(AR6=Rækker!K29,Rækker!K37,IF(AR6=Rækker!N29,Rækker!N37,IF(AR6=Rækker!Q29,Rækker!Q37,IF(AR6=Rækker!T29,Rækker!T37,GT13)))))))</f>
        <v>1</v>
      </c>
      <c r="GT13" s="25">
        <f>IF(AR6=Rækker!W29,Rækker!W37,IF(AR6=Rækker!Z29,Rækker!Z37,IF(AR6=Rækker!AC29,Rækker!AC37,IF(AR6=Rækker!AF29,Rækker!AF37,IF(AR6=Rækker!AI29,Rækker!AI37,IF(AR6=Rækker!AL29,Rækker!AL37,IF(AR6=Rækker!AO29,Rækker!AO37,GU13)))))))</f>
        <v>1</v>
      </c>
      <c r="GU13" s="25">
        <f>IF(AR6=Rækker!AR29,Rækker!AR37,IF(AR6=Rækker!AU29,Rækker!AU37,IF(AR6=Rækker!AX29,Rækker!AX37,IF(AR6=Rækker!BA29,Rækker!BA37,IF(AR6=Rækker!BD29,Rækker!BD37,IF(AR6=Rækker!BG29,Rækker!BG37,0))))))</f>
        <v>0</v>
      </c>
      <c r="GV13" s="25">
        <f>IF(AR6=Rækker!B29,Rækker!C37,IF(AR6=Rækker!E29,Rækker!F37,IF(AR6=Rækker!H29,Rækker!I37,IF(AR6=Rækker!K29,Rækker!L37,IF(AR6=Rækker!N29,Rækker!O37,IF(AR6=Rækker!Q29,Rækker!R37,IF(AR6=Rækker!T29,Rækker!U37,GW13)))))))</f>
        <v>1</v>
      </c>
      <c r="GW13" s="25">
        <f>IF(AR6=Rækker!W29,Rækker!X37,IF(AR6=Rækker!Z29,Rækker!AA37,IF(AR6=Rækker!AC29,Rækker!AD37,IF(AR6=Rækker!AF29,Rækker!AG37,IF(AR6=Rækker!AI29,Rækker!AJ37,IF(AR6=Rækker!AL29,Rækker!AM37,IF(AR6=Rækker!AO29,Rækker!AP37,GX13)))))))</f>
        <v>1</v>
      </c>
      <c r="GX13" s="25">
        <f>IF(AR6=Rækker!AR29,Rækker!AS37,IF(AR6=Rækker!AU29,Rækker!AV37,IF(AR6=Rækker!AX29,Rækker!AY37,IF(AR6=Rækker!BA29,Rækker!BB37,IF(AR6=Rækker!BD29,Rækker!BE37,IF(AR6=Rækker!BG29,Rækker!BH37,0))))))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Sheffield U - Wrexham..........................................................................................</v>
      </c>
      <c r="D14" s="121" t="s">
        <v>109</v>
      </c>
      <c r="E14" s="95" t="str">
        <f>IF('1. Division'!E14&lt;&gt;"",'1. Division'!E14,"")</f>
        <v/>
      </c>
      <c r="F14" s="41">
        <f t="shared" si="0"/>
        <v>1</v>
      </c>
      <c r="G14" s="42">
        <f t="shared" si="1"/>
        <v>12</v>
      </c>
      <c r="H14" s="41">
        <f t="shared" si="2"/>
        <v>1</v>
      </c>
      <c r="I14" s="42">
        <f t="shared" si="3"/>
        <v>1</v>
      </c>
      <c r="J14" s="41">
        <f t="shared" si="4"/>
        <v>2</v>
      </c>
      <c r="K14" s="43">
        <f t="shared" si="5"/>
        <v>12</v>
      </c>
      <c r="L14" s="41">
        <f t="shared" si="6"/>
        <v>1</v>
      </c>
      <c r="M14" s="43">
        <f t="shared" si="7"/>
        <v>1</v>
      </c>
      <c r="N14" s="41" t="str">
        <f t="shared" si="8"/>
        <v>X</v>
      </c>
      <c r="O14" s="43" t="str">
        <f t="shared" si="9"/>
        <v>1X2</v>
      </c>
      <c r="P14" s="41">
        <f t="shared" si="10"/>
        <v>1</v>
      </c>
      <c r="Q14" s="43">
        <f t="shared" si="11"/>
        <v>1</v>
      </c>
      <c r="R14" s="41">
        <f t="shared" si="12"/>
        <v>2</v>
      </c>
      <c r="S14" s="43">
        <f t="shared" si="13"/>
        <v>12</v>
      </c>
      <c r="T14" s="41" t="str">
        <f t="shared" si="14"/>
        <v>1*</v>
      </c>
      <c r="U14" s="43">
        <f t="shared" si="15"/>
        <v>1</v>
      </c>
      <c r="V14" s="41">
        <f t="shared" si="16"/>
        <v>1</v>
      </c>
      <c r="W14" s="43">
        <f t="shared" si="17"/>
        <v>1</v>
      </c>
      <c r="X14" s="41">
        <f t="shared" si="18"/>
        <v>1</v>
      </c>
      <c r="Y14" s="43">
        <f t="shared" si="19"/>
        <v>12</v>
      </c>
      <c r="Z14" s="41">
        <f t="shared" si="20"/>
        <v>1</v>
      </c>
      <c r="AA14" s="43" t="str">
        <f t="shared" si="21"/>
        <v>1X</v>
      </c>
      <c r="AB14" s="41">
        <f t="shared" si="22"/>
        <v>1</v>
      </c>
      <c r="AC14" s="43">
        <f t="shared" si="23"/>
        <v>12</v>
      </c>
      <c r="AD14" s="41">
        <f t="shared" si="24"/>
        <v>1</v>
      </c>
      <c r="AE14" s="43">
        <f t="shared" si="25"/>
        <v>1</v>
      </c>
      <c r="AF14" s="41">
        <f t="shared" si="26"/>
        <v>1</v>
      </c>
      <c r="AG14" s="43">
        <f t="shared" si="27"/>
        <v>1</v>
      </c>
      <c r="AH14" s="41">
        <f t="shared" si="28"/>
        <v>1</v>
      </c>
      <c r="AI14" s="43">
        <f t="shared" si="29"/>
        <v>1</v>
      </c>
      <c r="AJ14" s="41">
        <f t="shared" si="30"/>
        <v>2</v>
      </c>
      <c r="AK14" s="43">
        <f t="shared" si="31"/>
        <v>12</v>
      </c>
      <c r="AL14" s="41">
        <f t="shared" si="32"/>
        <v>1</v>
      </c>
      <c r="AM14" s="43" t="str">
        <f t="shared" si="33"/>
        <v>1X</v>
      </c>
      <c r="AN14" s="41">
        <f t="shared" si="34"/>
        <v>1</v>
      </c>
      <c r="AO14" s="43">
        <f t="shared" si="35"/>
        <v>12</v>
      </c>
      <c r="AP14" s="41">
        <f t="shared" si="36"/>
        <v>1</v>
      </c>
      <c r="AQ14" s="43">
        <f t="shared" si="37"/>
        <v>12</v>
      </c>
      <c r="AR14" s="41" t="str">
        <f t="shared" si="38"/>
        <v>X</v>
      </c>
      <c r="AS14" s="42" t="str">
        <f t="shared" si="39"/>
        <v>1X2</v>
      </c>
      <c r="AT14" s="21">
        <f t="shared" si="40"/>
        <v>0</v>
      </c>
      <c r="AU14" s="25">
        <f t="shared" si="41"/>
        <v>1</v>
      </c>
      <c r="AV14" s="25">
        <f t="shared" si="42"/>
        <v>12</v>
      </c>
      <c r="AW14" s="25">
        <f>IF(F6=Rækker!B29,Rækker!B38,IF(F6=Rækker!E29,Rækker!E38,IF(F6=Rækker!H29,Rækker!H38,IF(F6=Rækker!K29,Rækker!K38,IF(F6=Rækker!N29,Rækker!N38,IF(F6=Rækker!Q29,Rækker!Q38,IF(F6=Rækker!T29,Rækker!T38,AX14)))))))</f>
        <v>1</v>
      </c>
      <c r="AX14" s="25">
        <f>IF(F6=Rækker!W29,Rækker!W38,IF(F6=Rækker!Z29,Rækker!Z38,IF(F6=Rækker!AC29,Rækker!AC38,IF(F6=Rækker!AF29,Rækker!AF38,IF(F6=Rækker!AI29,Rækker!AI38,IF(F6=Rækker!AL29,Rækker!AL38,IF(F6=Rækker!AO29,Rækker!AO38,AY14)))))))</f>
        <v>0</v>
      </c>
      <c r="AY14" s="25">
        <f>IF(F6=Rækker!AR29,Rækker!AR38,IF(F6=Rækker!AU29,Rækker!AU38,IF(F6=Rækker!AX29,Rækker!AX38,IF(F6=Rækker!BA29,Rækker!BA38,IF(F6=Rækker!BD29,Rækker!BD38,IF(F6=Rækker!BG29,Rækker!BG38,0))))))</f>
        <v>0</v>
      </c>
      <c r="AZ14" s="25">
        <f>IF(F6=Rækker!B29,Rækker!C38,IF(F6=Rækker!E29,Rækker!F38,IF(F6=Rækker!H29,Rækker!I38,IF(F6=Rækker!K29,Rækker!L38,IF(F6=Rækker!N29,Rækker!O38,IF(F6=Rækker!Q29,Rækker!R38,IF(F6=Rækker!T29,Rækker!U38,BA14)))))))</f>
        <v>12</v>
      </c>
      <c r="BA14" s="25">
        <f>IF(F6=Rækker!W29,Rækker!X38,IF(F6=Rækker!Z29,Rækker!AA38,IF(F6=Rækker!AC29,Rækker!AD38,IF(F6=Rækker!AF29,Rækker!AG38,IF(F6=Rækker!AI29,Rækker!AJ38,IF(F6=Rækker!AL29,Rækker!AM38,IF(F6=Rækker!AO29,Rækker!AP38,BB14)))))))</f>
        <v>0</v>
      </c>
      <c r="BB14" s="25">
        <f>IF(F6=Rækker!AR29,Rækker!AS38,IF(F6=Rækker!AU29,Rækker!AV38,IF(F6=Rækker!AX29,Rækker!AY38,IF(F6=Rækker!BA29,Rækker!BB38,IF(F6=Rækker!BD29,Rækker!BE38,IF(F6=Rækker!BG29,Rækker!BH38,0))))))</f>
        <v>0</v>
      </c>
      <c r="BC14" s="25">
        <f t="shared" si="43"/>
        <v>1</v>
      </c>
      <c r="BD14" s="25">
        <f t="shared" si="44"/>
        <v>1</v>
      </c>
      <c r="BE14" s="25">
        <f>IF(H6=Rækker!B29,Rækker!B38,IF(H6=Rækker!E29,Rækker!E38,IF(H6=Rækker!H29,Rækker!H38,IF(H6=Rækker!K29,Rækker!K38,IF(H6=Rækker!N29,Rækker!N38,IF(H6=Rækker!Q29,Rækker!Q38,IF(H6=Rækker!T29,Rækker!T38,BF14)))))))</f>
        <v>1</v>
      </c>
      <c r="BF14" s="25">
        <f>IF(H6=Rækker!W29,Rækker!W38,IF(H6=Rækker!Z29,Rækker!Z38,IF(H6=Rækker!AC29,Rækker!AC38,IF(H6=Rækker!AF29,Rækker!AF38,IF(H6=Rækker!AI29,Rækker!AI38,IF(H6=Rækker!AL29,Rækker!AL38,IF(H6=Rækker!AO29,Rækker!AO38,BG14)))))))</f>
        <v>1</v>
      </c>
      <c r="BG14" s="25">
        <f>IF(H6=Rækker!AR29,Rækker!AR38,IF(H6=Rækker!AU29,Rækker!AU38,IF(H6=Rækker!AX29,Rækker!AX38,IF(H6=Rækker!BA29,Rækker!BA38,IF(H6=Rækker!BD29,Rækker!BD38,IF(H6=Rækker!BG29,Rækker!BG38,0))))))</f>
        <v>0</v>
      </c>
      <c r="BH14" s="25">
        <f>IF(H6=Rækker!B29,Rækker!C38,IF(H6=Rækker!E29,Rækker!F38,IF(H6=Rækker!H29,Rækker!I38,IF(H6=Rækker!K29,Rækker!L38,IF(H6=Rækker!N29,Rækker!O38,IF(H6=Rækker!Q29,Rækker!R38,IF(H6=Rækker!T29,Rækker!U38,BI14)))))))</f>
        <v>1</v>
      </c>
      <c r="BI14" s="25">
        <f>IF(H6=Rækker!W29,Rækker!X38,IF(H6=Rækker!Z29,Rækker!AA38,IF(H6=Rækker!AC29,Rækker!AD38,IF(H6=Rækker!AF29,Rækker!AG38,IF(H6=Rækker!AI29,Rækker!AJ38,IF(H6=Rækker!AL29,Rækker!AM38,IF(H6=Rækker!AO29,Rækker!AP38,BJ14)))))))</f>
        <v>1</v>
      </c>
      <c r="BJ14" s="25">
        <f>IF(H6=Rækker!AR29,Rækker!AS38,IF(H6=Rækker!AU29,Rækker!AV38,IF(H6=Rækker!AX29,Rækker!AY38,IF(H6=Rækker!BA29,Rækker!BB38,IF(H6=Rækker!BD29,Rækker!BE38,IF(H6=Rækker!BG29,Rækker!BH38,0))))))</f>
        <v>0</v>
      </c>
      <c r="BK14" s="25">
        <f t="shared" si="45"/>
        <v>2</v>
      </c>
      <c r="BL14" s="25">
        <f t="shared" si="46"/>
        <v>12</v>
      </c>
      <c r="BM14" s="25">
        <f>IF(J6=Rækker!B29,Rækker!B38,IF(J6=Rækker!E29,Rækker!E38,IF(J6=Rækker!H29,Rækker!H38,IF(J6=Rækker!K29,Rækker!K38,IF(J6=Rækker!N29,Rækker!N38,IF(J6=Rækker!Q29,Rækker!Q38,IF(J6=Rækker!T29,Rækker!T38,BN14)))))))</f>
        <v>2</v>
      </c>
      <c r="BN14" s="25">
        <f>IF(J6=Rækker!W29,Rækker!W38,IF(J6=Rækker!Z29,Rækker!Z38,IF(J6=Rækker!AC29,Rækker!AC38,IF(J6=Rækker!AF29,Rækker!AF38,IF(J6=Rækker!AI29,Rækker!AI38,IF(J6=Rækker!AL29,Rækker!AL38,IF(J6=Rækker!AO29,Rækker!AO38,BO14)))))))</f>
        <v>0</v>
      </c>
      <c r="BO14" s="25">
        <f>IF(J6=Rækker!AR29,Rækker!AR38,IF(J6=Rækker!AU29,Rækker!AU38,IF(J6=Rækker!AX29,Rækker!AX38,IF(J6=Rækker!BA29,Rækker!BA38,IF(J6=Rækker!BD29,Rækker!BD38,IF(J6=Rækker!BG29,Rækker!BG38,0))))))</f>
        <v>0</v>
      </c>
      <c r="BP14" s="25">
        <f>IF(J6=Rækker!B29,Rækker!C38,IF(J6=Rækker!E29,Rækker!F38,IF(J6=Rækker!H29,Rækker!I38,IF(J6=Rækker!K29,Rækker!L38,IF(J6=Rækker!N29,Rækker!O38,IF(J6=Rækker!Q29,Rækker!R38,IF(J6=Rækker!T29,Rækker!U38,BQ14)))))))</f>
        <v>12</v>
      </c>
      <c r="BQ14" s="25">
        <f>IF(J6=Rækker!W29,Rækker!X38,IF(J6=Rækker!Z29,Rækker!AA38,IF(J6=Rækker!AC29,Rækker!AD38,IF(J6=Rækker!AF29,Rækker!AG38,IF(J6=Rækker!AI29,Rækker!AJ38,IF(J6=Rækker!AL29,Rækker!AM38,IF(J6=Rækker!AO29,Rækker!AP38,BR14)))))))</f>
        <v>0</v>
      </c>
      <c r="BR14" s="25">
        <f>IF(J6=Rækker!AR29,Rækker!AS38,IF(J6=Rækker!AU29,Rækker!AV38,IF(J6=Rækker!AX29,Rækker!AY38,IF(J6=Rækker!BA29,Rækker!BB38,IF(J6=Rækker!BD29,Rækker!BE38,IF(J6=Rækker!BG29,Rækker!BH38,0))))))</f>
        <v>0</v>
      </c>
      <c r="BS14" s="25">
        <f t="shared" si="47"/>
        <v>1</v>
      </c>
      <c r="BT14" s="25">
        <f t="shared" si="48"/>
        <v>1</v>
      </c>
      <c r="BU14" s="25">
        <f>IF(L6=Rækker!B29,Rækker!B38,IF(L6=Rækker!E29,Rækker!E38,IF(L6=Rækker!H29,Rækker!H38,IF(L6=Rækker!K29,Rækker!K38,IF(L6=Rækker!N29,Rækker!N38,IF(L6=Rækker!Q29,Rækker!Q38,IF(L6=Rækker!T29,Rækker!T38,BV14)))))))</f>
        <v>1</v>
      </c>
      <c r="BV14" s="25">
        <f>IF(L6=Rækker!W29,Rækker!W38,IF(L6=Rækker!Z29,Rækker!Z38,IF(L6=Rækker!AC29,Rækker!AC38,IF(L6=Rækker!AF29,Rækker!AF38,IF(L6=Rækker!AI29,Rækker!AI38,IF(L6=Rækker!AL29,Rækker!AL38,IF(L6=Rækker!AO29,Rækker!AO38,BW14)))))))</f>
        <v>0</v>
      </c>
      <c r="BW14" s="25">
        <f>IF(L6=Rækker!AR29,Rækker!AR38,IF(L6=Rækker!AU29,Rækker!AU38,IF(L6=Rækker!AX29,Rækker!AX38,IF(L6=Rækker!BA29,Rækker!BA38,IF(L6=Rækker!BD29,Rækker!BD38,IF(L6=Rækker!BG29,Rækker!BG38,0))))))</f>
        <v>0</v>
      </c>
      <c r="BX14" s="25">
        <f>IF(L6=Rækker!B29,Rækker!C38,IF(L6=Rækker!E29,Rækker!F38,IF(L6=Rækker!H29,Rækker!I38,IF(L6=Rækker!K29,Rækker!L38,IF(L6=Rækker!N29,Rækker!O38,IF(L6=Rækker!Q29,Rækker!R38,IF(L6=Rækker!T29,Rækker!U38,BY14)))))))</f>
        <v>1</v>
      </c>
      <c r="BY14" s="25">
        <f>IF(L6=Rækker!W29,Rækker!X38,IF(L6=Rækker!Z29,Rækker!AA38,IF(L6=Rækker!AC29,Rækker!AD38,IF(L6=Rækker!AF29,Rækker!AG38,IF(L6=Rækker!AI29,Rækker!AJ38,IF(L6=Rækker!AL29,Rækker!AM38,IF(L6=Rækker!AO29,Rækker!AP38,BZ14)))))))</f>
        <v>0</v>
      </c>
      <c r="BZ14" s="25">
        <f>IF(L6=Rækker!AR29,Rækker!AS38,IF(L6=Rækker!AU29,Rækker!AV38,IF(L6=Rækker!AX29,Rækker!AY38,IF(L6=Rækker!BA29,Rækker!BB38,IF(L6=Rækker!BD29,Rækker!BE38,IF(L6=Rækker!BG29,Rækker!BH38,0))))))</f>
        <v>0</v>
      </c>
      <c r="CA14" s="25" t="str">
        <f t="shared" si="49"/>
        <v>X</v>
      </c>
      <c r="CB14" s="25" t="str">
        <f t="shared" si="50"/>
        <v>1X2</v>
      </c>
      <c r="CC14" s="25" t="str">
        <f>IF(N6=Rækker!B29,Rækker!B38,IF(N6=Rækker!E29,Rækker!E38,IF(N6=Rækker!H29,Rækker!H38,IF(N6=Rækker!K29,Rækker!K38,IF(N6=Rækker!N29,Rækker!N38,IF(N6=Rækker!Q29,Rækker!Q38,IF(N6=Rækker!T29,Rækker!T38,CD14)))))))</f>
        <v>x</v>
      </c>
      <c r="CD14" s="25" t="str">
        <f>IF(N6=Rækker!W29,Rækker!W38,IF(N6=Rækker!Z29,Rækker!Z38,IF(N6=Rækker!AC29,Rækker!AC38,IF(N6=Rækker!AF29,Rækker!AF38,IF(N6=Rækker!AI29,Rækker!AI38,IF(N6=Rækker!AL29,Rækker!AL38,IF(N6=Rækker!AO29,Rækker!AO38,CE14)))))))</f>
        <v>x</v>
      </c>
      <c r="CE14" s="25" t="str">
        <f>IF(N6=Rækker!AR29,Rækker!AR38,IF(N6=Rækker!AU29,Rækker!AU38,IF(N6=Rækker!AX29,Rækker!AX38,IF(N6=Rækker!BA29,Rækker!BA38,IF(N6=Rækker!BD29,Rækker!BD38,IF(N6=Rækker!BG29,Rækker!BG38,0))))))</f>
        <v>x</v>
      </c>
      <c r="CF14" s="25" t="str">
        <f>IF(N6=Rækker!B29,Rækker!C38,IF(N6=Rækker!E29,Rækker!F38,IF(N6=Rækker!H29,Rækker!I38,IF(N6=Rækker!K29,Rækker!L38,IF(N6=Rækker!N29,Rækker!O38,IF(N6=Rækker!Q29,Rækker!R38,IF(N6=Rækker!T29,Rækker!U38,CG14)))))))</f>
        <v>1x2</v>
      </c>
      <c r="CG14" s="25" t="str">
        <f>IF(N6=Rækker!W29,Rækker!X38,IF(N6=Rækker!Z29,Rækker!AA38,IF(N6=Rækker!AC29,Rækker!AD38,IF(N6=Rækker!AF29,Rækker!AG38,IF(N6=Rækker!AI29,Rækker!AJ38,IF(N6=Rækker!AL29,Rækker!AM38,IF(N6=Rækker!AO29,Rækker!AP38,CH14)))))))</f>
        <v>1x2</v>
      </c>
      <c r="CH14" s="25" t="str">
        <f>IF(N6=Rækker!AR29,Rækker!AS38,IF(N6=Rækker!AU29,Rækker!AV38,IF(N6=Rækker!AX29,Rækker!AY38,IF(N6=Rækker!BA29,Rækker!BB38,IF(N6=Rækker!BD29,Rækker!BE38,IF(N6=Rækker!BG29,Rækker!BH38,0))))))</f>
        <v>1x2</v>
      </c>
      <c r="CI14" s="25">
        <f t="shared" si="51"/>
        <v>1</v>
      </c>
      <c r="CJ14" s="25">
        <f t="shared" si="52"/>
        <v>1</v>
      </c>
      <c r="CK14" s="25">
        <f>IF(P6=Rækker!B29,Rækker!B38,IF(P6=Rækker!E29,Rækker!E38,IF(P6=Rækker!H29,Rækker!H38,IF(P6=Rækker!K29,Rækker!K38,IF(P6=Rækker!N29,Rækker!N38,IF(P6=Rækker!Q29,Rækker!Q38,IF(P6=Rækker!T29,Rækker!T38,CL14)))))))</f>
        <v>1</v>
      </c>
      <c r="CL14" s="25">
        <f>IF(P6=Rækker!W29,Rækker!W38,IF(P6=Rækker!Z29,Rækker!Z38,IF(P6=Rækker!AC29,Rækker!AC38,IF(P6=Rækker!AF29,Rækker!AF38,IF(P6=Rækker!AI29,Rækker!AI38,IF(P6=Rækker!AL29,Rækker!AL38,IF(P6=Rækker!AO29,Rækker!AO38,CM14)))))))</f>
        <v>1</v>
      </c>
      <c r="CM14" s="25">
        <f>IF(P6=Rækker!AR29,Rækker!AR38,IF(P6=Rækker!AU29,Rækker!AU38,IF(P6=Rækker!AX29,Rækker!AX38,IF(P6=Rækker!BA29,Rækker!BA38,IF(P6=Rækker!BD29,Rækker!BD38,IF(P6=Rækker!BG29,Rækker!BG38,0))))))</f>
        <v>0</v>
      </c>
      <c r="CN14" s="25">
        <f>IF(P6=Rækker!B29,Rækker!C38,IF(P6=Rækker!E29,Rækker!F38,IF(P6=Rækker!H29,Rækker!I38,IF(P6=Rækker!K29,Rækker!L38,IF(P6=Rækker!N29,Rækker!O38,IF(P6=Rækker!Q29,Rækker!R38,IF(P6=Rækker!T29,Rækker!U38,CO14)))))))</f>
        <v>1</v>
      </c>
      <c r="CO14" s="25">
        <f>IF(P6=Rækker!W29,Rækker!X38,IF(P6=Rækker!Z29,Rækker!AA38,IF(P6=Rækker!AC29,Rækker!AD38,IF(P6=Rækker!AF29,Rækker!AG38,IF(P6=Rækker!AI29,Rækker!AJ38,IF(P6=Rækker!AL29,Rækker!AM38,IF(P6=Rækker!AO29,Rækker!AP38,CP14)))))))</f>
        <v>1</v>
      </c>
      <c r="CP14" s="25">
        <f>IF(P6=Rækker!AR29,Rækker!AS38,IF(P6=Rækker!AU29,Rækker!AV38,IF(P6=Rækker!AX29,Rækker!AY38,IF(P6=Rækker!BA29,Rækker!BB38,IF(P6=Rækker!BD29,Rækker!BE38,IF(P6=Rækker!BG29,Rækker!BH38,0))))))</f>
        <v>0</v>
      </c>
      <c r="CQ14" s="25">
        <f t="shared" si="53"/>
        <v>2</v>
      </c>
      <c r="CR14" s="25">
        <f t="shared" si="54"/>
        <v>12</v>
      </c>
      <c r="CS14" s="25">
        <f>IF(R6=Rækker!B29,Rækker!B38,IF(R6=Rækker!E29,Rækker!E38,IF(R6=Rækker!H29,Rækker!H38,IF(R6=Rækker!K29,Rækker!K38,IF(R6=Rækker!N29,Rækker!N38,IF(R6=Rækker!Q29,Rækker!Q38,IF(R6=Rækker!T29,Rækker!T38,CT14)))))))</f>
        <v>2</v>
      </c>
      <c r="CT14" s="25">
        <f>IF(R6=Rækker!W29,Rækker!W38,IF(R6=Rækker!Z29,Rækker!Z38,IF(R6=Rækker!AC29,Rækker!AC38,IF(R6=Rækker!AF29,Rækker!AF38,IF(R6=Rækker!AI29,Rækker!AI38,IF(R6=Rækker!AL29,Rækker!AL38,IF(R6=Rækker!AO29,Rækker!AO38,CU14)))))))</f>
        <v>2</v>
      </c>
      <c r="CU14" s="25">
        <f>IF(R6=Rækker!AR29,Rækker!AR38,IF(R6=Rækker!AU29,Rækker!AU38,IF(R6=Rækker!AX29,Rækker!AX38,IF(R6=Rækker!BA29,Rækker!BA38,IF(R6=Rækker!BD29,Rækker!BD38,IF(R6=Rækker!BG29,Rækker!BG38,0))))))</f>
        <v>2</v>
      </c>
      <c r="CV14" s="25">
        <f>IF(R6=Rækker!B29,Rækker!C38,IF(R6=Rækker!E29,Rækker!F38,IF(R6=Rækker!H29,Rækker!I38,IF(R6=Rækker!K29,Rækker!L38,IF(R6=Rækker!N29,Rækker!O38,IF(R6=Rækker!Q29,Rækker!R38,IF(R6=Rækker!T29,Rækker!U38,CW14)))))))</f>
        <v>12</v>
      </c>
      <c r="CW14" s="25">
        <f>IF(R6=Rækker!W29,Rækker!X38,IF(R6=Rækker!Z29,Rækker!AA38,IF(R6=Rækker!AC29,Rækker!AD38,IF(R6=Rækker!AF29,Rækker!AG38,IF(R6=Rækker!AI29,Rækker!AJ38,IF(R6=Rækker!AL29,Rækker!AM38,IF(R6=Rækker!AO29,Rækker!AP38,CX14)))))))</f>
        <v>12</v>
      </c>
      <c r="CX14" s="25">
        <f>IF(R6=Rækker!AR29,Rækker!AS38,IF(R6=Rækker!AU29,Rækker!AV38,IF(R6=Rækker!AX29,Rækker!AY38,IF(R6=Rækker!BA29,Rækker!BB38,IF(R6=Rækker!BD29,Rækker!BE38,IF(R6=Rækker!BG29,Rækker!BH38,0))))))</f>
        <v>12</v>
      </c>
      <c r="CY14" s="25" t="str">
        <f t="shared" si="55"/>
        <v>1*</v>
      </c>
      <c r="CZ14" s="25">
        <f t="shared" si="56"/>
        <v>1</v>
      </c>
      <c r="DA14" s="25" t="str">
        <f>IF(T6=Rækker!B29,Rækker!B38,IF(T6=Rækker!E29,Rækker!E38,IF(T6=Rækker!H29,Rækker!H38,IF(T6=Rækker!K29,Rækker!K38,IF(T6=Rækker!N29,Rækker!N38,IF(T6=Rækker!Q29,Rækker!Q38,IF(T6=Rækker!T29,Rækker!T38,DB14)))))))</f>
        <v>1*</v>
      </c>
      <c r="DB14" s="25" t="str">
        <f>IF(T6=Rækker!W29,Rækker!W38,IF(T6=Rækker!Z29,Rækker!Z38,IF(T6=Rækker!AC29,Rækker!AC38,IF(T6=Rækker!AF29,Rækker!AF38,IF(T6=Rækker!AI29,Rækker!AI38,IF(T6=Rækker!AL29,Rækker!AL38,IF(T6=Rækker!AO29,Rækker!AO38,DC14)))))))</f>
        <v>1*</v>
      </c>
      <c r="DC14" s="25" t="str">
        <f>IF(T6=Rækker!AR29,Rækker!AR38,IF(T6=Rækker!AU29,Rækker!AU38,IF(T6=Rækker!AX29,Rækker!AX38,IF(T6=Rækker!BA29,Rækker!BA38,IF(T6=Rækker!BD29,Rækker!BD38,IF(T6=Rækker!BG29,Rækker!BG38,0))))))</f>
        <v>1*</v>
      </c>
      <c r="DD14" s="25">
        <f>IF(T6=Rækker!B29,Rækker!C38,IF(T6=Rækker!E29,Rækker!F38,IF(T6=Rækker!H29,Rækker!I38,IF(T6=Rækker!K29,Rækker!L38,IF(T6=Rækker!N29,Rækker!O38,IF(T6=Rækker!Q29,Rækker!R38,IF(T6=Rækker!T29,Rækker!U38,DE14)))))))</f>
        <v>1</v>
      </c>
      <c r="DE14" s="25">
        <f>IF(T6=Rækker!W29,Rækker!X38,IF(T6=Rækker!Z29,Rækker!AA38,IF(T6=Rækker!AC29,Rækker!AD38,IF(T6=Rækker!AF29,Rækker!AG38,IF(T6=Rækker!AI29,Rækker!AJ38,IF(T6=Rækker!AL29,Rækker!AM38,IF(T6=Rækker!AO29,Rækker!AP38,DF14)))))))</f>
        <v>1</v>
      </c>
      <c r="DF14" s="25">
        <f>IF(T6=Rækker!AR29,Rækker!AS38,IF(T6=Rækker!AU29,Rækker!AV38,IF(T6=Rækker!AX29,Rækker!AY38,IF(T6=Rækker!BA29,Rækker!BB38,IF(T6=Rækker!BD29,Rækker!BE38,IF(T6=Rækker!BG29,Rækker!BH38,0))))))</f>
        <v>1</v>
      </c>
      <c r="DG14" s="25">
        <f t="shared" si="57"/>
        <v>1</v>
      </c>
      <c r="DH14" s="25">
        <f t="shared" si="58"/>
        <v>1</v>
      </c>
      <c r="DI14" s="25">
        <f>IF(V6=Rækker!B29,Rækker!B38,IF(V6=Rækker!E29,Rækker!E38,IF(V6=Rækker!H29,Rækker!H38,IF(V6=Rækker!K29,Rækker!K38,IF(V6=Rækker!N29,Rækker!N38,IF(V6=Rækker!Q29,Rækker!Q38,IF(V6=Rækker!T29,Rækker!T38,DJ14)))))))</f>
        <v>1</v>
      </c>
      <c r="DJ14" s="25">
        <f>IF(V6=Rækker!W29,Rækker!W38,IF(V6=Rækker!Z29,Rækker!Z38,IF(V6=Rækker!AC29,Rækker!AC38,IF(V6=Rækker!AF29,Rækker!AF38,IF(V6=Rækker!AI29,Rækker!AI38,IF(V6=Rækker!AL29,Rækker!AL38,IF(V6=Rækker!AO29,Rækker!AO38,DK14)))))))</f>
        <v>1</v>
      </c>
      <c r="DK14" s="25">
        <f>IF(V6=Rækker!AR29,Rækker!AR38,IF(V6=Rækker!AU29,Rækker!AU38,IF(V6=Rækker!AX29,Rækker!AX38,IF(V6=Rækker!BA29,Rækker!BA38,IF(V6=Rækker!BD29,Rækker!BD38,IF(V6=Rækker!BG29,Rækker!BG38,0))))))</f>
        <v>1</v>
      </c>
      <c r="DL14" s="25">
        <f>IF(V6=Rækker!B29,Rækker!C38,IF(V6=Rækker!E29,Rækker!F38,IF(V6=Rækker!H29,Rækker!I38,IF(V6=Rækker!K29,Rækker!L38,IF(V6=Rækker!N29,Rækker!O38,IF(V6=Rækker!Q29,Rækker!R38,IF(V6=Rækker!T29,Rækker!U38,DM14)))))))</f>
        <v>1</v>
      </c>
      <c r="DM14" s="25">
        <f>IF(V6=Rækker!W29,Rækker!X38,IF(V6=Rækker!Z29,Rækker!AA38,IF(V6=Rækker!AC29,Rækker!AD38,IF(V6=Rækker!AF29,Rækker!AG38,IF(V6=Rækker!AI29,Rækker!AJ38,IF(V6=Rækker!AL29,Rækker!AM38,IF(V6=Rækker!AO29,Rækker!AP38,DN14)))))))</f>
        <v>1</v>
      </c>
      <c r="DN14" s="25">
        <f>IF(V6=Rækker!AR29,Rækker!AS38,IF(V6=Rækker!AU29,Rækker!AV38,IF(V6=Rækker!AX29,Rækker!AY38,IF(V6=Rækker!BA29,Rækker!BB38,IF(V6=Rækker!BD29,Rækker!BE38,IF(V6=Rækker!BG29,Rækker!BH38,0))))))</f>
        <v>1</v>
      </c>
      <c r="DO14" s="25">
        <f t="shared" si="59"/>
        <v>1</v>
      </c>
      <c r="DP14" s="25">
        <f t="shared" si="60"/>
        <v>12</v>
      </c>
      <c r="DQ14" s="25">
        <f>IF(X6=Rækker!B29,Rækker!B38,IF(X6=Rækker!E29,Rækker!E38,IF(X6=Rækker!H29,Rækker!H38,IF(X6=Rækker!K29,Rækker!K38,IF(X6=Rækker!N29,Rækker!N38,IF(X6=Rækker!Q29,Rækker!Q38,IF(X6=Rækker!T29,Rækker!T38,DR14)))))))</f>
        <v>1</v>
      </c>
      <c r="DR14" s="25">
        <f>IF(X6=Rækker!W29,Rækker!W38,IF(X6=Rækker!Z29,Rækker!Z38,IF(X6=Rækker!AC29,Rækker!AC38,IF(X6=Rækker!AF29,Rækker!AF38,IF(X6=Rækker!AI29,Rækker!AI38,IF(X6=Rækker!AL29,Rækker!AL38,IF(X6=Rækker!AO29,Rækker!AO38,DS14)))))))</f>
        <v>0</v>
      </c>
      <c r="DS14" s="25">
        <f>IF(X6=Rækker!AR29,Rækker!AR38,IF(X6=Rækker!AU29,Rækker!AU38,IF(X6=Rækker!AX29,Rækker!AX38,IF(X6=Rækker!BA29,Rækker!BA38,IF(X6=Rækker!BD29,Rækker!BD38,IF(X6=Rækker!BG29,Rækker!BG38,0))))))</f>
        <v>0</v>
      </c>
      <c r="DT14" s="25">
        <f>IF(X6=Rækker!B29,Rækker!C38,IF(X6=Rækker!E29,Rækker!F38,IF(X6=Rækker!H29,Rækker!I38,IF(X6=Rækker!K29,Rækker!L38,IF(X6=Rækker!N29,Rækker!O38,IF(X6=Rækker!Q29,Rækker!R38,IF(X6=Rækker!T29,Rækker!U38,DU14)))))))</f>
        <v>12</v>
      </c>
      <c r="DU14" s="25">
        <f>IF(X6=Rækker!W29,Rækker!X38,IF(X6=Rækker!Z29,Rækker!AA38,IF(X6=Rækker!AC29,Rækker!AD38,IF(X6=Rækker!AF29,Rækker!AG38,IF(X6=Rækker!AI29,Rækker!AJ38,IF(X6=Rækker!AL29,Rækker!AM38,IF(X6=Rækker!AO29,Rækker!AP38,DV14)))))))</f>
        <v>0</v>
      </c>
      <c r="DV14" s="25">
        <f>IF(X6=Rækker!AR29,Rækker!AS38,IF(X6=Rækker!AU29,Rækker!AV38,IF(X6=Rækker!AX29,Rækker!AY38,IF(X6=Rækker!BA29,Rækker!BB38,IF(X6=Rækker!BD29,Rækker!BE38,IF(X6=Rækker!BG29,Rækker!BH38,0))))))</f>
        <v>0</v>
      </c>
      <c r="DW14" s="25">
        <f t="shared" si="61"/>
        <v>1</v>
      </c>
      <c r="DX14" s="25" t="str">
        <f t="shared" si="62"/>
        <v>1X</v>
      </c>
      <c r="DY14" s="25">
        <f>IF(Z6=Rækker!B29,Rækker!B38,IF(Z6=Rækker!E29,Rækker!E38,IF(Z6=Rækker!H29,Rækker!H38,IF(Z6=Rækker!K29,Rækker!K38,IF(Z6=Rækker!N29,Rækker!N38,IF(Z6=Rækker!Q29,Rækker!Q38,IF(Z6=Rækker!T29,Rækker!T38,DZ14)))))))</f>
        <v>1</v>
      </c>
      <c r="DZ14" s="25">
        <f>IF(Z6=Rækker!W29,Rækker!W38,IF(Z6=Rækker!Z29,Rækker!Z38,IF(Z6=Rækker!AC29,Rækker!AC38,IF(Z6=Rækker!AF29,Rækker!AF38,IF(Z6=Rækker!AI29,Rækker!AI38,IF(Z6=Rækker!AL29,Rækker!AL38,IF(Z6=Rækker!AO29,Rækker!AO38,EA14)))))))</f>
        <v>0</v>
      </c>
      <c r="EA14" s="25">
        <f>IF(Z6=Rækker!AR29,Rækker!AR38,IF(Z6=Rækker!AU29,Rækker!AU38,IF(Z6=Rækker!AX29,Rækker!AX38,IF(Z6=Rækker!BA29,Rækker!BA38,IF(Z6=Rækker!BD29,Rækker!BD38,IF(Z6=Rækker!BG29,Rækker!BG38,0))))))</f>
        <v>0</v>
      </c>
      <c r="EB14" s="25" t="str">
        <f>IF(Z6=Rækker!B29,Rækker!C38,IF(Z6=Rækker!E29,Rækker!F38,IF(Z6=Rækker!H29,Rækker!I38,IF(Z6=Rækker!K29,Rækker!L38,IF(Z6=Rækker!N29,Rækker!O38,IF(Z6=Rækker!Q29,Rækker!R38,IF(Z6=Rækker!T29,Rækker!U38,EC14)))))))</f>
        <v>1x</v>
      </c>
      <c r="EC14" s="25">
        <f>IF(Z6=Rækker!W29,Rækker!X38,IF(Z6=Rækker!Z29,Rækker!AA38,IF(Z6=Rækker!AC29,Rækker!AD38,IF(Z6=Rækker!AF29,Rækker!AG38,IF(Z6=Rækker!AI29,Rækker!AJ38,IF(Z6=Rækker!AL29,Rækker!AM38,IF(Z6=Rækker!AO29,Rækker!AP38,ED14)))))))</f>
        <v>0</v>
      </c>
      <c r="ED14" s="25">
        <f>IF(Z6=Rækker!AR29,Rækker!AS38,IF(Z6=Rækker!AU29,Rækker!AV38,IF(Z6=Rækker!AX29,Rækker!AY38,IF(Z6=Rækker!BA29,Rækker!BB38,IF(Z6=Rækker!BD29,Rækker!BE38,IF(Z6=Rækker!BG29,Rækker!BH38,0))))))</f>
        <v>0</v>
      </c>
      <c r="EE14" s="25">
        <f t="shared" si="63"/>
        <v>1</v>
      </c>
      <c r="EF14" s="25">
        <f t="shared" si="64"/>
        <v>12</v>
      </c>
      <c r="EG14" s="25">
        <f>IF(AB6=Rækker!B29,Rækker!B38,IF(AB6=Rækker!E29,Rækker!E38,IF(AB6=Rækker!H29,Rækker!H38,IF(AB6=Rækker!K29,Rækker!K38,IF(AB6=Rækker!N29,Rækker!N38,IF(AB6=Rækker!Q29,Rækker!Q38,IF(AB6=Rækker!T29,Rækker!T38,EH14)))))))</f>
        <v>1</v>
      </c>
      <c r="EH14" s="25">
        <f>IF(AB6=Rækker!W29,Rækker!W38,IF(AB6=Rækker!Z29,Rækker!Z38,IF(AB6=Rækker!AC29,Rækker!AC38,IF(AB6=Rækker!AF29,Rækker!AF38,IF(AB6=Rækker!AI29,Rækker!AI38,IF(AB6=Rækker!AL29,Rækker!AL38,IF(AB6=Rækker!AO29,Rækker!AO38,EI14)))))))</f>
        <v>1</v>
      </c>
      <c r="EI14" s="25">
        <f>IF(AB6=Rækker!AR29,Rækker!AR38,IF(AB6=Rækker!AU29,Rækker!AU38,IF(AB6=Rækker!AX29,Rækker!AX38,IF(AB6=Rækker!BA29,Rækker!BA38,IF(AB6=Rækker!BD29,Rækker!BD38,IF(AB6=Rækker!BG29,Rækker!BG38,0))))))</f>
        <v>1</v>
      </c>
      <c r="EJ14" s="25">
        <f>IF(AB6=Rækker!B29,Rækker!C38,IF(AB6=Rækker!E29,Rækker!F38,IF(AB6=Rækker!H29,Rækker!I38,IF(AB6=Rækker!K29,Rækker!L38,IF(AB6=Rækker!N29,Rækker!O38,IF(AB6=Rækker!Q29,Rækker!R38,IF(AB6=Rækker!T29,Rækker!U38,EK14)))))))</f>
        <v>12</v>
      </c>
      <c r="EK14" s="25">
        <f>IF(AB6=Rækker!W29,Rækker!X38,IF(AB6=Rækker!Z29,Rækker!AA38,IF(AB6=Rækker!AC29,Rækker!AD38,IF(AB6=Rækker!AF29,Rækker!AG38,IF(AB6=Rækker!AI29,Rækker!AJ38,IF(AB6=Rækker!AL29,Rækker!AM38,IF(AB6=Rækker!AO29,Rækker!AP38,EL14)))))))</f>
        <v>12</v>
      </c>
      <c r="EL14" s="25">
        <f>IF(AB6=Rækker!AR29,Rækker!AS38,IF(AB6=Rækker!AU29,Rækker!AV38,IF(AB6=Rækker!AX29,Rækker!AY38,IF(AB6=Rækker!BA29,Rækker!BB38,IF(AB6=Rækker!BD29,Rækker!BE38,IF(AB6=Rækker!BG29,Rækker!BH38,0))))))</f>
        <v>12</v>
      </c>
      <c r="EM14" s="25">
        <f t="shared" si="65"/>
        <v>1</v>
      </c>
      <c r="EN14" s="25">
        <f t="shared" si="66"/>
        <v>1</v>
      </c>
      <c r="EO14" s="25">
        <f>IF(AD6=Rækker!B29,Rækker!B38,IF(AD6=Rækker!E29,Rækker!E38,IF(AD6=Rækker!H29,Rækker!H38,IF(AD6=Rækker!K29,Rækker!K38,IF(AD6=Rækker!N29,Rækker!N38,IF(AD6=Rækker!Q29,Rækker!Q38,IF(AD6=Rækker!T29,Rækker!T38,EP14)))))))</f>
        <v>1</v>
      </c>
      <c r="EP14" s="25">
        <f>IF(AD6=Rækker!W29,Rækker!W38,IF(AD6=Rækker!Z29,Rækker!Z38,IF(AD6=Rækker!AC29,Rækker!AC38,IF(AD6=Rækker!AF29,Rækker!AF38,IF(AD6=Rækker!AI29,Rækker!AI38,IF(AD6=Rækker!AL29,Rækker!AL38,IF(AD6=Rækker!AO29,Rækker!AO38,EQ14)))))))</f>
        <v>1</v>
      </c>
      <c r="EQ14" s="25">
        <f>IF(AD6=Rækker!AR29,Rækker!AR38,IF(AD6=Rækker!AU29,Rækker!AU38,IF(AD6=Rækker!AX29,Rækker!AX38,IF(AD6=Rækker!BA29,Rækker!BA38,IF(AD6=Rækker!BD29,Rækker!BD38,IF(AD6=Rækker!BG29,Rækker!BG38,0))))))</f>
        <v>0</v>
      </c>
      <c r="ER14" s="25">
        <f>IF(AD6=Rækker!B29,Rækker!C38,IF(AD6=Rækker!E29,Rækker!F38,IF(AD6=Rækker!H29,Rækker!I38,IF(AD6=Rækker!K29,Rækker!L38,IF(AD6=Rækker!N29,Rækker!O38,IF(AD6=Rækker!Q29,Rækker!R38,IF(AD6=Rækker!T29,Rækker!U38,ES14)))))))</f>
        <v>1</v>
      </c>
      <c r="ES14" s="25">
        <f>IF(AD6=Rækker!W29,Rækker!X38,IF(AD6=Rækker!Z29,Rækker!AA38,IF(AD6=Rækker!AC29,Rækker!AD38,IF(AD6=Rækker!AF29,Rækker!AG38,IF(AD6=Rækker!AI29,Rækker!AJ38,IF(AD6=Rækker!AL29,Rækker!AM38,IF(AD6=Rækker!AO29,Rækker!AP38,ET14)))))))</f>
        <v>1</v>
      </c>
      <c r="ET14" s="25">
        <f>IF(AD6=Rækker!AR29,Rækker!AS38,IF(AD6=Rækker!AU29,Rækker!AV38,IF(AD6=Rækker!AX29,Rækker!AY38,IF(AD6=Rækker!BA29,Rækker!BB38,IF(AD6=Rækker!BD29,Rækker!BE38,IF(AD6=Rækker!BG29,Rækker!BH38,0))))))</f>
        <v>0</v>
      </c>
      <c r="EU14" s="25">
        <f t="shared" si="67"/>
        <v>1</v>
      </c>
      <c r="EV14" s="25">
        <f t="shared" si="68"/>
        <v>1</v>
      </c>
      <c r="EW14" s="25">
        <f>IF(AF6=Rækker!B29,Rækker!B38,IF(AF6=Rækker!E29,Rækker!E38,IF(AF6=Rækker!H29,Rækker!H38,IF(AF6=Rækker!K29,Rækker!K38,IF(AF6=Rækker!N29,Rækker!N38,IF(AF6=Rækker!Q29,Rækker!Q38,IF(AF6=Rækker!T29,Rækker!T38,EX14)))))))</f>
        <v>1</v>
      </c>
      <c r="EX14" s="25">
        <f>IF(AF6=Rækker!W29,Rækker!W38,IF(AF6=Rækker!Z29,Rækker!Z38,IF(AF6=Rækker!AC29,Rækker!AC38,IF(AF6=Rækker!AF29,Rækker!AF38,IF(AF6=Rækker!AI29,Rækker!AI38,IF(AF6=Rækker!AL29,Rækker!AL38,IF(AF6=Rækker!AO29,Rækker!AO38,EY14)))))))</f>
        <v>1</v>
      </c>
      <c r="EY14" s="25">
        <f>IF(AF6=Rækker!AR29,Rækker!AR38,IF(AF6=Rækker!AU29,Rækker!AU38,IF(AF6=Rækker!AX29,Rækker!AX38,IF(AF6=Rækker!BA29,Rækker!BA38,IF(AF6=Rækker!BD29,Rækker!BD38,IF(AF6=Rækker!BG29,Rækker!BG38,0))))))</f>
        <v>0</v>
      </c>
      <c r="EZ14" s="25">
        <f>IF(AF6=Rækker!B29,Rækker!C38,IF(AF6=Rækker!E29,Rækker!F38,IF(AF6=Rækker!H29,Rækker!I38,IF(AF6=Rækker!K29,Rækker!L38,IF(AF6=Rækker!N29,Rækker!O38,IF(AF6=Rækker!Q29,Rækker!R38,IF(AF6=Rækker!T29,Rækker!U38,FA14)))))))</f>
        <v>1</v>
      </c>
      <c r="FA14" s="25">
        <f>IF(AF6=Rækker!W29,Rækker!X38,IF(AF6=Rækker!Z29,Rækker!AA38,IF(AF6=Rækker!AC29,Rækker!AD38,IF(AF6=Rækker!AF29,Rækker!AG38,IF(AF6=Rækker!AI29,Rækker!AJ38,IF(AF6=Rækker!AL29,Rækker!AM38,IF(AF6=Rækker!AO29,Rækker!AP38,FB14)))))))</f>
        <v>1</v>
      </c>
      <c r="FB14" s="25">
        <f>IF(AF6=Rækker!AR29,Rækker!AS38,IF(AF6=Rækker!AU29,Rækker!AV38,IF(AF6=Rækker!AX29,Rækker!AY38,IF(AF6=Rækker!BA29,Rækker!BB38,IF(AF6=Rækker!BD29,Rækker!BE38,IF(AF6=Rækker!BG29,Rækker!BH38,0))))))</f>
        <v>0</v>
      </c>
      <c r="FC14" s="25">
        <f t="shared" si="69"/>
        <v>1</v>
      </c>
      <c r="FD14" s="25">
        <f t="shared" si="70"/>
        <v>1</v>
      </c>
      <c r="FE14" s="25">
        <f>IF(AH6=Rækker!B29,Rækker!B38,IF(AH6=Rækker!E29,Rækker!E38,IF(AH6=Rækker!H29,Rækker!H38,IF(AH6=Rækker!K29,Rækker!K38,IF(AH6=Rækker!N29,Rækker!N38,IF(AH6=Rækker!Q29,Rækker!Q38,IF(AH6=Rækker!T29,Rækker!T38,FF14)))))))</f>
        <v>1</v>
      </c>
      <c r="FF14" s="25">
        <f>IF(AH6=Rækker!W29,Rækker!W38,IF(AH6=Rækker!Z29,Rækker!Z38,IF(AH6=Rækker!AC29,Rækker!AC38,IF(AH6=Rækker!AF29,Rækker!AF38,IF(AH6=Rækker!AI29,Rækker!AI38,IF(AH6=Rækker!AL29,Rækker!AL38,IF(AH6=Rækker!AO29,Rækker!AO38,FG14)))))))</f>
        <v>1</v>
      </c>
      <c r="FG14" s="25">
        <f>IF(AH6=Rækker!AR29,Rækker!AR38,IF(AH6=Rækker!AU29,Rækker!AU38,IF(AH6=Rækker!AX29,Rækker!AX38,IF(AH6=Rækker!BA29,Rækker!BA38,IF(AH6=Rækker!BD29,Rækker!BD38,IF(AH6=Rækker!BG29,Rækker!BG38,0))))))</f>
        <v>0</v>
      </c>
      <c r="FH14" s="25">
        <f>IF(AH6=Rækker!B29,Rækker!C38,IF(AH6=Rækker!E29,Rækker!F38,IF(AH6=Rækker!H29,Rækker!I38,IF(AH6=Rækker!K29,Rækker!L38,IF(AH6=Rækker!N29,Rækker!O38,IF(AH6=Rækker!Q29,Rækker!R38,IF(AH6=Rækker!T29,Rækker!U38,FI14)))))))</f>
        <v>1</v>
      </c>
      <c r="FI14" s="25">
        <f>IF(AH6=Rækker!W29,Rækker!X38,IF(AH6=Rækker!Z29,Rækker!AA38,IF(AH6=Rækker!AC29,Rækker!AD38,IF(AH6=Rækker!AF29,Rækker!AG38,IF(AH6=Rækker!AI29,Rækker!AJ38,IF(AH6=Rækker!AL29,Rækker!AM38,IF(AH6=Rækker!AO29,Rækker!AP38,FJ14)))))))</f>
        <v>1</v>
      </c>
      <c r="FJ14" s="25">
        <f>IF(AH6=Rækker!AR29,Rækker!AS38,IF(AH6=Rækker!AU29,Rækker!AV38,IF(AH6=Rækker!AX29,Rækker!AY38,IF(AH6=Rækker!BA29,Rækker!BB38,IF(AH6=Rækker!BD29,Rækker!BE38,IF(AH6=Rækker!BG29,Rækker!BH38,0))))))</f>
        <v>0</v>
      </c>
      <c r="FK14" s="25">
        <f t="shared" si="71"/>
        <v>2</v>
      </c>
      <c r="FL14" s="25">
        <f t="shared" si="72"/>
        <v>12</v>
      </c>
      <c r="FM14" s="25">
        <f>IF(AJ6=Rækker!B29,Rækker!B38,IF(AJ6=Rækker!E29,Rækker!E38,IF(AJ6=Rækker!H29,Rækker!H38,IF(AJ6=Rækker!K29,Rækker!K38,IF(AJ6=Rækker!N29,Rækker!N38,IF(AJ6=Rækker!Q29,Rækker!Q38,IF(AJ6=Rækker!T29,Rækker!T38,FN14)))))))</f>
        <v>2</v>
      </c>
      <c r="FN14" s="25">
        <f>IF(AJ6=Rækker!W29,Rækker!W38,IF(AJ6=Rækker!Z29,Rækker!Z38,IF(AJ6=Rækker!AC29,Rækker!AC38,IF(AJ6=Rækker!AF29,Rækker!AF38,IF(AJ6=Rækker!AI29,Rækker!AI38,IF(AJ6=Rækker!AL29,Rækker!AL38,IF(AJ6=Rækker!AO29,Rækker!AO38,FO14)))))))</f>
        <v>0</v>
      </c>
      <c r="FO14" s="25">
        <f>IF(AJ6=Rækker!AR29,Rækker!AR38,IF(AJ6=Rækker!AU29,Rækker!AU38,IF(AJ6=Rækker!AX29,Rækker!AX38,IF(AJ6=Rækker!BA29,Rækker!BA38,IF(AJ6=Rækker!BD29,Rækker!BD38,IF(AJ6=Rækker!BG29,Rækker!BG38,0))))))</f>
        <v>0</v>
      </c>
      <c r="FP14" s="25">
        <f>IF(AJ6=Rækker!B29,Rækker!C38,IF(AJ6=Rækker!E29,Rækker!F38,IF(AJ6=Rækker!H29,Rækker!I38,IF(AJ6=Rækker!K29,Rækker!L38,IF(AJ6=Rækker!N29,Rækker!O38,IF(AJ6=Rækker!Q29,Rækker!R38,IF(AJ6=Rækker!T29,Rækker!U38,FQ14)))))))</f>
        <v>12</v>
      </c>
      <c r="FQ14" s="25">
        <f>IF(AJ6=Rækker!W29,Rækker!X38,IF(AJ6=Rækker!Z29,Rækker!AA38,IF(AJ6=Rækker!AC29,Rækker!AD38,IF(AJ6=Rækker!AF29,Rækker!AG38,IF(AJ6=Rækker!AI29,Rækker!AJ38,IF(AJ6=Rækker!AL29,Rækker!AM38,IF(AJ6=Rækker!AO29,Rækker!AP38,FR14)))))))</f>
        <v>0</v>
      </c>
      <c r="FR14" s="25">
        <f>IF(AJ6=Rækker!AR29,Rækker!AS38,IF(AJ6=Rækker!AU29,Rækker!AV38,IF(AJ6=Rækker!AX29,Rækker!AY38,IF(AJ6=Rækker!BA29,Rækker!BB38,IF(AJ6=Rækker!BD29,Rækker!BE38,IF(AJ6=Rækker!BG29,Rækker!BH38,0))))))</f>
        <v>0</v>
      </c>
      <c r="FS14" s="25">
        <f t="shared" si="73"/>
        <v>1</v>
      </c>
      <c r="FT14" s="25" t="str">
        <f t="shared" si="74"/>
        <v>1X</v>
      </c>
      <c r="FU14" s="25">
        <f>IF(AL6=Rækker!B29,Rækker!B38,IF(AL6=Rækker!E29,Rækker!E38,IF(AL6=Rækker!H29,Rækker!H38,IF(AL6=Rækker!K29,Rækker!K38,IF(AL6=Rækker!N29,Rækker!N38,IF(AL6=Rækker!Q29,Rækker!Q38,IF(AL6=Rækker!T29,Rækker!T38,FV14)))))))</f>
        <v>1</v>
      </c>
      <c r="FV14" s="25">
        <f>IF(AL6=Rækker!W29,Rækker!W38,IF(AL6=Rækker!Z29,Rækker!Z38,IF(AL6=Rækker!AC29,Rækker!AC38,IF(AL6=Rækker!AF29,Rækker!AF38,IF(AL6=Rækker!AI29,Rækker!AI38,IF(AL6=Rækker!AL29,Rækker!AL38,IF(AL6=Rækker!AO29,Rækker!AO38,FW14)))))))</f>
        <v>1</v>
      </c>
      <c r="FW14" s="25">
        <f>IF(AL6=Rækker!AR29,Rækker!AR38,IF(AL6=Rækker!AU29,Rækker!AU38,IF(AL6=Rækker!AX29,Rækker!AX38,IF(AL6=Rækker!BA29,Rækker!BA38,IF(AL6=Rækker!BD29,Rækker!BD38,IF(AL6=Rækker!BG29,Rækker!BG38,0))))))</f>
        <v>1</v>
      </c>
      <c r="FX14" s="25" t="str">
        <f>IF(AL6=Rækker!B29,Rækker!C38,IF(AL6=Rækker!E29,Rækker!F38,IF(AL6=Rækker!H29,Rækker!I38,IF(AL6=Rækker!K29,Rækker!L38,IF(AL6=Rækker!N29,Rækker!O38,IF(AL6=Rækker!Q29,Rækker!R38,IF(AL6=Rækker!T29,Rækker!U38,FY14)))))))</f>
        <v>1x</v>
      </c>
      <c r="FY14" s="25" t="str">
        <f>IF(AL6=Rækker!W29,Rækker!X38,IF(AL6=Rækker!Z29,Rækker!AA38,IF(AL6=Rækker!AC29,Rækker!AD38,IF(AL6=Rækker!AF29,Rækker!AG38,IF(AL6=Rækker!AI29,Rækker!AJ38,IF(AL6=Rækker!AL29,Rækker!AM38,IF(AL6=Rækker!AO29,Rækker!AP38,FZ14)))))))</f>
        <v>1x</v>
      </c>
      <c r="FZ14" s="25" t="str">
        <f>IF(AL6=Rækker!AR29,Rækker!AS38,IF(AL6=Rækker!AU29,Rækker!AV38,IF(AL6=Rækker!AX29,Rækker!AY38,IF(AL6=Rækker!BA29,Rækker!BB38,IF(AL6=Rækker!BD29,Rækker!BE38,IF(AL6=Rækker!BG29,Rækker!BH38,0))))))</f>
        <v>1x</v>
      </c>
      <c r="GA14" s="25">
        <f t="shared" si="75"/>
        <v>1</v>
      </c>
      <c r="GB14" s="25">
        <f t="shared" si="76"/>
        <v>12</v>
      </c>
      <c r="GC14" s="25">
        <f>IF(AN6=Rækker!B29,Rækker!B38,IF(AN6=Rækker!E29,Rækker!E38,IF(AN6=Rækker!H29,Rækker!H38,IF(AN6=Rækker!K29,Rækker!K38,IF(AN6=Rækker!N29,Rækker!N38,IF(AN6=Rækker!Q29,Rækker!Q38,IF(AN6=Rækker!T29,Rækker!T38,GD14)))))))</f>
        <v>1</v>
      </c>
      <c r="GD14" s="25">
        <f>IF(AN6=Rækker!W29,Rækker!W38,IF(AN6=Rækker!Z29,Rækker!Z38,IF(AN6=Rækker!AC29,Rækker!AC38,IF(AN6=Rækker!AF29,Rækker!AF38,IF(AN6=Rækker!AI29,Rækker!AI38,IF(AN6=Rækker!AL29,Rækker!AL38,IF(AN6=Rækker!AO29,Rækker!AO38,GE14)))))))</f>
        <v>1</v>
      </c>
      <c r="GE14" s="25">
        <f>IF(AN6=Rækker!AR29,Rækker!AR38,IF(AN6=Rækker!AU29,Rækker!AU38,IF(AN6=Rækker!AX29,Rækker!AX38,IF(AN6=Rækker!BA29,Rækker!BA38,IF(AN6=Rækker!BD29,Rækker!BD38,IF(AN6=Rækker!BG29,Rækker!BG38,0))))))</f>
        <v>0</v>
      </c>
      <c r="GF14" s="25">
        <f>IF(AN6=Rækker!B29,Rækker!C38,IF(AN6=Rækker!E29,Rækker!F38,IF(AN6=Rækker!H29,Rækker!I38,IF(AN6=Rækker!K29,Rækker!L38,IF(AN6=Rækker!N29,Rækker!O38,IF(AN6=Rækker!Q29,Rækker!R38,IF(AN6=Rækker!T29,Rækker!U38,GG14)))))))</f>
        <v>12</v>
      </c>
      <c r="GG14" s="25">
        <f>IF(AN6=Rækker!W29,Rækker!X38,IF(AN6=Rækker!Z29,Rækker!AA38,IF(AN6=Rækker!AC29,Rækker!AD38,IF(AN6=Rækker!AF29,Rækker!AG38,IF(AN6=Rækker!AI29,Rækker!AJ38,IF(AN6=Rækker!AL29,Rækker!AM38,IF(AN6=Rækker!AO29,Rækker!AP38,GH14)))))))</f>
        <v>12</v>
      </c>
      <c r="GH14" s="25">
        <f>IF(AN6=Rækker!AR29,Rækker!AS38,IF(AN6=Rækker!AU29,Rækker!AV38,IF(AN6=Rækker!AX29,Rækker!AY38,IF(AN6=Rækker!BA29,Rækker!BB38,IF(AN6=Rækker!BD29,Rækker!BE38,IF(AN6=Rækker!BG29,Rækker!BH38,0))))))</f>
        <v>0</v>
      </c>
      <c r="GI14" s="25">
        <f t="shared" si="77"/>
        <v>1</v>
      </c>
      <c r="GJ14" s="25">
        <f t="shared" si="78"/>
        <v>12</v>
      </c>
      <c r="GK14" s="25">
        <f>IF(AP6=Rækker!B29,Rækker!B38,IF(AP6=Rækker!E29,Rækker!E38,IF(AP6=Rækker!H29,Rækker!H38,IF(AP6=Rækker!K29,Rækker!K38,IF(AP6=Rækker!N29,Rækker!N38,IF(AP6=Rækker!Q29,Rækker!Q38,IF(AP6=Rækker!T29,Rækker!T38,GL14)))))))</f>
        <v>1</v>
      </c>
      <c r="GL14" s="25">
        <f>IF(AP6=Rækker!W29,Rækker!W38,IF(AP6=Rækker!Z29,Rækker!Z38,IF(AP6=Rækker!AC29,Rækker!AC38,IF(AP6=Rækker!AF29,Rækker!AF38,IF(AP6=Rækker!AI29,Rækker!AI38,IF(AP6=Rækker!AL29,Rækker!AL38,IF(AP6=Rækker!AO29,Rækker!AO38,GM14)))))))</f>
        <v>0</v>
      </c>
      <c r="GM14" s="25">
        <f>IF(AP6=Rækker!AR29,Rækker!AR38,IF(AP6=Rækker!AU29,Rækker!AU38,IF(AP6=Rækker!AX29,Rækker!AX38,IF(AP6=Rækker!BA29,Rækker!BA38,IF(AP6=Rækker!BD29,Rækker!BD38,IF(AP6=Rækker!BG29,Rækker!BG38,0))))))</f>
        <v>0</v>
      </c>
      <c r="GN14" s="25">
        <f>IF(AP6=Rækker!B29,Rækker!C38,IF(AP6=Rækker!E29,Rækker!F38,IF(AP6=Rækker!H29,Rækker!I38,IF(AP6=Rækker!K29,Rækker!L38,IF(AP6=Rækker!N29,Rækker!O38,IF(AP6=Rækker!Q29,Rækker!R38,IF(AP6=Rækker!T29,Rækker!U38,GO14)))))))</f>
        <v>12</v>
      </c>
      <c r="GO14" s="25">
        <f>IF(AP6=Rækker!W29,Rækker!X38,IF(AP6=Rækker!Z29,Rækker!AA38,IF(AP6=Rækker!AC29,Rækker!AD38,IF(AP6=Rækker!AF29,Rækker!AG38,IF(AP6=Rækker!AI29,Rækker!AJ38,IF(AP6=Rækker!AL29,Rækker!AM38,IF(AP6=Rækker!AO29,Rækker!AP38,GP14)))))))</f>
        <v>0</v>
      </c>
      <c r="GP14" s="25">
        <f>IF(AP6=Rækker!AR29,Rækker!AS38,IF(AP6=Rækker!AU29,Rækker!AV38,IF(AP6=Rækker!AX29,Rækker!AY38,IF(AP6=Rækker!BA29,Rækker!BB38,IF(AP6=Rækker!BD29,Rækker!BE38,IF(AP6=Rækker!BG29,Rækker!BH38,0))))))</f>
        <v>0</v>
      </c>
      <c r="GQ14" s="25" t="str">
        <f t="shared" si="79"/>
        <v>X</v>
      </c>
      <c r="GR14" s="25" t="str">
        <f t="shared" si="80"/>
        <v>1X2</v>
      </c>
      <c r="GS14" s="25" t="str">
        <f>IF(AR6=Rækker!B29,Rækker!B38,IF(AR6=Rækker!E29,Rækker!E38,IF(AR6=Rækker!H29,Rækker!H38,IF(AR6=Rækker!K29,Rækker!K38,IF(AR6=Rækker!N29,Rækker!N38,IF(AR6=Rækker!Q29,Rækker!Q38,IF(AR6=Rækker!T29,Rækker!T38,GT14)))))))</f>
        <v>x</v>
      </c>
      <c r="GT14" s="25" t="str">
        <f>IF(AR6=Rækker!W29,Rækker!W38,IF(AR6=Rækker!Z29,Rækker!Z38,IF(AR6=Rækker!AC29,Rækker!AC38,IF(AR6=Rækker!AF29,Rækker!AF38,IF(AR6=Rækker!AI29,Rækker!AI38,IF(AR6=Rækker!AL29,Rækker!AL38,IF(AR6=Rækker!AO29,Rækker!AO38,GU14)))))))</f>
        <v>x</v>
      </c>
      <c r="GU14" s="25">
        <f>IF(AR6=Rækker!AR29,Rækker!AR38,IF(AR6=Rækker!AU29,Rækker!AU38,IF(AR6=Rækker!AX29,Rækker!AX38,IF(AR6=Rækker!BA29,Rækker!BA38,IF(AR6=Rækker!BD29,Rækker!BD38,IF(AR6=Rækker!BG29,Rækker!BG38,0))))))</f>
        <v>0</v>
      </c>
      <c r="GV14" s="25" t="str">
        <f>IF(AR6=Rækker!B29,Rækker!C38,IF(AR6=Rækker!E29,Rækker!F38,IF(AR6=Rækker!H29,Rækker!I38,IF(AR6=Rækker!K29,Rækker!L38,IF(AR6=Rækker!N29,Rækker!O38,IF(AR6=Rækker!Q29,Rækker!R38,IF(AR6=Rækker!T29,Rækker!U38,GW14)))))))</f>
        <v>1x2</v>
      </c>
      <c r="GW14" s="25" t="str">
        <f>IF(AR6=Rækker!W29,Rækker!X38,IF(AR6=Rækker!Z29,Rækker!AA38,IF(AR6=Rækker!AC29,Rækker!AD38,IF(AR6=Rækker!AF29,Rækker!AG38,IF(AR6=Rækker!AI29,Rækker!AJ38,IF(AR6=Rækker!AL29,Rækker!AM38,IF(AR6=Rækker!AO29,Rækker!AP38,GX14)))))))</f>
        <v>1x2</v>
      </c>
      <c r="GX14" s="25">
        <f>IF(AR6=Rækker!AR29,Rækker!AS38,IF(AR6=Rækker!AU29,Rækker!AV38,IF(AR6=Rækker!AX29,Rækker!AY38,IF(AR6=Rækker!BA29,Rækker!BB38,IF(AR6=Rækker!BD29,Rækker!BE38,IF(AR6=Rækker!BG29,Rækker!BH38,0))))))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Southampton - Oxford..........................................................................................</v>
      </c>
      <c r="D15" s="121" t="s">
        <v>109</v>
      </c>
      <c r="E15" s="92" t="str">
        <f>IF('1. Division'!E15&lt;&gt;"",'1. Division'!E15,"")</f>
        <v/>
      </c>
      <c r="F15" s="44" t="str">
        <f t="shared" si="0"/>
        <v>1*</v>
      </c>
      <c r="G15" s="45">
        <f t="shared" si="1"/>
        <v>1</v>
      </c>
      <c r="H15" s="44" t="str">
        <f t="shared" si="2"/>
        <v>1*</v>
      </c>
      <c r="I15" s="46">
        <f t="shared" si="3"/>
        <v>1</v>
      </c>
      <c r="J15" s="44" t="str">
        <f t="shared" si="4"/>
        <v>1*</v>
      </c>
      <c r="K15" s="45">
        <f t="shared" si="5"/>
        <v>1</v>
      </c>
      <c r="L15" s="44" t="str">
        <f t="shared" si="6"/>
        <v>1*</v>
      </c>
      <c r="M15" s="45">
        <f t="shared" si="7"/>
        <v>1</v>
      </c>
      <c r="N15" s="44" t="str">
        <f t="shared" si="8"/>
        <v>1*</v>
      </c>
      <c r="O15" s="45">
        <f t="shared" si="9"/>
        <v>1</v>
      </c>
      <c r="P15" s="44" t="str">
        <f t="shared" si="10"/>
        <v>1*</v>
      </c>
      <c r="Q15" s="45">
        <f t="shared" si="11"/>
        <v>1</v>
      </c>
      <c r="R15" s="44" t="str">
        <f t="shared" si="12"/>
        <v>1*</v>
      </c>
      <c r="S15" s="45">
        <f t="shared" si="13"/>
        <v>1</v>
      </c>
      <c r="T15" s="44" t="str">
        <f t="shared" si="14"/>
        <v>1*</v>
      </c>
      <c r="U15" s="45">
        <f t="shared" si="15"/>
        <v>1</v>
      </c>
      <c r="V15" s="44" t="str">
        <f t="shared" si="16"/>
        <v>1*</v>
      </c>
      <c r="W15" s="45">
        <f t="shared" si="17"/>
        <v>1</v>
      </c>
      <c r="X15" s="44" t="str">
        <f t="shared" si="18"/>
        <v>1*</v>
      </c>
      <c r="Y15" s="45">
        <f t="shared" si="19"/>
        <v>1</v>
      </c>
      <c r="Z15" s="44" t="str">
        <f t="shared" si="20"/>
        <v>1*</v>
      </c>
      <c r="AA15" s="45">
        <f t="shared" si="21"/>
        <v>1</v>
      </c>
      <c r="AB15" s="44" t="str">
        <f t="shared" si="22"/>
        <v>1*</v>
      </c>
      <c r="AC15" s="45">
        <f t="shared" si="23"/>
        <v>1</v>
      </c>
      <c r="AD15" s="44" t="str">
        <f t="shared" si="24"/>
        <v>1*</v>
      </c>
      <c r="AE15" s="45">
        <f t="shared" si="25"/>
        <v>1</v>
      </c>
      <c r="AF15" s="44" t="str">
        <f t="shared" si="26"/>
        <v>1*</v>
      </c>
      <c r="AG15" s="45">
        <f t="shared" si="27"/>
        <v>1</v>
      </c>
      <c r="AH15" s="44" t="str">
        <f t="shared" si="28"/>
        <v>1*</v>
      </c>
      <c r="AI15" s="45">
        <f t="shared" si="29"/>
        <v>1</v>
      </c>
      <c r="AJ15" s="44" t="str">
        <f t="shared" si="30"/>
        <v>1*</v>
      </c>
      <c r="AK15" s="45">
        <f t="shared" si="31"/>
        <v>1</v>
      </c>
      <c r="AL15" s="44" t="str">
        <f t="shared" si="32"/>
        <v>1*</v>
      </c>
      <c r="AM15" s="45">
        <f t="shared" si="33"/>
        <v>1</v>
      </c>
      <c r="AN15" s="44" t="str">
        <f t="shared" si="34"/>
        <v>1*</v>
      </c>
      <c r="AO15" s="45">
        <f t="shared" si="35"/>
        <v>1</v>
      </c>
      <c r="AP15" s="44" t="str">
        <f t="shared" si="36"/>
        <v>1*</v>
      </c>
      <c r="AQ15" s="45">
        <f t="shared" si="37"/>
        <v>1</v>
      </c>
      <c r="AR15" s="44" t="str">
        <f t="shared" si="38"/>
        <v>1*</v>
      </c>
      <c r="AS15" s="46">
        <f t="shared" si="39"/>
        <v>1</v>
      </c>
      <c r="AT15" s="21">
        <f t="shared" si="40"/>
        <v>0</v>
      </c>
      <c r="AU15" s="25" t="str">
        <f t="shared" si="41"/>
        <v>1*</v>
      </c>
      <c r="AV15" s="25">
        <f t="shared" si="42"/>
        <v>1</v>
      </c>
      <c r="AW15" s="25" t="str">
        <f>IF(F6=Rækker!B29,Rækker!B39,IF(F6=Rækker!E29,Rækker!E39,IF(F6=Rækker!H29,Rækker!H39,IF(F6=Rækker!K29,Rækker!K39,IF(F6=Rækker!N29,Rækker!N39,IF(F6=Rækker!Q29,Rækker!Q39,IF(F6=Rækker!T29,Rækker!T39,AX15)))))))</f>
        <v>1*</v>
      </c>
      <c r="AX15" s="25">
        <f>IF(F6=Rækker!W29,Rækker!W39,IF(F6=Rækker!Z29,Rækker!Z39,IF(F6=Rækker!AC29,Rækker!AC39,IF(F6=Rækker!AF29,Rækker!AF39,IF(F6=Rækker!AI29,Rækker!AI39,IF(F6=Rækker!AL29,Rækker!AL39,IF(F6=Rækker!AO29,Rækker!AO39,AY15)))))))</f>
        <v>0</v>
      </c>
      <c r="AY15" s="25">
        <f>IF(F6=Rækker!AR29,Rækker!AR39,IF(F6=Rækker!AU29,Rækker!AU39,IF(F6=Rækker!AX29,Rækker!AX39,IF(F6=Rækker!BA29,Rækker!BA39,IF(F6=Rækker!BD29,Rækker!BD39,IF(F6=Rækker!BG29,Rækker!BG39,0))))))</f>
        <v>0</v>
      </c>
      <c r="AZ15" s="25">
        <f>IF(F6=Rækker!B29,Rækker!C39,IF(F6=Rækker!E29,Rækker!F39,IF(F6=Rækker!H29,Rækker!I39,IF(F6=Rækker!K29,Rækker!L39,IF(F6=Rækker!N29,Rækker!O39,IF(F6=Rækker!Q29,Rækker!R39,IF(F6=Rækker!T29,Rækker!U39,BA15)))))))</f>
        <v>1</v>
      </c>
      <c r="BA15" s="25">
        <f>IF(F6=Rækker!W29,Rækker!X39,IF(F6=Rækker!Z29,Rækker!AA39,IF(F6=Rækker!AC29,Rækker!AD39,IF(F6=Rækker!AF29,Rækker!AG39,IF(F6=Rækker!AI29,Rækker!AJ39,IF(F6=Rækker!AL29,Rækker!AM39,IF(F6=Rækker!AO29,Rækker!AP39,BB15)))))))</f>
        <v>0</v>
      </c>
      <c r="BB15" s="25">
        <f>IF(F6=Rækker!AR29,Rækker!AS39,IF(F6=Rækker!AU29,Rækker!AV39,IF(F6=Rækker!AX29,Rækker!AY39,IF(F6=Rækker!BA29,Rækker!BB39,IF(F6=Rækker!BD29,Rækker!BE39,IF(F6=Rækker!BG29,Rækker!BH39,0))))))</f>
        <v>0</v>
      </c>
      <c r="BC15" s="25" t="str">
        <f t="shared" si="43"/>
        <v>1*</v>
      </c>
      <c r="BD15" s="25">
        <f t="shared" si="44"/>
        <v>1</v>
      </c>
      <c r="BE15" s="25" t="str">
        <f>IF(H6=Rækker!B29,Rækker!B39,IF(H6=Rækker!E29,Rækker!E39,IF(H6=Rækker!H29,Rækker!H39,IF(H6=Rækker!K29,Rækker!K39,IF(H6=Rækker!N29,Rækker!N39,IF(H6=Rækker!Q29,Rækker!Q39,IF(H6=Rækker!T29,Rækker!T39,BF15)))))))</f>
        <v>1*</v>
      </c>
      <c r="BF15" s="25" t="str">
        <f>IF(H6=Rækker!W29,Rækker!W39,IF(H6=Rækker!Z29,Rækker!Z39,IF(H6=Rækker!AC29,Rækker!AC39,IF(H6=Rækker!AF29,Rækker!AF39,IF(H6=Rækker!AI29,Rækker!AI39,IF(H6=Rækker!AL29,Rækker!AL39,IF(H6=Rækker!AO29,Rækker!AO39,BG15)))))))</f>
        <v>1*</v>
      </c>
      <c r="BG15" s="25">
        <f>IF(H6=Rækker!AR29,Rækker!AR39,IF(H6=Rækker!AU29,Rækker!AU39,IF(H6=Rækker!AX29,Rækker!AX39,IF(H6=Rækker!BA29,Rækker!BA39,IF(H6=Rækker!BD29,Rækker!BD39,IF(H6=Rækker!BG29,Rækker!BG39,0))))))</f>
        <v>0</v>
      </c>
      <c r="BH15" s="25">
        <f>IF(H6=Rækker!B29,Rækker!C39,IF(H6=Rækker!E29,Rækker!F39,IF(H6=Rækker!H29,Rækker!I39,IF(H6=Rækker!K29,Rækker!L39,IF(H6=Rækker!N29,Rækker!O39,IF(H6=Rækker!Q29,Rækker!R39,IF(H6=Rækker!T29,Rækker!U39,BI15)))))))</f>
        <v>1</v>
      </c>
      <c r="BI15" s="25">
        <f>IF(H6=Rækker!W29,Rækker!X39,IF(H6=Rækker!Z29,Rækker!AA39,IF(H6=Rækker!AC29,Rækker!AD39,IF(H6=Rækker!AF29,Rækker!AG39,IF(H6=Rækker!AI29,Rækker!AJ39,IF(H6=Rækker!AL29,Rækker!AM39,IF(H6=Rækker!AO29,Rækker!AP39,BJ15)))))))</f>
        <v>1</v>
      </c>
      <c r="BJ15" s="25">
        <f>IF(H6=Rækker!AR29,Rækker!AS39,IF(H6=Rækker!AU29,Rækker!AV39,IF(H6=Rækker!AX29,Rækker!AY39,IF(H6=Rækker!BA29,Rækker!BB39,IF(H6=Rækker!BD29,Rækker!BE39,IF(H6=Rækker!BG29,Rækker!BH39,0))))))</f>
        <v>0</v>
      </c>
      <c r="BK15" s="25" t="str">
        <f t="shared" si="45"/>
        <v>1*</v>
      </c>
      <c r="BL15" s="25">
        <f t="shared" si="46"/>
        <v>1</v>
      </c>
      <c r="BM15" s="25" t="str">
        <f>IF(J6=Rækker!B29,Rækker!B39,IF(J6=Rækker!E29,Rækker!E39,IF(J6=Rækker!H29,Rækker!H39,IF(J6=Rækker!K29,Rækker!K39,IF(J6=Rækker!N29,Rækker!N39,IF(J6=Rækker!Q29,Rækker!Q39,IF(J6=Rækker!T29,Rækker!T39,BN15)))))))</f>
        <v>1*</v>
      </c>
      <c r="BN15" s="25">
        <f>IF(J6=Rækker!W29,Rækker!W39,IF(J6=Rækker!Z29,Rækker!Z39,IF(J6=Rækker!AC29,Rækker!AC39,IF(J6=Rækker!AF29,Rækker!AF39,IF(J6=Rækker!AI29,Rækker!AI39,IF(J6=Rækker!AL29,Rækker!AL39,IF(J6=Rækker!AO29,Rækker!AO39,BO15)))))))</f>
        <v>0</v>
      </c>
      <c r="BO15" s="25">
        <f>IF(J6=Rækker!AR29,Rækker!AR39,IF(J6=Rækker!AU29,Rækker!AU39,IF(J6=Rækker!AX29,Rækker!AX39,IF(J6=Rækker!BA29,Rækker!BA39,IF(J6=Rækker!BD29,Rækker!BD39,IF(J6=Rækker!BG29,Rækker!BG39,0))))))</f>
        <v>0</v>
      </c>
      <c r="BP15" s="25">
        <f>IF(J6=Rækker!B29,Rækker!C39,IF(J6=Rækker!E29,Rækker!F39,IF(J6=Rækker!H29,Rækker!I39,IF(J6=Rækker!K29,Rækker!L39,IF(J6=Rækker!N29,Rækker!O39,IF(J6=Rækker!Q29,Rækker!R39,IF(J6=Rækker!T29,Rækker!U39,BQ15)))))))</f>
        <v>1</v>
      </c>
      <c r="BQ15" s="25">
        <f>IF(J6=Rækker!W29,Rækker!X39,IF(J6=Rækker!Z29,Rækker!AA39,IF(J6=Rækker!AC29,Rækker!AD39,IF(J6=Rækker!AF29,Rækker!AG39,IF(J6=Rækker!AI29,Rækker!AJ39,IF(J6=Rækker!AL29,Rækker!AM39,IF(J6=Rækker!AO29,Rækker!AP39,BR15)))))))</f>
        <v>0</v>
      </c>
      <c r="BR15" s="25">
        <f>IF(J6=Rækker!AR29,Rækker!AS39,IF(J6=Rækker!AU29,Rækker!AV39,IF(J6=Rækker!AX29,Rækker!AY39,IF(J6=Rækker!BA29,Rækker!BB39,IF(J6=Rækker!BD29,Rækker!BE39,IF(J6=Rækker!BG29,Rækker!BH39,0))))))</f>
        <v>0</v>
      </c>
      <c r="BS15" s="25" t="str">
        <f t="shared" si="47"/>
        <v>1*</v>
      </c>
      <c r="BT15" s="25">
        <f t="shared" si="48"/>
        <v>1</v>
      </c>
      <c r="BU15" s="25" t="str">
        <f>IF(L6=Rækker!B29,Rækker!B39,IF(L6=Rækker!E29,Rækker!E39,IF(L6=Rækker!H29,Rækker!H39,IF(L6=Rækker!K29,Rækker!K39,IF(L6=Rækker!N29,Rækker!N39,IF(L6=Rækker!Q29,Rækker!Q39,IF(L6=Rækker!T29,Rækker!T39,BV15)))))))</f>
        <v>1*</v>
      </c>
      <c r="BV15" s="25">
        <f>IF(L6=Rækker!W29,Rækker!W39,IF(L6=Rækker!Z29,Rækker!Z39,IF(L6=Rækker!AC29,Rækker!AC39,IF(L6=Rækker!AF29,Rækker!AF39,IF(L6=Rækker!AI29,Rækker!AI39,IF(L6=Rækker!AL29,Rækker!AL39,IF(L6=Rækker!AO29,Rækker!AO39,BW15)))))))</f>
        <v>0</v>
      </c>
      <c r="BW15" s="25">
        <f>IF(L6=Rækker!AR29,Rækker!AR39,IF(L6=Rækker!AU29,Rækker!AU39,IF(L6=Rækker!AX29,Rækker!AX39,IF(L6=Rækker!BA29,Rækker!BA39,IF(L6=Rækker!BD29,Rækker!BD39,IF(L6=Rækker!BG29,Rækker!BG39,0))))))</f>
        <v>0</v>
      </c>
      <c r="BX15" s="25">
        <f>IF(L6=Rækker!B29,Rækker!C39,IF(L6=Rækker!E29,Rækker!F39,IF(L6=Rækker!H29,Rækker!I39,IF(L6=Rækker!K29,Rækker!L39,IF(L6=Rækker!N29,Rækker!O39,IF(L6=Rækker!Q29,Rækker!R39,IF(L6=Rækker!T29,Rækker!U39,BY15)))))))</f>
        <v>1</v>
      </c>
      <c r="BY15" s="25">
        <f>IF(L6=Rækker!W29,Rækker!X39,IF(L6=Rækker!Z29,Rækker!AA39,IF(L6=Rækker!AC29,Rækker!AD39,IF(L6=Rækker!AF29,Rækker!AG39,IF(L6=Rækker!AI29,Rækker!AJ39,IF(L6=Rækker!AL29,Rækker!AM39,IF(L6=Rækker!AO29,Rækker!AP39,BZ15)))))))</f>
        <v>0</v>
      </c>
      <c r="BZ15" s="25">
        <f>IF(L6=Rækker!AR29,Rækker!AS39,IF(L6=Rækker!AU29,Rækker!AV39,IF(L6=Rækker!AX29,Rækker!AY39,IF(L6=Rækker!BA29,Rækker!BB39,IF(L6=Rækker!BD29,Rækker!BE39,IF(L6=Rækker!BG29,Rækker!BH39,0))))))</f>
        <v>0</v>
      </c>
      <c r="CA15" s="25" t="str">
        <f t="shared" si="49"/>
        <v>1*</v>
      </c>
      <c r="CB15" s="25">
        <f t="shared" si="50"/>
        <v>1</v>
      </c>
      <c r="CC15" s="25" t="str">
        <f>IF(N6=Rækker!B29,Rækker!B39,IF(N6=Rækker!E29,Rækker!E39,IF(N6=Rækker!H29,Rækker!H39,IF(N6=Rækker!K29,Rækker!K39,IF(N6=Rækker!N29,Rækker!N39,IF(N6=Rækker!Q29,Rækker!Q39,IF(N6=Rækker!T29,Rækker!T39,CD15)))))))</f>
        <v>1*</v>
      </c>
      <c r="CD15" s="25" t="str">
        <f>IF(N6=Rækker!W29,Rækker!W39,IF(N6=Rækker!Z29,Rækker!Z39,IF(N6=Rækker!AC29,Rækker!AC39,IF(N6=Rækker!AF29,Rækker!AF39,IF(N6=Rækker!AI29,Rækker!AI39,IF(N6=Rækker!AL29,Rækker!AL39,IF(N6=Rækker!AO29,Rækker!AO39,CE15)))))))</f>
        <v>1*</v>
      </c>
      <c r="CE15" s="25" t="str">
        <f>IF(N6=Rækker!AR29,Rækker!AR39,IF(N6=Rækker!AU29,Rækker!AU39,IF(N6=Rækker!AX29,Rækker!AX39,IF(N6=Rækker!BA29,Rækker!BA39,IF(N6=Rækker!BD29,Rækker!BD39,IF(N6=Rækker!BG29,Rækker!BG39,0))))))</f>
        <v>1*</v>
      </c>
      <c r="CF15" s="25">
        <f>IF(N6=Rækker!B29,Rækker!C39,IF(N6=Rækker!E29,Rækker!F39,IF(N6=Rækker!H29,Rækker!I39,IF(N6=Rækker!K29,Rækker!L39,IF(N6=Rækker!N29,Rækker!O39,IF(N6=Rækker!Q29,Rækker!R39,IF(N6=Rækker!T29,Rækker!U39,CG15)))))))</f>
        <v>1</v>
      </c>
      <c r="CG15" s="25">
        <f>IF(N6=Rækker!W29,Rækker!X39,IF(N6=Rækker!Z29,Rækker!AA39,IF(N6=Rækker!AC29,Rækker!AD39,IF(N6=Rækker!AF29,Rækker!AG39,IF(N6=Rækker!AI29,Rækker!AJ39,IF(N6=Rækker!AL29,Rækker!AM39,IF(N6=Rækker!AO29,Rækker!AP39,CH15)))))))</f>
        <v>1</v>
      </c>
      <c r="CH15" s="25">
        <f>IF(N6=Rækker!AR29,Rækker!AS39,IF(N6=Rækker!AU29,Rækker!AV39,IF(N6=Rækker!AX29,Rækker!AY39,IF(N6=Rækker!BA29,Rækker!BB39,IF(N6=Rækker!BD29,Rækker!BE39,IF(N6=Rækker!BG29,Rækker!BH39,0))))))</f>
        <v>1</v>
      </c>
      <c r="CI15" s="25" t="str">
        <f t="shared" si="51"/>
        <v>1*</v>
      </c>
      <c r="CJ15" s="25">
        <f t="shared" si="52"/>
        <v>1</v>
      </c>
      <c r="CK15" s="25" t="str">
        <f>IF(P6=Rækker!B29,Rækker!B39,IF(P6=Rækker!E29,Rækker!E39,IF(P6=Rækker!H29,Rækker!H39,IF(P6=Rækker!K29,Rækker!K39,IF(P6=Rækker!N29,Rækker!N39,IF(P6=Rækker!Q29,Rækker!Q39,IF(P6=Rækker!T29,Rækker!T39,CL15)))))))</f>
        <v>1*</v>
      </c>
      <c r="CL15" s="25" t="str">
        <f>IF(P6=Rækker!W29,Rækker!W39,IF(P6=Rækker!Z29,Rækker!Z39,IF(P6=Rækker!AC29,Rækker!AC39,IF(P6=Rækker!AF29,Rækker!AF39,IF(P6=Rækker!AI29,Rækker!AI39,IF(P6=Rækker!AL29,Rækker!AL39,IF(P6=Rækker!AO29,Rækker!AO39,CM15)))))))</f>
        <v>1*</v>
      </c>
      <c r="CM15" s="25">
        <f>IF(P6=Rækker!AR29,Rækker!AR39,IF(P6=Rækker!AU29,Rækker!AU39,IF(P6=Rækker!AX29,Rækker!AX39,IF(P6=Rækker!BA29,Rækker!BA39,IF(P6=Rækker!BD29,Rækker!BD39,IF(P6=Rækker!BG29,Rækker!BG39,0))))))</f>
        <v>0</v>
      </c>
      <c r="CN15" s="25">
        <f>IF(P6=Rækker!B29,Rækker!C39,IF(P6=Rækker!E29,Rækker!F39,IF(P6=Rækker!H29,Rækker!I39,IF(P6=Rækker!K29,Rækker!L39,IF(P6=Rækker!N29,Rækker!O39,IF(P6=Rækker!Q29,Rækker!R39,IF(P6=Rækker!T29,Rækker!U39,CO15)))))))</f>
        <v>1</v>
      </c>
      <c r="CO15" s="25">
        <f>IF(P6=Rækker!W29,Rækker!X39,IF(P6=Rækker!Z29,Rækker!AA39,IF(P6=Rækker!AC29,Rækker!AD39,IF(P6=Rækker!AF29,Rækker!AG39,IF(P6=Rækker!AI29,Rækker!AJ39,IF(P6=Rækker!AL29,Rækker!AM39,IF(P6=Rækker!AO29,Rækker!AP39,CP15)))))))</f>
        <v>1</v>
      </c>
      <c r="CP15" s="25">
        <f>IF(P6=Rækker!AR29,Rækker!AS39,IF(P6=Rækker!AU29,Rækker!AV39,IF(P6=Rækker!AX29,Rækker!AY39,IF(P6=Rækker!BA29,Rækker!BB39,IF(P6=Rækker!BD29,Rækker!BE39,IF(P6=Rækker!BG29,Rækker!BH39,0))))))</f>
        <v>0</v>
      </c>
      <c r="CQ15" s="25" t="str">
        <f t="shared" si="53"/>
        <v>1*</v>
      </c>
      <c r="CR15" s="25">
        <f t="shared" si="54"/>
        <v>1</v>
      </c>
      <c r="CS15" s="25" t="str">
        <f>IF(R6=Rækker!B29,Rækker!B39,IF(R6=Rækker!E29,Rækker!E39,IF(R6=Rækker!H29,Rækker!H39,IF(R6=Rækker!K29,Rækker!K39,IF(R6=Rækker!N29,Rækker!N39,IF(R6=Rækker!Q29,Rækker!Q39,IF(R6=Rækker!T29,Rækker!T39,CT15)))))))</f>
        <v>1*</v>
      </c>
      <c r="CT15" s="25" t="str">
        <f>IF(R6=Rækker!W29,Rækker!W39,IF(R6=Rækker!Z29,Rækker!Z39,IF(R6=Rækker!AC29,Rækker!AC39,IF(R6=Rækker!AF29,Rækker!AF39,IF(R6=Rækker!AI29,Rækker!AI39,IF(R6=Rækker!AL29,Rækker!AL39,IF(R6=Rækker!AO29,Rækker!AO39,CU15)))))))</f>
        <v>1*</v>
      </c>
      <c r="CU15" s="25" t="str">
        <f>IF(R6=Rækker!AR29,Rækker!AR39,IF(R6=Rækker!AU29,Rækker!AU39,IF(R6=Rækker!AX29,Rækker!AX39,IF(R6=Rækker!BA29,Rækker!BA39,IF(R6=Rækker!BD29,Rækker!BD39,IF(R6=Rækker!BG29,Rækker!BG39,0))))))</f>
        <v>1*</v>
      </c>
      <c r="CV15" s="25">
        <f>IF(R6=Rækker!B29,Rækker!C39,IF(R6=Rækker!E29,Rækker!F39,IF(R6=Rækker!H29,Rækker!I39,IF(R6=Rækker!K29,Rækker!L39,IF(R6=Rækker!N29,Rækker!O39,IF(R6=Rækker!Q29,Rækker!R39,IF(R6=Rækker!T29,Rækker!U39,CW15)))))))</f>
        <v>1</v>
      </c>
      <c r="CW15" s="25">
        <f>IF(R6=Rækker!W29,Rækker!X39,IF(R6=Rækker!Z29,Rækker!AA39,IF(R6=Rækker!AC29,Rækker!AD39,IF(R6=Rækker!AF29,Rækker!AG39,IF(R6=Rækker!AI29,Rækker!AJ39,IF(R6=Rækker!AL29,Rækker!AM39,IF(R6=Rækker!AO29,Rækker!AP39,CX15)))))))</f>
        <v>1</v>
      </c>
      <c r="CX15" s="25">
        <f>IF(R6=Rækker!AR29,Rækker!AS39,IF(R6=Rækker!AU29,Rækker!AV39,IF(R6=Rækker!AX29,Rækker!AY39,IF(R6=Rækker!BA29,Rækker!BB39,IF(R6=Rækker!BD29,Rækker!BE39,IF(R6=Rækker!BG29,Rækker!BH39,0))))))</f>
        <v>1</v>
      </c>
      <c r="CY15" s="25" t="str">
        <f t="shared" si="55"/>
        <v>1*</v>
      </c>
      <c r="CZ15" s="25">
        <f t="shared" si="56"/>
        <v>1</v>
      </c>
      <c r="DA15" s="25" t="str">
        <f>IF(T6=Rækker!B29,Rækker!B39,IF(T6=Rækker!E29,Rækker!E39,IF(T6=Rækker!H29,Rækker!H39,IF(T6=Rækker!K29,Rækker!K39,IF(T6=Rækker!N29,Rækker!N39,IF(T6=Rækker!Q29,Rækker!Q39,IF(T6=Rækker!T29,Rækker!T39,DB15)))))))</f>
        <v>1*</v>
      </c>
      <c r="DB15" s="25" t="str">
        <f>IF(T6=Rækker!W29,Rækker!W39,IF(T6=Rækker!Z29,Rækker!Z39,IF(T6=Rækker!AC29,Rækker!AC39,IF(T6=Rækker!AF29,Rækker!AF39,IF(T6=Rækker!AI29,Rækker!AI39,IF(T6=Rækker!AL29,Rækker!AL39,IF(T6=Rækker!AO29,Rækker!AO39,DC15)))))))</f>
        <v>1*</v>
      </c>
      <c r="DC15" s="25" t="str">
        <f>IF(T6=Rækker!AR29,Rækker!AR39,IF(T6=Rækker!AU29,Rækker!AU39,IF(T6=Rækker!AX29,Rækker!AX39,IF(T6=Rækker!BA29,Rækker!BA39,IF(T6=Rækker!BD29,Rækker!BD39,IF(T6=Rækker!BG29,Rækker!BG39,0))))))</f>
        <v>1*</v>
      </c>
      <c r="DD15" s="25">
        <f>IF(T6=Rækker!B29,Rækker!C39,IF(T6=Rækker!E29,Rækker!F39,IF(T6=Rækker!H29,Rækker!I39,IF(T6=Rækker!K29,Rækker!L39,IF(T6=Rækker!N29,Rækker!O39,IF(T6=Rækker!Q29,Rækker!R39,IF(T6=Rækker!T29,Rækker!U39,DE15)))))))</f>
        <v>1</v>
      </c>
      <c r="DE15" s="25">
        <f>IF(T6=Rækker!W29,Rækker!X39,IF(T6=Rækker!Z29,Rækker!AA39,IF(T6=Rækker!AC29,Rækker!AD39,IF(T6=Rækker!AF29,Rækker!AG39,IF(T6=Rækker!AI29,Rækker!AJ39,IF(T6=Rækker!AL29,Rækker!AM39,IF(T6=Rækker!AO29,Rækker!AP39,DF15)))))))</f>
        <v>1</v>
      </c>
      <c r="DF15" s="25">
        <f>IF(T6=Rækker!AR29,Rækker!AS39,IF(T6=Rækker!AU29,Rækker!AV39,IF(T6=Rækker!AX29,Rækker!AY39,IF(T6=Rækker!BA29,Rækker!BB39,IF(T6=Rækker!BD29,Rækker!BE39,IF(T6=Rækker!BG29,Rækker!BH39,0))))))</f>
        <v>1</v>
      </c>
      <c r="DG15" s="25" t="str">
        <f t="shared" si="57"/>
        <v>1*</v>
      </c>
      <c r="DH15" s="25">
        <f t="shared" si="58"/>
        <v>1</v>
      </c>
      <c r="DI15" s="25" t="str">
        <f>IF(V6=Rækker!B29,Rækker!B39,IF(V6=Rækker!E29,Rækker!E39,IF(V6=Rækker!H29,Rækker!H39,IF(V6=Rækker!K29,Rækker!K39,IF(V6=Rækker!N29,Rækker!N39,IF(V6=Rækker!Q29,Rækker!Q39,IF(V6=Rækker!T29,Rækker!T39,DJ15)))))))</f>
        <v>1*</v>
      </c>
      <c r="DJ15" s="25" t="str">
        <f>IF(V6=Rækker!W29,Rækker!W39,IF(V6=Rækker!Z29,Rækker!Z39,IF(V6=Rækker!AC29,Rækker!AC39,IF(V6=Rækker!AF29,Rækker!AF39,IF(V6=Rækker!AI29,Rækker!AI39,IF(V6=Rækker!AL29,Rækker!AL39,IF(V6=Rækker!AO29,Rækker!AO39,DK15)))))))</f>
        <v>1*</v>
      </c>
      <c r="DK15" s="25" t="str">
        <f>IF(V6=Rækker!AR29,Rækker!AR39,IF(V6=Rækker!AU29,Rækker!AU39,IF(V6=Rækker!AX29,Rækker!AX39,IF(V6=Rækker!BA29,Rækker!BA39,IF(V6=Rækker!BD29,Rækker!BD39,IF(V6=Rækker!BG29,Rækker!BG39,0))))))</f>
        <v>1*</v>
      </c>
      <c r="DL15" s="25">
        <f>IF(V6=Rækker!B29,Rækker!C39,IF(V6=Rækker!E29,Rækker!F39,IF(V6=Rækker!H29,Rækker!I39,IF(V6=Rækker!K29,Rækker!L39,IF(V6=Rækker!N29,Rækker!O39,IF(V6=Rækker!Q29,Rækker!R39,IF(V6=Rækker!T29,Rækker!U39,DM15)))))))</f>
        <v>1</v>
      </c>
      <c r="DM15" s="25">
        <f>IF(V6=Rækker!W29,Rækker!X39,IF(V6=Rækker!Z29,Rækker!AA39,IF(V6=Rækker!AC29,Rækker!AD39,IF(V6=Rækker!AF29,Rækker!AG39,IF(V6=Rækker!AI29,Rækker!AJ39,IF(V6=Rækker!AL29,Rækker!AM39,IF(V6=Rækker!AO29,Rækker!AP39,DN15)))))))</f>
        <v>1</v>
      </c>
      <c r="DN15" s="25">
        <f>IF(V6=Rækker!AR29,Rækker!AS39,IF(V6=Rækker!AU29,Rækker!AV39,IF(V6=Rækker!AX29,Rækker!AY39,IF(V6=Rækker!BA29,Rækker!BB39,IF(V6=Rækker!BD29,Rækker!BE39,IF(V6=Rækker!BG29,Rækker!BH39,0))))))</f>
        <v>1</v>
      </c>
      <c r="DO15" s="25" t="str">
        <f t="shared" si="59"/>
        <v>1*</v>
      </c>
      <c r="DP15" s="25">
        <f t="shared" si="60"/>
        <v>1</v>
      </c>
      <c r="DQ15" s="25" t="str">
        <f>IF(X6=Rækker!B29,Rækker!B39,IF(X6=Rækker!E29,Rækker!E39,IF(X6=Rækker!H29,Rækker!H39,IF(X6=Rækker!K29,Rækker!K39,IF(X6=Rækker!N29,Rækker!N39,IF(X6=Rækker!Q29,Rækker!Q39,IF(X6=Rækker!T29,Rækker!T39,DR15)))))))</f>
        <v>1*</v>
      </c>
      <c r="DR15" s="25">
        <f>IF(X6=Rækker!W29,Rækker!W39,IF(X6=Rækker!Z29,Rækker!Z39,IF(X6=Rækker!AC29,Rækker!AC39,IF(X6=Rækker!AF29,Rækker!AF39,IF(X6=Rækker!AI29,Rækker!AI39,IF(X6=Rækker!AL29,Rækker!AL39,IF(X6=Rækker!AO29,Rækker!AO39,DS15)))))))</f>
        <v>0</v>
      </c>
      <c r="DS15" s="25">
        <f>IF(X6=Rækker!AR29,Rækker!AR39,IF(X6=Rækker!AU29,Rækker!AU39,IF(X6=Rækker!AX29,Rækker!AX39,IF(X6=Rækker!BA29,Rækker!BA39,IF(X6=Rækker!BD29,Rækker!BD39,IF(X6=Rækker!BG29,Rækker!BG39,0))))))</f>
        <v>0</v>
      </c>
      <c r="DT15" s="25">
        <f>IF(X6=Rækker!B29,Rækker!C39,IF(X6=Rækker!E29,Rækker!F39,IF(X6=Rækker!H29,Rækker!I39,IF(X6=Rækker!K29,Rækker!L39,IF(X6=Rækker!N29,Rækker!O39,IF(X6=Rækker!Q29,Rækker!R39,IF(X6=Rækker!T29,Rækker!U39,DU15)))))))</f>
        <v>1</v>
      </c>
      <c r="DU15" s="25">
        <f>IF(X6=Rækker!W29,Rækker!X39,IF(X6=Rækker!Z29,Rækker!AA39,IF(X6=Rækker!AC29,Rækker!AD39,IF(X6=Rækker!AF29,Rækker!AG39,IF(X6=Rækker!AI29,Rækker!AJ39,IF(X6=Rækker!AL29,Rækker!AM39,IF(X6=Rækker!AO29,Rækker!AP39,DV15)))))))</f>
        <v>0</v>
      </c>
      <c r="DV15" s="25">
        <f>IF(X6=Rækker!AR29,Rækker!AS39,IF(X6=Rækker!AU29,Rækker!AV39,IF(X6=Rækker!AX29,Rækker!AY39,IF(X6=Rækker!BA29,Rækker!BB39,IF(X6=Rækker!BD29,Rækker!BE39,IF(X6=Rækker!BG29,Rækker!BH39,0))))))</f>
        <v>0</v>
      </c>
      <c r="DW15" s="25" t="str">
        <f t="shared" si="61"/>
        <v>1*</v>
      </c>
      <c r="DX15" s="25">
        <f t="shared" si="62"/>
        <v>1</v>
      </c>
      <c r="DY15" s="25" t="str">
        <f>IF(Z6=Rækker!B29,Rækker!B39,IF(Z6=Rækker!E29,Rækker!E39,IF(Z6=Rækker!H29,Rækker!H39,IF(Z6=Rækker!K29,Rækker!K39,IF(Z6=Rækker!N29,Rækker!N39,IF(Z6=Rækker!Q29,Rækker!Q39,IF(Z6=Rækker!T29,Rækker!T39,DZ15)))))))</f>
        <v>1*</v>
      </c>
      <c r="DZ15" s="25">
        <f>IF(Z6=Rækker!W29,Rækker!W39,IF(Z6=Rækker!Z29,Rækker!Z39,IF(Z6=Rækker!AC29,Rækker!AC39,IF(Z6=Rækker!AF29,Rækker!AF39,IF(Z6=Rækker!AI29,Rækker!AI39,IF(Z6=Rækker!AL29,Rækker!AL39,IF(Z6=Rækker!AO29,Rækker!AO39,EA15)))))))</f>
        <v>0</v>
      </c>
      <c r="EA15" s="25">
        <f>IF(Z6=Rækker!AR29,Rækker!AR39,IF(Z6=Rækker!AU29,Rækker!AU39,IF(Z6=Rækker!AX29,Rækker!AX39,IF(Z6=Rækker!BA29,Rækker!BA39,IF(Z6=Rækker!BD29,Rækker!BD39,IF(Z6=Rækker!BG29,Rækker!BG39,0))))))</f>
        <v>0</v>
      </c>
      <c r="EB15" s="25">
        <f>IF(Z6=Rækker!B29,Rækker!C39,IF(Z6=Rækker!E29,Rækker!F39,IF(Z6=Rækker!H29,Rækker!I39,IF(Z6=Rækker!K29,Rækker!L39,IF(Z6=Rækker!N29,Rækker!O39,IF(Z6=Rækker!Q29,Rækker!R39,IF(Z6=Rækker!T29,Rækker!U39,EC15)))))))</f>
        <v>1</v>
      </c>
      <c r="EC15" s="25">
        <f>IF(Z6=Rækker!W29,Rækker!X39,IF(Z6=Rækker!Z29,Rækker!AA39,IF(Z6=Rækker!AC29,Rækker!AD39,IF(Z6=Rækker!AF29,Rækker!AG39,IF(Z6=Rækker!AI29,Rækker!AJ39,IF(Z6=Rækker!AL29,Rækker!AM39,IF(Z6=Rækker!AO29,Rækker!AP39,ED15)))))))</f>
        <v>0</v>
      </c>
      <c r="ED15" s="25">
        <f>IF(Z6=Rækker!AR29,Rækker!AS39,IF(Z6=Rækker!AU29,Rækker!AV39,IF(Z6=Rækker!AX29,Rækker!AY39,IF(Z6=Rækker!BA29,Rækker!BB39,IF(Z6=Rækker!BD29,Rækker!BE39,IF(Z6=Rækker!BG29,Rækker!BH39,0))))))</f>
        <v>0</v>
      </c>
      <c r="EE15" s="25" t="str">
        <f t="shared" si="63"/>
        <v>1*</v>
      </c>
      <c r="EF15" s="25">
        <f t="shared" si="64"/>
        <v>1</v>
      </c>
      <c r="EG15" s="25" t="str">
        <f>IF(AB6=Rækker!B29,Rækker!B39,IF(AB6=Rækker!E29,Rækker!E39,IF(AB6=Rækker!H29,Rækker!H39,IF(AB6=Rækker!K29,Rækker!K39,IF(AB6=Rækker!N29,Rækker!N39,IF(AB6=Rækker!Q29,Rækker!Q39,IF(AB6=Rækker!T29,Rækker!T39,EH15)))))))</f>
        <v>1*</v>
      </c>
      <c r="EH15" s="25" t="str">
        <f>IF(AB6=Rækker!W29,Rækker!W39,IF(AB6=Rækker!Z29,Rækker!Z39,IF(AB6=Rækker!AC29,Rækker!AC39,IF(AB6=Rækker!AF29,Rækker!AF39,IF(AB6=Rækker!AI29,Rækker!AI39,IF(AB6=Rækker!AL29,Rækker!AL39,IF(AB6=Rækker!AO29,Rækker!AO39,EI15)))))))</f>
        <v>1*</v>
      </c>
      <c r="EI15" s="25" t="str">
        <f>IF(AB6=Rækker!AR29,Rækker!AR39,IF(AB6=Rækker!AU29,Rækker!AU39,IF(AB6=Rækker!AX29,Rækker!AX39,IF(AB6=Rækker!BA29,Rækker!BA39,IF(AB6=Rækker!BD29,Rækker!BD39,IF(AB6=Rækker!BG29,Rækker!BG39,0))))))</f>
        <v>1*</v>
      </c>
      <c r="EJ15" s="25">
        <f>IF(AB6=Rækker!B29,Rækker!C39,IF(AB6=Rækker!E29,Rækker!F39,IF(AB6=Rækker!H29,Rækker!I39,IF(AB6=Rækker!K29,Rækker!L39,IF(AB6=Rækker!N29,Rækker!O39,IF(AB6=Rækker!Q29,Rækker!R39,IF(AB6=Rækker!T29,Rækker!U39,EK15)))))))</f>
        <v>1</v>
      </c>
      <c r="EK15" s="25">
        <f>IF(AB6=Rækker!W29,Rækker!X39,IF(AB6=Rækker!Z29,Rækker!AA39,IF(AB6=Rækker!AC29,Rækker!AD39,IF(AB6=Rækker!AF29,Rækker!AG39,IF(AB6=Rækker!AI29,Rækker!AJ39,IF(AB6=Rækker!AL29,Rækker!AM39,IF(AB6=Rækker!AO29,Rækker!AP39,EL15)))))))</f>
        <v>1</v>
      </c>
      <c r="EL15" s="25">
        <f>IF(AB6=Rækker!AR29,Rækker!AS39,IF(AB6=Rækker!AU29,Rækker!AV39,IF(AB6=Rækker!AX29,Rækker!AY39,IF(AB6=Rækker!BA29,Rækker!BB39,IF(AB6=Rækker!BD29,Rækker!BE39,IF(AB6=Rækker!BG29,Rækker!BH39,0))))))</f>
        <v>1</v>
      </c>
      <c r="EM15" s="25" t="str">
        <f t="shared" si="65"/>
        <v>1*</v>
      </c>
      <c r="EN15" s="25">
        <f t="shared" si="66"/>
        <v>1</v>
      </c>
      <c r="EO15" s="25" t="str">
        <f>IF(AD6=Rækker!B29,Rækker!B39,IF(AD6=Rækker!E29,Rækker!E39,IF(AD6=Rækker!H29,Rækker!H39,IF(AD6=Rækker!K29,Rækker!K39,IF(AD6=Rækker!N29,Rækker!N39,IF(AD6=Rækker!Q29,Rækker!Q39,IF(AD6=Rækker!T29,Rækker!T39,EP15)))))))</f>
        <v>1*</v>
      </c>
      <c r="EP15" s="25" t="str">
        <f>IF(AD6=Rækker!W29,Rækker!W39,IF(AD6=Rækker!Z29,Rækker!Z39,IF(AD6=Rækker!AC29,Rækker!AC39,IF(AD6=Rækker!AF29,Rækker!AF39,IF(AD6=Rækker!AI29,Rækker!AI39,IF(AD6=Rækker!AL29,Rækker!AL39,IF(AD6=Rækker!AO29,Rækker!AO39,EQ15)))))))</f>
        <v>1*</v>
      </c>
      <c r="EQ15" s="25">
        <f>IF(AD6=Rækker!AR29,Rækker!AR39,IF(AD6=Rækker!AU29,Rækker!AU39,IF(AD6=Rækker!AX29,Rækker!AX39,IF(AD6=Rækker!BA29,Rækker!BA39,IF(AD6=Rækker!BD29,Rækker!BD39,IF(AD6=Rækker!BG29,Rækker!BG39,0))))))</f>
        <v>0</v>
      </c>
      <c r="ER15" s="25">
        <f>IF(AD6=Rækker!B29,Rækker!C39,IF(AD6=Rækker!E29,Rækker!F39,IF(AD6=Rækker!H29,Rækker!I39,IF(AD6=Rækker!K29,Rækker!L39,IF(AD6=Rækker!N29,Rækker!O39,IF(AD6=Rækker!Q29,Rækker!R39,IF(AD6=Rækker!T29,Rækker!U39,ES15)))))))</f>
        <v>1</v>
      </c>
      <c r="ES15" s="25">
        <f>IF(AD6=Rækker!W29,Rækker!X39,IF(AD6=Rækker!Z29,Rækker!AA39,IF(AD6=Rækker!AC29,Rækker!AD39,IF(AD6=Rækker!AF29,Rækker!AG39,IF(AD6=Rækker!AI29,Rækker!AJ39,IF(AD6=Rækker!AL29,Rækker!AM39,IF(AD6=Rækker!AO29,Rækker!AP39,ET15)))))))</f>
        <v>1</v>
      </c>
      <c r="ET15" s="25">
        <f>IF(AD6=Rækker!AR29,Rækker!AS39,IF(AD6=Rækker!AU29,Rækker!AV39,IF(AD6=Rækker!AX29,Rækker!AY39,IF(AD6=Rækker!BA29,Rækker!BB39,IF(AD6=Rækker!BD29,Rækker!BE39,IF(AD6=Rækker!BG29,Rækker!BH39,0))))))</f>
        <v>0</v>
      </c>
      <c r="EU15" s="25" t="str">
        <f t="shared" si="67"/>
        <v>1*</v>
      </c>
      <c r="EV15" s="25">
        <f t="shared" si="68"/>
        <v>1</v>
      </c>
      <c r="EW15" s="25" t="str">
        <f>IF(AF6=Rækker!B29,Rækker!B39,IF(AF6=Rækker!E29,Rækker!E39,IF(AF6=Rækker!H29,Rækker!H39,IF(AF6=Rækker!K29,Rækker!K39,IF(AF6=Rækker!N29,Rækker!N39,IF(AF6=Rækker!Q29,Rækker!Q39,IF(AF6=Rækker!T29,Rækker!T39,EX15)))))))</f>
        <v>1*</v>
      </c>
      <c r="EX15" s="25" t="str">
        <f>IF(AF6=Rækker!W29,Rækker!W39,IF(AF6=Rækker!Z29,Rækker!Z39,IF(AF6=Rækker!AC29,Rækker!AC39,IF(AF6=Rækker!AF29,Rækker!AF39,IF(AF6=Rækker!AI29,Rækker!AI39,IF(AF6=Rækker!AL29,Rækker!AL39,IF(AF6=Rækker!AO29,Rækker!AO39,EY15)))))))</f>
        <v>1*</v>
      </c>
      <c r="EY15" s="25">
        <f>IF(AF6=Rækker!AR29,Rækker!AR39,IF(AF6=Rækker!AU29,Rækker!AU39,IF(AF6=Rækker!AX29,Rækker!AX39,IF(AF6=Rækker!BA29,Rækker!BA39,IF(AF6=Rækker!BD29,Rækker!BD39,IF(AF6=Rækker!BG29,Rækker!BG39,0))))))</f>
        <v>0</v>
      </c>
      <c r="EZ15" s="25">
        <f>IF(AF6=Rækker!B29,Rækker!C39,IF(AF6=Rækker!E29,Rækker!F39,IF(AF6=Rækker!H29,Rækker!I39,IF(AF6=Rækker!K29,Rækker!L39,IF(AF6=Rækker!N29,Rækker!O39,IF(AF6=Rækker!Q29,Rækker!R39,IF(AF6=Rækker!T29,Rækker!U39,FA15)))))))</f>
        <v>1</v>
      </c>
      <c r="FA15" s="25">
        <f>IF(AF6=Rækker!W29,Rækker!X39,IF(AF6=Rækker!Z29,Rækker!AA39,IF(AF6=Rækker!AC29,Rækker!AD39,IF(AF6=Rækker!AF29,Rækker!AG39,IF(AF6=Rækker!AI29,Rækker!AJ39,IF(AF6=Rækker!AL29,Rækker!AM39,IF(AF6=Rækker!AO29,Rækker!AP39,FB15)))))))</f>
        <v>1</v>
      </c>
      <c r="FB15" s="25">
        <f>IF(AF6=Rækker!AR29,Rækker!AS39,IF(AF6=Rækker!AU29,Rækker!AV39,IF(AF6=Rækker!AX29,Rækker!AY39,IF(AF6=Rækker!BA29,Rækker!BB39,IF(AF6=Rækker!BD29,Rækker!BE39,IF(AF6=Rækker!BG29,Rækker!BH39,0))))))</f>
        <v>0</v>
      </c>
      <c r="FC15" s="25" t="str">
        <f t="shared" si="69"/>
        <v>1*</v>
      </c>
      <c r="FD15" s="25">
        <f t="shared" si="70"/>
        <v>1</v>
      </c>
      <c r="FE15" s="25" t="str">
        <f>IF(AH6=Rækker!B29,Rækker!B39,IF(AH6=Rækker!E29,Rækker!E39,IF(AH6=Rækker!H29,Rækker!H39,IF(AH6=Rækker!K29,Rækker!K39,IF(AH6=Rækker!N29,Rækker!N39,IF(AH6=Rækker!Q29,Rækker!Q39,IF(AH6=Rækker!T29,Rækker!T39,FF15)))))))</f>
        <v>1*</v>
      </c>
      <c r="FF15" s="25" t="str">
        <f>IF(AH6=Rækker!W29,Rækker!W39,IF(AH6=Rækker!Z29,Rækker!Z39,IF(AH6=Rækker!AC29,Rækker!AC39,IF(AH6=Rækker!AF29,Rækker!AF39,IF(AH6=Rækker!AI29,Rækker!AI39,IF(AH6=Rækker!AL29,Rækker!AL39,IF(AH6=Rækker!AO29,Rækker!AO39,FG15)))))))</f>
        <v>1*</v>
      </c>
      <c r="FG15" s="25">
        <f>IF(AH6=Rækker!AR29,Rækker!AR39,IF(AH6=Rækker!AU29,Rækker!AU39,IF(AH6=Rækker!AX29,Rækker!AX39,IF(AH6=Rækker!BA29,Rækker!BA39,IF(AH6=Rækker!BD29,Rækker!BD39,IF(AH6=Rækker!BG29,Rækker!BG39,0))))))</f>
        <v>0</v>
      </c>
      <c r="FH15" s="25">
        <f>IF(AH6=Rækker!B29,Rækker!C39,IF(AH6=Rækker!E29,Rækker!F39,IF(AH6=Rækker!H29,Rækker!I39,IF(AH6=Rækker!K29,Rækker!L39,IF(AH6=Rækker!N29,Rækker!O39,IF(AH6=Rækker!Q29,Rækker!R39,IF(AH6=Rækker!T29,Rækker!U39,FI15)))))))</f>
        <v>1</v>
      </c>
      <c r="FI15" s="25">
        <f>IF(AH6=Rækker!W29,Rækker!X39,IF(AH6=Rækker!Z29,Rækker!AA39,IF(AH6=Rækker!AC29,Rækker!AD39,IF(AH6=Rækker!AF29,Rækker!AG39,IF(AH6=Rækker!AI29,Rækker!AJ39,IF(AH6=Rækker!AL29,Rækker!AM39,IF(AH6=Rækker!AO29,Rækker!AP39,FJ15)))))))</f>
        <v>1</v>
      </c>
      <c r="FJ15" s="25">
        <f>IF(AH6=Rækker!AR29,Rækker!AS39,IF(AH6=Rækker!AU29,Rækker!AV39,IF(AH6=Rækker!AX29,Rækker!AY39,IF(AH6=Rækker!BA29,Rækker!BB39,IF(AH6=Rækker!BD29,Rækker!BE39,IF(AH6=Rækker!BG29,Rækker!BH39,0))))))</f>
        <v>0</v>
      </c>
      <c r="FK15" s="25" t="str">
        <f t="shared" si="71"/>
        <v>1*</v>
      </c>
      <c r="FL15" s="25">
        <f t="shared" si="72"/>
        <v>1</v>
      </c>
      <c r="FM15" s="25" t="str">
        <f>IF(AJ6=Rækker!B29,Rækker!B39,IF(AJ6=Rækker!E29,Rækker!E39,IF(AJ6=Rækker!H29,Rækker!H39,IF(AJ6=Rækker!K29,Rækker!K39,IF(AJ6=Rækker!N29,Rækker!N39,IF(AJ6=Rækker!Q29,Rækker!Q39,IF(AJ6=Rækker!T29,Rækker!T39,FN15)))))))</f>
        <v>1*</v>
      </c>
      <c r="FN15" s="25">
        <f>IF(AJ6=Rækker!W29,Rækker!W39,IF(AJ6=Rækker!Z29,Rækker!Z39,IF(AJ6=Rækker!AC29,Rækker!AC39,IF(AJ6=Rækker!AF29,Rækker!AF39,IF(AJ6=Rækker!AI29,Rækker!AI39,IF(AJ6=Rækker!AL29,Rækker!AL39,IF(AJ6=Rækker!AO29,Rækker!AO39,FO15)))))))</f>
        <v>0</v>
      </c>
      <c r="FO15" s="25">
        <f>IF(AJ6=Rækker!AR29,Rækker!AR39,IF(AJ6=Rækker!AU29,Rækker!AU39,IF(AJ6=Rækker!AX29,Rækker!AX39,IF(AJ6=Rækker!BA29,Rækker!BA39,IF(AJ6=Rækker!BD29,Rækker!BD39,IF(AJ6=Rækker!BG29,Rækker!BG39,0))))))</f>
        <v>0</v>
      </c>
      <c r="FP15" s="25">
        <f>IF(AJ6=Rækker!B29,Rækker!C39,IF(AJ6=Rækker!E29,Rækker!F39,IF(AJ6=Rækker!H29,Rækker!I39,IF(AJ6=Rækker!K29,Rækker!L39,IF(AJ6=Rækker!N29,Rækker!O39,IF(AJ6=Rækker!Q29,Rækker!R39,IF(AJ6=Rækker!T29,Rækker!U39,FQ15)))))))</f>
        <v>1</v>
      </c>
      <c r="FQ15" s="25">
        <f>IF(AJ6=Rækker!W29,Rækker!X39,IF(AJ6=Rækker!Z29,Rækker!AA39,IF(AJ6=Rækker!AC29,Rækker!AD39,IF(AJ6=Rækker!AF29,Rækker!AG39,IF(AJ6=Rækker!AI29,Rækker!AJ39,IF(AJ6=Rækker!AL29,Rækker!AM39,IF(AJ6=Rækker!AO29,Rækker!AP39,FR15)))))))</f>
        <v>0</v>
      </c>
      <c r="FR15" s="25">
        <f>IF(AJ6=Rækker!AR29,Rækker!AS39,IF(AJ6=Rækker!AU29,Rækker!AV39,IF(AJ6=Rækker!AX29,Rækker!AY39,IF(AJ6=Rækker!BA29,Rækker!BB39,IF(AJ6=Rækker!BD29,Rækker!BE39,IF(AJ6=Rækker!BG29,Rækker!BH39,0))))))</f>
        <v>0</v>
      </c>
      <c r="FS15" s="25" t="str">
        <f t="shared" si="73"/>
        <v>1*</v>
      </c>
      <c r="FT15" s="25">
        <f t="shared" si="74"/>
        <v>1</v>
      </c>
      <c r="FU15" s="25" t="str">
        <f>IF(AL6=Rækker!B29,Rækker!B39,IF(AL6=Rækker!E29,Rækker!E39,IF(AL6=Rækker!H29,Rækker!H39,IF(AL6=Rækker!K29,Rækker!K39,IF(AL6=Rækker!N29,Rækker!N39,IF(AL6=Rækker!Q29,Rækker!Q39,IF(AL6=Rækker!T29,Rækker!T39,FV15)))))))</f>
        <v>1*</v>
      </c>
      <c r="FV15" s="25" t="str">
        <f>IF(AL6=Rækker!W29,Rækker!W39,IF(AL6=Rækker!Z29,Rækker!Z39,IF(AL6=Rækker!AC29,Rækker!AC39,IF(AL6=Rækker!AF29,Rækker!AF39,IF(AL6=Rækker!AI29,Rækker!AI39,IF(AL6=Rækker!AL29,Rækker!AL39,IF(AL6=Rækker!AO29,Rækker!AO39,FW15)))))))</f>
        <v>1*</v>
      </c>
      <c r="FW15" s="25" t="str">
        <f>IF(AL6=Rækker!AR29,Rækker!AR39,IF(AL6=Rækker!AU29,Rækker!AU39,IF(AL6=Rækker!AX29,Rækker!AX39,IF(AL6=Rækker!BA29,Rækker!BA39,IF(AL6=Rækker!BD29,Rækker!BD39,IF(AL6=Rækker!BG29,Rækker!BG39,0))))))</f>
        <v>1*</v>
      </c>
      <c r="FX15" s="25">
        <f>IF(AL6=Rækker!B29,Rækker!C39,IF(AL6=Rækker!E29,Rækker!F39,IF(AL6=Rækker!H29,Rækker!I39,IF(AL6=Rækker!K29,Rækker!L39,IF(AL6=Rækker!N29,Rækker!O39,IF(AL6=Rækker!Q29,Rækker!R39,IF(AL6=Rækker!T29,Rækker!U39,FY15)))))))</f>
        <v>1</v>
      </c>
      <c r="FY15" s="25">
        <f>IF(AL6=Rækker!W29,Rækker!X39,IF(AL6=Rækker!Z29,Rækker!AA39,IF(AL6=Rækker!AC29,Rækker!AD39,IF(AL6=Rækker!AF29,Rækker!AG39,IF(AL6=Rækker!AI29,Rækker!AJ39,IF(AL6=Rækker!AL29,Rækker!AM39,IF(AL6=Rækker!AO29,Rækker!AP39,FZ15)))))))</f>
        <v>1</v>
      </c>
      <c r="FZ15" s="25">
        <f>IF(AL6=Rækker!AR29,Rækker!AS39,IF(AL6=Rækker!AU29,Rækker!AV39,IF(AL6=Rækker!AX29,Rækker!AY39,IF(AL6=Rækker!BA29,Rækker!BB39,IF(AL6=Rækker!BD29,Rækker!BE39,IF(AL6=Rækker!BG29,Rækker!BH39,0))))))</f>
        <v>1</v>
      </c>
      <c r="GA15" s="25" t="str">
        <f t="shared" si="75"/>
        <v>1*</v>
      </c>
      <c r="GB15" s="25">
        <f t="shared" si="76"/>
        <v>1</v>
      </c>
      <c r="GC15" s="25" t="str">
        <f>IF(AN6=Rækker!B29,Rækker!B39,IF(AN6=Rækker!E29,Rækker!E39,IF(AN6=Rækker!H29,Rækker!H39,IF(AN6=Rækker!K29,Rækker!K39,IF(AN6=Rækker!N29,Rækker!N39,IF(AN6=Rækker!Q29,Rækker!Q39,IF(AN6=Rækker!T29,Rækker!T39,GD15)))))))</f>
        <v>1*</v>
      </c>
      <c r="GD15" s="25" t="str">
        <f>IF(AN6=Rækker!W29,Rækker!W39,IF(AN6=Rækker!Z29,Rækker!Z39,IF(AN6=Rækker!AC29,Rækker!AC39,IF(AN6=Rækker!AF29,Rækker!AF39,IF(AN6=Rækker!AI29,Rækker!AI39,IF(AN6=Rækker!AL29,Rækker!AL39,IF(AN6=Rækker!AO29,Rækker!AO39,GE15)))))))</f>
        <v>1*</v>
      </c>
      <c r="GE15" s="25">
        <f>IF(AN6=Rækker!AR29,Rækker!AR39,IF(AN6=Rækker!AU29,Rækker!AU39,IF(AN6=Rækker!AX29,Rækker!AX39,IF(AN6=Rækker!BA29,Rækker!BA39,IF(AN6=Rækker!BD29,Rækker!BD39,IF(AN6=Rækker!BG29,Rækker!BG39,0))))))</f>
        <v>0</v>
      </c>
      <c r="GF15" s="25">
        <f>IF(AN6=Rækker!B29,Rækker!C39,IF(AN6=Rækker!E29,Rækker!F39,IF(AN6=Rækker!H29,Rækker!I39,IF(AN6=Rækker!K29,Rækker!L39,IF(AN6=Rækker!N29,Rækker!O39,IF(AN6=Rækker!Q29,Rækker!R39,IF(AN6=Rækker!T29,Rækker!U39,GG15)))))))</f>
        <v>1</v>
      </c>
      <c r="GG15" s="25">
        <f>IF(AN6=Rækker!W29,Rækker!X39,IF(AN6=Rækker!Z29,Rækker!AA39,IF(AN6=Rækker!AC29,Rækker!AD39,IF(AN6=Rækker!AF29,Rækker!AG39,IF(AN6=Rækker!AI29,Rækker!AJ39,IF(AN6=Rækker!AL29,Rækker!AM39,IF(AN6=Rækker!AO29,Rækker!AP39,GH15)))))))</f>
        <v>1</v>
      </c>
      <c r="GH15" s="25">
        <f>IF(AN6=Rækker!AR29,Rækker!AS39,IF(AN6=Rækker!AU29,Rækker!AV39,IF(AN6=Rækker!AX29,Rækker!AY39,IF(AN6=Rækker!BA29,Rækker!BB39,IF(AN6=Rækker!BD29,Rækker!BE39,IF(AN6=Rækker!BG29,Rækker!BH39,0))))))</f>
        <v>0</v>
      </c>
      <c r="GI15" s="25" t="str">
        <f t="shared" si="77"/>
        <v>1*</v>
      </c>
      <c r="GJ15" s="25">
        <f t="shared" si="78"/>
        <v>1</v>
      </c>
      <c r="GK15" s="25" t="str">
        <f>IF(AP6=Rækker!B29,Rækker!B39,IF(AP6=Rækker!E29,Rækker!E39,IF(AP6=Rækker!H29,Rækker!H39,IF(AP6=Rækker!K29,Rækker!K39,IF(AP6=Rækker!N29,Rækker!N39,IF(AP6=Rækker!Q29,Rækker!Q39,IF(AP6=Rækker!T29,Rækker!T39,GL15)))))))</f>
        <v>1*</v>
      </c>
      <c r="GL15" s="25">
        <f>IF(AP6=Rækker!W29,Rækker!W39,IF(AP6=Rækker!Z29,Rækker!Z39,IF(AP6=Rækker!AC29,Rækker!AC39,IF(AP6=Rækker!AF29,Rækker!AF39,IF(AP6=Rækker!AI29,Rækker!AI39,IF(AP6=Rækker!AL29,Rækker!AL39,IF(AP6=Rækker!AO29,Rækker!AO39,GM15)))))))</f>
        <v>0</v>
      </c>
      <c r="GM15" s="25">
        <f>IF(AP6=Rækker!AR29,Rækker!AR39,IF(AP6=Rækker!AU29,Rækker!AU39,IF(AP6=Rækker!AX29,Rækker!AX39,IF(AP6=Rækker!BA29,Rækker!BA39,IF(AP6=Rækker!BD29,Rækker!BD39,IF(AP6=Rækker!BG29,Rækker!BG39,0))))))</f>
        <v>0</v>
      </c>
      <c r="GN15" s="25">
        <f>IF(AP6=Rækker!B29,Rækker!C39,IF(AP6=Rækker!E29,Rækker!F39,IF(AP6=Rækker!H29,Rækker!I39,IF(AP6=Rækker!K29,Rækker!L39,IF(AP6=Rækker!N29,Rækker!O39,IF(AP6=Rækker!Q29,Rækker!R39,IF(AP6=Rækker!T29,Rækker!U39,GO15)))))))</f>
        <v>1</v>
      </c>
      <c r="GO15" s="25">
        <f>IF(AP6=Rækker!W29,Rækker!X39,IF(AP6=Rækker!Z29,Rækker!AA39,IF(AP6=Rækker!AC29,Rækker!AD39,IF(AP6=Rækker!AF29,Rækker!AG39,IF(AP6=Rækker!AI29,Rækker!AJ39,IF(AP6=Rækker!AL29,Rækker!AM39,IF(AP6=Rækker!AO29,Rækker!AP39,GP15)))))))</f>
        <v>0</v>
      </c>
      <c r="GP15" s="25">
        <f>IF(AP6=Rækker!AR29,Rækker!AS39,IF(AP6=Rækker!AU29,Rækker!AV39,IF(AP6=Rækker!AX29,Rækker!AY39,IF(AP6=Rækker!BA29,Rækker!BB39,IF(AP6=Rækker!BD29,Rækker!BE39,IF(AP6=Rækker!BG29,Rækker!BH39,0))))))</f>
        <v>0</v>
      </c>
      <c r="GQ15" s="25" t="str">
        <f t="shared" si="79"/>
        <v>1*</v>
      </c>
      <c r="GR15" s="25">
        <f t="shared" si="80"/>
        <v>1</v>
      </c>
      <c r="GS15" s="25" t="str">
        <f>IF(AR6=Rækker!B29,Rækker!B39,IF(AR6=Rækker!E29,Rækker!E39,IF(AR6=Rækker!H29,Rækker!H39,IF(AR6=Rækker!K29,Rækker!K39,IF(AR6=Rækker!N29,Rækker!N39,IF(AR6=Rækker!Q29,Rækker!Q39,IF(AR6=Rækker!T29,Rækker!T39,GT15)))))))</f>
        <v>1*</v>
      </c>
      <c r="GT15" s="25" t="str">
        <f>IF(AR6=Rækker!W29,Rækker!W39,IF(AR6=Rækker!Z29,Rækker!Z39,IF(AR6=Rækker!AC29,Rækker!AC39,IF(AR6=Rækker!AF29,Rækker!AF39,IF(AR6=Rækker!AI29,Rækker!AI39,IF(AR6=Rækker!AL29,Rækker!AL39,IF(AR6=Rækker!AO29,Rækker!AO39,GU15)))))))</f>
        <v>1*</v>
      </c>
      <c r="GU15" s="25">
        <f>IF(AR6=Rækker!AR29,Rækker!AR39,IF(AR6=Rækker!AU29,Rækker!AU39,IF(AR6=Rækker!AX29,Rækker!AX39,IF(AR6=Rækker!BA29,Rækker!BA39,IF(AR6=Rækker!BD29,Rækker!BD39,IF(AR6=Rækker!BG29,Rækker!BG39,0))))))</f>
        <v>0</v>
      </c>
      <c r="GV15" s="25">
        <f>IF(AR6=Rækker!B29,Rækker!C39,IF(AR6=Rækker!E29,Rækker!F39,IF(AR6=Rækker!H29,Rækker!I39,IF(AR6=Rækker!K29,Rækker!L39,IF(AR6=Rækker!N29,Rækker!O39,IF(AR6=Rækker!Q29,Rækker!R39,IF(AR6=Rækker!T29,Rækker!U39,GW15)))))))</f>
        <v>1</v>
      </c>
      <c r="GW15" s="25">
        <f>IF(AR6=Rækker!W29,Rækker!X39,IF(AR6=Rækker!Z29,Rækker!AA39,IF(AR6=Rækker!AC29,Rækker!AD39,IF(AR6=Rækker!AF29,Rækker!AG39,IF(AR6=Rækker!AI29,Rækker!AJ39,IF(AR6=Rækker!AL29,Rækker!AM39,IF(AR6=Rækker!AO29,Rækker!AP39,GX15)))))))</f>
        <v>1</v>
      </c>
      <c r="GX15" s="25">
        <f>IF(AR6=Rækker!AR29,Rækker!AS39,IF(AR6=Rækker!AU29,Rækker!AV39,IF(AR6=Rækker!AX29,Rækker!AY39,IF(AR6=Rækker!BA29,Rækker!BB39,IF(AR6=Rækker!BD29,Rækker!BE39,IF(AR6=Rækker!BG29,Rækker!BH39,0))))))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Watford - Leicester..........................................................................................</v>
      </c>
      <c r="D16" s="121" t="s">
        <v>109</v>
      </c>
      <c r="E16" s="94" t="str">
        <f>IF('1. Division'!E16&lt;&gt;"",'1. Division'!E16,"")</f>
        <v/>
      </c>
      <c r="F16" s="36">
        <f t="shared" si="0"/>
        <v>1</v>
      </c>
      <c r="G16" s="38" t="str">
        <f t="shared" si="1"/>
        <v>1X</v>
      </c>
      <c r="H16" s="36">
        <f t="shared" si="2"/>
        <v>1</v>
      </c>
      <c r="I16" s="37">
        <f t="shared" si="3"/>
        <v>1</v>
      </c>
      <c r="J16" s="36">
        <f t="shared" si="4"/>
        <v>1</v>
      </c>
      <c r="K16" s="38">
        <f t="shared" si="5"/>
        <v>1</v>
      </c>
      <c r="L16" s="36">
        <f t="shared" si="6"/>
        <v>1</v>
      </c>
      <c r="M16" s="38">
        <f t="shared" si="7"/>
        <v>1</v>
      </c>
      <c r="N16" s="36">
        <f t="shared" si="8"/>
        <v>1</v>
      </c>
      <c r="O16" s="38">
        <f t="shared" si="9"/>
        <v>1</v>
      </c>
      <c r="P16" s="36">
        <f t="shared" si="10"/>
        <v>1</v>
      </c>
      <c r="Q16" s="38">
        <f t="shared" si="11"/>
        <v>1</v>
      </c>
      <c r="R16" s="36" t="str">
        <f t="shared" si="12"/>
        <v>1*</v>
      </c>
      <c r="S16" s="38">
        <f t="shared" si="13"/>
        <v>1</v>
      </c>
      <c r="T16" s="36">
        <f t="shared" si="14"/>
        <v>1</v>
      </c>
      <c r="U16" s="38">
        <f t="shared" si="15"/>
        <v>1</v>
      </c>
      <c r="V16" s="36">
        <f t="shared" si="16"/>
        <v>1</v>
      </c>
      <c r="W16" s="38">
        <f t="shared" si="17"/>
        <v>1</v>
      </c>
      <c r="X16" s="36" t="str">
        <f t="shared" si="18"/>
        <v>1*</v>
      </c>
      <c r="Y16" s="38">
        <f t="shared" si="19"/>
        <v>1</v>
      </c>
      <c r="Z16" s="36">
        <f t="shared" si="20"/>
        <v>1</v>
      </c>
      <c r="AA16" s="38">
        <f t="shared" si="21"/>
        <v>1</v>
      </c>
      <c r="AB16" s="36">
        <f t="shared" si="22"/>
        <v>1</v>
      </c>
      <c r="AC16" s="38">
        <f t="shared" si="23"/>
        <v>1</v>
      </c>
      <c r="AD16" s="36">
        <f t="shared" si="24"/>
        <v>1</v>
      </c>
      <c r="AE16" s="38">
        <f t="shared" si="25"/>
        <v>1</v>
      </c>
      <c r="AF16" s="36">
        <f t="shared" si="26"/>
        <v>1</v>
      </c>
      <c r="AG16" s="38">
        <f t="shared" si="27"/>
        <v>1</v>
      </c>
      <c r="AH16" s="36">
        <f t="shared" si="28"/>
        <v>1</v>
      </c>
      <c r="AI16" s="38">
        <f t="shared" si="29"/>
        <v>1</v>
      </c>
      <c r="AJ16" s="36">
        <f t="shared" si="30"/>
        <v>1</v>
      </c>
      <c r="AK16" s="38">
        <f t="shared" si="31"/>
        <v>1</v>
      </c>
      <c r="AL16" s="36">
        <f t="shared" si="32"/>
        <v>1</v>
      </c>
      <c r="AM16" s="38">
        <f t="shared" si="33"/>
        <v>12</v>
      </c>
      <c r="AN16" s="36">
        <f t="shared" si="34"/>
        <v>1</v>
      </c>
      <c r="AO16" s="38">
        <f t="shared" si="35"/>
        <v>1</v>
      </c>
      <c r="AP16" s="36" t="str">
        <f t="shared" si="36"/>
        <v>X</v>
      </c>
      <c r="AQ16" s="38" t="str">
        <f t="shared" si="37"/>
        <v>1X2</v>
      </c>
      <c r="AR16" s="36">
        <f t="shared" si="38"/>
        <v>1</v>
      </c>
      <c r="AS16" s="37">
        <f t="shared" si="39"/>
        <v>1</v>
      </c>
      <c r="AT16" s="21">
        <f t="shared" si="40"/>
        <v>0</v>
      </c>
      <c r="AU16" s="25">
        <f t="shared" si="41"/>
        <v>1</v>
      </c>
      <c r="AV16" s="25" t="str">
        <f t="shared" si="42"/>
        <v>1X</v>
      </c>
      <c r="AW16" s="25">
        <f>IF(F6=Rækker!B29,Rækker!B40,IF(F6=Rækker!E29,Rækker!E40,IF(F6=Rækker!H29,Rækker!H40,IF(F6=Rækker!K29,Rækker!K40,IF(F6=Rækker!N29,Rækker!N40,IF(F6=Rækker!Q29,Rækker!Q40,IF(F6=Rækker!T29,Rækker!T40,AX16)))))))</f>
        <v>1</v>
      </c>
      <c r="AX16" s="25">
        <f>IF(F6=Rækker!W29,Rækker!W40,IF(F6=Rækker!Z29,Rækker!Z40,IF(F6=Rækker!AC29,Rækker!AC40,IF(F6=Rækker!AF29,Rækker!AF40,IF(F6=Rækker!AI29,Rækker!AI40,IF(F6=Rækker!AL29,Rækker!AL40,IF(F6=Rækker!AO29,Rækker!AO40,AY16)))))))</f>
        <v>0</v>
      </c>
      <c r="AY16" s="25">
        <f>IF(F6=Rækker!AR29,Rækker!AR40,IF(F6=Rækker!AU29,Rækker!AU40,IF(F6=Rækker!AX29,Rækker!AX40,IF(F6=Rækker!BA29,Rækker!BA40,IF(F6=Rækker!BD29,Rækker!BD40,IF(F6=Rækker!BG29,Rækker!BG40,0))))))</f>
        <v>0</v>
      </c>
      <c r="AZ16" s="25" t="str">
        <f>IF(F6=Rækker!B29,Rækker!C40,IF(F6=Rækker!E29,Rækker!F40,IF(F6=Rækker!H29,Rækker!I40,IF(F6=Rækker!K29,Rækker!L40,IF(F6=Rækker!N29,Rækker!O40,IF(F6=Rækker!Q29,Rækker!R40,IF(F6=Rækker!T29,Rækker!U40,BA16)))))))</f>
        <v>1x</v>
      </c>
      <c r="BA16" s="25">
        <f>IF(F6=Rækker!W29,Rækker!X40,IF(F6=Rækker!Z29,Rækker!AA40,IF(F6=Rækker!AC29,Rækker!AD40,IF(F6=Rækker!AF29,Rækker!AG40,IF(F6=Rækker!AI29,Rækker!AJ40,IF(F6=Rækker!AL29,Rækker!AM40,IF(F6=Rækker!AO29,Rækker!AP40,BB16)))))))</f>
        <v>0</v>
      </c>
      <c r="BB16" s="25">
        <f>IF(F6=Rækker!AR29,Rækker!AS40,IF(F6=Rækker!AU29,Rækker!AV40,IF(F6=Rækker!AX29,Rækker!AY40,IF(F6=Rækker!BA29,Rækker!BB40,IF(F6=Rækker!BD29,Rækker!BE40,IF(F6=Rækker!BG29,Rækker!BH40,0))))))</f>
        <v>0</v>
      </c>
      <c r="BC16" s="25">
        <f t="shared" si="43"/>
        <v>1</v>
      </c>
      <c r="BD16" s="25">
        <f t="shared" si="44"/>
        <v>1</v>
      </c>
      <c r="BE16" s="25">
        <f>IF(H6=Rækker!B29,Rækker!B40,IF(H6=Rækker!E29,Rækker!E40,IF(H6=Rækker!H29,Rækker!H40,IF(H6=Rækker!K29,Rækker!K40,IF(H6=Rækker!N29,Rækker!N40,IF(H6=Rækker!Q29,Rækker!Q40,IF(H6=Rækker!T29,Rækker!T40,BF16)))))))</f>
        <v>1</v>
      </c>
      <c r="BF16" s="25">
        <f>IF(H6=Rækker!W29,Rækker!W40,IF(H6=Rækker!Z29,Rækker!Z40,IF(H6=Rækker!AC29,Rækker!AC40,IF(H6=Rækker!AF29,Rækker!AF40,IF(H6=Rækker!AI29,Rækker!AI40,IF(H6=Rækker!AL29,Rækker!AL40,IF(H6=Rækker!AO29,Rækker!AO40,BG16)))))))</f>
        <v>1</v>
      </c>
      <c r="BG16" s="25">
        <f>IF(H6=Rækker!AR29,Rækker!AR40,IF(H6=Rækker!AU29,Rækker!AU40,IF(H6=Rækker!AX29,Rækker!AX40,IF(H6=Rækker!BA29,Rækker!BA40,IF(H6=Rækker!BD29,Rækker!BD40,IF(H6=Rækker!BG29,Rækker!BG40,0))))))</f>
        <v>0</v>
      </c>
      <c r="BH16" s="25">
        <f>IF(H6=Rækker!B29,Rækker!C40,IF(H6=Rækker!E29,Rækker!F40,IF(H6=Rækker!H29,Rækker!I40,IF(H6=Rækker!K29,Rækker!L40,IF(H6=Rækker!N29,Rækker!O40,IF(H6=Rækker!Q29,Rækker!R40,IF(H6=Rækker!T29,Rækker!U40,BI16)))))))</f>
        <v>1</v>
      </c>
      <c r="BI16" s="25">
        <f>IF(H6=Rækker!W29,Rækker!X40,IF(H6=Rækker!Z29,Rækker!AA40,IF(H6=Rækker!AC29,Rækker!AD40,IF(H6=Rækker!AF29,Rækker!AG40,IF(H6=Rækker!AI29,Rækker!AJ40,IF(H6=Rækker!AL29,Rækker!AM40,IF(H6=Rækker!AO29,Rækker!AP40,BJ16)))))))</f>
        <v>1</v>
      </c>
      <c r="BJ16" s="25">
        <f>IF(H6=Rækker!AR29,Rækker!AS40,IF(H6=Rækker!AU29,Rækker!AV40,IF(H6=Rækker!AX29,Rækker!AY40,IF(H6=Rækker!BA29,Rækker!BB40,IF(H6=Rækker!BD29,Rækker!BE40,IF(H6=Rækker!BG29,Rækker!BH40,0))))))</f>
        <v>0</v>
      </c>
      <c r="BK16" s="25">
        <f t="shared" si="45"/>
        <v>1</v>
      </c>
      <c r="BL16" s="25">
        <f t="shared" si="46"/>
        <v>1</v>
      </c>
      <c r="BM16" s="25">
        <f>IF(J6=Rækker!B29,Rækker!B40,IF(J6=Rækker!E29,Rækker!E40,IF(J6=Rækker!H29,Rækker!H40,IF(J6=Rækker!K29,Rækker!K40,IF(J6=Rækker!N29,Rækker!N40,IF(J6=Rækker!Q29,Rækker!Q40,IF(J6=Rækker!T29,Rækker!T40,BN16)))))))</f>
        <v>1</v>
      </c>
      <c r="BN16" s="25">
        <f>IF(J6=Rækker!W29,Rækker!W40,IF(J6=Rækker!Z29,Rækker!Z40,IF(J6=Rækker!AC29,Rækker!AC40,IF(J6=Rækker!AF29,Rækker!AF40,IF(J6=Rækker!AI29,Rækker!AI40,IF(J6=Rækker!AL29,Rækker!AL40,IF(J6=Rækker!AO29,Rækker!AO40,BO16)))))))</f>
        <v>0</v>
      </c>
      <c r="BO16" s="25">
        <f>IF(J6=Rækker!AR29,Rækker!AR40,IF(J6=Rækker!AU29,Rækker!AU40,IF(J6=Rækker!AX29,Rækker!AX40,IF(J6=Rækker!BA29,Rækker!BA40,IF(J6=Rækker!BD29,Rækker!BD40,IF(J6=Rækker!BG29,Rækker!BG40,0))))))</f>
        <v>0</v>
      </c>
      <c r="BP16" s="25">
        <f>IF(J6=Rækker!B29,Rækker!C40,IF(J6=Rækker!E29,Rækker!F40,IF(J6=Rækker!H29,Rækker!I40,IF(J6=Rækker!K29,Rækker!L40,IF(J6=Rækker!N29,Rækker!O40,IF(J6=Rækker!Q29,Rækker!R40,IF(J6=Rækker!T29,Rækker!U40,BQ16)))))))</f>
        <v>1</v>
      </c>
      <c r="BQ16" s="25">
        <f>IF(J6=Rækker!W29,Rækker!X40,IF(J6=Rækker!Z29,Rækker!AA40,IF(J6=Rækker!AC29,Rækker!AD40,IF(J6=Rækker!AF29,Rækker!AG40,IF(J6=Rækker!AI29,Rækker!AJ40,IF(J6=Rækker!AL29,Rækker!AM40,IF(J6=Rækker!AO29,Rækker!AP40,BR16)))))))</f>
        <v>0</v>
      </c>
      <c r="BR16" s="25">
        <f>IF(J6=Rækker!AR29,Rækker!AS40,IF(J6=Rækker!AU29,Rækker!AV40,IF(J6=Rækker!AX29,Rækker!AY40,IF(J6=Rækker!BA29,Rækker!BB40,IF(J6=Rækker!BD29,Rækker!BE40,IF(J6=Rækker!BG29,Rækker!BH40,0))))))</f>
        <v>0</v>
      </c>
      <c r="BS16" s="25">
        <f t="shared" si="47"/>
        <v>1</v>
      </c>
      <c r="BT16" s="25">
        <f t="shared" si="48"/>
        <v>1</v>
      </c>
      <c r="BU16" s="25">
        <f>IF(L6=Rækker!B29,Rækker!B40,IF(L6=Rækker!E29,Rækker!E40,IF(L6=Rækker!H29,Rækker!H40,IF(L6=Rækker!K29,Rækker!K40,IF(L6=Rækker!N29,Rækker!N40,IF(L6=Rækker!Q29,Rækker!Q40,IF(L6=Rækker!T29,Rækker!T40,BV16)))))))</f>
        <v>1</v>
      </c>
      <c r="BV16" s="25">
        <f>IF(L6=Rækker!W29,Rækker!W40,IF(L6=Rækker!Z29,Rækker!Z40,IF(L6=Rækker!AC29,Rækker!AC40,IF(L6=Rækker!AF29,Rækker!AF40,IF(L6=Rækker!AI29,Rækker!AI40,IF(L6=Rækker!AL29,Rækker!AL40,IF(L6=Rækker!AO29,Rækker!AO40,BW16)))))))</f>
        <v>0</v>
      </c>
      <c r="BW16" s="25">
        <f>IF(L6=Rækker!AR29,Rækker!AR40,IF(L6=Rækker!AU29,Rækker!AU40,IF(L6=Rækker!AX29,Rækker!AX40,IF(L6=Rækker!BA29,Rækker!BA40,IF(L6=Rækker!BD29,Rækker!BD40,IF(L6=Rækker!BG29,Rækker!BG40,0))))))</f>
        <v>0</v>
      </c>
      <c r="BX16" s="25">
        <f>IF(L6=Rækker!B29,Rækker!C40,IF(L6=Rækker!E29,Rækker!F40,IF(L6=Rækker!H29,Rækker!I40,IF(L6=Rækker!K29,Rækker!L40,IF(L6=Rækker!N29,Rækker!O40,IF(L6=Rækker!Q29,Rækker!R40,IF(L6=Rækker!T29,Rækker!U40,BY16)))))))</f>
        <v>1</v>
      </c>
      <c r="BY16" s="25">
        <f>IF(L6=Rækker!W29,Rækker!X40,IF(L6=Rækker!Z29,Rækker!AA40,IF(L6=Rækker!AC29,Rækker!AD40,IF(L6=Rækker!AF29,Rækker!AG40,IF(L6=Rækker!AI29,Rækker!AJ40,IF(L6=Rækker!AL29,Rækker!AM40,IF(L6=Rækker!AO29,Rækker!AP40,BZ16)))))))</f>
        <v>0</v>
      </c>
      <c r="BZ16" s="25">
        <f>IF(L6=Rækker!AR29,Rækker!AS40,IF(L6=Rækker!AU29,Rækker!AV40,IF(L6=Rækker!AX29,Rækker!AY40,IF(L6=Rækker!BA29,Rækker!BB40,IF(L6=Rækker!BD29,Rækker!BE40,IF(L6=Rækker!BG29,Rækker!BH40,0))))))</f>
        <v>0</v>
      </c>
      <c r="CA16" s="25">
        <f t="shared" si="49"/>
        <v>1</v>
      </c>
      <c r="CB16" s="25">
        <f t="shared" si="50"/>
        <v>1</v>
      </c>
      <c r="CC16" s="25">
        <f>IF(N6=Rækker!B29,Rækker!B40,IF(N6=Rækker!E29,Rækker!E40,IF(N6=Rækker!H29,Rækker!H40,IF(N6=Rækker!K29,Rækker!K40,IF(N6=Rækker!N29,Rækker!N40,IF(N6=Rækker!Q29,Rækker!Q40,IF(N6=Rækker!T29,Rækker!T40,CD16)))))))</f>
        <v>1</v>
      </c>
      <c r="CD16" s="25">
        <f>IF(N6=Rækker!W29,Rækker!W40,IF(N6=Rækker!Z29,Rækker!Z40,IF(N6=Rækker!AC29,Rækker!AC40,IF(N6=Rækker!AF29,Rækker!AF40,IF(N6=Rækker!AI29,Rækker!AI40,IF(N6=Rækker!AL29,Rækker!AL40,IF(N6=Rækker!AO29,Rækker!AO40,CE16)))))))</f>
        <v>1</v>
      </c>
      <c r="CE16" s="25">
        <f>IF(N6=Rækker!AR29,Rækker!AR40,IF(N6=Rækker!AU29,Rækker!AU40,IF(N6=Rækker!AX29,Rækker!AX40,IF(N6=Rækker!BA29,Rækker!BA40,IF(N6=Rækker!BD29,Rækker!BD40,IF(N6=Rækker!BG29,Rækker!BG40,0))))))</f>
        <v>1</v>
      </c>
      <c r="CF16" s="25">
        <f>IF(N6=Rækker!B29,Rækker!C40,IF(N6=Rækker!E29,Rækker!F40,IF(N6=Rækker!H29,Rækker!I40,IF(N6=Rækker!K29,Rækker!L40,IF(N6=Rækker!N29,Rækker!O40,IF(N6=Rækker!Q29,Rækker!R40,IF(N6=Rækker!T29,Rækker!U40,CG16)))))))</f>
        <v>1</v>
      </c>
      <c r="CG16" s="25">
        <f>IF(N6=Rækker!W29,Rækker!X40,IF(N6=Rækker!Z29,Rækker!AA40,IF(N6=Rækker!AC29,Rækker!AD40,IF(N6=Rækker!AF29,Rækker!AG40,IF(N6=Rækker!AI29,Rækker!AJ40,IF(N6=Rækker!AL29,Rækker!AM40,IF(N6=Rækker!AO29,Rækker!AP40,CH16)))))))</f>
        <v>1</v>
      </c>
      <c r="CH16" s="25">
        <f>IF(N6=Rækker!AR29,Rækker!AS40,IF(N6=Rækker!AU29,Rækker!AV40,IF(N6=Rækker!AX29,Rækker!AY40,IF(N6=Rækker!BA29,Rækker!BB40,IF(N6=Rækker!BD29,Rækker!BE40,IF(N6=Rækker!BG29,Rækker!BH40,0))))))</f>
        <v>1</v>
      </c>
      <c r="CI16" s="25">
        <f t="shared" si="51"/>
        <v>1</v>
      </c>
      <c r="CJ16" s="25">
        <f t="shared" si="52"/>
        <v>1</v>
      </c>
      <c r="CK16" s="25">
        <f>IF(P6=Rækker!B29,Rækker!B40,IF(P6=Rækker!E29,Rækker!E40,IF(P6=Rækker!H29,Rækker!H40,IF(P6=Rækker!K29,Rækker!K40,IF(P6=Rækker!N29,Rækker!N40,IF(P6=Rækker!Q29,Rækker!Q40,IF(P6=Rækker!T29,Rækker!T40,CL16)))))))</f>
        <v>1</v>
      </c>
      <c r="CL16" s="25">
        <f>IF(P6=Rækker!W29,Rækker!W40,IF(P6=Rækker!Z29,Rækker!Z40,IF(P6=Rækker!AC29,Rækker!AC40,IF(P6=Rækker!AF29,Rækker!AF40,IF(P6=Rækker!AI29,Rækker!AI40,IF(P6=Rækker!AL29,Rækker!AL40,IF(P6=Rækker!AO29,Rækker!AO40,CM16)))))))</f>
        <v>1</v>
      </c>
      <c r="CM16" s="25">
        <f>IF(P6=Rækker!AR29,Rækker!AR40,IF(P6=Rækker!AU29,Rækker!AU40,IF(P6=Rækker!AX29,Rækker!AX40,IF(P6=Rækker!BA29,Rækker!BA40,IF(P6=Rækker!BD29,Rækker!BD40,IF(P6=Rækker!BG29,Rækker!BG40,0))))))</f>
        <v>0</v>
      </c>
      <c r="CN16" s="25">
        <f>IF(P6=Rækker!B29,Rækker!C40,IF(P6=Rækker!E29,Rækker!F40,IF(P6=Rækker!H29,Rækker!I40,IF(P6=Rækker!K29,Rækker!L40,IF(P6=Rækker!N29,Rækker!O40,IF(P6=Rækker!Q29,Rækker!R40,IF(P6=Rækker!T29,Rækker!U40,CO16)))))))</f>
        <v>1</v>
      </c>
      <c r="CO16" s="25">
        <f>IF(P6=Rækker!W29,Rækker!X40,IF(P6=Rækker!Z29,Rækker!AA40,IF(P6=Rækker!AC29,Rækker!AD40,IF(P6=Rækker!AF29,Rækker!AG40,IF(P6=Rækker!AI29,Rækker!AJ40,IF(P6=Rækker!AL29,Rækker!AM40,IF(P6=Rækker!AO29,Rækker!AP40,CP16)))))))</f>
        <v>1</v>
      </c>
      <c r="CP16" s="25">
        <f>IF(P6=Rækker!AR29,Rækker!AS40,IF(P6=Rækker!AU29,Rækker!AV40,IF(P6=Rækker!AX29,Rækker!AY40,IF(P6=Rækker!BA29,Rækker!BB40,IF(P6=Rækker!BD29,Rækker!BE40,IF(P6=Rækker!BG29,Rækker!BH40,0))))))</f>
        <v>0</v>
      </c>
      <c r="CQ16" s="25" t="str">
        <f t="shared" si="53"/>
        <v>1*</v>
      </c>
      <c r="CR16" s="25">
        <f t="shared" si="54"/>
        <v>1</v>
      </c>
      <c r="CS16" s="25" t="str">
        <f>IF(R6=Rækker!B29,Rækker!B40,IF(R6=Rækker!E29,Rækker!E40,IF(R6=Rækker!H29,Rækker!H40,IF(R6=Rækker!K29,Rækker!K40,IF(R6=Rækker!N29,Rækker!N40,IF(R6=Rækker!Q29,Rækker!Q40,IF(R6=Rækker!T29,Rækker!T40,CT16)))))))</f>
        <v>1*</v>
      </c>
      <c r="CT16" s="25" t="str">
        <f>IF(R6=Rækker!W29,Rækker!W40,IF(R6=Rækker!Z29,Rækker!Z40,IF(R6=Rækker!AC29,Rækker!AC40,IF(R6=Rækker!AF29,Rækker!AF40,IF(R6=Rækker!AI29,Rækker!AI40,IF(R6=Rækker!AL29,Rækker!AL40,IF(R6=Rækker!AO29,Rækker!AO40,CU16)))))))</f>
        <v>1*</v>
      </c>
      <c r="CU16" s="25" t="str">
        <f>IF(R6=Rækker!AR29,Rækker!AR40,IF(R6=Rækker!AU29,Rækker!AU40,IF(R6=Rækker!AX29,Rækker!AX40,IF(R6=Rækker!BA29,Rækker!BA40,IF(R6=Rækker!BD29,Rækker!BD40,IF(R6=Rækker!BG29,Rækker!BG40,0))))))</f>
        <v>1*</v>
      </c>
      <c r="CV16" s="25">
        <f>IF(R6=Rækker!B29,Rækker!C40,IF(R6=Rækker!E29,Rækker!F40,IF(R6=Rækker!H29,Rækker!I40,IF(R6=Rækker!K29,Rækker!L40,IF(R6=Rækker!N29,Rækker!O40,IF(R6=Rækker!Q29,Rækker!R40,IF(R6=Rækker!T29,Rækker!U40,CW16)))))))</f>
        <v>1</v>
      </c>
      <c r="CW16" s="25">
        <f>IF(R6=Rækker!W29,Rækker!X40,IF(R6=Rækker!Z29,Rækker!AA40,IF(R6=Rækker!AC29,Rækker!AD40,IF(R6=Rækker!AF29,Rækker!AG40,IF(R6=Rækker!AI29,Rækker!AJ40,IF(R6=Rækker!AL29,Rækker!AM40,IF(R6=Rækker!AO29,Rækker!AP40,CX16)))))))</f>
        <v>1</v>
      </c>
      <c r="CX16" s="25">
        <f>IF(R6=Rækker!AR29,Rækker!AS40,IF(R6=Rækker!AU29,Rækker!AV40,IF(R6=Rækker!AX29,Rækker!AY40,IF(R6=Rækker!BA29,Rækker!BB40,IF(R6=Rækker!BD29,Rækker!BE40,IF(R6=Rækker!BG29,Rækker!BH40,0))))))</f>
        <v>1</v>
      </c>
      <c r="CY16" s="25">
        <f t="shared" si="55"/>
        <v>1</v>
      </c>
      <c r="CZ16" s="25">
        <f t="shared" si="56"/>
        <v>1</v>
      </c>
      <c r="DA16" s="25">
        <f>IF(T6=Rækker!B29,Rækker!B40,IF(T6=Rækker!E29,Rækker!E40,IF(T6=Rækker!H29,Rækker!H40,IF(T6=Rækker!K29,Rækker!K40,IF(T6=Rækker!N29,Rækker!N40,IF(T6=Rækker!Q29,Rækker!Q40,IF(T6=Rækker!T29,Rækker!T40,DB16)))))))</f>
        <v>1</v>
      </c>
      <c r="DB16" s="25">
        <f>IF(T6=Rækker!W29,Rækker!W40,IF(T6=Rækker!Z29,Rækker!Z40,IF(T6=Rækker!AC29,Rækker!AC40,IF(T6=Rækker!AF29,Rækker!AF40,IF(T6=Rækker!AI29,Rækker!AI40,IF(T6=Rækker!AL29,Rækker!AL40,IF(T6=Rækker!AO29,Rækker!AO40,DC16)))))))</f>
        <v>1</v>
      </c>
      <c r="DC16" s="25">
        <f>IF(T6=Rækker!AR29,Rækker!AR40,IF(T6=Rækker!AU29,Rækker!AU40,IF(T6=Rækker!AX29,Rækker!AX40,IF(T6=Rækker!BA29,Rækker!BA40,IF(T6=Rækker!BD29,Rækker!BD40,IF(T6=Rækker!BG29,Rækker!BG40,0))))))</f>
        <v>1</v>
      </c>
      <c r="DD16" s="25">
        <f>IF(T6=Rækker!B29,Rækker!C40,IF(T6=Rækker!E29,Rækker!F40,IF(T6=Rækker!H29,Rækker!I40,IF(T6=Rækker!K29,Rækker!L40,IF(T6=Rækker!N29,Rækker!O40,IF(T6=Rækker!Q29,Rækker!R40,IF(T6=Rækker!T29,Rækker!U40,DE16)))))))</f>
        <v>1</v>
      </c>
      <c r="DE16" s="25">
        <f>IF(T6=Rækker!W29,Rækker!X40,IF(T6=Rækker!Z29,Rækker!AA40,IF(T6=Rækker!AC29,Rækker!AD40,IF(T6=Rækker!AF29,Rækker!AG40,IF(T6=Rækker!AI29,Rækker!AJ40,IF(T6=Rækker!AL29,Rækker!AM40,IF(T6=Rækker!AO29,Rækker!AP40,DF16)))))))</f>
        <v>1</v>
      </c>
      <c r="DF16" s="25">
        <f>IF(T6=Rækker!AR29,Rækker!AS40,IF(T6=Rækker!AU29,Rækker!AV40,IF(T6=Rækker!AX29,Rækker!AY40,IF(T6=Rækker!BA29,Rækker!BB40,IF(T6=Rækker!BD29,Rækker!BE40,IF(T6=Rækker!BG29,Rækker!BH40,0))))))</f>
        <v>1</v>
      </c>
      <c r="DG16" s="25">
        <f t="shared" si="57"/>
        <v>1</v>
      </c>
      <c r="DH16" s="25">
        <f t="shared" si="58"/>
        <v>1</v>
      </c>
      <c r="DI16" s="25">
        <f>IF(V6=Rækker!B29,Rækker!B40,IF(V6=Rækker!E29,Rækker!E40,IF(V6=Rækker!H29,Rækker!H40,IF(V6=Rækker!K29,Rækker!K40,IF(V6=Rækker!N29,Rækker!N40,IF(V6=Rækker!Q29,Rækker!Q40,IF(V6=Rækker!T29,Rækker!T40,DJ16)))))))</f>
        <v>1</v>
      </c>
      <c r="DJ16" s="25">
        <f>IF(V6=Rækker!W29,Rækker!W40,IF(V6=Rækker!Z29,Rækker!Z40,IF(V6=Rækker!AC29,Rækker!AC40,IF(V6=Rækker!AF29,Rækker!AF40,IF(V6=Rækker!AI29,Rækker!AI40,IF(V6=Rækker!AL29,Rækker!AL40,IF(V6=Rækker!AO29,Rækker!AO40,DK16)))))))</f>
        <v>1</v>
      </c>
      <c r="DK16" s="25">
        <f>IF(V6=Rækker!AR29,Rækker!AR40,IF(V6=Rækker!AU29,Rækker!AU40,IF(V6=Rækker!AX29,Rækker!AX40,IF(V6=Rækker!BA29,Rækker!BA40,IF(V6=Rækker!BD29,Rækker!BD40,IF(V6=Rækker!BG29,Rækker!BG40,0))))))</f>
        <v>1</v>
      </c>
      <c r="DL16" s="25">
        <f>IF(V6=Rækker!B29,Rækker!C40,IF(V6=Rækker!E29,Rækker!F40,IF(V6=Rækker!H29,Rækker!I40,IF(V6=Rækker!K29,Rækker!L40,IF(V6=Rækker!N29,Rækker!O40,IF(V6=Rækker!Q29,Rækker!R40,IF(V6=Rækker!T29,Rækker!U40,DM16)))))))</f>
        <v>1</v>
      </c>
      <c r="DM16" s="25">
        <f>IF(V6=Rækker!W29,Rækker!X40,IF(V6=Rækker!Z29,Rækker!AA40,IF(V6=Rækker!AC29,Rækker!AD40,IF(V6=Rækker!AF29,Rækker!AG40,IF(V6=Rækker!AI29,Rækker!AJ40,IF(V6=Rækker!AL29,Rækker!AM40,IF(V6=Rækker!AO29,Rækker!AP40,DN16)))))))</f>
        <v>1</v>
      </c>
      <c r="DN16" s="25">
        <f>IF(V6=Rækker!AR29,Rækker!AS40,IF(V6=Rækker!AU29,Rækker!AV40,IF(V6=Rækker!AX29,Rækker!AY40,IF(V6=Rækker!BA29,Rækker!BB40,IF(V6=Rækker!BD29,Rækker!BE40,IF(V6=Rækker!BG29,Rækker!BH40,0))))))</f>
        <v>1</v>
      </c>
      <c r="DO16" s="25" t="str">
        <f t="shared" si="59"/>
        <v>1*</v>
      </c>
      <c r="DP16" s="25">
        <f t="shared" si="60"/>
        <v>1</v>
      </c>
      <c r="DQ16" s="25" t="str">
        <f>IF(X6=Rækker!B29,Rækker!B40,IF(X6=Rækker!E29,Rækker!E40,IF(X6=Rækker!H29,Rækker!H40,IF(X6=Rækker!K29,Rækker!K40,IF(X6=Rækker!N29,Rækker!N40,IF(X6=Rækker!Q29,Rækker!Q40,IF(X6=Rækker!T29,Rækker!T40,DR16)))))))</f>
        <v>1*</v>
      </c>
      <c r="DR16" s="25">
        <f>IF(X6=Rækker!W29,Rækker!W40,IF(X6=Rækker!Z29,Rækker!Z40,IF(X6=Rækker!AC29,Rækker!AC40,IF(X6=Rækker!AF29,Rækker!AF40,IF(X6=Rækker!AI29,Rækker!AI40,IF(X6=Rækker!AL29,Rækker!AL40,IF(X6=Rækker!AO29,Rækker!AO40,DS16)))))))</f>
        <v>0</v>
      </c>
      <c r="DS16" s="25">
        <f>IF(X6=Rækker!AR29,Rækker!AR40,IF(X6=Rækker!AU29,Rækker!AU40,IF(X6=Rækker!AX29,Rækker!AX40,IF(X6=Rækker!BA29,Rækker!BA40,IF(X6=Rækker!BD29,Rækker!BD40,IF(X6=Rækker!BG29,Rækker!BG40,0))))))</f>
        <v>0</v>
      </c>
      <c r="DT16" s="25">
        <f>IF(X6=Rækker!B29,Rækker!C40,IF(X6=Rækker!E29,Rækker!F40,IF(X6=Rækker!H29,Rækker!I40,IF(X6=Rækker!K29,Rækker!L40,IF(X6=Rækker!N29,Rækker!O40,IF(X6=Rækker!Q29,Rækker!R40,IF(X6=Rækker!T29,Rækker!U40,DU16)))))))</f>
        <v>1</v>
      </c>
      <c r="DU16" s="25">
        <f>IF(X6=Rækker!W29,Rækker!X40,IF(X6=Rækker!Z29,Rækker!AA40,IF(X6=Rækker!AC29,Rækker!AD40,IF(X6=Rækker!AF29,Rækker!AG40,IF(X6=Rækker!AI29,Rækker!AJ40,IF(X6=Rækker!AL29,Rækker!AM40,IF(X6=Rækker!AO29,Rækker!AP40,DV16)))))))</f>
        <v>0</v>
      </c>
      <c r="DV16" s="25">
        <f>IF(X6=Rækker!AR29,Rækker!AS40,IF(X6=Rækker!AU29,Rækker!AV40,IF(X6=Rækker!AX29,Rækker!AY40,IF(X6=Rækker!BA29,Rækker!BB40,IF(X6=Rækker!BD29,Rækker!BE40,IF(X6=Rækker!BG29,Rækker!BH40,0))))))</f>
        <v>0</v>
      </c>
      <c r="DW16" s="25">
        <f t="shared" si="61"/>
        <v>1</v>
      </c>
      <c r="DX16" s="25">
        <f t="shared" si="62"/>
        <v>1</v>
      </c>
      <c r="DY16" s="25">
        <f>IF(Z6=Rækker!B29,Rækker!B40,IF(Z6=Rækker!E29,Rækker!E40,IF(Z6=Rækker!H29,Rækker!H40,IF(Z6=Rækker!K29,Rækker!K40,IF(Z6=Rækker!N29,Rækker!N40,IF(Z6=Rækker!Q29,Rækker!Q40,IF(Z6=Rækker!T29,Rækker!T40,DZ16)))))))</f>
        <v>1</v>
      </c>
      <c r="DZ16" s="25">
        <f>IF(Z6=Rækker!W29,Rækker!W40,IF(Z6=Rækker!Z29,Rækker!Z40,IF(Z6=Rækker!AC29,Rækker!AC40,IF(Z6=Rækker!AF29,Rækker!AF40,IF(Z6=Rækker!AI29,Rækker!AI40,IF(Z6=Rækker!AL29,Rækker!AL40,IF(Z6=Rækker!AO29,Rækker!AO40,EA16)))))))</f>
        <v>0</v>
      </c>
      <c r="EA16" s="25">
        <f>IF(Z6=Rækker!AR29,Rækker!AR40,IF(Z6=Rækker!AU29,Rækker!AU40,IF(Z6=Rækker!AX29,Rækker!AX40,IF(Z6=Rækker!BA29,Rækker!BA40,IF(Z6=Rækker!BD29,Rækker!BD40,IF(Z6=Rækker!BG29,Rækker!BG40,0))))))</f>
        <v>0</v>
      </c>
      <c r="EB16" s="25">
        <f>IF(Z6=Rækker!B29,Rækker!C40,IF(Z6=Rækker!E29,Rækker!F40,IF(Z6=Rækker!H29,Rækker!I40,IF(Z6=Rækker!K29,Rækker!L40,IF(Z6=Rækker!N29,Rækker!O40,IF(Z6=Rækker!Q29,Rækker!R40,IF(Z6=Rækker!T29,Rækker!U40,EC16)))))))</f>
        <v>1</v>
      </c>
      <c r="EC16" s="25">
        <f>IF(Z6=Rækker!W29,Rækker!X40,IF(Z6=Rækker!Z29,Rækker!AA40,IF(Z6=Rækker!AC29,Rækker!AD40,IF(Z6=Rækker!AF29,Rækker!AG40,IF(Z6=Rækker!AI29,Rækker!AJ40,IF(Z6=Rækker!AL29,Rækker!AM40,IF(Z6=Rækker!AO29,Rækker!AP40,ED16)))))))</f>
        <v>0</v>
      </c>
      <c r="ED16" s="25">
        <f>IF(Z6=Rækker!AR29,Rækker!AS40,IF(Z6=Rækker!AU29,Rækker!AV40,IF(Z6=Rækker!AX29,Rækker!AY40,IF(Z6=Rækker!BA29,Rækker!BB40,IF(Z6=Rækker!BD29,Rækker!BE40,IF(Z6=Rækker!BG29,Rækker!BH40,0))))))</f>
        <v>0</v>
      </c>
      <c r="EE16" s="25">
        <f t="shared" si="63"/>
        <v>1</v>
      </c>
      <c r="EF16" s="25">
        <f t="shared" si="64"/>
        <v>1</v>
      </c>
      <c r="EG16" s="25">
        <f>IF(AB6=Rækker!B29,Rækker!B40,IF(AB6=Rækker!E29,Rækker!E40,IF(AB6=Rækker!H29,Rækker!H40,IF(AB6=Rækker!K29,Rækker!K40,IF(AB6=Rækker!N29,Rækker!N40,IF(AB6=Rækker!Q29,Rækker!Q40,IF(AB6=Rækker!T29,Rækker!T40,EH16)))))))</f>
        <v>1</v>
      </c>
      <c r="EH16" s="25">
        <f>IF(AB6=Rækker!W29,Rækker!W40,IF(AB6=Rækker!Z29,Rækker!Z40,IF(AB6=Rækker!AC29,Rækker!AC40,IF(AB6=Rækker!AF29,Rækker!AF40,IF(AB6=Rækker!AI29,Rækker!AI40,IF(AB6=Rækker!AL29,Rækker!AL40,IF(AB6=Rækker!AO29,Rækker!AO40,EI16)))))))</f>
        <v>1</v>
      </c>
      <c r="EI16" s="25">
        <f>IF(AB6=Rækker!AR29,Rækker!AR40,IF(AB6=Rækker!AU29,Rækker!AU40,IF(AB6=Rækker!AX29,Rækker!AX40,IF(AB6=Rækker!BA29,Rækker!BA40,IF(AB6=Rækker!BD29,Rækker!BD40,IF(AB6=Rækker!BG29,Rækker!BG40,0))))))</f>
        <v>1</v>
      </c>
      <c r="EJ16" s="25">
        <f>IF(AB6=Rækker!B29,Rækker!C40,IF(AB6=Rækker!E29,Rækker!F40,IF(AB6=Rækker!H29,Rækker!I40,IF(AB6=Rækker!K29,Rækker!L40,IF(AB6=Rækker!N29,Rækker!O40,IF(AB6=Rækker!Q29,Rækker!R40,IF(AB6=Rækker!T29,Rækker!U40,EK16)))))))</f>
        <v>1</v>
      </c>
      <c r="EK16" s="25">
        <f>IF(AB6=Rækker!W29,Rækker!X40,IF(AB6=Rækker!Z29,Rækker!AA40,IF(AB6=Rækker!AC29,Rækker!AD40,IF(AB6=Rækker!AF29,Rækker!AG40,IF(AB6=Rækker!AI29,Rækker!AJ40,IF(AB6=Rækker!AL29,Rækker!AM40,IF(AB6=Rækker!AO29,Rækker!AP40,EL16)))))))</f>
        <v>1</v>
      </c>
      <c r="EL16" s="25">
        <f>IF(AB6=Rækker!AR29,Rækker!AS40,IF(AB6=Rækker!AU29,Rækker!AV40,IF(AB6=Rækker!AX29,Rækker!AY40,IF(AB6=Rækker!BA29,Rækker!BB40,IF(AB6=Rækker!BD29,Rækker!BE40,IF(AB6=Rækker!BG29,Rækker!BH40,0))))))</f>
        <v>1</v>
      </c>
      <c r="EM16" s="25">
        <f t="shared" si="65"/>
        <v>1</v>
      </c>
      <c r="EN16" s="25">
        <f t="shared" si="66"/>
        <v>1</v>
      </c>
      <c r="EO16" s="25">
        <f>IF(AD6=Rækker!B29,Rækker!B40,IF(AD6=Rækker!E29,Rækker!E40,IF(AD6=Rækker!H29,Rækker!H40,IF(AD6=Rækker!K29,Rækker!K40,IF(AD6=Rækker!N29,Rækker!N40,IF(AD6=Rækker!Q29,Rækker!Q40,IF(AD6=Rækker!T29,Rækker!T40,EP16)))))))</f>
        <v>1</v>
      </c>
      <c r="EP16" s="25">
        <f>IF(AD6=Rækker!W29,Rækker!W40,IF(AD6=Rækker!Z29,Rækker!Z40,IF(AD6=Rækker!AC29,Rækker!AC40,IF(AD6=Rækker!AF29,Rækker!AF40,IF(AD6=Rækker!AI29,Rækker!AI40,IF(AD6=Rækker!AL29,Rækker!AL40,IF(AD6=Rækker!AO29,Rækker!AO40,EQ16)))))))</f>
        <v>1</v>
      </c>
      <c r="EQ16" s="25">
        <f>IF(AD6=Rækker!AR29,Rækker!AR40,IF(AD6=Rækker!AU29,Rækker!AU40,IF(AD6=Rækker!AX29,Rækker!AX40,IF(AD6=Rækker!BA29,Rækker!BA40,IF(AD6=Rækker!BD29,Rækker!BD40,IF(AD6=Rækker!BG29,Rækker!BG40,0))))))</f>
        <v>0</v>
      </c>
      <c r="ER16" s="25">
        <f>IF(AD6=Rækker!B29,Rækker!C40,IF(AD6=Rækker!E29,Rækker!F40,IF(AD6=Rækker!H29,Rækker!I40,IF(AD6=Rækker!K29,Rækker!L40,IF(AD6=Rækker!N29,Rækker!O40,IF(AD6=Rækker!Q29,Rækker!R40,IF(AD6=Rækker!T29,Rækker!U40,ES16)))))))</f>
        <v>1</v>
      </c>
      <c r="ES16" s="25">
        <f>IF(AD6=Rækker!W29,Rækker!X40,IF(AD6=Rækker!Z29,Rækker!AA40,IF(AD6=Rækker!AC29,Rækker!AD40,IF(AD6=Rækker!AF29,Rækker!AG40,IF(AD6=Rækker!AI29,Rækker!AJ40,IF(AD6=Rækker!AL29,Rækker!AM40,IF(AD6=Rækker!AO29,Rækker!AP40,ET16)))))))</f>
        <v>1</v>
      </c>
      <c r="ET16" s="25">
        <f>IF(AD6=Rækker!AR29,Rækker!AS40,IF(AD6=Rækker!AU29,Rækker!AV40,IF(AD6=Rækker!AX29,Rækker!AY40,IF(AD6=Rækker!BA29,Rækker!BB40,IF(AD6=Rækker!BD29,Rækker!BE40,IF(AD6=Rækker!BG29,Rækker!BH40,0))))))</f>
        <v>0</v>
      </c>
      <c r="EU16" s="25">
        <f t="shared" si="67"/>
        <v>1</v>
      </c>
      <c r="EV16" s="25">
        <f t="shared" si="68"/>
        <v>1</v>
      </c>
      <c r="EW16" s="25">
        <f>IF(AF6=Rækker!B29,Rækker!B40,IF(AF6=Rækker!E29,Rækker!E40,IF(AF6=Rækker!H29,Rækker!H40,IF(AF6=Rækker!K29,Rækker!K40,IF(AF6=Rækker!N29,Rækker!N40,IF(AF6=Rækker!Q29,Rækker!Q40,IF(AF6=Rækker!T29,Rækker!T40,EX16)))))))</f>
        <v>1</v>
      </c>
      <c r="EX16" s="25">
        <f>IF(AF6=Rækker!W29,Rækker!W40,IF(AF6=Rækker!Z29,Rækker!Z40,IF(AF6=Rækker!AC29,Rækker!AC40,IF(AF6=Rækker!AF29,Rækker!AF40,IF(AF6=Rækker!AI29,Rækker!AI40,IF(AF6=Rækker!AL29,Rækker!AL40,IF(AF6=Rækker!AO29,Rækker!AO40,EY16)))))))</f>
        <v>1</v>
      </c>
      <c r="EY16" s="25">
        <f>IF(AF6=Rækker!AR29,Rækker!AR40,IF(AF6=Rækker!AU29,Rækker!AU40,IF(AF6=Rækker!AX29,Rækker!AX40,IF(AF6=Rækker!BA29,Rækker!BA40,IF(AF6=Rækker!BD29,Rækker!BD40,IF(AF6=Rækker!BG29,Rækker!BG40,0))))))</f>
        <v>0</v>
      </c>
      <c r="EZ16" s="25">
        <f>IF(AF6=Rækker!B29,Rækker!C40,IF(AF6=Rækker!E29,Rækker!F40,IF(AF6=Rækker!H29,Rækker!I40,IF(AF6=Rækker!K29,Rækker!L40,IF(AF6=Rækker!N29,Rækker!O40,IF(AF6=Rækker!Q29,Rækker!R40,IF(AF6=Rækker!T29,Rækker!U40,FA16)))))))</f>
        <v>1</v>
      </c>
      <c r="FA16" s="25">
        <f>IF(AF6=Rækker!W29,Rækker!X40,IF(AF6=Rækker!Z29,Rækker!AA40,IF(AF6=Rækker!AC29,Rækker!AD40,IF(AF6=Rækker!AF29,Rækker!AG40,IF(AF6=Rækker!AI29,Rækker!AJ40,IF(AF6=Rækker!AL29,Rækker!AM40,IF(AF6=Rækker!AO29,Rækker!AP40,FB16)))))))</f>
        <v>1</v>
      </c>
      <c r="FB16" s="25">
        <f>IF(AF6=Rækker!AR29,Rækker!AS40,IF(AF6=Rækker!AU29,Rækker!AV40,IF(AF6=Rækker!AX29,Rækker!AY40,IF(AF6=Rækker!BA29,Rækker!BB40,IF(AF6=Rækker!BD29,Rækker!BE40,IF(AF6=Rækker!BG29,Rækker!BH40,0))))))</f>
        <v>0</v>
      </c>
      <c r="FC16" s="25">
        <f t="shared" si="69"/>
        <v>1</v>
      </c>
      <c r="FD16" s="25">
        <f t="shared" si="70"/>
        <v>1</v>
      </c>
      <c r="FE16" s="25">
        <f>IF(AH6=Rækker!B29,Rækker!B40,IF(AH6=Rækker!E29,Rækker!E40,IF(AH6=Rækker!H29,Rækker!H40,IF(AH6=Rækker!K29,Rækker!K40,IF(AH6=Rækker!N29,Rækker!N40,IF(AH6=Rækker!Q29,Rækker!Q40,IF(AH6=Rækker!T29,Rækker!T40,FF16)))))))</f>
        <v>1</v>
      </c>
      <c r="FF16" s="25">
        <f>IF(AH6=Rækker!W29,Rækker!W40,IF(AH6=Rækker!Z29,Rækker!Z40,IF(AH6=Rækker!AC29,Rækker!AC40,IF(AH6=Rækker!AF29,Rækker!AF40,IF(AH6=Rækker!AI29,Rækker!AI40,IF(AH6=Rækker!AL29,Rækker!AL40,IF(AH6=Rækker!AO29,Rækker!AO40,FG16)))))))</f>
        <v>1</v>
      </c>
      <c r="FG16" s="25">
        <f>IF(AH6=Rækker!AR29,Rækker!AR40,IF(AH6=Rækker!AU29,Rækker!AU40,IF(AH6=Rækker!AX29,Rækker!AX40,IF(AH6=Rækker!BA29,Rækker!BA40,IF(AH6=Rækker!BD29,Rækker!BD40,IF(AH6=Rækker!BG29,Rækker!BG40,0))))))</f>
        <v>0</v>
      </c>
      <c r="FH16" s="25">
        <f>IF(AH6=Rækker!B29,Rækker!C40,IF(AH6=Rækker!E29,Rækker!F40,IF(AH6=Rækker!H29,Rækker!I40,IF(AH6=Rækker!K29,Rækker!L40,IF(AH6=Rækker!N29,Rækker!O40,IF(AH6=Rækker!Q29,Rækker!R40,IF(AH6=Rækker!T29,Rækker!U40,FI16)))))))</f>
        <v>1</v>
      </c>
      <c r="FI16" s="25">
        <f>IF(AH6=Rækker!W29,Rækker!X40,IF(AH6=Rækker!Z29,Rækker!AA40,IF(AH6=Rækker!AC29,Rækker!AD40,IF(AH6=Rækker!AF29,Rækker!AG40,IF(AH6=Rækker!AI29,Rækker!AJ40,IF(AH6=Rækker!AL29,Rækker!AM40,IF(AH6=Rækker!AO29,Rækker!AP40,FJ16)))))))</f>
        <v>1</v>
      </c>
      <c r="FJ16" s="25">
        <f>IF(AH6=Rækker!AR29,Rækker!AS40,IF(AH6=Rækker!AU29,Rækker!AV40,IF(AH6=Rækker!AX29,Rækker!AY40,IF(AH6=Rækker!BA29,Rækker!BB40,IF(AH6=Rækker!BD29,Rækker!BE40,IF(AH6=Rækker!BG29,Rækker!BH40,0))))))</f>
        <v>0</v>
      </c>
      <c r="FK16" s="25">
        <f t="shared" si="71"/>
        <v>1</v>
      </c>
      <c r="FL16" s="25">
        <f t="shared" si="72"/>
        <v>1</v>
      </c>
      <c r="FM16" s="25">
        <f>IF(AJ6=Rækker!B29,Rækker!B40,IF(AJ6=Rækker!E29,Rækker!E40,IF(AJ6=Rækker!H29,Rækker!H40,IF(AJ6=Rækker!K29,Rækker!K40,IF(AJ6=Rækker!N29,Rækker!N40,IF(AJ6=Rækker!Q29,Rækker!Q40,IF(AJ6=Rækker!T29,Rækker!T40,FN16)))))))</f>
        <v>1</v>
      </c>
      <c r="FN16" s="25">
        <f>IF(AJ6=Rækker!W29,Rækker!W40,IF(AJ6=Rækker!Z29,Rækker!Z40,IF(AJ6=Rækker!AC29,Rækker!AC40,IF(AJ6=Rækker!AF29,Rækker!AF40,IF(AJ6=Rækker!AI29,Rækker!AI40,IF(AJ6=Rækker!AL29,Rækker!AL40,IF(AJ6=Rækker!AO29,Rækker!AO40,FO16)))))))</f>
        <v>0</v>
      </c>
      <c r="FO16" s="25">
        <f>IF(AJ6=Rækker!AR29,Rækker!AR40,IF(AJ6=Rækker!AU29,Rækker!AU40,IF(AJ6=Rækker!AX29,Rækker!AX40,IF(AJ6=Rækker!BA29,Rækker!BA40,IF(AJ6=Rækker!BD29,Rækker!BD40,IF(AJ6=Rækker!BG29,Rækker!BG40,0))))))</f>
        <v>0</v>
      </c>
      <c r="FP16" s="25">
        <f>IF(AJ6=Rækker!B29,Rækker!C40,IF(AJ6=Rækker!E29,Rækker!F40,IF(AJ6=Rækker!H29,Rækker!I40,IF(AJ6=Rækker!K29,Rækker!L40,IF(AJ6=Rækker!N29,Rækker!O40,IF(AJ6=Rækker!Q29,Rækker!R40,IF(AJ6=Rækker!T29,Rækker!U40,FQ16)))))))</f>
        <v>1</v>
      </c>
      <c r="FQ16" s="25">
        <f>IF(AJ6=Rækker!W29,Rækker!X40,IF(AJ6=Rækker!Z29,Rækker!AA40,IF(AJ6=Rækker!AC29,Rækker!AD40,IF(AJ6=Rækker!AF29,Rækker!AG40,IF(AJ6=Rækker!AI29,Rækker!AJ40,IF(AJ6=Rækker!AL29,Rækker!AM40,IF(AJ6=Rækker!AO29,Rækker!AP40,FR16)))))))</f>
        <v>0</v>
      </c>
      <c r="FR16" s="25">
        <f>IF(AJ6=Rækker!AR29,Rækker!AS40,IF(AJ6=Rækker!AU29,Rækker!AV40,IF(AJ6=Rækker!AX29,Rækker!AY40,IF(AJ6=Rækker!BA29,Rækker!BB40,IF(AJ6=Rækker!BD29,Rækker!BE40,IF(AJ6=Rækker!BG29,Rækker!BH40,0))))))</f>
        <v>0</v>
      </c>
      <c r="FS16" s="25">
        <f t="shared" si="73"/>
        <v>1</v>
      </c>
      <c r="FT16" s="25">
        <f t="shared" si="74"/>
        <v>12</v>
      </c>
      <c r="FU16" s="25">
        <f>IF(AL6=Rækker!B29,Rækker!B40,IF(AL6=Rækker!E29,Rækker!E40,IF(AL6=Rækker!H29,Rækker!H40,IF(AL6=Rækker!K29,Rækker!K40,IF(AL6=Rækker!N29,Rækker!N40,IF(AL6=Rækker!Q29,Rækker!Q40,IF(AL6=Rækker!T29,Rækker!T40,FV16)))))))</f>
        <v>1</v>
      </c>
      <c r="FV16" s="25">
        <f>IF(AL6=Rækker!W29,Rækker!W40,IF(AL6=Rækker!Z29,Rækker!Z40,IF(AL6=Rækker!AC29,Rækker!AC40,IF(AL6=Rækker!AF29,Rækker!AF40,IF(AL6=Rækker!AI29,Rækker!AI40,IF(AL6=Rækker!AL29,Rækker!AL40,IF(AL6=Rækker!AO29,Rækker!AO40,FW16)))))))</f>
        <v>1</v>
      </c>
      <c r="FW16" s="25">
        <f>IF(AL6=Rækker!AR29,Rækker!AR40,IF(AL6=Rækker!AU29,Rækker!AU40,IF(AL6=Rækker!AX29,Rækker!AX40,IF(AL6=Rækker!BA29,Rækker!BA40,IF(AL6=Rækker!BD29,Rækker!BD40,IF(AL6=Rækker!BG29,Rækker!BG40,0))))))</f>
        <v>1</v>
      </c>
      <c r="FX16" s="25">
        <f>IF(AL6=Rækker!B29,Rækker!C40,IF(AL6=Rækker!E29,Rækker!F40,IF(AL6=Rækker!H29,Rækker!I40,IF(AL6=Rækker!K29,Rækker!L40,IF(AL6=Rækker!N29,Rækker!O40,IF(AL6=Rækker!Q29,Rækker!R40,IF(AL6=Rækker!T29,Rækker!U40,FY16)))))))</f>
        <v>12</v>
      </c>
      <c r="FY16" s="25">
        <f>IF(AL6=Rækker!W29,Rækker!X40,IF(AL6=Rækker!Z29,Rækker!AA40,IF(AL6=Rækker!AC29,Rækker!AD40,IF(AL6=Rækker!AF29,Rækker!AG40,IF(AL6=Rækker!AI29,Rækker!AJ40,IF(AL6=Rækker!AL29,Rækker!AM40,IF(AL6=Rækker!AO29,Rækker!AP40,FZ16)))))))</f>
        <v>12</v>
      </c>
      <c r="FZ16" s="25">
        <f>IF(AL6=Rækker!AR29,Rækker!AS40,IF(AL6=Rækker!AU29,Rækker!AV40,IF(AL6=Rækker!AX29,Rækker!AY40,IF(AL6=Rækker!BA29,Rækker!BB40,IF(AL6=Rækker!BD29,Rækker!BE40,IF(AL6=Rækker!BG29,Rækker!BH40,0))))))</f>
        <v>12</v>
      </c>
      <c r="GA16" s="25">
        <f t="shared" si="75"/>
        <v>1</v>
      </c>
      <c r="GB16" s="25">
        <f t="shared" si="76"/>
        <v>1</v>
      </c>
      <c r="GC16" s="25">
        <f>IF(AN6=Rækker!B29,Rækker!B40,IF(AN6=Rækker!E29,Rækker!E40,IF(AN6=Rækker!H29,Rækker!H40,IF(AN6=Rækker!K29,Rækker!K40,IF(AN6=Rækker!N29,Rækker!N40,IF(AN6=Rækker!Q29,Rækker!Q40,IF(AN6=Rækker!T29,Rækker!T40,GD16)))))))</f>
        <v>1</v>
      </c>
      <c r="GD16" s="25">
        <f>IF(AN6=Rækker!W29,Rækker!W40,IF(AN6=Rækker!Z29,Rækker!Z40,IF(AN6=Rækker!AC29,Rækker!AC40,IF(AN6=Rækker!AF29,Rækker!AF40,IF(AN6=Rækker!AI29,Rækker!AI40,IF(AN6=Rækker!AL29,Rækker!AL40,IF(AN6=Rækker!AO29,Rækker!AO40,GE16)))))))</f>
        <v>1</v>
      </c>
      <c r="GE16" s="25">
        <f>IF(AN6=Rækker!AR29,Rækker!AR40,IF(AN6=Rækker!AU29,Rækker!AU40,IF(AN6=Rækker!AX29,Rækker!AX40,IF(AN6=Rækker!BA29,Rækker!BA40,IF(AN6=Rækker!BD29,Rækker!BD40,IF(AN6=Rækker!BG29,Rækker!BG40,0))))))</f>
        <v>0</v>
      </c>
      <c r="GF16" s="25">
        <f>IF(AN6=Rækker!B29,Rækker!C40,IF(AN6=Rækker!E29,Rækker!F40,IF(AN6=Rækker!H29,Rækker!I40,IF(AN6=Rækker!K29,Rækker!L40,IF(AN6=Rækker!N29,Rækker!O40,IF(AN6=Rækker!Q29,Rækker!R40,IF(AN6=Rækker!T29,Rækker!U40,GG16)))))))</f>
        <v>1</v>
      </c>
      <c r="GG16" s="25">
        <f>IF(AN6=Rækker!W29,Rækker!X40,IF(AN6=Rækker!Z29,Rækker!AA40,IF(AN6=Rækker!AC29,Rækker!AD40,IF(AN6=Rækker!AF29,Rækker!AG40,IF(AN6=Rækker!AI29,Rækker!AJ40,IF(AN6=Rækker!AL29,Rækker!AM40,IF(AN6=Rækker!AO29,Rækker!AP40,GH16)))))))</f>
        <v>1</v>
      </c>
      <c r="GH16" s="25">
        <f>IF(AN6=Rækker!AR29,Rækker!AS40,IF(AN6=Rækker!AU29,Rækker!AV40,IF(AN6=Rækker!AX29,Rækker!AY40,IF(AN6=Rækker!BA29,Rækker!BB40,IF(AN6=Rækker!BD29,Rækker!BE40,IF(AN6=Rækker!BG29,Rækker!BH40,0))))))</f>
        <v>0</v>
      </c>
      <c r="GI16" s="25" t="str">
        <f t="shared" si="77"/>
        <v>X</v>
      </c>
      <c r="GJ16" s="25" t="str">
        <f t="shared" si="78"/>
        <v>1X2</v>
      </c>
      <c r="GK16" s="25" t="str">
        <f>IF(AP6=Rækker!B29,Rækker!B40,IF(AP6=Rækker!E29,Rækker!E40,IF(AP6=Rækker!H29,Rækker!H40,IF(AP6=Rækker!K29,Rækker!K40,IF(AP6=Rækker!N29,Rækker!N40,IF(AP6=Rækker!Q29,Rækker!Q40,IF(AP6=Rækker!T29,Rækker!T40,GL16)))))))</f>
        <v>x</v>
      </c>
      <c r="GL16" s="25">
        <f>IF(AP6=Rækker!W29,Rækker!W40,IF(AP6=Rækker!Z29,Rækker!Z40,IF(AP6=Rækker!AC29,Rækker!AC40,IF(AP6=Rækker!AF29,Rækker!AF40,IF(AP6=Rækker!AI29,Rækker!AI40,IF(AP6=Rækker!AL29,Rækker!AL40,IF(AP6=Rækker!AO29,Rækker!AO40,GM16)))))))</f>
        <v>0</v>
      </c>
      <c r="GM16" s="25">
        <f>IF(AP6=Rækker!AR29,Rækker!AR40,IF(AP6=Rækker!AU29,Rækker!AU40,IF(AP6=Rækker!AX29,Rækker!AX40,IF(AP6=Rækker!BA29,Rækker!BA40,IF(AP6=Rækker!BD29,Rækker!BD40,IF(AP6=Rækker!BG29,Rækker!BG40,0))))))</f>
        <v>0</v>
      </c>
      <c r="GN16" s="25" t="str">
        <f>IF(AP6=Rækker!B29,Rækker!C40,IF(AP6=Rækker!E29,Rækker!F40,IF(AP6=Rækker!H29,Rækker!I40,IF(AP6=Rækker!K29,Rækker!L40,IF(AP6=Rækker!N29,Rækker!O40,IF(AP6=Rækker!Q29,Rækker!R40,IF(AP6=Rækker!T29,Rækker!U40,GO16)))))))</f>
        <v>1x2</v>
      </c>
      <c r="GO16" s="25">
        <f>IF(AP6=Rækker!W29,Rækker!X40,IF(AP6=Rækker!Z29,Rækker!AA40,IF(AP6=Rækker!AC29,Rækker!AD40,IF(AP6=Rækker!AF29,Rækker!AG40,IF(AP6=Rækker!AI29,Rækker!AJ40,IF(AP6=Rækker!AL29,Rækker!AM40,IF(AP6=Rækker!AO29,Rækker!AP40,GP16)))))))</f>
        <v>0</v>
      </c>
      <c r="GP16" s="25">
        <f>IF(AP6=Rækker!AR29,Rækker!AS40,IF(AP6=Rækker!AU29,Rækker!AV40,IF(AP6=Rækker!AX29,Rækker!AY40,IF(AP6=Rækker!BA29,Rækker!BB40,IF(AP6=Rækker!BD29,Rækker!BE40,IF(AP6=Rækker!BG29,Rækker!BH40,0))))))</f>
        <v>0</v>
      </c>
      <c r="GQ16" s="25">
        <f t="shared" si="79"/>
        <v>1</v>
      </c>
      <c r="GR16" s="25">
        <f t="shared" si="80"/>
        <v>1</v>
      </c>
      <c r="GS16" s="25">
        <f>IF(AR6=Rækker!B29,Rækker!B40,IF(AR6=Rækker!E29,Rækker!E40,IF(AR6=Rækker!H29,Rækker!H40,IF(AR6=Rækker!K29,Rækker!K40,IF(AR6=Rækker!N29,Rækker!N40,IF(AR6=Rækker!Q29,Rækker!Q40,IF(AR6=Rækker!T29,Rækker!T40,GT16)))))))</f>
        <v>1</v>
      </c>
      <c r="GT16" s="25">
        <f>IF(AR6=Rækker!W29,Rækker!W40,IF(AR6=Rækker!Z29,Rækker!Z40,IF(AR6=Rækker!AC29,Rækker!AC40,IF(AR6=Rækker!AF29,Rækker!AF40,IF(AR6=Rækker!AI29,Rækker!AI40,IF(AR6=Rækker!AL29,Rækker!AL40,IF(AR6=Rækker!AO29,Rækker!AO40,GU16)))))))</f>
        <v>1</v>
      </c>
      <c r="GU16" s="25">
        <f>IF(AR6=Rækker!AR29,Rækker!AR40,IF(AR6=Rækker!AU29,Rækker!AU40,IF(AR6=Rækker!AX29,Rækker!AX40,IF(AR6=Rækker!BA29,Rækker!BA40,IF(AR6=Rækker!BD29,Rækker!BD40,IF(AR6=Rækker!BG29,Rækker!BG40,0))))))</f>
        <v>0</v>
      </c>
      <c r="GV16" s="25">
        <f>IF(AR6=Rækker!B29,Rækker!C40,IF(AR6=Rækker!E29,Rækker!F40,IF(AR6=Rækker!H29,Rækker!I40,IF(AR6=Rækker!K29,Rækker!L40,IF(AR6=Rækker!N29,Rækker!O40,IF(AR6=Rækker!Q29,Rækker!R40,IF(AR6=Rækker!T29,Rækker!U40,GW16)))))))</f>
        <v>1</v>
      </c>
      <c r="GW16" s="25">
        <f>IF(AR6=Rækker!W29,Rækker!X40,IF(AR6=Rækker!Z29,Rækker!AA40,IF(AR6=Rækker!AC29,Rækker!AD40,IF(AR6=Rækker!AF29,Rækker!AG40,IF(AR6=Rækker!AI29,Rækker!AJ40,IF(AR6=Rækker!AL29,Rækker!AM40,IF(AR6=Rækker!AO29,Rækker!AP40,GX16)))))))</f>
        <v>1</v>
      </c>
      <c r="GX16" s="25">
        <f>IF(AR6=Rækker!AR29,Rækker!AS40,IF(AR6=Rækker!AU29,Rækker!AV40,IF(AR6=Rækker!AX29,Rækker!AY40,IF(AR6=Rækker!BA29,Rækker!BB40,IF(AR6=Rækker!BD29,Rækker!BE40,IF(AR6=Rækker!BG29,Rækker!BH40,0))))))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Leyton Orient - Wycombe..........................................................................................</v>
      </c>
      <c r="D17" s="121" t="s">
        <v>109</v>
      </c>
      <c r="E17" s="95" t="str">
        <f>IF('1. Division'!E17&lt;&gt;"",'1. Division'!E17,"")</f>
        <v/>
      </c>
      <c r="F17" s="41">
        <f t="shared" si="0"/>
        <v>2</v>
      </c>
      <c r="G17" s="42">
        <f t="shared" si="1"/>
        <v>12</v>
      </c>
      <c r="H17" s="41">
        <f t="shared" si="2"/>
        <v>2</v>
      </c>
      <c r="I17" s="42" t="str">
        <f t="shared" si="3"/>
        <v>X2</v>
      </c>
      <c r="J17" s="41">
        <f t="shared" si="4"/>
        <v>2</v>
      </c>
      <c r="K17" s="43" t="str">
        <f t="shared" si="5"/>
        <v>X2</v>
      </c>
      <c r="L17" s="41">
        <f t="shared" si="6"/>
        <v>2</v>
      </c>
      <c r="M17" s="43">
        <f t="shared" si="7"/>
        <v>12</v>
      </c>
      <c r="N17" s="41">
        <f t="shared" si="8"/>
        <v>1</v>
      </c>
      <c r="O17" s="43">
        <f t="shared" si="9"/>
        <v>12</v>
      </c>
      <c r="P17" s="41">
        <f t="shared" si="10"/>
        <v>2</v>
      </c>
      <c r="Q17" s="43">
        <f t="shared" si="11"/>
        <v>12</v>
      </c>
      <c r="R17" s="41" t="str">
        <f t="shared" si="12"/>
        <v>X</v>
      </c>
      <c r="S17" s="43" t="str">
        <f t="shared" si="13"/>
        <v>1X2</v>
      </c>
      <c r="T17" s="41">
        <f t="shared" si="14"/>
        <v>2</v>
      </c>
      <c r="U17" s="43" t="str">
        <f t="shared" si="15"/>
        <v>1X2</v>
      </c>
      <c r="V17" s="41">
        <f t="shared" si="16"/>
        <v>1</v>
      </c>
      <c r="W17" s="43">
        <f t="shared" si="17"/>
        <v>12</v>
      </c>
      <c r="X17" s="41">
        <f t="shared" si="18"/>
        <v>2</v>
      </c>
      <c r="Y17" s="43">
        <f t="shared" si="19"/>
        <v>12</v>
      </c>
      <c r="Z17" s="41">
        <f t="shared" si="20"/>
        <v>2</v>
      </c>
      <c r="AA17" s="43" t="str">
        <f t="shared" si="21"/>
        <v>X2</v>
      </c>
      <c r="AB17" s="41">
        <f t="shared" si="22"/>
        <v>2</v>
      </c>
      <c r="AC17" s="43">
        <f t="shared" si="23"/>
        <v>12</v>
      </c>
      <c r="AD17" s="41" t="str">
        <f t="shared" si="24"/>
        <v>X</v>
      </c>
      <c r="AE17" s="43" t="str">
        <f t="shared" si="25"/>
        <v>1X2</v>
      </c>
      <c r="AF17" s="41">
        <f t="shared" si="26"/>
        <v>2</v>
      </c>
      <c r="AG17" s="43" t="str">
        <f t="shared" si="27"/>
        <v>X2</v>
      </c>
      <c r="AH17" s="41" t="str">
        <f t="shared" si="28"/>
        <v>X</v>
      </c>
      <c r="AI17" s="43" t="str">
        <f t="shared" si="29"/>
        <v>1X2</v>
      </c>
      <c r="AJ17" s="41">
        <f t="shared" si="30"/>
        <v>2</v>
      </c>
      <c r="AK17" s="43">
        <f t="shared" si="31"/>
        <v>12</v>
      </c>
      <c r="AL17" s="41">
        <f t="shared" si="32"/>
        <v>2</v>
      </c>
      <c r="AM17" s="43">
        <f t="shared" si="33"/>
        <v>12</v>
      </c>
      <c r="AN17" s="41">
        <f t="shared" si="34"/>
        <v>2</v>
      </c>
      <c r="AO17" s="43">
        <f t="shared" si="35"/>
        <v>2</v>
      </c>
      <c r="AP17" s="41">
        <f t="shared" si="36"/>
        <v>2</v>
      </c>
      <c r="AQ17" s="43">
        <f t="shared" si="37"/>
        <v>12</v>
      </c>
      <c r="AR17" s="41">
        <f t="shared" si="38"/>
        <v>1</v>
      </c>
      <c r="AS17" s="42">
        <f t="shared" si="39"/>
        <v>12</v>
      </c>
      <c r="AT17" s="21">
        <f t="shared" si="40"/>
        <v>0</v>
      </c>
      <c r="AU17" s="25">
        <f t="shared" si="41"/>
        <v>2</v>
      </c>
      <c r="AV17" s="25">
        <f t="shared" si="42"/>
        <v>12</v>
      </c>
      <c r="AW17" s="25">
        <f>IF(F6=Rækker!B29,Rækker!B41,IF(F6=Rækker!E29,Rækker!E41,IF(F6=Rækker!H29,Rækker!H41,IF(F6=Rækker!K29,Rækker!K41,IF(F6=Rækker!N29,Rækker!N41,IF(F6=Rækker!Q29,Rækker!Q41,IF(F6=Rækker!T29,Rækker!T41,AX17)))))))</f>
        <v>2</v>
      </c>
      <c r="AX17" s="25">
        <f>IF(F6=Rækker!W29,Rækker!W41,IF(F6=Rækker!Z29,Rækker!Z41,IF(F6=Rækker!AC29,Rækker!AC41,IF(F6=Rækker!AF29,Rækker!AF41,IF(F6=Rækker!AI29,Rækker!AI41,IF(F6=Rækker!AL29,Rækker!AL41,IF(F6=Rækker!AO29,Rækker!AO41,AY17)))))))</f>
        <v>0</v>
      </c>
      <c r="AY17" s="25">
        <f>IF(F6=Rækker!AR29,Rækker!AR41,IF(F6=Rækker!AU29,Rækker!AU41,IF(F6=Rækker!AX29,Rækker!AX41,IF(F6=Rækker!BA29,Rækker!BA41,IF(F6=Rækker!BD29,Rækker!BD41,IF(F6=Rækker!BG29,Rækker!BG41,0))))))</f>
        <v>0</v>
      </c>
      <c r="AZ17" s="25">
        <f>IF(F6=Rækker!B29,Rækker!C41,IF(F6=Rækker!E29,Rækker!F41,IF(F6=Rækker!H29,Rækker!I41,IF(F6=Rækker!K29,Rækker!L41,IF(F6=Rækker!N29,Rækker!O41,IF(F6=Rækker!Q29,Rækker!R41,IF(F6=Rækker!T29,Rækker!U41,BA17)))))))</f>
        <v>12</v>
      </c>
      <c r="BA17" s="25">
        <f>IF(F6=Rækker!W29,Rækker!X41,IF(F6=Rækker!Z29,Rækker!AA41,IF(F6=Rækker!AC29,Rækker!AD41,IF(F6=Rækker!AF29,Rækker!AG41,IF(F6=Rækker!AI29,Rækker!AJ41,IF(F6=Rækker!AL29,Rækker!AM41,IF(F6=Rækker!AO29,Rækker!AP41,BB17)))))))</f>
        <v>0</v>
      </c>
      <c r="BB17" s="25">
        <f>IF(F6=Rækker!AR29,Rækker!AS41,IF(F6=Rækker!AU29,Rækker!AV41,IF(F6=Rækker!AX29,Rækker!AY41,IF(F6=Rækker!BA29,Rækker!BB41,IF(F6=Rækker!BD29,Rækker!BE41,IF(F6=Rækker!BG29,Rækker!BH41,0))))))</f>
        <v>0</v>
      </c>
      <c r="BC17" s="25">
        <f t="shared" si="43"/>
        <v>2</v>
      </c>
      <c r="BD17" s="25" t="str">
        <f t="shared" si="44"/>
        <v>X2</v>
      </c>
      <c r="BE17" s="25">
        <f>IF(H6=Rækker!B29,Rækker!B41,IF(H6=Rækker!E29,Rækker!E41,IF(H6=Rækker!H29,Rækker!H41,IF(H6=Rækker!K29,Rækker!K41,IF(H6=Rækker!N29,Rækker!N41,IF(H6=Rækker!Q29,Rækker!Q41,IF(H6=Rækker!T29,Rækker!T41,BF17)))))))</f>
        <v>2</v>
      </c>
      <c r="BF17" s="25">
        <f>IF(H6=Rækker!W29,Rækker!W41,IF(H6=Rækker!Z29,Rækker!Z41,IF(H6=Rækker!AC29,Rækker!AC41,IF(H6=Rækker!AF29,Rækker!AF41,IF(H6=Rækker!AI29,Rækker!AI41,IF(H6=Rækker!AL29,Rækker!AL41,IF(H6=Rækker!AO29,Rækker!AO41,BG17)))))))</f>
        <v>2</v>
      </c>
      <c r="BG17" s="25">
        <f>IF(H6=Rækker!AR29,Rækker!AR41,IF(H6=Rækker!AU29,Rækker!AU41,IF(H6=Rækker!AX29,Rækker!AX41,IF(H6=Rækker!BA29,Rækker!BA41,IF(H6=Rækker!BD29,Rækker!BD41,IF(H6=Rækker!BG29,Rækker!BG41,0))))))</f>
        <v>0</v>
      </c>
      <c r="BH17" s="25" t="str">
        <f>IF(H6=Rækker!B29,Rækker!C41,IF(H6=Rækker!E29,Rækker!F41,IF(H6=Rækker!H29,Rækker!I41,IF(H6=Rækker!K29,Rækker!L41,IF(H6=Rækker!N29,Rækker!O41,IF(H6=Rækker!Q29,Rækker!R41,IF(H6=Rækker!T29,Rækker!U41,BI17)))))))</f>
        <v>x2</v>
      </c>
      <c r="BI17" s="25" t="str">
        <f>IF(H6=Rækker!W29,Rækker!X41,IF(H6=Rækker!Z29,Rækker!AA41,IF(H6=Rækker!AC29,Rækker!AD41,IF(H6=Rækker!AF29,Rækker!AG41,IF(H6=Rækker!AI29,Rækker!AJ41,IF(H6=Rækker!AL29,Rækker!AM41,IF(H6=Rækker!AO29,Rækker!AP41,BJ17)))))))</f>
        <v>x2</v>
      </c>
      <c r="BJ17" s="25">
        <f>IF(H6=Rækker!AR29,Rækker!AS41,IF(H6=Rækker!AU29,Rækker!AV41,IF(H6=Rækker!AX29,Rækker!AY41,IF(H6=Rækker!BA29,Rækker!BB41,IF(H6=Rækker!BD29,Rækker!BE41,IF(H6=Rækker!BG29,Rækker!BH41,0))))))</f>
        <v>0</v>
      </c>
      <c r="BK17" s="25">
        <f t="shared" si="45"/>
        <v>2</v>
      </c>
      <c r="BL17" s="25" t="str">
        <f t="shared" si="46"/>
        <v>X2</v>
      </c>
      <c r="BM17" s="25">
        <f>IF(J6=Rækker!B29,Rækker!B41,IF(J6=Rækker!E29,Rækker!E41,IF(J6=Rækker!H29,Rækker!H41,IF(J6=Rækker!K29,Rækker!K41,IF(J6=Rækker!N29,Rækker!N41,IF(J6=Rækker!Q29,Rækker!Q41,IF(J6=Rækker!T29,Rækker!T41,BN17)))))))</f>
        <v>2</v>
      </c>
      <c r="BN17" s="25">
        <f>IF(J6=Rækker!W29,Rækker!W41,IF(J6=Rækker!Z29,Rækker!Z41,IF(J6=Rækker!AC29,Rækker!AC41,IF(J6=Rækker!AF29,Rækker!AF41,IF(J6=Rækker!AI29,Rækker!AI41,IF(J6=Rækker!AL29,Rækker!AL41,IF(J6=Rækker!AO29,Rækker!AO41,BO17)))))))</f>
        <v>0</v>
      </c>
      <c r="BO17" s="25">
        <f>IF(J6=Rækker!AR29,Rækker!AR41,IF(J6=Rækker!AU29,Rækker!AU41,IF(J6=Rækker!AX29,Rækker!AX41,IF(J6=Rækker!BA29,Rækker!BA41,IF(J6=Rækker!BD29,Rækker!BD41,IF(J6=Rækker!BG29,Rækker!BG41,0))))))</f>
        <v>0</v>
      </c>
      <c r="BP17" s="25" t="str">
        <f>IF(J6=Rækker!B29,Rækker!C41,IF(J6=Rækker!E29,Rækker!F41,IF(J6=Rækker!H29,Rækker!I41,IF(J6=Rækker!K29,Rækker!L41,IF(J6=Rækker!N29,Rækker!O41,IF(J6=Rækker!Q29,Rækker!R41,IF(J6=Rækker!T29,Rækker!U41,BQ17)))))))</f>
        <v>x2</v>
      </c>
      <c r="BQ17" s="25">
        <f>IF(J6=Rækker!W29,Rækker!X41,IF(J6=Rækker!Z29,Rækker!AA41,IF(J6=Rækker!AC29,Rækker!AD41,IF(J6=Rækker!AF29,Rækker!AG41,IF(J6=Rækker!AI29,Rækker!AJ41,IF(J6=Rækker!AL29,Rækker!AM41,IF(J6=Rækker!AO29,Rækker!AP41,BR17)))))))</f>
        <v>0</v>
      </c>
      <c r="BR17" s="25">
        <f>IF(J6=Rækker!AR29,Rækker!AS41,IF(J6=Rækker!AU29,Rækker!AV41,IF(J6=Rækker!AX29,Rækker!AY41,IF(J6=Rækker!BA29,Rækker!BB41,IF(J6=Rækker!BD29,Rækker!BE41,IF(J6=Rækker!BG29,Rækker!BH41,0))))))</f>
        <v>0</v>
      </c>
      <c r="BS17" s="25">
        <f t="shared" si="47"/>
        <v>2</v>
      </c>
      <c r="BT17" s="25">
        <f t="shared" si="48"/>
        <v>12</v>
      </c>
      <c r="BU17" s="25">
        <f>IF(L6=Rækker!B29,Rækker!B41,IF(L6=Rækker!E29,Rækker!E41,IF(L6=Rækker!H29,Rækker!H41,IF(L6=Rækker!K29,Rækker!K41,IF(L6=Rækker!N29,Rækker!N41,IF(L6=Rækker!Q29,Rækker!Q41,IF(L6=Rækker!T29,Rækker!T41,BV17)))))))</f>
        <v>2</v>
      </c>
      <c r="BV17" s="25">
        <f>IF(L6=Rækker!W29,Rækker!W41,IF(L6=Rækker!Z29,Rækker!Z41,IF(L6=Rækker!AC29,Rækker!AC41,IF(L6=Rækker!AF29,Rækker!AF41,IF(L6=Rækker!AI29,Rækker!AI41,IF(L6=Rækker!AL29,Rækker!AL41,IF(L6=Rækker!AO29,Rækker!AO41,BW17)))))))</f>
        <v>0</v>
      </c>
      <c r="BW17" s="25">
        <f>IF(L6=Rækker!AR29,Rækker!AR41,IF(L6=Rækker!AU29,Rækker!AU41,IF(L6=Rækker!AX29,Rækker!AX41,IF(L6=Rækker!BA29,Rækker!BA41,IF(L6=Rækker!BD29,Rækker!BD41,IF(L6=Rækker!BG29,Rækker!BG41,0))))))</f>
        <v>0</v>
      </c>
      <c r="BX17" s="25">
        <f>IF(L6=Rækker!B29,Rækker!C41,IF(L6=Rækker!E29,Rækker!F41,IF(L6=Rækker!H29,Rækker!I41,IF(L6=Rækker!K29,Rækker!L41,IF(L6=Rækker!N29,Rækker!O41,IF(L6=Rækker!Q29,Rækker!R41,IF(L6=Rækker!T29,Rækker!U41,BY17)))))))</f>
        <v>12</v>
      </c>
      <c r="BY17" s="25">
        <f>IF(L6=Rækker!W29,Rækker!X41,IF(L6=Rækker!Z29,Rækker!AA41,IF(L6=Rækker!AC29,Rækker!AD41,IF(L6=Rækker!AF29,Rækker!AG41,IF(L6=Rækker!AI29,Rækker!AJ41,IF(L6=Rækker!AL29,Rækker!AM41,IF(L6=Rækker!AO29,Rækker!AP41,BZ17)))))))</f>
        <v>0</v>
      </c>
      <c r="BZ17" s="25">
        <f>IF(L6=Rækker!AR29,Rækker!AS41,IF(L6=Rækker!AU29,Rækker!AV41,IF(L6=Rækker!AX29,Rækker!AY41,IF(L6=Rækker!BA29,Rækker!BB41,IF(L6=Rækker!BD29,Rækker!BE41,IF(L6=Rækker!BG29,Rækker!BH41,0))))))</f>
        <v>0</v>
      </c>
      <c r="CA17" s="25">
        <f t="shared" si="49"/>
        <v>1</v>
      </c>
      <c r="CB17" s="25">
        <f t="shared" si="50"/>
        <v>12</v>
      </c>
      <c r="CC17" s="25">
        <f>IF(N6=Rækker!B29,Rækker!B41,IF(N6=Rækker!E29,Rækker!E41,IF(N6=Rækker!H29,Rækker!H41,IF(N6=Rækker!K29,Rækker!K41,IF(N6=Rækker!N29,Rækker!N41,IF(N6=Rækker!Q29,Rækker!Q41,IF(N6=Rækker!T29,Rækker!T41,CD17)))))))</f>
        <v>1</v>
      </c>
      <c r="CD17" s="25">
        <f>IF(N6=Rækker!W29,Rækker!W41,IF(N6=Rækker!Z29,Rækker!Z41,IF(N6=Rækker!AC29,Rækker!AC41,IF(N6=Rækker!AF29,Rækker!AF41,IF(N6=Rækker!AI29,Rækker!AI41,IF(N6=Rækker!AL29,Rækker!AL41,IF(N6=Rækker!AO29,Rækker!AO41,CE17)))))))</f>
        <v>1</v>
      </c>
      <c r="CE17" s="25">
        <f>IF(N6=Rækker!AR29,Rækker!AR41,IF(N6=Rækker!AU29,Rækker!AU41,IF(N6=Rækker!AX29,Rækker!AX41,IF(N6=Rækker!BA29,Rækker!BA41,IF(N6=Rækker!BD29,Rækker!BD41,IF(N6=Rækker!BG29,Rækker!BG41,0))))))</f>
        <v>1</v>
      </c>
      <c r="CF17" s="25">
        <f>IF(N6=Rækker!B29,Rækker!C41,IF(N6=Rækker!E29,Rækker!F41,IF(N6=Rækker!H29,Rækker!I41,IF(N6=Rækker!K29,Rækker!L41,IF(N6=Rækker!N29,Rækker!O41,IF(N6=Rækker!Q29,Rækker!R41,IF(N6=Rækker!T29,Rækker!U41,CG17)))))))</f>
        <v>12</v>
      </c>
      <c r="CG17" s="25">
        <f>IF(N6=Rækker!W29,Rækker!X41,IF(N6=Rækker!Z29,Rækker!AA41,IF(N6=Rækker!AC29,Rækker!AD41,IF(N6=Rækker!AF29,Rækker!AG41,IF(N6=Rækker!AI29,Rækker!AJ41,IF(N6=Rækker!AL29,Rækker!AM41,IF(N6=Rækker!AO29,Rækker!AP41,CH17)))))))</f>
        <v>12</v>
      </c>
      <c r="CH17" s="25">
        <f>IF(N6=Rækker!AR29,Rækker!AS41,IF(N6=Rækker!AU29,Rækker!AV41,IF(N6=Rækker!AX29,Rækker!AY41,IF(N6=Rækker!BA29,Rækker!BB41,IF(N6=Rækker!BD29,Rækker!BE41,IF(N6=Rækker!BG29,Rækker!BH41,0))))))</f>
        <v>12</v>
      </c>
      <c r="CI17" s="25">
        <f t="shared" si="51"/>
        <v>2</v>
      </c>
      <c r="CJ17" s="25">
        <f t="shared" si="52"/>
        <v>12</v>
      </c>
      <c r="CK17" s="25">
        <f>IF(P6=Rækker!B29,Rækker!B41,IF(P6=Rækker!E29,Rækker!E41,IF(P6=Rækker!H29,Rækker!H41,IF(P6=Rækker!K29,Rækker!K41,IF(P6=Rækker!N29,Rækker!N41,IF(P6=Rækker!Q29,Rækker!Q41,IF(P6=Rækker!T29,Rækker!T41,CL17)))))))</f>
        <v>2</v>
      </c>
      <c r="CL17" s="25">
        <f>IF(P6=Rækker!W29,Rækker!W41,IF(P6=Rækker!Z29,Rækker!Z41,IF(P6=Rækker!AC29,Rækker!AC41,IF(P6=Rækker!AF29,Rækker!AF41,IF(P6=Rækker!AI29,Rækker!AI41,IF(P6=Rækker!AL29,Rækker!AL41,IF(P6=Rækker!AO29,Rækker!AO41,CM17)))))))</f>
        <v>2</v>
      </c>
      <c r="CM17" s="25">
        <f>IF(P6=Rækker!AR29,Rækker!AR41,IF(P6=Rækker!AU29,Rækker!AU41,IF(P6=Rækker!AX29,Rækker!AX41,IF(P6=Rækker!BA29,Rækker!BA41,IF(P6=Rækker!BD29,Rækker!BD41,IF(P6=Rækker!BG29,Rækker!BG41,0))))))</f>
        <v>0</v>
      </c>
      <c r="CN17" s="25">
        <f>IF(P6=Rækker!B29,Rækker!C41,IF(P6=Rækker!E29,Rækker!F41,IF(P6=Rækker!H29,Rækker!I41,IF(P6=Rækker!K29,Rækker!L41,IF(P6=Rækker!N29,Rækker!O41,IF(P6=Rækker!Q29,Rækker!R41,IF(P6=Rækker!T29,Rækker!U41,CO17)))))))</f>
        <v>12</v>
      </c>
      <c r="CO17" s="25">
        <f>IF(P6=Rækker!W29,Rækker!X41,IF(P6=Rækker!Z29,Rækker!AA41,IF(P6=Rækker!AC29,Rækker!AD41,IF(P6=Rækker!AF29,Rækker!AG41,IF(P6=Rækker!AI29,Rækker!AJ41,IF(P6=Rækker!AL29,Rækker!AM41,IF(P6=Rækker!AO29,Rækker!AP41,CP17)))))))</f>
        <v>12</v>
      </c>
      <c r="CP17" s="25">
        <f>IF(P6=Rækker!AR29,Rækker!AS41,IF(P6=Rækker!AU29,Rækker!AV41,IF(P6=Rækker!AX29,Rækker!AY41,IF(P6=Rækker!BA29,Rækker!BB41,IF(P6=Rækker!BD29,Rækker!BE41,IF(P6=Rækker!BG29,Rækker!BH41,0))))))</f>
        <v>0</v>
      </c>
      <c r="CQ17" s="25" t="str">
        <f t="shared" si="53"/>
        <v>X</v>
      </c>
      <c r="CR17" s="25" t="str">
        <f t="shared" si="54"/>
        <v>1X2</v>
      </c>
      <c r="CS17" s="25" t="str">
        <f>IF(R6=Rækker!B29,Rækker!B41,IF(R6=Rækker!E29,Rækker!E41,IF(R6=Rækker!H29,Rækker!H41,IF(R6=Rækker!K29,Rækker!K41,IF(R6=Rækker!N29,Rækker!N41,IF(R6=Rækker!Q29,Rækker!Q41,IF(R6=Rækker!T29,Rækker!T41,CT17)))))))</f>
        <v>x</v>
      </c>
      <c r="CT17" s="25" t="str">
        <f>IF(R6=Rækker!W29,Rækker!W41,IF(R6=Rækker!Z29,Rækker!Z41,IF(R6=Rækker!AC29,Rækker!AC41,IF(R6=Rækker!AF29,Rækker!AF41,IF(R6=Rækker!AI29,Rækker!AI41,IF(R6=Rækker!AL29,Rækker!AL41,IF(R6=Rækker!AO29,Rækker!AO41,CU17)))))))</f>
        <v>x</v>
      </c>
      <c r="CU17" s="25" t="str">
        <f>IF(R6=Rækker!AR29,Rækker!AR41,IF(R6=Rækker!AU29,Rækker!AU41,IF(R6=Rækker!AX29,Rækker!AX41,IF(R6=Rækker!BA29,Rækker!BA41,IF(R6=Rækker!BD29,Rækker!BD41,IF(R6=Rækker!BG29,Rækker!BG41,0))))))</f>
        <v>x</v>
      </c>
      <c r="CV17" s="25" t="str">
        <f>IF(R6=Rækker!B29,Rækker!C41,IF(R6=Rækker!E29,Rækker!F41,IF(R6=Rækker!H29,Rækker!I41,IF(R6=Rækker!K29,Rækker!L41,IF(R6=Rækker!N29,Rækker!O41,IF(R6=Rækker!Q29,Rækker!R41,IF(R6=Rækker!T29,Rækker!U41,CW17)))))))</f>
        <v>1x2</v>
      </c>
      <c r="CW17" s="25" t="str">
        <f>IF(R6=Rækker!W29,Rækker!X41,IF(R6=Rækker!Z29,Rækker!AA41,IF(R6=Rækker!AC29,Rækker!AD41,IF(R6=Rækker!AF29,Rækker!AG41,IF(R6=Rækker!AI29,Rækker!AJ41,IF(R6=Rækker!AL29,Rækker!AM41,IF(R6=Rækker!AO29,Rækker!AP41,CX17)))))))</f>
        <v>1x2</v>
      </c>
      <c r="CX17" s="25" t="str">
        <f>IF(R6=Rækker!AR29,Rækker!AS41,IF(R6=Rækker!AU29,Rækker!AV41,IF(R6=Rækker!AX29,Rækker!AY41,IF(R6=Rækker!BA29,Rækker!BB41,IF(R6=Rækker!BD29,Rækker!BE41,IF(R6=Rækker!BG29,Rækker!BH41,0))))))</f>
        <v>1x2</v>
      </c>
      <c r="CY17" s="25">
        <f t="shared" si="55"/>
        <v>2</v>
      </c>
      <c r="CZ17" s="25" t="str">
        <f t="shared" si="56"/>
        <v>1X2</v>
      </c>
      <c r="DA17" s="25">
        <f>IF(T6=Rækker!B29,Rækker!B41,IF(T6=Rækker!E29,Rækker!E41,IF(T6=Rækker!H29,Rækker!H41,IF(T6=Rækker!K29,Rækker!K41,IF(T6=Rækker!N29,Rækker!N41,IF(T6=Rækker!Q29,Rækker!Q41,IF(T6=Rækker!T29,Rækker!T41,DB17)))))))</f>
        <v>2</v>
      </c>
      <c r="DB17" s="25">
        <f>IF(T6=Rækker!W29,Rækker!W41,IF(T6=Rækker!Z29,Rækker!Z41,IF(T6=Rækker!AC29,Rækker!AC41,IF(T6=Rækker!AF29,Rækker!AF41,IF(T6=Rækker!AI29,Rækker!AI41,IF(T6=Rækker!AL29,Rækker!AL41,IF(T6=Rækker!AO29,Rækker!AO41,DC17)))))))</f>
        <v>2</v>
      </c>
      <c r="DC17" s="25">
        <f>IF(T6=Rækker!AR29,Rækker!AR41,IF(T6=Rækker!AU29,Rækker!AU41,IF(T6=Rækker!AX29,Rækker!AX41,IF(T6=Rækker!BA29,Rækker!BA41,IF(T6=Rækker!BD29,Rækker!BD41,IF(T6=Rækker!BG29,Rækker!BG41,0))))))</f>
        <v>2</v>
      </c>
      <c r="DD17" s="25" t="str">
        <f>IF(T6=Rækker!B29,Rækker!C41,IF(T6=Rækker!E29,Rækker!F41,IF(T6=Rækker!H29,Rækker!I41,IF(T6=Rækker!K29,Rækker!L41,IF(T6=Rækker!N29,Rækker!O41,IF(T6=Rækker!Q29,Rækker!R41,IF(T6=Rækker!T29,Rækker!U41,DE17)))))))</f>
        <v>1x2</v>
      </c>
      <c r="DE17" s="25" t="str">
        <f>IF(T6=Rækker!W29,Rækker!X41,IF(T6=Rækker!Z29,Rækker!AA41,IF(T6=Rækker!AC29,Rækker!AD41,IF(T6=Rækker!AF29,Rækker!AG41,IF(T6=Rækker!AI29,Rækker!AJ41,IF(T6=Rækker!AL29,Rækker!AM41,IF(T6=Rækker!AO29,Rækker!AP41,DF17)))))))</f>
        <v>1x2</v>
      </c>
      <c r="DF17" s="25" t="str">
        <f>IF(T6=Rækker!AR29,Rækker!AS41,IF(T6=Rækker!AU29,Rækker!AV41,IF(T6=Rækker!AX29,Rækker!AY41,IF(T6=Rækker!BA29,Rækker!BB41,IF(T6=Rækker!BD29,Rækker!BE41,IF(T6=Rækker!BG29,Rækker!BH41,0))))))</f>
        <v>1x2</v>
      </c>
      <c r="DG17" s="25">
        <f t="shared" si="57"/>
        <v>1</v>
      </c>
      <c r="DH17" s="25">
        <f t="shared" si="58"/>
        <v>12</v>
      </c>
      <c r="DI17" s="25">
        <f>IF(V6=Rækker!B29,Rækker!B41,IF(V6=Rækker!E29,Rækker!E41,IF(V6=Rækker!H29,Rækker!H41,IF(V6=Rækker!K29,Rækker!K41,IF(V6=Rækker!N29,Rækker!N41,IF(V6=Rækker!Q29,Rækker!Q41,IF(V6=Rækker!T29,Rækker!T41,DJ17)))))))</f>
        <v>1</v>
      </c>
      <c r="DJ17" s="25">
        <f>IF(V6=Rækker!W29,Rækker!W41,IF(V6=Rækker!Z29,Rækker!Z41,IF(V6=Rækker!AC29,Rækker!AC41,IF(V6=Rækker!AF29,Rækker!AF41,IF(V6=Rækker!AI29,Rækker!AI41,IF(V6=Rækker!AL29,Rækker!AL41,IF(V6=Rækker!AO29,Rækker!AO41,DK17)))))))</f>
        <v>1</v>
      </c>
      <c r="DK17" s="25">
        <f>IF(V6=Rækker!AR29,Rækker!AR41,IF(V6=Rækker!AU29,Rækker!AU41,IF(V6=Rækker!AX29,Rækker!AX41,IF(V6=Rækker!BA29,Rækker!BA41,IF(V6=Rækker!BD29,Rækker!BD41,IF(V6=Rækker!BG29,Rækker!BG41,0))))))</f>
        <v>1</v>
      </c>
      <c r="DL17" s="25">
        <f>IF(V6=Rækker!B29,Rækker!C41,IF(V6=Rækker!E29,Rækker!F41,IF(V6=Rækker!H29,Rækker!I41,IF(V6=Rækker!K29,Rækker!L41,IF(V6=Rækker!N29,Rækker!O41,IF(V6=Rækker!Q29,Rækker!R41,IF(V6=Rækker!T29,Rækker!U41,DM17)))))))</f>
        <v>12</v>
      </c>
      <c r="DM17" s="25">
        <f>IF(V6=Rækker!W29,Rækker!X41,IF(V6=Rækker!Z29,Rækker!AA41,IF(V6=Rækker!AC29,Rækker!AD41,IF(V6=Rækker!AF29,Rækker!AG41,IF(V6=Rækker!AI29,Rækker!AJ41,IF(V6=Rækker!AL29,Rækker!AM41,IF(V6=Rækker!AO29,Rækker!AP41,DN17)))))))</f>
        <v>12</v>
      </c>
      <c r="DN17" s="25">
        <f>IF(V6=Rækker!AR29,Rækker!AS41,IF(V6=Rækker!AU29,Rækker!AV41,IF(V6=Rækker!AX29,Rækker!AY41,IF(V6=Rækker!BA29,Rækker!BB41,IF(V6=Rækker!BD29,Rækker!BE41,IF(V6=Rækker!BG29,Rækker!BH41,0))))))</f>
        <v>12</v>
      </c>
      <c r="DO17" s="25">
        <f t="shared" si="59"/>
        <v>2</v>
      </c>
      <c r="DP17" s="25">
        <f t="shared" si="60"/>
        <v>12</v>
      </c>
      <c r="DQ17" s="25">
        <f>IF(X6=Rækker!B29,Rækker!B41,IF(X6=Rækker!E29,Rækker!E41,IF(X6=Rækker!H29,Rækker!H41,IF(X6=Rækker!K29,Rækker!K41,IF(X6=Rækker!N29,Rækker!N41,IF(X6=Rækker!Q29,Rækker!Q41,IF(X6=Rækker!T29,Rækker!T41,DR17)))))))</f>
        <v>2</v>
      </c>
      <c r="DR17" s="25">
        <f>IF(X6=Rækker!W29,Rækker!W41,IF(X6=Rækker!Z29,Rækker!Z41,IF(X6=Rækker!AC29,Rækker!AC41,IF(X6=Rækker!AF29,Rækker!AF41,IF(X6=Rækker!AI29,Rækker!AI41,IF(X6=Rækker!AL29,Rækker!AL41,IF(X6=Rækker!AO29,Rækker!AO41,DS17)))))))</f>
        <v>0</v>
      </c>
      <c r="DS17" s="25">
        <f>IF(X6=Rækker!AR29,Rækker!AR41,IF(X6=Rækker!AU29,Rækker!AU41,IF(X6=Rækker!AX29,Rækker!AX41,IF(X6=Rækker!BA29,Rækker!BA41,IF(X6=Rækker!BD29,Rækker!BD41,IF(X6=Rækker!BG29,Rækker!BG41,0))))))</f>
        <v>0</v>
      </c>
      <c r="DT17" s="25">
        <f>IF(X6=Rækker!B29,Rækker!C41,IF(X6=Rækker!E29,Rækker!F41,IF(X6=Rækker!H29,Rækker!I41,IF(X6=Rækker!K29,Rækker!L41,IF(X6=Rækker!N29,Rækker!O41,IF(X6=Rækker!Q29,Rækker!R41,IF(X6=Rækker!T29,Rækker!U41,DU17)))))))</f>
        <v>12</v>
      </c>
      <c r="DU17" s="25">
        <f>IF(X6=Rækker!W29,Rækker!X41,IF(X6=Rækker!Z29,Rækker!AA41,IF(X6=Rækker!AC29,Rækker!AD41,IF(X6=Rækker!AF29,Rækker!AG41,IF(X6=Rækker!AI29,Rækker!AJ41,IF(X6=Rækker!AL29,Rækker!AM41,IF(X6=Rækker!AO29,Rækker!AP41,DV17)))))))</f>
        <v>0</v>
      </c>
      <c r="DV17" s="25">
        <f>IF(X6=Rækker!AR29,Rækker!AS41,IF(X6=Rækker!AU29,Rækker!AV41,IF(X6=Rækker!AX29,Rækker!AY41,IF(X6=Rækker!BA29,Rækker!BB41,IF(X6=Rækker!BD29,Rækker!BE41,IF(X6=Rækker!BG29,Rækker!BH41,0))))))</f>
        <v>0</v>
      </c>
      <c r="DW17" s="25">
        <f t="shared" si="61"/>
        <v>2</v>
      </c>
      <c r="DX17" s="25" t="str">
        <f t="shared" si="62"/>
        <v>X2</v>
      </c>
      <c r="DY17" s="25">
        <f>IF(Z6=Rækker!B29,Rækker!B41,IF(Z6=Rækker!E29,Rækker!E41,IF(Z6=Rækker!H29,Rækker!H41,IF(Z6=Rækker!K29,Rækker!K41,IF(Z6=Rækker!N29,Rækker!N41,IF(Z6=Rækker!Q29,Rækker!Q41,IF(Z6=Rækker!T29,Rækker!T41,DZ17)))))))</f>
        <v>2</v>
      </c>
      <c r="DZ17" s="25">
        <f>IF(Z6=Rækker!W29,Rækker!W41,IF(Z6=Rækker!Z29,Rækker!Z41,IF(Z6=Rækker!AC29,Rækker!AC41,IF(Z6=Rækker!AF29,Rækker!AF41,IF(Z6=Rækker!AI29,Rækker!AI41,IF(Z6=Rækker!AL29,Rækker!AL41,IF(Z6=Rækker!AO29,Rækker!AO41,EA17)))))))</f>
        <v>0</v>
      </c>
      <c r="EA17" s="25">
        <f>IF(Z6=Rækker!AR29,Rækker!AR41,IF(Z6=Rækker!AU29,Rækker!AU41,IF(Z6=Rækker!AX29,Rækker!AX41,IF(Z6=Rækker!BA29,Rækker!BA41,IF(Z6=Rækker!BD29,Rækker!BD41,IF(Z6=Rækker!BG29,Rækker!BG41,0))))))</f>
        <v>0</v>
      </c>
      <c r="EB17" s="25" t="str">
        <f>IF(Z6=Rækker!B29,Rækker!C41,IF(Z6=Rækker!E29,Rækker!F41,IF(Z6=Rækker!H29,Rækker!I41,IF(Z6=Rækker!K29,Rækker!L41,IF(Z6=Rækker!N29,Rækker!O41,IF(Z6=Rækker!Q29,Rækker!R41,IF(Z6=Rækker!T29,Rækker!U41,EC17)))))))</f>
        <v>x2</v>
      </c>
      <c r="EC17" s="25">
        <f>IF(Z6=Rækker!W29,Rækker!X41,IF(Z6=Rækker!Z29,Rækker!AA41,IF(Z6=Rækker!AC29,Rækker!AD41,IF(Z6=Rækker!AF29,Rækker!AG41,IF(Z6=Rækker!AI29,Rækker!AJ41,IF(Z6=Rækker!AL29,Rækker!AM41,IF(Z6=Rækker!AO29,Rækker!AP41,ED17)))))))</f>
        <v>0</v>
      </c>
      <c r="ED17" s="25">
        <f>IF(Z6=Rækker!AR29,Rækker!AS41,IF(Z6=Rækker!AU29,Rækker!AV41,IF(Z6=Rækker!AX29,Rækker!AY41,IF(Z6=Rækker!BA29,Rækker!BB41,IF(Z6=Rækker!BD29,Rækker!BE41,IF(Z6=Rækker!BG29,Rækker!BH41,0))))))</f>
        <v>0</v>
      </c>
      <c r="EE17" s="25">
        <f t="shared" si="63"/>
        <v>2</v>
      </c>
      <c r="EF17" s="25">
        <f t="shared" si="64"/>
        <v>12</v>
      </c>
      <c r="EG17" s="25">
        <f>IF(AB6=Rækker!B29,Rækker!B41,IF(AB6=Rækker!E29,Rækker!E41,IF(AB6=Rækker!H29,Rækker!H41,IF(AB6=Rækker!K29,Rækker!K41,IF(AB6=Rækker!N29,Rækker!N41,IF(AB6=Rækker!Q29,Rækker!Q41,IF(AB6=Rækker!T29,Rækker!T41,EH17)))))))</f>
        <v>2</v>
      </c>
      <c r="EH17" s="25">
        <f>IF(AB6=Rækker!W29,Rækker!W41,IF(AB6=Rækker!Z29,Rækker!Z41,IF(AB6=Rækker!AC29,Rækker!AC41,IF(AB6=Rækker!AF29,Rækker!AF41,IF(AB6=Rækker!AI29,Rækker!AI41,IF(AB6=Rækker!AL29,Rækker!AL41,IF(AB6=Rækker!AO29,Rækker!AO41,EI17)))))))</f>
        <v>2</v>
      </c>
      <c r="EI17" s="25">
        <f>IF(AB6=Rækker!AR29,Rækker!AR41,IF(AB6=Rækker!AU29,Rækker!AU41,IF(AB6=Rækker!AX29,Rækker!AX41,IF(AB6=Rækker!BA29,Rækker!BA41,IF(AB6=Rækker!BD29,Rækker!BD41,IF(AB6=Rækker!BG29,Rækker!BG41,0))))))</f>
        <v>2</v>
      </c>
      <c r="EJ17" s="25">
        <f>IF(AB6=Rækker!B29,Rækker!C41,IF(AB6=Rækker!E29,Rækker!F41,IF(AB6=Rækker!H29,Rækker!I41,IF(AB6=Rækker!K29,Rækker!L41,IF(AB6=Rækker!N29,Rækker!O41,IF(AB6=Rækker!Q29,Rækker!R41,IF(AB6=Rækker!T29,Rækker!U41,EK17)))))))</f>
        <v>12</v>
      </c>
      <c r="EK17" s="25">
        <f>IF(AB6=Rækker!W29,Rækker!X41,IF(AB6=Rækker!Z29,Rækker!AA41,IF(AB6=Rækker!AC29,Rækker!AD41,IF(AB6=Rækker!AF29,Rækker!AG41,IF(AB6=Rækker!AI29,Rækker!AJ41,IF(AB6=Rækker!AL29,Rækker!AM41,IF(AB6=Rækker!AO29,Rækker!AP41,EL17)))))))</f>
        <v>12</v>
      </c>
      <c r="EL17" s="25">
        <f>IF(AB6=Rækker!AR29,Rækker!AS41,IF(AB6=Rækker!AU29,Rækker!AV41,IF(AB6=Rækker!AX29,Rækker!AY41,IF(AB6=Rækker!BA29,Rækker!BB41,IF(AB6=Rækker!BD29,Rækker!BE41,IF(AB6=Rækker!BG29,Rækker!BH41,0))))))</f>
        <v>12</v>
      </c>
      <c r="EM17" s="25" t="str">
        <f t="shared" si="65"/>
        <v>X</v>
      </c>
      <c r="EN17" s="25" t="str">
        <f t="shared" si="66"/>
        <v>1X2</v>
      </c>
      <c r="EO17" s="25" t="str">
        <f>IF(AD6=Rækker!B29,Rækker!B41,IF(AD6=Rækker!E29,Rækker!E41,IF(AD6=Rækker!H29,Rækker!H41,IF(AD6=Rækker!K29,Rækker!K41,IF(AD6=Rækker!N29,Rækker!N41,IF(AD6=Rækker!Q29,Rækker!Q41,IF(AD6=Rækker!T29,Rækker!T41,EP17)))))))</f>
        <v>x</v>
      </c>
      <c r="EP17" s="25" t="str">
        <f>IF(AD6=Rækker!W29,Rækker!W41,IF(AD6=Rækker!Z29,Rækker!Z41,IF(AD6=Rækker!AC29,Rækker!AC41,IF(AD6=Rækker!AF29,Rækker!AF41,IF(AD6=Rækker!AI29,Rækker!AI41,IF(AD6=Rækker!AL29,Rækker!AL41,IF(AD6=Rækker!AO29,Rækker!AO41,EQ17)))))))</f>
        <v>x</v>
      </c>
      <c r="EQ17" s="25">
        <f>IF(AD6=Rækker!AR29,Rækker!AR41,IF(AD6=Rækker!AU29,Rækker!AU41,IF(AD6=Rækker!AX29,Rækker!AX41,IF(AD6=Rækker!BA29,Rækker!BA41,IF(AD6=Rækker!BD29,Rækker!BD41,IF(AD6=Rækker!BG29,Rækker!BG41,0))))))</f>
        <v>0</v>
      </c>
      <c r="ER17" s="25" t="str">
        <f>IF(AD6=Rækker!B29,Rækker!C41,IF(AD6=Rækker!E29,Rækker!F41,IF(AD6=Rækker!H29,Rækker!I41,IF(AD6=Rækker!K29,Rækker!L41,IF(AD6=Rækker!N29,Rækker!O41,IF(AD6=Rækker!Q29,Rækker!R41,IF(AD6=Rækker!T29,Rækker!U41,ES17)))))))</f>
        <v>1x2</v>
      </c>
      <c r="ES17" s="25" t="str">
        <f>IF(AD6=Rækker!W29,Rækker!X41,IF(AD6=Rækker!Z29,Rækker!AA41,IF(AD6=Rækker!AC29,Rækker!AD41,IF(AD6=Rækker!AF29,Rækker!AG41,IF(AD6=Rækker!AI29,Rækker!AJ41,IF(AD6=Rækker!AL29,Rækker!AM41,IF(AD6=Rækker!AO29,Rækker!AP41,ET17)))))))</f>
        <v>1x2</v>
      </c>
      <c r="ET17" s="25">
        <f>IF(AD6=Rækker!AR29,Rækker!AS41,IF(AD6=Rækker!AU29,Rækker!AV41,IF(AD6=Rækker!AX29,Rækker!AY41,IF(AD6=Rækker!BA29,Rækker!BB41,IF(AD6=Rækker!BD29,Rækker!BE41,IF(AD6=Rækker!BG29,Rækker!BH41,0))))))</f>
        <v>0</v>
      </c>
      <c r="EU17" s="25">
        <f t="shared" si="67"/>
        <v>2</v>
      </c>
      <c r="EV17" s="25" t="str">
        <f t="shared" si="68"/>
        <v>X2</v>
      </c>
      <c r="EW17" s="25">
        <f>IF(AF6=Rækker!B29,Rækker!B41,IF(AF6=Rækker!E29,Rækker!E41,IF(AF6=Rækker!H29,Rækker!H41,IF(AF6=Rækker!K29,Rækker!K41,IF(AF6=Rækker!N29,Rækker!N41,IF(AF6=Rækker!Q29,Rækker!Q41,IF(AF6=Rækker!T29,Rækker!T41,EX17)))))))</f>
        <v>2</v>
      </c>
      <c r="EX17" s="25">
        <f>IF(AF6=Rækker!W29,Rækker!W41,IF(AF6=Rækker!Z29,Rækker!Z41,IF(AF6=Rækker!AC29,Rækker!AC41,IF(AF6=Rækker!AF29,Rækker!AF41,IF(AF6=Rækker!AI29,Rækker!AI41,IF(AF6=Rækker!AL29,Rækker!AL41,IF(AF6=Rækker!AO29,Rækker!AO41,EY17)))))))</f>
        <v>2</v>
      </c>
      <c r="EY17" s="25">
        <f>IF(AF6=Rækker!AR29,Rækker!AR41,IF(AF6=Rækker!AU29,Rækker!AU41,IF(AF6=Rækker!AX29,Rækker!AX41,IF(AF6=Rækker!BA29,Rækker!BA41,IF(AF6=Rækker!BD29,Rækker!BD41,IF(AF6=Rækker!BG29,Rækker!BG41,0))))))</f>
        <v>0</v>
      </c>
      <c r="EZ17" s="25" t="str">
        <f>IF(AF6=Rækker!B29,Rækker!C41,IF(AF6=Rækker!E29,Rækker!F41,IF(AF6=Rækker!H29,Rækker!I41,IF(AF6=Rækker!K29,Rækker!L41,IF(AF6=Rækker!N29,Rækker!O41,IF(AF6=Rækker!Q29,Rækker!R41,IF(AF6=Rækker!T29,Rækker!U41,FA17)))))))</f>
        <v>x2</v>
      </c>
      <c r="FA17" s="25" t="str">
        <f>IF(AF6=Rækker!W29,Rækker!X41,IF(AF6=Rækker!Z29,Rækker!AA41,IF(AF6=Rækker!AC29,Rækker!AD41,IF(AF6=Rækker!AF29,Rækker!AG41,IF(AF6=Rækker!AI29,Rækker!AJ41,IF(AF6=Rækker!AL29,Rækker!AM41,IF(AF6=Rækker!AO29,Rækker!AP41,FB17)))))))</f>
        <v>x2</v>
      </c>
      <c r="FB17" s="25">
        <f>IF(AF6=Rækker!AR29,Rækker!AS41,IF(AF6=Rækker!AU29,Rækker!AV41,IF(AF6=Rækker!AX29,Rækker!AY41,IF(AF6=Rækker!BA29,Rækker!BB41,IF(AF6=Rækker!BD29,Rækker!BE41,IF(AF6=Rækker!BG29,Rækker!BH41,0))))))</f>
        <v>0</v>
      </c>
      <c r="FC17" s="25" t="str">
        <f t="shared" si="69"/>
        <v>X</v>
      </c>
      <c r="FD17" s="25" t="str">
        <f t="shared" si="70"/>
        <v>1X2</v>
      </c>
      <c r="FE17" s="25" t="str">
        <f>IF(AH6=Rækker!B29,Rækker!B41,IF(AH6=Rækker!E29,Rækker!E41,IF(AH6=Rækker!H29,Rækker!H41,IF(AH6=Rækker!K29,Rækker!K41,IF(AH6=Rækker!N29,Rækker!N41,IF(AH6=Rækker!Q29,Rækker!Q41,IF(AH6=Rækker!T29,Rækker!T41,FF17)))))))</f>
        <v>x</v>
      </c>
      <c r="FF17" s="25" t="str">
        <f>IF(AH6=Rækker!W29,Rækker!W41,IF(AH6=Rækker!Z29,Rækker!Z41,IF(AH6=Rækker!AC29,Rækker!AC41,IF(AH6=Rækker!AF29,Rækker!AF41,IF(AH6=Rækker!AI29,Rækker!AI41,IF(AH6=Rækker!AL29,Rækker!AL41,IF(AH6=Rækker!AO29,Rækker!AO41,FG17)))))))</f>
        <v>x</v>
      </c>
      <c r="FG17" s="25">
        <f>IF(AH6=Rækker!AR29,Rækker!AR41,IF(AH6=Rækker!AU29,Rækker!AU41,IF(AH6=Rækker!AX29,Rækker!AX41,IF(AH6=Rækker!BA29,Rækker!BA41,IF(AH6=Rækker!BD29,Rækker!BD41,IF(AH6=Rækker!BG29,Rækker!BG41,0))))))</f>
        <v>0</v>
      </c>
      <c r="FH17" s="25" t="str">
        <f>IF(AH6=Rækker!B29,Rækker!C41,IF(AH6=Rækker!E29,Rækker!F41,IF(AH6=Rækker!H29,Rækker!I41,IF(AH6=Rækker!K29,Rækker!L41,IF(AH6=Rækker!N29,Rækker!O41,IF(AH6=Rækker!Q29,Rækker!R41,IF(AH6=Rækker!T29,Rækker!U41,FI17)))))))</f>
        <v>1x2</v>
      </c>
      <c r="FI17" s="25" t="str">
        <f>IF(AH6=Rækker!W29,Rækker!X41,IF(AH6=Rækker!Z29,Rækker!AA41,IF(AH6=Rækker!AC29,Rækker!AD41,IF(AH6=Rækker!AF29,Rækker!AG41,IF(AH6=Rækker!AI29,Rækker!AJ41,IF(AH6=Rækker!AL29,Rækker!AM41,IF(AH6=Rækker!AO29,Rækker!AP41,FJ17)))))))</f>
        <v>1x2</v>
      </c>
      <c r="FJ17" s="25">
        <f>IF(AH6=Rækker!AR29,Rækker!AS41,IF(AH6=Rækker!AU29,Rækker!AV41,IF(AH6=Rækker!AX29,Rækker!AY41,IF(AH6=Rækker!BA29,Rækker!BB41,IF(AH6=Rækker!BD29,Rækker!BE41,IF(AH6=Rækker!BG29,Rækker!BH41,0))))))</f>
        <v>0</v>
      </c>
      <c r="FK17" s="25">
        <f t="shared" si="71"/>
        <v>2</v>
      </c>
      <c r="FL17" s="25">
        <f t="shared" si="72"/>
        <v>12</v>
      </c>
      <c r="FM17" s="25">
        <f>IF(AJ6=Rækker!B29,Rækker!B41,IF(AJ6=Rækker!E29,Rækker!E41,IF(AJ6=Rækker!H29,Rækker!H41,IF(AJ6=Rækker!K29,Rækker!K41,IF(AJ6=Rækker!N29,Rækker!N41,IF(AJ6=Rækker!Q29,Rækker!Q41,IF(AJ6=Rækker!T29,Rækker!T41,FN17)))))))</f>
        <v>2</v>
      </c>
      <c r="FN17" s="25">
        <f>IF(AJ6=Rækker!W29,Rækker!W41,IF(AJ6=Rækker!Z29,Rækker!Z41,IF(AJ6=Rækker!AC29,Rækker!AC41,IF(AJ6=Rækker!AF29,Rækker!AF41,IF(AJ6=Rækker!AI29,Rækker!AI41,IF(AJ6=Rækker!AL29,Rækker!AL41,IF(AJ6=Rækker!AO29,Rækker!AO41,FO17)))))))</f>
        <v>0</v>
      </c>
      <c r="FO17" s="25">
        <f>IF(AJ6=Rækker!AR29,Rækker!AR41,IF(AJ6=Rækker!AU29,Rækker!AU41,IF(AJ6=Rækker!AX29,Rækker!AX41,IF(AJ6=Rækker!BA29,Rækker!BA41,IF(AJ6=Rækker!BD29,Rækker!BD41,IF(AJ6=Rækker!BG29,Rækker!BG41,0))))))</f>
        <v>0</v>
      </c>
      <c r="FP17" s="25">
        <f>IF(AJ6=Rækker!B29,Rækker!C41,IF(AJ6=Rækker!E29,Rækker!F41,IF(AJ6=Rækker!H29,Rækker!I41,IF(AJ6=Rækker!K29,Rækker!L41,IF(AJ6=Rækker!N29,Rækker!O41,IF(AJ6=Rækker!Q29,Rækker!R41,IF(AJ6=Rækker!T29,Rækker!U41,FQ17)))))))</f>
        <v>12</v>
      </c>
      <c r="FQ17" s="25">
        <f>IF(AJ6=Rækker!W29,Rækker!X41,IF(AJ6=Rækker!Z29,Rækker!AA41,IF(AJ6=Rækker!AC29,Rækker!AD41,IF(AJ6=Rækker!AF29,Rækker!AG41,IF(AJ6=Rækker!AI29,Rækker!AJ41,IF(AJ6=Rækker!AL29,Rækker!AM41,IF(AJ6=Rækker!AO29,Rækker!AP41,FR17)))))))</f>
        <v>0</v>
      </c>
      <c r="FR17" s="25">
        <f>IF(AJ6=Rækker!AR29,Rækker!AS41,IF(AJ6=Rækker!AU29,Rækker!AV41,IF(AJ6=Rækker!AX29,Rækker!AY41,IF(AJ6=Rækker!BA29,Rækker!BB41,IF(AJ6=Rækker!BD29,Rækker!BE41,IF(AJ6=Rækker!BG29,Rækker!BH41,0))))))</f>
        <v>0</v>
      </c>
      <c r="FS17" s="25">
        <f t="shared" si="73"/>
        <v>2</v>
      </c>
      <c r="FT17" s="25">
        <f t="shared" si="74"/>
        <v>12</v>
      </c>
      <c r="FU17" s="25">
        <f>IF(AL6=Rækker!B29,Rækker!B41,IF(AL6=Rækker!E29,Rækker!E41,IF(AL6=Rækker!H29,Rækker!H41,IF(AL6=Rækker!K29,Rækker!K41,IF(AL6=Rækker!N29,Rækker!N41,IF(AL6=Rækker!Q29,Rækker!Q41,IF(AL6=Rækker!T29,Rækker!T41,FV17)))))))</f>
        <v>2</v>
      </c>
      <c r="FV17" s="25">
        <f>IF(AL6=Rækker!W29,Rækker!W41,IF(AL6=Rækker!Z29,Rækker!Z41,IF(AL6=Rækker!AC29,Rækker!AC41,IF(AL6=Rækker!AF29,Rækker!AF41,IF(AL6=Rækker!AI29,Rækker!AI41,IF(AL6=Rækker!AL29,Rækker!AL41,IF(AL6=Rækker!AO29,Rækker!AO41,FW17)))))))</f>
        <v>2</v>
      </c>
      <c r="FW17" s="25">
        <f>IF(AL6=Rækker!AR29,Rækker!AR41,IF(AL6=Rækker!AU29,Rækker!AU41,IF(AL6=Rækker!AX29,Rækker!AX41,IF(AL6=Rækker!BA29,Rækker!BA41,IF(AL6=Rækker!BD29,Rækker!BD41,IF(AL6=Rækker!BG29,Rækker!BG41,0))))))</f>
        <v>2</v>
      </c>
      <c r="FX17" s="25">
        <f>IF(AL6=Rækker!B29,Rækker!C41,IF(AL6=Rækker!E29,Rækker!F41,IF(AL6=Rækker!H29,Rækker!I41,IF(AL6=Rækker!K29,Rækker!L41,IF(AL6=Rækker!N29,Rækker!O41,IF(AL6=Rækker!Q29,Rækker!R41,IF(AL6=Rækker!T29,Rækker!U41,FY17)))))))</f>
        <v>12</v>
      </c>
      <c r="FY17" s="25">
        <f>IF(AL6=Rækker!W29,Rækker!X41,IF(AL6=Rækker!Z29,Rækker!AA41,IF(AL6=Rækker!AC29,Rækker!AD41,IF(AL6=Rækker!AF29,Rækker!AG41,IF(AL6=Rækker!AI29,Rækker!AJ41,IF(AL6=Rækker!AL29,Rækker!AM41,IF(AL6=Rækker!AO29,Rækker!AP41,FZ17)))))))</f>
        <v>12</v>
      </c>
      <c r="FZ17" s="25">
        <f>IF(AL6=Rækker!AR29,Rækker!AS41,IF(AL6=Rækker!AU29,Rækker!AV41,IF(AL6=Rækker!AX29,Rækker!AY41,IF(AL6=Rækker!BA29,Rækker!BB41,IF(AL6=Rækker!BD29,Rækker!BE41,IF(AL6=Rækker!BG29,Rækker!BH41,0))))))</f>
        <v>12</v>
      </c>
      <c r="GA17" s="25">
        <f t="shared" si="75"/>
        <v>2</v>
      </c>
      <c r="GB17" s="25">
        <f t="shared" si="76"/>
        <v>2</v>
      </c>
      <c r="GC17" s="25">
        <f>IF(AN6=Rækker!B29,Rækker!B41,IF(AN6=Rækker!E29,Rækker!E41,IF(AN6=Rækker!H29,Rækker!H41,IF(AN6=Rækker!K29,Rækker!K41,IF(AN6=Rækker!N29,Rækker!N41,IF(AN6=Rækker!Q29,Rækker!Q41,IF(AN6=Rækker!T29,Rækker!T41,GD17)))))))</f>
        <v>2</v>
      </c>
      <c r="GD17" s="25">
        <f>IF(AN6=Rækker!W29,Rækker!W41,IF(AN6=Rækker!Z29,Rækker!Z41,IF(AN6=Rækker!AC29,Rækker!AC41,IF(AN6=Rækker!AF29,Rækker!AF41,IF(AN6=Rækker!AI29,Rækker!AI41,IF(AN6=Rækker!AL29,Rækker!AL41,IF(AN6=Rækker!AO29,Rækker!AO41,GE17)))))))</f>
        <v>2</v>
      </c>
      <c r="GE17" s="25">
        <f>IF(AN6=Rækker!AR29,Rækker!AR41,IF(AN6=Rækker!AU29,Rækker!AU41,IF(AN6=Rækker!AX29,Rækker!AX41,IF(AN6=Rækker!BA29,Rækker!BA41,IF(AN6=Rækker!BD29,Rækker!BD41,IF(AN6=Rækker!BG29,Rækker!BG41,0))))))</f>
        <v>0</v>
      </c>
      <c r="GF17" s="25">
        <f>IF(AN6=Rækker!B29,Rækker!C41,IF(AN6=Rækker!E29,Rækker!F41,IF(AN6=Rækker!H29,Rækker!I41,IF(AN6=Rækker!K29,Rækker!L41,IF(AN6=Rækker!N29,Rækker!O41,IF(AN6=Rækker!Q29,Rækker!R41,IF(AN6=Rækker!T29,Rækker!U41,GG17)))))))</f>
        <v>2</v>
      </c>
      <c r="GG17" s="25">
        <f>IF(AN6=Rækker!W29,Rækker!X41,IF(AN6=Rækker!Z29,Rækker!AA41,IF(AN6=Rækker!AC29,Rækker!AD41,IF(AN6=Rækker!AF29,Rækker!AG41,IF(AN6=Rækker!AI29,Rækker!AJ41,IF(AN6=Rækker!AL29,Rækker!AM41,IF(AN6=Rækker!AO29,Rækker!AP41,GH17)))))))</f>
        <v>2</v>
      </c>
      <c r="GH17" s="25">
        <f>IF(AN6=Rækker!AR29,Rækker!AS41,IF(AN6=Rækker!AU29,Rækker!AV41,IF(AN6=Rækker!AX29,Rækker!AY41,IF(AN6=Rækker!BA29,Rækker!BB41,IF(AN6=Rækker!BD29,Rækker!BE41,IF(AN6=Rækker!BG29,Rækker!BH41,0))))))</f>
        <v>0</v>
      </c>
      <c r="GI17" s="25">
        <f t="shared" si="77"/>
        <v>2</v>
      </c>
      <c r="GJ17" s="25">
        <f t="shared" si="78"/>
        <v>12</v>
      </c>
      <c r="GK17" s="25">
        <f>IF(AP6=Rækker!B29,Rækker!B41,IF(AP6=Rækker!E29,Rækker!E41,IF(AP6=Rækker!H29,Rækker!H41,IF(AP6=Rækker!K29,Rækker!K41,IF(AP6=Rækker!N29,Rækker!N41,IF(AP6=Rækker!Q29,Rækker!Q41,IF(AP6=Rækker!T29,Rækker!T41,GL17)))))))</f>
        <v>2</v>
      </c>
      <c r="GL17" s="25">
        <f>IF(AP6=Rækker!W29,Rækker!W41,IF(AP6=Rækker!Z29,Rækker!Z41,IF(AP6=Rækker!AC29,Rækker!AC41,IF(AP6=Rækker!AF29,Rækker!AF41,IF(AP6=Rækker!AI29,Rækker!AI41,IF(AP6=Rækker!AL29,Rækker!AL41,IF(AP6=Rækker!AO29,Rækker!AO41,GM17)))))))</f>
        <v>0</v>
      </c>
      <c r="GM17" s="25">
        <f>IF(AP6=Rækker!AR29,Rækker!AR41,IF(AP6=Rækker!AU29,Rækker!AU41,IF(AP6=Rækker!AX29,Rækker!AX41,IF(AP6=Rækker!BA29,Rækker!BA41,IF(AP6=Rækker!BD29,Rækker!BD41,IF(AP6=Rækker!BG29,Rækker!BG41,0))))))</f>
        <v>0</v>
      </c>
      <c r="GN17" s="25">
        <f>IF(AP6=Rækker!B29,Rækker!C41,IF(AP6=Rækker!E29,Rækker!F41,IF(AP6=Rækker!H29,Rækker!I41,IF(AP6=Rækker!K29,Rækker!L41,IF(AP6=Rækker!N29,Rækker!O41,IF(AP6=Rækker!Q29,Rækker!R41,IF(AP6=Rækker!T29,Rækker!U41,GO17)))))))</f>
        <v>12</v>
      </c>
      <c r="GO17" s="25">
        <f>IF(AP6=Rækker!W29,Rækker!X41,IF(AP6=Rækker!Z29,Rækker!AA41,IF(AP6=Rækker!AC29,Rækker!AD41,IF(AP6=Rækker!AF29,Rækker!AG41,IF(AP6=Rækker!AI29,Rækker!AJ41,IF(AP6=Rækker!AL29,Rækker!AM41,IF(AP6=Rækker!AO29,Rækker!AP41,GP17)))))))</f>
        <v>0</v>
      </c>
      <c r="GP17" s="25">
        <f>IF(AP6=Rækker!AR29,Rækker!AS41,IF(AP6=Rækker!AU29,Rækker!AV41,IF(AP6=Rækker!AX29,Rækker!AY41,IF(AP6=Rækker!BA29,Rækker!BB41,IF(AP6=Rækker!BD29,Rækker!BE41,IF(AP6=Rækker!BG29,Rækker!BH41,0))))))</f>
        <v>0</v>
      </c>
      <c r="GQ17" s="25">
        <f t="shared" si="79"/>
        <v>1</v>
      </c>
      <c r="GR17" s="25">
        <f t="shared" si="80"/>
        <v>12</v>
      </c>
      <c r="GS17" s="25">
        <f>IF(AR6=Rækker!B29,Rækker!B41,IF(AR6=Rækker!E29,Rækker!E41,IF(AR6=Rækker!H29,Rækker!H41,IF(AR6=Rækker!K29,Rækker!K41,IF(AR6=Rækker!N29,Rækker!N41,IF(AR6=Rækker!Q29,Rækker!Q41,IF(AR6=Rækker!T29,Rækker!T41,GT17)))))))</f>
        <v>1</v>
      </c>
      <c r="GT17" s="25">
        <f>IF(AR6=Rækker!W29,Rækker!W41,IF(AR6=Rækker!Z29,Rækker!Z41,IF(AR6=Rækker!AC29,Rækker!AC41,IF(AR6=Rækker!AF29,Rækker!AF41,IF(AR6=Rækker!AI29,Rækker!AI41,IF(AR6=Rækker!AL29,Rækker!AL41,IF(AR6=Rækker!AO29,Rækker!AO41,GU17)))))))</f>
        <v>1</v>
      </c>
      <c r="GU17" s="25">
        <f>IF(AR6=Rækker!AR29,Rækker!AR41,IF(AR6=Rækker!AU29,Rækker!AU41,IF(AR6=Rækker!AX29,Rækker!AX41,IF(AR6=Rækker!BA29,Rækker!BA41,IF(AR6=Rækker!BD29,Rækker!BD41,IF(AR6=Rækker!BG29,Rækker!BG41,0))))))</f>
        <v>0</v>
      </c>
      <c r="GV17" s="25">
        <f>IF(AR6=Rækker!B29,Rækker!C41,IF(AR6=Rækker!E29,Rækker!F41,IF(AR6=Rækker!H29,Rækker!I41,IF(AR6=Rækker!K29,Rækker!L41,IF(AR6=Rækker!N29,Rækker!O41,IF(AR6=Rækker!Q29,Rækker!R41,IF(AR6=Rækker!T29,Rækker!U41,GW17)))))))</f>
        <v>12</v>
      </c>
      <c r="GW17" s="25">
        <f>IF(AR6=Rækker!W29,Rækker!X41,IF(AR6=Rækker!Z29,Rækker!AA41,IF(AR6=Rækker!AC29,Rækker!AD41,IF(AR6=Rækker!AF29,Rækker!AG41,IF(AR6=Rækker!AI29,Rækker!AJ41,IF(AR6=Rækker!AL29,Rækker!AM41,IF(AR6=Rækker!AO29,Rækker!AP41,GX17)))))))</f>
        <v>12</v>
      </c>
      <c r="GX17" s="25">
        <f>IF(AR6=Rækker!AR29,Rækker!AS41,IF(AR6=Rækker!AU29,Rækker!AV41,IF(AR6=Rækker!AX29,Rækker!AY41,IF(AR6=Rækker!BA29,Rækker!BB41,IF(AR6=Rækker!BD29,Rækker!BE41,IF(AR6=Rækker!BG29,Rækker!BH41,0))))))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Plymouth - Huddersfield..........................................................................................</v>
      </c>
      <c r="D18" s="121" t="s">
        <v>109</v>
      </c>
      <c r="E18" s="92" t="str">
        <f>IF('1. Division'!E18&lt;&gt;"",'1. Division'!E18,"")</f>
        <v/>
      </c>
      <c r="F18" s="44" t="str">
        <f t="shared" si="0"/>
        <v>1*</v>
      </c>
      <c r="G18" s="45">
        <f t="shared" si="1"/>
        <v>1</v>
      </c>
      <c r="H18" s="44">
        <f t="shared" si="2"/>
        <v>1</v>
      </c>
      <c r="I18" s="46">
        <f t="shared" si="3"/>
        <v>12</v>
      </c>
      <c r="J18" s="44">
        <f t="shared" si="4"/>
        <v>1</v>
      </c>
      <c r="K18" s="45">
        <f t="shared" si="5"/>
        <v>1</v>
      </c>
      <c r="L18" s="44">
        <f t="shared" si="6"/>
        <v>1</v>
      </c>
      <c r="M18" s="45">
        <f t="shared" si="7"/>
        <v>12</v>
      </c>
      <c r="N18" s="44">
        <f t="shared" si="8"/>
        <v>1</v>
      </c>
      <c r="O18" s="45">
        <f t="shared" si="9"/>
        <v>12</v>
      </c>
      <c r="P18" s="44">
        <f t="shared" si="10"/>
        <v>1</v>
      </c>
      <c r="Q18" s="45">
        <f t="shared" si="11"/>
        <v>12</v>
      </c>
      <c r="R18" s="44">
        <f t="shared" si="12"/>
        <v>1</v>
      </c>
      <c r="S18" s="45">
        <f t="shared" si="13"/>
        <v>12</v>
      </c>
      <c r="T18" s="44">
        <f t="shared" si="14"/>
        <v>1</v>
      </c>
      <c r="U18" s="45" t="str">
        <f t="shared" si="15"/>
        <v>1X</v>
      </c>
      <c r="V18" s="44">
        <f t="shared" si="16"/>
        <v>1</v>
      </c>
      <c r="W18" s="45">
        <f t="shared" si="17"/>
        <v>1</v>
      </c>
      <c r="X18" s="44">
        <f t="shared" si="18"/>
        <v>1</v>
      </c>
      <c r="Y18" s="45">
        <f t="shared" si="19"/>
        <v>1</v>
      </c>
      <c r="Z18" s="44" t="str">
        <f t="shared" si="20"/>
        <v>X</v>
      </c>
      <c r="AA18" s="45" t="str">
        <f t="shared" si="21"/>
        <v>1X2</v>
      </c>
      <c r="AB18" s="44">
        <f t="shared" si="22"/>
        <v>1</v>
      </c>
      <c r="AC18" s="45">
        <f t="shared" si="23"/>
        <v>12</v>
      </c>
      <c r="AD18" s="44">
        <f t="shared" si="24"/>
        <v>1</v>
      </c>
      <c r="AE18" s="45" t="str">
        <f t="shared" si="25"/>
        <v>1X</v>
      </c>
      <c r="AF18" s="44" t="str">
        <f t="shared" si="26"/>
        <v>X</v>
      </c>
      <c r="AG18" s="45" t="str">
        <f t="shared" si="27"/>
        <v>1X</v>
      </c>
      <c r="AH18" s="44">
        <f t="shared" si="28"/>
        <v>1</v>
      </c>
      <c r="AI18" s="45" t="str">
        <f t="shared" si="29"/>
        <v>1X</v>
      </c>
      <c r="AJ18" s="44">
        <f t="shared" si="30"/>
        <v>1</v>
      </c>
      <c r="AK18" s="45">
        <f t="shared" si="31"/>
        <v>1</v>
      </c>
      <c r="AL18" s="44">
        <f t="shared" si="32"/>
        <v>1</v>
      </c>
      <c r="AM18" s="45">
        <f t="shared" si="33"/>
        <v>12</v>
      </c>
      <c r="AN18" s="44" t="str">
        <f t="shared" si="34"/>
        <v>X*</v>
      </c>
      <c r="AO18" s="45" t="str">
        <f t="shared" si="35"/>
        <v>X</v>
      </c>
      <c r="AP18" s="44">
        <f t="shared" si="36"/>
        <v>1</v>
      </c>
      <c r="AQ18" s="45">
        <f t="shared" si="37"/>
        <v>1</v>
      </c>
      <c r="AR18" s="44">
        <f t="shared" si="38"/>
        <v>1</v>
      </c>
      <c r="AS18" s="46" t="str">
        <f t="shared" si="39"/>
        <v>1X</v>
      </c>
      <c r="AT18" s="21">
        <f t="shared" si="40"/>
        <v>0</v>
      </c>
      <c r="AU18" s="25" t="str">
        <f t="shared" si="41"/>
        <v>1*</v>
      </c>
      <c r="AV18" s="25">
        <f t="shared" si="42"/>
        <v>1</v>
      </c>
      <c r="AW18" s="25" t="str">
        <f>IF(F6=Rækker!B29,Rækker!B42,IF(F6=Rækker!E29,Rækker!E42,IF(F6=Rækker!H29,Rækker!H42,IF(F6=Rækker!K29,Rækker!K42,IF(F6=Rækker!N29,Rækker!N42,IF(F6=Rækker!Q29,Rækker!Q42,IF(F6=Rækker!T29,Rækker!T42,AX18)))))))</f>
        <v>1*</v>
      </c>
      <c r="AX18" s="25">
        <f>IF(F6=Rækker!W29,Rækker!W42,IF(F6=Rækker!Z29,Rækker!Z42,IF(F6=Rækker!AC29,Rækker!AC42,IF(F6=Rækker!AF29,Rækker!AF42,IF(F6=Rækker!AI29,Rækker!AI42,IF(F6=Rækker!AL29,Rækker!AL42,IF(F6=Rækker!AO29,Rækker!AO42,AY18)))))))</f>
        <v>0</v>
      </c>
      <c r="AY18" s="25">
        <f>IF(F6=Rækker!AR29,Rækker!AR42,IF(F6=Rækker!AU29,Rækker!AU42,IF(F6=Rækker!AX29,Rækker!AX42,IF(F6=Rækker!BA29,Rækker!BA42,IF(F6=Rækker!BD29,Rækker!BD42,IF(F6=Rækker!BG29,Rækker!BG42,0))))))</f>
        <v>0</v>
      </c>
      <c r="AZ18" s="25">
        <f>IF(F6=Rækker!B29,Rækker!C42,IF(F6=Rækker!E29,Rækker!F42,IF(F6=Rækker!H29,Rækker!I42,IF(F6=Rækker!K29,Rækker!L42,IF(F6=Rækker!N29,Rækker!O42,IF(F6=Rækker!Q29,Rækker!R42,IF(F6=Rækker!T29,Rækker!U42,BA18)))))))</f>
        <v>1</v>
      </c>
      <c r="BA18" s="25">
        <f>IF(F6=Rækker!W29,Rækker!X42,IF(F6=Rækker!Z29,Rækker!AA42,IF(F6=Rækker!AC29,Rækker!AD42,IF(F6=Rækker!AF29,Rækker!AG42,IF(F6=Rækker!AI29,Rækker!AJ42,IF(F6=Rækker!AL29,Rækker!AM42,IF(F6=Rækker!AO29,Rækker!AP42,BB18)))))))</f>
        <v>0</v>
      </c>
      <c r="BB18" s="25">
        <f>IF(F6=Rækker!AR29,Rækker!AS42,IF(F6=Rækker!AU29,Rækker!AV42,IF(F6=Rækker!AX29,Rækker!AY42,IF(F6=Rækker!BA29,Rækker!BB42,IF(F6=Rækker!BD29,Rækker!BE42,IF(F6=Rækker!BG29,Rækker!BH42,0))))))</f>
        <v>0</v>
      </c>
      <c r="BC18" s="25">
        <f t="shared" si="43"/>
        <v>1</v>
      </c>
      <c r="BD18" s="25">
        <f t="shared" si="44"/>
        <v>12</v>
      </c>
      <c r="BE18" s="25">
        <f>IF(H6=Rækker!B29,Rækker!B42,IF(H6=Rækker!E29,Rækker!E42,IF(H6=Rækker!H29,Rækker!H42,IF(H6=Rækker!K29,Rækker!K42,IF(H6=Rækker!N29,Rækker!N42,IF(H6=Rækker!Q29,Rækker!Q42,IF(H6=Rækker!T29,Rækker!T42,BF18)))))))</f>
        <v>1</v>
      </c>
      <c r="BF18" s="25">
        <f>IF(H6=Rækker!W29,Rækker!W42,IF(H6=Rækker!Z29,Rækker!Z42,IF(H6=Rækker!AC29,Rækker!AC42,IF(H6=Rækker!AF29,Rækker!AF42,IF(H6=Rækker!AI29,Rækker!AI42,IF(H6=Rækker!AL29,Rækker!AL42,IF(H6=Rækker!AO29,Rækker!AO42,BG18)))))))</f>
        <v>1</v>
      </c>
      <c r="BG18" s="25">
        <f>IF(H6=Rækker!AR29,Rækker!AR42,IF(H6=Rækker!AU29,Rækker!AU42,IF(H6=Rækker!AX29,Rækker!AX42,IF(H6=Rækker!BA29,Rækker!BA42,IF(H6=Rækker!BD29,Rækker!BD42,IF(H6=Rækker!BG29,Rækker!BG42,0))))))</f>
        <v>0</v>
      </c>
      <c r="BH18" s="25">
        <f>IF(H6=Rækker!B29,Rækker!C42,IF(H6=Rækker!E29,Rækker!F42,IF(H6=Rækker!H29,Rækker!I42,IF(H6=Rækker!K29,Rækker!L42,IF(H6=Rækker!N29,Rækker!O42,IF(H6=Rækker!Q29,Rækker!R42,IF(H6=Rækker!T29,Rækker!U42,BI18)))))))</f>
        <v>12</v>
      </c>
      <c r="BI18" s="25">
        <f>IF(H6=Rækker!W29,Rækker!X42,IF(H6=Rækker!Z29,Rækker!AA42,IF(H6=Rækker!AC29,Rækker!AD42,IF(H6=Rækker!AF29,Rækker!AG42,IF(H6=Rækker!AI29,Rækker!AJ42,IF(H6=Rækker!AL29,Rækker!AM42,IF(H6=Rækker!AO29,Rækker!AP42,BJ18)))))))</f>
        <v>12</v>
      </c>
      <c r="BJ18" s="25">
        <f>IF(H6=Rækker!AR29,Rækker!AS42,IF(H6=Rækker!AU29,Rækker!AV42,IF(H6=Rækker!AX29,Rækker!AY42,IF(H6=Rækker!BA29,Rækker!BB42,IF(H6=Rækker!BD29,Rækker!BE42,IF(H6=Rækker!BG29,Rækker!BH42,0))))))</f>
        <v>0</v>
      </c>
      <c r="BK18" s="25">
        <f t="shared" si="45"/>
        <v>1</v>
      </c>
      <c r="BL18" s="25">
        <f t="shared" si="46"/>
        <v>1</v>
      </c>
      <c r="BM18" s="25">
        <f>IF(J6=Rækker!B29,Rækker!B42,IF(J6=Rækker!E29,Rækker!E42,IF(J6=Rækker!H29,Rækker!H42,IF(J6=Rækker!K29,Rækker!K42,IF(J6=Rækker!N29,Rækker!N42,IF(J6=Rækker!Q29,Rækker!Q42,IF(J6=Rækker!T29,Rækker!T42,BN18)))))))</f>
        <v>1</v>
      </c>
      <c r="BN18" s="25">
        <f>IF(J6=Rækker!W29,Rækker!W42,IF(J6=Rækker!Z29,Rækker!Z42,IF(J6=Rækker!AC29,Rækker!AC42,IF(J6=Rækker!AF29,Rækker!AF42,IF(J6=Rækker!AI29,Rækker!AI42,IF(J6=Rækker!AL29,Rækker!AL42,IF(J6=Rækker!AO29,Rækker!AO42,BO18)))))))</f>
        <v>0</v>
      </c>
      <c r="BO18" s="25">
        <f>IF(J6=Rækker!AR29,Rækker!AR42,IF(J6=Rækker!AU29,Rækker!AU42,IF(J6=Rækker!AX29,Rækker!AX42,IF(J6=Rækker!BA29,Rækker!BA42,IF(J6=Rækker!BD29,Rækker!BD42,IF(J6=Rækker!BG29,Rækker!BG42,0))))))</f>
        <v>0</v>
      </c>
      <c r="BP18" s="25">
        <f>IF(J6=Rækker!B29,Rækker!C42,IF(J6=Rækker!E29,Rækker!F42,IF(J6=Rækker!H29,Rækker!I42,IF(J6=Rækker!K29,Rækker!L42,IF(J6=Rækker!N29,Rækker!O42,IF(J6=Rækker!Q29,Rækker!R42,IF(J6=Rækker!T29,Rækker!U42,BQ18)))))))</f>
        <v>1</v>
      </c>
      <c r="BQ18" s="25">
        <f>IF(J6=Rækker!W29,Rækker!X42,IF(J6=Rækker!Z29,Rækker!AA42,IF(J6=Rækker!AC29,Rækker!AD42,IF(J6=Rækker!AF29,Rækker!AG42,IF(J6=Rækker!AI29,Rækker!AJ42,IF(J6=Rækker!AL29,Rækker!AM42,IF(J6=Rækker!AO29,Rækker!AP42,BR18)))))))</f>
        <v>0</v>
      </c>
      <c r="BR18" s="25">
        <f>IF(J6=Rækker!AR29,Rækker!AS42,IF(J6=Rækker!AU29,Rækker!AV42,IF(J6=Rækker!AX29,Rækker!AY42,IF(J6=Rækker!BA29,Rækker!BB42,IF(J6=Rækker!BD29,Rækker!BE42,IF(J6=Rækker!BG29,Rækker!BH42,0))))))</f>
        <v>0</v>
      </c>
      <c r="BS18" s="25">
        <f t="shared" si="47"/>
        <v>1</v>
      </c>
      <c r="BT18" s="25">
        <f t="shared" si="48"/>
        <v>12</v>
      </c>
      <c r="BU18" s="25">
        <f>IF(L6=Rækker!B29,Rækker!B42,IF(L6=Rækker!E29,Rækker!E42,IF(L6=Rækker!H29,Rækker!H42,IF(L6=Rækker!K29,Rækker!K42,IF(L6=Rækker!N29,Rækker!N42,IF(L6=Rækker!Q29,Rækker!Q42,IF(L6=Rækker!T29,Rækker!T42,BV18)))))))</f>
        <v>1</v>
      </c>
      <c r="BV18" s="25">
        <f>IF(L6=Rækker!W29,Rækker!W42,IF(L6=Rækker!Z29,Rækker!Z42,IF(L6=Rækker!AC29,Rækker!AC42,IF(L6=Rækker!AF29,Rækker!AF42,IF(L6=Rækker!AI29,Rækker!AI42,IF(L6=Rækker!AL29,Rækker!AL42,IF(L6=Rækker!AO29,Rækker!AO42,BW18)))))))</f>
        <v>0</v>
      </c>
      <c r="BW18" s="25">
        <f>IF(L6=Rækker!AR29,Rækker!AR42,IF(L6=Rækker!AU29,Rækker!AU42,IF(L6=Rækker!AX29,Rækker!AX42,IF(L6=Rækker!BA29,Rækker!BA42,IF(L6=Rækker!BD29,Rækker!BD42,IF(L6=Rækker!BG29,Rækker!BG42,0))))))</f>
        <v>0</v>
      </c>
      <c r="BX18" s="25">
        <f>IF(L6=Rækker!B29,Rækker!C42,IF(L6=Rækker!E29,Rækker!F42,IF(L6=Rækker!H29,Rækker!I42,IF(L6=Rækker!K29,Rækker!L42,IF(L6=Rækker!N29,Rækker!O42,IF(L6=Rækker!Q29,Rækker!R42,IF(L6=Rækker!T29,Rækker!U42,BY18)))))))</f>
        <v>12</v>
      </c>
      <c r="BY18" s="25">
        <f>IF(L6=Rækker!W29,Rækker!X42,IF(L6=Rækker!Z29,Rækker!AA42,IF(L6=Rækker!AC29,Rækker!AD42,IF(L6=Rækker!AF29,Rækker!AG42,IF(L6=Rækker!AI29,Rækker!AJ42,IF(L6=Rækker!AL29,Rækker!AM42,IF(L6=Rækker!AO29,Rækker!AP42,BZ18)))))))</f>
        <v>0</v>
      </c>
      <c r="BZ18" s="25">
        <f>IF(L6=Rækker!AR29,Rækker!AS42,IF(L6=Rækker!AU29,Rækker!AV42,IF(L6=Rækker!AX29,Rækker!AY42,IF(L6=Rækker!BA29,Rækker!BB42,IF(L6=Rækker!BD29,Rækker!BE42,IF(L6=Rækker!BG29,Rækker!BH42,0))))))</f>
        <v>0</v>
      </c>
      <c r="CA18" s="25">
        <f t="shared" si="49"/>
        <v>1</v>
      </c>
      <c r="CB18" s="25">
        <f t="shared" si="50"/>
        <v>12</v>
      </c>
      <c r="CC18" s="25">
        <f>IF(N6=Rækker!B29,Rækker!B42,IF(N6=Rækker!E29,Rækker!E42,IF(N6=Rækker!H29,Rækker!H42,IF(N6=Rækker!K29,Rækker!K42,IF(N6=Rækker!N29,Rækker!N42,IF(N6=Rækker!Q29,Rækker!Q42,IF(N6=Rækker!T29,Rækker!T42,CD18)))))))</f>
        <v>1</v>
      </c>
      <c r="CD18" s="25">
        <f>IF(N6=Rækker!W29,Rækker!W42,IF(N6=Rækker!Z29,Rækker!Z42,IF(N6=Rækker!AC29,Rækker!AC42,IF(N6=Rækker!AF29,Rækker!AF42,IF(N6=Rækker!AI29,Rækker!AI42,IF(N6=Rækker!AL29,Rækker!AL42,IF(N6=Rækker!AO29,Rækker!AO42,CE18)))))))</f>
        <v>1</v>
      </c>
      <c r="CE18" s="25">
        <f>IF(N6=Rækker!AR29,Rækker!AR42,IF(N6=Rækker!AU29,Rækker!AU42,IF(N6=Rækker!AX29,Rækker!AX42,IF(N6=Rækker!BA29,Rækker!BA42,IF(N6=Rækker!BD29,Rækker!BD42,IF(N6=Rækker!BG29,Rækker!BG42,0))))))</f>
        <v>1</v>
      </c>
      <c r="CF18" s="25">
        <f>IF(N6=Rækker!B29,Rækker!C42,IF(N6=Rækker!E29,Rækker!F42,IF(N6=Rækker!H29,Rækker!I42,IF(N6=Rækker!K29,Rækker!L42,IF(N6=Rækker!N29,Rækker!O42,IF(N6=Rækker!Q29,Rækker!R42,IF(N6=Rækker!T29,Rækker!U42,CG18)))))))</f>
        <v>12</v>
      </c>
      <c r="CG18" s="25">
        <f>IF(N6=Rækker!W29,Rækker!X42,IF(N6=Rækker!Z29,Rækker!AA42,IF(N6=Rækker!AC29,Rækker!AD42,IF(N6=Rækker!AF29,Rækker!AG42,IF(N6=Rækker!AI29,Rækker!AJ42,IF(N6=Rækker!AL29,Rækker!AM42,IF(N6=Rækker!AO29,Rækker!AP42,CH18)))))))</f>
        <v>12</v>
      </c>
      <c r="CH18" s="25">
        <f>IF(N6=Rækker!AR29,Rækker!AS42,IF(N6=Rækker!AU29,Rækker!AV42,IF(N6=Rækker!AX29,Rækker!AY42,IF(N6=Rækker!BA29,Rækker!BB42,IF(N6=Rækker!BD29,Rækker!BE42,IF(N6=Rækker!BG29,Rækker!BH42,0))))))</f>
        <v>12</v>
      </c>
      <c r="CI18" s="25">
        <f t="shared" si="51"/>
        <v>1</v>
      </c>
      <c r="CJ18" s="25">
        <f t="shared" si="52"/>
        <v>12</v>
      </c>
      <c r="CK18" s="25">
        <f>IF(P6=Rækker!B29,Rækker!B42,IF(P6=Rækker!E29,Rækker!E42,IF(P6=Rækker!H29,Rækker!H42,IF(P6=Rækker!K29,Rækker!K42,IF(P6=Rækker!N29,Rækker!N42,IF(P6=Rækker!Q29,Rækker!Q42,IF(P6=Rækker!T29,Rækker!T42,CL18)))))))</f>
        <v>1</v>
      </c>
      <c r="CL18" s="25">
        <f>IF(P6=Rækker!W29,Rækker!W42,IF(P6=Rækker!Z29,Rækker!Z42,IF(P6=Rækker!AC29,Rækker!AC42,IF(P6=Rækker!AF29,Rækker!AF42,IF(P6=Rækker!AI29,Rækker!AI42,IF(P6=Rækker!AL29,Rækker!AL42,IF(P6=Rækker!AO29,Rækker!AO42,CM18)))))))</f>
        <v>1</v>
      </c>
      <c r="CM18" s="25">
        <f>IF(P6=Rækker!AR29,Rækker!AR42,IF(P6=Rækker!AU29,Rækker!AU42,IF(P6=Rækker!AX29,Rækker!AX42,IF(P6=Rækker!BA29,Rækker!BA42,IF(P6=Rækker!BD29,Rækker!BD42,IF(P6=Rækker!BG29,Rækker!BG42,0))))))</f>
        <v>0</v>
      </c>
      <c r="CN18" s="25">
        <f>IF(P6=Rækker!B29,Rækker!C42,IF(P6=Rækker!E29,Rækker!F42,IF(P6=Rækker!H29,Rækker!I42,IF(P6=Rækker!K29,Rækker!L42,IF(P6=Rækker!N29,Rækker!O42,IF(P6=Rækker!Q29,Rækker!R42,IF(P6=Rækker!T29,Rækker!U42,CO18)))))))</f>
        <v>12</v>
      </c>
      <c r="CO18" s="25">
        <f>IF(P6=Rækker!W29,Rækker!X42,IF(P6=Rækker!Z29,Rækker!AA42,IF(P6=Rækker!AC29,Rækker!AD42,IF(P6=Rækker!AF29,Rækker!AG42,IF(P6=Rækker!AI29,Rækker!AJ42,IF(P6=Rækker!AL29,Rækker!AM42,IF(P6=Rækker!AO29,Rækker!AP42,CP18)))))))</f>
        <v>12</v>
      </c>
      <c r="CP18" s="25">
        <f>IF(P6=Rækker!AR29,Rækker!AS42,IF(P6=Rækker!AU29,Rækker!AV42,IF(P6=Rækker!AX29,Rækker!AY42,IF(P6=Rækker!BA29,Rækker!BB42,IF(P6=Rækker!BD29,Rækker!BE42,IF(P6=Rækker!BG29,Rækker!BH42,0))))))</f>
        <v>0</v>
      </c>
      <c r="CQ18" s="25">
        <f t="shared" si="53"/>
        <v>1</v>
      </c>
      <c r="CR18" s="25">
        <f t="shared" si="54"/>
        <v>12</v>
      </c>
      <c r="CS18" s="25">
        <f>IF(R6=Rækker!B29,Rækker!B42,IF(R6=Rækker!E29,Rækker!E42,IF(R6=Rækker!H29,Rækker!H42,IF(R6=Rækker!K29,Rækker!K42,IF(R6=Rækker!N29,Rækker!N42,IF(R6=Rækker!Q29,Rækker!Q42,IF(R6=Rækker!T29,Rækker!T42,CT18)))))))</f>
        <v>1</v>
      </c>
      <c r="CT18" s="25">
        <f>IF(R6=Rækker!W29,Rækker!W42,IF(R6=Rækker!Z29,Rækker!Z42,IF(R6=Rækker!AC29,Rækker!AC42,IF(R6=Rækker!AF29,Rækker!AF42,IF(R6=Rækker!AI29,Rækker!AI42,IF(R6=Rækker!AL29,Rækker!AL42,IF(R6=Rækker!AO29,Rækker!AO42,CU18)))))))</f>
        <v>1</v>
      </c>
      <c r="CU18" s="25">
        <f>IF(R6=Rækker!AR29,Rækker!AR42,IF(R6=Rækker!AU29,Rækker!AU42,IF(R6=Rækker!AX29,Rækker!AX42,IF(R6=Rækker!BA29,Rækker!BA42,IF(R6=Rækker!BD29,Rækker!BD42,IF(R6=Rækker!BG29,Rækker!BG42,0))))))</f>
        <v>1</v>
      </c>
      <c r="CV18" s="25">
        <f>IF(R6=Rækker!B29,Rækker!C42,IF(R6=Rækker!E29,Rækker!F42,IF(R6=Rækker!H29,Rækker!I42,IF(R6=Rækker!K29,Rækker!L42,IF(R6=Rækker!N29,Rækker!O42,IF(R6=Rækker!Q29,Rækker!R42,IF(R6=Rækker!T29,Rækker!U42,CW18)))))))</f>
        <v>12</v>
      </c>
      <c r="CW18" s="25">
        <f>IF(R6=Rækker!W29,Rækker!X42,IF(R6=Rækker!Z29,Rækker!AA42,IF(R6=Rækker!AC29,Rækker!AD42,IF(R6=Rækker!AF29,Rækker!AG42,IF(R6=Rækker!AI29,Rækker!AJ42,IF(R6=Rækker!AL29,Rækker!AM42,IF(R6=Rækker!AO29,Rækker!AP42,CX18)))))))</f>
        <v>12</v>
      </c>
      <c r="CX18" s="25">
        <f>IF(R6=Rækker!AR29,Rækker!AS42,IF(R6=Rækker!AU29,Rækker!AV42,IF(R6=Rækker!AX29,Rækker!AY42,IF(R6=Rækker!BA29,Rækker!BB42,IF(R6=Rækker!BD29,Rækker!BE42,IF(R6=Rækker!BG29,Rækker!BH42,0))))))</f>
        <v>12</v>
      </c>
      <c r="CY18" s="25">
        <f t="shared" si="55"/>
        <v>1</v>
      </c>
      <c r="CZ18" s="25" t="str">
        <f t="shared" si="56"/>
        <v>1X</v>
      </c>
      <c r="DA18" s="25">
        <f>IF(T6=Rækker!B29,Rækker!B42,IF(T6=Rækker!E29,Rækker!E42,IF(T6=Rækker!H29,Rækker!H42,IF(T6=Rækker!K29,Rækker!K42,IF(T6=Rækker!N29,Rækker!N42,IF(T6=Rækker!Q29,Rækker!Q42,IF(T6=Rækker!T29,Rækker!T42,DB18)))))))</f>
        <v>1</v>
      </c>
      <c r="DB18" s="25">
        <f>IF(T6=Rækker!W29,Rækker!W42,IF(T6=Rækker!Z29,Rækker!Z42,IF(T6=Rækker!AC29,Rækker!AC42,IF(T6=Rækker!AF29,Rækker!AF42,IF(T6=Rækker!AI29,Rækker!AI42,IF(T6=Rækker!AL29,Rækker!AL42,IF(T6=Rækker!AO29,Rækker!AO42,DC18)))))))</f>
        <v>1</v>
      </c>
      <c r="DC18" s="25">
        <f>IF(T6=Rækker!AR29,Rækker!AR42,IF(T6=Rækker!AU29,Rækker!AU42,IF(T6=Rækker!AX29,Rækker!AX42,IF(T6=Rækker!BA29,Rækker!BA42,IF(T6=Rækker!BD29,Rækker!BD42,IF(T6=Rækker!BG29,Rækker!BG42,0))))))</f>
        <v>1</v>
      </c>
      <c r="DD18" s="25" t="str">
        <f>IF(T6=Rækker!B29,Rækker!C42,IF(T6=Rækker!E29,Rækker!F42,IF(T6=Rækker!H29,Rækker!I42,IF(T6=Rækker!K29,Rækker!L42,IF(T6=Rækker!N29,Rækker!O42,IF(T6=Rækker!Q29,Rækker!R42,IF(T6=Rækker!T29,Rækker!U42,DE18)))))))</f>
        <v>1x</v>
      </c>
      <c r="DE18" s="25" t="str">
        <f>IF(T6=Rækker!W29,Rækker!X42,IF(T6=Rækker!Z29,Rækker!AA42,IF(T6=Rækker!AC29,Rækker!AD42,IF(T6=Rækker!AF29,Rækker!AG42,IF(T6=Rækker!AI29,Rækker!AJ42,IF(T6=Rækker!AL29,Rækker!AM42,IF(T6=Rækker!AO29,Rækker!AP42,DF18)))))))</f>
        <v>1x</v>
      </c>
      <c r="DF18" s="25" t="str">
        <f>IF(T6=Rækker!AR29,Rækker!AS42,IF(T6=Rækker!AU29,Rækker!AV42,IF(T6=Rækker!AX29,Rækker!AY42,IF(T6=Rækker!BA29,Rækker!BB42,IF(T6=Rækker!BD29,Rækker!BE42,IF(T6=Rækker!BG29,Rækker!BH42,0))))))</f>
        <v>1x</v>
      </c>
      <c r="DG18" s="25">
        <f t="shared" si="57"/>
        <v>1</v>
      </c>
      <c r="DH18" s="25">
        <f t="shared" si="58"/>
        <v>1</v>
      </c>
      <c r="DI18" s="25">
        <f>IF(V6=Rækker!B29,Rækker!B42,IF(V6=Rækker!E29,Rækker!E42,IF(V6=Rækker!H29,Rækker!H42,IF(V6=Rækker!K29,Rækker!K42,IF(V6=Rækker!N29,Rækker!N42,IF(V6=Rækker!Q29,Rækker!Q42,IF(V6=Rækker!T29,Rækker!T42,DJ18)))))))</f>
        <v>1</v>
      </c>
      <c r="DJ18" s="25">
        <f>IF(V6=Rækker!W29,Rækker!W42,IF(V6=Rækker!Z29,Rækker!Z42,IF(V6=Rækker!AC29,Rækker!AC42,IF(V6=Rækker!AF29,Rækker!AF42,IF(V6=Rækker!AI29,Rækker!AI42,IF(V6=Rækker!AL29,Rækker!AL42,IF(V6=Rækker!AO29,Rækker!AO42,DK18)))))))</f>
        <v>1</v>
      </c>
      <c r="DK18" s="25">
        <f>IF(V6=Rækker!AR29,Rækker!AR42,IF(V6=Rækker!AU29,Rækker!AU42,IF(V6=Rækker!AX29,Rækker!AX42,IF(V6=Rækker!BA29,Rækker!BA42,IF(V6=Rækker!BD29,Rækker!BD42,IF(V6=Rækker!BG29,Rækker!BG42,0))))))</f>
        <v>1</v>
      </c>
      <c r="DL18" s="25">
        <f>IF(V6=Rækker!B29,Rækker!C42,IF(V6=Rækker!E29,Rækker!F42,IF(V6=Rækker!H29,Rækker!I42,IF(V6=Rækker!K29,Rækker!L42,IF(V6=Rækker!N29,Rækker!O42,IF(V6=Rækker!Q29,Rækker!R42,IF(V6=Rækker!T29,Rækker!U42,DM18)))))))</f>
        <v>1</v>
      </c>
      <c r="DM18" s="25">
        <f>IF(V6=Rækker!W29,Rækker!X42,IF(V6=Rækker!Z29,Rækker!AA42,IF(V6=Rækker!AC29,Rækker!AD42,IF(V6=Rækker!AF29,Rækker!AG42,IF(V6=Rækker!AI29,Rækker!AJ42,IF(V6=Rækker!AL29,Rækker!AM42,IF(V6=Rækker!AO29,Rækker!AP42,DN18)))))))</f>
        <v>1</v>
      </c>
      <c r="DN18" s="25">
        <f>IF(V6=Rækker!AR29,Rækker!AS42,IF(V6=Rækker!AU29,Rækker!AV42,IF(V6=Rækker!AX29,Rækker!AY42,IF(V6=Rækker!BA29,Rækker!BB42,IF(V6=Rækker!BD29,Rækker!BE42,IF(V6=Rækker!BG29,Rækker!BH42,0))))))</f>
        <v>1</v>
      </c>
      <c r="DO18" s="25">
        <f t="shared" si="59"/>
        <v>1</v>
      </c>
      <c r="DP18" s="25">
        <f t="shared" si="60"/>
        <v>1</v>
      </c>
      <c r="DQ18" s="25">
        <f>IF(X6=Rækker!B29,Rækker!B42,IF(X6=Rækker!E29,Rækker!E42,IF(X6=Rækker!H29,Rækker!H42,IF(X6=Rækker!K29,Rækker!K42,IF(X6=Rækker!N29,Rækker!N42,IF(X6=Rækker!Q29,Rækker!Q42,IF(X6=Rækker!T29,Rækker!T42,DR18)))))))</f>
        <v>1</v>
      </c>
      <c r="DR18" s="25">
        <f>IF(X6=Rækker!W29,Rækker!W42,IF(X6=Rækker!Z29,Rækker!Z42,IF(X6=Rækker!AC29,Rækker!AC42,IF(X6=Rækker!AF29,Rækker!AF42,IF(X6=Rækker!AI29,Rækker!AI42,IF(X6=Rækker!AL29,Rækker!AL42,IF(X6=Rækker!AO29,Rækker!AO42,DS18)))))))</f>
        <v>0</v>
      </c>
      <c r="DS18" s="25">
        <f>IF(X6=Rækker!AR29,Rækker!AR42,IF(X6=Rækker!AU29,Rækker!AU42,IF(X6=Rækker!AX29,Rækker!AX42,IF(X6=Rækker!BA29,Rækker!BA42,IF(X6=Rækker!BD29,Rækker!BD42,IF(X6=Rækker!BG29,Rækker!BG42,0))))))</f>
        <v>0</v>
      </c>
      <c r="DT18" s="25">
        <f>IF(X6=Rækker!B29,Rækker!C42,IF(X6=Rækker!E29,Rækker!F42,IF(X6=Rækker!H29,Rækker!I42,IF(X6=Rækker!K29,Rækker!L42,IF(X6=Rækker!N29,Rækker!O42,IF(X6=Rækker!Q29,Rækker!R42,IF(X6=Rækker!T29,Rækker!U42,DU18)))))))</f>
        <v>1</v>
      </c>
      <c r="DU18" s="25">
        <f>IF(X6=Rækker!W29,Rækker!X42,IF(X6=Rækker!Z29,Rækker!AA42,IF(X6=Rækker!AC29,Rækker!AD42,IF(X6=Rækker!AF29,Rækker!AG42,IF(X6=Rækker!AI29,Rækker!AJ42,IF(X6=Rækker!AL29,Rækker!AM42,IF(X6=Rækker!AO29,Rækker!AP42,DV18)))))))</f>
        <v>0</v>
      </c>
      <c r="DV18" s="25">
        <f>IF(X6=Rækker!AR29,Rækker!AS42,IF(X6=Rækker!AU29,Rækker!AV42,IF(X6=Rækker!AX29,Rækker!AY42,IF(X6=Rækker!BA29,Rækker!BB42,IF(X6=Rækker!BD29,Rækker!BE42,IF(X6=Rækker!BG29,Rækker!BH42,0))))))</f>
        <v>0</v>
      </c>
      <c r="DW18" s="25" t="str">
        <f t="shared" si="61"/>
        <v>X</v>
      </c>
      <c r="DX18" s="25" t="str">
        <f t="shared" si="62"/>
        <v>1X2</v>
      </c>
      <c r="DY18" s="25" t="str">
        <f>IF(Z6=Rækker!B29,Rækker!B42,IF(Z6=Rækker!E29,Rækker!E42,IF(Z6=Rækker!H29,Rækker!H42,IF(Z6=Rækker!K29,Rækker!K42,IF(Z6=Rækker!N29,Rækker!N42,IF(Z6=Rækker!Q29,Rækker!Q42,IF(Z6=Rækker!T29,Rækker!T42,DZ18)))))))</f>
        <v>x</v>
      </c>
      <c r="DZ18" s="25">
        <f>IF(Z6=Rækker!W29,Rækker!W42,IF(Z6=Rækker!Z29,Rækker!Z42,IF(Z6=Rækker!AC29,Rækker!AC42,IF(Z6=Rækker!AF29,Rækker!AF42,IF(Z6=Rækker!AI29,Rækker!AI42,IF(Z6=Rækker!AL29,Rækker!AL42,IF(Z6=Rækker!AO29,Rækker!AO42,EA18)))))))</f>
        <v>0</v>
      </c>
      <c r="EA18" s="25">
        <f>IF(Z6=Rækker!AR29,Rækker!AR42,IF(Z6=Rækker!AU29,Rækker!AU42,IF(Z6=Rækker!AX29,Rækker!AX42,IF(Z6=Rækker!BA29,Rækker!BA42,IF(Z6=Rækker!BD29,Rækker!BD42,IF(Z6=Rækker!BG29,Rækker!BG42,0))))))</f>
        <v>0</v>
      </c>
      <c r="EB18" s="25" t="str">
        <f>IF(Z6=Rækker!B29,Rækker!C42,IF(Z6=Rækker!E29,Rækker!F42,IF(Z6=Rækker!H29,Rækker!I42,IF(Z6=Rækker!K29,Rækker!L42,IF(Z6=Rækker!N29,Rækker!O42,IF(Z6=Rækker!Q29,Rækker!R42,IF(Z6=Rækker!T29,Rækker!U42,EC18)))))))</f>
        <v>1x2</v>
      </c>
      <c r="EC18" s="25">
        <f>IF(Z6=Rækker!W29,Rækker!X42,IF(Z6=Rækker!Z29,Rækker!AA42,IF(Z6=Rækker!AC29,Rækker!AD42,IF(Z6=Rækker!AF29,Rækker!AG42,IF(Z6=Rækker!AI29,Rækker!AJ42,IF(Z6=Rækker!AL29,Rækker!AM42,IF(Z6=Rækker!AO29,Rækker!AP42,ED18)))))))</f>
        <v>0</v>
      </c>
      <c r="ED18" s="25">
        <f>IF(Z6=Rækker!AR29,Rækker!AS42,IF(Z6=Rækker!AU29,Rækker!AV42,IF(Z6=Rækker!AX29,Rækker!AY42,IF(Z6=Rækker!BA29,Rækker!BB42,IF(Z6=Rækker!BD29,Rækker!BE42,IF(Z6=Rækker!BG29,Rækker!BH42,0))))))</f>
        <v>0</v>
      </c>
      <c r="EE18" s="25">
        <f t="shared" si="63"/>
        <v>1</v>
      </c>
      <c r="EF18" s="25">
        <f t="shared" si="64"/>
        <v>12</v>
      </c>
      <c r="EG18" s="25">
        <f>IF(AB6=Rækker!B29,Rækker!B42,IF(AB6=Rækker!E29,Rækker!E42,IF(AB6=Rækker!H29,Rækker!H42,IF(AB6=Rækker!K29,Rækker!K42,IF(AB6=Rækker!N29,Rækker!N42,IF(AB6=Rækker!Q29,Rækker!Q42,IF(AB6=Rækker!T29,Rækker!T42,EH18)))))))</f>
        <v>1</v>
      </c>
      <c r="EH18" s="25">
        <f>IF(AB6=Rækker!W29,Rækker!W42,IF(AB6=Rækker!Z29,Rækker!Z42,IF(AB6=Rækker!AC29,Rækker!AC42,IF(AB6=Rækker!AF29,Rækker!AF42,IF(AB6=Rækker!AI29,Rækker!AI42,IF(AB6=Rækker!AL29,Rækker!AL42,IF(AB6=Rækker!AO29,Rækker!AO42,EI18)))))))</f>
        <v>1</v>
      </c>
      <c r="EI18" s="25">
        <f>IF(AB6=Rækker!AR29,Rækker!AR42,IF(AB6=Rækker!AU29,Rækker!AU42,IF(AB6=Rækker!AX29,Rækker!AX42,IF(AB6=Rækker!BA29,Rækker!BA42,IF(AB6=Rækker!BD29,Rækker!BD42,IF(AB6=Rækker!BG29,Rækker!BG42,0))))))</f>
        <v>1</v>
      </c>
      <c r="EJ18" s="25">
        <f>IF(AB6=Rækker!B29,Rækker!C42,IF(AB6=Rækker!E29,Rækker!F42,IF(AB6=Rækker!H29,Rækker!I42,IF(AB6=Rækker!K29,Rækker!L42,IF(AB6=Rækker!N29,Rækker!O42,IF(AB6=Rækker!Q29,Rækker!R42,IF(AB6=Rækker!T29,Rækker!U42,EK18)))))))</f>
        <v>12</v>
      </c>
      <c r="EK18" s="25">
        <f>IF(AB6=Rækker!W29,Rækker!X42,IF(AB6=Rækker!Z29,Rækker!AA42,IF(AB6=Rækker!AC29,Rækker!AD42,IF(AB6=Rækker!AF29,Rækker!AG42,IF(AB6=Rækker!AI29,Rækker!AJ42,IF(AB6=Rækker!AL29,Rækker!AM42,IF(AB6=Rækker!AO29,Rækker!AP42,EL18)))))))</f>
        <v>12</v>
      </c>
      <c r="EL18" s="25">
        <f>IF(AB6=Rækker!AR29,Rækker!AS42,IF(AB6=Rækker!AU29,Rækker!AV42,IF(AB6=Rækker!AX29,Rækker!AY42,IF(AB6=Rækker!BA29,Rækker!BB42,IF(AB6=Rækker!BD29,Rækker!BE42,IF(AB6=Rækker!BG29,Rækker!BH42,0))))))</f>
        <v>12</v>
      </c>
      <c r="EM18" s="25">
        <f t="shared" si="65"/>
        <v>1</v>
      </c>
      <c r="EN18" s="25" t="str">
        <f t="shared" si="66"/>
        <v>1X</v>
      </c>
      <c r="EO18" s="25">
        <f>IF(AD6=Rækker!B29,Rækker!B42,IF(AD6=Rækker!E29,Rækker!E42,IF(AD6=Rækker!H29,Rækker!H42,IF(AD6=Rækker!K29,Rækker!K42,IF(AD6=Rækker!N29,Rækker!N42,IF(AD6=Rækker!Q29,Rækker!Q42,IF(AD6=Rækker!T29,Rækker!T42,EP18)))))))</f>
        <v>1</v>
      </c>
      <c r="EP18" s="25">
        <f>IF(AD6=Rækker!W29,Rækker!W42,IF(AD6=Rækker!Z29,Rækker!Z42,IF(AD6=Rækker!AC29,Rækker!AC42,IF(AD6=Rækker!AF29,Rækker!AF42,IF(AD6=Rækker!AI29,Rækker!AI42,IF(AD6=Rækker!AL29,Rækker!AL42,IF(AD6=Rækker!AO29,Rækker!AO42,EQ18)))))))</f>
        <v>1</v>
      </c>
      <c r="EQ18" s="25">
        <f>IF(AD6=Rækker!AR29,Rækker!AR42,IF(AD6=Rækker!AU29,Rækker!AU42,IF(AD6=Rækker!AX29,Rækker!AX42,IF(AD6=Rækker!BA29,Rækker!BA42,IF(AD6=Rækker!BD29,Rækker!BD42,IF(AD6=Rækker!BG29,Rækker!BG42,0))))))</f>
        <v>0</v>
      </c>
      <c r="ER18" s="25" t="str">
        <f>IF(AD6=Rækker!B29,Rækker!C42,IF(AD6=Rækker!E29,Rækker!F42,IF(AD6=Rækker!H29,Rækker!I42,IF(AD6=Rækker!K29,Rækker!L42,IF(AD6=Rækker!N29,Rækker!O42,IF(AD6=Rækker!Q29,Rækker!R42,IF(AD6=Rækker!T29,Rækker!U42,ES18)))))))</f>
        <v>1x</v>
      </c>
      <c r="ES18" s="25" t="str">
        <f>IF(AD6=Rækker!W29,Rækker!X42,IF(AD6=Rækker!Z29,Rækker!AA42,IF(AD6=Rækker!AC29,Rækker!AD42,IF(AD6=Rækker!AF29,Rækker!AG42,IF(AD6=Rækker!AI29,Rækker!AJ42,IF(AD6=Rækker!AL29,Rækker!AM42,IF(AD6=Rækker!AO29,Rækker!AP42,ET18)))))))</f>
        <v>1x</v>
      </c>
      <c r="ET18" s="25">
        <f>IF(AD6=Rækker!AR29,Rækker!AS42,IF(AD6=Rækker!AU29,Rækker!AV42,IF(AD6=Rækker!AX29,Rækker!AY42,IF(AD6=Rækker!BA29,Rækker!BB42,IF(AD6=Rækker!BD29,Rækker!BE42,IF(AD6=Rækker!BG29,Rækker!BH42,0))))))</f>
        <v>0</v>
      </c>
      <c r="EU18" s="25" t="str">
        <f t="shared" si="67"/>
        <v>X</v>
      </c>
      <c r="EV18" s="25" t="str">
        <f t="shared" si="68"/>
        <v>1X</v>
      </c>
      <c r="EW18" s="25" t="str">
        <f>IF(AF6=Rækker!B29,Rækker!B42,IF(AF6=Rækker!E29,Rækker!E42,IF(AF6=Rækker!H29,Rækker!H42,IF(AF6=Rækker!K29,Rækker!K42,IF(AF6=Rækker!N29,Rækker!N42,IF(AF6=Rækker!Q29,Rækker!Q42,IF(AF6=Rækker!T29,Rækker!T42,EX18)))))))</f>
        <v>x</v>
      </c>
      <c r="EX18" s="25" t="str">
        <f>IF(AF6=Rækker!W29,Rækker!W42,IF(AF6=Rækker!Z29,Rækker!Z42,IF(AF6=Rækker!AC29,Rækker!AC42,IF(AF6=Rækker!AF29,Rækker!AF42,IF(AF6=Rækker!AI29,Rækker!AI42,IF(AF6=Rækker!AL29,Rækker!AL42,IF(AF6=Rækker!AO29,Rækker!AO42,EY18)))))))</f>
        <v>x</v>
      </c>
      <c r="EY18" s="25">
        <f>IF(AF6=Rækker!AR29,Rækker!AR42,IF(AF6=Rækker!AU29,Rækker!AU42,IF(AF6=Rækker!AX29,Rækker!AX42,IF(AF6=Rækker!BA29,Rækker!BA42,IF(AF6=Rækker!BD29,Rækker!BD42,IF(AF6=Rækker!BG29,Rækker!BG42,0))))))</f>
        <v>0</v>
      </c>
      <c r="EZ18" s="25" t="str">
        <f>IF(AF6=Rækker!B29,Rækker!C42,IF(AF6=Rækker!E29,Rækker!F42,IF(AF6=Rækker!H29,Rækker!I42,IF(AF6=Rækker!K29,Rækker!L42,IF(AF6=Rækker!N29,Rækker!O42,IF(AF6=Rækker!Q29,Rækker!R42,IF(AF6=Rækker!T29,Rækker!U42,FA18)))))))</f>
        <v>1x</v>
      </c>
      <c r="FA18" s="25" t="str">
        <f>IF(AF6=Rækker!W29,Rækker!X42,IF(AF6=Rækker!Z29,Rækker!AA42,IF(AF6=Rækker!AC29,Rækker!AD42,IF(AF6=Rækker!AF29,Rækker!AG42,IF(AF6=Rækker!AI29,Rækker!AJ42,IF(AF6=Rækker!AL29,Rækker!AM42,IF(AF6=Rækker!AO29,Rækker!AP42,FB18)))))))</f>
        <v>1x</v>
      </c>
      <c r="FB18" s="25">
        <f>IF(AF6=Rækker!AR29,Rækker!AS42,IF(AF6=Rækker!AU29,Rækker!AV42,IF(AF6=Rækker!AX29,Rækker!AY42,IF(AF6=Rækker!BA29,Rækker!BB42,IF(AF6=Rækker!BD29,Rækker!BE42,IF(AF6=Rækker!BG29,Rækker!BH42,0))))))</f>
        <v>0</v>
      </c>
      <c r="FC18" s="25">
        <f t="shared" si="69"/>
        <v>1</v>
      </c>
      <c r="FD18" s="25" t="str">
        <f t="shared" si="70"/>
        <v>1X</v>
      </c>
      <c r="FE18" s="25">
        <f>IF(AH6=Rækker!B29,Rækker!B42,IF(AH6=Rækker!E29,Rækker!E42,IF(AH6=Rækker!H29,Rækker!H42,IF(AH6=Rækker!K29,Rækker!K42,IF(AH6=Rækker!N29,Rækker!N42,IF(AH6=Rækker!Q29,Rækker!Q42,IF(AH6=Rækker!T29,Rækker!T42,FF18)))))))</f>
        <v>1</v>
      </c>
      <c r="FF18" s="25">
        <f>IF(AH6=Rækker!W29,Rækker!W42,IF(AH6=Rækker!Z29,Rækker!Z42,IF(AH6=Rækker!AC29,Rækker!AC42,IF(AH6=Rækker!AF29,Rækker!AF42,IF(AH6=Rækker!AI29,Rækker!AI42,IF(AH6=Rækker!AL29,Rækker!AL42,IF(AH6=Rækker!AO29,Rækker!AO42,FG18)))))))</f>
        <v>1</v>
      </c>
      <c r="FG18" s="25">
        <f>IF(AH6=Rækker!AR29,Rækker!AR42,IF(AH6=Rækker!AU29,Rækker!AU42,IF(AH6=Rækker!AX29,Rækker!AX42,IF(AH6=Rækker!BA29,Rækker!BA42,IF(AH6=Rækker!BD29,Rækker!BD42,IF(AH6=Rækker!BG29,Rækker!BG42,0))))))</f>
        <v>0</v>
      </c>
      <c r="FH18" s="25" t="str">
        <f>IF(AH6=Rækker!B29,Rækker!C42,IF(AH6=Rækker!E29,Rækker!F42,IF(AH6=Rækker!H29,Rækker!I42,IF(AH6=Rækker!K29,Rækker!L42,IF(AH6=Rækker!N29,Rækker!O42,IF(AH6=Rækker!Q29,Rækker!R42,IF(AH6=Rækker!T29,Rækker!U42,FI18)))))))</f>
        <v>1x</v>
      </c>
      <c r="FI18" s="25" t="str">
        <f>IF(AH6=Rækker!W29,Rækker!X42,IF(AH6=Rækker!Z29,Rækker!AA42,IF(AH6=Rækker!AC29,Rækker!AD42,IF(AH6=Rækker!AF29,Rækker!AG42,IF(AH6=Rækker!AI29,Rækker!AJ42,IF(AH6=Rækker!AL29,Rækker!AM42,IF(AH6=Rækker!AO29,Rækker!AP42,FJ18)))))))</f>
        <v>1x</v>
      </c>
      <c r="FJ18" s="25">
        <f>IF(AH6=Rækker!AR29,Rækker!AS42,IF(AH6=Rækker!AU29,Rækker!AV42,IF(AH6=Rækker!AX29,Rækker!AY42,IF(AH6=Rækker!BA29,Rækker!BB42,IF(AH6=Rækker!BD29,Rækker!BE42,IF(AH6=Rækker!BG29,Rækker!BH42,0))))))</f>
        <v>0</v>
      </c>
      <c r="FK18" s="25">
        <f t="shared" si="71"/>
        <v>1</v>
      </c>
      <c r="FL18" s="25">
        <f t="shared" si="72"/>
        <v>1</v>
      </c>
      <c r="FM18" s="25">
        <f>IF(AJ6=Rækker!B29,Rækker!B42,IF(AJ6=Rækker!E29,Rækker!E42,IF(AJ6=Rækker!H29,Rækker!H42,IF(AJ6=Rækker!K29,Rækker!K42,IF(AJ6=Rækker!N29,Rækker!N42,IF(AJ6=Rækker!Q29,Rækker!Q42,IF(AJ6=Rækker!T29,Rækker!T42,FN18)))))))</f>
        <v>1</v>
      </c>
      <c r="FN18" s="25">
        <f>IF(AJ6=Rækker!W29,Rækker!W42,IF(AJ6=Rækker!Z29,Rækker!Z42,IF(AJ6=Rækker!AC29,Rækker!AC42,IF(AJ6=Rækker!AF29,Rækker!AF42,IF(AJ6=Rækker!AI29,Rækker!AI42,IF(AJ6=Rækker!AL29,Rækker!AL42,IF(AJ6=Rækker!AO29,Rækker!AO42,FO18)))))))</f>
        <v>0</v>
      </c>
      <c r="FO18" s="25">
        <f>IF(AJ6=Rækker!AR29,Rækker!AR42,IF(AJ6=Rækker!AU29,Rækker!AU42,IF(AJ6=Rækker!AX29,Rækker!AX42,IF(AJ6=Rækker!BA29,Rækker!BA42,IF(AJ6=Rækker!BD29,Rækker!BD42,IF(AJ6=Rækker!BG29,Rækker!BG42,0))))))</f>
        <v>0</v>
      </c>
      <c r="FP18" s="25">
        <f>IF(AJ6=Rækker!B29,Rækker!C42,IF(AJ6=Rækker!E29,Rækker!F42,IF(AJ6=Rækker!H29,Rækker!I42,IF(AJ6=Rækker!K29,Rækker!L42,IF(AJ6=Rækker!N29,Rækker!O42,IF(AJ6=Rækker!Q29,Rækker!R42,IF(AJ6=Rækker!T29,Rækker!U42,FQ18)))))))</f>
        <v>1</v>
      </c>
      <c r="FQ18" s="25">
        <f>IF(AJ6=Rækker!W29,Rækker!X42,IF(AJ6=Rækker!Z29,Rækker!AA42,IF(AJ6=Rækker!AC29,Rækker!AD42,IF(AJ6=Rækker!AF29,Rækker!AG42,IF(AJ6=Rækker!AI29,Rækker!AJ42,IF(AJ6=Rækker!AL29,Rækker!AM42,IF(AJ6=Rækker!AO29,Rækker!AP42,FR18)))))))</f>
        <v>0</v>
      </c>
      <c r="FR18" s="25">
        <f>IF(AJ6=Rækker!AR29,Rækker!AS42,IF(AJ6=Rækker!AU29,Rækker!AV42,IF(AJ6=Rækker!AX29,Rækker!AY42,IF(AJ6=Rækker!BA29,Rækker!BB42,IF(AJ6=Rækker!BD29,Rækker!BE42,IF(AJ6=Rækker!BG29,Rækker!BH42,0))))))</f>
        <v>0</v>
      </c>
      <c r="FS18" s="25">
        <f t="shared" si="73"/>
        <v>1</v>
      </c>
      <c r="FT18" s="25">
        <f t="shared" si="74"/>
        <v>12</v>
      </c>
      <c r="FU18" s="25">
        <f>IF(AL6=Rækker!B29,Rækker!B42,IF(AL6=Rækker!E29,Rækker!E42,IF(AL6=Rækker!H29,Rækker!H42,IF(AL6=Rækker!K29,Rækker!K42,IF(AL6=Rækker!N29,Rækker!N42,IF(AL6=Rækker!Q29,Rækker!Q42,IF(AL6=Rækker!T29,Rækker!T42,FV18)))))))</f>
        <v>1</v>
      </c>
      <c r="FV18" s="25">
        <f>IF(AL6=Rækker!W29,Rækker!W42,IF(AL6=Rækker!Z29,Rækker!Z42,IF(AL6=Rækker!AC29,Rækker!AC42,IF(AL6=Rækker!AF29,Rækker!AF42,IF(AL6=Rækker!AI29,Rækker!AI42,IF(AL6=Rækker!AL29,Rækker!AL42,IF(AL6=Rækker!AO29,Rækker!AO42,FW18)))))))</f>
        <v>1</v>
      </c>
      <c r="FW18" s="25">
        <f>IF(AL6=Rækker!AR29,Rækker!AR42,IF(AL6=Rækker!AU29,Rækker!AU42,IF(AL6=Rækker!AX29,Rækker!AX42,IF(AL6=Rækker!BA29,Rækker!BA42,IF(AL6=Rækker!BD29,Rækker!BD42,IF(AL6=Rækker!BG29,Rækker!BG42,0))))))</f>
        <v>1</v>
      </c>
      <c r="FX18" s="25">
        <f>IF(AL6=Rækker!B29,Rækker!C42,IF(AL6=Rækker!E29,Rækker!F42,IF(AL6=Rækker!H29,Rækker!I42,IF(AL6=Rækker!K29,Rækker!L42,IF(AL6=Rækker!N29,Rækker!O42,IF(AL6=Rækker!Q29,Rækker!R42,IF(AL6=Rækker!T29,Rækker!U42,FY18)))))))</f>
        <v>12</v>
      </c>
      <c r="FY18" s="25">
        <f>IF(AL6=Rækker!W29,Rækker!X42,IF(AL6=Rækker!Z29,Rækker!AA42,IF(AL6=Rækker!AC29,Rækker!AD42,IF(AL6=Rækker!AF29,Rækker!AG42,IF(AL6=Rækker!AI29,Rækker!AJ42,IF(AL6=Rækker!AL29,Rækker!AM42,IF(AL6=Rækker!AO29,Rækker!AP42,FZ18)))))))</f>
        <v>12</v>
      </c>
      <c r="FZ18" s="25">
        <f>IF(AL6=Rækker!AR29,Rækker!AS42,IF(AL6=Rækker!AU29,Rækker!AV42,IF(AL6=Rækker!AX29,Rækker!AY42,IF(AL6=Rækker!BA29,Rækker!BB42,IF(AL6=Rækker!BD29,Rækker!BE42,IF(AL6=Rækker!BG29,Rækker!BH42,0))))))</f>
        <v>12</v>
      </c>
      <c r="GA18" s="25" t="str">
        <f t="shared" si="75"/>
        <v>X*</v>
      </c>
      <c r="GB18" s="25" t="str">
        <f t="shared" si="76"/>
        <v>X</v>
      </c>
      <c r="GC18" s="25" t="str">
        <f>IF(AN6=Rækker!B29,Rækker!B42,IF(AN6=Rækker!E29,Rækker!E42,IF(AN6=Rækker!H29,Rækker!H42,IF(AN6=Rækker!K29,Rækker!K42,IF(AN6=Rækker!N29,Rækker!N42,IF(AN6=Rækker!Q29,Rækker!Q42,IF(AN6=Rækker!T29,Rækker!T42,GD18)))))))</f>
        <v>x*</v>
      </c>
      <c r="GD18" s="25" t="str">
        <f>IF(AN6=Rækker!W29,Rækker!W42,IF(AN6=Rækker!Z29,Rækker!Z42,IF(AN6=Rækker!AC29,Rækker!AC42,IF(AN6=Rækker!AF29,Rækker!AF42,IF(AN6=Rækker!AI29,Rækker!AI42,IF(AN6=Rækker!AL29,Rækker!AL42,IF(AN6=Rækker!AO29,Rækker!AO42,GE18)))))))</f>
        <v>x*</v>
      </c>
      <c r="GE18" s="25">
        <f>IF(AN6=Rækker!AR29,Rækker!AR42,IF(AN6=Rækker!AU29,Rækker!AU42,IF(AN6=Rækker!AX29,Rækker!AX42,IF(AN6=Rækker!BA29,Rækker!BA42,IF(AN6=Rækker!BD29,Rækker!BD42,IF(AN6=Rækker!BG29,Rækker!BG42,0))))))</f>
        <v>0</v>
      </c>
      <c r="GF18" s="25" t="str">
        <f>IF(AN6=Rækker!B29,Rækker!C42,IF(AN6=Rækker!E29,Rækker!F42,IF(AN6=Rækker!H29,Rækker!I42,IF(AN6=Rækker!K29,Rækker!L42,IF(AN6=Rækker!N29,Rækker!O42,IF(AN6=Rækker!Q29,Rækker!R42,IF(AN6=Rækker!T29,Rækker!U42,GG18)))))))</f>
        <v>x</v>
      </c>
      <c r="GG18" s="25" t="str">
        <f>IF(AN6=Rækker!W29,Rækker!X42,IF(AN6=Rækker!Z29,Rækker!AA42,IF(AN6=Rækker!AC29,Rækker!AD42,IF(AN6=Rækker!AF29,Rækker!AG42,IF(AN6=Rækker!AI29,Rækker!AJ42,IF(AN6=Rækker!AL29,Rækker!AM42,IF(AN6=Rækker!AO29,Rækker!AP42,GH18)))))))</f>
        <v>x</v>
      </c>
      <c r="GH18" s="25">
        <f>IF(AN6=Rækker!AR29,Rækker!AS42,IF(AN6=Rækker!AU29,Rækker!AV42,IF(AN6=Rækker!AX29,Rækker!AY42,IF(AN6=Rækker!BA29,Rækker!BB42,IF(AN6=Rækker!BD29,Rækker!BE42,IF(AN6=Rækker!BG29,Rækker!BH42,0))))))</f>
        <v>0</v>
      </c>
      <c r="GI18" s="25">
        <f t="shared" si="77"/>
        <v>1</v>
      </c>
      <c r="GJ18" s="25">
        <f t="shared" si="78"/>
        <v>1</v>
      </c>
      <c r="GK18" s="25">
        <f>IF(AP6=Rækker!B29,Rækker!B42,IF(AP6=Rækker!E29,Rækker!E42,IF(AP6=Rækker!H29,Rækker!H42,IF(AP6=Rækker!K29,Rækker!K42,IF(AP6=Rækker!N29,Rækker!N42,IF(AP6=Rækker!Q29,Rækker!Q42,IF(AP6=Rækker!T29,Rækker!T42,GL18)))))))</f>
        <v>1</v>
      </c>
      <c r="GL18" s="25">
        <f>IF(AP6=Rækker!W29,Rækker!W42,IF(AP6=Rækker!Z29,Rækker!Z42,IF(AP6=Rækker!AC29,Rækker!AC42,IF(AP6=Rækker!AF29,Rækker!AF42,IF(AP6=Rækker!AI29,Rækker!AI42,IF(AP6=Rækker!AL29,Rækker!AL42,IF(AP6=Rækker!AO29,Rækker!AO42,GM18)))))))</f>
        <v>0</v>
      </c>
      <c r="GM18" s="25">
        <f>IF(AP6=Rækker!AR29,Rækker!AR42,IF(AP6=Rækker!AU29,Rækker!AU42,IF(AP6=Rækker!AX29,Rækker!AX42,IF(AP6=Rækker!BA29,Rækker!BA42,IF(AP6=Rækker!BD29,Rækker!BD42,IF(AP6=Rækker!BG29,Rækker!BG42,0))))))</f>
        <v>0</v>
      </c>
      <c r="GN18" s="25">
        <f>IF(AP6=Rækker!B29,Rækker!C42,IF(AP6=Rækker!E29,Rækker!F42,IF(AP6=Rækker!H29,Rækker!I42,IF(AP6=Rækker!K29,Rækker!L42,IF(AP6=Rækker!N29,Rækker!O42,IF(AP6=Rækker!Q29,Rækker!R42,IF(AP6=Rækker!T29,Rækker!U42,GO18)))))))</f>
        <v>1</v>
      </c>
      <c r="GO18" s="25">
        <f>IF(AP6=Rækker!W29,Rækker!X42,IF(AP6=Rækker!Z29,Rækker!AA42,IF(AP6=Rækker!AC29,Rækker!AD42,IF(AP6=Rækker!AF29,Rækker!AG42,IF(AP6=Rækker!AI29,Rækker!AJ42,IF(AP6=Rækker!AL29,Rækker!AM42,IF(AP6=Rækker!AO29,Rækker!AP42,GP18)))))))</f>
        <v>0</v>
      </c>
      <c r="GP18" s="25">
        <f>IF(AP6=Rækker!AR29,Rækker!AS42,IF(AP6=Rækker!AU29,Rækker!AV42,IF(AP6=Rækker!AX29,Rækker!AY42,IF(AP6=Rækker!BA29,Rækker!BB42,IF(AP6=Rækker!BD29,Rækker!BE42,IF(AP6=Rækker!BG29,Rækker!BH42,0))))))</f>
        <v>0</v>
      </c>
      <c r="GQ18" s="25">
        <f t="shared" si="79"/>
        <v>1</v>
      </c>
      <c r="GR18" s="25" t="str">
        <f t="shared" si="80"/>
        <v>1X</v>
      </c>
      <c r="GS18" s="25">
        <f>IF(AR6=Rækker!B29,Rækker!B42,IF(AR6=Rækker!E29,Rækker!E42,IF(AR6=Rækker!H29,Rækker!H42,IF(AR6=Rækker!K29,Rækker!K42,IF(AR6=Rækker!N29,Rækker!N42,IF(AR6=Rækker!Q29,Rækker!Q42,IF(AR6=Rækker!T29,Rækker!T42,GT18)))))))</f>
        <v>1</v>
      </c>
      <c r="GT18" s="25">
        <f>IF(AR6=Rækker!W29,Rækker!W42,IF(AR6=Rækker!Z29,Rækker!Z42,IF(AR6=Rækker!AC29,Rækker!AC42,IF(AR6=Rækker!AF29,Rækker!AF42,IF(AR6=Rækker!AI29,Rækker!AI42,IF(AR6=Rækker!AL29,Rækker!AL42,IF(AR6=Rækker!AO29,Rækker!AO42,GU18)))))))</f>
        <v>1</v>
      </c>
      <c r="GU18" s="25">
        <f>IF(AR6=Rækker!AR29,Rækker!AR42,IF(AR6=Rækker!AU29,Rækker!AU42,IF(AR6=Rækker!AX29,Rækker!AX42,IF(AR6=Rækker!BA29,Rækker!BA42,IF(AR6=Rækker!BD29,Rækker!BD42,IF(AR6=Rækker!BG29,Rækker!BG42,0))))))</f>
        <v>0</v>
      </c>
      <c r="GV18" s="25" t="str">
        <f>IF(AR6=Rækker!B29,Rækker!C42,IF(AR6=Rækker!E29,Rækker!F42,IF(AR6=Rækker!H29,Rækker!I42,IF(AR6=Rækker!K29,Rækker!L42,IF(AR6=Rækker!N29,Rækker!O42,IF(AR6=Rækker!Q29,Rækker!R42,IF(AR6=Rækker!T29,Rækker!U42,GW18)))))))</f>
        <v>1x</v>
      </c>
      <c r="GW18" s="25" t="str">
        <f>IF(AR6=Rækker!W29,Rækker!X42,IF(AR6=Rækker!Z29,Rækker!AA42,IF(AR6=Rækker!AC29,Rækker!AD42,IF(AR6=Rækker!AF29,Rækker!AG42,IF(AR6=Rækker!AI29,Rækker!AJ42,IF(AR6=Rækker!AL29,Rækker!AM42,IF(AR6=Rækker!AO29,Rækker!AP42,GX18)))))))</f>
        <v>1x</v>
      </c>
      <c r="GX18" s="25">
        <f>IF(AR6=Rækker!AR29,Rækker!AS42,IF(AR6=Rækker!AU29,Rækker!AV42,IF(AR6=Rækker!AX29,Rækker!AY42,IF(AR6=Rækker!BA29,Rækker!BB42,IF(AR6=Rækker!BD29,Rækker!BE42,IF(AR6=Rækker!BG29,Rækker!BH42,0))))))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Stevenage - Reading..........................................................................................</v>
      </c>
      <c r="D19" s="121" t="s">
        <v>109</v>
      </c>
      <c r="E19" s="94" t="str">
        <f>IF('1. Division'!E19&lt;&gt;"",'1. Division'!E19,"")</f>
        <v/>
      </c>
      <c r="F19" s="36">
        <f t="shared" si="0"/>
        <v>1</v>
      </c>
      <c r="G19" s="38">
        <f t="shared" si="1"/>
        <v>12</v>
      </c>
      <c r="H19" s="36" t="str">
        <f t="shared" si="2"/>
        <v>X</v>
      </c>
      <c r="I19" s="37" t="str">
        <f t="shared" si="3"/>
        <v>1X2</v>
      </c>
      <c r="J19" s="36">
        <f t="shared" si="4"/>
        <v>1</v>
      </c>
      <c r="K19" s="38">
        <f t="shared" si="5"/>
        <v>1</v>
      </c>
      <c r="L19" s="36">
        <f t="shared" si="6"/>
        <v>1</v>
      </c>
      <c r="M19" s="38">
        <f t="shared" si="7"/>
        <v>1</v>
      </c>
      <c r="N19" s="36">
        <f t="shared" si="8"/>
        <v>1</v>
      </c>
      <c r="O19" s="38">
        <f t="shared" si="9"/>
        <v>1</v>
      </c>
      <c r="P19" s="36">
        <f t="shared" si="10"/>
        <v>1</v>
      </c>
      <c r="Q19" s="38">
        <f t="shared" si="11"/>
        <v>12</v>
      </c>
      <c r="R19" s="36">
        <f t="shared" si="12"/>
        <v>1</v>
      </c>
      <c r="S19" s="38">
        <f t="shared" si="13"/>
        <v>12</v>
      </c>
      <c r="T19" s="36">
        <f t="shared" si="14"/>
        <v>1</v>
      </c>
      <c r="U19" s="38" t="str">
        <f t="shared" si="15"/>
        <v>1X</v>
      </c>
      <c r="V19" s="36" t="str">
        <f t="shared" si="16"/>
        <v>X</v>
      </c>
      <c r="W19" s="38" t="str">
        <f t="shared" si="17"/>
        <v>1X2</v>
      </c>
      <c r="X19" s="36">
        <f t="shared" si="18"/>
        <v>1</v>
      </c>
      <c r="Y19" s="38" t="str">
        <f t="shared" si="19"/>
        <v>1X</v>
      </c>
      <c r="Z19" s="36">
        <f t="shared" si="20"/>
        <v>1</v>
      </c>
      <c r="AA19" s="38">
        <f t="shared" si="21"/>
        <v>1</v>
      </c>
      <c r="AB19" s="36">
        <f t="shared" si="22"/>
        <v>1</v>
      </c>
      <c r="AC19" s="38">
        <f t="shared" si="23"/>
        <v>12</v>
      </c>
      <c r="AD19" s="36">
        <f t="shared" si="24"/>
        <v>1</v>
      </c>
      <c r="AE19" s="38" t="str">
        <f t="shared" si="25"/>
        <v>1X</v>
      </c>
      <c r="AF19" s="36">
        <f t="shared" si="26"/>
        <v>1</v>
      </c>
      <c r="AG19" s="38">
        <f t="shared" si="27"/>
        <v>1</v>
      </c>
      <c r="AH19" s="36">
        <f t="shared" si="28"/>
        <v>1</v>
      </c>
      <c r="AI19" s="38">
        <f t="shared" si="29"/>
        <v>1</v>
      </c>
      <c r="AJ19" s="36">
        <f t="shared" si="30"/>
        <v>1</v>
      </c>
      <c r="AK19" s="38">
        <f t="shared" si="31"/>
        <v>1</v>
      </c>
      <c r="AL19" s="36" t="str">
        <f t="shared" si="32"/>
        <v>X</v>
      </c>
      <c r="AM19" s="38" t="str">
        <f t="shared" si="33"/>
        <v>1X2</v>
      </c>
      <c r="AN19" s="36">
        <f t="shared" si="34"/>
        <v>1</v>
      </c>
      <c r="AO19" s="38">
        <f t="shared" si="35"/>
        <v>1</v>
      </c>
      <c r="AP19" s="36">
        <f t="shared" si="36"/>
        <v>1</v>
      </c>
      <c r="AQ19" s="38" t="str">
        <f t="shared" si="37"/>
        <v>1X</v>
      </c>
      <c r="AR19" s="36">
        <f t="shared" si="38"/>
        <v>1</v>
      </c>
      <c r="AS19" s="37">
        <f t="shared" si="39"/>
        <v>12</v>
      </c>
      <c r="AT19" s="21">
        <f t="shared" si="40"/>
        <v>0</v>
      </c>
      <c r="AU19" s="25">
        <f t="shared" si="41"/>
        <v>1</v>
      </c>
      <c r="AV19" s="25">
        <f t="shared" si="42"/>
        <v>12</v>
      </c>
      <c r="AW19" s="25">
        <f>IF(F6=Rækker!B29,Rækker!B43,IF(F6=Rækker!E29,Rækker!E43,IF(F6=Rækker!H29,Rækker!H43,IF(F6=Rækker!K29,Rækker!K43,IF(F6=Rækker!N29,Rækker!N43,IF(F6=Rækker!Q29,Rækker!Q43,IF(F6=Rækker!T29,Rækker!T43,AX19)))))))</f>
        <v>1</v>
      </c>
      <c r="AX19" s="25">
        <f>IF(F6=Rækker!W29,Rækker!W43,IF(F6=Rækker!Z29,Rækker!Z43,IF(F6=Rækker!AC29,Rækker!AC43,IF(F6=Rækker!AF29,Rækker!AF43,IF(F6=Rækker!AI29,Rækker!AI43,IF(F6=Rækker!AL29,Rækker!AL43,IF(F6=Rækker!AO29,Rækker!AO43,AY19)))))))</f>
        <v>0</v>
      </c>
      <c r="AY19" s="25">
        <f>IF(F6=Rækker!AR29,Rækker!AR43,IF(F6=Rækker!AU29,Rækker!AU43,IF(F6=Rækker!AX29,Rækker!AX43,IF(F6=Rækker!BA29,Rækker!BA43,IF(F6=Rækker!BD29,Rækker!BD43,IF(F6=Rækker!BG29,Rækker!BG43,0))))))</f>
        <v>0</v>
      </c>
      <c r="AZ19" s="25">
        <f>IF(F6=Rækker!B29,Rækker!C43,IF(F6=Rækker!E29,Rækker!F43,IF(F6=Rækker!H29,Rækker!I43,IF(F6=Rækker!K29,Rækker!L43,IF(F6=Rækker!N29,Rækker!O43,IF(F6=Rækker!Q29,Rækker!R43,IF(F6=Rækker!T29,Rækker!U43,BA19)))))))</f>
        <v>12</v>
      </c>
      <c r="BA19" s="25">
        <f>IF(F6=Rækker!W29,Rækker!X43,IF(F6=Rækker!Z29,Rækker!AA43,IF(F6=Rækker!AC29,Rækker!AD43,IF(F6=Rækker!AF29,Rækker!AG43,IF(F6=Rækker!AI29,Rækker!AJ43,IF(F6=Rækker!AL29,Rækker!AM43,IF(F6=Rækker!AO29,Rækker!AP43,BB19)))))))</f>
        <v>0</v>
      </c>
      <c r="BB19" s="25">
        <f>IF(F6=Rækker!AR29,Rækker!AS43,IF(F6=Rækker!AU29,Rækker!AV43,IF(F6=Rækker!AX29,Rækker!AY43,IF(F6=Rækker!BA29,Rækker!BB43,IF(F6=Rækker!BD29,Rækker!BE43,IF(F6=Rækker!BG29,Rækker!BH43,0))))))</f>
        <v>0</v>
      </c>
      <c r="BC19" s="25" t="str">
        <f t="shared" si="43"/>
        <v>X</v>
      </c>
      <c r="BD19" s="25" t="str">
        <f t="shared" si="44"/>
        <v>1X2</v>
      </c>
      <c r="BE19" s="25" t="str">
        <f>IF(H6=Rækker!B29,Rækker!B43,IF(H6=Rækker!E29,Rækker!E43,IF(H6=Rækker!H29,Rækker!H43,IF(H6=Rækker!K29,Rækker!K43,IF(H6=Rækker!N29,Rækker!N43,IF(H6=Rækker!Q29,Rækker!Q43,IF(H6=Rækker!T29,Rækker!T43,BF19)))))))</f>
        <v>x</v>
      </c>
      <c r="BF19" s="25" t="str">
        <f>IF(H6=Rækker!W29,Rækker!W43,IF(H6=Rækker!Z29,Rækker!Z43,IF(H6=Rækker!AC29,Rækker!AC43,IF(H6=Rækker!AF29,Rækker!AF43,IF(H6=Rækker!AI29,Rækker!AI43,IF(H6=Rækker!AL29,Rækker!AL43,IF(H6=Rækker!AO29,Rækker!AO43,BG19)))))))</f>
        <v>x</v>
      </c>
      <c r="BG19" s="25">
        <f>IF(H6=Rækker!AR29,Rækker!AR43,IF(H6=Rækker!AU29,Rækker!AU43,IF(H6=Rækker!AX29,Rækker!AX43,IF(H6=Rækker!BA29,Rækker!BA43,IF(H6=Rækker!BD29,Rækker!BD43,IF(H6=Rækker!BG29,Rækker!BG43,0))))))</f>
        <v>0</v>
      </c>
      <c r="BH19" s="25" t="str">
        <f>IF(H6=Rækker!B29,Rækker!C43,IF(H6=Rækker!E29,Rækker!F43,IF(H6=Rækker!H29,Rækker!I43,IF(H6=Rækker!K29,Rækker!L43,IF(H6=Rækker!N29,Rækker!O43,IF(H6=Rækker!Q29,Rækker!R43,IF(H6=Rækker!T29,Rækker!U43,BI19)))))))</f>
        <v>1x2</v>
      </c>
      <c r="BI19" s="25" t="str">
        <f>IF(H6=Rækker!W29,Rækker!X43,IF(H6=Rækker!Z29,Rækker!AA43,IF(H6=Rækker!AC29,Rækker!AD43,IF(H6=Rækker!AF29,Rækker!AG43,IF(H6=Rækker!AI29,Rækker!AJ43,IF(H6=Rækker!AL29,Rækker!AM43,IF(H6=Rækker!AO29,Rækker!AP43,BJ19)))))))</f>
        <v>1x2</v>
      </c>
      <c r="BJ19" s="25">
        <f>IF(H6=Rækker!AR29,Rækker!AS43,IF(H6=Rækker!AU29,Rækker!AV43,IF(H6=Rækker!AX29,Rækker!AY43,IF(H6=Rækker!BA29,Rækker!BB43,IF(H6=Rækker!BD29,Rækker!BE43,IF(H6=Rækker!BG29,Rækker!BH43,0))))))</f>
        <v>0</v>
      </c>
      <c r="BK19" s="25">
        <f t="shared" si="45"/>
        <v>1</v>
      </c>
      <c r="BL19" s="25">
        <f t="shared" si="46"/>
        <v>1</v>
      </c>
      <c r="BM19" s="25">
        <f>IF(J6=Rækker!B29,Rækker!B43,IF(J6=Rækker!E29,Rækker!E43,IF(J6=Rækker!H29,Rækker!H43,IF(J6=Rækker!K29,Rækker!K43,IF(J6=Rækker!N29,Rækker!N43,IF(J6=Rækker!Q29,Rækker!Q43,IF(J6=Rækker!T29,Rækker!T43,BN19)))))))</f>
        <v>1</v>
      </c>
      <c r="BN19" s="25">
        <f>IF(J6=Rækker!W29,Rækker!W43,IF(J6=Rækker!Z29,Rækker!Z43,IF(J6=Rækker!AC29,Rækker!AC43,IF(J6=Rækker!AF29,Rækker!AF43,IF(J6=Rækker!AI29,Rækker!AI43,IF(J6=Rækker!AL29,Rækker!AL43,IF(J6=Rækker!AO29,Rækker!AO43,BO19)))))))</f>
        <v>0</v>
      </c>
      <c r="BO19" s="25">
        <f>IF(J6=Rækker!AR29,Rækker!AR43,IF(J6=Rækker!AU29,Rækker!AU43,IF(J6=Rækker!AX29,Rækker!AX43,IF(J6=Rækker!BA29,Rækker!BA43,IF(J6=Rækker!BD29,Rækker!BD43,IF(J6=Rækker!BG29,Rækker!BG43,0))))))</f>
        <v>0</v>
      </c>
      <c r="BP19" s="25">
        <f>IF(J6=Rækker!B29,Rækker!C43,IF(J6=Rækker!E29,Rækker!F43,IF(J6=Rækker!H29,Rækker!I43,IF(J6=Rækker!K29,Rækker!L43,IF(J6=Rækker!N29,Rækker!O43,IF(J6=Rækker!Q29,Rækker!R43,IF(J6=Rækker!T29,Rækker!U43,BQ19)))))))</f>
        <v>1</v>
      </c>
      <c r="BQ19" s="25">
        <f>IF(J6=Rækker!W29,Rækker!X43,IF(J6=Rækker!Z29,Rækker!AA43,IF(J6=Rækker!AC29,Rækker!AD43,IF(J6=Rækker!AF29,Rækker!AG43,IF(J6=Rækker!AI29,Rækker!AJ43,IF(J6=Rækker!AL29,Rækker!AM43,IF(J6=Rækker!AO29,Rækker!AP43,BR19)))))))</f>
        <v>0</v>
      </c>
      <c r="BR19" s="25">
        <f>IF(J6=Rækker!AR29,Rækker!AS43,IF(J6=Rækker!AU29,Rækker!AV43,IF(J6=Rækker!AX29,Rækker!AY43,IF(J6=Rækker!BA29,Rækker!BB43,IF(J6=Rækker!BD29,Rækker!BE43,IF(J6=Rækker!BG29,Rækker!BH43,0))))))</f>
        <v>0</v>
      </c>
      <c r="BS19" s="25">
        <f t="shared" si="47"/>
        <v>1</v>
      </c>
      <c r="BT19" s="25">
        <f t="shared" si="48"/>
        <v>1</v>
      </c>
      <c r="BU19" s="25">
        <f>IF(L6=Rækker!B29,Rækker!B43,IF(L6=Rækker!E29,Rækker!E43,IF(L6=Rækker!H29,Rækker!H43,IF(L6=Rækker!K29,Rækker!K43,IF(L6=Rækker!N29,Rækker!N43,IF(L6=Rækker!Q29,Rækker!Q43,IF(L6=Rækker!T29,Rækker!T43,BV19)))))))</f>
        <v>1</v>
      </c>
      <c r="BV19" s="25">
        <f>IF(L6=Rækker!W29,Rækker!W43,IF(L6=Rækker!Z29,Rækker!Z43,IF(L6=Rækker!AC29,Rækker!AC43,IF(L6=Rækker!AF29,Rækker!AF43,IF(L6=Rækker!AI29,Rækker!AI43,IF(L6=Rækker!AL29,Rækker!AL43,IF(L6=Rækker!AO29,Rækker!AO43,BW19)))))))</f>
        <v>0</v>
      </c>
      <c r="BW19" s="25">
        <f>IF(L6=Rækker!AR29,Rækker!AR43,IF(L6=Rækker!AU29,Rækker!AU43,IF(L6=Rækker!AX29,Rækker!AX43,IF(L6=Rækker!BA29,Rækker!BA43,IF(L6=Rækker!BD29,Rækker!BD43,IF(L6=Rækker!BG29,Rækker!BG43,0))))))</f>
        <v>0</v>
      </c>
      <c r="BX19" s="25">
        <f>IF(L6=Rækker!B29,Rækker!C43,IF(L6=Rækker!E29,Rækker!F43,IF(L6=Rækker!H29,Rækker!I43,IF(L6=Rækker!K29,Rækker!L43,IF(L6=Rækker!N29,Rækker!O43,IF(L6=Rækker!Q29,Rækker!R43,IF(L6=Rækker!T29,Rækker!U43,BY19)))))))</f>
        <v>1</v>
      </c>
      <c r="BY19" s="25">
        <f>IF(L6=Rækker!W29,Rækker!X43,IF(L6=Rækker!Z29,Rækker!AA43,IF(L6=Rækker!AC29,Rækker!AD43,IF(L6=Rækker!AF29,Rækker!AG43,IF(L6=Rækker!AI29,Rækker!AJ43,IF(L6=Rækker!AL29,Rækker!AM43,IF(L6=Rækker!AO29,Rækker!AP43,BZ19)))))))</f>
        <v>0</v>
      </c>
      <c r="BZ19" s="25">
        <f>IF(L6=Rækker!AR29,Rækker!AS43,IF(L6=Rækker!AU29,Rækker!AV43,IF(L6=Rækker!AX29,Rækker!AY43,IF(L6=Rækker!BA29,Rækker!BB43,IF(L6=Rækker!BD29,Rækker!BE43,IF(L6=Rækker!BG29,Rækker!BH43,0))))))</f>
        <v>0</v>
      </c>
      <c r="CA19" s="25">
        <f t="shared" si="49"/>
        <v>1</v>
      </c>
      <c r="CB19" s="25">
        <f t="shared" si="50"/>
        <v>1</v>
      </c>
      <c r="CC19" s="25">
        <f>IF(N6=Rækker!B29,Rækker!B43,IF(N6=Rækker!E29,Rækker!E43,IF(N6=Rækker!H29,Rækker!H43,IF(N6=Rækker!K29,Rækker!K43,IF(N6=Rækker!N29,Rækker!N43,IF(N6=Rækker!Q29,Rækker!Q43,IF(N6=Rækker!T29,Rækker!T43,CD19)))))))</f>
        <v>1</v>
      </c>
      <c r="CD19" s="25">
        <f>IF(N6=Rækker!W29,Rækker!W43,IF(N6=Rækker!Z29,Rækker!Z43,IF(N6=Rækker!AC29,Rækker!AC43,IF(N6=Rækker!AF29,Rækker!AF43,IF(N6=Rækker!AI29,Rækker!AI43,IF(N6=Rækker!AL29,Rækker!AL43,IF(N6=Rækker!AO29,Rækker!AO43,CE19)))))))</f>
        <v>1</v>
      </c>
      <c r="CE19" s="25">
        <f>IF(N6=Rækker!AR29,Rækker!AR43,IF(N6=Rækker!AU29,Rækker!AU43,IF(N6=Rækker!AX29,Rækker!AX43,IF(N6=Rækker!BA29,Rækker!BA43,IF(N6=Rækker!BD29,Rækker!BD43,IF(N6=Rækker!BG29,Rækker!BG43,0))))))</f>
        <v>1</v>
      </c>
      <c r="CF19" s="25">
        <f>IF(N6=Rækker!B29,Rækker!C43,IF(N6=Rækker!E29,Rækker!F43,IF(N6=Rækker!H29,Rækker!I43,IF(N6=Rækker!K29,Rækker!L43,IF(N6=Rækker!N29,Rækker!O43,IF(N6=Rækker!Q29,Rækker!R43,IF(N6=Rækker!T29,Rækker!U43,CG19)))))))</f>
        <v>1</v>
      </c>
      <c r="CG19" s="25">
        <f>IF(N6=Rækker!W29,Rækker!X43,IF(N6=Rækker!Z29,Rækker!AA43,IF(N6=Rækker!AC29,Rækker!AD43,IF(N6=Rækker!AF29,Rækker!AG43,IF(N6=Rækker!AI29,Rækker!AJ43,IF(N6=Rækker!AL29,Rækker!AM43,IF(N6=Rækker!AO29,Rækker!AP43,CH19)))))))</f>
        <v>1</v>
      </c>
      <c r="CH19" s="25">
        <f>IF(N6=Rækker!AR29,Rækker!AS43,IF(N6=Rækker!AU29,Rækker!AV43,IF(N6=Rækker!AX29,Rækker!AY43,IF(N6=Rækker!BA29,Rækker!BB43,IF(N6=Rækker!BD29,Rækker!BE43,IF(N6=Rækker!BG29,Rækker!BH43,0))))))</f>
        <v>1</v>
      </c>
      <c r="CI19" s="25">
        <f t="shared" si="51"/>
        <v>1</v>
      </c>
      <c r="CJ19" s="25">
        <f t="shared" si="52"/>
        <v>12</v>
      </c>
      <c r="CK19" s="25">
        <f>IF(P6=Rækker!B29,Rækker!B43,IF(P6=Rækker!E29,Rækker!E43,IF(P6=Rækker!H29,Rækker!H43,IF(P6=Rækker!K29,Rækker!K43,IF(P6=Rækker!N29,Rækker!N43,IF(P6=Rækker!Q29,Rækker!Q43,IF(P6=Rækker!T29,Rækker!T43,CL19)))))))</f>
        <v>1</v>
      </c>
      <c r="CL19" s="25">
        <f>IF(P6=Rækker!W29,Rækker!W43,IF(P6=Rækker!Z29,Rækker!Z43,IF(P6=Rækker!AC29,Rækker!AC43,IF(P6=Rækker!AF29,Rækker!AF43,IF(P6=Rækker!AI29,Rækker!AI43,IF(P6=Rækker!AL29,Rækker!AL43,IF(P6=Rækker!AO29,Rækker!AO43,CM19)))))))</f>
        <v>1</v>
      </c>
      <c r="CM19" s="25">
        <f>IF(P6=Rækker!AR29,Rækker!AR43,IF(P6=Rækker!AU29,Rækker!AU43,IF(P6=Rækker!AX29,Rækker!AX43,IF(P6=Rækker!BA29,Rækker!BA43,IF(P6=Rækker!BD29,Rækker!BD43,IF(P6=Rækker!BG29,Rækker!BG43,0))))))</f>
        <v>0</v>
      </c>
      <c r="CN19" s="25">
        <f>IF(P6=Rækker!B29,Rækker!C43,IF(P6=Rækker!E29,Rækker!F43,IF(P6=Rækker!H29,Rækker!I43,IF(P6=Rækker!K29,Rækker!L43,IF(P6=Rækker!N29,Rækker!O43,IF(P6=Rækker!Q29,Rækker!R43,IF(P6=Rækker!T29,Rækker!U43,CO19)))))))</f>
        <v>12</v>
      </c>
      <c r="CO19" s="25">
        <f>IF(P6=Rækker!W29,Rækker!X43,IF(P6=Rækker!Z29,Rækker!AA43,IF(P6=Rækker!AC29,Rækker!AD43,IF(P6=Rækker!AF29,Rækker!AG43,IF(P6=Rækker!AI29,Rækker!AJ43,IF(P6=Rækker!AL29,Rækker!AM43,IF(P6=Rækker!AO29,Rækker!AP43,CP19)))))))</f>
        <v>12</v>
      </c>
      <c r="CP19" s="25">
        <f>IF(P6=Rækker!AR29,Rækker!AS43,IF(P6=Rækker!AU29,Rækker!AV43,IF(P6=Rækker!AX29,Rækker!AY43,IF(P6=Rækker!BA29,Rækker!BB43,IF(P6=Rækker!BD29,Rækker!BE43,IF(P6=Rækker!BG29,Rækker!BH43,0))))))</f>
        <v>0</v>
      </c>
      <c r="CQ19" s="25">
        <f t="shared" si="53"/>
        <v>1</v>
      </c>
      <c r="CR19" s="25">
        <f t="shared" si="54"/>
        <v>12</v>
      </c>
      <c r="CS19" s="25">
        <f>IF(R6=Rækker!B29,Rækker!B43,IF(R6=Rækker!E29,Rækker!E43,IF(R6=Rækker!H29,Rækker!H43,IF(R6=Rækker!K29,Rækker!K43,IF(R6=Rækker!N29,Rækker!N43,IF(R6=Rækker!Q29,Rækker!Q43,IF(R6=Rækker!T29,Rækker!T43,CT19)))))))</f>
        <v>1</v>
      </c>
      <c r="CT19" s="25">
        <f>IF(R6=Rækker!W29,Rækker!W43,IF(R6=Rækker!Z29,Rækker!Z43,IF(R6=Rækker!AC29,Rækker!AC43,IF(R6=Rækker!AF29,Rækker!AF43,IF(R6=Rækker!AI29,Rækker!AI43,IF(R6=Rækker!AL29,Rækker!AL43,IF(R6=Rækker!AO29,Rækker!AO43,CU19)))))))</f>
        <v>1</v>
      </c>
      <c r="CU19" s="25">
        <f>IF(R6=Rækker!AR29,Rækker!AR43,IF(R6=Rækker!AU29,Rækker!AU43,IF(R6=Rækker!AX29,Rækker!AX43,IF(R6=Rækker!BA29,Rækker!BA43,IF(R6=Rækker!BD29,Rækker!BD43,IF(R6=Rækker!BG29,Rækker!BG43,0))))))</f>
        <v>1</v>
      </c>
      <c r="CV19" s="25">
        <f>IF(R6=Rækker!B29,Rækker!C43,IF(R6=Rækker!E29,Rækker!F43,IF(R6=Rækker!H29,Rækker!I43,IF(R6=Rækker!K29,Rækker!L43,IF(R6=Rækker!N29,Rækker!O43,IF(R6=Rækker!Q29,Rækker!R43,IF(R6=Rækker!T29,Rækker!U43,CW19)))))))</f>
        <v>12</v>
      </c>
      <c r="CW19" s="25">
        <f>IF(R6=Rækker!W29,Rækker!X43,IF(R6=Rækker!Z29,Rækker!AA43,IF(R6=Rækker!AC29,Rækker!AD43,IF(R6=Rækker!AF29,Rækker!AG43,IF(R6=Rækker!AI29,Rækker!AJ43,IF(R6=Rækker!AL29,Rækker!AM43,IF(R6=Rækker!AO29,Rækker!AP43,CX19)))))))</f>
        <v>12</v>
      </c>
      <c r="CX19" s="25">
        <f>IF(R6=Rækker!AR29,Rækker!AS43,IF(R6=Rækker!AU29,Rækker!AV43,IF(R6=Rækker!AX29,Rækker!AY43,IF(R6=Rækker!BA29,Rækker!BB43,IF(R6=Rækker!BD29,Rækker!BE43,IF(R6=Rækker!BG29,Rækker!BH43,0))))))</f>
        <v>12</v>
      </c>
      <c r="CY19" s="25">
        <f t="shared" si="55"/>
        <v>1</v>
      </c>
      <c r="CZ19" s="25" t="str">
        <f t="shared" si="56"/>
        <v>1X</v>
      </c>
      <c r="DA19" s="25">
        <f>IF(T6=Rækker!B29,Rækker!B43,IF(T6=Rækker!E29,Rækker!E43,IF(T6=Rækker!H29,Rækker!H43,IF(T6=Rækker!K29,Rækker!K43,IF(T6=Rækker!N29,Rækker!N43,IF(T6=Rækker!Q29,Rækker!Q43,IF(T6=Rækker!T29,Rækker!T43,DB19)))))))</f>
        <v>1</v>
      </c>
      <c r="DB19" s="25">
        <f>IF(T6=Rækker!W29,Rækker!W43,IF(T6=Rækker!Z29,Rækker!Z43,IF(T6=Rækker!AC29,Rækker!AC43,IF(T6=Rækker!AF29,Rækker!AF43,IF(T6=Rækker!AI29,Rækker!AI43,IF(T6=Rækker!AL29,Rækker!AL43,IF(T6=Rækker!AO29,Rækker!AO43,DC19)))))))</f>
        <v>1</v>
      </c>
      <c r="DC19" s="25">
        <f>IF(T6=Rækker!AR29,Rækker!AR43,IF(T6=Rækker!AU29,Rækker!AU43,IF(T6=Rækker!AX29,Rækker!AX43,IF(T6=Rækker!BA29,Rækker!BA43,IF(T6=Rækker!BD29,Rækker!BD43,IF(T6=Rækker!BG29,Rækker!BG43,0))))))</f>
        <v>1</v>
      </c>
      <c r="DD19" s="25" t="str">
        <f>IF(T6=Rækker!B29,Rækker!C43,IF(T6=Rækker!E29,Rækker!F43,IF(T6=Rækker!H29,Rækker!I43,IF(T6=Rækker!K29,Rækker!L43,IF(T6=Rækker!N29,Rækker!O43,IF(T6=Rækker!Q29,Rækker!R43,IF(T6=Rækker!T29,Rækker!U43,DE19)))))))</f>
        <v>1x</v>
      </c>
      <c r="DE19" s="25" t="str">
        <f>IF(T6=Rækker!W29,Rækker!X43,IF(T6=Rækker!Z29,Rækker!AA43,IF(T6=Rækker!AC29,Rækker!AD43,IF(T6=Rækker!AF29,Rækker!AG43,IF(T6=Rækker!AI29,Rækker!AJ43,IF(T6=Rækker!AL29,Rækker!AM43,IF(T6=Rækker!AO29,Rækker!AP43,DF19)))))))</f>
        <v>1x</v>
      </c>
      <c r="DF19" s="25" t="str">
        <f>IF(T6=Rækker!AR29,Rækker!AS43,IF(T6=Rækker!AU29,Rækker!AV43,IF(T6=Rækker!AX29,Rækker!AY43,IF(T6=Rækker!BA29,Rækker!BB43,IF(T6=Rækker!BD29,Rækker!BE43,IF(T6=Rækker!BG29,Rækker!BH43,0))))))</f>
        <v>1x</v>
      </c>
      <c r="DG19" s="25" t="str">
        <f t="shared" si="57"/>
        <v>X</v>
      </c>
      <c r="DH19" s="25" t="str">
        <f t="shared" si="58"/>
        <v>1X2</v>
      </c>
      <c r="DI19" s="25" t="str">
        <f>IF(V6=Rækker!B29,Rækker!B43,IF(V6=Rækker!E29,Rækker!E43,IF(V6=Rækker!H29,Rækker!H43,IF(V6=Rækker!K29,Rækker!K43,IF(V6=Rækker!N29,Rækker!N43,IF(V6=Rækker!Q29,Rækker!Q43,IF(V6=Rækker!T29,Rækker!T43,DJ19)))))))</f>
        <v>x</v>
      </c>
      <c r="DJ19" s="25" t="str">
        <f>IF(V6=Rækker!W29,Rækker!W43,IF(V6=Rækker!Z29,Rækker!Z43,IF(V6=Rækker!AC29,Rækker!AC43,IF(V6=Rækker!AF29,Rækker!AF43,IF(V6=Rækker!AI29,Rækker!AI43,IF(V6=Rækker!AL29,Rækker!AL43,IF(V6=Rækker!AO29,Rækker!AO43,DK19)))))))</f>
        <v>x</v>
      </c>
      <c r="DK19" s="25" t="str">
        <f>IF(V6=Rækker!AR29,Rækker!AR43,IF(V6=Rækker!AU29,Rækker!AU43,IF(V6=Rækker!AX29,Rækker!AX43,IF(V6=Rækker!BA29,Rækker!BA43,IF(V6=Rækker!BD29,Rækker!BD43,IF(V6=Rækker!BG29,Rækker!BG43,0))))))</f>
        <v>x</v>
      </c>
      <c r="DL19" s="25" t="str">
        <f>IF(V6=Rækker!B29,Rækker!C43,IF(V6=Rækker!E29,Rækker!F43,IF(V6=Rækker!H29,Rækker!I43,IF(V6=Rækker!K29,Rækker!L43,IF(V6=Rækker!N29,Rækker!O43,IF(V6=Rækker!Q29,Rækker!R43,IF(V6=Rækker!T29,Rækker!U43,DM19)))))))</f>
        <v>1x2</v>
      </c>
      <c r="DM19" s="25" t="str">
        <f>IF(V6=Rækker!W29,Rækker!X43,IF(V6=Rækker!Z29,Rækker!AA43,IF(V6=Rækker!AC29,Rækker!AD43,IF(V6=Rækker!AF29,Rækker!AG43,IF(V6=Rækker!AI29,Rækker!AJ43,IF(V6=Rækker!AL29,Rækker!AM43,IF(V6=Rækker!AO29,Rækker!AP43,DN19)))))))</f>
        <v>1x2</v>
      </c>
      <c r="DN19" s="25" t="str">
        <f>IF(V6=Rækker!AR29,Rækker!AS43,IF(V6=Rækker!AU29,Rækker!AV43,IF(V6=Rækker!AX29,Rækker!AY43,IF(V6=Rækker!BA29,Rækker!BB43,IF(V6=Rækker!BD29,Rækker!BE43,IF(V6=Rækker!BG29,Rækker!BH43,0))))))</f>
        <v>1x2</v>
      </c>
      <c r="DO19" s="25">
        <f t="shared" si="59"/>
        <v>1</v>
      </c>
      <c r="DP19" s="25" t="str">
        <f t="shared" si="60"/>
        <v>1X</v>
      </c>
      <c r="DQ19" s="25">
        <f>IF(X6=Rækker!B29,Rækker!B43,IF(X6=Rækker!E29,Rækker!E43,IF(X6=Rækker!H29,Rækker!H43,IF(X6=Rækker!K29,Rækker!K43,IF(X6=Rækker!N29,Rækker!N43,IF(X6=Rækker!Q29,Rækker!Q43,IF(X6=Rækker!T29,Rækker!T43,DR19)))))))</f>
        <v>1</v>
      </c>
      <c r="DR19" s="25">
        <f>IF(X6=Rækker!W29,Rækker!W43,IF(X6=Rækker!Z29,Rækker!Z43,IF(X6=Rækker!AC29,Rækker!AC43,IF(X6=Rækker!AF29,Rækker!AF43,IF(X6=Rækker!AI29,Rækker!AI43,IF(X6=Rækker!AL29,Rækker!AL43,IF(X6=Rækker!AO29,Rækker!AO43,DS19)))))))</f>
        <v>0</v>
      </c>
      <c r="DS19" s="25">
        <f>IF(X6=Rækker!AR29,Rækker!AR43,IF(X6=Rækker!AU29,Rækker!AU43,IF(X6=Rækker!AX29,Rækker!AX43,IF(X6=Rækker!BA29,Rækker!BA43,IF(X6=Rækker!BD29,Rækker!BD43,IF(X6=Rækker!BG29,Rækker!BG43,0))))))</f>
        <v>0</v>
      </c>
      <c r="DT19" s="25" t="str">
        <f>IF(X6=Rækker!B29,Rækker!C43,IF(X6=Rækker!E29,Rækker!F43,IF(X6=Rækker!H29,Rækker!I43,IF(X6=Rækker!K29,Rækker!L43,IF(X6=Rækker!N29,Rækker!O43,IF(X6=Rækker!Q29,Rækker!R43,IF(X6=Rækker!T29,Rækker!U43,DU19)))))))</f>
        <v>1x</v>
      </c>
      <c r="DU19" s="25">
        <f>IF(X6=Rækker!W29,Rækker!X43,IF(X6=Rækker!Z29,Rækker!AA43,IF(X6=Rækker!AC29,Rækker!AD43,IF(X6=Rækker!AF29,Rækker!AG43,IF(X6=Rækker!AI29,Rækker!AJ43,IF(X6=Rækker!AL29,Rækker!AM43,IF(X6=Rækker!AO29,Rækker!AP43,DV19)))))))</f>
        <v>0</v>
      </c>
      <c r="DV19" s="25">
        <f>IF(X6=Rækker!AR29,Rækker!AS43,IF(X6=Rækker!AU29,Rækker!AV43,IF(X6=Rækker!AX29,Rækker!AY43,IF(X6=Rækker!BA29,Rækker!BB43,IF(X6=Rækker!BD29,Rækker!BE43,IF(X6=Rækker!BG29,Rækker!BH43,0))))))</f>
        <v>0</v>
      </c>
      <c r="DW19" s="25">
        <f t="shared" si="61"/>
        <v>1</v>
      </c>
      <c r="DX19" s="25">
        <f t="shared" si="62"/>
        <v>1</v>
      </c>
      <c r="DY19" s="25">
        <f>IF(Z6=Rækker!B29,Rækker!B43,IF(Z6=Rækker!E29,Rækker!E43,IF(Z6=Rækker!H29,Rækker!H43,IF(Z6=Rækker!K29,Rækker!K43,IF(Z6=Rækker!N29,Rækker!N43,IF(Z6=Rækker!Q29,Rækker!Q43,IF(Z6=Rækker!T29,Rækker!T43,DZ19)))))))</f>
        <v>1</v>
      </c>
      <c r="DZ19" s="25">
        <f>IF(Z6=Rækker!W29,Rækker!W43,IF(Z6=Rækker!Z29,Rækker!Z43,IF(Z6=Rækker!AC29,Rækker!AC43,IF(Z6=Rækker!AF29,Rækker!AF43,IF(Z6=Rækker!AI29,Rækker!AI43,IF(Z6=Rækker!AL29,Rækker!AL43,IF(Z6=Rækker!AO29,Rækker!AO43,EA19)))))))</f>
        <v>0</v>
      </c>
      <c r="EA19" s="25">
        <f>IF(Z6=Rækker!AR29,Rækker!AR43,IF(Z6=Rækker!AU29,Rækker!AU43,IF(Z6=Rækker!AX29,Rækker!AX43,IF(Z6=Rækker!BA29,Rækker!BA43,IF(Z6=Rækker!BD29,Rækker!BD43,IF(Z6=Rækker!BG29,Rækker!BG43,0))))))</f>
        <v>0</v>
      </c>
      <c r="EB19" s="25">
        <f>IF(Z6=Rækker!B29,Rækker!C43,IF(Z6=Rækker!E29,Rækker!F43,IF(Z6=Rækker!H29,Rækker!I43,IF(Z6=Rækker!K29,Rækker!L43,IF(Z6=Rækker!N29,Rækker!O43,IF(Z6=Rækker!Q29,Rækker!R43,IF(Z6=Rækker!T29,Rækker!U43,EC19)))))))</f>
        <v>1</v>
      </c>
      <c r="EC19" s="25">
        <f>IF(Z6=Rækker!W29,Rækker!X43,IF(Z6=Rækker!Z29,Rækker!AA43,IF(Z6=Rækker!AC29,Rækker!AD43,IF(Z6=Rækker!AF29,Rækker!AG43,IF(Z6=Rækker!AI29,Rækker!AJ43,IF(Z6=Rækker!AL29,Rækker!AM43,IF(Z6=Rækker!AO29,Rækker!AP43,ED19)))))))</f>
        <v>0</v>
      </c>
      <c r="ED19" s="25">
        <f>IF(Z6=Rækker!AR29,Rækker!AS43,IF(Z6=Rækker!AU29,Rækker!AV43,IF(Z6=Rækker!AX29,Rækker!AY43,IF(Z6=Rækker!BA29,Rækker!BB43,IF(Z6=Rækker!BD29,Rækker!BE43,IF(Z6=Rækker!BG29,Rækker!BH43,0))))))</f>
        <v>0</v>
      </c>
      <c r="EE19" s="25">
        <f t="shared" si="63"/>
        <v>1</v>
      </c>
      <c r="EF19" s="25">
        <f t="shared" si="64"/>
        <v>12</v>
      </c>
      <c r="EG19" s="25">
        <f>IF(AB6=Rækker!B29,Rækker!B43,IF(AB6=Rækker!E29,Rækker!E43,IF(AB6=Rækker!H29,Rækker!H43,IF(AB6=Rækker!K29,Rækker!K43,IF(AB6=Rækker!N29,Rækker!N43,IF(AB6=Rækker!Q29,Rækker!Q43,IF(AB6=Rækker!T29,Rækker!T43,EH19)))))))</f>
        <v>1</v>
      </c>
      <c r="EH19" s="25">
        <f>IF(AB6=Rækker!W29,Rækker!W43,IF(AB6=Rækker!Z29,Rækker!Z43,IF(AB6=Rækker!AC29,Rækker!AC43,IF(AB6=Rækker!AF29,Rækker!AF43,IF(AB6=Rækker!AI29,Rækker!AI43,IF(AB6=Rækker!AL29,Rækker!AL43,IF(AB6=Rækker!AO29,Rækker!AO43,EI19)))))))</f>
        <v>1</v>
      </c>
      <c r="EI19" s="25">
        <f>IF(AB6=Rækker!AR29,Rækker!AR43,IF(AB6=Rækker!AU29,Rækker!AU43,IF(AB6=Rækker!AX29,Rækker!AX43,IF(AB6=Rækker!BA29,Rækker!BA43,IF(AB6=Rækker!BD29,Rækker!BD43,IF(AB6=Rækker!BG29,Rækker!BG43,0))))))</f>
        <v>1</v>
      </c>
      <c r="EJ19" s="25">
        <f>IF(AB6=Rækker!B29,Rækker!C43,IF(AB6=Rækker!E29,Rækker!F43,IF(AB6=Rækker!H29,Rækker!I43,IF(AB6=Rækker!K29,Rækker!L43,IF(AB6=Rækker!N29,Rækker!O43,IF(AB6=Rækker!Q29,Rækker!R43,IF(AB6=Rækker!T29,Rækker!U43,EK19)))))))</f>
        <v>12</v>
      </c>
      <c r="EK19" s="25">
        <f>IF(AB6=Rækker!W29,Rækker!X43,IF(AB6=Rækker!Z29,Rækker!AA43,IF(AB6=Rækker!AC29,Rækker!AD43,IF(AB6=Rækker!AF29,Rækker!AG43,IF(AB6=Rækker!AI29,Rækker!AJ43,IF(AB6=Rækker!AL29,Rækker!AM43,IF(AB6=Rækker!AO29,Rækker!AP43,EL19)))))))</f>
        <v>12</v>
      </c>
      <c r="EL19" s="25">
        <f>IF(AB6=Rækker!AR29,Rækker!AS43,IF(AB6=Rækker!AU29,Rækker!AV43,IF(AB6=Rækker!AX29,Rækker!AY43,IF(AB6=Rækker!BA29,Rækker!BB43,IF(AB6=Rækker!BD29,Rækker!BE43,IF(AB6=Rækker!BG29,Rækker!BH43,0))))))</f>
        <v>12</v>
      </c>
      <c r="EM19" s="25">
        <f t="shared" si="65"/>
        <v>1</v>
      </c>
      <c r="EN19" s="25" t="str">
        <f t="shared" si="66"/>
        <v>1X</v>
      </c>
      <c r="EO19" s="25">
        <f>IF(AD6=Rækker!B29,Rækker!B43,IF(AD6=Rækker!E29,Rækker!E43,IF(AD6=Rækker!H29,Rækker!H43,IF(AD6=Rækker!K29,Rækker!K43,IF(AD6=Rækker!N29,Rækker!N43,IF(AD6=Rækker!Q29,Rækker!Q43,IF(AD6=Rækker!T29,Rækker!T43,EP19)))))))</f>
        <v>1</v>
      </c>
      <c r="EP19" s="25">
        <f>IF(AD6=Rækker!W29,Rækker!W43,IF(AD6=Rækker!Z29,Rækker!Z43,IF(AD6=Rækker!AC29,Rækker!AC43,IF(AD6=Rækker!AF29,Rækker!AF43,IF(AD6=Rækker!AI29,Rækker!AI43,IF(AD6=Rækker!AL29,Rækker!AL43,IF(AD6=Rækker!AO29,Rækker!AO43,EQ19)))))))</f>
        <v>1</v>
      </c>
      <c r="EQ19" s="25">
        <f>IF(AD6=Rækker!AR29,Rækker!AR43,IF(AD6=Rækker!AU29,Rækker!AU43,IF(AD6=Rækker!AX29,Rækker!AX43,IF(AD6=Rækker!BA29,Rækker!BA43,IF(AD6=Rækker!BD29,Rækker!BD43,IF(AD6=Rækker!BG29,Rækker!BG43,0))))))</f>
        <v>0</v>
      </c>
      <c r="ER19" s="25" t="str">
        <f>IF(AD6=Rækker!B29,Rækker!C43,IF(AD6=Rækker!E29,Rækker!F43,IF(AD6=Rækker!H29,Rækker!I43,IF(AD6=Rækker!K29,Rækker!L43,IF(AD6=Rækker!N29,Rækker!O43,IF(AD6=Rækker!Q29,Rækker!R43,IF(AD6=Rækker!T29,Rækker!U43,ES19)))))))</f>
        <v>1x</v>
      </c>
      <c r="ES19" s="25" t="str">
        <f>IF(AD6=Rækker!W29,Rækker!X43,IF(AD6=Rækker!Z29,Rækker!AA43,IF(AD6=Rækker!AC29,Rækker!AD43,IF(AD6=Rækker!AF29,Rækker!AG43,IF(AD6=Rækker!AI29,Rækker!AJ43,IF(AD6=Rækker!AL29,Rækker!AM43,IF(AD6=Rækker!AO29,Rækker!AP43,ET19)))))))</f>
        <v>1x</v>
      </c>
      <c r="ET19" s="25">
        <f>IF(AD6=Rækker!AR29,Rækker!AS43,IF(AD6=Rækker!AU29,Rækker!AV43,IF(AD6=Rækker!AX29,Rækker!AY43,IF(AD6=Rækker!BA29,Rækker!BB43,IF(AD6=Rækker!BD29,Rækker!BE43,IF(AD6=Rækker!BG29,Rækker!BH43,0))))))</f>
        <v>0</v>
      </c>
      <c r="EU19" s="25">
        <f t="shared" si="67"/>
        <v>1</v>
      </c>
      <c r="EV19" s="25">
        <f t="shared" si="68"/>
        <v>1</v>
      </c>
      <c r="EW19" s="25">
        <f>IF(AF6=Rækker!B29,Rækker!B43,IF(AF6=Rækker!E29,Rækker!E43,IF(AF6=Rækker!H29,Rækker!H43,IF(AF6=Rækker!K29,Rækker!K43,IF(AF6=Rækker!N29,Rækker!N43,IF(AF6=Rækker!Q29,Rækker!Q43,IF(AF6=Rækker!T29,Rækker!T43,EX19)))))))</f>
        <v>1</v>
      </c>
      <c r="EX19" s="25">
        <f>IF(AF6=Rækker!W29,Rækker!W43,IF(AF6=Rækker!Z29,Rækker!Z43,IF(AF6=Rækker!AC29,Rækker!AC43,IF(AF6=Rækker!AF29,Rækker!AF43,IF(AF6=Rækker!AI29,Rækker!AI43,IF(AF6=Rækker!AL29,Rækker!AL43,IF(AF6=Rækker!AO29,Rækker!AO43,EY19)))))))</f>
        <v>1</v>
      </c>
      <c r="EY19" s="25">
        <f>IF(AF6=Rækker!AR29,Rækker!AR43,IF(AF6=Rækker!AU29,Rækker!AU43,IF(AF6=Rækker!AX29,Rækker!AX43,IF(AF6=Rækker!BA29,Rækker!BA43,IF(AF6=Rækker!BD29,Rækker!BD43,IF(AF6=Rækker!BG29,Rækker!BG43,0))))))</f>
        <v>0</v>
      </c>
      <c r="EZ19" s="25">
        <f>IF(AF6=Rækker!B29,Rækker!C43,IF(AF6=Rækker!E29,Rækker!F43,IF(AF6=Rækker!H29,Rækker!I43,IF(AF6=Rækker!K29,Rækker!L43,IF(AF6=Rækker!N29,Rækker!O43,IF(AF6=Rækker!Q29,Rækker!R43,IF(AF6=Rækker!T29,Rækker!U43,FA19)))))))</f>
        <v>1</v>
      </c>
      <c r="FA19" s="25">
        <f>IF(AF6=Rækker!W29,Rækker!X43,IF(AF6=Rækker!Z29,Rækker!AA43,IF(AF6=Rækker!AC29,Rækker!AD43,IF(AF6=Rækker!AF29,Rækker!AG43,IF(AF6=Rækker!AI29,Rækker!AJ43,IF(AF6=Rækker!AL29,Rækker!AM43,IF(AF6=Rækker!AO29,Rækker!AP43,FB19)))))))</f>
        <v>1</v>
      </c>
      <c r="FB19" s="25">
        <f>IF(AF6=Rækker!AR29,Rækker!AS43,IF(AF6=Rækker!AU29,Rækker!AV43,IF(AF6=Rækker!AX29,Rækker!AY43,IF(AF6=Rækker!BA29,Rækker!BB43,IF(AF6=Rækker!BD29,Rækker!BE43,IF(AF6=Rækker!BG29,Rækker!BH43,0))))))</f>
        <v>0</v>
      </c>
      <c r="FC19" s="25">
        <f t="shared" si="69"/>
        <v>1</v>
      </c>
      <c r="FD19" s="25">
        <f t="shared" si="70"/>
        <v>1</v>
      </c>
      <c r="FE19" s="25">
        <f>IF(AH6=Rækker!B29,Rækker!B43,IF(AH6=Rækker!E29,Rækker!E43,IF(AH6=Rækker!H29,Rækker!H43,IF(AH6=Rækker!K29,Rækker!K43,IF(AH6=Rækker!N29,Rækker!N43,IF(AH6=Rækker!Q29,Rækker!Q43,IF(AH6=Rækker!T29,Rækker!T43,FF19)))))))</f>
        <v>1</v>
      </c>
      <c r="FF19" s="25">
        <f>IF(AH6=Rækker!W29,Rækker!W43,IF(AH6=Rækker!Z29,Rækker!Z43,IF(AH6=Rækker!AC29,Rækker!AC43,IF(AH6=Rækker!AF29,Rækker!AF43,IF(AH6=Rækker!AI29,Rækker!AI43,IF(AH6=Rækker!AL29,Rækker!AL43,IF(AH6=Rækker!AO29,Rækker!AO43,FG19)))))))</f>
        <v>1</v>
      </c>
      <c r="FG19" s="25">
        <f>IF(AH6=Rækker!AR29,Rækker!AR43,IF(AH6=Rækker!AU29,Rækker!AU43,IF(AH6=Rækker!AX29,Rækker!AX43,IF(AH6=Rækker!BA29,Rækker!BA43,IF(AH6=Rækker!BD29,Rækker!BD43,IF(AH6=Rækker!BG29,Rækker!BG43,0))))))</f>
        <v>0</v>
      </c>
      <c r="FH19" s="25">
        <f>IF(AH6=Rækker!B29,Rækker!C43,IF(AH6=Rækker!E29,Rækker!F43,IF(AH6=Rækker!H29,Rækker!I43,IF(AH6=Rækker!K29,Rækker!L43,IF(AH6=Rækker!N29,Rækker!O43,IF(AH6=Rækker!Q29,Rækker!R43,IF(AH6=Rækker!T29,Rækker!U43,FI19)))))))</f>
        <v>1</v>
      </c>
      <c r="FI19" s="25">
        <f>IF(AH6=Rækker!W29,Rækker!X43,IF(AH6=Rækker!Z29,Rækker!AA43,IF(AH6=Rækker!AC29,Rækker!AD43,IF(AH6=Rækker!AF29,Rækker!AG43,IF(AH6=Rækker!AI29,Rækker!AJ43,IF(AH6=Rækker!AL29,Rækker!AM43,IF(AH6=Rækker!AO29,Rækker!AP43,FJ19)))))))</f>
        <v>1</v>
      </c>
      <c r="FJ19" s="25">
        <f>IF(AH6=Rækker!AR29,Rækker!AS43,IF(AH6=Rækker!AU29,Rækker!AV43,IF(AH6=Rækker!AX29,Rækker!AY43,IF(AH6=Rækker!BA29,Rækker!BB43,IF(AH6=Rækker!BD29,Rækker!BE43,IF(AH6=Rækker!BG29,Rækker!BH43,0))))))</f>
        <v>0</v>
      </c>
      <c r="FK19" s="25">
        <f t="shared" si="71"/>
        <v>1</v>
      </c>
      <c r="FL19" s="25">
        <f t="shared" si="72"/>
        <v>1</v>
      </c>
      <c r="FM19" s="25">
        <f>IF(AJ6=Rækker!B29,Rækker!B43,IF(AJ6=Rækker!E29,Rækker!E43,IF(AJ6=Rækker!H29,Rækker!H43,IF(AJ6=Rækker!K29,Rækker!K43,IF(AJ6=Rækker!N29,Rækker!N43,IF(AJ6=Rækker!Q29,Rækker!Q43,IF(AJ6=Rækker!T29,Rækker!T43,FN19)))))))</f>
        <v>1</v>
      </c>
      <c r="FN19" s="25">
        <f>IF(AJ6=Rækker!W29,Rækker!W43,IF(AJ6=Rækker!Z29,Rækker!Z43,IF(AJ6=Rækker!AC29,Rækker!AC43,IF(AJ6=Rækker!AF29,Rækker!AF43,IF(AJ6=Rækker!AI29,Rækker!AI43,IF(AJ6=Rækker!AL29,Rækker!AL43,IF(AJ6=Rækker!AO29,Rækker!AO43,FO19)))))))</f>
        <v>0</v>
      </c>
      <c r="FO19" s="25">
        <f>IF(AJ6=Rækker!AR29,Rækker!AR43,IF(AJ6=Rækker!AU29,Rækker!AU43,IF(AJ6=Rækker!AX29,Rækker!AX43,IF(AJ6=Rækker!BA29,Rækker!BA43,IF(AJ6=Rækker!BD29,Rækker!BD43,IF(AJ6=Rækker!BG29,Rækker!BG43,0))))))</f>
        <v>0</v>
      </c>
      <c r="FP19" s="25">
        <f>IF(AJ6=Rækker!B29,Rækker!C43,IF(AJ6=Rækker!E29,Rækker!F43,IF(AJ6=Rækker!H29,Rækker!I43,IF(AJ6=Rækker!K29,Rækker!L43,IF(AJ6=Rækker!N29,Rækker!O43,IF(AJ6=Rækker!Q29,Rækker!R43,IF(AJ6=Rækker!T29,Rækker!U43,FQ19)))))))</f>
        <v>1</v>
      </c>
      <c r="FQ19" s="25">
        <f>IF(AJ6=Rækker!W29,Rækker!X43,IF(AJ6=Rækker!Z29,Rækker!AA43,IF(AJ6=Rækker!AC29,Rækker!AD43,IF(AJ6=Rækker!AF29,Rækker!AG43,IF(AJ6=Rækker!AI29,Rækker!AJ43,IF(AJ6=Rækker!AL29,Rækker!AM43,IF(AJ6=Rækker!AO29,Rækker!AP43,FR19)))))))</f>
        <v>0</v>
      </c>
      <c r="FR19" s="25">
        <f>IF(AJ6=Rækker!AR29,Rækker!AS43,IF(AJ6=Rækker!AU29,Rækker!AV43,IF(AJ6=Rækker!AX29,Rækker!AY43,IF(AJ6=Rækker!BA29,Rækker!BB43,IF(AJ6=Rækker!BD29,Rækker!BE43,IF(AJ6=Rækker!BG29,Rækker!BH43,0))))))</f>
        <v>0</v>
      </c>
      <c r="FS19" s="25" t="str">
        <f t="shared" si="73"/>
        <v>X</v>
      </c>
      <c r="FT19" s="25" t="str">
        <f t="shared" si="74"/>
        <v>1X2</v>
      </c>
      <c r="FU19" s="25" t="str">
        <f>IF(AL6=Rækker!B29,Rækker!B43,IF(AL6=Rækker!E29,Rækker!E43,IF(AL6=Rækker!H29,Rækker!H43,IF(AL6=Rækker!K29,Rækker!K43,IF(AL6=Rækker!N29,Rækker!N43,IF(AL6=Rækker!Q29,Rækker!Q43,IF(AL6=Rækker!T29,Rækker!T43,FV19)))))))</f>
        <v>x</v>
      </c>
      <c r="FV19" s="25" t="str">
        <f>IF(AL6=Rækker!W29,Rækker!W43,IF(AL6=Rækker!Z29,Rækker!Z43,IF(AL6=Rækker!AC29,Rækker!AC43,IF(AL6=Rækker!AF29,Rækker!AF43,IF(AL6=Rækker!AI29,Rækker!AI43,IF(AL6=Rækker!AL29,Rækker!AL43,IF(AL6=Rækker!AO29,Rækker!AO43,FW19)))))))</f>
        <v>x</v>
      </c>
      <c r="FW19" s="25" t="str">
        <f>IF(AL6=Rækker!AR29,Rækker!AR43,IF(AL6=Rækker!AU29,Rækker!AU43,IF(AL6=Rækker!AX29,Rækker!AX43,IF(AL6=Rækker!BA29,Rækker!BA43,IF(AL6=Rækker!BD29,Rækker!BD43,IF(AL6=Rækker!BG29,Rækker!BG43,0))))))</f>
        <v>x</v>
      </c>
      <c r="FX19" s="25" t="str">
        <f>IF(AL6=Rækker!B29,Rækker!C43,IF(AL6=Rækker!E29,Rækker!F43,IF(AL6=Rækker!H29,Rækker!I43,IF(AL6=Rækker!K29,Rækker!L43,IF(AL6=Rækker!N29,Rækker!O43,IF(AL6=Rækker!Q29,Rækker!R43,IF(AL6=Rækker!T29,Rækker!U43,FY19)))))))</f>
        <v>1x2</v>
      </c>
      <c r="FY19" s="25" t="str">
        <f>IF(AL6=Rækker!W29,Rækker!X43,IF(AL6=Rækker!Z29,Rækker!AA43,IF(AL6=Rækker!AC29,Rækker!AD43,IF(AL6=Rækker!AF29,Rækker!AG43,IF(AL6=Rækker!AI29,Rækker!AJ43,IF(AL6=Rækker!AL29,Rækker!AM43,IF(AL6=Rækker!AO29,Rækker!AP43,FZ19)))))))</f>
        <v>1x2</v>
      </c>
      <c r="FZ19" s="25" t="str">
        <f>IF(AL6=Rækker!AR29,Rækker!AS43,IF(AL6=Rækker!AU29,Rækker!AV43,IF(AL6=Rækker!AX29,Rækker!AY43,IF(AL6=Rækker!BA29,Rækker!BB43,IF(AL6=Rækker!BD29,Rækker!BE43,IF(AL6=Rækker!BG29,Rækker!BH43,0))))))</f>
        <v>1x2</v>
      </c>
      <c r="GA19" s="25">
        <f t="shared" si="75"/>
        <v>1</v>
      </c>
      <c r="GB19" s="25">
        <f t="shared" si="76"/>
        <v>1</v>
      </c>
      <c r="GC19" s="25">
        <f>IF(AN6=Rækker!B29,Rækker!B43,IF(AN6=Rækker!E29,Rækker!E43,IF(AN6=Rækker!H29,Rækker!H43,IF(AN6=Rækker!K29,Rækker!K43,IF(AN6=Rækker!N29,Rækker!N43,IF(AN6=Rækker!Q29,Rækker!Q43,IF(AN6=Rækker!T29,Rækker!T43,GD19)))))))</f>
        <v>1</v>
      </c>
      <c r="GD19" s="25">
        <f>IF(AN6=Rækker!W29,Rækker!W43,IF(AN6=Rækker!Z29,Rækker!Z43,IF(AN6=Rækker!AC29,Rækker!AC43,IF(AN6=Rækker!AF29,Rækker!AF43,IF(AN6=Rækker!AI29,Rækker!AI43,IF(AN6=Rækker!AL29,Rækker!AL43,IF(AN6=Rækker!AO29,Rækker!AO43,GE19)))))))</f>
        <v>1</v>
      </c>
      <c r="GE19" s="25">
        <f>IF(AN6=Rækker!AR29,Rækker!AR43,IF(AN6=Rækker!AU29,Rækker!AU43,IF(AN6=Rækker!AX29,Rækker!AX43,IF(AN6=Rækker!BA29,Rækker!BA43,IF(AN6=Rækker!BD29,Rækker!BD43,IF(AN6=Rækker!BG29,Rækker!BG43,0))))))</f>
        <v>0</v>
      </c>
      <c r="GF19" s="25">
        <f>IF(AN6=Rækker!B29,Rækker!C43,IF(AN6=Rækker!E29,Rækker!F43,IF(AN6=Rækker!H29,Rækker!I43,IF(AN6=Rækker!K29,Rækker!L43,IF(AN6=Rækker!N29,Rækker!O43,IF(AN6=Rækker!Q29,Rækker!R43,IF(AN6=Rækker!T29,Rækker!U43,GG19)))))))</f>
        <v>1</v>
      </c>
      <c r="GG19" s="25">
        <f>IF(AN6=Rækker!W29,Rækker!X43,IF(AN6=Rækker!Z29,Rækker!AA43,IF(AN6=Rækker!AC29,Rækker!AD43,IF(AN6=Rækker!AF29,Rækker!AG43,IF(AN6=Rækker!AI29,Rækker!AJ43,IF(AN6=Rækker!AL29,Rækker!AM43,IF(AN6=Rækker!AO29,Rækker!AP43,GH19)))))))</f>
        <v>1</v>
      </c>
      <c r="GH19" s="25">
        <f>IF(AN6=Rækker!AR29,Rækker!AS43,IF(AN6=Rækker!AU29,Rækker!AV43,IF(AN6=Rækker!AX29,Rækker!AY43,IF(AN6=Rækker!BA29,Rækker!BB43,IF(AN6=Rækker!BD29,Rækker!BE43,IF(AN6=Rækker!BG29,Rækker!BH43,0))))))</f>
        <v>0</v>
      </c>
      <c r="GI19" s="25">
        <f t="shared" si="77"/>
        <v>1</v>
      </c>
      <c r="GJ19" s="25" t="str">
        <f t="shared" si="78"/>
        <v>1X</v>
      </c>
      <c r="GK19" s="25">
        <f>IF(AP6=Rækker!B29,Rækker!B43,IF(AP6=Rækker!E29,Rækker!E43,IF(AP6=Rækker!H29,Rækker!H43,IF(AP6=Rækker!K29,Rækker!K43,IF(AP6=Rækker!N29,Rækker!N43,IF(AP6=Rækker!Q29,Rækker!Q43,IF(AP6=Rækker!T29,Rækker!T43,GL19)))))))</f>
        <v>1</v>
      </c>
      <c r="GL19" s="25">
        <f>IF(AP6=Rækker!W29,Rækker!W43,IF(AP6=Rækker!Z29,Rækker!Z43,IF(AP6=Rækker!AC29,Rækker!AC43,IF(AP6=Rækker!AF29,Rækker!AF43,IF(AP6=Rækker!AI29,Rækker!AI43,IF(AP6=Rækker!AL29,Rækker!AL43,IF(AP6=Rækker!AO29,Rækker!AO43,GM19)))))))</f>
        <v>0</v>
      </c>
      <c r="GM19" s="25">
        <f>IF(AP6=Rækker!AR29,Rækker!AR43,IF(AP6=Rækker!AU29,Rækker!AU43,IF(AP6=Rækker!AX29,Rækker!AX43,IF(AP6=Rækker!BA29,Rækker!BA43,IF(AP6=Rækker!BD29,Rækker!BD43,IF(AP6=Rækker!BG29,Rækker!BG43,0))))))</f>
        <v>0</v>
      </c>
      <c r="GN19" s="25" t="str">
        <f>IF(AP6=Rækker!B29,Rækker!C43,IF(AP6=Rækker!E29,Rækker!F43,IF(AP6=Rækker!H29,Rækker!I43,IF(AP6=Rækker!K29,Rækker!L43,IF(AP6=Rækker!N29,Rækker!O43,IF(AP6=Rækker!Q29,Rækker!R43,IF(AP6=Rækker!T29,Rækker!U43,GO19)))))))</f>
        <v>1x</v>
      </c>
      <c r="GO19" s="25">
        <f>IF(AP6=Rækker!W29,Rækker!X43,IF(AP6=Rækker!Z29,Rækker!AA43,IF(AP6=Rækker!AC29,Rækker!AD43,IF(AP6=Rækker!AF29,Rækker!AG43,IF(AP6=Rækker!AI29,Rækker!AJ43,IF(AP6=Rækker!AL29,Rækker!AM43,IF(AP6=Rækker!AO29,Rækker!AP43,GP19)))))))</f>
        <v>0</v>
      </c>
      <c r="GP19" s="25">
        <f>IF(AP6=Rækker!AR29,Rækker!AS43,IF(AP6=Rækker!AU29,Rækker!AV43,IF(AP6=Rækker!AX29,Rækker!AY43,IF(AP6=Rækker!BA29,Rækker!BB43,IF(AP6=Rækker!BD29,Rækker!BE43,IF(AP6=Rækker!BG29,Rækker!BH43,0))))))</f>
        <v>0</v>
      </c>
      <c r="GQ19" s="25">
        <f t="shared" si="79"/>
        <v>1</v>
      </c>
      <c r="GR19" s="25">
        <f t="shared" si="80"/>
        <v>12</v>
      </c>
      <c r="GS19" s="25">
        <f>IF(AR6=Rækker!B29,Rækker!B43,IF(AR6=Rækker!E29,Rækker!E43,IF(AR6=Rækker!H29,Rækker!H43,IF(AR6=Rækker!K29,Rækker!K43,IF(AR6=Rækker!N29,Rækker!N43,IF(AR6=Rækker!Q29,Rækker!Q43,IF(AR6=Rækker!T29,Rækker!T43,GT19)))))))</f>
        <v>1</v>
      </c>
      <c r="GT19" s="25">
        <f>IF(AR6=Rækker!W29,Rækker!W43,IF(AR6=Rækker!Z29,Rækker!Z43,IF(AR6=Rækker!AC29,Rækker!AC43,IF(AR6=Rækker!AF29,Rækker!AF43,IF(AR6=Rækker!AI29,Rækker!AI43,IF(AR6=Rækker!AL29,Rækker!AL43,IF(AR6=Rækker!AO29,Rækker!AO43,GU19)))))))</f>
        <v>1</v>
      </c>
      <c r="GU19" s="25">
        <f>IF(AR6=Rækker!AR29,Rækker!AR43,IF(AR6=Rækker!AU29,Rækker!AU43,IF(AR6=Rækker!AX29,Rækker!AX43,IF(AR6=Rækker!BA29,Rækker!BA43,IF(AR6=Rækker!BD29,Rækker!BD43,IF(AR6=Rækker!BG29,Rækker!BG43,0))))))</f>
        <v>0</v>
      </c>
      <c r="GV19" s="25">
        <f>IF(AR6=Rækker!B29,Rækker!C43,IF(AR6=Rækker!E29,Rækker!F43,IF(AR6=Rækker!H29,Rækker!I43,IF(AR6=Rækker!K29,Rækker!L43,IF(AR6=Rækker!N29,Rækker!O43,IF(AR6=Rækker!Q29,Rækker!R43,IF(AR6=Rækker!T29,Rækker!U43,GW19)))))))</f>
        <v>12</v>
      </c>
      <c r="GW19" s="25">
        <f>IF(AR6=Rækker!W29,Rækker!X43,IF(AR6=Rækker!Z29,Rækker!AA43,IF(AR6=Rækker!AC29,Rækker!AD43,IF(AR6=Rækker!AF29,Rækker!AG43,IF(AR6=Rækker!AI29,Rækker!AJ43,IF(AR6=Rækker!AL29,Rækker!AM43,IF(AR6=Rækker!AO29,Rækker!AP43,GX19)))))))</f>
        <v>12</v>
      </c>
      <c r="GX19" s="25">
        <f>IF(AR6=Rækker!AR29,Rækker!AS43,IF(AR6=Rækker!AU29,Rækker!AV43,IF(AR6=Rækker!AX29,Rækker!AY43,IF(AR6=Rækker!BA29,Rækker!BB43,IF(AR6=Rækker!BD29,Rækker!BE43,IF(AR6=Rækker!BG29,Rækker!BH43,0))))))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Wimbledon - Peterborough..........................................................................................</v>
      </c>
      <c r="D20" s="121" t="s">
        <v>109</v>
      </c>
      <c r="E20" s="94" t="str">
        <f>IF('1. Division'!E20&lt;&gt;"",'1. Division'!E20,"")</f>
        <v/>
      </c>
      <c r="F20" s="36">
        <f t="shared" si="0"/>
        <v>1</v>
      </c>
      <c r="G20" s="38">
        <f t="shared" si="1"/>
        <v>1</v>
      </c>
      <c r="H20" s="36">
        <f t="shared" si="2"/>
        <v>1</v>
      </c>
      <c r="I20" s="37">
        <f t="shared" si="3"/>
        <v>1</v>
      </c>
      <c r="J20" s="36">
        <f t="shared" si="4"/>
        <v>1</v>
      </c>
      <c r="K20" s="38" t="str">
        <f t="shared" si="5"/>
        <v>1X</v>
      </c>
      <c r="L20" s="36">
        <f t="shared" si="6"/>
        <v>1</v>
      </c>
      <c r="M20" s="38">
        <f t="shared" si="7"/>
        <v>12</v>
      </c>
      <c r="N20" s="36">
        <f t="shared" si="8"/>
        <v>1</v>
      </c>
      <c r="O20" s="38">
        <f t="shared" si="9"/>
        <v>12</v>
      </c>
      <c r="P20" s="36">
        <f t="shared" si="10"/>
        <v>1</v>
      </c>
      <c r="Q20" s="38">
        <f t="shared" si="11"/>
        <v>12</v>
      </c>
      <c r="R20" s="36">
        <f t="shared" si="12"/>
        <v>1</v>
      </c>
      <c r="S20" s="38">
        <f t="shared" si="13"/>
        <v>12</v>
      </c>
      <c r="T20" s="36">
        <f t="shared" si="14"/>
        <v>1</v>
      </c>
      <c r="U20" s="38">
        <f t="shared" si="15"/>
        <v>1</v>
      </c>
      <c r="V20" s="36">
        <f t="shared" si="16"/>
        <v>1</v>
      </c>
      <c r="W20" s="38">
        <f t="shared" si="17"/>
        <v>12</v>
      </c>
      <c r="X20" s="36" t="str">
        <f t="shared" si="18"/>
        <v>X</v>
      </c>
      <c r="Y20" s="38" t="str">
        <f t="shared" si="19"/>
        <v>1X2</v>
      </c>
      <c r="Z20" s="36">
        <f t="shared" si="20"/>
        <v>1</v>
      </c>
      <c r="AA20" s="38">
        <f t="shared" si="21"/>
        <v>1</v>
      </c>
      <c r="AB20" s="36">
        <f t="shared" si="22"/>
        <v>1</v>
      </c>
      <c r="AC20" s="38">
        <f t="shared" si="23"/>
        <v>12</v>
      </c>
      <c r="AD20" s="36">
        <f t="shared" si="24"/>
        <v>1</v>
      </c>
      <c r="AE20" s="38" t="str">
        <f t="shared" si="25"/>
        <v>1X</v>
      </c>
      <c r="AF20" s="36">
        <f t="shared" si="26"/>
        <v>1</v>
      </c>
      <c r="AG20" s="38" t="str">
        <f t="shared" si="27"/>
        <v>1X</v>
      </c>
      <c r="AH20" s="36">
        <f t="shared" si="28"/>
        <v>1</v>
      </c>
      <c r="AI20" s="38" t="str">
        <f t="shared" si="29"/>
        <v>1X</v>
      </c>
      <c r="AJ20" s="36">
        <f t="shared" si="30"/>
        <v>1</v>
      </c>
      <c r="AK20" s="38" t="str">
        <f t="shared" si="31"/>
        <v>1X</v>
      </c>
      <c r="AL20" s="36">
        <f t="shared" si="32"/>
        <v>1</v>
      </c>
      <c r="AM20" s="38">
        <f t="shared" si="33"/>
        <v>1</v>
      </c>
      <c r="AN20" s="36">
        <f t="shared" si="34"/>
        <v>2</v>
      </c>
      <c r="AO20" s="38" t="str">
        <f t="shared" si="35"/>
        <v>1X2</v>
      </c>
      <c r="AP20" s="36">
        <f t="shared" si="36"/>
        <v>1</v>
      </c>
      <c r="AQ20" s="38">
        <f t="shared" si="37"/>
        <v>12</v>
      </c>
      <c r="AR20" s="36">
        <f t="shared" si="38"/>
        <v>1</v>
      </c>
      <c r="AS20" s="37">
        <f t="shared" si="39"/>
        <v>12</v>
      </c>
      <c r="AT20" s="21">
        <f t="shared" si="40"/>
        <v>0</v>
      </c>
      <c r="AU20" s="25">
        <f t="shared" si="41"/>
        <v>1</v>
      </c>
      <c r="AV20" s="25">
        <f t="shared" si="42"/>
        <v>1</v>
      </c>
      <c r="AW20" s="25">
        <f>IF(F6=Rækker!B29,Rækker!B44,IF(F6=Rækker!E29,Rækker!E44,IF(F6=Rækker!H29,Rækker!H44,IF(F6=Rækker!K29,Rækker!K44,IF(F6=Rækker!N29,Rækker!N44,IF(F6=Rækker!Q29,Rækker!Q44,IF(F6=Rækker!T29,Rækker!T44,AX20)))))))</f>
        <v>1</v>
      </c>
      <c r="AX20" s="25">
        <f>IF(F6=Rækker!W29,Rækker!W44,IF(F6=Rækker!Z29,Rækker!Z44,IF(F6=Rækker!AC29,Rækker!AC44,IF(F6=Rækker!AF29,Rækker!AF44,IF(F6=Rækker!AI29,Rækker!AI44,IF(F6=Rækker!AL29,Rækker!AL44,IF(F6=Rækker!AO29,Rækker!AO44,AY20)))))))</f>
        <v>0</v>
      </c>
      <c r="AY20" s="25">
        <f>IF(F6=Rækker!AR29,Rækker!AR44,IF(F6=Rækker!AU29,Rækker!AU44,IF(F6=Rækker!AX29,Rækker!AX44,IF(F6=Rækker!BA29,Rækker!BA44,IF(F6=Rækker!BD29,Rækker!BD44,IF(F6=Rækker!BG29,Rækker!BG44,0))))))</f>
        <v>0</v>
      </c>
      <c r="AZ20" s="25">
        <f>IF(F6=Rækker!B29,Rækker!C44,IF(F6=Rækker!E29,Rækker!F44,IF(F6=Rækker!H29,Rækker!I44,IF(F6=Rækker!K29,Rækker!L44,IF(F6=Rækker!N29,Rækker!O44,IF(F6=Rækker!Q29,Rækker!R44,IF(F6=Rækker!T29,Rækker!U44,BA20)))))))</f>
        <v>1</v>
      </c>
      <c r="BA20" s="25">
        <f>IF(F6=Rækker!W29,Rækker!X44,IF(F6=Rækker!Z29,Rækker!AA44,IF(F6=Rækker!AC29,Rækker!AD44,IF(F6=Rækker!AF29,Rækker!AG44,IF(F6=Rækker!AI29,Rækker!AJ44,IF(F6=Rækker!AL29,Rækker!AM44,IF(F6=Rækker!AO29,Rækker!AP44,BB20)))))))</f>
        <v>0</v>
      </c>
      <c r="BB20" s="25">
        <f>IF(F6=Rækker!AR29,Rækker!AS44,IF(F6=Rækker!AU29,Rækker!AV44,IF(F6=Rækker!AX29,Rækker!AY44,IF(F6=Rækker!BA29,Rækker!BB44,IF(F6=Rækker!BD29,Rækker!BE44,IF(F6=Rækker!BG29,Rækker!BH44,0))))))</f>
        <v>0</v>
      </c>
      <c r="BC20" s="25">
        <f t="shared" si="43"/>
        <v>1</v>
      </c>
      <c r="BD20" s="25">
        <f t="shared" si="44"/>
        <v>1</v>
      </c>
      <c r="BE20" s="25">
        <f>IF(H6=Rækker!B29,Rækker!B44,IF(H6=Rækker!E29,Rækker!E44,IF(H6=Rækker!H29,Rækker!H44,IF(H6=Rækker!K29,Rækker!K44,IF(H6=Rækker!N29,Rækker!N44,IF(H6=Rækker!Q29,Rækker!Q44,IF(H6=Rækker!T29,Rækker!T44,BF20)))))))</f>
        <v>1</v>
      </c>
      <c r="BF20" s="25">
        <f>IF(H6=Rækker!W29,Rækker!W44,IF(H6=Rækker!Z29,Rækker!Z44,IF(H6=Rækker!AC29,Rækker!AC44,IF(H6=Rækker!AF29,Rækker!AF44,IF(H6=Rækker!AI29,Rækker!AI44,IF(H6=Rækker!AL29,Rækker!AL44,IF(H6=Rækker!AO29,Rækker!AO44,BG20)))))))</f>
        <v>1</v>
      </c>
      <c r="BG20" s="25">
        <f>IF(H6=Rækker!AR29,Rækker!AR44,IF(H6=Rækker!AU29,Rækker!AU44,IF(H6=Rækker!AX29,Rækker!AX44,IF(H6=Rækker!BA29,Rækker!BA44,IF(H6=Rækker!BD29,Rækker!BD44,IF(H6=Rækker!BG29,Rækker!BG44,0))))))</f>
        <v>0</v>
      </c>
      <c r="BH20" s="25">
        <f>IF(H6=Rækker!B29,Rækker!C44,IF(H6=Rækker!E29,Rækker!F44,IF(H6=Rækker!H29,Rækker!I44,IF(H6=Rækker!K29,Rækker!L44,IF(H6=Rækker!N29,Rækker!O44,IF(H6=Rækker!Q29,Rækker!R44,IF(H6=Rækker!T29,Rækker!U44,BI20)))))))</f>
        <v>1</v>
      </c>
      <c r="BI20" s="25">
        <f>IF(H6=Rækker!W29,Rækker!X44,IF(H6=Rækker!Z29,Rækker!AA44,IF(H6=Rækker!AC29,Rækker!AD44,IF(H6=Rækker!AF29,Rækker!AG44,IF(H6=Rækker!AI29,Rækker!AJ44,IF(H6=Rækker!AL29,Rækker!AM44,IF(H6=Rækker!AO29,Rækker!AP44,BJ20)))))))</f>
        <v>1</v>
      </c>
      <c r="BJ20" s="25">
        <f>IF(H6=Rækker!AR29,Rækker!AS44,IF(H6=Rækker!AU29,Rækker!AV44,IF(H6=Rækker!AX29,Rækker!AY44,IF(H6=Rækker!BA29,Rækker!BB44,IF(H6=Rækker!BD29,Rækker!BE44,IF(H6=Rækker!BG29,Rækker!BH44,0))))))</f>
        <v>0</v>
      </c>
      <c r="BK20" s="25">
        <f t="shared" si="45"/>
        <v>1</v>
      </c>
      <c r="BL20" s="25" t="str">
        <f t="shared" si="46"/>
        <v>1X</v>
      </c>
      <c r="BM20" s="25">
        <f>IF(J6=Rækker!B29,Rækker!B44,IF(J6=Rækker!E29,Rækker!E44,IF(J6=Rækker!H29,Rækker!H44,IF(J6=Rækker!K29,Rækker!K44,IF(J6=Rækker!N29,Rækker!N44,IF(J6=Rækker!Q29,Rækker!Q44,IF(J6=Rækker!T29,Rækker!T44,BN20)))))))</f>
        <v>1</v>
      </c>
      <c r="BN20" s="25">
        <f>IF(J6=Rækker!W29,Rækker!W44,IF(J6=Rækker!Z29,Rækker!Z44,IF(J6=Rækker!AC29,Rækker!AC44,IF(J6=Rækker!AF29,Rækker!AF44,IF(J6=Rækker!AI29,Rækker!AI44,IF(J6=Rækker!AL29,Rækker!AL44,IF(J6=Rækker!AO29,Rækker!AO44,BO20)))))))</f>
        <v>0</v>
      </c>
      <c r="BO20" s="25">
        <f>IF(J6=Rækker!AR29,Rækker!AR44,IF(J6=Rækker!AU29,Rækker!AU44,IF(J6=Rækker!AX29,Rækker!AX44,IF(J6=Rækker!BA29,Rækker!BA44,IF(J6=Rækker!BD29,Rækker!BD44,IF(J6=Rækker!BG29,Rækker!BG44,0))))))</f>
        <v>0</v>
      </c>
      <c r="BP20" s="25" t="str">
        <f>IF(J6=Rækker!B29,Rækker!C44,IF(J6=Rækker!E29,Rækker!F44,IF(J6=Rækker!H29,Rækker!I44,IF(J6=Rækker!K29,Rækker!L44,IF(J6=Rækker!N29,Rækker!O44,IF(J6=Rækker!Q29,Rækker!R44,IF(J6=Rækker!T29,Rækker!U44,BQ20)))))))</f>
        <v>1x</v>
      </c>
      <c r="BQ20" s="25">
        <f>IF(J6=Rækker!W29,Rækker!X44,IF(J6=Rækker!Z29,Rækker!AA44,IF(J6=Rækker!AC29,Rækker!AD44,IF(J6=Rækker!AF29,Rækker!AG44,IF(J6=Rækker!AI29,Rækker!AJ44,IF(J6=Rækker!AL29,Rækker!AM44,IF(J6=Rækker!AO29,Rækker!AP44,BR20)))))))</f>
        <v>0</v>
      </c>
      <c r="BR20" s="25">
        <f>IF(J6=Rækker!AR29,Rækker!AS44,IF(J6=Rækker!AU29,Rækker!AV44,IF(J6=Rækker!AX29,Rækker!AY44,IF(J6=Rækker!BA29,Rækker!BB44,IF(J6=Rækker!BD29,Rækker!BE44,IF(J6=Rækker!BG29,Rækker!BH44,0))))))</f>
        <v>0</v>
      </c>
      <c r="BS20" s="25">
        <f t="shared" si="47"/>
        <v>1</v>
      </c>
      <c r="BT20" s="25">
        <f t="shared" si="48"/>
        <v>12</v>
      </c>
      <c r="BU20" s="25">
        <f>IF(L6=Rækker!B29,Rækker!B44,IF(L6=Rækker!E29,Rækker!E44,IF(L6=Rækker!H29,Rækker!H44,IF(L6=Rækker!K29,Rækker!K44,IF(L6=Rækker!N29,Rækker!N44,IF(L6=Rækker!Q29,Rækker!Q44,IF(L6=Rækker!T29,Rækker!T44,BV20)))))))</f>
        <v>1</v>
      </c>
      <c r="BV20" s="25">
        <f>IF(L6=Rækker!W29,Rækker!W44,IF(L6=Rækker!Z29,Rækker!Z44,IF(L6=Rækker!AC29,Rækker!AC44,IF(L6=Rækker!AF29,Rækker!AF44,IF(L6=Rækker!AI29,Rækker!AI44,IF(L6=Rækker!AL29,Rækker!AL44,IF(L6=Rækker!AO29,Rækker!AO44,BW20)))))))</f>
        <v>0</v>
      </c>
      <c r="BW20" s="25">
        <f>IF(L6=Rækker!AR29,Rækker!AR44,IF(L6=Rækker!AU29,Rækker!AU44,IF(L6=Rækker!AX29,Rækker!AX44,IF(L6=Rækker!BA29,Rækker!BA44,IF(L6=Rækker!BD29,Rækker!BD44,IF(L6=Rækker!BG29,Rækker!BG44,0))))))</f>
        <v>0</v>
      </c>
      <c r="BX20" s="25">
        <f>IF(L6=Rækker!B29,Rækker!C44,IF(L6=Rækker!E29,Rækker!F44,IF(L6=Rækker!H29,Rækker!I44,IF(L6=Rækker!K29,Rækker!L44,IF(L6=Rækker!N29,Rækker!O44,IF(L6=Rækker!Q29,Rækker!R44,IF(L6=Rækker!T29,Rækker!U44,BY20)))))))</f>
        <v>12</v>
      </c>
      <c r="BY20" s="25">
        <f>IF(L6=Rækker!W29,Rækker!X44,IF(L6=Rækker!Z29,Rækker!AA44,IF(L6=Rækker!AC29,Rækker!AD44,IF(L6=Rækker!AF29,Rækker!AG44,IF(L6=Rækker!AI29,Rækker!AJ44,IF(L6=Rækker!AL29,Rækker!AM44,IF(L6=Rækker!AO29,Rækker!AP44,BZ20)))))))</f>
        <v>0</v>
      </c>
      <c r="BZ20" s="25">
        <f>IF(L6=Rækker!AR29,Rækker!AS44,IF(L6=Rækker!AU29,Rækker!AV44,IF(L6=Rækker!AX29,Rækker!AY44,IF(L6=Rækker!BA29,Rækker!BB44,IF(L6=Rækker!BD29,Rækker!BE44,IF(L6=Rækker!BG29,Rækker!BH44,0))))))</f>
        <v>0</v>
      </c>
      <c r="CA20" s="25">
        <f t="shared" si="49"/>
        <v>1</v>
      </c>
      <c r="CB20" s="25">
        <f t="shared" si="50"/>
        <v>12</v>
      </c>
      <c r="CC20" s="25">
        <f>IF(N6=Rækker!B29,Rækker!B44,IF(N6=Rækker!E29,Rækker!E44,IF(N6=Rækker!H29,Rækker!H44,IF(N6=Rækker!K29,Rækker!K44,IF(N6=Rækker!N29,Rækker!N44,IF(N6=Rækker!Q29,Rækker!Q44,IF(N6=Rækker!T29,Rækker!T44,CD20)))))))</f>
        <v>1</v>
      </c>
      <c r="CD20" s="25">
        <f>IF(N6=Rækker!W29,Rækker!W44,IF(N6=Rækker!Z29,Rækker!Z44,IF(N6=Rækker!AC29,Rækker!AC44,IF(N6=Rækker!AF29,Rækker!AF44,IF(N6=Rækker!AI29,Rækker!AI44,IF(N6=Rækker!AL29,Rækker!AL44,IF(N6=Rækker!AO29,Rækker!AO44,CE20)))))))</f>
        <v>1</v>
      </c>
      <c r="CE20" s="25">
        <f>IF(N6=Rækker!AR29,Rækker!AR44,IF(N6=Rækker!AU29,Rækker!AU44,IF(N6=Rækker!AX29,Rækker!AX44,IF(N6=Rækker!BA29,Rækker!BA44,IF(N6=Rækker!BD29,Rækker!BD44,IF(N6=Rækker!BG29,Rækker!BG44,0))))))</f>
        <v>1</v>
      </c>
      <c r="CF20" s="25">
        <f>IF(N6=Rækker!B29,Rækker!C44,IF(N6=Rækker!E29,Rækker!F44,IF(N6=Rækker!H29,Rækker!I44,IF(N6=Rækker!K29,Rækker!L44,IF(N6=Rækker!N29,Rækker!O44,IF(N6=Rækker!Q29,Rækker!R44,IF(N6=Rækker!T29,Rækker!U44,CG20)))))))</f>
        <v>12</v>
      </c>
      <c r="CG20" s="25">
        <f>IF(N6=Rækker!W29,Rækker!X44,IF(N6=Rækker!Z29,Rækker!AA44,IF(N6=Rækker!AC29,Rækker!AD44,IF(N6=Rækker!AF29,Rækker!AG44,IF(N6=Rækker!AI29,Rækker!AJ44,IF(N6=Rækker!AL29,Rækker!AM44,IF(N6=Rækker!AO29,Rækker!AP44,CH20)))))))</f>
        <v>12</v>
      </c>
      <c r="CH20" s="25">
        <f>IF(N6=Rækker!AR29,Rækker!AS44,IF(N6=Rækker!AU29,Rækker!AV44,IF(N6=Rækker!AX29,Rækker!AY44,IF(N6=Rækker!BA29,Rækker!BB44,IF(N6=Rækker!BD29,Rækker!BE44,IF(N6=Rækker!BG29,Rækker!BH44,0))))))</f>
        <v>12</v>
      </c>
      <c r="CI20" s="25">
        <f t="shared" si="51"/>
        <v>1</v>
      </c>
      <c r="CJ20" s="25">
        <f t="shared" si="52"/>
        <v>12</v>
      </c>
      <c r="CK20" s="25">
        <f>IF(P6=Rækker!B29,Rækker!B44,IF(P6=Rækker!E29,Rækker!E44,IF(P6=Rækker!H29,Rækker!H44,IF(P6=Rækker!K29,Rækker!K44,IF(P6=Rækker!N29,Rækker!N44,IF(P6=Rækker!Q29,Rækker!Q44,IF(P6=Rækker!T29,Rækker!T44,CL20)))))))</f>
        <v>1</v>
      </c>
      <c r="CL20" s="25">
        <f>IF(P6=Rækker!W29,Rækker!W44,IF(P6=Rækker!Z29,Rækker!Z44,IF(P6=Rækker!AC29,Rækker!AC44,IF(P6=Rækker!AF29,Rækker!AF44,IF(P6=Rækker!AI29,Rækker!AI44,IF(P6=Rækker!AL29,Rækker!AL44,IF(P6=Rækker!AO29,Rækker!AO44,CM20)))))))</f>
        <v>1</v>
      </c>
      <c r="CM20" s="25">
        <f>IF(P6=Rækker!AR29,Rækker!AR44,IF(P6=Rækker!AU29,Rækker!AU44,IF(P6=Rækker!AX29,Rækker!AX44,IF(P6=Rækker!BA29,Rækker!BA44,IF(P6=Rækker!BD29,Rækker!BD44,IF(P6=Rækker!BG29,Rækker!BG44,0))))))</f>
        <v>0</v>
      </c>
      <c r="CN20" s="25">
        <f>IF(P6=Rækker!B29,Rækker!C44,IF(P6=Rækker!E29,Rækker!F44,IF(P6=Rækker!H29,Rækker!I44,IF(P6=Rækker!K29,Rækker!L44,IF(P6=Rækker!N29,Rækker!O44,IF(P6=Rækker!Q29,Rækker!R44,IF(P6=Rækker!T29,Rækker!U44,CO20)))))))</f>
        <v>12</v>
      </c>
      <c r="CO20" s="25">
        <f>IF(P6=Rækker!W29,Rækker!X44,IF(P6=Rækker!Z29,Rækker!AA44,IF(P6=Rækker!AC29,Rækker!AD44,IF(P6=Rækker!AF29,Rækker!AG44,IF(P6=Rækker!AI29,Rækker!AJ44,IF(P6=Rækker!AL29,Rækker!AM44,IF(P6=Rækker!AO29,Rækker!AP44,CP20)))))))</f>
        <v>12</v>
      </c>
      <c r="CP20" s="25">
        <f>IF(P6=Rækker!AR29,Rækker!AS44,IF(P6=Rækker!AU29,Rækker!AV44,IF(P6=Rækker!AX29,Rækker!AY44,IF(P6=Rækker!BA29,Rækker!BB44,IF(P6=Rækker!BD29,Rækker!BE44,IF(P6=Rækker!BG29,Rækker!BH44,0))))))</f>
        <v>0</v>
      </c>
      <c r="CQ20" s="25">
        <f t="shared" si="53"/>
        <v>1</v>
      </c>
      <c r="CR20" s="25">
        <f t="shared" si="54"/>
        <v>12</v>
      </c>
      <c r="CS20" s="25">
        <f>IF(R6=Rækker!B29,Rækker!B44,IF(R6=Rækker!E29,Rækker!E44,IF(R6=Rækker!H29,Rækker!H44,IF(R6=Rækker!K29,Rækker!K44,IF(R6=Rækker!N29,Rækker!N44,IF(R6=Rækker!Q29,Rækker!Q44,IF(R6=Rækker!T29,Rækker!T44,CT20)))))))</f>
        <v>1</v>
      </c>
      <c r="CT20" s="25">
        <f>IF(R6=Rækker!W29,Rækker!W44,IF(R6=Rækker!Z29,Rækker!Z44,IF(R6=Rækker!AC29,Rækker!AC44,IF(R6=Rækker!AF29,Rækker!AF44,IF(R6=Rækker!AI29,Rækker!AI44,IF(R6=Rækker!AL29,Rækker!AL44,IF(R6=Rækker!AO29,Rækker!AO44,CU20)))))))</f>
        <v>1</v>
      </c>
      <c r="CU20" s="25">
        <f>IF(R6=Rækker!AR29,Rækker!AR44,IF(R6=Rækker!AU29,Rækker!AU44,IF(R6=Rækker!AX29,Rækker!AX44,IF(R6=Rækker!BA29,Rækker!BA44,IF(R6=Rækker!BD29,Rækker!BD44,IF(R6=Rækker!BG29,Rækker!BG44,0))))))</f>
        <v>1</v>
      </c>
      <c r="CV20" s="25">
        <f>IF(R6=Rækker!B29,Rækker!C44,IF(R6=Rækker!E29,Rækker!F44,IF(R6=Rækker!H29,Rækker!I44,IF(R6=Rækker!K29,Rækker!L44,IF(R6=Rækker!N29,Rækker!O44,IF(R6=Rækker!Q29,Rækker!R44,IF(R6=Rækker!T29,Rækker!U44,CW20)))))))</f>
        <v>12</v>
      </c>
      <c r="CW20" s="25">
        <f>IF(R6=Rækker!W29,Rækker!X44,IF(R6=Rækker!Z29,Rækker!AA44,IF(R6=Rækker!AC29,Rækker!AD44,IF(R6=Rækker!AF29,Rækker!AG44,IF(R6=Rækker!AI29,Rækker!AJ44,IF(R6=Rækker!AL29,Rækker!AM44,IF(R6=Rækker!AO29,Rækker!AP44,CX20)))))))</f>
        <v>12</v>
      </c>
      <c r="CX20" s="25">
        <f>IF(R6=Rækker!AR29,Rækker!AS44,IF(R6=Rækker!AU29,Rækker!AV44,IF(R6=Rækker!AX29,Rækker!AY44,IF(R6=Rækker!BA29,Rækker!BB44,IF(R6=Rækker!BD29,Rækker!BE44,IF(R6=Rækker!BG29,Rækker!BH44,0))))))</f>
        <v>12</v>
      </c>
      <c r="CY20" s="25">
        <f t="shared" si="55"/>
        <v>1</v>
      </c>
      <c r="CZ20" s="25">
        <f t="shared" si="56"/>
        <v>1</v>
      </c>
      <c r="DA20" s="25">
        <f>IF(T6=Rækker!B29,Rækker!B44,IF(T6=Rækker!E29,Rækker!E44,IF(T6=Rækker!H29,Rækker!H44,IF(T6=Rækker!K29,Rækker!K44,IF(T6=Rækker!N29,Rækker!N44,IF(T6=Rækker!Q29,Rækker!Q44,IF(T6=Rækker!T29,Rækker!T44,DB20)))))))</f>
        <v>1</v>
      </c>
      <c r="DB20" s="25">
        <f>IF(T6=Rækker!W29,Rækker!W44,IF(T6=Rækker!Z29,Rækker!Z44,IF(T6=Rækker!AC29,Rækker!AC44,IF(T6=Rækker!AF29,Rækker!AF44,IF(T6=Rækker!AI29,Rækker!AI44,IF(T6=Rækker!AL29,Rækker!AL44,IF(T6=Rækker!AO29,Rækker!AO44,DC20)))))))</f>
        <v>1</v>
      </c>
      <c r="DC20" s="25">
        <f>IF(T6=Rækker!AR29,Rækker!AR44,IF(T6=Rækker!AU29,Rækker!AU44,IF(T6=Rækker!AX29,Rækker!AX44,IF(T6=Rækker!BA29,Rækker!BA44,IF(T6=Rækker!BD29,Rækker!BD44,IF(T6=Rækker!BG29,Rækker!BG44,0))))))</f>
        <v>1</v>
      </c>
      <c r="DD20" s="25">
        <f>IF(T6=Rækker!B29,Rækker!C44,IF(T6=Rækker!E29,Rækker!F44,IF(T6=Rækker!H29,Rækker!I44,IF(T6=Rækker!K29,Rækker!L44,IF(T6=Rækker!N29,Rækker!O44,IF(T6=Rækker!Q29,Rækker!R44,IF(T6=Rækker!T29,Rækker!U44,DE20)))))))</f>
        <v>1</v>
      </c>
      <c r="DE20" s="25">
        <f>IF(T6=Rækker!W29,Rækker!X44,IF(T6=Rækker!Z29,Rækker!AA44,IF(T6=Rækker!AC29,Rækker!AD44,IF(T6=Rækker!AF29,Rækker!AG44,IF(T6=Rækker!AI29,Rækker!AJ44,IF(T6=Rækker!AL29,Rækker!AM44,IF(T6=Rækker!AO29,Rækker!AP44,DF20)))))))</f>
        <v>1</v>
      </c>
      <c r="DF20" s="25">
        <f>IF(T6=Rækker!AR29,Rækker!AS44,IF(T6=Rækker!AU29,Rækker!AV44,IF(T6=Rækker!AX29,Rækker!AY44,IF(T6=Rækker!BA29,Rækker!BB44,IF(T6=Rækker!BD29,Rækker!BE44,IF(T6=Rækker!BG29,Rækker!BH44,0))))))</f>
        <v>1</v>
      </c>
      <c r="DG20" s="25">
        <f t="shared" si="57"/>
        <v>1</v>
      </c>
      <c r="DH20" s="25">
        <f t="shared" si="58"/>
        <v>12</v>
      </c>
      <c r="DI20" s="25">
        <f>IF(V6=Rækker!B29,Rækker!B44,IF(V6=Rækker!E29,Rækker!E44,IF(V6=Rækker!H29,Rækker!H44,IF(V6=Rækker!K29,Rækker!K44,IF(V6=Rækker!N29,Rækker!N44,IF(V6=Rækker!Q29,Rækker!Q44,IF(V6=Rækker!T29,Rækker!T44,DJ20)))))))</f>
        <v>1</v>
      </c>
      <c r="DJ20" s="25">
        <f>IF(V6=Rækker!W29,Rækker!W44,IF(V6=Rækker!Z29,Rækker!Z44,IF(V6=Rækker!AC29,Rækker!AC44,IF(V6=Rækker!AF29,Rækker!AF44,IF(V6=Rækker!AI29,Rækker!AI44,IF(V6=Rækker!AL29,Rækker!AL44,IF(V6=Rækker!AO29,Rækker!AO44,DK20)))))))</f>
        <v>1</v>
      </c>
      <c r="DK20" s="25">
        <f>IF(V6=Rækker!AR29,Rækker!AR44,IF(V6=Rækker!AU29,Rækker!AU44,IF(V6=Rækker!AX29,Rækker!AX44,IF(V6=Rækker!BA29,Rækker!BA44,IF(V6=Rækker!BD29,Rækker!BD44,IF(V6=Rækker!BG29,Rækker!BG44,0))))))</f>
        <v>1</v>
      </c>
      <c r="DL20" s="25">
        <f>IF(V6=Rækker!B29,Rækker!C44,IF(V6=Rækker!E29,Rækker!F44,IF(V6=Rækker!H29,Rækker!I44,IF(V6=Rækker!K29,Rækker!L44,IF(V6=Rækker!N29,Rækker!O44,IF(V6=Rækker!Q29,Rækker!R44,IF(V6=Rækker!T29,Rækker!U44,DM20)))))))</f>
        <v>12</v>
      </c>
      <c r="DM20" s="25">
        <f>IF(V6=Rækker!W29,Rækker!X44,IF(V6=Rækker!Z29,Rækker!AA44,IF(V6=Rækker!AC29,Rækker!AD44,IF(V6=Rækker!AF29,Rækker!AG44,IF(V6=Rækker!AI29,Rækker!AJ44,IF(V6=Rækker!AL29,Rækker!AM44,IF(V6=Rækker!AO29,Rækker!AP44,DN20)))))))</f>
        <v>12</v>
      </c>
      <c r="DN20" s="25">
        <f>IF(V6=Rækker!AR29,Rækker!AS44,IF(V6=Rækker!AU29,Rækker!AV44,IF(V6=Rækker!AX29,Rækker!AY44,IF(V6=Rækker!BA29,Rækker!BB44,IF(V6=Rækker!BD29,Rækker!BE44,IF(V6=Rækker!BG29,Rækker!BH44,0))))))</f>
        <v>12</v>
      </c>
      <c r="DO20" s="25" t="str">
        <f t="shared" si="59"/>
        <v>X</v>
      </c>
      <c r="DP20" s="25" t="str">
        <f t="shared" si="60"/>
        <v>1X2</v>
      </c>
      <c r="DQ20" s="25" t="str">
        <f>IF(X6=Rækker!B29,Rækker!B44,IF(X6=Rækker!E29,Rækker!E44,IF(X6=Rækker!H29,Rækker!H44,IF(X6=Rækker!K29,Rækker!K44,IF(X6=Rækker!N29,Rækker!N44,IF(X6=Rækker!Q29,Rækker!Q44,IF(X6=Rækker!T29,Rækker!T44,DR20)))))))</f>
        <v>x</v>
      </c>
      <c r="DR20" s="25">
        <f>IF(X6=Rækker!W29,Rækker!W44,IF(X6=Rækker!Z29,Rækker!Z44,IF(X6=Rækker!AC29,Rækker!AC44,IF(X6=Rækker!AF29,Rækker!AF44,IF(X6=Rækker!AI29,Rækker!AI44,IF(X6=Rækker!AL29,Rækker!AL44,IF(X6=Rækker!AO29,Rækker!AO44,DS20)))))))</f>
        <v>0</v>
      </c>
      <c r="DS20" s="25">
        <f>IF(X6=Rækker!AR29,Rækker!AR44,IF(X6=Rækker!AU29,Rækker!AU44,IF(X6=Rækker!AX29,Rækker!AX44,IF(X6=Rækker!BA29,Rækker!BA44,IF(X6=Rækker!BD29,Rækker!BD44,IF(X6=Rækker!BG29,Rækker!BG44,0))))))</f>
        <v>0</v>
      </c>
      <c r="DT20" s="25" t="str">
        <f>IF(X6=Rækker!B29,Rækker!C44,IF(X6=Rækker!E29,Rækker!F44,IF(X6=Rækker!H29,Rækker!I44,IF(X6=Rækker!K29,Rækker!L44,IF(X6=Rækker!N29,Rækker!O44,IF(X6=Rækker!Q29,Rækker!R44,IF(X6=Rækker!T29,Rækker!U44,DU20)))))))</f>
        <v>1x2</v>
      </c>
      <c r="DU20" s="25">
        <f>IF(X6=Rækker!W29,Rækker!X44,IF(X6=Rækker!Z29,Rækker!AA44,IF(X6=Rækker!AC29,Rækker!AD44,IF(X6=Rækker!AF29,Rækker!AG44,IF(X6=Rækker!AI29,Rækker!AJ44,IF(X6=Rækker!AL29,Rækker!AM44,IF(X6=Rækker!AO29,Rækker!AP44,DV20)))))))</f>
        <v>0</v>
      </c>
      <c r="DV20" s="25">
        <f>IF(X6=Rækker!AR29,Rækker!AS44,IF(X6=Rækker!AU29,Rækker!AV44,IF(X6=Rækker!AX29,Rækker!AY44,IF(X6=Rækker!BA29,Rækker!BB44,IF(X6=Rækker!BD29,Rækker!BE44,IF(X6=Rækker!BG29,Rækker!BH44,0))))))</f>
        <v>0</v>
      </c>
      <c r="DW20" s="25">
        <f t="shared" si="61"/>
        <v>1</v>
      </c>
      <c r="DX20" s="25">
        <f t="shared" si="62"/>
        <v>1</v>
      </c>
      <c r="DY20" s="25">
        <f>IF(Z6=Rækker!B29,Rækker!B44,IF(Z6=Rækker!E29,Rækker!E44,IF(Z6=Rækker!H29,Rækker!H44,IF(Z6=Rækker!K29,Rækker!K44,IF(Z6=Rækker!N29,Rækker!N44,IF(Z6=Rækker!Q29,Rækker!Q44,IF(Z6=Rækker!T29,Rækker!T44,DZ20)))))))</f>
        <v>1</v>
      </c>
      <c r="DZ20" s="25">
        <f>IF(Z6=Rækker!W29,Rækker!W44,IF(Z6=Rækker!Z29,Rækker!Z44,IF(Z6=Rækker!AC29,Rækker!AC44,IF(Z6=Rækker!AF29,Rækker!AF44,IF(Z6=Rækker!AI29,Rækker!AI44,IF(Z6=Rækker!AL29,Rækker!AL44,IF(Z6=Rækker!AO29,Rækker!AO44,EA20)))))))</f>
        <v>0</v>
      </c>
      <c r="EA20" s="25">
        <f>IF(Z6=Rækker!AR29,Rækker!AR44,IF(Z6=Rækker!AU29,Rækker!AU44,IF(Z6=Rækker!AX29,Rækker!AX44,IF(Z6=Rækker!BA29,Rækker!BA44,IF(Z6=Rækker!BD29,Rækker!BD44,IF(Z6=Rækker!BG29,Rækker!BG44,0))))))</f>
        <v>0</v>
      </c>
      <c r="EB20" s="25">
        <f>IF(Z6=Rækker!B29,Rækker!C44,IF(Z6=Rækker!E29,Rækker!F44,IF(Z6=Rækker!H29,Rækker!I44,IF(Z6=Rækker!K29,Rækker!L44,IF(Z6=Rækker!N29,Rækker!O44,IF(Z6=Rækker!Q29,Rækker!R44,IF(Z6=Rækker!T29,Rækker!U44,EC20)))))))</f>
        <v>1</v>
      </c>
      <c r="EC20" s="25">
        <f>IF(Z6=Rækker!W29,Rækker!X44,IF(Z6=Rækker!Z29,Rækker!AA44,IF(Z6=Rækker!AC29,Rækker!AD44,IF(Z6=Rækker!AF29,Rækker!AG44,IF(Z6=Rækker!AI29,Rækker!AJ44,IF(Z6=Rækker!AL29,Rækker!AM44,IF(Z6=Rækker!AO29,Rækker!AP44,ED20)))))))</f>
        <v>0</v>
      </c>
      <c r="ED20" s="25">
        <f>IF(Z6=Rækker!AR29,Rækker!AS44,IF(Z6=Rækker!AU29,Rækker!AV44,IF(Z6=Rækker!AX29,Rækker!AY44,IF(Z6=Rækker!BA29,Rækker!BB44,IF(Z6=Rækker!BD29,Rækker!BE44,IF(Z6=Rækker!BG29,Rækker!BH44,0))))))</f>
        <v>0</v>
      </c>
      <c r="EE20" s="25">
        <f t="shared" si="63"/>
        <v>1</v>
      </c>
      <c r="EF20" s="25">
        <f t="shared" si="64"/>
        <v>12</v>
      </c>
      <c r="EG20" s="25">
        <f>IF(AB6=Rækker!B29,Rækker!B44,IF(AB6=Rækker!E29,Rækker!E44,IF(AB6=Rækker!H29,Rækker!H44,IF(AB6=Rækker!K29,Rækker!K44,IF(AB6=Rækker!N29,Rækker!N44,IF(AB6=Rækker!Q29,Rækker!Q44,IF(AB6=Rækker!T29,Rækker!T44,EH20)))))))</f>
        <v>1</v>
      </c>
      <c r="EH20" s="25">
        <f>IF(AB6=Rækker!W29,Rækker!W44,IF(AB6=Rækker!Z29,Rækker!Z44,IF(AB6=Rækker!AC29,Rækker!AC44,IF(AB6=Rækker!AF29,Rækker!AF44,IF(AB6=Rækker!AI29,Rækker!AI44,IF(AB6=Rækker!AL29,Rækker!AL44,IF(AB6=Rækker!AO29,Rækker!AO44,EI20)))))))</f>
        <v>1</v>
      </c>
      <c r="EI20" s="25">
        <f>IF(AB6=Rækker!AR29,Rækker!AR44,IF(AB6=Rækker!AU29,Rækker!AU44,IF(AB6=Rækker!AX29,Rækker!AX44,IF(AB6=Rækker!BA29,Rækker!BA44,IF(AB6=Rækker!BD29,Rækker!BD44,IF(AB6=Rækker!BG29,Rækker!BG44,0))))))</f>
        <v>1</v>
      </c>
      <c r="EJ20" s="25">
        <f>IF(AB6=Rækker!B29,Rækker!C44,IF(AB6=Rækker!E29,Rækker!F44,IF(AB6=Rækker!H29,Rækker!I44,IF(AB6=Rækker!K29,Rækker!L44,IF(AB6=Rækker!N29,Rækker!O44,IF(AB6=Rækker!Q29,Rækker!R44,IF(AB6=Rækker!T29,Rækker!U44,EK20)))))))</f>
        <v>12</v>
      </c>
      <c r="EK20" s="25">
        <f>IF(AB6=Rækker!W29,Rækker!X44,IF(AB6=Rækker!Z29,Rækker!AA44,IF(AB6=Rækker!AC29,Rækker!AD44,IF(AB6=Rækker!AF29,Rækker!AG44,IF(AB6=Rækker!AI29,Rækker!AJ44,IF(AB6=Rækker!AL29,Rækker!AM44,IF(AB6=Rækker!AO29,Rækker!AP44,EL20)))))))</f>
        <v>12</v>
      </c>
      <c r="EL20" s="25">
        <f>IF(AB6=Rækker!AR29,Rækker!AS44,IF(AB6=Rækker!AU29,Rækker!AV44,IF(AB6=Rækker!AX29,Rækker!AY44,IF(AB6=Rækker!BA29,Rækker!BB44,IF(AB6=Rækker!BD29,Rækker!BE44,IF(AB6=Rækker!BG29,Rækker!BH44,0))))))</f>
        <v>12</v>
      </c>
      <c r="EM20" s="25">
        <f t="shared" si="65"/>
        <v>1</v>
      </c>
      <c r="EN20" s="25" t="str">
        <f t="shared" si="66"/>
        <v>1X</v>
      </c>
      <c r="EO20" s="25">
        <f>IF(AD6=Rækker!B29,Rækker!B44,IF(AD6=Rækker!E29,Rækker!E44,IF(AD6=Rækker!H29,Rækker!H44,IF(AD6=Rækker!K29,Rækker!K44,IF(AD6=Rækker!N29,Rækker!N44,IF(AD6=Rækker!Q29,Rækker!Q44,IF(AD6=Rækker!T29,Rækker!T44,EP20)))))))</f>
        <v>1</v>
      </c>
      <c r="EP20" s="25">
        <f>IF(AD6=Rækker!W29,Rækker!W44,IF(AD6=Rækker!Z29,Rækker!Z44,IF(AD6=Rækker!AC29,Rækker!AC44,IF(AD6=Rækker!AF29,Rækker!AF44,IF(AD6=Rækker!AI29,Rækker!AI44,IF(AD6=Rækker!AL29,Rækker!AL44,IF(AD6=Rækker!AO29,Rækker!AO44,EQ20)))))))</f>
        <v>1</v>
      </c>
      <c r="EQ20" s="25">
        <f>IF(AD6=Rækker!AR29,Rækker!AR44,IF(AD6=Rækker!AU29,Rækker!AU44,IF(AD6=Rækker!AX29,Rækker!AX44,IF(AD6=Rækker!BA29,Rækker!BA44,IF(AD6=Rækker!BD29,Rækker!BD44,IF(AD6=Rækker!BG29,Rækker!BG44,0))))))</f>
        <v>0</v>
      </c>
      <c r="ER20" s="25" t="str">
        <f>IF(AD6=Rækker!B29,Rækker!C44,IF(AD6=Rækker!E29,Rækker!F44,IF(AD6=Rækker!H29,Rækker!I44,IF(AD6=Rækker!K29,Rækker!L44,IF(AD6=Rækker!N29,Rækker!O44,IF(AD6=Rækker!Q29,Rækker!R44,IF(AD6=Rækker!T29,Rækker!U44,ES20)))))))</f>
        <v>1x</v>
      </c>
      <c r="ES20" s="25" t="str">
        <f>IF(AD6=Rækker!W29,Rækker!X44,IF(AD6=Rækker!Z29,Rækker!AA44,IF(AD6=Rækker!AC29,Rækker!AD44,IF(AD6=Rækker!AF29,Rækker!AG44,IF(AD6=Rækker!AI29,Rækker!AJ44,IF(AD6=Rækker!AL29,Rækker!AM44,IF(AD6=Rækker!AO29,Rækker!AP44,ET20)))))))</f>
        <v>1x</v>
      </c>
      <c r="ET20" s="25">
        <f>IF(AD6=Rækker!AR29,Rækker!AS44,IF(AD6=Rækker!AU29,Rækker!AV44,IF(AD6=Rækker!AX29,Rækker!AY44,IF(AD6=Rækker!BA29,Rækker!BB44,IF(AD6=Rækker!BD29,Rækker!BE44,IF(AD6=Rækker!BG29,Rækker!BH44,0))))))</f>
        <v>0</v>
      </c>
      <c r="EU20" s="25">
        <f t="shared" si="67"/>
        <v>1</v>
      </c>
      <c r="EV20" s="25" t="str">
        <f t="shared" si="68"/>
        <v>1X</v>
      </c>
      <c r="EW20" s="25">
        <f>IF(AF6=Rækker!B29,Rækker!B44,IF(AF6=Rækker!E29,Rækker!E44,IF(AF6=Rækker!H29,Rækker!H44,IF(AF6=Rækker!K29,Rækker!K44,IF(AF6=Rækker!N29,Rækker!N44,IF(AF6=Rækker!Q29,Rækker!Q44,IF(AF6=Rækker!T29,Rækker!T44,EX20)))))))</f>
        <v>1</v>
      </c>
      <c r="EX20" s="25">
        <f>IF(AF6=Rækker!W29,Rækker!W44,IF(AF6=Rækker!Z29,Rækker!Z44,IF(AF6=Rækker!AC29,Rækker!AC44,IF(AF6=Rækker!AF29,Rækker!AF44,IF(AF6=Rækker!AI29,Rækker!AI44,IF(AF6=Rækker!AL29,Rækker!AL44,IF(AF6=Rækker!AO29,Rækker!AO44,EY20)))))))</f>
        <v>1</v>
      </c>
      <c r="EY20" s="25">
        <f>IF(AF6=Rækker!AR29,Rækker!AR44,IF(AF6=Rækker!AU29,Rækker!AU44,IF(AF6=Rækker!AX29,Rækker!AX44,IF(AF6=Rækker!BA29,Rækker!BA44,IF(AF6=Rækker!BD29,Rækker!BD44,IF(AF6=Rækker!BG29,Rækker!BG44,0))))))</f>
        <v>0</v>
      </c>
      <c r="EZ20" s="25" t="str">
        <f>IF(AF6=Rækker!B29,Rækker!C44,IF(AF6=Rækker!E29,Rækker!F44,IF(AF6=Rækker!H29,Rækker!I44,IF(AF6=Rækker!K29,Rækker!L44,IF(AF6=Rækker!N29,Rækker!O44,IF(AF6=Rækker!Q29,Rækker!R44,IF(AF6=Rækker!T29,Rækker!U44,FA20)))))))</f>
        <v>1x</v>
      </c>
      <c r="FA20" s="25" t="str">
        <f>IF(AF6=Rækker!W29,Rækker!X44,IF(AF6=Rækker!Z29,Rækker!AA44,IF(AF6=Rækker!AC29,Rækker!AD44,IF(AF6=Rækker!AF29,Rækker!AG44,IF(AF6=Rækker!AI29,Rækker!AJ44,IF(AF6=Rækker!AL29,Rækker!AM44,IF(AF6=Rækker!AO29,Rækker!AP44,FB20)))))))</f>
        <v>1x</v>
      </c>
      <c r="FB20" s="25">
        <f>IF(AF6=Rækker!AR29,Rækker!AS44,IF(AF6=Rækker!AU29,Rækker!AV44,IF(AF6=Rækker!AX29,Rækker!AY44,IF(AF6=Rækker!BA29,Rækker!BB44,IF(AF6=Rækker!BD29,Rækker!BE44,IF(AF6=Rækker!BG29,Rækker!BH44,0))))))</f>
        <v>0</v>
      </c>
      <c r="FC20" s="25">
        <f t="shared" si="69"/>
        <v>1</v>
      </c>
      <c r="FD20" s="25" t="str">
        <f t="shared" si="70"/>
        <v>1X</v>
      </c>
      <c r="FE20" s="25">
        <f>IF(AH6=Rækker!B29,Rækker!B44,IF(AH6=Rækker!E29,Rækker!E44,IF(AH6=Rækker!H29,Rækker!H44,IF(AH6=Rækker!K29,Rækker!K44,IF(AH6=Rækker!N29,Rækker!N44,IF(AH6=Rækker!Q29,Rækker!Q44,IF(AH6=Rækker!T29,Rækker!T44,FF20)))))))</f>
        <v>1</v>
      </c>
      <c r="FF20" s="25">
        <f>IF(AH6=Rækker!W29,Rækker!W44,IF(AH6=Rækker!Z29,Rækker!Z44,IF(AH6=Rækker!AC29,Rækker!AC44,IF(AH6=Rækker!AF29,Rækker!AF44,IF(AH6=Rækker!AI29,Rækker!AI44,IF(AH6=Rækker!AL29,Rækker!AL44,IF(AH6=Rækker!AO29,Rækker!AO44,FG20)))))))</f>
        <v>1</v>
      </c>
      <c r="FG20" s="25">
        <f>IF(AH6=Rækker!AR29,Rækker!AR44,IF(AH6=Rækker!AU29,Rækker!AU44,IF(AH6=Rækker!AX29,Rækker!AX44,IF(AH6=Rækker!BA29,Rækker!BA44,IF(AH6=Rækker!BD29,Rækker!BD44,IF(AH6=Rækker!BG29,Rækker!BG44,0))))))</f>
        <v>0</v>
      </c>
      <c r="FH20" s="25" t="str">
        <f>IF(AH6=Rækker!B29,Rækker!C44,IF(AH6=Rækker!E29,Rækker!F44,IF(AH6=Rækker!H29,Rækker!I44,IF(AH6=Rækker!K29,Rækker!L44,IF(AH6=Rækker!N29,Rækker!O44,IF(AH6=Rækker!Q29,Rækker!R44,IF(AH6=Rækker!T29,Rækker!U44,FI20)))))))</f>
        <v>1x</v>
      </c>
      <c r="FI20" s="25" t="str">
        <f>IF(AH6=Rækker!W29,Rækker!X44,IF(AH6=Rækker!Z29,Rækker!AA44,IF(AH6=Rækker!AC29,Rækker!AD44,IF(AH6=Rækker!AF29,Rækker!AG44,IF(AH6=Rækker!AI29,Rækker!AJ44,IF(AH6=Rækker!AL29,Rækker!AM44,IF(AH6=Rækker!AO29,Rækker!AP44,FJ20)))))))</f>
        <v>1x</v>
      </c>
      <c r="FJ20" s="25">
        <f>IF(AH6=Rækker!AR29,Rækker!AS44,IF(AH6=Rækker!AU29,Rækker!AV44,IF(AH6=Rækker!AX29,Rækker!AY44,IF(AH6=Rækker!BA29,Rækker!BB44,IF(AH6=Rækker!BD29,Rækker!BE44,IF(AH6=Rækker!BG29,Rækker!BH44,0))))))</f>
        <v>0</v>
      </c>
      <c r="FK20" s="25">
        <f t="shared" si="71"/>
        <v>1</v>
      </c>
      <c r="FL20" s="25" t="str">
        <f t="shared" si="72"/>
        <v>1X</v>
      </c>
      <c r="FM20" s="25">
        <f>IF(AJ6=Rækker!B29,Rækker!B44,IF(AJ6=Rækker!E29,Rækker!E44,IF(AJ6=Rækker!H29,Rækker!H44,IF(AJ6=Rækker!K29,Rækker!K44,IF(AJ6=Rækker!N29,Rækker!N44,IF(AJ6=Rækker!Q29,Rækker!Q44,IF(AJ6=Rækker!T29,Rækker!T44,FN20)))))))</f>
        <v>1</v>
      </c>
      <c r="FN20" s="25">
        <f>IF(AJ6=Rækker!W29,Rækker!W44,IF(AJ6=Rækker!Z29,Rækker!Z44,IF(AJ6=Rækker!AC29,Rækker!AC44,IF(AJ6=Rækker!AF29,Rækker!AF44,IF(AJ6=Rækker!AI29,Rækker!AI44,IF(AJ6=Rækker!AL29,Rækker!AL44,IF(AJ6=Rækker!AO29,Rækker!AO44,FO20)))))))</f>
        <v>0</v>
      </c>
      <c r="FO20" s="25">
        <f>IF(AJ6=Rækker!AR29,Rækker!AR44,IF(AJ6=Rækker!AU29,Rækker!AU44,IF(AJ6=Rækker!AX29,Rækker!AX44,IF(AJ6=Rækker!BA29,Rækker!BA44,IF(AJ6=Rækker!BD29,Rækker!BD44,IF(AJ6=Rækker!BG29,Rækker!BG44,0))))))</f>
        <v>0</v>
      </c>
      <c r="FP20" s="25" t="str">
        <f>IF(AJ6=Rækker!B29,Rækker!C44,IF(AJ6=Rækker!E29,Rækker!F44,IF(AJ6=Rækker!H29,Rækker!I44,IF(AJ6=Rækker!K29,Rækker!L44,IF(AJ6=Rækker!N29,Rækker!O44,IF(AJ6=Rækker!Q29,Rækker!R44,IF(AJ6=Rækker!T29,Rækker!U44,FQ20)))))))</f>
        <v>1x</v>
      </c>
      <c r="FQ20" s="25">
        <f>IF(AJ6=Rækker!W29,Rækker!X44,IF(AJ6=Rækker!Z29,Rækker!AA44,IF(AJ6=Rækker!AC29,Rækker!AD44,IF(AJ6=Rækker!AF29,Rækker!AG44,IF(AJ6=Rækker!AI29,Rækker!AJ44,IF(AJ6=Rækker!AL29,Rækker!AM44,IF(AJ6=Rækker!AO29,Rækker!AP44,FR20)))))))</f>
        <v>0</v>
      </c>
      <c r="FR20" s="25">
        <f>IF(AJ6=Rækker!AR29,Rækker!AS44,IF(AJ6=Rækker!AU29,Rækker!AV44,IF(AJ6=Rækker!AX29,Rækker!AY44,IF(AJ6=Rækker!BA29,Rækker!BB44,IF(AJ6=Rækker!BD29,Rækker!BE44,IF(AJ6=Rækker!BG29,Rækker!BH44,0))))))</f>
        <v>0</v>
      </c>
      <c r="FS20" s="25">
        <f t="shared" si="73"/>
        <v>1</v>
      </c>
      <c r="FT20" s="25">
        <f t="shared" si="74"/>
        <v>1</v>
      </c>
      <c r="FU20" s="25">
        <f>IF(AL6=Rækker!B29,Rækker!B44,IF(AL6=Rækker!E29,Rækker!E44,IF(AL6=Rækker!H29,Rækker!H44,IF(AL6=Rækker!K29,Rækker!K44,IF(AL6=Rækker!N29,Rækker!N44,IF(AL6=Rækker!Q29,Rækker!Q44,IF(AL6=Rækker!T29,Rækker!T44,FV20)))))))</f>
        <v>1</v>
      </c>
      <c r="FV20" s="25">
        <f>IF(AL6=Rækker!W29,Rækker!W44,IF(AL6=Rækker!Z29,Rækker!Z44,IF(AL6=Rækker!AC29,Rækker!AC44,IF(AL6=Rækker!AF29,Rækker!AF44,IF(AL6=Rækker!AI29,Rækker!AI44,IF(AL6=Rækker!AL29,Rækker!AL44,IF(AL6=Rækker!AO29,Rækker!AO44,FW20)))))))</f>
        <v>1</v>
      </c>
      <c r="FW20" s="25">
        <f>IF(AL6=Rækker!AR29,Rækker!AR44,IF(AL6=Rækker!AU29,Rækker!AU44,IF(AL6=Rækker!AX29,Rækker!AX44,IF(AL6=Rækker!BA29,Rækker!BA44,IF(AL6=Rækker!BD29,Rækker!BD44,IF(AL6=Rækker!BG29,Rækker!BG44,0))))))</f>
        <v>1</v>
      </c>
      <c r="FX20" s="25">
        <f>IF(AL6=Rækker!B29,Rækker!C44,IF(AL6=Rækker!E29,Rækker!F44,IF(AL6=Rækker!H29,Rækker!I44,IF(AL6=Rækker!K29,Rækker!L44,IF(AL6=Rækker!N29,Rækker!O44,IF(AL6=Rækker!Q29,Rækker!R44,IF(AL6=Rækker!T29,Rækker!U44,FY20)))))))</f>
        <v>1</v>
      </c>
      <c r="FY20" s="25">
        <f>IF(AL6=Rækker!W29,Rækker!X44,IF(AL6=Rækker!Z29,Rækker!AA44,IF(AL6=Rækker!AC29,Rækker!AD44,IF(AL6=Rækker!AF29,Rækker!AG44,IF(AL6=Rækker!AI29,Rækker!AJ44,IF(AL6=Rækker!AL29,Rækker!AM44,IF(AL6=Rækker!AO29,Rækker!AP44,FZ20)))))))</f>
        <v>1</v>
      </c>
      <c r="FZ20" s="25">
        <f>IF(AL6=Rækker!AR29,Rækker!AS44,IF(AL6=Rækker!AU29,Rækker!AV44,IF(AL6=Rækker!AX29,Rækker!AY44,IF(AL6=Rækker!BA29,Rækker!BB44,IF(AL6=Rækker!BD29,Rækker!BE44,IF(AL6=Rækker!BG29,Rækker!BH44,0))))))</f>
        <v>1</v>
      </c>
      <c r="GA20" s="25">
        <f t="shared" si="75"/>
        <v>2</v>
      </c>
      <c r="GB20" s="25" t="str">
        <f t="shared" si="76"/>
        <v>1X2</v>
      </c>
      <c r="GC20" s="25">
        <f>IF(AN6=Rækker!B29,Rækker!B44,IF(AN6=Rækker!E29,Rækker!E44,IF(AN6=Rækker!H29,Rækker!H44,IF(AN6=Rækker!K29,Rækker!K44,IF(AN6=Rækker!N29,Rækker!N44,IF(AN6=Rækker!Q29,Rækker!Q44,IF(AN6=Rækker!T29,Rækker!T44,GD20)))))))</f>
        <v>2</v>
      </c>
      <c r="GD20" s="25">
        <f>IF(AN6=Rækker!W29,Rækker!W44,IF(AN6=Rækker!Z29,Rækker!Z44,IF(AN6=Rækker!AC29,Rækker!AC44,IF(AN6=Rækker!AF29,Rækker!AF44,IF(AN6=Rækker!AI29,Rækker!AI44,IF(AN6=Rækker!AL29,Rækker!AL44,IF(AN6=Rækker!AO29,Rækker!AO44,GE20)))))))</f>
        <v>2</v>
      </c>
      <c r="GE20" s="25">
        <f>IF(AN6=Rækker!AR29,Rækker!AR44,IF(AN6=Rækker!AU29,Rækker!AU44,IF(AN6=Rækker!AX29,Rækker!AX44,IF(AN6=Rækker!BA29,Rækker!BA44,IF(AN6=Rækker!BD29,Rækker!BD44,IF(AN6=Rækker!BG29,Rækker!BG44,0))))))</f>
        <v>0</v>
      </c>
      <c r="GF20" s="25" t="str">
        <f>IF(AN6=Rækker!B29,Rækker!C44,IF(AN6=Rækker!E29,Rækker!F44,IF(AN6=Rækker!H29,Rækker!I44,IF(AN6=Rækker!K29,Rækker!L44,IF(AN6=Rækker!N29,Rækker!O44,IF(AN6=Rækker!Q29,Rækker!R44,IF(AN6=Rækker!T29,Rækker!U44,GG20)))))))</f>
        <v>1x2</v>
      </c>
      <c r="GG20" s="25" t="str">
        <f>IF(AN6=Rækker!W29,Rækker!X44,IF(AN6=Rækker!Z29,Rækker!AA44,IF(AN6=Rækker!AC29,Rækker!AD44,IF(AN6=Rækker!AF29,Rækker!AG44,IF(AN6=Rækker!AI29,Rækker!AJ44,IF(AN6=Rækker!AL29,Rækker!AM44,IF(AN6=Rækker!AO29,Rækker!AP44,GH20)))))))</f>
        <v>1x2</v>
      </c>
      <c r="GH20" s="25">
        <f>IF(AN6=Rækker!AR29,Rækker!AS44,IF(AN6=Rækker!AU29,Rækker!AV44,IF(AN6=Rækker!AX29,Rækker!AY44,IF(AN6=Rækker!BA29,Rækker!BB44,IF(AN6=Rækker!BD29,Rækker!BE44,IF(AN6=Rækker!BG29,Rækker!BH44,0))))))</f>
        <v>0</v>
      </c>
      <c r="GI20" s="25">
        <f t="shared" si="77"/>
        <v>1</v>
      </c>
      <c r="GJ20" s="25">
        <f t="shared" si="78"/>
        <v>12</v>
      </c>
      <c r="GK20" s="25">
        <f>IF(AP6=Rækker!B29,Rækker!B44,IF(AP6=Rækker!E29,Rækker!E44,IF(AP6=Rækker!H29,Rækker!H44,IF(AP6=Rækker!K29,Rækker!K44,IF(AP6=Rækker!N29,Rækker!N44,IF(AP6=Rækker!Q29,Rækker!Q44,IF(AP6=Rækker!T29,Rækker!T44,GL20)))))))</f>
        <v>1</v>
      </c>
      <c r="GL20" s="25">
        <f>IF(AP6=Rækker!W29,Rækker!W44,IF(AP6=Rækker!Z29,Rækker!Z44,IF(AP6=Rækker!AC29,Rækker!AC44,IF(AP6=Rækker!AF29,Rækker!AF44,IF(AP6=Rækker!AI29,Rækker!AI44,IF(AP6=Rækker!AL29,Rækker!AL44,IF(AP6=Rækker!AO29,Rækker!AO44,GM20)))))))</f>
        <v>0</v>
      </c>
      <c r="GM20" s="25">
        <f>IF(AP6=Rækker!AR29,Rækker!AR44,IF(AP6=Rækker!AU29,Rækker!AU44,IF(AP6=Rækker!AX29,Rækker!AX44,IF(AP6=Rækker!BA29,Rækker!BA44,IF(AP6=Rækker!BD29,Rækker!BD44,IF(AP6=Rækker!BG29,Rækker!BG44,0))))))</f>
        <v>0</v>
      </c>
      <c r="GN20" s="25">
        <f>IF(AP6=Rækker!B29,Rækker!C44,IF(AP6=Rækker!E29,Rækker!F44,IF(AP6=Rækker!H29,Rækker!I44,IF(AP6=Rækker!K29,Rækker!L44,IF(AP6=Rækker!N29,Rækker!O44,IF(AP6=Rækker!Q29,Rækker!R44,IF(AP6=Rækker!T29,Rækker!U44,GO20)))))))</f>
        <v>12</v>
      </c>
      <c r="GO20" s="25">
        <f>IF(AP6=Rækker!W29,Rækker!X44,IF(AP6=Rækker!Z29,Rækker!AA44,IF(AP6=Rækker!AC29,Rækker!AD44,IF(AP6=Rækker!AF29,Rækker!AG44,IF(AP6=Rækker!AI29,Rækker!AJ44,IF(AP6=Rækker!AL29,Rækker!AM44,IF(AP6=Rækker!AO29,Rækker!AP44,GP20)))))))</f>
        <v>0</v>
      </c>
      <c r="GP20" s="25">
        <f>IF(AP6=Rækker!AR29,Rækker!AS44,IF(AP6=Rækker!AU29,Rækker!AV44,IF(AP6=Rækker!AX29,Rækker!AY44,IF(AP6=Rækker!BA29,Rækker!BB44,IF(AP6=Rækker!BD29,Rækker!BE44,IF(AP6=Rækker!BG29,Rækker!BH44,0))))))</f>
        <v>0</v>
      </c>
      <c r="GQ20" s="25">
        <f t="shared" si="79"/>
        <v>1</v>
      </c>
      <c r="GR20" s="25">
        <f t="shared" si="80"/>
        <v>12</v>
      </c>
      <c r="GS20" s="25">
        <f>IF(AR6=Rækker!B29,Rækker!B44,IF(AR6=Rækker!E29,Rækker!E44,IF(AR6=Rækker!H29,Rækker!H44,IF(AR6=Rækker!K29,Rækker!K44,IF(AR6=Rækker!N29,Rækker!N44,IF(AR6=Rækker!Q29,Rækker!Q44,IF(AR6=Rækker!T29,Rækker!T44,GT20)))))))</f>
        <v>1</v>
      </c>
      <c r="GT20" s="25">
        <f>IF(AR6=Rækker!W29,Rækker!W44,IF(AR6=Rækker!Z29,Rækker!Z44,IF(AR6=Rækker!AC29,Rækker!AC44,IF(AR6=Rækker!AF29,Rækker!AF44,IF(AR6=Rækker!AI29,Rækker!AI44,IF(AR6=Rækker!AL29,Rækker!AL44,IF(AR6=Rækker!AO29,Rækker!AO44,GU20)))))))</f>
        <v>1</v>
      </c>
      <c r="GU20" s="25">
        <f>IF(AR6=Rækker!AR29,Rækker!AR44,IF(AR6=Rækker!AU29,Rækker!AU44,IF(AR6=Rækker!AX29,Rækker!AX44,IF(AR6=Rækker!BA29,Rækker!BA44,IF(AR6=Rækker!BD29,Rækker!BD44,IF(AR6=Rækker!BG29,Rækker!BG44,0))))))</f>
        <v>0</v>
      </c>
      <c r="GV20" s="25">
        <f>IF(AR6=Rækker!B29,Rækker!C44,IF(AR6=Rækker!E29,Rækker!F44,IF(AR6=Rækker!H29,Rækker!I44,IF(AR6=Rækker!K29,Rækker!L44,IF(AR6=Rækker!N29,Rækker!O44,IF(AR6=Rækker!Q29,Rækker!R44,IF(AR6=Rækker!T29,Rækker!U44,GW20)))))))</f>
        <v>12</v>
      </c>
      <c r="GW20" s="25">
        <f>IF(AR6=Rækker!W29,Rækker!X44,IF(AR6=Rækker!Z29,Rækker!AA44,IF(AR6=Rækker!AC29,Rækker!AD44,IF(AR6=Rækker!AF29,Rækker!AG44,IF(AR6=Rækker!AI29,Rækker!AJ44,IF(AR6=Rækker!AL29,Rækker!AM44,IF(AR6=Rækker!AO29,Rækker!AP44,GX20)))))))</f>
        <v>12</v>
      </c>
      <c r="GX20" s="25">
        <f>IF(AR6=Rækker!AR29,Rækker!AS44,IF(AR6=Rækker!AU29,Rækker!AV44,IF(AR6=Rækker!AX29,Rækker!AY44,IF(AR6=Rækker!BA29,Rækker!BB44,IF(AR6=Rækker!BD29,Rækker!BE44,IF(AR6=Rækker!BG29,Rækker!BH44,0))))))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Port Vale - Bolton..........................................................................................</v>
      </c>
      <c r="D21" s="124" t="s">
        <v>109</v>
      </c>
      <c r="E21" s="96" t="str">
        <f>IF('1. Division'!E21&lt;&gt;"",'1. Division'!E21,"")</f>
        <v/>
      </c>
      <c r="F21" s="47" t="str">
        <f t="shared" si="0"/>
        <v>2*</v>
      </c>
      <c r="G21" s="48">
        <f t="shared" si="1"/>
        <v>2</v>
      </c>
      <c r="H21" s="49" t="str">
        <f t="shared" si="2"/>
        <v>2*</v>
      </c>
      <c r="I21" s="50">
        <f t="shared" si="3"/>
        <v>2</v>
      </c>
      <c r="J21" s="49" t="str">
        <f t="shared" si="4"/>
        <v>2*</v>
      </c>
      <c r="K21" s="51">
        <f t="shared" si="5"/>
        <v>2</v>
      </c>
      <c r="L21" s="49" t="str">
        <f t="shared" si="6"/>
        <v>2*</v>
      </c>
      <c r="M21" s="51">
        <f t="shared" si="7"/>
        <v>2</v>
      </c>
      <c r="N21" s="49" t="str">
        <f t="shared" si="8"/>
        <v>2*</v>
      </c>
      <c r="O21" s="51">
        <f t="shared" si="9"/>
        <v>2</v>
      </c>
      <c r="P21" s="49" t="str">
        <f t="shared" si="10"/>
        <v>2*</v>
      </c>
      <c r="Q21" s="51">
        <f t="shared" si="11"/>
        <v>2</v>
      </c>
      <c r="R21" s="49" t="str">
        <f t="shared" si="12"/>
        <v>2*</v>
      </c>
      <c r="S21" s="51">
        <f t="shared" si="13"/>
        <v>2</v>
      </c>
      <c r="T21" s="49">
        <f t="shared" si="14"/>
        <v>2</v>
      </c>
      <c r="U21" s="51">
        <f t="shared" si="15"/>
        <v>2</v>
      </c>
      <c r="V21" s="49">
        <f t="shared" si="16"/>
        <v>2</v>
      </c>
      <c r="W21" s="51" t="str">
        <f t="shared" si="17"/>
        <v>X2</v>
      </c>
      <c r="X21" s="49">
        <f t="shared" si="18"/>
        <v>2</v>
      </c>
      <c r="Y21" s="51">
        <f t="shared" si="19"/>
        <v>2</v>
      </c>
      <c r="Z21" s="49" t="str">
        <f t="shared" si="20"/>
        <v>2*</v>
      </c>
      <c r="AA21" s="51">
        <f t="shared" si="21"/>
        <v>2</v>
      </c>
      <c r="AB21" s="49" t="str">
        <f t="shared" si="22"/>
        <v>2*</v>
      </c>
      <c r="AC21" s="51">
        <f t="shared" si="23"/>
        <v>2</v>
      </c>
      <c r="AD21" s="49" t="str">
        <f t="shared" si="24"/>
        <v>2*</v>
      </c>
      <c r="AE21" s="51">
        <f t="shared" si="25"/>
        <v>2</v>
      </c>
      <c r="AF21" s="49" t="str">
        <f t="shared" si="26"/>
        <v>2*</v>
      </c>
      <c r="AG21" s="51">
        <f t="shared" si="27"/>
        <v>2</v>
      </c>
      <c r="AH21" s="49" t="str">
        <f t="shared" si="28"/>
        <v>2*</v>
      </c>
      <c r="AI21" s="51">
        <f t="shared" si="29"/>
        <v>2</v>
      </c>
      <c r="AJ21" s="49" t="str">
        <f t="shared" si="30"/>
        <v>2*</v>
      </c>
      <c r="AK21" s="51">
        <f t="shared" si="31"/>
        <v>2</v>
      </c>
      <c r="AL21" s="49" t="str">
        <f t="shared" si="32"/>
        <v>2*</v>
      </c>
      <c r="AM21" s="51">
        <f t="shared" si="33"/>
        <v>2</v>
      </c>
      <c r="AN21" s="49" t="str">
        <f t="shared" si="34"/>
        <v>2*</v>
      </c>
      <c r="AO21" s="51">
        <f t="shared" si="35"/>
        <v>2</v>
      </c>
      <c r="AP21" s="49">
        <f t="shared" si="36"/>
        <v>2</v>
      </c>
      <c r="AQ21" s="51">
        <f t="shared" si="37"/>
        <v>2</v>
      </c>
      <c r="AR21" s="49" t="str">
        <f t="shared" si="38"/>
        <v>2*</v>
      </c>
      <c r="AS21" s="50">
        <f t="shared" si="39"/>
        <v>2</v>
      </c>
      <c r="AT21" s="21">
        <f>IF(E21&lt;&gt;"",1,0)+SUM(AT9:AT20)</f>
        <v>0</v>
      </c>
      <c r="AU21" s="25" t="str">
        <f t="shared" si="41"/>
        <v>2*</v>
      </c>
      <c r="AV21" s="25">
        <f t="shared" si="42"/>
        <v>2</v>
      </c>
      <c r="AW21" s="25" t="str">
        <f>IF(F6=Rækker!B29,Rækker!B45,IF(F6=Rækker!E29,Rækker!E45,IF(F6=Rækker!H29,Rækker!H45,IF(F6=Rækker!K29,Rækker!K45,IF(F6=Rækker!N29,Rækker!N45,IF(F6=Rækker!Q29,Rækker!Q45,IF(F6=Rækker!T29,Rækker!T45,AX21)))))))</f>
        <v>2*</v>
      </c>
      <c r="AX21" s="25">
        <f>IF(F6=Rækker!W29,Rækker!W45,IF(F6=Rækker!Z29,Rækker!Z45,IF(F6=Rækker!AC29,Rækker!AC45,IF(F6=Rækker!AF29,Rækker!AF45,IF(F6=Rækker!AI29,Rækker!AI45,IF(F6=Rækker!AL29,Rækker!AL45,IF(F6=Rækker!AO29,Rækker!AO45,AY21)))))))</f>
        <v>0</v>
      </c>
      <c r="AY21" s="25">
        <f>IF(F6=Rækker!AR29,Rækker!AR45,IF(F6=Rækker!AU29,Rækker!AU45,IF(F6=Rækker!AX29,Rækker!AX45,IF(F6=Rækker!BA29,Rækker!BA45,IF(F6=Rækker!BD29,Rækker!BD45,IF(F6=Rækker!BG29,Rækker!BG45,0))))))</f>
        <v>0</v>
      </c>
      <c r="AZ21" s="25">
        <f>IF(F6=Rækker!B29,Rækker!C45,IF(F6=Rækker!E29,Rækker!F45,IF(F6=Rækker!H29,Rækker!I45,IF(F6=Rækker!K29,Rækker!L45,IF(F6=Rækker!N29,Rækker!O45,IF(F6=Rækker!Q29,Rækker!R45,IF(F6=Rækker!T29,Rækker!U45,BA21)))))))</f>
        <v>2</v>
      </c>
      <c r="BA21" s="25">
        <f>IF(F6=Rækker!W29,Rækker!X45,IF(F6=Rækker!Z29,Rækker!AA45,IF(F6=Rækker!AC29,Rækker!AD45,IF(F6=Rækker!AF29,Rækker!AG45,IF(F6=Rækker!AI29,Rækker!AJ45,IF(F6=Rækker!AL29,Rækker!AM45,IF(F6=Rækker!AO29,Rækker!AP45,BB21)))))))</f>
        <v>0</v>
      </c>
      <c r="BB21" s="25">
        <f>IF(F6=Rækker!AR29,Rækker!AS45,IF(F6=Rækker!AU29,Rækker!AV45,IF(F6=Rækker!AX29,Rækker!AY45,IF(F6=Rækker!BA29,Rækker!BB45,IF(F6=Rækker!BD29,Rækker!BE45,IF(F6=Rækker!BG29,Rækker!BH45,0))))))</f>
        <v>0</v>
      </c>
      <c r="BC21" s="25" t="str">
        <f t="shared" si="43"/>
        <v>2*</v>
      </c>
      <c r="BD21" s="25">
        <f t="shared" si="44"/>
        <v>2</v>
      </c>
      <c r="BE21" s="25" t="str">
        <f>IF(H6=Rækker!B29,Rækker!B45,IF(H6=Rækker!E29,Rækker!E45,IF(H6=Rækker!H29,Rækker!H45,IF(H6=Rækker!K29,Rækker!K45,IF(H6=Rækker!N29,Rækker!N45,IF(H6=Rækker!Q29,Rækker!Q45,IF(H6=Rækker!T29,Rækker!T45,BF21)))))))</f>
        <v>2*</v>
      </c>
      <c r="BF21" s="25" t="str">
        <f>IF(H6=Rækker!W29,Rækker!W45,IF(H6=Rækker!Z29,Rækker!Z45,IF(H6=Rækker!AC29,Rækker!AC45,IF(H6=Rækker!AF29,Rækker!AF45,IF(H6=Rækker!AI29,Rækker!AI45,IF(H6=Rækker!AL29,Rækker!AL45,IF(H6=Rækker!AO29,Rækker!AO45,BG21)))))))</f>
        <v>2*</v>
      </c>
      <c r="BG21" s="25">
        <f>IF(H6=Rækker!AR29,Rækker!AR45,IF(H6=Rækker!AU29,Rækker!AU45,IF(H6=Rækker!AX29,Rækker!AX45,IF(H6=Rækker!BA29,Rækker!BA45,IF(H6=Rækker!BD29,Rækker!BD45,IF(H6=Rækker!BG29,Rækker!BG45,0))))))</f>
        <v>0</v>
      </c>
      <c r="BH21" s="25">
        <f>IF(H6=Rækker!B29,Rækker!C45,IF(H6=Rækker!E29,Rækker!F45,IF(H6=Rækker!H29,Rækker!I45,IF(H6=Rækker!K29,Rækker!L45,IF(H6=Rækker!N29,Rækker!O45,IF(H6=Rækker!Q29,Rækker!R45,IF(H6=Rækker!T29,Rækker!U45,BI21)))))))</f>
        <v>2</v>
      </c>
      <c r="BI21" s="25">
        <f>IF(H6=Rækker!W29,Rækker!X45,IF(H6=Rækker!Z29,Rækker!AA45,IF(H6=Rækker!AC29,Rækker!AD45,IF(H6=Rækker!AF29,Rækker!AG45,IF(H6=Rækker!AI29,Rækker!AJ45,IF(H6=Rækker!AL29,Rækker!AM45,IF(H6=Rækker!AO29,Rækker!AP45,BJ21)))))))</f>
        <v>2</v>
      </c>
      <c r="BJ21" s="25">
        <f>IF(H6=Rækker!AR29,Rækker!AS45,IF(H6=Rækker!AU29,Rækker!AV45,IF(H6=Rækker!AX29,Rækker!AY45,IF(H6=Rækker!BA29,Rækker!BB45,IF(H6=Rækker!BD29,Rækker!BE45,IF(H6=Rækker!BG29,Rækker!BH45,0))))))</f>
        <v>0</v>
      </c>
      <c r="BK21" s="25" t="str">
        <f t="shared" si="45"/>
        <v>2*</v>
      </c>
      <c r="BL21" s="25">
        <f t="shared" si="46"/>
        <v>2</v>
      </c>
      <c r="BM21" s="25" t="str">
        <f>IF(J6=Rækker!B29,Rækker!B45,IF(J6=Rækker!E29,Rækker!E45,IF(J6=Rækker!H29,Rækker!H45,IF(J6=Rækker!K29,Rækker!K45,IF(J6=Rækker!N29,Rækker!N45,IF(J6=Rækker!Q29,Rækker!Q45,IF(J6=Rækker!T29,Rækker!T45,BN21)))))))</f>
        <v>2*</v>
      </c>
      <c r="BN21" s="25">
        <f>IF(J6=Rækker!W29,Rækker!W45,IF(J6=Rækker!Z29,Rækker!Z45,IF(J6=Rækker!AC29,Rækker!AC45,IF(J6=Rækker!AF29,Rækker!AF45,IF(J6=Rækker!AI29,Rækker!AI45,IF(J6=Rækker!AL29,Rækker!AL45,IF(J6=Rækker!AO29,Rækker!AO45,BO21)))))))</f>
        <v>0</v>
      </c>
      <c r="BO21" s="25">
        <f>IF(J6=Rækker!AR29,Rækker!AR45,IF(J6=Rækker!AU29,Rækker!AU45,IF(J6=Rækker!AX29,Rækker!AX45,IF(J6=Rækker!BA29,Rækker!BA45,IF(J6=Rækker!BD29,Rækker!BD45,IF(J6=Rækker!BG29,Rækker!BG45,0))))))</f>
        <v>0</v>
      </c>
      <c r="BP21" s="25">
        <f>IF(J6=Rækker!B29,Rækker!C45,IF(J6=Rækker!E29,Rækker!F45,IF(J6=Rækker!H29,Rækker!I45,IF(J6=Rækker!K29,Rækker!L45,IF(J6=Rækker!N29,Rækker!O45,IF(J6=Rækker!Q29,Rækker!R45,IF(J6=Rækker!T29,Rækker!U45,BQ21)))))))</f>
        <v>2</v>
      </c>
      <c r="BQ21" s="25">
        <f>IF(J6=Rækker!W29,Rækker!X45,IF(J6=Rækker!Z29,Rækker!AA45,IF(J6=Rækker!AC29,Rækker!AD45,IF(J6=Rækker!AF29,Rækker!AG45,IF(J6=Rækker!AI29,Rækker!AJ45,IF(J6=Rækker!AL29,Rækker!AM45,IF(J6=Rækker!AO29,Rækker!AP45,BR21)))))))</f>
        <v>0</v>
      </c>
      <c r="BR21" s="25">
        <f>IF(J6=Rækker!AR29,Rækker!AS45,IF(J6=Rækker!AU29,Rækker!AV45,IF(J6=Rækker!AX29,Rækker!AY45,IF(J6=Rækker!BA29,Rækker!BB45,IF(J6=Rækker!BD29,Rækker!BE45,IF(J6=Rækker!BG29,Rækker!BH45,0))))))</f>
        <v>0</v>
      </c>
      <c r="BS21" s="25" t="str">
        <f t="shared" si="47"/>
        <v>2*</v>
      </c>
      <c r="BT21" s="25">
        <f t="shared" si="48"/>
        <v>2</v>
      </c>
      <c r="BU21" s="25" t="str">
        <f>IF(L6=Rækker!B29,Rækker!B45,IF(L6=Rækker!E29,Rækker!E45,IF(L6=Rækker!H29,Rækker!H45,IF(L6=Rækker!K29,Rækker!K45,IF(L6=Rækker!N29,Rækker!N45,IF(L6=Rækker!Q29,Rækker!Q45,IF(L6=Rækker!T29,Rækker!T45,BV21)))))))</f>
        <v>2*</v>
      </c>
      <c r="BV21" s="25">
        <f>IF(L6=Rækker!W29,Rækker!W45,IF(L6=Rækker!Z29,Rækker!Z45,IF(L6=Rækker!AC29,Rækker!AC45,IF(L6=Rækker!AF29,Rækker!AF45,IF(L6=Rækker!AI29,Rækker!AI45,IF(L6=Rækker!AL29,Rækker!AL45,IF(L6=Rækker!AO29,Rækker!AO45,BW21)))))))</f>
        <v>0</v>
      </c>
      <c r="BW21" s="25">
        <f>IF(L6=Rækker!AR29,Rækker!AR45,IF(L6=Rækker!AU29,Rækker!AU45,IF(L6=Rækker!AX29,Rækker!AX45,IF(L6=Rækker!BA29,Rækker!BA45,IF(L6=Rækker!BD29,Rækker!BD45,IF(L6=Rækker!BG29,Rækker!BG45,0))))))</f>
        <v>0</v>
      </c>
      <c r="BX21" s="25">
        <f>IF(L6=Rækker!B29,Rækker!C45,IF(L6=Rækker!E29,Rækker!F45,IF(L6=Rækker!H29,Rækker!I45,IF(L6=Rækker!K29,Rækker!L45,IF(L6=Rækker!N29,Rækker!O45,IF(L6=Rækker!Q29,Rækker!R45,IF(L6=Rækker!T29,Rækker!U45,BY21)))))))</f>
        <v>2</v>
      </c>
      <c r="BY21" s="25">
        <f>IF(L6=Rækker!W29,Rækker!X45,IF(L6=Rækker!Z29,Rækker!AA45,IF(L6=Rækker!AC29,Rækker!AD45,IF(L6=Rækker!AF29,Rækker!AG45,IF(L6=Rækker!AI29,Rækker!AJ45,IF(L6=Rækker!AL29,Rækker!AM45,IF(L6=Rækker!AO29,Rækker!AP45,BZ21)))))))</f>
        <v>0</v>
      </c>
      <c r="BZ21" s="25">
        <f>IF(L6=Rækker!AR29,Rækker!AS45,IF(L6=Rækker!AU29,Rækker!AV45,IF(L6=Rækker!AX29,Rækker!AY45,IF(L6=Rækker!BA29,Rækker!BB45,IF(L6=Rækker!BD29,Rækker!BE45,IF(L6=Rækker!BG29,Rækker!BH45,0))))))</f>
        <v>0</v>
      </c>
      <c r="CA21" s="25" t="str">
        <f t="shared" si="49"/>
        <v>2*</v>
      </c>
      <c r="CB21" s="25">
        <f t="shared" si="50"/>
        <v>2</v>
      </c>
      <c r="CC21" s="25" t="str">
        <f>IF(N6=Rækker!B29,Rækker!B45,IF(N6=Rækker!E29,Rækker!E45,IF(N6=Rækker!H29,Rækker!H45,IF(N6=Rækker!K29,Rækker!K45,IF(N6=Rækker!N29,Rækker!N45,IF(N6=Rækker!Q29,Rækker!Q45,IF(N6=Rækker!T29,Rækker!T45,CD21)))))))</f>
        <v>2*</v>
      </c>
      <c r="CD21" s="25" t="str">
        <f>IF(N6=Rækker!W29,Rækker!W45,IF(N6=Rækker!Z29,Rækker!Z45,IF(N6=Rækker!AC29,Rækker!AC45,IF(N6=Rækker!AF29,Rækker!AF45,IF(N6=Rækker!AI29,Rækker!AI45,IF(N6=Rækker!AL29,Rækker!AL45,IF(N6=Rækker!AO29,Rækker!AO45,CE21)))))))</f>
        <v>2*</v>
      </c>
      <c r="CE21" s="25" t="str">
        <f>IF(N6=Rækker!AR29,Rækker!AR45,IF(N6=Rækker!AU29,Rækker!AU45,IF(N6=Rækker!AX29,Rækker!AX45,IF(N6=Rækker!BA29,Rækker!BA45,IF(N6=Rækker!BD29,Rækker!BD45,IF(N6=Rækker!BG29,Rækker!BG45,0))))))</f>
        <v>2*</v>
      </c>
      <c r="CF21" s="25">
        <f>IF(N6=Rækker!B29,Rækker!C45,IF(N6=Rækker!E29,Rækker!F45,IF(N6=Rækker!H29,Rækker!I45,IF(N6=Rækker!K29,Rækker!L45,IF(N6=Rækker!N29,Rækker!O45,IF(N6=Rækker!Q29,Rækker!R45,IF(N6=Rækker!T29,Rækker!U45,CG21)))))))</f>
        <v>2</v>
      </c>
      <c r="CG21" s="25">
        <f>IF(N6=Rækker!W29,Rækker!X45,IF(N6=Rækker!Z29,Rækker!AA45,IF(N6=Rækker!AC29,Rækker!AD45,IF(N6=Rækker!AF29,Rækker!AG45,IF(N6=Rækker!AI29,Rækker!AJ45,IF(N6=Rækker!AL29,Rækker!AM45,IF(N6=Rækker!AO29,Rækker!AP45,CH21)))))))</f>
        <v>2</v>
      </c>
      <c r="CH21" s="25">
        <f>IF(N6=Rækker!AR29,Rækker!AS45,IF(N6=Rækker!AU29,Rækker!AV45,IF(N6=Rækker!AX29,Rækker!AY45,IF(N6=Rækker!BA29,Rækker!BB45,IF(N6=Rækker!BD29,Rækker!BE45,IF(N6=Rækker!BG29,Rækker!BH45,0))))))</f>
        <v>2</v>
      </c>
      <c r="CI21" s="25" t="str">
        <f t="shared" si="51"/>
        <v>2*</v>
      </c>
      <c r="CJ21" s="25">
        <f t="shared" si="52"/>
        <v>2</v>
      </c>
      <c r="CK21" s="25" t="str">
        <f>IF(P6=Rækker!B29,Rækker!B45,IF(P6=Rækker!E29,Rækker!E45,IF(P6=Rækker!H29,Rækker!H45,IF(P6=Rækker!K29,Rækker!K45,IF(P6=Rækker!N29,Rækker!N45,IF(P6=Rækker!Q29,Rækker!Q45,IF(P6=Rækker!T29,Rækker!T45,CL21)))))))</f>
        <v>2*</v>
      </c>
      <c r="CL21" s="25" t="str">
        <f>IF(P6=Rækker!W29,Rækker!W45,IF(P6=Rækker!Z29,Rækker!Z45,IF(P6=Rækker!AC29,Rækker!AC45,IF(P6=Rækker!AF29,Rækker!AF45,IF(P6=Rækker!AI29,Rækker!AI45,IF(P6=Rækker!AL29,Rækker!AL45,IF(P6=Rækker!AO29,Rækker!AO45,CM21)))))))</f>
        <v>2*</v>
      </c>
      <c r="CM21" s="25">
        <f>IF(P6=Rækker!AR29,Rækker!AR45,IF(P6=Rækker!AU29,Rækker!AU45,IF(P6=Rækker!AX29,Rækker!AX45,IF(P6=Rækker!BA29,Rækker!BA45,IF(P6=Rækker!BD29,Rækker!BD45,IF(P6=Rækker!BG29,Rækker!BG45,0))))))</f>
        <v>0</v>
      </c>
      <c r="CN21" s="25">
        <f>IF(P6=Rækker!B29,Rækker!C45,IF(P6=Rækker!E29,Rækker!F45,IF(P6=Rækker!H29,Rækker!I45,IF(P6=Rækker!K29,Rækker!L45,IF(P6=Rækker!N29,Rækker!O45,IF(P6=Rækker!Q29,Rækker!R45,IF(P6=Rækker!T29,Rækker!U45,CO21)))))))</f>
        <v>2</v>
      </c>
      <c r="CO21" s="25">
        <f>IF(P6=Rækker!W29,Rækker!X45,IF(P6=Rækker!Z29,Rækker!AA45,IF(P6=Rækker!AC29,Rækker!AD45,IF(P6=Rækker!AF29,Rækker!AG45,IF(P6=Rækker!AI29,Rækker!AJ45,IF(P6=Rækker!AL29,Rækker!AM45,IF(P6=Rækker!AO29,Rækker!AP45,CP21)))))))</f>
        <v>2</v>
      </c>
      <c r="CP21" s="25">
        <f>IF(P6=Rækker!AR29,Rækker!AS45,IF(P6=Rækker!AU29,Rækker!AV45,IF(P6=Rækker!AX29,Rækker!AY45,IF(P6=Rækker!BA29,Rækker!BB45,IF(P6=Rækker!BD29,Rækker!BE45,IF(P6=Rækker!BG29,Rækker!BH45,0))))))</f>
        <v>0</v>
      </c>
      <c r="CQ21" s="25" t="str">
        <f t="shared" si="53"/>
        <v>2*</v>
      </c>
      <c r="CR21" s="25">
        <f t="shared" si="54"/>
        <v>2</v>
      </c>
      <c r="CS21" s="25" t="str">
        <f>IF(R6=Rækker!B29,Rækker!B45,IF(R6=Rækker!E29,Rækker!E45,IF(R6=Rækker!H29,Rækker!H45,IF(R6=Rækker!K29,Rækker!K45,IF(R6=Rækker!N29,Rækker!N45,IF(R6=Rækker!Q29,Rækker!Q45,IF(R6=Rækker!T29,Rækker!T45,CT21)))))))</f>
        <v>2*</v>
      </c>
      <c r="CT21" s="25" t="str">
        <f>IF(R6=Rækker!W29,Rækker!W45,IF(R6=Rækker!Z29,Rækker!Z45,IF(R6=Rækker!AC29,Rækker!AC45,IF(R6=Rækker!AF29,Rækker!AF45,IF(R6=Rækker!AI29,Rækker!AI45,IF(R6=Rækker!AL29,Rækker!AL45,IF(R6=Rækker!AO29,Rækker!AO45,CU21)))))))</f>
        <v>2*</v>
      </c>
      <c r="CU21" s="25" t="str">
        <f>IF(R6=Rækker!AR29,Rækker!AR45,IF(R6=Rækker!AU29,Rækker!AU45,IF(R6=Rækker!AX29,Rækker!AX45,IF(R6=Rækker!BA29,Rækker!BA45,IF(R6=Rækker!BD29,Rækker!BD45,IF(R6=Rækker!BG29,Rækker!BG45,0))))))</f>
        <v>2*</v>
      </c>
      <c r="CV21" s="25">
        <f>IF(R6=Rækker!B29,Rækker!C45,IF(R6=Rækker!E29,Rækker!F45,IF(R6=Rækker!H29,Rækker!I45,IF(R6=Rækker!K29,Rækker!L45,IF(R6=Rækker!N29,Rækker!O45,IF(R6=Rækker!Q29,Rækker!R45,IF(R6=Rækker!T29,Rækker!U45,CW21)))))))</f>
        <v>2</v>
      </c>
      <c r="CW21" s="25">
        <f>IF(R6=Rækker!W29,Rækker!X45,IF(R6=Rækker!Z29,Rækker!AA45,IF(R6=Rækker!AC29,Rækker!AD45,IF(R6=Rækker!AF29,Rækker!AG45,IF(R6=Rækker!AI29,Rækker!AJ45,IF(R6=Rækker!AL29,Rækker!AM45,IF(R6=Rækker!AO29,Rækker!AP45,CX21)))))))</f>
        <v>2</v>
      </c>
      <c r="CX21" s="25">
        <f>IF(R6=Rækker!AR29,Rækker!AS45,IF(R6=Rækker!AU29,Rækker!AV45,IF(R6=Rækker!AX29,Rækker!AY45,IF(R6=Rækker!BA29,Rækker!BB45,IF(R6=Rækker!BD29,Rækker!BE45,IF(R6=Rækker!BG29,Rækker!BH45,0))))))</f>
        <v>2</v>
      </c>
      <c r="CY21" s="25">
        <f t="shared" si="55"/>
        <v>2</v>
      </c>
      <c r="CZ21" s="25">
        <f t="shared" si="56"/>
        <v>2</v>
      </c>
      <c r="DA21" s="25">
        <f>IF(T6=Rækker!B29,Rækker!B45,IF(T6=Rækker!E29,Rækker!E45,IF(T6=Rækker!H29,Rækker!H45,IF(T6=Rækker!K29,Rækker!K45,IF(T6=Rækker!N29,Rækker!N45,IF(T6=Rækker!Q29,Rækker!Q45,IF(T6=Rækker!T29,Rækker!T45,DB21)))))))</f>
        <v>2</v>
      </c>
      <c r="DB21" s="25">
        <f>IF(T6=Rækker!W29,Rækker!W45,IF(T6=Rækker!Z29,Rækker!Z45,IF(T6=Rækker!AC29,Rækker!AC45,IF(T6=Rækker!AF29,Rækker!AF45,IF(T6=Rækker!AI29,Rækker!AI45,IF(T6=Rækker!AL29,Rækker!AL45,IF(T6=Rækker!AO29,Rækker!AO45,DC21)))))))</f>
        <v>2</v>
      </c>
      <c r="DC21" s="25">
        <f>IF(T6=Rækker!AR29,Rækker!AR45,IF(T6=Rækker!AU29,Rækker!AU45,IF(T6=Rækker!AX29,Rækker!AX45,IF(T6=Rækker!BA29,Rækker!BA45,IF(T6=Rækker!BD29,Rækker!BD45,IF(T6=Rækker!BG29,Rækker!BG45,0))))))</f>
        <v>2</v>
      </c>
      <c r="DD21" s="25">
        <f>IF(T6=Rækker!B29,Rækker!C45,IF(T6=Rækker!E29,Rækker!F45,IF(T6=Rækker!H29,Rækker!I45,IF(T6=Rækker!K29,Rækker!L45,IF(T6=Rækker!N29,Rækker!O45,IF(T6=Rækker!Q29,Rækker!R45,IF(T6=Rækker!T29,Rækker!U45,DE21)))))))</f>
        <v>2</v>
      </c>
      <c r="DE21" s="25">
        <f>IF(T6=Rækker!W29,Rækker!X45,IF(T6=Rækker!Z29,Rækker!AA45,IF(T6=Rækker!AC29,Rækker!AD45,IF(T6=Rækker!AF29,Rækker!AG45,IF(T6=Rækker!AI29,Rækker!AJ45,IF(T6=Rækker!AL29,Rækker!AM45,IF(T6=Rækker!AO29,Rækker!AP45,DF21)))))))</f>
        <v>2</v>
      </c>
      <c r="DF21" s="25">
        <f>IF(T6=Rækker!AR29,Rækker!AS45,IF(T6=Rækker!AU29,Rækker!AV45,IF(T6=Rækker!AX29,Rækker!AY45,IF(T6=Rækker!BA29,Rækker!BB45,IF(T6=Rækker!BD29,Rækker!BE45,IF(T6=Rækker!BG29,Rækker!BH45,0))))))</f>
        <v>2</v>
      </c>
      <c r="DG21" s="25">
        <f t="shared" si="57"/>
        <v>2</v>
      </c>
      <c r="DH21" s="25" t="str">
        <f t="shared" si="58"/>
        <v>X2</v>
      </c>
      <c r="DI21" s="25">
        <f>IF(V6=Rækker!B29,Rækker!B45,IF(V6=Rækker!E29,Rækker!E45,IF(V6=Rækker!H29,Rækker!H45,IF(V6=Rækker!K29,Rækker!K45,IF(V6=Rækker!N29,Rækker!N45,IF(V6=Rækker!Q29,Rækker!Q45,IF(V6=Rækker!T29,Rækker!T45,DJ21)))))))</f>
        <v>2</v>
      </c>
      <c r="DJ21" s="25">
        <f>IF(V6=Rækker!W29,Rækker!W45,IF(V6=Rækker!Z29,Rækker!Z45,IF(V6=Rækker!AC29,Rækker!AC45,IF(V6=Rækker!AF29,Rækker!AF45,IF(V6=Rækker!AI29,Rækker!AI45,IF(V6=Rækker!AL29,Rækker!AL45,IF(V6=Rækker!AO29,Rækker!AO45,DK21)))))))</f>
        <v>2</v>
      </c>
      <c r="DK21" s="25">
        <f>IF(V6=Rækker!AR29,Rækker!AR45,IF(V6=Rækker!AU29,Rækker!AU45,IF(V6=Rækker!AX29,Rækker!AX45,IF(V6=Rækker!BA29,Rækker!BA45,IF(V6=Rækker!BD29,Rækker!BD45,IF(V6=Rækker!BG29,Rækker!BG45,0))))))</f>
        <v>2</v>
      </c>
      <c r="DL21" s="25" t="str">
        <f>IF(V6=Rækker!B29,Rækker!C45,IF(V6=Rækker!E29,Rækker!F45,IF(V6=Rækker!H29,Rækker!I45,IF(V6=Rækker!K29,Rækker!L45,IF(V6=Rækker!N29,Rækker!O45,IF(V6=Rækker!Q29,Rækker!R45,IF(V6=Rækker!T29,Rækker!U45,DM21)))))))</f>
        <v>x2</v>
      </c>
      <c r="DM21" s="25" t="str">
        <f>IF(V6=Rækker!W29,Rækker!X45,IF(V6=Rækker!Z29,Rækker!AA45,IF(V6=Rækker!AC29,Rækker!AD45,IF(V6=Rækker!AF29,Rækker!AG45,IF(V6=Rækker!AI29,Rækker!AJ45,IF(V6=Rækker!AL29,Rækker!AM45,IF(V6=Rækker!AO29,Rækker!AP45,DN21)))))))</f>
        <v>x2</v>
      </c>
      <c r="DN21" s="25" t="str">
        <f>IF(V6=Rækker!AR29,Rækker!AS45,IF(V6=Rækker!AU29,Rækker!AV45,IF(V6=Rækker!AX29,Rækker!AY45,IF(V6=Rækker!BA29,Rækker!BB45,IF(V6=Rækker!BD29,Rækker!BE45,IF(V6=Rækker!BG29,Rækker!BH45,0))))))</f>
        <v>x2</v>
      </c>
      <c r="DO21" s="25">
        <f t="shared" si="59"/>
        <v>2</v>
      </c>
      <c r="DP21" s="25">
        <f t="shared" si="60"/>
        <v>2</v>
      </c>
      <c r="DQ21" s="25">
        <f>IF(X6=Rækker!B29,Rækker!B45,IF(X6=Rækker!E29,Rækker!E45,IF(X6=Rækker!H29,Rækker!H45,IF(X6=Rækker!K29,Rækker!K45,IF(X6=Rækker!N29,Rækker!N45,IF(X6=Rækker!Q29,Rækker!Q45,IF(X6=Rækker!T29,Rækker!T45,DR21)))))))</f>
        <v>2</v>
      </c>
      <c r="DR21" s="25">
        <f>IF(X6=Rækker!W29,Rækker!W45,IF(X6=Rækker!Z29,Rækker!Z45,IF(X6=Rækker!AC29,Rækker!AC45,IF(X6=Rækker!AF29,Rækker!AF45,IF(X6=Rækker!AI29,Rækker!AI45,IF(X6=Rækker!AL29,Rækker!AL45,IF(X6=Rækker!AO29,Rækker!AO45,DS21)))))))</f>
        <v>0</v>
      </c>
      <c r="DS21" s="25">
        <f>IF(X6=Rækker!AR29,Rækker!AR45,IF(X6=Rækker!AU29,Rækker!AU45,IF(X6=Rækker!AX29,Rækker!AX45,IF(X6=Rækker!BA29,Rækker!BA45,IF(X6=Rækker!BD29,Rækker!BD45,IF(X6=Rækker!BG29,Rækker!BG45,0))))))</f>
        <v>0</v>
      </c>
      <c r="DT21" s="25">
        <f>IF(X6=Rækker!B29,Rækker!C45,IF(X6=Rækker!E29,Rækker!F45,IF(X6=Rækker!H29,Rækker!I45,IF(X6=Rækker!K29,Rækker!L45,IF(X6=Rækker!N29,Rækker!O45,IF(X6=Rækker!Q29,Rækker!R45,IF(X6=Rækker!T29,Rækker!U45,DU21)))))))</f>
        <v>2</v>
      </c>
      <c r="DU21" s="25">
        <f>IF(X6=Rækker!W29,Rækker!X45,IF(X6=Rækker!Z29,Rækker!AA45,IF(X6=Rækker!AC29,Rækker!AD45,IF(X6=Rækker!AF29,Rækker!AG45,IF(X6=Rækker!AI29,Rækker!AJ45,IF(X6=Rækker!AL29,Rækker!AM45,IF(X6=Rækker!AO29,Rækker!AP45,DV21)))))))</f>
        <v>0</v>
      </c>
      <c r="DV21" s="25">
        <f>IF(X6=Rækker!AR29,Rækker!AS45,IF(X6=Rækker!AU29,Rækker!AV45,IF(X6=Rækker!AX29,Rækker!AY45,IF(X6=Rækker!BA29,Rækker!BB45,IF(X6=Rækker!BD29,Rækker!BE45,IF(X6=Rækker!BG29,Rækker!BH45,0))))))</f>
        <v>0</v>
      </c>
      <c r="DW21" s="25" t="str">
        <f t="shared" si="61"/>
        <v>2*</v>
      </c>
      <c r="DX21" s="25">
        <f t="shared" si="62"/>
        <v>2</v>
      </c>
      <c r="DY21" s="25" t="str">
        <f>IF(Z6=Rækker!B29,Rækker!B45,IF(Z6=Rækker!E29,Rækker!E45,IF(Z6=Rækker!H29,Rækker!H45,IF(Z6=Rækker!K29,Rækker!K45,IF(Z6=Rækker!N29,Rækker!N45,IF(Z6=Rækker!Q29,Rækker!Q45,IF(Z6=Rækker!T29,Rækker!T45,DZ21)))))))</f>
        <v>2*</v>
      </c>
      <c r="DZ21" s="25">
        <f>IF(Z6=Rækker!W29,Rækker!W45,IF(Z6=Rækker!Z29,Rækker!Z45,IF(Z6=Rækker!AC29,Rækker!AC45,IF(Z6=Rækker!AF29,Rækker!AF45,IF(Z6=Rækker!AI29,Rækker!AI45,IF(Z6=Rækker!AL29,Rækker!AL45,IF(Z6=Rækker!AO29,Rækker!AO45,EA21)))))))</f>
        <v>0</v>
      </c>
      <c r="EA21" s="25">
        <f>IF(Z6=Rækker!AR29,Rækker!AR45,IF(Z6=Rækker!AU29,Rækker!AU45,IF(Z6=Rækker!AX29,Rækker!AX45,IF(Z6=Rækker!BA29,Rækker!BA45,IF(Z6=Rækker!BD29,Rækker!BD45,IF(Z6=Rækker!BG29,Rækker!BG45,0))))))</f>
        <v>0</v>
      </c>
      <c r="EB21" s="25">
        <f>IF(Z6=Rækker!B29,Rækker!C45,IF(Z6=Rækker!E29,Rækker!F45,IF(Z6=Rækker!H29,Rækker!I45,IF(Z6=Rækker!K29,Rækker!L45,IF(Z6=Rækker!N29,Rækker!O45,IF(Z6=Rækker!Q29,Rækker!R45,IF(Z6=Rækker!T29,Rækker!U45,EC21)))))))</f>
        <v>2</v>
      </c>
      <c r="EC21" s="25">
        <f>IF(Z6=Rækker!W29,Rækker!X45,IF(Z6=Rækker!Z29,Rækker!AA45,IF(Z6=Rækker!AC29,Rækker!AD45,IF(Z6=Rækker!AF29,Rækker!AG45,IF(Z6=Rækker!AI29,Rækker!AJ45,IF(Z6=Rækker!AL29,Rækker!AM45,IF(Z6=Rækker!AO29,Rækker!AP45,ED21)))))))</f>
        <v>0</v>
      </c>
      <c r="ED21" s="25">
        <f>IF(Z6=Rækker!AR29,Rækker!AS45,IF(Z6=Rækker!AU29,Rækker!AV45,IF(Z6=Rækker!AX29,Rækker!AY45,IF(Z6=Rækker!BA29,Rækker!BB45,IF(Z6=Rækker!BD29,Rækker!BE45,IF(Z6=Rækker!BG29,Rækker!BH45,0))))))</f>
        <v>0</v>
      </c>
      <c r="EE21" s="25" t="str">
        <f t="shared" si="63"/>
        <v>2*</v>
      </c>
      <c r="EF21" s="25">
        <f t="shared" si="64"/>
        <v>2</v>
      </c>
      <c r="EG21" s="25" t="str">
        <f>IF(AB6=Rækker!B29,Rækker!B45,IF(AB6=Rækker!E29,Rækker!E45,IF(AB6=Rækker!H29,Rækker!H45,IF(AB6=Rækker!K29,Rækker!K45,IF(AB6=Rækker!N29,Rækker!N45,IF(AB6=Rækker!Q29,Rækker!Q45,IF(AB6=Rækker!T29,Rækker!T45,EH21)))))))</f>
        <v>2*</v>
      </c>
      <c r="EH21" s="25" t="str">
        <f>IF(AB6=Rækker!W29,Rækker!W45,IF(AB6=Rækker!Z29,Rækker!Z45,IF(AB6=Rækker!AC29,Rækker!AC45,IF(AB6=Rækker!AF29,Rækker!AF45,IF(AB6=Rækker!AI29,Rækker!AI45,IF(AB6=Rækker!AL29,Rækker!AL45,IF(AB6=Rækker!AO29,Rækker!AO45,EI21)))))))</f>
        <v>2*</v>
      </c>
      <c r="EI21" s="25" t="str">
        <f>IF(AB6=Rækker!AR29,Rækker!AR45,IF(AB6=Rækker!AU29,Rækker!AU45,IF(AB6=Rækker!AX29,Rækker!AX45,IF(AB6=Rækker!BA29,Rækker!BA45,IF(AB6=Rækker!BD29,Rækker!BD45,IF(AB6=Rækker!BG29,Rækker!BG45,0))))))</f>
        <v>2*</v>
      </c>
      <c r="EJ21" s="25">
        <f>IF(AB6=Rækker!B29,Rækker!C45,IF(AB6=Rækker!E29,Rækker!F45,IF(AB6=Rækker!H29,Rækker!I45,IF(AB6=Rækker!K29,Rækker!L45,IF(AB6=Rækker!N29,Rækker!O45,IF(AB6=Rækker!Q29,Rækker!R45,IF(AB6=Rækker!T29,Rækker!U45,EK21)))))))</f>
        <v>2</v>
      </c>
      <c r="EK21" s="25">
        <f>IF(AB6=Rækker!W29,Rækker!X45,IF(AB6=Rækker!Z29,Rækker!AA45,IF(AB6=Rækker!AC29,Rækker!AD45,IF(AB6=Rækker!AF29,Rækker!AG45,IF(AB6=Rækker!AI29,Rækker!AJ45,IF(AB6=Rækker!AL29,Rækker!AM45,IF(AB6=Rækker!AO29,Rækker!AP45,EL21)))))))</f>
        <v>2</v>
      </c>
      <c r="EL21" s="25">
        <f>IF(AB6=Rækker!AR29,Rækker!AS45,IF(AB6=Rækker!AU29,Rækker!AV45,IF(AB6=Rækker!AX29,Rækker!AY45,IF(AB6=Rækker!BA29,Rækker!BB45,IF(AB6=Rækker!BD29,Rækker!BE45,IF(AB6=Rækker!BG29,Rækker!BH45,0))))))</f>
        <v>2</v>
      </c>
      <c r="EM21" s="25" t="str">
        <f t="shared" si="65"/>
        <v>2*</v>
      </c>
      <c r="EN21" s="25">
        <f t="shared" si="66"/>
        <v>2</v>
      </c>
      <c r="EO21" s="25" t="str">
        <f>IF(AD6=Rækker!B29,Rækker!B45,IF(AD6=Rækker!E29,Rækker!E45,IF(AD6=Rækker!H29,Rækker!H45,IF(AD6=Rækker!K29,Rækker!K45,IF(AD6=Rækker!N29,Rækker!N45,IF(AD6=Rækker!Q29,Rækker!Q45,IF(AD6=Rækker!T29,Rækker!T45,EP21)))))))</f>
        <v>2*</v>
      </c>
      <c r="EP21" s="25" t="str">
        <f>IF(AD6=Rækker!W29,Rækker!W45,IF(AD6=Rækker!Z29,Rækker!Z45,IF(AD6=Rækker!AC29,Rækker!AC45,IF(AD6=Rækker!AF29,Rækker!AF45,IF(AD6=Rækker!AI29,Rækker!AI45,IF(AD6=Rækker!AL29,Rækker!AL45,IF(AD6=Rækker!AO29,Rækker!AO45,EQ21)))))))</f>
        <v>2*</v>
      </c>
      <c r="EQ21" s="25">
        <f>IF(AD6=Rækker!AR29,Rækker!AR45,IF(AD6=Rækker!AU29,Rækker!AU45,IF(AD6=Rækker!AX29,Rækker!AX45,IF(AD6=Rækker!BA29,Rækker!BA45,IF(AD6=Rækker!BD29,Rækker!BD45,IF(AD6=Rækker!BG29,Rækker!BG45,0))))))</f>
        <v>0</v>
      </c>
      <c r="ER21" s="25">
        <f>IF(AD6=Rækker!B29,Rækker!C45,IF(AD6=Rækker!E29,Rækker!F45,IF(AD6=Rækker!H29,Rækker!I45,IF(AD6=Rækker!K29,Rækker!L45,IF(AD6=Rækker!N29,Rækker!O45,IF(AD6=Rækker!Q29,Rækker!R45,IF(AD6=Rækker!T29,Rækker!U45,ES21)))))))</f>
        <v>2</v>
      </c>
      <c r="ES21" s="25">
        <f>IF(AD6=Rækker!W29,Rækker!X45,IF(AD6=Rækker!Z29,Rækker!AA45,IF(AD6=Rækker!AC29,Rækker!AD45,IF(AD6=Rækker!AF29,Rækker!AG45,IF(AD6=Rækker!AI29,Rækker!AJ45,IF(AD6=Rækker!AL29,Rækker!AM45,IF(AD6=Rækker!AO29,Rækker!AP45,ET21)))))))</f>
        <v>2</v>
      </c>
      <c r="ET21" s="25">
        <f>IF(AD6=Rækker!AR29,Rækker!AS45,IF(AD6=Rækker!AU29,Rækker!AV45,IF(AD6=Rækker!AX29,Rækker!AY45,IF(AD6=Rækker!BA29,Rækker!BB45,IF(AD6=Rækker!BD29,Rækker!BE45,IF(AD6=Rækker!BG29,Rækker!BH45,0))))))</f>
        <v>0</v>
      </c>
      <c r="EU21" s="25" t="str">
        <f t="shared" si="67"/>
        <v>2*</v>
      </c>
      <c r="EV21" s="25">
        <f t="shared" si="68"/>
        <v>2</v>
      </c>
      <c r="EW21" s="25" t="str">
        <f>IF(AF6=Rækker!B29,Rækker!B45,IF(AF6=Rækker!E29,Rækker!E45,IF(AF6=Rækker!H29,Rækker!H45,IF(AF6=Rækker!K29,Rækker!K45,IF(AF6=Rækker!N29,Rækker!N45,IF(AF6=Rækker!Q29,Rækker!Q45,IF(AF6=Rækker!T29,Rækker!T45,EX21)))))))</f>
        <v>2*</v>
      </c>
      <c r="EX21" s="25" t="str">
        <f>IF(AF6=Rækker!W29,Rækker!W45,IF(AF6=Rækker!Z29,Rækker!Z45,IF(AF6=Rækker!AC29,Rækker!AC45,IF(AF6=Rækker!AF29,Rækker!AF45,IF(AF6=Rækker!AI29,Rækker!AI45,IF(AF6=Rækker!AL29,Rækker!AL45,IF(AF6=Rækker!AO29,Rækker!AO45,EY21)))))))</f>
        <v>2*</v>
      </c>
      <c r="EY21" s="25">
        <f>IF(AF6=Rækker!AR29,Rækker!AR45,IF(AF6=Rækker!AU29,Rækker!AU45,IF(AF6=Rækker!AX29,Rækker!AX45,IF(AF6=Rækker!BA29,Rækker!BA45,IF(AF6=Rækker!BD29,Rækker!BD45,IF(AF6=Rækker!BG29,Rækker!BG45,0))))))</f>
        <v>0</v>
      </c>
      <c r="EZ21" s="25">
        <f>IF(AF6=Rækker!B29,Rækker!C45,IF(AF6=Rækker!E29,Rækker!F45,IF(AF6=Rækker!H29,Rækker!I45,IF(AF6=Rækker!K29,Rækker!L45,IF(AF6=Rækker!N29,Rækker!O45,IF(AF6=Rækker!Q29,Rækker!R45,IF(AF6=Rækker!T29,Rækker!U45,FA21)))))))</f>
        <v>2</v>
      </c>
      <c r="FA21" s="25">
        <f>IF(AF6=Rækker!W29,Rækker!X45,IF(AF6=Rækker!Z29,Rækker!AA45,IF(AF6=Rækker!AC29,Rækker!AD45,IF(AF6=Rækker!AF29,Rækker!AG45,IF(AF6=Rækker!AI29,Rækker!AJ45,IF(AF6=Rækker!AL29,Rækker!AM45,IF(AF6=Rækker!AO29,Rækker!AP45,FB21)))))))</f>
        <v>2</v>
      </c>
      <c r="FB21" s="25">
        <f>IF(AF6=Rækker!AR29,Rækker!AS45,IF(AF6=Rækker!AU29,Rækker!AV45,IF(AF6=Rækker!AX29,Rækker!AY45,IF(AF6=Rækker!BA29,Rækker!BB45,IF(AF6=Rækker!BD29,Rækker!BE45,IF(AF6=Rækker!BG29,Rækker!BH45,0))))))</f>
        <v>0</v>
      </c>
      <c r="FC21" s="25" t="str">
        <f t="shared" si="69"/>
        <v>2*</v>
      </c>
      <c r="FD21" s="25">
        <f t="shared" si="70"/>
        <v>2</v>
      </c>
      <c r="FE21" s="25" t="str">
        <f>IF(AH6=Rækker!B29,Rækker!B45,IF(AH6=Rækker!E29,Rækker!E45,IF(AH6=Rækker!H29,Rækker!H45,IF(AH6=Rækker!K29,Rækker!K45,IF(AH6=Rækker!N29,Rækker!N45,IF(AH6=Rækker!Q29,Rækker!Q45,IF(AH6=Rækker!T29,Rækker!T45,FF21)))))))</f>
        <v>2*</v>
      </c>
      <c r="FF21" s="25" t="str">
        <f>IF(AH6=Rækker!W29,Rækker!W45,IF(AH6=Rækker!Z29,Rækker!Z45,IF(AH6=Rækker!AC29,Rækker!AC45,IF(AH6=Rækker!AF29,Rækker!AF45,IF(AH6=Rækker!AI29,Rækker!AI45,IF(AH6=Rækker!AL29,Rækker!AL45,IF(AH6=Rækker!AO29,Rækker!AO45,FG21)))))))</f>
        <v>2*</v>
      </c>
      <c r="FG21" s="25">
        <f>IF(AH6=Rækker!AR29,Rækker!AR45,IF(AH6=Rækker!AU29,Rækker!AU45,IF(AH6=Rækker!AX29,Rækker!AX45,IF(AH6=Rækker!BA29,Rækker!BA45,IF(AH6=Rækker!BD29,Rækker!BD45,IF(AH6=Rækker!BG29,Rækker!BG45,0))))))</f>
        <v>0</v>
      </c>
      <c r="FH21" s="25">
        <f>IF(AH6=Rækker!B29,Rækker!C45,IF(AH6=Rækker!E29,Rækker!F45,IF(AH6=Rækker!H29,Rækker!I45,IF(AH6=Rækker!K29,Rækker!L45,IF(AH6=Rækker!N29,Rækker!O45,IF(AH6=Rækker!Q29,Rækker!R45,IF(AH6=Rækker!T29,Rækker!U45,FI21)))))))</f>
        <v>2</v>
      </c>
      <c r="FI21" s="25">
        <f>IF(AH6=Rækker!W29,Rækker!X45,IF(AH6=Rækker!Z29,Rækker!AA45,IF(AH6=Rækker!AC29,Rækker!AD45,IF(AH6=Rækker!AF29,Rækker!AG45,IF(AH6=Rækker!AI29,Rækker!AJ45,IF(AH6=Rækker!AL29,Rækker!AM45,IF(AH6=Rækker!AO29,Rækker!AP45,FJ21)))))))</f>
        <v>2</v>
      </c>
      <c r="FJ21" s="25">
        <f>IF(AH6=Rækker!AR29,Rækker!AS45,IF(AH6=Rækker!AU29,Rækker!AV45,IF(AH6=Rækker!AX29,Rækker!AY45,IF(AH6=Rækker!BA29,Rækker!BB45,IF(AH6=Rækker!BD29,Rækker!BE45,IF(AH6=Rækker!BG29,Rækker!BH45,0))))))</f>
        <v>0</v>
      </c>
      <c r="FK21" s="25" t="str">
        <f t="shared" si="71"/>
        <v>2*</v>
      </c>
      <c r="FL21" s="25">
        <f t="shared" si="72"/>
        <v>2</v>
      </c>
      <c r="FM21" s="25" t="str">
        <f>IF(AJ6=Rækker!B29,Rækker!B45,IF(AJ6=Rækker!E29,Rækker!E45,IF(AJ6=Rækker!H29,Rækker!H45,IF(AJ6=Rækker!K29,Rækker!K45,IF(AJ6=Rækker!N29,Rækker!N45,IF(AJ6=Rækker!Q29,Rækker!Q45,IF(AJ6=Rækker!T29,Rækker!T45,FN21)))))))</f>
        <v>2*</v>
      </c>
      <c r="FN21" s="25">
        <f>IF(AJ6=Rækker!W29,Rækker!W45,IF(AJ6=Rækker!Z29,Rækker!Z45,IF(AJ6=Rækker!AC29,Rækker!AC45,IF(AJ6=Rækker!AF29,Rækker!AF45,IF(AJ6=Rækker!AI29,Rækker!AI45,IF(AJ6=Rækker!AL29,Rækker!AL45,IF(AJ6=Rækker!AO29,Rækker!AO45,FO21)))))))</f>
        <v>0</v>
      </c>
      <c r="FO21" s="25">
        <f>IF(AJ6=Rækker!AR29,Rækker!AR45,IF(AJ6=Rækker!AU29,Rækker!AU45,IF(AJ6=Rækker!AX29,Rækker!AX45,IF(AJ6=Rækker!BA29,Rækker!BA45,IF(AJ6=Rækker!BD29,Rækker!BD45,IF(AJ6=Rækker!BG29,Rækker!BG45,0))))))</f>
        <v>0</v>
      </c>
      <c r="FP21" s="25">
        <f>IF(AJ6=Rækker!B29,Rækker!C45,IF(AJ6=Rækker!E29,Rækker!F45,IF(AJ6=Rækker!H29,Rækker!I45,IF(AJ6=Rækker!K29,Rækker!L45,IF(AJ6=Rækker!N29,Rækker!O45,IF(AJ6=Rækker!Q29,Rækker!R45,IF(AJ6=Rækker!T29,Rækker!U45,FQ21)))))))</f>
        <v>2</v>
      </c>
      <c r="FQ21" s="25">
        <f>IF(AJ6=Rækker!W29,Rækker!X45,IF(AJ6=Rækker!Z29,Rækker!AA45,IF(AJ6=Rækker!AC29,Rækker!AD45,IF(AJ6=Rækker!AF29,Rækker!AG45,IF(AJ6=Rækker!AI29,Rækker!AJ45,IF(AJ6=Rækker!AL29,Rækker!AM45,IF(AJ6=Rækker!AO29,Rækker!AP45,FR21)))))))</f>
        <v>0</v>
      </c>
      <c r="FR21" s="25">
        <f>IF(AJ6=Rækker!AR29,Rækker!AS45,IF(AJ6=Rækker!AU29,Rækker!AV45,IF(AJ6=Rækker!AX29,Rækker!AY45,IF(AJ6=Rækker!BA29,Rækker!BB45,IF(AJ6=Rækker!BD29,Rækker!BE45,IF(AJ6=Rækker!BG29,Rækker!BH45,0))))))</f>
        <v>0</v>
      </c>
      <c r="FS21" s="25" t="str">
        <f t="shared" si="73"/>
        <v>2*</v>
      </c>
      <c r="FT21" s="25">
        <f t="shared" si="74"/>
        <v>2</v>
      </c>
      <c r="FU21" s="25" t="str">
        <f>IF(AL6=Rækker!B29,Rækker!B45,IF(AL6=Rækker!E29,Rækker!E45,IF(AL6=Rækker!H29,Rækker!H45,IF(AL6=Rækker!K29,Rækker!K45,IF(AL6=Rækker!N29,Rækker!N45,IF(AL6=Rækker!Q29,Rækker!Q45,IF(AL6=Rækker!T29,Rækker!T45,FV21)))))))</f>
        <v>2*</v>
      </c>
      <c r="FV21" s="25" t="str">
        <f>IF(AL6=Rækker!W29,Rækker!W45,IF(AL6=Rækker!Z29,Rækker!Z45,IF(AL6=Rækker!AC29,Rækker!AC45,IF(AL6=Rækker!AF29,Rækker!AF45,IF(AL6=Rækker!AI29,Rækker!AI45,IF(AL6=Rækker!AL29,Rækker!AL45,IF(AL6=Rækker!AO29,Rækker!AO45,FW21)))))))</f>
        <v>2*</v>
      </c>
      <c r="FW21" s="25" t="str">
        <f>IF(AL6=Rækker!AR29,Rækker!AR45,IF(AL6=Rækker!AU29,Rækker!AU45,IF(AL6=Rækker!AX29,Rækker!AX45,IF(AL6=Rækker!BA29,Rækker!BA45,IF(AL6=Rækker!BD29,Rækker!BD45,IF(AL6=Rækker!BG29,Rækker!BG45,0))))))</f>
        <v>2*</v>
      </c>
      <c r="FX21" s="25">
        <f>IF(AL6=Rækker!B29,Rækker!C45,IF(AL6=Rækker!E29,Rækker!F45,IF(AL6=Rækker!H29,Rækker!I45,IF(AL6=Rækker!K29,Rækker!L45,IF(AL6=Rækker!N29,Rækker!O45,IF(AL6=Rækker!Q29,Rækker!R45,IF(AL6=Rækker!T29,Rækker!U45,FY21)))))))</f>
        <v>2</v>
      </c>
      <c r="FY21" s="25">
        <f>IF(AL6=Rækker!W29,Rækker!X45,IF(AL6=Rækker!Z29,Rækker!AA45,IF(AL6=Rækker!AC29,Rækker!AD45,IF(AL6=Rækker!AF29,Rækker!AG45,IF(AL6=Rækker!AI29,Rækker!AJ45,IF(AL6=Rækker!AL29,Rækker!AM45,IF(AL6=Rækker!AO29,Rækker!AP45,FZ21)))))))</f>
        <v>2</v>
      </c>
      <c r="FZ21" s="25">
        <f>IF(AL6=Rækker!AR29,Rækker!AS45,IF(AL6=Rækker!AU29,Rækker!AV45,IF(AL6=Rækker!AX29,Rækker!AY45,IF(AL6=Rækker!BA29,Rækker!BB45,IF(AL6=Rækker!BD29,Rækker!BE45,IF(AL6=Rækker!BG29,Rækker!BH45,0))))))</f>
        <v>2</v>
      </c>
      <c r="GA21" s="25" t="str">
        <f t="shared" si="75"/>
        <v>2*</v>
      </c>
      <c r="GB21" s="25">
        <f t="shared" si="76"/>
        <v>2</v>
      </c>
      <c r="GC21" s="25" t="str">
        <f>IF(AN6=Rækker!B29,Rækker!B45,IF(AN6=Rækker!E29,Rækker!E45,IF(AN6=Rækker!H29,Rækker!H45,IF(AN6=Rækker!K29,Rækker!K45,IF(AN6=Rækker!N29,Rækker!N45,IF(AN6=Rækker!Q29,Rækker!Q45,IF(AN6=Rækker!T29,Rækker!T45,GD21)))))))</f>
        <v>2*</v>
      </c>
      <c r="GD21" s="25" t="str">
        <f>IF(AN6=Rækker!W29,Rækker!W45,IF(AN6=Rækker!Z29,Rækker!Z45,IF(AN6=Rækker!AC29,Rækker!AC45,IF(AN6=Rækker!AF29,Rækker!AF45,IF(AN6=Rækker!AI29,Rækker!AI45,IF(AN6=Rækker!AL29,Rækker!AL45,IF(AN6=Rækker!AO29,Rækker!AO45,GE21)))))))</f>
        <v>2*</v>
      </c>
      <c r="GE21" s="25">
        <f>IF(AN6=Rækker!AR29,Rækker!AR45,IF(AN6=Rækker!AU29,Rækker!AU45,IF(AN6=Rækker!AX29,Rækker!AX45,IF(AN6=Rækker!BA29,Rækker!BA45,IF(AN6=Rækker!BD29,Rækker!BD45,IF(AN6=Rækker!BG29,Rækker!BG45,0))))))</f>
        <v>0</v>
      </c>
      <c r="GF21" s="25">
        <f>IF(AN6=Rækker!B29,Rækker!C45,IF(AN6=Rækker!E29,Rækker!F45,IF(AN6=Rækker!H29,Rækker!I45,IF(AN6=Rækker!K29,Rækker!L45,IF(AN6=Rækker!N29,Rækker!O45,IF(AN6=Rækker!Q29,Rækker!R45,IF(AN6=Rækker!T29,Rækker!U45,GG21)))))))</f>
        <v>2</v>
      </c>
      <c r="GG21" s="25">
        <f>IF(AN6=Rækker!W29,Rækker!X45,IF(AN6=Rækker!Z29,Rækker!AA45,IF(AN6=Rækker!AC29,Rækker!AD45,IF(AN6=Rækker!AF29,Rækker!AG45,IF(AN6=Rækker!AI29,Rækker!AJ45,IF(AN6=Rækker!AL29,Rækker!AM45,IF(AN6=Rækker!AO29,Rækker!AP45,GH21)))))))</f>
        <v>2</v>
      </c>
      <c r="GH21" s="25">
        <f>IF(AN6=Rækker!AR29,Rækker!AS45,IF(AN6=Rækker!AU29,Rækker!AV45,IF(AN6=Rækker!AX29,Rækker!AY45,IF(AN6=Rækker!BA29,Rækker!BB45,IF(AN6=Rækker!BD29,Rækker!BE45,IF(AN6=Rækker!BG29,Rækker!BH45,0))))))</f>
        <v>0</v>
      </c>
      <c r="GI21" s="25">
        <f t="shared" si="77"/>
        <v>2</v>
      </c>
      <c r="GJ21" s="25">
        <f t="shared" si="78"/>
        <v>2</v>
      </c>
      <c r="GK21" s="25">
        <f>IF(AP6=Rækker!B29,Rækker!B45,IF(AP6=Rækker!E29,Rækker!E45,IF(AP6=Rækker!H29,Rækker!H45,IF(AP6=Rækker!K29,Rækker!K45,IF(AP6=Rækker!N29,Rækker!N45,IF(AP6=Rækker!Q29,Rækker!Q45,IF(AP6=Rækker!T29,Rækker!T45,GL21)))))))</f>
        <v>2</v>
      </c>
      <c r="GL21" s="25">
        <f>IF(AP6=Rækker!W29,Rækker!W45,IF(AP6=Rækker!Z29,Rækker!Z45,IF(AP6=Rækker!AC29,Rækker!AC45,IF(AP6=Rækker!AF29,Rækker!AF45,IF(AP6=Rækker!AI29,Rækker!AI45,IF(AP6=Rækker!AL29,Rækker!AL45,IF(AP6=Rækker!AO29,Rækker!AO45,GM21)))))))</f>
        <v>0</v>
      </c>
      <c r="GM21" s="25">
        <f>IF(AP6=Rækker!AR29,Rækker!AR45,IF(AP6=Rækker!AU29,Rækker!AU45,IF(AP6=Rækker!AX29,Rækker!AX45,IF(AP6=Rækker!BA29,Rækker!BA45,IF(AP6=Rækker!BD29,Rækker!BD45,IF(AP6=Rækker!BG29,Rækker!BG45,0))))))</f>
        <v>0</v>
      </c>
      <c r="GN21" s="25">
        <f>IF(AP6=Rækker!B29,Rækker!C45,IF(AP6=Rækker!E29,Rækker!F45,IF(AP6=Rækker!H29,Rækker!I45,IF(AP6=Rækker!K29,Rækker!L45,IF(AP6=Rækker!N29,Rækker!O45,IF(AP6=Rækker!Q29,Rækker!R45,IF(AP6=Rækker!T29,Rækker!U45,GO21)))))))</f>
        <v>2</v>
      </c>
      <c r="GO21" s="25">
        <f>IF(AP6=Rækker!W29,Rækker!X45,IF(AP6=Rækker!Z29,Rækker!AA45,IF(AP6=Rækker!AC29,Rækker!AD45,IF(AP6=Rækker!AF29,Rækker!AG45,IF(AP6=Rækker!AI29,Rækker!AJ45,IF(AP6=Rækker!AL29,Rækker!AM45,IF(AP6=Rækker!AO29,Rækker!AP45,GP21)))))))</f>
        <v>0</v>
      </c>
      <c r="GP21" s="25">
        <f>IF(AP6=Rækker!AR29,Rækker!AS45,IF(AP6=Rækker!AU29,Rækker!AV45,IF(AP6=Rækker!AX29,Rækker!AY45,IF(AP6=Rækker!BA29,Rækker!BB45,IF(AP6=Rækker!BD29,Rækker!BE45,IF(AP6=Rækker!BG29,Rækker!BH45,0))))))</f>
        <v>0</v>
      </c>
      <c r="GQ21" s="25" t="str">
        <f t="shared" si="79"/>
        <v>2*</v>
      </c>
      <c r="GR21" s="25">
        <f t="shared" si="80"/>
        <v>2</v>
      </c>
      <c r="GS21" s="25" t="str">
        <f>IF(AR6=Rækker!B29,Rækker!B45,IF(AR6=Rækker!E29,Rækker!E45,IF(AR6=Rækker!H29,Rækker!H45,IF(AR6=Rækker!K29,Rækker!K45,IF(AR6=Rækker!N29,Rækker!N45,IF(AR6=Rækker!Q29,Rækker!Q45,IF(AR6=Rækker!T29,Rækker!T45,GT21)))))))</f>
        <v>2*</v>
      </c>
      <c r="GT21" s="25" t="str">
        <f>IF(AR6=Rækker!W29,Rækker!W45,IF(AR6=Rækker!Z29,Rækker!Z45,IF(AR6=Rækker!AC29,Rækker!AC45,IF(AR6=Rækker!AF29,Rækker!AF45,IF(AR6=Rækker!AI29,Rækker!AI45,IF(AR6=Rækker!AL29,Rækker!AL45,IF(AR6=Rækker!AO29,Rækker!AO45,GU21)))))))</f>
        <v>2*</v>
      </c>
      <c r="GU21" s="25">
        <f>IF(AR6=Rækker!AR29,Rækker!AR45,IF(AR6=Rækker!AU29,Rækker!AU45,IF(AR6=Rækker!AX29,Rækker!AX45,IF(AR6=Rækker!BA29,Rækker!BA45,IF(AR6=Rækker!BD29,Rækker!BD45,IF(AR6=Rækker!BG29,Rækker!BG45,0))))))</f>
        <v>0</v>
      </c>
      <c r="GV21" s="25">
        <f>IF(AR6=Rækker!B29,Rækker!C45,IF(AR6=Rækker!E29,Rækker!F45,IF(AR6=Rækker!H29,Rækker!I45,IF(AR6=Rækker!K29,Rækker!L45,IF(AR6=Rækker!N29,Rækker!O45,IF(AR6=Rækker!Q29,Rækker!R45,IF(AR6=Rækker!T29,Rækker!U45,GW21)))))))</f>
        <v>2</v>
      </c>
      <c r="GW21" s="25">
        <f>IF(AR6=Rækker!W29,Rækker!X45,IF(AR6=Rækker!Z29,Rækker!AA45,IF(AR6=Rækker!AC29,Rækker!AD45,IF(AR6=Rækker!AF29,Rækker!AG45,IF(AR6=Rækker!AI29,Rækker!AJ45,IF(AR6=Rækker!AL29,Rækker!AM45,IF(AR6=Rækker!AO29,Rækker!AP45,GX21)))))))</f>
        <v>2</v>
      </c>
      <c r="GX21" s="25">
        <f>IF(AR6=Rækker!AR29,Rækker!AS45,IF(AR6=Rækker!AU29,Rækker!AV45,IF(AR6=Rækker!AX29,Rækker!AY45,IF(AR6=Rækker!BA29,Rækker!BB45,IF(AR6=Rækker!BD29,Rækker!BE45,IF(AR6=Rækker!BG29,Rækker!BH45,0))))))</f>
        <v>0</v>
      </c>
    </row>
    <row r="22" spans="1:206" ht="5.0999999999999996" customHeight="1" thickTop="1" thickBot="1">
      <c r="A22" s="258"/>
      <c r="B22" s="234"/>
      <c r="C22" s="234"/>
      <c r="D22" s="234"/>
      <c r="E22" s="104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10"/>
      <c r="AT22" s="21">
        <f>ROUND(SUM(AU27:BN27)/COUNTIF(AU23:BN23,"=0"),0)</f>
        <v>0</v>
      </c>
      <c r="AU22" s="21" t="str">
        <f>IF(DB!Y31=1,IF(DB!Z31&gt;10,"Res 10+",CONCATENATE("Res ",DB!Z31)),IF(DB!V31=1,IF(DB!W31&gt;5,"Disket",IF(DB!W31=5,"MR -1 (2)",IF(DB!W31=4,"MR -1 (1)",CONCATENATE("MR ",DB!W31)))),IF(DB!R31=1,"Disket",IF(DB!T31=1,"Udmeldt",""))))</f>
        <v/>
      </c>
      <c r="AV22" s="21" t="str">
        <f>IF(DB!Y32=1,IF(DB!Z32&gt;10,"Res 10+",CONCATENATE("Res ",DB!Z32)),IF(DB!V32=1,IF(DB!W32&gt;5,"Disket",IF(DB!W32=5,"MR -1 (2)",IF(DB!W32=4,"MR -1 (1)",CONCATENATE("MR ",DB!W32)))),IF(DB!R32=1,"Disket",IF(DB!T32=1,"Udmeldt",""))))</f>
        <v/>
      </c>
      <c r="AW22" s="21" t="str">
        <f>IF(DB!Y33=1,IF(DB!Z33&gt;10,"Res 10+",CONCATENATE("Res ",DB!Z33)),IF(DB!V33=1,IF(DB!W33&gt;5,"Disket",IF(DB!W33=5,"MR -1 (2)",IF(DB!W33=4,"MR -1 (1)",CONCATENATE("MR ",DB!W33)))),IF(DB!R33=1,"Disket",IF(DB!T33=1,"Udmeldt",""))))</f>
        <v/>
      </c>
      <c r="AX22" s="21" t="str">
        <f>IF(DB!Y34=1,IF(DB!Z34&gt;10,"Res 10+",CONCATENATE("Res ",DB!Z34)),IF(DB!V34=1,IF(DB!W34&gt;5,"Disket",IF(DB!W34=5,"MR -1 (2)",IF(DB!W34=4,"MR -1 (1)",CONCATENATE("MR ",DB!W34)))),IF(DB!R34=1,"Disket",IF(DB!T34=1,"Udmeldt",""))))</f>
        <v/>
      </c>
      <c r="AY22" s="21" t="str">
        <f>IF(DB!Y35=1,IF(DB!Z35&gt;10,"Res 10+",CONCATENATE("Res ",DB!Z35)),IF(DB!V35=1,IF(DB!W35&gt;5,"Disket",IF(DB!W35=5,"MR -1 (2)",IF(DB!W35=4,"MR -1 (1)",CONCATENATE("MR ",DB!W35)))),IF(DB!R35=1,"Disket",IF(DB!T35=1,"Udmeldt",""))))</f>
        <v/>
      </c>
      <c r="AZ22" s="21" t="str">
        <f>IF(DB!Y36=1,IF(DB!Z36&gt;10,"Res 10+",CONCATENATE("Res ",DB!Z36)),IF(DB!V36=1,IF(DB!W36&gt;5,"Disket",IF(DB!W36=5,"MR -1 (2)",IF(DB!W36=4,"MR -1 (1)",CONCATENATE("MR ",DB!W36)))),IF(DB!R36=1,"Disket",IF(DB!T36=1,"Udmeldt",""))))</f>
        <v/>
      </c>
      <c r="BA22" s="21" t="str">
        <f>IF(DB!Y37=1,IF(DB!Z37&gt;10,"Res 10+",CONCATENATE("Res ",DB!Z37)),IF(DB!V37=1,IF(DB!W37&gt;5,"Disket",IF(DB!W37=5,"MR -1 (2)",IF(DB!W37=4,"MR -1 (1)",CONCATENATE("MR ",DB!W37)))),IF(DB!R37=1,"Disket",IF(DB!T37=1,"Udmeldt",""))))</f>
        <v/>
      </c>
      <c r="BB22" s="21" t="str">
        <f>IF(DB!Y38=1,IF(DB!Z38&gt;10,"Res 10+",CONCATENATE("Res ",DB!Z38)),IF(DB!V38=1,IF(DB!W38&gt;5,"Disket",IF(DB!W38=5,"MR -1 (2)",IF(DB!W38=4,"MR -1 (1)",CONCATENATE("MR ",DB!W38)))),IF(DB!R38=1,"Disket",IF(DB!T38=1,"Udmeldt",""))))</f>
        <v/>
      </c>
      <c r="BC22" s="21" t="str">
        <f>IF(DB!Y39=1,IF(DB!Z39&gt;10,"Res 10+",CONCATENATE("Res ",DB!Z39)),IF(DB!V39=1,IF(DB!W39&gt;5,"Disket",IF(DB!W39=5,"MR -1 (2)",IF(DB!W39=4,"MR -1 (1)",CONCATENATE("MR ",DB!W39)))),IF(DB!R39=1,"Disket",IF(DB!T39=1,"Udmeldt",""))))</f>
        <v/>
      </c>
      <c r="BD22" s="21" t="str">
        <f>IF(DB!Y40=1,IF(DB!Z40&gt;10,"Res 10+",CONCATENATE("Res ",DB!Z40)),IF(DB!V40=1,IF(DB!W40&gt;5,"Disket",IF(DB!W40=5,"MR -1 (2)",IF(DB!W40=4,"MR -1 (1)",CONCATENATE("MR ",DB!W40)))),IF(DB!R40=1,"Disket",IF(DB!T40=1,"Udmeldt",""))))</f>
        <v/>
      </c>
      <c r="BE22" s="21" t="str">
        <f>IF(DB!Y41=1,IF(DB!Z41&gt;10,"Res 10+",CONCATENATE("Res ",DB!Z41)),IF(DB!V41=1,IF(DB!W41&gt;5,"Disket",IF(DB!W41=5,"MR -1 (2)",IF(DB!W41=4,"MR -1 (1)",CONCATENATE("MR ",DB!W41)))),IF(DB!R41=1,"Disket",IF(DB!T41=1,"Udmeldt",""))))</f>
        <v/>
      </c>
      <c r="BF22" s="21" t="str">
        <f>IF(DB!Y42=1,IF(DB!Z42&gt;10,"Res 10+",CONCATENATE("Res ",DB!Z42)),IF(DB!V42=1,IF(DB!W42&gt;5,"Disket",IF(DB!W42=5,"MR -1 (2)",IF(DB!W42=4,"MR -1 (1)",CONCATENATE("MR ",DB!W42)))),IF(DB!R42=1,"Disket",IF(DB!T42=1,"Udmeldt",""))))</f>
        <v/>
      </c>
      <c r="BG22" s="21" t="str">
        <f>IF(DB!Y43=1,IF(DB!Z43&gt;10,"Res 10+",CONCATENATE("Res ",DB!Z43)),IF(DB!V43=1,IF(DB!W43&gt;5,"Disket",IF(DB!W43=5,"MR -1 (2)",IF(DB!W43=4,"MR -1 (1)",CONCATENATE("MR ",DB!W43)))),IF(DB!R43=1,"Disket",IF(DB!T43=1,"Udmeldt",""))))</f>
        <v/>
      </c>
      <c r="BH22" s="21" t="str">
        <f>IF(DB!Y44=1,IF(DB!Z44&gt;10,"Res 10+",CONCATENATE("Res ",DB!Z44)),IF(DB!V44=1,IF(DB!W44&gt;5,"Disket",IF(DB!W44=5,"MR -1 (2)",IF(DB!W44=4,"MR -1 (1)",CONCATENATE("MR ",DB!W44)))),IF(DB!R44=1,"Disket",IF(DB!T44=1,"Udmeldt",""))))</f>
        <v/>
      </c>
      <c r="BI22" s="21" t="str">
        <f>IF(DB!Y45=1,IF(DB!Z45&gt;10,"Res 10+",CONCATENATE("Res ",DB!Z45)),IF(DB!V45=1,IF(DB!W45&gt;5,"Disket",IF(DB!W45=5,"MR -1 (2)",IF(DB!W45=4,"MR -1 (1)",CONCATENATE("MR ",DB!W45)))),IF(DB!R45=1,"Disket",IF(DB!T45=1,"Udmeldt",""))))</f>
        <v/>
      </c>
      <c r="BJ22" s="21" t="str">
        <f>IF(DB!Y46=1,IF(DB!Z46&gt;10,"Res 10+",CONCATENATE("Res ",DB!Z46)),IF(DB!V46=1,IF(DB!W46&gt;5,"Disket",IF(DB!W46=5,"MR -1 (2)",IF(DB!W46=4,"MR -1 (1)",CONCATENATE("MR ",DB!W46)))),IF(DB!R46=1,"Disket",IF(DB!T46=1,"Udmeldt",""))))</f>
        <v/>
      </c>
      <c r="BK22" s="21" t="str">
        <f>IF(DB!Y47=1,IF(DB!Z47&gt;10,"Res 10+",CONCATENATE("Res ",DB!Z47)),IF(DB!V47=1,IF(DB!W47&gt;5,"Disket",IF(DB!W47=5,"MR -1 (2)",IF(DB!W47=4,"MR -1 (1)",CONCATENATE("MR ",DB!W47)))),IF(DB!R47=1,"Disket",IF(DB!T47=1,"Udmeldt",""))))</f>
        <v/>
      </c>
      <c r="BL22" s="21" t="str">
        <f>IF(DB!Y48=1,IF(DB!Z48&gt;10,"Res 10+",CONCATENATE("Res ",DB!Z48)),IF(DB!V48=1,IF(DB!W48&gt;5,"Disket",IF(DB!W48=5,"MR -1 (2)",IF(DB!W48=4,"MR -1 (1)",CONCATENATE("MR ",DB!W48)))),IF(DB!R48=1,"Disket",IF(DB!T48=1,"Udmeldt",""))))</f>
        <v/>
      </c>
      <c r="BM22" s="21" t="str">
        <f>IF(DB!Y49=1,IF(DB!Z49&gt;10,"Res 10+",CONCATENATE("Res ",DB!Z49)),IF(DB!V49=1,IF(DB!W49&gt;5,"Disket",IF(DB!W49=5,"MR -1 (2)",IF(DB!W49=4,"MR -1 (1)",CONCATENATE("MR ",DB!W49)))),IF(DB!R49=1,"Disket",IF(DB!T49=1,"Udmeldt",""))))</f>
        <v/>
      </c>
      <c r="BN22" s="21" t="str">
        <f>IF(DB!Y50=1,IF(DB!Z50&gt;10,"Res 10+",CONCATENATE("Res ",DB!Z50)),IF(DB!V50=1,IF(DB!W50&gt;5,"Disket",IF(DB!W50=5,"MR -1 (2)",IF(DB!W50=4,"MR -1 (1)",CONCATENATE("MR ",DB!W50)))),IF(DB!R50=1,"Disket",IF(DB!T50=1,"Udmeldt",""))))</f>
        <v/>
      </c>
    </row>
    <row r="23" spans="1:206" ht="21.6" customHeight="1" thickBot="1">
      <c r="A23" s="227" t="s">
        <v>53</v>
      </c>
      <c r="B23" s="228"/>
      <c r="C23" s="228"/>
      <c r="D23" s="228"/>
      <c r="E23" s="229"/>
      <c r="F23" s="226" t="str">
        <f>IF(AT21=13,IF(LEFT(F7,3)="Res",AT22,IF(LEFT(F7,4)="MR -",AT28,IF(LEFT(F7,2)="MR",AT25,IF(OR(F7="Disket",F7="Udmeldt"),0,AU27)))),"")</f>
        <v/>
      </c>
      <c r="G23" s="226"/>
      <c r="H23" s="226" t="str">
        <f>IF(AT21=13,IF(LEFT(H7,3)="Res",AT22,IF(LEFT(H7,4)="MR -",AT28,IF(LEFT(H7,2)="MR",AT25,IF(OR(H7="Disket",H7="Udmeldt"),0,AV27)))),"")</f>
        <v/>
      </c>
      <c r="I23" s="226"/>
      <c r="J23" s="226" t="str">
        <f>IF(AT21=13,IF(LEFT(J7,3)="Res",AT22,IF(LEFT(J7,4)="MR -",AT28,IF(LEFT(J7,2)="MR",AT25,IF(OR(J7="Disket",J7="Udmeldt"),0,AW27)))),"")</f>
        <v/>
      </c>
      <c r="K23" s="226"/>
      <c r="L23" s="226" t="str">
        <f>IF(AT21=13,IF(LEFT(L7,3)="Res",AT22,IF(LEFT(L7,4)="MR -",AT28,IF(LEFT(L7,2)="MR",AT25,IF(OR(L7="Disket",L7="Udmeldt"),0,AX27)))),"")</f>
        <v/>
      </c>
      <c r="M23" s="226"/>
      <c r="N23" s="226" t="str">
        <f>IF(AT21=13,IF(LEFT(N7,3)="Res",AT22,IF(LEFT(N7,4)="MR -",AT28,IF(LEFT(N7,2)="MR",AT25,IF(OR(N7="Disket",N7="Udmeldt"),0,AY27)))),"")</f>
        <v/>
      </c>
      <c r="O23" s="226"/>
      <c r="P23" s="226" t="str">
        <f>IF(AT21=13,IF(LEFT(P7,3)="Res",AT22,IF(LEFT(P7,4)="MR -",AT28,IF(LEFT(P7,2)="MR",AT25,IF(OR(P7="Disket",P7="Udmeldt"),0,AZ27)))),"")</f>
        <v/>
      </c>
      <c r="Q23" s="226"/>
      <c r="R23" s="226" t="str">
        <f>IF(AT21=13,IF(LEFT(R7,3)="Res",AT22,IF(LEFT(R7,4)="MR -",AT28,IF(LEFT(R7,2)="MR",AT25,IF(OR(R7="Disket",R7="Udmeldt"),0,BA27)))),"")</f>
        <v/>
      </c>
      <c r="S23" s="226"/>
      <c r="T23" s="226" t="str">
        <f>IF(AT21=13,IF(LEFT(T7,3)="Res",AT22,IF(LEFT(T7,4)="MR -",AT28,IF(LEFT(T7,2)="MR",AT25,IF(OR(T7="Disket",T7="Udmeldt"),0,BB27)))),"")</f>
        <v/>
      </c>
      <c r="U23" s="226"/>
      <c r="V23" s="226" t="str">
        <f>IF(AT21=13,IF(LEFT(V7,3)="Res",AT22,IF(LEFT(V7,4)="MR -",AT28,IF(LEFT(V7,2)="MR",AT25,IF(OR(V7="Disket",V7="Udmeldt"),0,BC27)))),"")</f>
        <v/>
      </c>
      <c r="W23" s="226"/>
      <c r="X23" s="226" t="str">
        <f>IF(AT21=13,IF(LEFT(X7,3)="Res",AT22,IF(LEFT(X7,4)="MR -",AT28,IF(LEFT(X7,2)="MR",AT25,IF(OR(X7="Disket",X7="Udmeldt"),0,BD27)))),"")</f>
        <v/>
      </c>
      <c r="Y23" s="226"/>
      <c r="Z23" s="226" t="str">
        <f>IF(AT21=13,IF(LEFT(Z7,3)="Res",AT22,IF(LEFT(Z7,4)="MR -",AT28,IF(LEFT(Z7,2)="MR",AT25,IF(OR(Z7="Disket",Z7="Udmeldt"),0,BE27)))),"")</f>
        <v/>
      </c>
      <c r="AA23" s="226"/>
      <c r="AB23" s="226" t="str">
        <f>IF(AT21=13,IF(LEFT(AB7,3)="Res",AT22,IF(LEFT(AB7,4)="MR -",AT28,IF(LEFT(AB7,2)="MR",AT25,IF(OR(AB7="Disket",AB7="Udmeldt"),0,BF27)))),"")</f>
        <v/>
      </c>
      <c r="AC23" s="226"/>
      <c r="AD23" s="226" t="str">
        <f>IF(AT21=13,IF(LEFT(AD7,3)="Res",AT22,IF(LEFT(AD7,4)="MR -",AT28,IF(LEFT(AD7,2)="MR",AT25,IF(OR(AD7="Disket",AD7="Udmeldt"),0,BG27)))),"")</f>
        <v/>
      </c>
      <c r="AE23" s="226"/>
      <c r="AF23" s="226" t="str">
        <f>IF(AT21=13,IF(LEFT(AF7,3)="Res",AT22,IF(LEFT(AF7,4)="MR -",AT28,IF(LEFT(AF7,2)="MR",AT25,IF(OR(AF7="Disket",AF7="Udmeldt"),0,BH27)))),"")</f>
        <v/>
      </c>
      <c r="AG23" s="226"/>
      <c r="AH23" s="226" t="str">
        <f>IF(AT21=13,IF(LEFT(AH7,3)="Res",AT22,IF(LEFT(AH7,4)="MR -",AT28,IF(LEFT(AH7,2)="MR",AT25,IF(OR(AH7="Disket",AH7="Udmeldt"),0,BI27)))),"")</f>
        <v/>
      </c>
      <c r="AI23" s="226"/>
      <c r="AJ23" s="226" t="str">
        <f>IF(AT21=13,IF(LEFT(AJ7,3)="Res",AT22,IF(LEFT(AJ7,4)="MR -",AT28,IF(LEFT(AJ7,2)="MR",AT25,IF(OR(AJ7="Disket",AJ7="Udmeldt"),0,BJ27)))),"")</f>
        <v/>
      </c>
      <c r="AK23" s="226"/>
      <c r="AL23" s="226" t="str">
        <f>IF(AT21=13,IF(LEFT(AL7,3)="Res",AT22,IF(LEFT(AL7,4)="MR -",AT28,IF(LEFT(AL7,2)="MR",AT25,IF(OR(AL7="Disket",AL7="Udmeldt"),0,BK27)))),"")</f>
        <v/>
      </c>
      <c r="AM23" s="226"/>
      <c r="AN23" s="226" t="str">
        <f>IF(AT21=13,IF(LEFT(AN7,3)="Res",AT22,IF(LEFT(AN7,4)="MR -",AT28,IF(LEFT(AN7,2)="MR",AT25,IF(OR(AN7="Disket",AN7="Udmeldt"),0,BL27)))),"")</f>
        <v/>
      </c>
      <c r="AO23" s="226"/>
      <c r="AP23" s="226" t="str">
        <f>IF(AT21=13,IF(LEFT(AP7,3)="Res",AT22,IF(LEFT(AP7,4)="MR -",AT28,IF(LEFT(AP7,2)="MR",AT25,IF(OR(AP7="Disket",AP7="Udmeldt"),0,BM27)))),"")</f>
        <v/>
      </c>
      <c r="AQ23" s="226"/>
      <c r="AR23" s="226" t="str">
        <f>IF(AT21=13,IF(LEFT(AR7,3)="Res",AT22,IF(LEFT(AR7,4)="MR -",AT28,IF(LEFT(AR7,2)="MR",AT25,IF(OR(AR7="Disket",AR7="Udmeldt"),0,BN27)))),"")</f>
        <v/>
      </c>
      <c r="AS23" s="238"/>
      <c r="AT23" s="21">
        <f>ROUND(SUM(AU28:BN28)/COUNTIF(AU23:BN23,"=0"),0)</f>
        <v>0</v>
      </c>
      <c r="AU23" s="21">
        <f t="shared" ref="AU23:BN23" si="81">IF(AU22&lt;&gt;"",1,0)</f>
        <v>0</v>
      </c>
      <c r="AV23" s="21">
        <f t="shared" si="81"/>
        <v>0</v>
      </c>
      <c r="AW23" s="21">
        <f t="shared" si="81"/>
        <v>0</v>
      </c>
      <c r="AX23" s="21">
        <f t="shared" si="81"/>
        <v>0</v>
      </c>
      <c r="AY23" s="21">
        <f t="shared" si="81"/>
        <v>0</v>
      </c>
      <c r="AZ23" s="21">
        <f t="shared" si="81"/>
        <v>0</v>
      </c>
      <c r="BA23" s="21">
        <f t="shared" si="81"/>
        <v>0</v>
      </c>
      <c r="BB23" s="21">
        <f t="shared" si="81"/>
        <v>0</v>
      </c>
      <c r="BC23" s="21">
        <f t="shared" si="81"/>
        <v>0</v>
      </c>
      <c r="BD23" s="21">
        <f t="shared" si="81"/>
        <v>0</v>
      </c>
      <c r="BE23" s="21">
        <f t="shared" si="81"/>
        <v>0</v>
      </c>
      <c r="BF23" s="21">
        <f t="shared" si="81"/>
        <v>0</v>
      </c>
      <c r="BG23" s="21">
        <f t="shared" si="81"/>
        <v>0</v>
      </c>
      <c r="BH23" s="21">
        <f t="shared" si="81"/>
        <v>0</v>
      </c>
      <c r="BI23" s="21">
        <f t="shared" si="81"/>
        <v>0</v>
      </c>
      <c r="BJ23" s="21">
        <f t="shared" si="81"/>
        <v>0</v>
      </c>
      <c r="BK23" s="21">
        <f t="shared" si="81"/>
        <v>0</v>
      </c>
      <c r="BL23" s="21">
        <f t="shared" si="81"/>
        <v>0</v>
      </c>
      <c r="BM23" s="21">
        <f t="shared" si="81"/>
        <v>0</v>
      </c>
      <c r="BN23" s="21">
        <f t="shared" si="81"/>
        <v>0</v>
      </c>
    </row>
    <row r="24" spans="1:206" ht="21.6" customHeight="1">
      <c r="A24" s="230" t="s">
        <v>54</v>
      </c>
      <c r="B24" s="231"/>
      <c r="C24" s="231"/>
      <c r="D24" s="231"/>
      <c r="E24" s="232"/>
      <c r="F24" s="243">
        <f>DB!AA31</f>
        <v>75</v>
      </c>
      <c r="G24" s="243"/>
      <c r="H24" s="243">
        <f>DB!AA32</f>
        <v>74</v>
      </c>
      <c r="I24" s="243"/>
      <c r="J24" s="243">
        <f>DB!AA33</f>
        <v>71</v>
      </c>
      <c r="K24" s="243"/>
      <c r="L24" s="243">
        <f>DB!AA34</f>
        <v>72</v>
      </c>
      <c r="M24" s="243"/>
      <c r="N24" s="243">
        <f>DB!AA35</f>
        <v>71</v>
      </c>
      <c r="O24" s="243"/>
      <c r="P24" s="243">
        <f>DB!AA36</f>
        <v>72</v>
      </c>
      <c r="Q24" s="243"/>
      <c r="R24" s="243">
        <f>DB!AA37</f>
        <v>71</v>
      </c>
      <c r="S24" s="243"/>
      <c r="T24" s="243">
        <f>DB!AA38</f>
        <v>71</v>
      </c>
      <c r="U24" s="243"/>
      <c r="V24" s="243">
        <f>DB!AA39</f>
        <v>74</v>
      </c>
      <c r="W24" s="243"/>
      <c r="X24" s="243">
        <f>DB!AA40</f>
        <v>70</v>
      </c>
      <c r="Y24" s="243"/>
      <c r="Z24" s="243">
        <f>DB!AA41</f>
        <v>72</v>
      </c>
      <c r="AA24" s="243"/>
      <c r="AB24" s="243">
        <f>DB!AA42</f>
        <v>72</v>
      </c>
      <c r="AC24" s="243"/>
      <c r="AD24" s="243">
        <f>DB!AA43</f>
        <v>66</v>
      </c>
      <c r="AE24" s="243"/>
      <c r="AF24" s="243">
        <f>DB!AA44</f>
        <v>70</v>
      </c>
      <c r="AG24" s="243"/>
      <c r="AH24" s="243">
        <f>DB!AA45</f>
        <v>70</v>
      </c>
      <c r="AI24" s="243"/>
      <c r="AJ24" s="243">
        <f>DB!AA46</f>
        <v>69</v>
      </c>
      <c r="AK24" s="243"/>
      <c r="AL24" s="243">
        <f>DB!AA47</f>
        <v>71</v>
      </c>
      <c r="AM24" s="243"/>
      <c r="AN24" s="243">
        <f>DB!AA48</f>
        <v>63</v>
      </c>
      <c r="AO24" s="243"/>
      <c r="AP24" s="243">
        <f>DB!AA49</f>
        <v>69</v>
      </c>
      <c r="AQ24" s="243"/>
      <c r="AR24" s="243">
        <f>DB!AA50</f>
        <v>70</v>
      </c>
      <c r="AS24" s="244"/>
      <c r="AT24" s="21">
        <f>ROUND(SUM(AU33:BN33)/COUNTIF(AU23:BN23,"=0"),0)</f>
        <v>1</v>
      </c>
      <c r="AU24" s="21">
        <f>IF(F9=E9,1,0)+IF(F10=E10,1,0)+IF(F11=E11,1,0)+IF(F12=E12,1,0)+IF(F13=E13,1,0)+IF(F14=E14,1,0)+IF(F15=E15,1,0)+IF(F16=E16,1,0)+IF(F17=E17,1,0)+IF(F18=E18,1,0)+IF(F19=E19,1,0)+IF(F20=E20,1,0)+IF(F21=E21,1,0)</f>
        <v>0</v>
      </c>
      <c r="AV24" s="21">
        <f>IF(H9=E9,1,0)+IF(H10=E10,1,0)+IF(H11=E11,1,0)+IF(H12=E12,1,0)+IF(H13=E13,1,0)+IF(H14=E14,1,0)+IF(H15=E15,1,0)+IF(H16=E16,1,0)+IF(H17=E17,1,0)+IF(H18=E18,1,0)+IF(H19=E19,1,0)+IF(H20=E20,1,0)+IF(H21=E21,1,0)</f>
        <v>0</v>
      </c>
      <c r="AW24" s="21">
        <f>IF(J9=E9,1,0)+IF(J10=E10,1,0)+IF(J11=E11,1,0)+IF(J12=E12,1,0)+IF(J13=E13,1,0)+IF(J14=E14,1,0)+IF(J15=E15,1,0)+IF(J16=E16,1,0)+IF(J17=E17,1,0)+IF(J18=E18,1,0)+IF(J19=E19,1,0)+IF(J20=E20,1,0)+IF(J21=E21,1,0)</f>
        <v>0</v>
      </c>
      <c r="AX24" s="21">
        <f>IF(L9=E9,1,0)+IF(L10=E10,1,0)+IF(L11=E11,1,0)+IF(L12=E12,1,0)+IF(L13=E13,1,0)+IF(L14=E14,1,0)+IF(L15=E15,1,0)+IF(L16=E16,1,0)+IF(L17=E17,1,0)+IF(L18=E18,1,0)+IF(L19=E19,1,0)+IF(L20=E20,1,0)+IF(L21=E21,1,0)</f>
        <v>0</v>
      </c>
      <c r="AY24" s="21">
        <f>IF(N9=E9,1,0)+IF(N10=E10,1,0)+IF(N11=E11,1,0)+IF(N12=E12,1,0)+IF(N13=E13,1,0)+IF(N14=E14,1,0)+IF(N15=E15,1,0)+IF(N16=E16,1,0)+IF(N17=E17,1,0)+IF(N18=E18,1,0)+IF(N19=E19,1,0)+IF(N20=E20,1,0)+IF(N21=E21,1,0)</f>
        <v>0</v>
      </c>
      <c r="AZ24" s="21">
        <f>IF(P9=E9,1,0)+IF(P10=E10,1,0)+IF(P11=E11,1,0)+IF(P12=E12,1,0)+IF(P13=E13,1,0)+IF(P14=E14,1,0)+IF(P15=E15,1,0)+IF(P16=E16,1,0)+IF(P17=E17,1,0)+IF(P18=E18,1,0)+IF(P19=E19,1,0)+IF(P20=E20,1,0)+IF(P21=E21,1,0)</f>
        <v>0</v>
      </c>
      <c r="BA24" s="21">
        <f>IF(R9=E9,1,0)+IF(R10=E10,1,0)+IF(R11=E11,1,0)+IF(R12=E12,1,0)+IF(R13=E13,1,0)+IF(R14=E14,1,0)+IF(R15=E15,1,0)+IF(R16=E16,1,0)+IF(R17=E17,1,0)+IF(R18=E18,1,0)+IF(R19=E19,1,0)+IF(R20=E20,1,0)+IF(R21=E21,1,0)</f>
        <v>0</v>
      </c>
      <c r="BB24" s="21">
        <f>IF(T9=E9,1,0)+IF(T10=E10,1,0)+IF(T11=E11,1,0)+IF(T12=E12,1,0)+IF(T13=E13,1,0)+IF(T14=E14,1,0)+IF(T15=E15,1,0)+IF(T16=E16,1,0)+IF(T17=E17,1,0)+IF(T18=E18,1,0)+IF(T19=E19,1,0)+IF(T20=E20,1,0)+IF(T21=E21,1,0)</f>
        <v>0</v>
      </c>
      <c r="BC24" s="21">
        <f>IF(V9=E9,1,0)+IF(V10=E10,1,0)+IF(V11=E11,1,0)+IF(V12=E12,1,0)+IF(V13=E13,1,0)+IF(V14=E14,1,0)+IF(V15=E15,1,0)+IF(V16=E16,1,0)+IF(V17=E17,1,0)+IF(V18=E18,1,0)+IF(V19=E19,1,0)+IF(V20=E20,1,0)+IF(V21=E21,1,0)</f>
        <v>0</v>
      </c>
      <c r="BD24" s="21">
        <f>IF(X9=E9,1,0)+IF(X10=E10,1,0)+IF(X11=E11,1,0)+IF(X12=E12,1,0)+IF(X13=E13,1,0)+IF(X14=E14,1,0)+IF(X15=E15,1,0)+IF(X16=E16,1,0)+IF(X17=E17,1,0)+IF(X18=E18,1,0)+IF(X19=E19,1,0)+IF(X20=E20,1,0)+IF(X21=E21,1,0)</f>
        <v>0</v>
      </c>
      <c r="BE24" s="21">
        <f>IF(Z9=E9,1,0)+IF(Z10=E10,1,0)+IF(Z11=E11,1,0)+IF(Z12=E12,1,0)+IF(Z13=E13,1,0)+IF(Z14=E14,1,0)+IF(Z15=E15,1,0)+IF(Z16=E16,1,0)+IF(Z17=E17,1,0)+IF(Z18=E18,1,0)+IF(Z19=E19,1,0)+IF(Z20=E20,1,0)+IF(Z21=E21,1,0)</f>
        <v>0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0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0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0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0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0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0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0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0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0</v>
      </c>
    </row>
    <row r="25" spans="1:206" ht="21.6" customHeight="1" thickBot="1">
      <c r="A25" s="233" t="s">
        <v>27</v>
      </c>
      <c r="B25" s="234"/>
      <c r="C25" s="234"/>
      <c r="D25" s="234"/>
      <c r="E25" s="235"/>
      <c r="F25" s="245">
        <f>DB!AB31</f>
        <v>1</v>
      </c>
      <c r="G25" s="245"/>
      <c r="H25" s="245">
        <f>DB!AB32</f>
        <v>2</v>
      </c>
      <c r="I25" s="245"/>
      <c r="J25" s="245">
        <f>DB!AB33</f>
        <v>8</v>
      </c>
      <c r="K25" s="245"/>
      <c r="L25" s="245">
        <f>DB!AB34</f>
        <v>4</v>
      </c>
      <c r="M25" s="245"/>
      <c r="N25" s="245">
        <f>DB!AB35</f>
        <v>8</v>
      </c>
      <c r="O25" s="245"/>
      <c r="P25" s="245">
        <f>DB!AB36</f>
        <v>4</v>
      </c>
      <c r="Q25" s="245"/>
      <c r="R25" s="245">
        <f>DB!AB37</f>
        <v>8</v>
      </c>
      <c r="S25" s="245"/>
      <c r="T25" s="245">
        <f>DB!AB38</f>
        <v>8</v>
      </c>
      <c r="U25" s="245"/>
      <c r="V25" s="245">
        <f>DB!AB39</f>
        <v>2</v>
      </c>
      <c r="W25" s="245"/>
      <c r="X25" s="245">
        <f>DB!AB40</f>
        <v>13</v>
      </c>
      <c r="Y25" s="245"/>
      <c r="Z25" s="245">
        <f>DB!AB41</f>
        <v>4</v>
      </c>
      <c r="AA25" s="245"/>
      <c r="AB25" s="245">
        <f>DB!AB42</f>
        <v>4</v>
      </c>
      <c r="AC25" s="245"/>
      <c r="AD25" s="245">
        <f>DB!AB43</f>
        <v>19</v>
      </c>
      <c r="AE25" s="245"/>
      <c r="AF25" s="245">
        <f>DB!AB44</f>
        <v>13</v>
      </c>
      <c r="AG25" s="245"/>
      <c r="AH25" s="245">
        <f>DB!AB45</f>
        <v>13</v>
      </c>
      <c r="AI25" s="245"/>
      <c r="AJ25" s="245">
        <f>DB!AB46</f>
        <v>17</v>
      </c>
      <c r="AK25" s="245"/>
      <c r="AL25" s="245">
        <f>DB!AB47</f>
        <v>8</v>
      </c>
      <c r="AM25" s="245"/>
      <c r="AN25" s="245">
        <f>DB!AB48</f>
        <v>20</v>
      </c>
      <c r="AO25" s="245"/>
      <c r="AP25" s="245">
        <f>DB!AB49</f>
        <v>17</v>
      </c>
      <c r="AQ25" s="245"/>
      <c r="AR25" s="245">
        <f>DB!AB50</f>
        <v>13</v>
      </c>
      <c r="AS25" s="246"/>
      <c r="AT25" s="21">
        <f>MIN(AU27:BN27)</f>
        <v>0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0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0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0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0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0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0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0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0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0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0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0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0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0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0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0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0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0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0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0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0</v>
      </c>
    </row>
    <row r="26" spans="1:206" ht="21.6" customHeight="1">
      <c r="A26" s="236" t="s">
        <v>55</v>
      </c>
      <c r="B26" s="231"/>
      <c r="C26" s="231"/>
      <c r="D26" s="231"/>
      <c r="E26" s="232"/>
      <c r="F26" s="237" t="str">
        <f>IF(AT21=13,DB!AD31,"")</f>
        <v/>
      </c>
      <c r="G26" s="237"/>
      <c r="H26" s="237" t="str">
        <f>IF(AT21=13,DB!AD32,"")</f>
        <v/>
      </c>
      <c r="I26" s="237"/>
      <c r="J26" s="237" t="str">
        <f>IF(AT21=13,DB!AD33,"")</f>
        <v/>
      </c>
      <c r="K26" s="237"/>
      <c r="L26" s="237" t="str">
        <f>IF(AT21=13,DB!AD34,"")</f>
        <v/>
      </c>
      <c r="M26" s="237"/>
      <c r="N26" s="237" t="str">
        <f>IF(AT21=13,DB!AD35,"")</f>
        <v/>
      </c>
      <c r="O26" s="237"/>
      <c r="P26" s="237" t="str">
        <f>IF(AT21=13,DB!AD36,"")</f>
        <v/>
      </c>
      <c r="Q26" s="237"/>
      <c r="R26" s="237" t="str">
        <f>IF(AT21=13,DB!AD37,"")</f>
        <v/>
      </c>
      <c r="S26" s="237"/>
      <c r="T26" s="237" t="str">
        <f>IF(AT21=13,DB!AD38,"")</f>
        <v/>
      </c>
      <c r="U26" s="237"/>
      <c r="V26" s="237" t="str">
        <f>IF(AT21=13,DB!AD39,"")</f>
        <v/>
      </c>
      <c r="W26" s="237"/>
      <c r="X26" s="237" t="str">
        <f>IF(AT21=13,DB!AD40,"")</f>
        <v/>
      </c>
      <c r="Y26" s="237"/>
      <c r="Z26" s="237" t="str">
        <f>IF(AT21=13,DB!AD41,"")</f>
        <v/>
      </c>
      <c r="AA26" s="237"/>
      <c r="AB26" s="237" t="str">
        <f>IF(AT21=13,DB!AD42,"")</f>
        <v/>
      </c>
      <c r="AC26" s="237"/>
      <c r="AD26" s="237" t="str">
        <f>IF(AT21=13,DB!AD43,"")</f>
        <v/>
      </c>
      <c r="AE26" s="237"/>
      <c r="AF26" s="237" t="str">
        <f>IF(AT21=13,DB!AD44,"")</f>
        <v/>
      </c>
      <c r="AG26" s="237"/>
      <c r="AH26" s="237" t="str">
        <f>IF(AT21=13,DB!AD45,"")</f>
        <v/>
      </c>
      <c r="AI26" s="237"/>
      <c r="AJ26" s="237" t="str">
        <f>IF(AT21=13,DB!AD46,"")</f>
        <v/>
      </c>
      <c r="AK26" s="237"/>
      <c r="AL26" s="237" t="str">
        <f>IF(AT21=13,DB!AD47,"")</f>
        <v/>
      </c>
      <c r="AM26" s="237"/>
      <c r="AN26" s="237" t="str">
        <f>IF(AT21=13,DB!AD48,"")</f>
        <v/>
      </c>
      <c r="AO26" s="237"/>
      <c r="AP26" s="237" t="str">
        <f>IF(AT21=13,DB!AD49,"")</f>
        <v/>
      </c>
      <c r="AQ26" s="237"/>
      <c r="AR26" s="237" t="str">
        <f>IF(AT21=13,DB!AD50,"")</f>
        <v/>
      </c>
      <c r="AS26" s="239"/>
      <c r="AT26" s="21">
        <f>MIN(AU28:BN28)</f>
        <v>0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0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0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0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233" t="s">
        <v>56</v>
      </c>
      <c r="B27" s="234"/>
      <c r="C27" s="234"/>
      <c r="D27" s="234"/>
      <c r="E27" s="235"/>
      <c r="F27" s="240" t="str">
        <f>IF(AT21=13,DB!AE31,"")</f>
        <v/>
      </c>
      <c r="G27" s="240"/>
      <c r="H27" s="240" t="str">
        <f>IF(AT21=13,DB!AE32,"")</f>
        <v/>
      </c>
      <c r="I27" s="240"/>
      <c r="J27" s="240" t="str">
        <f>IF(AT21=13,DB!AE33,"")</f>
        <v/>
      </c>
      <c r="K27" s="240"/>
      <c r="L27" s="240" t="str">
        <f>IF(AT21=13,DB!AE34,"")</f>
        <v/>
      </c>
      <c r="M27" s="240"/>
      <c r="N27" s="240" t="str">
        <f>IF(AT21=13,DB!AE35,"")</f>
        <v/>
      </c>
      <c r="O27" s="240"/>
      <c r="P27" s="240" t="str">
        <f>IF(AT21=13,DB!AE36,"")</f>
        <v/>
      </c>
      <c r="Q27" s="240"/>
      <c r="R27" s="240" t="str">
        <f>IF(AT21=13,DB!AE37,"")</f>
        <v/>
      </c>
      <c r="S27" s="240"/>
      <c r="T27" s="240" t="str">
        <f>IF(AT21=13,DB!AE38,"")</f>
        <v/>
      </c>
      <c r="U27" s="240"/>
      <c r="V27" s="240" t="str">
        <f>IF(AT21=13,DB!AE39,"")</f>
        <v/>
      </c>
      <c r="W27" s="240"/>
      <c r="X27" s="240" t="str">
        <f>IF(AT21=13,DB!AE40,"")</f>
        <v/>
      </c>
      <c r="Y27" s="240"/>
      <c r="Z27" s="240" t="str">
        <f>IF(AT21=13,DB!AE41,"")</f>
        <v/>
      </c>
      <c r="AA27" s="240"/>
      <c r="AB27" s="240" t="str">
        <f>IF(AT21=13,DB!AE42,"")</f>
        <v/>
      </c>
      <c r="AC27" s="240"/>
      <c r="AD27" s="240" t="str">
        <f>IF(AT21=13,DB!AE43,"")</f>
        <v/>
      </c>
      <c r="AE27" s="240"/>
      <c r="AF27" s="240" t="str">
        <f>IF(AT21=13,DB!AE44,"")</f>
        <v/>
      </c>
      <c r="AG27" s="240"/>
      <c r="AH27" s="240" t="str">
        <f>IF(AT21=13,DB!AE45,"")</f>
        <v/>
      </c>
      <c r="AI27" s="240"/>
      <c r="AJ27" s="240" t="str">
        <f>IF(AT21=13,DB!AE46,"")</f>
        <v/>
      </c>
      <c r="AK27" s="240"/>
      <c r="AL27" s="240" t="str">
        <f>IF(AT21=13,DB!AE47,"")</f>
        <v/>
      </c>
      <c r="AM27" s="240"/>
      <c r="AN27" s="240" t="str">
        <f>IF(AT21=13,DB!AE48,"")</f>
        <v/>
      </c>
      <c r="AO27" s="240"/>
      <c r="AP27" s="240" t="str">
        <f>IF(AT21=13,DB!AE49,"")</f>
        <v/>
      </c>
      <c r="AQ27" s="240"/>
      <c r="AR27" s="241" t="str">
        <f>IF(AT21=13,DB!AE50,"")</f>
        <v/>
      </c>
      <c r="AS27" s="242"/>
      <c r="AT27" s="21">
        <f>MIN(AU33:BN33)</f>
        <v>1</v>
      </c>
      <c r="AU27" s="21">
        <f t="shared" ref="AU27:BN27" si="82">IF(AU23=0,SUM(AU24:AU26),"")</f>
        <v>0</v>
      </c>
      <c r="AV27" s="21">
        <f t="shared" si="82"/>
        <v>0</v>
      </c>
      <c r="AW27" s="21">
        <f t="shared" si="82"/>
        <v>0</v>
      </c>
      <c r="AX27" s="21">
        <f t="shared" si="82"/>
        <v>0</v>
      </c>
      <c r="AY27" s="21">
        <f t="shared" si="82"/>
        <v>0</v>
      </c>
      <c r="AZ27" s="21">
        <f t="shared" si="82"/>
        <v>0</v>
      </c>
      <c r="BA27" s="21">
        <f t="shared" si="82"/>
        <v>0</v>
      </c>
      <c r="BB27" s="21">
        <f t="shared" si="82"/>
        <v>0</v>
      </c>
      <c r="BC27" s="21">
        <f t="shared" si="82"/>
        <v>0</v>
      </c>
      <c r="BD27" s="21">
        <f t="shared" si="82"/>
        <v>0</v>
      </c>
      <c r="BE27" s="21">
        <f t="shared" si="82"/>
        <v>0</v>
      </c>
      <c r="BF27" s="21">
        <f t="shared" si="82"/>
        <v>0</v>
      </c>
      <c r="BG27" s="21">
        <f t="shared" si="82"/>
        <v>0</v>
      </c>
      <c r="BH27" s="21">
        <f t="shared" si="82"/>
        <v>0</v>
      </c>
      <c r="BI27" s="21">
        <f t="shared" si="82"/>
        <v>0</v>
      </c>
      <c r="BJ27" s="21">
        <f t="shared" si="82"/>
        <v>0</v>
      </c>
      <c r="BK27" s="21">
        <f t="shared" si="82"/>
        <v>0</v>
      </c>
      <c r="BL27" s="21">
        <f t="shared" si="82"/>
        <v>0</v>
      </c>
      <c r="BM27" s="21">
        <f t="shared" si="82"/>
        <v>0</v>
      </c>
      <c r="BN27" s="21">
        <f t="shared" si="82"/>
        <v>0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211"/>
      <c r="B28" s="186"/>
      <c r="C28" s="186"/>
      <c r="D28" s="186"/>
      <c r="E28" s="186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10"/>
      <c r="AT28" s="21">
        <f>IF(AT25=0,AT25,AT25-1)</f>
        <v>0</v>
      </c>
      <c r="AU28" s="21">
        <f t="shared" ref="AU28:BN28" si="83">IF(AU23=0,SUM(AU25:AU26),"")</f>
        <v>0</v>
      </c>
      <c r="AV28" s="21">
        <f t="shared" si="83"/>
        <v>0</v>
      </c>
      <c r="AW28" s="21">
        <f t="shared" si="83"/>
        <v>0</v>
      </c>
      <c r="AX28" s="21">
        <f t="shared" si="83"/>
        <v>0</v>
      </c>
      <c r="AY28" s="21">
        <f t="shared" si="83"/>
        <v>0</v>
      </c>
      <c r="AZ28" s="21">
        <f t="shared" si="83"/>
        <v>0</v>
      </c>
      <c r="BA28" s="21">
        <f t="shared" si="83"/>
        <v>0</v>
      </c>
      <c r="BB28" s="21">
        <f t="shared" si="83"/>
        <v>0</v>
      </c>
      <c r="BC28" s="21">
        <f t="shared" si="83"/>
        <v>0</v>
      </c>
      <c r="BD28" s="21">
        <f t="shared" si="83"/>
        <v>0</v>
      </c>
      <c r="BE28" s="21">
        <f t="shared" si="83"/>
        <v>0</v>
      </c>
      <c r="BF28" s="21">
        <f t="shared" si="83"/>
        <v>0</v>
      </c>
      <c r="BG28" s="21">
        <f t="shared" si="83"/>
        <v>0</v>
      </c>
      <c r="BH28" s="21">
        <f t="shared" si="83"/>
        <v>0</v>
      </c>
      <c r="BI28" s="21">
        <f t="shared" si="83"/>
        <v>0</v>
      </c>
      <c r="BJ28" s="21">
        <f t="shared" si="83"/>
        <v>0</v>
      </c>
      <c r="BK28" s="21">
        <f t="shared" si="83"/>
        <v>0</v>
      </c>
      <c r="BL28" s="21">
        <f t="shared" si="83"/>
        <v>0</v>
      </c>
      <c r="BM28" s="21">
        <f t="shared" si="83"/>
        <v>0</v>
      </c>
      <c r="BN28" s="21">
        <f t="shared" si="83"/>
        <v>0</v>
      </c>
    </row>
    <row r="29" spans="1:206" ht="21.6" customHeight="1" thickBot="1">
      <c r="A29" s="227" t="s">
        <v>57</v>
      </c>
      <c r="B29" s="228"/>
      <c r="C29" s="228"/>
      <c r="D29" s="228"/>
      <c r="E29" s="229"/>
      <c r="F29" s="226" t="str">
        <f>IF(AT21=13,IF(LEFT(F7,3)="Res",AT23,IF(LEFT(F7,4)="MR -",AT29,IF(LEFT(F7,2)="MR",AT26,IF(OR(F7="Disket",F7="Udmeldt"),0,AU28)))),"")</f>
        <v/>
      </c>
      <c r="G29" s="226"/>
      <c r="H29" s="226" t="str">
        <f>IF(AT21=13,IF(LEFT(H7,3)="Res",AT23,IF(LEFT(H7,4)="MR -",AT29,IF(LEFT(H7,2)="MR",AT26,IF(OR(H7="Disket",H7="Udmeldt"),0,AV28)))),"")</f>
        <v/>
      </c>
      <c r="I29" s="226"/>
      <c r="J29" s="226" t="str">
        <f>IF(AT21=13,IF(LEFT(J7,3)="Res",AT23,IF(LEFT(J7,4)="MR -",AT29,IF(LEFT(J7,2)="MR",AT26,IF(OR(J7="Disket",J7="Udmeldt"),0,AW28)))),"")</f>
        <v/>
      </c>
      <c r="K29" s="226"/>
      <c r="L29" s="226" t="str">
        <f>IF(AT21=13,IF(LEFT(L7,3)="Res",AT23,IF(LEFT(L7,4)="MR -",AT29,IF(LEFT(L7,2)="MR",AT26,IF(OR(L7="Disket",L7="Udmeldt"),0,AX28)))),"")</f>
        <v/>
      </c>
      <c r="M29" s="226"/>
      <c r="N29" s="226" t="str">
        <f>IF(AT21=13,IF(LEFT(N7,3)="Res",AT23,IF(LEFT(N7,4)="MR -",AT29,IF(LEFT(N7,2)="MR",AT26,IF(OR(N7="Disket",N7="Udmeldt"),0,AY28)))),"")</f>
        <v/>
      </c>
      <c r="O29" s="226"/>
      <c r="P29" s="226" t="str">
        <f>IF(AT21=13,IF(LEFT(P7,3)="Res",AT23,IF(LEFT(P7,4)="MR -",AT29,IF(LEFT(P7,2)="MR",AT26,IF(OR(P7="Disket",P7="Udmeldt"),0,AZ28)))),"")</f>
        <v/>
      </c>
      <c r="Q29" s="226"/>
      <c r="R29" s="226" t="str">
        <f>IF(AT21=13,IF(LEFT(R7,3)="Res",AT23,IF(LEFT(R7,4)="MR -",AT29,IF(LEFT(R7,2)="MR",AT26,IF(OR(R7="Disket",R7="Udmeldt"),0,BA28)))),"")</f>
        <v/>
      </c>
      <c r="S29" s="226"/>
      <c r="T29" s="226" t="str">
        <f>IF(AT21=13,IF(LEFT(T7,3)="Res",AT23,IF(LEFT(T7,4)="MR -",AT29,IF(LEFT(T7,2)="MR",AT26,IF(OR(T7="Disket",T7="Udmeldt"),0,BB28)))),"")</f>
        <v/>
      </c>
      <c r="U29" s="226"/>
      <c r="V29" s="226" t="str">
        <f>IF(AT21=13,IF(LEFT(V7,3)="Res",AT23,IF(LEFT(V7,4)="MR -",AT29,IF(LEFT(V7,2)="MR",AT26,IF(OR(V7="Disket",V7="Udmeldt"),0,BC28)))),"")</f>
        <v/>
      </c>
      <c r="W29" s="226"/>
      <c r="X29" s="226" t="str">
        <f>IF(AT21=13,IF(LEFT(X7,3)="Res",AT23,IF(LEFT(X7,4)="MR -",AT29,IF(LEFT(X7,2)="MR",AT26,IF(OR(X7="Disket",X7="Udmeldt"),0,BD28)))),"")</f>
        <v/>
      </c>
      <c r="Y29" s="226"/>
      <c r="Z29" s="226" t="str">
        <f>IF(AT21=13,IF(LEFT(Z7,3)="Res",AT23,IF(LEFT(Z7,4)="MR -",AT29,IF(LEFT(Z7,2)="MR",AT26,IF(OR(Z7="Disket",Z7="Udmeldt"),0,BE28)))),"")</f>
        <v/>
      </c>
      <c r="AA29" s="226"/>
      <c r="AB29" s="226" t="str">
        <f>IF(AT21=13,IF(LEFT(AB7,3)="Res",AT23,IF(LEFT(AB7,4)="MR -",AT29,IF(LEFT(AB7,2)="MR",AT26,IF(OR(AB7="Disket",AB7="Udmeldt"),0,BF28)))),"")</f>
        <v/>
      </c>
      <c r="AC29" s="226"/>
      <c r="AD29" s="226" t="str">
        <f>IF(AT21=13,IF(LEFT(AD7,3)="Res",AT23,IF(LEFT(AD7,4)="MR -",AT29,IF(LEFT(AD7,2)="MR",AT26,IF(OR(AD7="Disket",AD7="Udmeldt"),0,BG28)))),"")</f>
        <v/>
      </c>
      <c r="AE29" s="226"/>
      <c r="AF29" s="226" t="str">
        <f>IF(AT21=13,IF(LEFT(AF7,3)="Res",AT23,IF(LEFT(AF7,4)="MR -",AT29,IF(LEFT(AF7,2)="MR",AT26,IF(OR(AF7="Disket",AF7="Udmeldt"),0,BH28)))),"")</f>
        <v/>
      </c>
      <c r="AG29" s="226"/>
      <c r="AH29" s="226" t="str">
        <f>IF(AT21=13,IF(LEFT(AH7,3)="Res",AT23,IF(LEFT(AH7,4)="MR -",AT29,IF(LEFT(AH7,2)="MR",AT26,IF(OR(AH7="Disket",AH7="Udmeldt"),0,BI28)))),"")</f>
        <v/>
      </c>
      <c r="AI29" s="226"/>
      <c r="AJ29" s="226" t="str">
        <f>IF(AT21=13,IF(LEFT(AJ7,3)="Res",AT23,IF(LEFT(AJ7,4)="MR -",AT29,IF(LEFT(AJ7,2)="MR",AT26,IF(OR(AJ7="Disket",AJ7="Udmeldt"),0,BJ28)))),"")</f>
        <v/>
      </c>
      <c r="AK29" s="226"/>
      <c r="AL29" s="226" t="str">
        <f>IF(AT21=13,IF(LEFT(AL7,3)="Res",AT23,IF(LEFT(AL7,4)="MR -",AT29,IF(LEFT(AL7,2)="MR",AT26,IF(OR(AL7="Disket",AL7="Udmeldt"),0,BK28)))),"")</f>
        <v/>
      </c>
      <c r="AM29" s="226"/>
      <c r="AN29" s="226" t="str">
        <f>IF(AT21=13,IF(LEFT(AN7,3)="Res",AT23,IF(LEFT(AN7,4)="MR -",AT29,IF(LEFT(AN7,2)="MR",AT26,IF(OR(AN7="Disket",AN7="Udmeldt"),0,BL28)))),"")</f>
        <v/>
      </c>
      <c r="AO29" s="226"/>
      <c r="AP29" s="226" t="str">
        <f>IF(AT21=13,IF(LEFT(AP7,3)="Res",AT23,IF(LEFT(AP7,4)="MR -",AT29,IF(LEFT(AP7,2)="MR",AT26,IF(OR(AP7="Disket",AP7="Udmeldt"),0,BM28)))),"")</f>
        <v/>
      </c>
      <c r="AQ29" s="226"/>
      <c r="AR29" s="226" t="str">
        <f>IF(AT21=13,IF(LEFT(AR7,3)="Res",AT23,IF(LEFT(AR7,4)="MR -",AT29,IF(LEFT(AR7,2)="MR",AT26,IF(OR(AR7="Disket",AR7="Udmeldt"),0,BN28)))),"")</f>
        <v/>
      </c>
      <c r="AS29" s="238"/>
      <c r="AT29" s="21">
        <f>IF(AT26=0,AT26,AT26-1)</f>
        <v>0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1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1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0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1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0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0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0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1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1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1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0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0</v>
      </c>
    </row>
    <row r="30" spans="1:206" ht="21.6" customHeight="1">
      <c r="A30" s="230" t="s">
        <v>54</v>
      </c>
      <c r="B30" s="231"/>
      <c r="C30" s="231"/>
      <c r="D30" s="231"/>
      <c r="E30" s="232"/>
      <c r="F30" s="243">
        <f>DB!AF31</f>
        <v>27</v>
      </c>
      <c r="G30" s="243"/>
      <c r="H30" s="243">
        <f>DB!AF32</f>
        <v>27</v>
      </c>
      <c r="I30" s="243"/>
      <c r="J30" s="243">
        <f>DB!AF33</f>
        <v>29</v>
      </c>
      <c r="K30" s="243"/>
      <c r="L30" s="243">
        <f>DB!AF34</f>
        <v>27</v>
      </c>
      <c r="M30" s="243"/>
      <c r="N30" s="243">
        <f>DB!AF35</f>
        <v>28</v>
      </c>
      <c r="O30" s="243"/>
      <c r="P30" s="243">
        <f>DB!AF36</f>
        <v>26</v>
      </c>
      <c r="Q30" s="243"/>
      <c r="R30" s="243">
        <f>DB!AF37</f>
        <v>26</v>
      </c>
      <c r="S30" s="243"/>
      <c r="T30" s="243">
        <f>DB!AF38</f>
        <v>26</v>
      </c>
      <c r="U30" s="243"/>
      <c r="V30" s="243">
        <f>DB!AF39</f>
        <v>24</v>
      </c>
      <c r="W30" s="243"/>
      <c r="X30" s="243">
        <f>DB!AF40</f>
        <v>26</v>
      </c>
      <c r="Y30" s="243"/>
      <c r="Z30" s="243">
        <f>DB!AF41</f>
        <v>26</v>
      </c>
      <c r="AA30" s="243"/>
      <c r="AB30" s="243">
        <f>DB!AF42</f>
        <v>25</v>
      </c>
      <c r="AC30" s="243"/>
      <c r="AD30" s="243">
        <f>DB!AF43</f>
        <v>29</v>
      </c>
      <c r="AE30" s="243"/>
      <c r="AF30" s="243">
        <f>DB!AF44</f>
        <v>27</v>
      </c>
      <c r="AG30" s="243"/>
      <c r="AH30" s="243">
        <f>DB!AF45</f>
        <v>27</v>
      </c>
      <c r="AI30" s="243"/>
      <c r="AJ30" s="243">
        <f>DB!AF46</f>
        <v>28</v>
      </c>
      <c r="AK30" s="243"/>
      <c r="AL30" s="243">
        <f>DB!AF47</f>
        <v>21</v>
      </c>
      <c r="AM30" s="243"/>
      <c r="AN30" s="243">
        <f>DB!AF48</f>
        <v>27</v>
      </c>
      <c r="AO30" s="243"/>
      <c r="AP30" s="243">
        <f>DB!AF49</f>
        <v>25</v>
      </c>
      <c r="AQ30" s="243"/>
      <c r="AR30" s="243">
        <f>DB!AF50</f>
        <v>25</v>
      </c>
      <c r="AS30" s="244"/>
      <c r="AT30" s="21">
        <f>IF(AT27=0,AT27,AT27-1)</f>
        <v>0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0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1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1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0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0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0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0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0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0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0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0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1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1</v>
      </c>
    </row>
    <row r="31" spans="1:206" ht="21.6" customHeight="1" thickBot="1">
      <c r="A31" s="233" t="s">
        <v>27</v>
      </c>
      <c r="B31" s="234"/>
      <c r="C31" s="234"/>
      <c r="D31" s="234"/>
      <c r="E31" s="235"/>
      <c r="F31" s="245">
        <f>DB!AG31</f>
        <v>5</v>
      </c>
      <c r="G31" s="245"/>
      <c r="H31" s="245">
        <f>DB!AG32</f>
        <v>5</v>
      </c>
      <c r="I31" s="245"/>
      <c r="J31" s="245">
        <f>DB!AG33</f>
        <v>1</v>
      </c>
      <c r="K31" s="245"/>
      <c r="L31" s="245">
        <f>DB!AG34</f>
        <v>5</v>
      </c>
      <c r="M31" s="245"/>
      <c r="N31" s="245">
        <f>DB!AG35</f>
        <v>3</v>
      </c>
      <c r="O31" s="245"/>
      <c r="P31" s="245">
        <f>DB!AG36</f>
        <v>11</v>
      </c>
      <c r="Q31" s="245"/>
      <c r="R31" s="245">
        <f>DB!AG37</f>
        <v>11</v>
      </c>
      <c r="S31" s="245"/>
      <c r="T31" s="245">
        <f>DB!AG38</f>
        <v>11</v>
      </c>
      <c r="U31" s="245"/>
      <c r="V31" s="245">
        <f>DB!AG39</f>
        <v>19</v>
      </c>
      <c r="W31" s="245"/>
      <c r="X31" s="245">
        <f>DB!AG40</f>
        <v>11</v>
      </c>
      <c r="Y31" s="245"/>
      <c r="Z31" s="245">
        <f>DB!AG41</f>
        <v>11</v>
      </c>
      <c r="AA31" s="245"/>
      <c r="AB31" s="245">
        <f>DB!AG42</f>
        <v>16</v>
      </c>
      <c r="AC31" s="245"/>
      <c r="AD31" s="245">
        <f>DB!AG43</f>
        <v>1</v>
      </c>
      <c r="AE31" s="245"/>
      <c r="AF31" s="245">
        <f>DB!AG44</f>
        <v>5</v>
      </c>
      <c r="AG31" s="245"/>
      <c r="AH31" s="245">
        <f>DB!AG45</f>
        <v>5</v>
      </c>
      <c r="AI31" s="245"/>
      <c r="AJ31" s="245">
        <f>DB!AG46</f>
        <v>3</v>
      </c>
      <c r="AK31" s="245"/>
      <c r="AL31" s="245">
        <f>DB!AG47</f>
        <v>20</v>
      </c>
      <c r="AM31" s="245"/>
      <c r="AN31" s="245">
        <f>DB!AG48</f>
        <v>5</v>
      </c>
      <c r="AO31" s="245"/>
      <c r="AP31" s="245">
        <f>DB!AG49</f>
        <v>16</v>
      </c>
      <c r="AQ31" s="245"/>
      <c r="AR31" s="245">
        <f>DB!AG50</f>
        <v>16</v>
      </c>
      <c r="AS31" s="246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0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1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0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0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0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1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1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1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1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1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0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1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1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0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1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1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0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236" t="s">
        <v>55</v>
      </c>
      <c r="B32" s="231"/>
      <c r="C32" s="231"/>
      <c r="D32" s="231"/>
      <c r="E32" s="232"/>
      <c r="F32" s="237" t="str">
        <f>IF(AT21=13,DB!AI31,"")</f>
        <v/>
      </c>
      <c r="G32" s="237"/>
      <c r="H32" s="237" t="str">
        <f>IF(AT21=13,DB!AI32,"")</f>
        <v/>
      </c>
      <c r="I32" s="237"/>
      <c r="J32" s="237" t="str">
        <f>IF(AT21=13,DB!AI33,"")</f>
        <v/>
      </c>
      <c r="K32" s="237"/>
      <c r="L32" s="237" t="str">
        <f>IF(AT21=13,DB!AI34,"")</f>
        <v/>
      </c>
      <c r="M32" s="237"/>
      <c r="N32" s="237" t="str">
        <f>IF(AT21=13,DB!AI35,"")</f>
        <v/>
      </c>
      <c r="O32" s="237"/>
      <c r="P32" s="237" t="str">
        <f>IF(AT21=13,DB!AI36,"")</f>
        <v/>
      </c>
      <c r="Q32" s="237"/>
      <c r="R32" s="237" t="str">
        <f>IF(AT21=13,DB!AI37,"")</f>
        <v/>
      </c>
      <c r="S32" s="237"/>
      <c r="T32" s="237" t="str">
        <f>IF(AT21=13,DB!AI38,"")</f>
        <v/>
      </c>
      <c r="U32" s="237"/>
      <c r="V32" s="237" t="str">
        <f>IF(AT21=13,DB!AI39,"")</f>
        <v/>
      </c>
      <c r="W32" s="237"/>
      <c r="X32" s="237" t="str">
        <f>IF(AT21=13,DB!AI40,"")</f>
        <v/>
      </c>
      <c r="Y32" s="237"/>
      <c r="Z32" s="237" t="str">
        <f>IF(AT21=13,DB!AI41,"")</f>
        <v/>
      </c>
      <c r="AA32" s="237"/>
      <c r="AB32" s="237" t="str">
        <f>IF(AT21=13,DB!AI42,"")</f>
        <v/>
      </c>
      <c r="AC32" s="237"/>
      <c r="AD32" s="237" t="str">
        <f>IF(AT21=13,DB!AI43,"")</f>
        <v/>
      </c>
      <c r="AE32" s="237"/>
      <c r="AF32" s="237" t="str">
        <f>IF(AT21=13,DB!AI44,"")</f>
        <v/>
      </c>
      <c r="AG32" s="237"/>
      <c r="AH32" s="237" t="str">
        <f>IF(AT21=13,DB!AI45,"")</f>
        <v/>
      </c>
      <c r="AI32" s="237"/>
      <c r="AJ32" s="237" t="str">
        <f>IF(AT21=13,DB!AI46,"")</f>
        <v/>
      </c>
      <c r="AK32" s="237"/>
      <c r="AL32" s="237" t="str">
        <f>IF(AT21=13,DB!AI47,"")</f>
        <v/>
      </c>
      <c r="AM32" s="237"/>
      <c r="AN32" s="237" t="str">
        <f>IF(AT21=13,DB!AI48,"")</f>
        <v/>
      </c>
      <c r="AO32" s="237"/>
      <c r="AP32" s="237" t="str">
        <f>IF(AT21=13,DB!AI49,"")</f>
        <v/>
      </c>
      <c r="AQ32" s="237"/>
      <c r="AR32" s="237" t="str">
        <f>IF(AT21=13,DB!AI50,"")</f>
        <v/>
      </c>
      <c r="AS32" s="239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0</v>
      </c>
      <c r="AX32" s="21">
        <f>IF(M21="1x",IF(OR(E21=1,E21="x"),IF(L21=E21,0,1),0),0)+IF(M21=12,IF(OR(E21=1,E21=2),IF(L21=E21,0,1),0),0)+IF(M21="x2",IF(OR(E21="x",E21=2),IF(L21=E21,0,1),0),0)+IF(M21="1x2",IF(L21=E21,0,1),0)</f>
        <v>0</v>
      </c>
      <c r="AY32" s="21">
        <f>IF(O21="1x",IF(OR(E21=1,E21="x"),IF(N21=E21,0,1),0),0)+IF(O21=12,IF(OR(E21=1,E21=2),IF(N21=E21,0,1),0),0)+IF(O21="x2",IF(OR(E21="x",E21=2),IF(N21=E21,0,1),0),0)+IF(O21="1x2",IF(N21=E21,0,1),0)</f>
        <v>0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0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0</v>
      </c>
      <c r="BF32" s="21">
        <f>IF(AC21="1x",IF(OR(E21=1,E21="x"),IF(AB21=E21,0,1),0),0)+IF(AC21=12,IF(OR(E21=1,E21=2),IF(AB21=E21,0,1),0),0)+IF(AC21="x2",IF(OR(E21="x",E21=2),IF(AB21=E21,0,1),0),0)+IF(AC21="1x2",IF(AB21=E21,0,1),0)</f>
        <v>0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0</v>
      </c>
      <c r="BJ32" s="21">
        <f>IF(AK21="1x",IF(OR(E21=1,E21="x"),IF(AJ21=E21,0,1),0),0)+IF(AK21=12,IF(OR(E21=1,E21=2),IF(AJ21=E21,0,1),0),0)+IF(AK21="x2",IF(OR(E21="x",E21=2),IF(AJ21=E21,0,1),0),0)+IF(AK21="1x2",IF(AJ21=E21,0,1),0)</f>
        <v>0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0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233" t="s">
        <v>56</v>
      </c>
      <c r="B33" s="234"/>
      <c r="C33" s="234"/>
      <c r="D33" s="234"/>
      <c r="E33" s="235"/>
      <c r="F33" s="240" t="str">
        <f>IF(AT21=13,DB!AJ31,"")</f>
        <v/>
      </c>
      <c r="G33" s="240"/>
      <c r="H33" s="240" t="str">
        <f>IF(AT21=13,DB!AJ32,"")</f>
        <v/>
      </c>
      <c r="I33" s="240"/>
      <c r="J33" s="240" t="str">
        <f>IF(AT21=13,DB!AJ33,"")</f>
        <v/>
      </c>
      <c r="K33" s="240"/>
      <c r="L33" s="240" t="str">
        <f>IF(AT21=13,DB!AJ34,"")</f>
        <v/>
      </c>
      <c r="M33" s="240"/>
      <c r="N33" s="240" t="str">
        <f>IF(AT21=13,DB!AJ35,"")</f>
        <v/>
      </c>
      <c r="O33" s="240"/>
      <c r="P33" s="240" t="str">
        <f>IF(AT21=13,DB!AJ36,"")</f>
        <v/>
      </c>
      <c r="Q33" s="240"/>
      <c r="R33" s="240" t="str">
        <f>IF(AT21=13,DB!AJ37,"")</f>
        <v/>
      </c>
      <c r="S33" s="240"/>
      <c r="T33" s="240" t="str">
        <f>IF(AT21=13,DB!AJ38,"")</f>
        <v/>
      </c>
      <c r="U33" s="240"/>
      <c r="V33" s="240" t="str">
        <f>IF(AT21=13,DB!AJ39,"")</f>
        <v/>
      </c>
      <c r="W33" s="240"/>
      <c r="X33" s="240" t="str">
        <f>IF(AT21=13,DB!AJ40,"")</f>
        <v/>
      </c>
      <c r="Y33" s="240"/>
      <c r="Z33" s="240" t="str">
        <f>IF(AT21=13,DB!AJ41,"")</f>
        <v/>
      </c>
      <c r="AA33" s="240"/>
      <c r="AB33" s="240" t="str">
        <f>IF(AT21=13,DB!AJ42,"")</f>
        <v/>
      </c>
      <c r="AC33" s="240"/>
      <c r="AD33" s="240" t="str">
        <f>IF(AT21=13,DB!AJ43,"")</f>
        <v/>
      </c>
      <c r="AE33" s="240"/>
      <c r="AF33" s="240" t="str">
        <f>IF(AT21=13,DB!AJ44,"")</f>
        <v/>
      </c>
      <c r="AG33" s="240"/>
      <c r="AH33" s="240" t="str">
        <f>IF(AT21=13,DB!AJ45,"")</f>
        <v/>
      </c>
      <c r="AI33" s="240"/>
      <c r="AJ33" s="240" t="str">
        <f>IF(AT21=13,DB!AJ46,"")</f>
        <v/>
      </c>
      <c r="AK33" s="240"/>
      <c r="AL33" s="240" t="str">
        <f>IF(AT21=13,DB!AJ47,"")</f>
        <v/>
      </c>
      <c r="AM33" s="240"/>
      <c r="AN33" s="240" t="str">
        <f>IF(AT21=13,DB!AJ48,"")</f>
        <v/>
      </c>
      <c r="AO33" s="240"/>
      <c r="AP33" s="240" t="str">
        <f>IF(AT21=13,DB!AJ49,"")</f>
        <v/>
      </c>
      <c r="AQ33" s="240"/>
      <c r="AR33" s="241" t="str">
        <f>IF(AT21=13,DB!AJ50,"")</f>
        <v/>
      </c>
      <c r="AS33" s="242"/>
      <c r="AU33" s="21">
        <f t="shared" ref="AU33:BN33" si="84">IF(AU23=0,AU27+SUM(AU29:AU32),"")</f>
        <v>1</v>
      </c>
      <c r="AV33" s="21">
        <f t="shared" si="84"/>
        <v>1</v>
      </c>
      <c r="AW33" s="21">
        <f t="shared" si="84"/>
        <v>1</v>
      </c>
      <c r="AX33" s="21">
        <f t="shared" si="84"/>
        <v>1</v>
      </c>
      <c r="AY33" s="21">
        <f t="shared" si="84"/>
        <v>1</v>
      </c>
      <c r="AZ33" s="21">
        <f t="shared" si="84"/>
        <v>1</v>
      </c>
      <c r="BA33" s="21">
        <f t="shared" si="84"/>
        <v>1</v>
      </c>
      <c r="BB33" s="21">
        <f t="shared" si="84"/>
        <v>1</v>
      </c>
      <c r="BC33" s="21">
        <f t="shared" si="84"/>
        <v>1</v>
      </c>
      <c r="BD33" s="21">
        <f t="shared" si="84"/>
        <v>1</v>
      </c>
      <c r="BE33" s="21">
        <f t="shared" si="84"/>
        <v>1</v>
      </c>
      <c r="BF33" s="21">
        <f t="shared" si="84"/>
        <v>1</v>
      </c>
      <c r="BG33" s="21">
        <f t="shared" si="84"/>
        <v>1</v>
      </c>
      <c r="BH33" s="21">
        <f t="shared" si="84"/>
        <v>1</v>
      </c>
      <c r="BI33" s="21">
        <f t="shared" si="84"/>
        <v>1</v>
      </c>
      <c r="BJ33" s="21">
        <f t="shared" si="84"/>
        <v>1</v>
      </c>
      <c r="BK33" s="21">
        <f t="shared" si="84"/>
        <v>1</v>
      </c>
      <c r="BL33" s="21">
        <f t="shared" si="84"/>
        <v>1</v>
      </c>
      <c r="BM33" s="21">
        <f t="shared" si="84"/>
        <v>1</v>
      </c>
      <c r="BN33" s="21">
        <f t="shared" si="84"/>
        <v>1</v>
      </c>
    </row>
    <row r="34" spans="1:75" ht="5.45" customHeight="1" thickBot="1">
      <c r="A34" s="211"/>
      <c r="B34" s="186"/>
      <c r="C34" s="186"/>
      <c r="D34" s="186"/>
      <c r="E34" s="186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10"/>
    </row>
    <row r="35" spans="1:75" ht="21.6" customHeight="1" thickBot="1">
      <c r="A35" s="227" t="s">
        <v>58</v>
      </c>
      <c r="B35" s="228"/>
      <c r="C35" s="228"/>
      <c r="D35" s="228"/>
      <c r="E35" s="229"/>
      <c r="F35" s="226" t="str">
        <f>IF(AT21=13,IF(LEFT(F7,3)="Res",AT24,IF(LEFT(F7,4)="MR -",AT30,IF(LEFT(F7,2)="MR",AT27,IF(OR(F7="Disket",F7="Udmeldt"),0,AU33)))),"")</f>
        <v/>
      </c>
      <c r="G35" s="226"/>
      <c r="H35" s="226" t="str">
        <f>IF(AT21=13,IF(LEFT(H7,3)="Res",AT24,IF(LEFT(H7,4)="MR -",AT30,IF(LEFT(H7,2)="MR",AT27,IF(OR(H7="Disket",H7="Udmeldt"),0,AV33)))),"")</f>
        <v/>
      </c>
      <c r="I35" s="226"/>
      <c r="J35" s="226" t="str">
        <f>IF(AT21=13,IF(LEFT(J7,3)="Res",AT24,IF(LEFT(J7,4)="MR -",AT30,IF(LEFT(J7,2)="MR",AT27,IF(OR(J7="Disket",J7="Udmeldt"),0,AW33)))),"")</f>
        <v/>
      </c>
      <c r="K35" s="226"/>
      <c r="L35" s="226" t="str">
        <f>IF(AT21=13,IF(LEFT(L7,3)="Res",AT24,IF(LEFT(L7,4)="MR -",AT30,IF(LEFT(L7,2)="MR",AT27,IF(OR(L7="Disket",L7="Udmeldt"),0,AX33)))),"")</f>
        <v/>
      </c>
      <c r="M35" s="226"/>
      <c r="N35" s="226" t="str">
        <f>IF(AT21=13,IF(LEFT(N7,3)="Res",AT24,IF(LEFT(N7,4)="MR -",AT30,IF(LEFT(N7,2)="MR",AT27,IF(OR(N7="Disket",N7="Udmeldt"),0,AY33)))),"")</f>
        <v/>
      </c>
      <c r="O35" s="226"/>
      <c r="P35" s="226" t="str">
        <f>IF(AT21=13,IF(LEFT(P7,3)="Res",AT24,IF(LEFT(P7,4)="MR -",AT30,IF(LEFT(P7,2)="MR",AT27,IF(OR(P7="Disket",P7="Udmeldt"),0,AZ33)))),"")</f>
        <v/>
      </c>
      <c r="Q35" s="226"/>
      <c r="R35" s="226" t="str">
        <f>IF(AT21=13,IF(LEFT(R7,3)="Res",AT24,IF(LEFT(R7,4)="MR -",AT30,IF(LEFT(R7,2)="MR",AT27,IF(OR(R7="Disket",R7="Udmeldt"),0,BA33)))),"")</f>
        <v/>
      </c>
      <c r="S35" s="226"/>
      <c r="T35" s="226" t="str">
        <f>IF(AT21=13,IF(LEFT(T7,3)="Res",AT24,IF(LEFT(T7,4)="MR -",AT30,IF(LEFT(T7,2)="MR",AT27,IF(OR(T7="Disket",T7="Udmeldt"),0,BB33)))),"")</f>
        <v/>
      </c>
      <c r="U35" s="226"/>
      <c r="V35" s="226" t="str">
        <f>IF(AT21=13,IF(LEFT(V7,3)="Res",AT24,IF(LEFT(V7,4)="MR -",AT30,IF(LEFT(V7,2)="MR",AT27,IF(OR(V7="Disket",V7="Udmeldt"),0,BC33)))),"")</f>
        <v/>
      </c>
      <c r="W35" s="226"/>
      <c r="X35" s="226" t="str">
        <f>IF(AT21=13,IF(LEFT(X7,3)="Res",AT24,IF(LEFT(X7,4)="MR -",AT30,IF(LEFT(X7,2)="MR",AT27,IF(OR(X7="Disket",X7="Udmeldt"),0,BD33)))),"")</f>
        <v/>
      </c>
      <c r="Y35" s="226"/>
      <c r="Z35" s="226" t="str">
        <f>IF(AT21=13,IF(LEFT(Z7,3)="Res",AT24,IF(LEFT(Z7,4)="MR -",AT30,IF(LEFT(Z7,2)="MR",AT27,IF(OR(Z7="Disket",Z7="Udmeldt"),0,BE33)))),"")</f>
        <v/>
      </c>
      <c r="AA35" s="226"/>
      <c r="AB35" s="226" t="str">
        <f>IF(AT21=13,IF(LEFT(AB7,3)="Res",AT24,IF(LEFT(AB7,4)="MR -",AT30,IF(LEFT(AB7,2)="MR",AT27,IF(OR(AB7="Disket",AB7="Udmeldt"),0,BF33)))),"")</f>
        <v/>
      </c>
      <c r="AC35" s="226"/>
      <c r="AD35" s="226" t="str">
        <f>IF(AT21=13,IF(LEFT(AD7,3)="Res",AT24,IF(LEFT(AD7,4)="MR -",AT30,IF(LEFT(AD7,2)="MR",AT27,IF(OR(AD7="Disket",AD7="Udmeldt"),0,BG33)))),"")</f>
        <v/>
      </c>
      <c r="AE35" s="226"/>
      <c r="AF35" s="226" t="str">
        <f>IF(AT21=13,IF(LEFT(AF7,3)="Res",AT24,IF(LEFT(AF7,4)="MR -",AT30,IF(LEFT(AF7,2)="MR",AT27,IF(OR(AF7="Disket",AF7="Udmeldt"),0,BH33)))),"")</f>
        <v/>
      </c>
      <c r="AG35" s="226"/>
      <c r="AH35" s="226" t="str">
        <f>IF(AT21=13,IF(LEFT(AH7,3)="Res",AT24,IF(LEFT(AH7,4)="MR -",AT30,IF(LEFT(AH7,2)="MR",AT27,IF(OR(AH7="Disket",AH7="Udmeldt"),0,BI33)))),"")</f>
        <v/>
      </c>
      <c r="AI35" s="226"/>
      <c r="AJ35" s="226" t="str">
        <f>IF(AT21=13,IF(LEFT(AJ7,3)="Res",AT24,IF(LEFT(AJ7,4)="MR -",AT30,IF(LEFT(AJ7,2)="MR",AT27,IF(OR(AJ7="Disket",AJ7="Udmeldt"),0,BJ33)))),"")</f>
        <v/>
      </c>
      <c r="AK35" s="226"/>
      <c r="AL35" s="226" t="str">
        <f>IF(AT21=13,IF(LEFT(AL7,3)="Res",AT24,IF(LEFT(AL7,4)="MR -",AT30,IF(LEFT(AL7,2)="MR",AT27,IF(OR(AL7="Disket",AL7="Udmeldt"),0,BK33)))),"")</f>
        <v/>
      </c>
      <c r="AM35" s="226"/>
      <c r="AN35" s="226" t="str">
        <f>IF(AT21=13,IF(LEFT(AN7,3)="Res",AT24,IF(LEFT(AN7,4)="MR -",AT30,IF(LEFT(AN7,2)="MR",AT27,IF(OR(AN7="Disket",AN7="Udmeldt"),0,BL33)))),"")</f>
        <v/>
      </c>
      <c r="AO35" s="226"/>
      <c r="AP35" s="226" t="str">
        <f>IF(AT21=13,IF(LEFT(AP7,3)="Res",AT24,IF(LEFT(AP7,4)="MR -",AT30,IF(LEFT(AP7,2)="MR",AT27,IF(OR(AP7="Disket",AP7="Udmeldt"),0,BM33)))),"")</f>
        <v/>
      </c>
      <c r="AQ35" s="226"/>
      <c r="AR35" s="226" t="str">
        <f>IF(AT21=13,IF(LEFT(AR7,3)="Res",AT24,IF(LEFT(AR7,4)="MR -",AT30,IF(LEFT(AR7,2)="MR",AT27,IF(OR(AR7="Disket",AR7="Udmeldt"),0,BN33)))),"")</f>
        <v/>
      </c>
      <c r="AS35" s="238"/>
    </row>
    <row r="36" spans="1:75" ht="21.6" customHeight="1">
      <c r="A36" s="230" t="s">
        <v>54</v>
      </c>
      <c r="B36" s="231"/>
      <c r="C36" s="231"/>
      <c r="D36" s="231"/>
      <c r="E36" s="232"/>
      <c r="F36" s="243">
        <f>DB!AK31</f>
        <v>99</v>
      </c>
      <c r="G36" s="243"/>
      <c r="H36" s="243">
        <f>DB!AK32</f>
        <v>98</v>
      </c>
      <c r="I36" s="243"/>
      <c r="J36" s="243">
        <f>DB!AK33</f>
        <v>97</v>
      </c>
      <c r="K36" s="243"/>
      <c r="L36" s="243">
        <f>DB!AK34</f>
        <v>96</v>
      </c>
      <c r="M36" s="243"/>
      <c r="N36" s="243">
        <f>DB!AK35</f>
        <v>95</v>
      </c>
      <c r="O36" s="243"/>
      <c r="P36" s="243">
        <f>DB!AK36</f>
        <v>96</v>
      </c>
      <c r="Q36" s="243"/>
      <c r="R36" s="243">
        <f>DB!AK37</f>
        <v>97</v>
      </c>
      <c r="S36" s="243"/>
      <c r="T36" s="243">
        <f>DB!AK38</f>
        <v>97</v>
      </c>
      <c r="U36" s="243"/>
      <c r="V36" s="243">
        <f>DB!AK39</f>
        <v>97</v>
      </c>
      <c r="W36" s="243"/>
      <c r="X36" s="243">
        <f>DB!AK40</f>
        <v>98</v>
      </c>
      <c r="Y36" s="243"/>
      <c r="Z36" s="243">
        <f>DB!AK41</f>
        <v>93</v>
      </c>
      <c r="AA36" s="243"/>
      <c r="AB36" s="243">
        <f>DB!AK42</f>
        <v>95</v>
      </c>
      <c r="AC36" s="243"/>
      <c r="AD36" s="243">
        <f>DB!AK43</f>
        <v>95</v>
      </c>
      <c r="AE36" s="243"/>
      <c r="AF36" s="243">
        <f>DB!AK44</f>
        <v>91</v>
      </c>
      <c r="AG36" s="243"/>
      <c r="AH36" s="243">
        <f>DB!AK45</f>
        <v>91</v>
      </c>
      <c r="AI36" s="243"/>
      <c r="AJ36" s="243">
        <f>DB!AK46</f>
        <v>91</v>
      </c>
      <c r="AK36" s="243"/>
      <c r="AL36" s="243">
        <f>DB!AK47</f>
        <v>95</v>
      </c>
      <c r="AM36" s="243"/>
      <c r="AN36" s="243">
        <f>DB!AK48</f>
        <v>92</v>
      </c>
      <c r="AO36" s="243"/>
      <c r="AP36" s="243">
        <f>DB!AK49</f>
        <v>95</v>
      </c>
      <c r="AQ36" s="243"/>
      <c r="AR36" s="243">
        <f>DB!AK50</f>
        <v>90</v>
      </c>
      <c r="AS36" s="244"/>
    </row>
    <row r="37" spans="1:75" ht="21.6" customHeight="1" thickBot="1">
      <c r="A37" s="233" t="s">
        <v>27</v>
      </c>
      <c r="B37" s="234"/>
      <c r="C37" s="234"/>
      <c r="D37" s="234"/>
      <c r="E37" s="235"/>
      <c r="F37" s="245">
        <f>DB!AL31</f>
        <v>1</v>
      </c>
      <c r="G37" s="245"/>
      <c r="H37" s="245">
        <f>DB!AL32</f>
        <v>2</v>
      </c>
      <c r="I37" s="245"/>
      <c r="J37" s="245">
        <f>DB!AL33</f>
        <v>4</v>
      </c>
      <c r="K37" s="245"/>
      <c r="L37" s="245">
        <f>DB!AL34</f>
        <v>8</v>
      </c>
      <c r="M37" s="245"/>
      <c r="N37" s="245">
        <f>DB!AL35</f>
        <v>10</v>
      </c>
      <c r="O37" s="245"/>
      <c r="P37" s="245">
        <f>DB!AL36</f>
        <v>8</v>
      </c>
      <c r="Q37" s="245"/>
      <c r="R37" s="245">
        <f>DB!AL37</f>
        <v>4</v>
      </c>
      <c r="S37" s="245"/>
      <c r="T37" s="245">
        <f>DB!AL38</f>
        <v>4</v>
      </c>
      <c r="U37" s="245"/>
      <c r="V37" s="245">
        <f>DB!AL39</f>
        <v>4</v>
      </c>
      <c r="W37" s="245"/>
      <c r="X37" s="245">
        <f>DB!AL40</f>
        <v>2</v>
      </c>
      <c r="Y37" s="245"/>
      <c r="Z37" s="245">
        <f>DB!AL41</f>
        <v>15</v>
      </c>
      <c r="AA37" s="245"/>
      <c r="AB37" s="245">
        <f>DB!AL42</f>
        <v>10</v>
      </c>
      <c r="AC37" s="245"/>
      <c r="AD37" s="245">
        <f>DB!AL43</f>
        <v>10</v>
      </c>
      <c r="AE37" s="245"/>
      <c r="AF37" s="245">
        <f>DB!AL44</f>
        <v>17</v>
      </c>
      <c r="AG37" s="245"/>
      <c r="AH37" s="245">
        <f>DB!AL45</f>
        <v>17</v>
      </c>
      <c r="AI37" s="245"/>
      <c r="AJ37" s="245">
        <f>DB!AL46</f>
        <v>17</v>
      </c>
      <c r="AK37" s="245"/>
      <c r="AL37" s="245">
        <f>DB!AL47</f>
        <v>10</v>
      </c>
      <c r="AM37" s="245"/>
      <c r="AN37" s="245">
        <f>DB!AL48</f>
        <v>16</v>
      </c>
      <c r="AO37" s="245"/>
      <c r="AP37" s="245">
        <f>DB!AL49</f>
        <v>10</v>
      </c>
      <c r="AQ37" s="245"/>
      <c r="AR37" s="245">
        <f>DB!AL50</f>
        <v>20</v>
      </c>
      <c r="AS37" s="246"/>
    </row>
    <row r="38" spans="1:75" ht="21.6" customHeight="1">
      <c r="A38" s="236" t="s">
        <v>55</v>
      </c>
      <c r="B38" s="231"/>
      <c r="C38" s="231"/>
      <c r="D38" s="231"/>
      <c r="E38" s="232"/>
      <c r="F38" s="237" t="str">
        <f>IF(AT21=13,DB!AN31,"")</f>
        <v/>
      </c>
      <c r="G38" s="237"/>
      <c r="H38" s="237" t="str">
        <f>IF(AT21=13,DB!AN32,"")</f>
        <v/>
      </c>
      <c r="I38" s="237"/>
      <c r="J38" s="237" t="str">
        <f>IF(AT21=13,DB!AN33,"")</f>
        <v/>
      </c>
      <c r="K38" s="237"/>
      <c r="L38" s="237" t="str">
        <f>IF(AT21=13,DB!AN34,"")</f>
        <v/>
      </c>
      <c r="M38" s="237"/>
      <c r="N38" s="237" t="str">
        <f>IF(AT21=13,DB!AN35,"")</f>
        <v/>
      </c>
      <c r="O38" s="237"/>
      <c r="P38" s="237" t="str">
        <f>IF(AT21=13,DB!AN36,"")</f>
        <v/>
      </c>
      <c r="Q38" s="237"/>
      <c r="R38" s="237" t="str">
        <f>IF(AT21=13,DB!AN37,"")</f>
        <v/>
      </c>
      <c r="S38" s="237"/>
      <c r="T38" s="237" t="str">
        <f>IF(AT21=13,DB!AN38,"")</f>
        <v/>
      </c>
      <c r="U38" s="237"/>
      <c r="V38" s="237" t="str">
        <f>IF(AT21=13,DB!AN39,"")</f>
        <v/>
      </c>
      <c r="W38" s="237"/>
      <c r="X38" s="237" t="str">
        <f>IF(AT21=13,DB!AN40,"")</f>
        <v/>
      </c>
      <c r="Y38" s="237"/>
      <c r="Z38" s="237" t="str">
        <f>IF(AT21=13,DB!AN41,"")</f>
        <v/>
      </c>
      <c r="AA38" s="237"/>
      <c r="AB38" s="237" t="str">
        <f>IF(AT21=13,DB!AN42,"")</f>
        <v/>
      </c>
      <c r="AC38" s="237"/>
      <c r="AD38" s="237" t="str">
        <f>IF(AT21=13,DB!AN43,"")</f>
        <v/>
      </c>
      <c r="AE38" s="237"/>
      <c r="AF38" s="237" t="str">
        <f>IF(AT21=13,DB!AN44,"")</f>
        <v/>
      </c>
      <c r="AG38" s="237"/>
      <c r="AH38" s="237" t="str">
        <f>IF(AT21=13,DB!AN45,"")</f>
        <v/>
      </c>
      <c r="AI38" s="237"/>
      <c r="AJ38" s="237" t="str">
        <f>IF(AT21=13,DB!AN46,"")</f>
        <v/>
      </c>
      <c r="AK38" s="237"/>
      <c r="AL38" s="237" t="str">
        <f>IF(AT21=13,DB!AN47,"")</f>
        <v/>
      </c>
      <c r="AM38" s="237"/>
      <c r="AN38" s="237" t="str">
        <f>IF(AT21=13,DB!AN48,"")</f>
        <v/>
      </c>
      <c r="AO38" s="237"/>
      <c r="AP38" s="237" t="str">
        <f>IF(AT21=13,DB!AN49,"")</f>
        <v/>
      </c>
      <c r="AQ38" s="237"/>
      <c r="AR38" s="237" t="str">
        <f>IF(AT21=13,DB!AN50,"")</f>
        <v/>
      </c>
      <c r="AS38" s="239"/>
    </row>
    <row r="39" spans="1:75" ht="21.6" customHeight="1" thickBot="1">
      <c r="A39" s="233" t="s">
        <v>56</v>
      </c>
      <c r="B39" s="234"/>
      <c r="C39" s="234"/>
      <c r="D39" s="234"/>
      <c r="E39" s="235"/>
      <c r="F39" s="240" t="str">
        <f>IF(AT21=13,DB!AO31,"")</f>
        <v/>
      </c>
      <c r="G39" s="240"/>
      <c r="H39" s="240" t="str">
        <f>IF(AT21=13,DB!AO32,"")</f>
        <v/>
      </c>
      <c r="I39" s="240"/>
      <c r="J39" s="240" t="str">
        <f>IF(AT21=13,DB!AO33,"")</f>
        <v/>
      </c>
      <c r="K39" s="240"/>
      <c r="L39" s="240" t="str">
        <f>IF(AT21=13,DB!AO34,"")</f>
        <v/>
      </c>
      <c r="M39" s="240"/>
      <c r="N39" s="240" t="str">
        <f>IF(AT21=13,DB!AO35,"")</f>
        <v/>
      </c>
      <c r="O39" s="240"/>
      <c r="P39" s="240" t="str">
        <f>IF(AT21=13,DB!AO36,"")</f>
        <v/>
      </c>
      <c r="Q39" s="240"/>
      <c r="R39" s="240" t="str">
        <f>IF(AT21=13,DB!AO37,"")</f>
        <v/>
      </c>
      <c r="S39" s="240"/>
      <c r="T39" s="240" t="str">
        <f>IF(AT21=13,DB!AO38,"")</f>
        <v/>
      </c>
      <c r="U39" s="240"/>
      <c r="V39" s="240" t="str">
        <f>IF(AT21=13,DB!AO39,"")</f>
        <v/>
      </c>
      <c r="W39" s="240"/>
      <c r="X39" s="240" t="str">
        <f>IF(AT21=13,DB!AO40,"")</f>
        <v/>
      </c>
      <c r="Y39" s="240"/>
      <c r="Z39" s="240" t="str">
        <f>IF(AT21=13,DB!AO41,"")</f>
        <v/>
      </c>
      <c r="AA39" s="240"/>
      <c r="AB39" s="240" t="str">
        <f>IF(AT21=13,DB!AO42,"")</f>
        <v/>
      </c>
      <c r="AC39" s="240"/>
      <c r="AD39" s="240" t="str">
        <f>IF(AT21=13,DB!AO43,"")</f>
        <v/>
      </c>
      <c r="AE39" s="240"/>
      <c r="AF39" s="240" t="str">
        <f>IF(AT21=13,DB!AO44,"")</f>
        <v/>
      </c>
      <c r="AG39" s="240"/>
      <c r="AH39" s="240" t="str">
        <f>IF(AT21=13,DB!AO45,"")</f>
        <v/>
      </c>
      <c r="AI39" s="240"/>
      <c r="AJ39" s="240" t="str">
        <f>IF(AT21=13,DB!AO46,"")</f>
        <v/>
      </c>
      <c r="AK39" s="240"/>
      <c r="AL39" s="240" t="str">
        <f>IF(AT21=13,DB!AO47,"")</f>
        <v/>
      </c>
      <c r="AM39" s="240"/>
      <c r="AN39" s="240" t="str">
        <f>IF(AT21=13,DB!AO48,"")</f>
        <v/>
      </c>
      <c r="AO39" s="240"/>
      <c r="AP39" s="240" t="str">
        <f>IF(AT21=13,DB!AO49,"")</f>
        <v/>
      </c>
      <c r="AQ39" s="240"/>
      <c r="AR39" s="241" t="str">
        <f>IF(AT21=13,DB!AO50,"")</f>
        <v/>
      </c>
      <c r="AS39" s="242"/>
    </row>
    <row r="40" spans="1:75" ht="5.45" customHeight="1" thickBot="1">
      <c r="A40" s="211"/>
      <c r="B40" s="186"/>
      <c r="C40" s="186"/>
      <c r="D40" s="186"/>
      <c r="E40" s="186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10"/>
    </row>
    <row r="41" spans="1:75" ht="21.6" customHeight="1">
      <c r="A41" s="236" t="s">
        <v>26</v>
      </c>
      <c r="B41" s="231"/>
      <c r="C41" s="231"/>
      <c r="D41" s="231"/>
      <c r="E41" s="232"/>
      <c r="F41" s="243">
        <f>DB!AP31</f>
        <v>7</v>
      </c>
      <c r="G41" s="243"/>
      <c r="H41" s="243">
        <f>DB!AP32</f>
        <v>9</v>
      </c>
      <c r="I41" s="243"/>
      <c r="J41" s="243">
        <f>DB!AP33</f>
        <v>13</v>
      </c>
      <c r="K41" s="243"/>
      <c r="L41" s="243">
        <f>DB!AP34</f>
        <v>17</v>
      </c>
      <c r="M41" s="243"/>
      <c r="N41" s="243">
        <f>DB!AP35</f>
        <v>21</v>
      </c>
      <c r="O41" s="243"/>
      <c r="P41" s="243">
        <f>DB!AP36</f>
        <v>23</v>
      </c>
      <c r="Q41" s="243"/>
      <c r="R41" s="243">
        <f>DB!AP37</f>
        <v>23</v>
      </c>
      <c r="S41" s="243"/>
      <c r="T41" s="243">
        <f>DB!AP38</f>
        <v>23</v>
      </c>
      <c r="U41" s="243"/>
      <c r="V41" s="243">
        <f>DB!AP39</f>
        <v>25</v>
      </c>
      <c r="W41" s="243"/>
      <c r="X41" s="243">
        <f>DB!AP40</f>
        <v>26</v>
      </c>
      <c r="Y41" s="243"/>
      <c r="Z41" s="243">
        <f>DB!AP41</f>
        <v>30</v>
      </c>
      <c r="AA41" s="243"/>
      <c r="AB41" s="243">
        <f>DB!AP42</f>
        <v>30</v>
      </c>
      <c r="AC41" s="243"/>
      <c r="AD41" s="243">
        <f>DB!AP43</f>
        <v>30</v>
      </c>
      <c r="AE41" s="243"/>
      <c r="AF41" s="243">
        <f>DB!AP44</f>
        <v>35</v>
      </c>
      <c r="AG41" s="243"/>
      <c r="AH41" s="243">
        <f>DB!AP45</f>
        <v>35</v>
      </c>
      <c r="AI41" s="243"/>
      <c r="AJ41" s="243">
        <f>DB!AP46</f>
        <v>37</v>
      </c>
      <c r="AK41" s="243"/>
      <c r="AL41" s="243">
        <f>DB!AP47</f>
        <v>38</v>
      </c>
      <c r="AM41" s="243"/>
      <c r="AN41" s="243">
        <f>DB!AP48</f>
        <v>41</v>
      </c>
      <c r="AO41" s="243"/>
      <c r="AP41" s="243">
        <f>DB!AP49</f>
        <v>43</v>
      </c>
      <c r="AQ41" s="243"/>
      <c r="AR41" s="243">
        <f>DB!AP50</f>
        <v>49</v>
      </c>
      <c r="AS41" s="244"/>
      <c r="BV41" s="25"/>
      <c r="BW41" s="25"/>
    </row>
    <row r="42" spans="1:75" ht="21.6" customHeight="1">
      <c r="A42" s="248" t="s">
        <v>59</v>
      </c>
      <c r="B42" s="249"/>
      <c r="C42" s="249"/>
      <c r="D42" s="249"/>
      <c r="E42" s="250"/>
      <c r="F42" s="247" t="str">
        <f>IF(AT21=13,DB!AQ31,"")</f>
        <v/>
      </c>
      <c r="G42" s="247"/>
      <c r="H42" s="247" t="str">
        <f>IF(AT21=13,DB!AQ32,"")</f>
        <v/>
      </c>
      <c r="I42" s="247"/>
      <c r="J42" s="247" t="str">
        <f>IF(AT21=13,DB!AQ33,"")</f>
        <v/>
      </c>
      <c r="K42" s="247"/>
      <c r="L42" s="247" t="str">
        <f>IF(AT21=13,DB!AQ34,"")</f>
        <v/>
      </c>
      <c r="M42" s="247"/>
      <c r="N42" s="247" t="str">
        <f>IF(AT21=13,DB!AQ35,"")</f>
        <v/>
      </c>
      <c r="O42" s="247"/>
      <c r="P42" s="247" t="str">
        <f>IF(AT21=13,DB!AQ36,"")</f>
        <v/>
      </c>
      <c r="Q42" s="247"/>
      <c r="R42" s="247" t="str">
        <f>IF(AT21=13,DB!AQ37,"")</f>
        <v/>
      </c>
      <c r="S42" s="247"/>
      <c r="T42" s="247" t="str">
        <f>IF(AT21=13,DB!AQ38,"")</f>
        <v/>
      </c>
      <c r="U42" s="247"/>
      <c r="V42" s="247" t="str">
        <f>IF(AT21=13,DB!AQ39,"")</f>
        <v/>
      </c>
      <c r="W42" s="247"/>
      <c r="X42" s="247" t="str">
        <f>IF(AT21=13,DB!AQ40,"")</f>
        <v/>
      </c>
      <c r="Y42" s="247"/>
      <c r="Z42" s="247" t="str">
        <f>IF(AT21=13,DB!AQ41,"")</f>
        <v/>
      </c>
      <c r="AA42" s="247"/>
      <c r="AB42" s="247" t="str">
        <f>IF(AT21=13,DB!AQ42,"")</f>
        <v/>
      </c>
      <c r="AC42" s="247"/>
      <c r="AD42" s="247" t="str">
        <f>IF(AT21=13,DB!AQ43,"")</f>
        <v/>
      </c>
      <c r="AE42" s="247"/>
      <c r="AF42" s="247" t="str">
        <f>IF(AT21=13,DB!AQ44,"")</f>
        <v/>
      </c>
      <c r="AG42" s="247"/>
      <c r="AH42" s="247" t="str">
        <f>IF(AT21=13,DB!AQ45,"")</f>
        <v/>
      </c>
      <c r="AI42" s="247"/>
      <c r="AJ42" s="247" t="str">
        <f>IF(AT21=13,DB!AQ46,"")</f>
        <v/>
      </c>
      <c r="AK42" s="247"/>
      <c r="AL42" s="247" t="str">
        <f>IF(AT21=13,DB!AQ47,"")</f>
        <v/>
      </c>
      <c r="AM42" s="247"/>
      <c r="AN42" s="247" t="str">
        <f>IF(AT21=13,DB!AQ48,"")</f>
        <v/>
      </c>
      <c r="AO42" s="247"/>
      <c r="AP42" s="247" t="str">
        <f>IF(AT21=13,DB!AQ49,"")</f>
        <v/>
      </c>
      <c r="AQ42" s="247"/>
      <c r="AR42" s="251" t="str">
        <f>IF(AT21=13,DB!AQ50,"")</f>
        <v/>
      </c>
      <c r="AS42" s="252"/>
      <c r="BV42" s="25"/>
      <c r="BW42" s="25"/>
    </row>
    <row r="43" spans="1:75" ht="21.6" customHeight="1" thickBot="1">
      <c r="A43" s="233" t="s">
        <v>56</v>
      </c>
      <c r="B43" s="234"/>
      <c r="C43" s="234"/>
      <c r="D43" s="234"/>
      <c r="E43" s="235"/>
      <c r="F43" s="240" t="str">
        <f>IF(AT21=13,DB!AS31,"")</f>
        <v/>
      </c>
      <c r="G43" s="240"/>
      <c r="H43" s="240" t="str">
        <f>IF(AT21=13,DB!AS32,"")</f>
        <v/>
      </c>
      <c r="I43" s="240"/>
      <c r="J43" s="240" t="str">
        <f>IF(AT21=13,DB!AS33,"")</f>
        <v/>
      </c>
      <c r="K43" s="240"/>
      <c r="L43" s="240" t="str">
        <f>IF(AT21=13,DB!AS34,"")</f>
        <v/>
      </c>
      <c r="M43" s="240"/>
      <c r="N43" s="240" t="str">
        <f>IF(AT21=13,DB!AS35,"")</f>
        <v/>
      </c>
      <c r="O43" s="240"/>
      <c r="P43" s="240" t="str">
        <f>IF(AT21=13,DB!AS36,"")</f>
        <v/>
      </c>
      <c r="Q43" s="240"/>
      <c r="R43" s="240" t="str">
        <f>IF(AT21=13,DB!AS37,"")</f>
        <v/>
      </c>
      <c r="S43" s="240"/>
      <c r="T43" s="240" t="str">
        <f>IF(AT21=13,DB!AS38,"")</f>
        <v/>
      </c>
      <c r="U43" s="240"/>
      <c r="V43" s="240" t="str">
        <f>IF(AT21=13,DB!AS39,"")</f>
        <v/>
      </c>
      <c r="W43" s="240"/>
      <c r="X43" s="240" t="str">
        <f>IF(AT21=13,DB!AS40,"")</f>
        <v/>
      </c>
      <c r="Y43" s="240"/>
      <c r="Z43" s="240" t="str">
        <f>IF(AT21=13,DB!AS41,"")</f>
        <v/>
      </c>
      <c r="AA43" s="240"/>
      <c r="AB43" s="240" t="str">
        <f>IF(AT21=13,DB!AS42,"")</f>
        <v/>
      </c>
      <c r="AC43" s="240"/>
      <c r="AD43" s="240" t="str">
        <f>IF(AT21=13,DB!AS43,"")</f>
        <v/>
      </c>
      <c r="AE43" s="240"/>
      <c r="AF43" s="240" t="str">
        <f>IF(AT21=13,DB!AS44,"")</f>
        <v/>
      </c>
      <c r="AG43" s="240"/>
      <c r="AH43" s="240" t="str">
        <f>IF(AT21=13,DB!AS45,"")</f>
        <v/>
      </c>
      <c r="AI43" s="240"/>
      <c r="AJ43" s="240" t="str">
        <f>IF(AT21=13,DB!AS46,"")</f>
        <v/>
      </c>
      <c r="AK43" s="240"/>
      <c r="AL43" s="240" t="str">
        <f>IF(AT21=13,DB!AS47,"")</f>
        <v/>
      </c>
      <c r="AM43" s="240"/>
      <c r="AN43" s="240" t="str">
        <f>IF(AT21=13,DB!AS48,"")</f>
        <v/>
      </c>
      <c r="AO43" s="240"/>
      <c r="AP43" s="240" t="str">
        <f>IF(AT21=13,DB!AS49,"")</f>
        <v/>
      </c>
      <c r="AQ43" s="240"/>
      <c r="AR43" s="241" t="str">
        <f>IF(AT21=13,DB!AS50,"")</f>
        <v/>
      </c>
      <c r="AS43" s="242"/>
    </row>
    <row r="44" spans="1:75" ht="5.45" customHeight="1" thickBot="1">
      <c r="A44" s="269"/>
      <c r="B44" s="257"/>
      <c r="C44" s="257"/>
      <c r="D44" s="257"/>
      <c r="E44" s="257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10"/>
    </row>
    <row r="45" spans="1:75" ht="19.5" customHeight="1" thickTop="1">
      <c r="A45" s="270" t="s">
        <v>60</v>
      </c>
      <c r="B45" s="271"/>
      <c r="C45" s="271"/>
      <c r="D45" s="271"/>
      <c r="E45" s="271"/>
      <c r="F45" s="271"/>
      <c r="G45" s="271"/>
      <c r="H45" s="271"/>
      <c r="I45" s="271"/>
      <c r="J45" s="220" t="str">
        <f>CONCATENATE("Tips til ",[1]Sæsonstart!L4)</f>
        <v>Tips til Flemming Jensen</v>
      </c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 t="s">
        <v>61</v>
      </c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</row>
    <row r="46" spans="1:75" ht="19.5" customHeight="1">
      <c r="A46" s="267" t="s">
        <v>62</v>
      </c>
      <c r="B46" s="268"/>
      <c r="C46" s="268"/>
      <c r="D46" s="268"/>
      <c r="E46" s="268"/>
      <c r="F46" s="268"/>
      <c r="G46" s="268"/>
      <c r="H46" s="268"/>
      <c r="I46" s="268"/>
      <c r="J46" s="212" t="str">
        <f>CONCATENATE("senest ",[1]Sæsonstart!A22," kl. ",[1]Sæsonstart!A24)</f>
        <v>senest onsdag kl. 23.00</v>
      </c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 t="s">
        <v>66</v>
      </c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75" ht="19.5" customHeight="1">
      <c r="A47" s="267" t="s">
        <v>63</v>
      </c>
      <c r="B47" s="268"/>
      <c r="C47" s="268"/>
      <c r="D47" s="268"/>
      <c r="E47" s="268"/>
      <c r="F47" s="268"/>
      <c r="G47" s="268"/>
      <c r="H47" s="268"/>
      <c r="I47" s="268"/>
      <c r="J47" s="212" t="str">
        <f>CONCATENATE("på tlf.: ",[1]Sæsonstart!L6,IF([1]Sæsonstart!L8&lt;&gt;""," eller på email: ",""),IF([1]Sæsonstart!L8&lt;&gt;"",[1]Sæsonstart!L8,""))</f>
        <v>på tlf.: 29244417 eller på email: lundstipsforening@gmail.com</v>
      </c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3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A1:E3"/>
    <mergeCell ref="A23:E23"/>
    <mergeCell ref="A4:D4"/>
    <mergeCell ref="A5:D5"/>
    <mergeCell ref="A6:D6"/>
    <mergeCell ref="A7:D7"/>
    <mergeCell ref="E5:E7"/>
    <mergeCell ref="A46:I46"/>
    <mergeCell ref="A47:I47"/>
    <mergeCell ref="A24:E24"/>
    <mergeCell ref="A25:E25"/>
    <mergeCell ref="A26:E26"/>
    <mergeCell ref="A27:E27"/>
    <mergeCell ref="A44:E44"/>
    <mergeCell ref="A45:I45"/>
    <mergeCell ref="F34:G34"/>
    <mergeCell ref="H34:I34"/>
    <mergeCell ref="T22:U22"/>
    <mergeCell ref="V22:W22"/>
    <mergeCell ref="AR22:AS22"/>
    <mergeCell ref="AJ22:AK22"/>
    <mergeCell ref="AL22:AM22"/>
    <mergeCell ref="AN22:AO22"/>
    <mergeCell ref="AP22:AQ22"/>
    <mergeCell ref="A8:D8"/>
    <mergeCell ref="A22:D22"/>
    <mergeCell ref="X22:Y22"/>
    <mergeCell ref="Z22:AA22"/>
    <mergeCell ref="AB22:AC22"/>
    <mergeCell ref="AN44:AO44"/>
    <mergeCell ref="AP44:AQ44"/>
    <mergeCell ref="AR44:AS44"/>
    <mergeCell ref="AD44:AE44"/>
    <mergeCell ref="AF44:AG44"/>
    <mergeCell ref="AH44:AI44"/>
    <mergeCell ref="AJ44:AK44"/>
    <mergeCell ref="F22:G22"/>
    <mergeCell ref="H22:I22"/>
    <mergeCell ref="J22:K22"/>
    <mergeCell ref="AL44:AM44"/>
    <mergeCell ref="V44:W44"/>
    <mergeCell ref="X44:Y44"/>
    <mergeCell ref="Z44:AA44"/>
    <mergeCell ref="AB44:AC44"/>
    <mergeCell ref="AL40:AM40"/>
    <mergeCell ref="T40:U40"/>
    <mergeCell ref="AD22:AE22"/>
    <mergeCell ref="AF22:AG22"/>
    <mergeCell ref="AH22:AI22"/>
    <mergeCell ref="L22:M22"/>
    <mergeCell ref="N22:O22"/>
    <mergeCell ref="P22:Q22"/>
    <mergeCell ref="R22:S22"/>
    <mergeCell ref="F44:G44"/>
    <mergeCell ref="H44:I44"/>
    <mergeCell ref="J44:K44"/>
    <mergeCell ref="L44:M44"/>
    <mergeCell ref="N44:O44"/>
    <mergeCell ref="P44:Q44"/>
    <mergeCell ref="R44:S44"/>
    <mergeCell ref="T44:U44"/>
    <mergeCell ref="AJ40:AK40"/>
    <mergeCell ref="AN34:AO34"/>
    <mergeCell ref="AP34:AQ34"/>
    <mergeCell ref="AR34:AS34"/>
    <mergeCell ref="F40:G40"/>
    <mergeCell ref="H40:I40"/>
    <mergeCell ref="J40:K40"/>
    <mergeCell ref="A40:E40"/>
    <mergeCell ref="V40:W40"/>
    <mergeCell ref="X40:Y40"/>
    <mergeCell ref="Z40:AA40"/>
    <mergeCell ref="L40:M40"/>
    <mergeCell ref="N40:O40"/>
    <mergeCell ref="P40:Q40"/>
    <mergeCell ref="R40:S40"/>
    <mergeCell ref="AN40:AO40"/>
    <mergeCell ref="AP40:AQ40"/>
    <mergeCell ref="AB40:AC40"/>
    <mergeCell ref="AD40:AE40"/>
    <mergeCell ref="AF40:AG40"/>
    <mergeCell ref="AH40:AI40"/>
    <mergeCell ref="AR40:AS40"/>
    <mergeCell ref="AH47:AS47"/>
    <mergeCell ref="F28:G28"/>
    <mergeCell ref="H28:I28"/>
    <mergeCell ref="J28:K28"/>
    <mergeCell ref="L28:M28"/>
    <mergeCell ref="N28:O28"/>
    <mergeCell ref="J47:AG47"/>
    <mergeCell ref="V28:W28"/>
    <mergeCell ref="X28:Y28"/>
    <mergeCell ref="Z28:AA28"/>
    <mergeCell ref="AB28:AC28"/>
    <mergeCell ref="AD28:AE28"/>
    <mergeCell ref="AF28:AG28"/>
    <mergeCell ref="V30:W30"/>
    <mergeCell ref="X30:Y30"/>
    <mergeCell ref="Z30:AA30"/>
    <mergeCell ref="AL28:AM28"/>
    <mergeCell ref="AN28:AO28"/>
    <mergeCell ref="AP28:AQ28"/>
    <mergeCell ref="AR28:AS28"/>
    <mergeCell ref="P28:Q28"/>
    <mergeCell ref="R28:S28"/>
    <mergeCell ref="T28:U28"/>
    <mergeCell ref="J34:K34"/>
    <mergeCell ref="F5:G5"/>
    <mergeCell ref="F6:G6"/>
    <mergeCell ref="F7:G7"/>
    <mergeCell ref="H5:I5"/>
    <mergeCell ref="H6:I6"/>
    <mergeCell ref="H7:I7"/>
    <mergeCell ref="AH46:AS46"/>
    <mergeCell ref="AH45:AS45"/>
    <mergeCell ref="J45:AG45"/>
    <mergeCell ref="J46:AG46"/>
    <mergeCell ref="L34:M34"/>
    <mergeCell ref="N34:O34"/>
    <mergeCell ref="P34:Q34"/>
    <mergeCell ref="AH28:AI28"/>
    <mergeCell ref="AJ28:AK28"/>
    <mergeCell ref="AB30:AC30"/>
    <mergeCell ref="N30:O30"/>
    <mergeCell ref="P30:Q30"/>
    <mergeCell ref="R30:S30"/>
    <mergeCell ref="R34:S34"/>
    <mergeCell ref="T34:U34"/>
    <mergeCell ref="V34:W34"/>
    <mergeCell ref="X34:Y34"/>
    <mergeCell ref="Z34:AA34"/>
    <mergeCell ref="N5:O5"/>
    <mergeCell ref="N6:O6"/>
    <mergeCell ref="N7:O7"/>
    <mergeCell ref="P5:Q5"/>
    <mergeCell ref="P6:Q6"/>
    <mergeCell ref="P7:Q7"/>
    <mergeCell ref="J5:K5"/>
    <mergeCell ref="J6:K6"/>
    <mergeCell ref="J7:K7"/>
    <mergeCell ref="L5:M5"/>
    <mergeCell ref="L6:M6"/>
    <mergeCell ref="L7:M7"/>
    <mergeCell ref="V5:W5"/>
    <mergeCell ref="V6:W6"/>
    <mergeCell ref="V7:W7"/>
    <mergeCell ref="X5:Y5"/>
    <mergeCell ref="X6:Y6"/>
    <mergeCell ref="X7:Y7"/>
    <mergeCell ref="R5:S5"/>
    <mergeCell ref="R6:S6"/>
    <mergeCell ref="R7:S7"/>
    <mergeCell ref="T5:U5"/>
    <mergeCell ref="T6:U6"/>
    <mergeCell ref="T7:U7"/>
    <mergeCell ref="AD6:AE6"/>
    <mergeCell ref="AD7:AE7"/>
    <mergeCell ref="AF5:AG5"/>
    <mergeCell ref="AF6:AG6"/>
    <mergeCell ref="AF7:AG7"/>
    <mergeCell ref="Z5:AA5"/>
    <mergeCell ref="Z6:AA6"/>
    <mergeCell ref="Z7:AA7"/>
    <mergeCell ref="AB5:AC5"/>
    <mergeCell ref="AB6:AC6"/>
    <mergeCell ref="AB7:AC7"/>
    <mergeCell ref="AP5:AQ5"/>
    <mergeCell ref="AP6:AQ6"/>
    <mergeCell ref="AP7:AQ7"/>
    <mergeCell ref="AR5:AS5"/>
    <mergeCell ref="AR6:AS6"/>
    <mergeCell ref="AR7:AS7"/>
    <mergeCell ref="AL5:AM5"/>
    <mergeCell ref="AL6:AM6"/>
    <mergeCell ref="AL7:AM7"/>
    <mergeCell ref="AN5:AO5"/>
    <mergeCell ref="AN6:AO6"/>
    <mergeCell ref="AN7:AO7"/>
    <mergeCell ref="AN4:AO4"/>
    <mergeCell ref="V4:W4"/>
    <mergeCell ref="X4:Y4"/>
    <mergeCell ref="Z4:AA4"/>
    <mergeCell ref="AB4:AC4"/>
    <mergeCell ref="AP4:AQ4"/>
    <mergeCell ref="AR4:AS4"/>
    <mergeCell ref="AD4:AE4"/>
    <mergeCell ref="AF4:AG4"/>
    <mergeCell ref="AH4:AI4"/>
    <mergeCell ref="AJ4:AK4"/>
    <mergeCell ref="J24:K24"/>
    <mergeCell ref="L24:M24"/>
    <mergeCell ref="N24:O24"/>
    <mergeCell ref="P24:Q24"/>
    <mergeCell ref="F23:G23"/>
    <mergeCell ref="H23:I23"/>
    <mergeCell ref="J23:K23"/>
    <mergeCell ref="L23:M23"/>
    <mergeCell ref="AL4:AM4"/>
    <mergeCell ref="N4:O4"/>
    <mergeCell ref="P4:Q4"/>
    <mergeCell ref="R4:S4"/>
    <mergeCell ref="T4:U4"/>
    <mergeCell ref="F4:G4"/>
    <mergeCell ref="H4:I4"/>
    <mergeCell ref="J4:K4"/>
    <mergeCell ref="L4:M4"/>
    <mergeCell ref="AH5:AI5"/>
    <mergeCell ref="AH6:AI6"/>
    <mergeCell ref="AH7:AI7"/>
    <mergeCell ref="AJ5:AK5"/>
    <mergeCell ref="AJ6:AK6"/>
    <mergeCell ref="AJ7:AK7"/>
    <mergeCell ref="AD5:AE5"/>
    <mergeCell ref="A38:E38"/>
    <mergeCell ref="A39:E39"/>
    <mergeCell ref="R23:S23"/>
    <mergeCell ref="T23:U23"/>
    <mergeCell ref="F26:G26"/>
    <mergeCell ref="H26:I26"/>
    <mergeCell ref="J26:K26"/>
    <mergeCell ref="L26:M26"/>
    <mergeCell ref="N26:O26"/>
    <mergeCell ref="P26:Q26"/>
    <mergeCell ref="A34:E34"/>
    <mergeCell ref="A35:E35"/>
    <mergeCell ref="A36:E36"/>
    <mergeCell ref="A37:E37"/>
    <mergeCell ref="A30:E30"/>
    <mergeCell ref="A31:E31"/>
    <mergeCell ref="A32:E32"/>
    <mergeCell ref="A33:E33"/>
    <mergeCell ref="N23:O23"/>
    <mergeCell ref="P23:Q23"/>
    <mergeCell ref="A28:E28"/>
    <mergeCell ref="A29:E29"/>
    <mergeCell ref="F24:G24"/>
    <mergeCell ref="H24:I24"/>
    <mergeCell ref="AL23:AM23"/>
    <mergeCell ref="AN23:AO23"/>
    <mergeCell ref="V23:W23"/>
    <mergeCell ref="X23:Y23"/>
    <mergeCell ref="Z23:AA23"/>
    <mergeCell ref="AB23:AC23"/>
    <mergeCell ref="AP23:AQ23"/>
    <mergeCell ref="AR23:AS23"/>
    <mergeCell ref="AD23:AE23"/>
    <mergeCell ref="AF23:AG23"/>
    <mergeCell ref="AH23:AI23"/>
    <mergeCell ref="AJ23:AK23"/>
    <mergeCell ref="F27:G27"/>
    <mergeCell ref="H27:I27"/>
    <mergeCell ref="J27:K27"/>
    <mergeCell ref="L27:M27"/>
    <mergeCell ref="N27:O27"/>
    <mergeCell ref="P27:Q27"/>
    <mergeCell ref="R27:S27"/>
    <mergeCell ref="T27:U27"/>
    <mergeCell ref="AH26:AI26"/>
    <mergeCell ref="Z26:AA26"/>
    <mergeCell ref="AB26:AC26"/>
    <mergeCell ref="AD26:AE26"/>
    <mergeCell ref="AF26:AG26"/>
    <mergeCell ref="R26:S26"/>
    <mergeCell ref="T26:U26"/>
    <mergeCell ref="V26:W26"/>
    <mergeCell ref="X26:Y26"/>
    <mergeCell ref="R24:S24"/>
    <mergeCell ref="T24:U24"/>
    <mergeCell ref="V24:W24"/>
    <mergeCell ref="X24:Y24"/>
    <mergeCell ref="AL27:AM27"/>
    <mergeCell ref="AN27:AO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J26:AK26"/>
    <mergeCell ref="AL26:AM26"/>
    <mergeCell ref="AN26:AO26"/>
    <mergeCell ref="AP24:AQ24"/>
    <mergeCell ref="AR24:AS24"/>
    <mergeCell ref="AL25:AM25"/>
    <mergeCell ref="AN25:AO25"/>
    <mergeCell ref="AP25:AQ25"/>
    <mergeCell ref="AR25:AS25"/>
    <mergeCell ref="AD25:AE25"/>
    <mergeCell ref="AF25:AG25"/>
    <mergeCell ref="F25:G25"/>
    <mergeCell ref="H25:I25"/>
    <mergeCell ref="J25:K25"/>
    <mergeCell ref="L25:M25"/>
    <mergeCell ref="N25:O25"/>
    <mergeCell ref="P25:Q25"/>
    <mergeCell ref="R25:S25"/>
    <mergeCell ref="T25:U25"/>
    <mergeCell ref="AH24:AI24"/>
    <mergeCell ref="AJ24:AK24"/>
    <mergeCell ref="AL24:AM24"/>
    <mergeCell ref="AN24:AO24"/>
    <mergeCell ref="Z24:AA24"/>
    <mergeCell ref="AB24:AC24"/>
    <mergeCell ref="AD24:AE24"/>
    <mergeCell ref="AF24:AG24"/>
    <mergeCell ref="AP29:AQ29"/>
    <mergeCell ref="AR29:AS29"/>
    <mergeCell ref="AD29:AE29"/>
    <mergeCell ref="AF29:AG29"/>
    <mergeCell ref="AH29:AI29"/>
    <mergeCell ref="AJ29:AK29"/>
    <mergeCell ref="AH25:AI25"/>
    <mergeCell ref="AJ25:AK25"/>
    <mergeCell ref="N29:O29"/>
    <mergeCell ref="P29:Q29"/>
    <mergeCell ref="R29:S29"/>
    <mergeCell ref="T29:U29"/>
    <mergeCell ref="V25:W25"/>
    <mergeCell ref="X25:Y25"/>
    <mergeCell ref="Z25:AA25"/>
    <mergeCell ref="AB25:AC25"/>
    <mergeCell ref="AP27:AQ27"/>
    <mergeCell ref="AR27:AS27"/>
    <mergeCell ref="AP26:AQ26"/>
    <mergeCell ref="AR26:AS26"/>
    <mergeCell ref="F30:G30"/>
    <mergeCell ref="H30:I30"/>
    <mergeCell ref="J30:K30"/>
    <mergeCell ref="L30:M30"/>
    <mergeCell ref="AL29:AM29"/>
    <mergeCell ref="AN29:AO29"/>
    <mergeCell ref="V29:W29"/>
    <mergeCell ref="X29:Y29"/>
    <mergeCell ref="Z29:AA29"/>
    <mergeCell ref="AB29:AC29"/>
    <mergeCell ref="F29:G29"/>
    <mergeCell ref="H29:I29"/>
    <mergeCell ref="J29:K29"/>
    <mergeCell ref="L29:M29"/>
    <mergeCell ref="T30:U30"/>
    <mergeCell ref="AL30:AM30"/>
    <mergeCell ref="AN30:AO30"/>
    <mergeCell ref="AP30:AQ30"/>
    <mergeCell ref="AR30:AS30"/>
    <mergeCell ref="AD30:AE30"/>
    <mergeCell ref="AF30:AG30"/>
    <mergeCell ref="AH30:AI30"/>
    <mergeCell ref="AJ30:AK30"/>
    <mergeCell ref="AN31:AO31"/>
    <mergeCell ref="V31:W31"/>
    <mergeCell ref="X31:Y31"/>
    <mergeCell ref="Z31:AA31"/>
    <mergeCell ref="AB31:AC31"/>
    <mergeCell ref="AP31:AQ31"/>
    <mergeCell ref="AR31:AS31"/>
    <mergeCell ref="AD31:AE31"/>
    <mergeCell ref="AF31:AG31"/>
    <mergeCell ref="AH31:AI31"/>
    <mergeCell ref="AJ31:AK31"/>
    <mergeCell ref="N32:O32"/>
    <mergeCell ref="P32:Q32"/>
    <mergeCell ref="R32:S32"/>
    <mergeCell ref="T32:U32"/>
    <mergeCell ref="F32:G32"/>
    <mergeCell ref="H32:I32"/>
    <mergeCell ref="J32:K32"/>
    <mergeCell ref="L32:M32"/>
    <mergeCell ref="AL31:AM31"/>
    <mergeCell ref="N31:O31"/>
    <mergeCell ref="P31:Q31"/>
    <mergeCell ref="R31:S31"/>
    <mergeCell ref="T31:U31"/>
    <mergeCell ref="F31:G31"/>
    <mergeCell ref="H31:I31"/>
    <mergeCell ref="J31:K31"/>
    <mergeCell ref="L31:M31"/>
    <mergeCell ref="AL32:AM32"/>
    <mergeCell ref="AN32:AO32"/>
    <mergeCell ref="AP32:AQ32"/>
    <mergeCell ref="AR32:AS32"/>
    <mergeCell ref="AD32:AE32"/>
    <mergeCell ref="AF32:AG32"/>
    <mergeCell ref="AH32:AI32"/>
    <mergeCell ref="AJ32:AK32"/>
    <mergeCell ref="V32:W32"/>
    <mergeCell ref="X32:Y32"/>
    <mergeCell ref="Z32:AA32"/>
    <mergeCell ref="AB32:AC32"/>
    <mergeCell ref="AN33:AO33"/>
    <mergeCell ref="V33:W33"/>
    <mergeCell ref="X33:Y33"/>
    <mergeCell ref="Z33:AA33"/>
    <mergeCell ref="AB33:AC33"/>
    <mergeCell ref="AP33:AQ33"/>
    <mergeCell ref="AR33:AS33"/>
    <mergeCell ref="AD33:AE33"/>
    <mergeCell ref="AF33:AG33"/>
    <mergeCell ref="AH33:AI33"/>
    <mergeCell ref="AJ33:AK33"/>
    <mergeCell ref="N35:O35"/>
    <mergeCell ref="P35:Q35"/>
    <mergeCell ref="R35:S35"/>
    <mergeCell ref="T35:U35"/>
    <mergeCell ref="F35:G35"/>
    <mergeCell ref="H35:I35"/>
    <mergeCell ref="J35:K35"/>
    <mergeCell ref="L35:M35"/>
    <mergeCell ref="AL33:AM33"/>
    <mergeCell ref="N33:O33"/>
    <mergeCell ref="P33:Q33"/>
    <mergeCell ref="R33:S33"/>
    <mergeCell ref="T33:U33"/>
    <mergeCell ref="F33:G33"/>
    <mergeCell ref="H33:I33"/>
    <mergeCell ref="J33:K33"/>
    <mergeCell ref="L33:M33"/>
    <mergeCell ref="AB34:AC34"/>
    <mergeCell ref="AD34:AE34"/>
    <mergeCell ref="AF34:AG34"/>
    <mergeCell ref="AH34:AI34"/>
    <mergeCell ref="AJ34:AK34"/>
    <mergeCell ref="AL34:AM34"/>
    <mergeCell ref="AL35:AM35"/>
    <mergeCell ref="AN35:AO35"/>
    <mergeCell ref="AP35:AQ35"/>
    <mergeCell ref="AR35:AS35"/>
    <mergeCell ref="AD35:AE35"/>
    <mergeCell ref="AF35:AG35"/>
    <mergeCell ref="AH35:AI35"/>
    <mergeCell ref="AJ35:AK35"/>
    <mergeCell ref="V35:W35"/>
    <mergeCell ref="X35:Y35"/>
    <mergeCell ref="Z35:AA35"/>
    <mergeCell ref="AB35:AC35"/>
    <mergeCell ref="AN36:AO36"/>
    <mergeCell ref="V36:W36"/>
    <mergeCell ref="X36:Y36"/>
    <mergeCell ref="Z36:AA36"/>
    <mergeCell ref="AB36:AC36"/>
    <mergeCell ref="AP36:AQ36"/>
    <mergeCell ref="AR36:AS36"/>
    <mergeCell ref="AD36:AE36"/>
    <mergeCell ref="AF36:AG36"/>
    <mergeCell ref="AH36:AI36"/>
    <mergeCell ref="AJ36:AK36"/>
    <mergeCell ref="N37:O37"/>
    <mergeCell ref="P37:Q37"/>
    <mergeCell ref="R37:S37"/>
    <mergeCell ref="T37:U37"/>
    <mergeCell ref="F37:G37"/>
    <mergeCell ref="H37:I37"/>
    <mergeCell ref="J37:K37"/>
    <mergeCell ref="L37:M37"/>
    <mergeCell ref="AL36:AM36"/>
    <mergeCell ref="N36:O36"/>
    <mergeCell ref="P36:Q36"/>
    <mergeCell ref="R36:S36"/>
    <mergeCell ref="T36:U36"/>
    <mergeCell ref="F36:G36"/>
    <mergeCell ref="H36:I36"/>
    <mergeCell ref="J36:K36"/>
    <mergeCell ref="L36:M36"/>
    <mergeCell ref="AL37:AM37"/>
    <mergeCell ref="AN37:AO37"/>
    <mergeCell ref="AP37:AQ37"/>
    <mergeCell ref="AR37:AS37"/>
    <mergeCell ref="AD37:AE37"/>
    <mergeCell ref="AF37:AG37"/>
    <mergeCell ref="AH37:AI37"/>
    <mergeCell ref="AJ37:AK37"/>
    <mergeCell ref="V37:W37"/>
    <mergeCell ref="X37:Y37"/>
    <mergeCell ref="Z37:AA37"/>
    <mergeCell ref="AB37:AC37"/>
    <mergeCell ref="AP38:AQ38"/>
    <mergeCell ref="AR38:AS38"/>
    <mergeCell ref="AD38:AE38"/>
    <mergeCell ref="AF38:AG38"/>
    <mergeCell ref="AH38:AI38"/>
    <mergeCell ref="AJ38:AK38"/>
    <mergeCell ref="N38:O38"/>
    <mergeCell ref="P38:Q38"/>
    <mergeCell ref="R38:S38"/>
    <mergeCell ref="T38:U38"/>
    <mergeCell ref="X39:Y39"/>
    <mergeCell ref="Z39:AA39"/>
    <mergeCell ref="AB39:AC39"/>
    <mergeCell ref="F39:G39"/>
    <mergeCell ref="H39:I39"/>
    <mergeCell ref="J39:K39"/>
    <mergeCell ref="L39:M39"/>
    <mergeCell ref="AL38:AM38"/>
    <mergeCell ref="AN38:AO38"/>
    <mergeCell ref="V38:W38"/>
    <mergeCell ref="X38:Y38"/>
    <mergeCell ref="Z38:AA38"/>
    <mergeCell ref="AB38:AC38"/>
    <mergeCell ref="F38:G38"/>
    <mergeCell ref="H38:I38"/>
    <mergeCell ref="J38:K38"/>
    <mergeCell ref="L38:M38"/>
    <mergeCell ref="F42:G42"/>
    <mergeCell ref="A41:E41"/>
    <mergeCell ref="A42:E42"/>
    <mergeCell ref="H41:I41"/>
    <mergeCell ref="J41:K41"/>
    <mergeCell ref="L41:M41"/>
    <mergeCell ref="A43:E43"/>
    <mergeCell ref="F43:G43"/>
    <mergeCell ref="F41:G41"/>
    <mergeCell ref="H43:I43"/>
    <mergeCell ref="J43:K43"/>
    <mergeCell ref="L43:M43"/>
    <mergeCell ref="T43:U43"/>
    <mergeCell ref="N43:O43"/>
    <mergeCell ref="P43:Q43"/>
    <mergeCell ref="R43:S43"/>
    <mergeCell ref="AH42:AI42"/>
    <mergeCell ref="Z43:AA43"/>
    <mergeCell ref="X42:Y42"/>
    <mergeCell ref="Z42:AA42"/>
    <mergeCell ref="AB42:AC42"/>
    <mergeCell ref="AD42:AE42"/>
    <mergeCell ref="AF42:AG42"/>
    <mergeCell ref="H42:I42"/>
    <mergeCell ref="J42:K42"/>
    <mergeCell ref="L42:M42"/>
    <mergeCell ref="N42:O42"/>
    <mergeCell ref="P42:Q42"/>
    <mergeCell ref="R42:S42"/>
    <mergeCell ref="T42:U42"/>
    <mergeCell ref="P41:Q41"/>
    <mergeCell ref="R41:S41"/>
    <mergeCell ref="T41:U41"/>
    <mergeCell ref="V43:W43"/>
    <mergeCell ref="X43:Y43"/>
    <mergeCell ref="AN43:AO43"/>
    <mergeCell ref="AB43:AC43"/>
    <mergeCell ref="AD43:AE43"/>
    <mergeCell ref="AF43:AG43"/>
    <mergeCell ref="AH43:AI43"/>
    <mergeCell ref="AJ43:AK43"/>
    <mergeCell ref="AL43:AM43"/>
    <mergeCell ref="AJ42:AK42"/>
    <mergeCell ref="AL42:AM42"/>
    <mergeCell ref="V42:W42"/>
    <mergeCell ref="AP41:AQ41"/>
    <mergeCell ref="AR43:AS43"/>
    <mergeCell ref="AP42:AQ42"/>
    <mergeCell ref="AR42:AS42"/>
    <mergeCell ref="AL41:AM41"/>
    <mergeCell ref="AH41:AI41"/>
    <mergeCell ref="AJ41:AK41"/>
    <mergeCell ref="AN42:AO42"/>
    <mergeCell ref="AP43:AQ43"/>
    <mergeCell ref="N41:O41"/>
    <mergeCell ref="AN41:AO41"/>
    <mergeCell ref="F1:AK3"/>
    <mergeCell ref="AL1:AS3"/>
    <mergeCell ref="X41:Y41"/>
    <mergeCell ref="Z41:AA41"/>
    <mergeCell ref="AB41:AC41"/>
    <mergeCell ref="AD41:AE41"/>
    <mergeCell ref="AR41:AS41"/>
    <mergeCell ref="AF41:AG41"/>
    <mergeCell ref="V41:W41"/>
    <mergeCell ref="AL39:AM39"/>
    <mergeCell ref="AN39:AO39"/>
    <mergeCell ref="AP39:AQ39"/>
    <mergeCell ref="N39:O39"/>
    <mergeCell ref="P39:Q39"/>
    <mergeCell ref="R39:S39"/>
    <mergeCell ref="T39:U39"/>
    <mergeCell ref="AR39:AS39"/>
    <mergeCell ref="AD39:AE39"/>
    <mergeCell ref="AF39:AG39"/>
    <mergeCell ref="AH39:AI39"/>
    <mergeCell ref="AJ39:AK39"/>
    <mergeCell ref="V39:W39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20546-B9E2-42F7-8411-C5B152774846}">
  <sheetPr>
    <pageSetUpPr fitToPage="1"/>
  </sheetPr>
  <dimension ref="A1:GX50"/>
  <sheetViews>
    <sheetView showGridLines="0" zoomScale="50" workbookViewId="0">
      <selection activeCell="A6" sqref="A6:D6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259" t="s">
        <v>49</v>
      </c>
      <c r="B1" s="186"/>
      <c r="C1" s="186"/>
      <c r="D1" s="186"/>
      <c r="E1" s="186"/>
      <c r="F1" s="253" t="str">
        <f>CONCATENATE("3. Division - Danmarksturneringen ",DB!B1)</f>
        <v>3. Division - Danmarksturneringen 2026</v>
      </c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6"/>
      <c r="AM1" s="186"/>
      <c r="AN1" s="186"/>
      <c r="AO1" s="186"/>
      <c r="AP1" s="186"/>
      <c r="AQ1" s="186"/>
      <c r="AR1" s="186"/>
      <c r="AS1" s="186"/>
    </row>
    <row r="2" spans="1:206" ht="19.5" customHeight="1">
      <c r="A2" s="186"/>
      <c r="B2" s="186"/>
      <c r="C2" s="186"/>
      <c r="D2" s="186"/>
      <c r="E2" s="186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186"/>
      <c r="AM2" s="186"/>
      <c r="AN2" s="186"/>
      <c r="AO2" s="186"/>
      <c r="AP2" s="186"/>
      <c r="AQ2" s="186"/>
      <c r="AR2" s="186"/>
      <c r="AS2" s="186"/>
    </row>
    <row r="3" spans="1:206" ht="19.5" customHeight="1" thickBot="1">
      <c r="A3" s="257"/>
      <c r="B3" s="257"/>
      <c r="C3" s="257"/>
      <c r="D3" s="257"/>
      <c r="E3" s="257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7"/>
      <c r="AM3" s="257"/>
      <c r="AN3" s="257"/>
      <c r="AO3" s="257"/>
      <c r="AP3" s="257"/>
      <c r="AQ3" s="257"/>
      <c r="AR3" s="257"/>
      <c r="AS3" s="257"/>
    </row>
    <row r="4" spans="1:206" ht="21.6" customHeight="1" thickTop="1" thickBot="1">
      <c r="A4" s="260" t="s">
        <v>50</v>
      </c>
      <c r="B4" s="261"/>
      <c r="C4" s="261"/>
      <c r="D4" s="261"/>
      <c r="E4" s="26"/>
      <c r="F4" s="224">
        <f>DB!N52</f>
        <v>1</v>
      </c>
      <c r="G4" s="224"/>
      <c r="H4" s="224">
        <f>DB!N53</f>
        <v>4</v>
      </c>
      <c r="I4" s="224"/>
      <c r="J4" s="224">
        <f>DB!N54</f>
        <v>3</v>
      </c>
      <c r="K4" s="224"/>
      <c r="L4" s="224">
        <f>DB!N55</f>
        <v>2</v>
      </c>
      <c r="M4" s="224"/>
      <c r="N4" s="224">
        <f>DB!N56</f>
        <v>9</v>
      </c>
      <c r="O4" s="224"/>
      <c r="P4" s="224">
        <f>DB!N57</f>
        <v>10</v>
      </c>
      <c r="Q4" s="224"/>
      <c r="R4" s="224">
        <f>DB!N58</f>
        <v>11</v>
      </c>
      <c r="S4" s="224"/>
      <c r="T4" s="224">
        <f>DB!N59</f>
        <v>6</v>
      </c>
      <c r="U4" s="224"/>
      <c r="V4" s="224">
        <f>DB!N60</f>
        <v>5</v>
      </c>
      <c r="W4" s="224"/>
      <c r="X4" s="224">
        <f>DB!N61</f>
        <v>7</v>
      </c>
      <c r="Y4" s="224"/>
      <c r="Z4" s="224">
        <f>DB!N62</f>
        <v>8</v>
      </c>
      <c r="AA4" s="224"/>
      <c r="AB4" s="224">
        <f>DB!N63</f>
        <v>12</v>
      </c>
      <c r="AC4" s="224"/>
      <c r="AD4" s="224">
        <f>DB!N64</f>
        <v>13</v>
      </c>
      <c r="AE4" s="224"/>
      <c r="AF4" s="224">
        <f>DB!N65</f>
        <v>17</v>
      </c>
      <c r="AG4" s="224"/>
      <c r="AH4" s="224">
        <f>DB!N66</f>
        <v>18</v>
      </c>
      <c r="AI4" s="224"/>
      <c r="AJ4" s="224">
        <f>DB!N67</f>
        <v>14</v>
      </c>
      <c r="AK4" s="224"/>
      <c r="AL4" s="224">
        <f>DB!N68</f>
        <v>19</v>
      </c>
      <c r="AM4" s="224"/>
      <c r="AN4" s="224">
        <f>DB!N69</f>
        <v>19</v>
      </c>
      <c r="AO4" s="224"/>
      <c r="AP4" s="224">
        <f>DB!N70</f>
        <v>15</v>
      </c>
      <c r="AQ4" s="224"/>
      <c r="AR4" s="224">
        <f>DB!N71</f>
        <v>16</v>
      </c>
      <c r="AS4" s="225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62" t="str">
        <f>DB!B3</f>
        <v>Marts</v>
      </c>
      <c r="B5" s="231"/>
      <c r="C5" s="231"/>
      <c r="D5" s="232"/>
      <c r="E5" s="265" t="s">
        <v>51</v>
      </c>
      <c r="F5" s="214">
        <f>DB!AR52</f>
        <v>1</v>
      </c>
      <c r="G5" s="215"/>
      <c r="H5" s="214">
        <f>DB!AR53</f>
        <v>2</v>
      </c>
      <c r="I5" s="215"/>
      <c r="J5" s="214">
        <f>DB!AR54</f>
        <v>3</v>
      </c>
      <c r="K5" s="215"/>
      <c r="L5" s="214">
        <f>DB!AR55</f>
        <v>4</v>
      </c>
      <c r="M5" s="215"/>
      <c r="N5" s="214">
        <f>DB!AR56</f>
        <v>5</v>
      </c>
      <c r="O5" s="215"/>
      <c r="P5" s="214">
        <f>DB!AR57</f>
        <v>6</v>
      </c>
      <c r="Q5" s="215"/>
      <c r="R5" s="214">
        <f>DB!AR58</f>
        <v>7</v>
      </c>
      <c r="S5" s="215"/>
      <c r="T5" s="214">
        <f>DB!AR59</f>
        <v>8</v>
      </c>
      <c r="U5" s="215"/>
      <c r="V5" s="214">
        <f>DB!AR60</f>
        <v>9</v>
      </c>
      <c r="W5" s="215"/>
      <c r="X5" s="214">
        <f>DB!AR61</f>
        <v>10</v>
      </c>
      <c r="Y5" s="215"/>
      <c r="Z5" s="214">
        <f>DB!AR62</f>
        <v>11</v>
      </c>
      <c r="AA5" s="215"/>
      <c r="AB5" s="214">
        <f>DB!AR63</f>
        <v>12</v>
      </c>
      <c r="AC5" s="215"/>
      <c r="AD5" s="214">
        <f>DB!AR64</f>
        <v>13</v>
      </c>
      <c r="AE5" s="215"/>
      <c r="AF5" s="214">
        <f>DB!AR65</f>
        <v>14</v>
      </c>
      <c r="AG5" s="215"/>
      <c r="AH5" s="214">
        <f>DB!AR66</f>
        <v>15</v>
      </c>
      <c r="AI5" s="215"/>
      <c r="AJ5" s="214">
        <f>DB!AR67</f>
        <v>16</v>
      </c>
      <c r="AK5" s="215"/>
      <c r="AL5" s="214">
        <f>DB!AR68</f>
        <v>17</v>
      </c>
      <c r="AM5" s="215"/>
      <c r="AN5" s="214">
        <f>DB!AR69</f>
        <v>18</v>
      </c>
      <c r="AO5" s="215"/>
      <c r="AP5" s="214">
        <f>DB!AR70</f>
        <v>19</v>
      </c>
      <c r="AQ5" s="215"/>
      <c r="AR5" s="214">
        <f>DB!AR71</f>
        <v>20</v>
      </c>
      <c r="AS5" s="22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63" t="str">
        <f>CONCATENATE("Uge ",DB!B5)</f>
        <v>Uge 12</v>
      </c>
      <c r="B6" s="204"/>
      <c r="C6" s="204"/>
      <c r="D6" s="264"/>
      <c r="E6" s="266"/>
      <c r="F6" s="216" t="str">
        <f>DB!O52</f>
        <v>Nemelig</v>
      </c>
      <c r="G6" s="217"/>
      <c r="H6" s="216" t="str">
        <f>DB!O53</f>
        <v>LPHJ</v>
      </c>
      <c r="I6" s="217"/>
      <c r="J6" s="216" t="str">
        <f>DB!O54</f>
        <v>Galway</v>
      </c>
      <c r="K6" s="217"/>
      <c r="L6" s="216" t="str">
        <f>DB!O55</f>
        <v>Jesper</v>
      </c>
      <c r="M6" s="217"/>
      <c r="N6" s="216" t="str">
        <f>DB!O56</f>
        <v>Nuser</v>
      </c>
      <c r="O6" s="217"/>
      <c r="P6" s="216" t="str">
        <f>DB!O57</f>
        <v>Randers</v>
      </c>
      <c r="Q6" s="217"/>
      <c r="R6" s="216" t="str">
        <f>DB!O58</f>
        <v>Barca</v>
      </c>
      <c r="S6" s="217"/>
      <c r="T6" s="216" t="str">
        <f>DB!O59</f>
        <v>Hede</v>
      </c>
      <c r="U6" s="217"/>
      <c r="V6" s="216" t="str">
        <f>DB!O60</f>
        <v>ÅZÆTZØW</v>
      </c>
      <c r="W6" s="217"/>
      <c r="X6" s="216" t="str">
        <f>DB!O61</f>
        <v>Laplace</v>
      </c>
      <c r="Y6" s="217"/>
      <c r="Z6" s="216" t="str">
        <f>DB!O62</f>
        <v>Murer</v>
      </c>
      <c r="AA6" s="217"/>
      <c r="AB6" s="216" t="str">
        <f>DB!O63</f>
        <v>Magpies</v>
      </c>
      <c r="AC6" s="217"/>
      <c r="AD6" s="216" t="str">
        <f>DB!O64</f>
        <v>Kudsken</v>
      </c>
      <c r="AE6" s="217"/>
      <c r="AF6" s="216" t="str">
        <f>DB!O65</f>
        <v>Sebjoh</v>
      </c>
      <c r="AG6" s="217"/>
      <c r="AH6" s="216" t="str">
        <f>DB!O66</f>
        <v>Schøn</v>
      </c>
      <c r="AI6" s="217"/>
      <c r="AJ6" s="216" t="str">
        <f>DB!O67</f>
        <v>Steam</v>
      </c>
      <c r="AK6" s="217"/>
      <c r="AL6" s="216" t="str">
        <f>DB!O68</f>
        <v>Søknud</v>
      </c>
      <c r="AM6" s="217"/>
      <c r="AN6" s="216" t="str">
        <f>DB!O69</f>
        <v>Lucky</v>
      </c>
      <c r="AO6" s="217"/>
      <c r="AP6" s="216" t="str">
        <f>DB!O70</f>
        <v>brula</v>
      </c>
      <c r="AQ6" s="217"/>
      <c r="AR6" s="216" t="str">
        <f>DB!O71</f>
        <v>2toNone</v>
      </c>
      <c r="AS6" s="222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211"/>
      <c r="B7" s="204"/>
      <c r="C7" s="204"/>
      <c r="D7" s="264"/>
      <c r="E7" s="266"/>
      <c r="F7" s="218" t="str">
        <f>AU23</f>
        <v/>
      </c>
      <c r="G7" s="219"/>
      <c r="H7" s="218" t="str">
        <f>AV23</f>
        <v/>
      </c>
      <c r="I7" s="219"/>
      <c r="J7" s="218" t="str">
        <f>AW23</f>
        <v/>
      </c>
      <c r="K7" s="219"/>
      <c r="L7" s="218" t="str">
        <f>AX23</f>
        <v/>
      </c>
      <c r="M7" s="219"/>
      <c r="N7" s="218" t="str">
        <f>AY23</f>
        <v/>
      </c>
      <c r="O7" s="219"/>
      <c r="P7" s="218" t="str">
        <f>AZ23</f>
        <v/>
      </c>
      <c r="Q7" s="219"/>
      <c r="R7" s="218" t="str">
        <f>BA23</f>
        <v/>
      </c>
      <c r="S7" s="219"/>
      <c r="T7" s="218" t="str">
        <f>BB23</f>
        <v/>
      </c>
      <c r="U7" s="219"/>
      <c r="V7" s="218" t="str">
        <f>BC23</f>
        <v/>
      </c>
      <c r="W7" s="219"/>
      <c r="X7" s="218" t="str">
        <f>BD23</f>
        <v/>
      </c>
      <c r="Y7" s="219"/>
      <c r="Z7" s="218" t="str">
        <f>BE23</f>
        <v/>
      </c>
      <c r="AA7" s="219"/>
      <c r="AB7" s="218" t="str">
        <f>BF23</f>
        <v/>
      </c>
      <c r="AC7" s="219"/>
      <c r="AD7" s="218" t="str">
        <f>BG23</f>
        <v/>
      </c>
      <c r="AE7" s="219"/>
      <c r="AF7" s="218" t="str">
        <f>BH23</f>
        <v/>
      </c>
      <c r="AG7" s="219"/>
      <c r="AH7" s="218" t="str">
        <f>BI23</f>
        <v/>
      </c>
      <c r="AI7" s="219"/>
      <c r="AJ7" s="218" t="str">
        <f>BJ23</f>
        <v/>
      </c>
      <c r="AK7" s="219"/>
      <c r="AL7" s="218" t="str">
        <f>BK23</f>
        <v/>
      </c>
      <c r="AM7" s="219"/>
      <c r="AN7" s="218" t="str">
        <f>BL23</f>
        <v/>
      </c>
      <c r="AO7" s="219"/>
      <c r="AP7" s="218" t="str">
        <f>BM23</f>
        <v/>
      </c>
      <c r="AQ7" s="219"/>
      <c r="AR7" s="218" t="str">
        <f>BN23</f>
        <v/>
      </c>
      <c r="AS7" s="223"/>
    </row>
    <row r="8" spans="1:206" ht="19.5" customHeight="1" thickTop="1" thickBot="1">
      <c r="A8" s="211"/>
      <c r="B8" s="186"/>
      <c r="C8" s="186"/>
      <c r="D8" s="208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Fulham - Burnley..........................................................................................</v>
      </c>
      <c r="D9" s="121" t="s">
        <v>109</v>
      </c>
      <c r="E9" s="92" t="str">
        <f>IF('1. Division'!E9&lt;&gt;"",'1. Division'!E9,"")</f>
        <v/>
      </c>
      <c r="F9" s="33">
        <f t="shared" ref="F9:F21" si="0">IF(AU9&lt;&gt;0,AU9,"")</f>
        <v>2</v>
      </c>
      <c r="G9" s="34" t="str">
        <f t="shared" ref="G9:G21" si="1">IF(AV9&lt;&gt;0,AV9,"")</f>
        <v>X2</v>
      </c>
      <c r="H9" s="33" t="str">
        <f t="shared" ref="H9:H21" si="2">IF(BC9&lt;&gt;0,BC9,"")</f>
        <v>1*</v>
      </c>
      <c r="I9" s="34">
        <f t="shared" ref="I9:I21" si="3">IF(BD9&lt;&gt;0,BD9,"")</f>
        <v>1</v>
      </c>
      <c r="J9" s="33" t="str">
        <f t="shared" ref="J9:J21" si="4">IF(BK9&lt;&gt;0,BK9,"")</f>
        <v>1*</v>
      </c>
      <c r="K9" s="34">
        <f t="shared" ref="K9:K21" si="5">IF(BL9&lt;&gt;0,BL9,"")</f>
        <v>1</v>
      </c>
      <c r="L9" s="33" t="str">
        <f t="shared" ref="L9:L21" si="6">IF(BS9&lt;&gt;0,BS9,"")</f>
        <v>1*</v>
      </c>
      <c r="M9" s="34">
        <f t="shared" ref="M9:M21" si="7">IF(BT9&lt;&gt;0,BT9,"")</f>
        <v>1</v>
      </c>
      <c r="N9" s="33">
        <f t="shared" ref="N9:N21" si="8">IF(CA9&lt;&gt;0,CA9,"")</f>
        <v>1</v>
      </c>
      <c r="O9" s="34">
        <f t="shared" ref="O9:O21" si="9">IF(CB9&lt;&gt;0,CB9,"")</f>
        <v>1</v>
      </c>
      <c r="P9" s="33" t="str">
        <f t="shared" ref="P9:P21" si="10">IF(CI9&lt;&gt;0,CI9,"")</f>
        <v>1*</v>
      </c>
      <c r="Q9" s="34">
        <f t="shared" ref="Q9:Q21" si="11">IF(CJ9&lt;&gt;0,CJ9,"")</f>
        <v>1</v>
      </c>
      <c r="R9" s="33" t="str">
        <f t="shared" ref="R9:R21" si="12">IF(CQ9&lt;&gt;0,CQ9,"")</f>
        <v>1*</v>
      </c>
      <c r="S9" s="34">
        <f t="shared" ref="S9:S21" si="13">IF(CR9&lt;&gt;0,CR9,"")</f>
        <v>1</v>
      </c>
      <c r="T9" s="33" t="str">
        <f t="shared" ref="T9:T21" si="14">IF(CY9&lt;&gt;0,CY9,"")</f>
        <v>1*</v>
      </c>
      <c r="U9" s="34">
        <f t="shared" ref="U9:U21" si="15">IF(CZ9&lt;&gt;0,CZ9,"")</f>
        <v>1</v>
      </c>
      <c r="V9" s="33" t="str">
        <f t="shared" ref="V9:V21" si="16">IF(DG9&lt;&gt;0,DG9,"")</f>
        <v>1*</v>
      </c>
      <c r="W9" s="34">
        <f t="shared" ref="W9:W21" si="17">IF(DH9&lt;&gt;0,DH9,"")</f>
        <v>1</v>
      </c>
      <c r="X9" s="33" t="str">
        <f t="shared" ref="X9:X21" si="18">IF(DO9&lt;&gt;0,DO9,"")</f>
        <v>1*</v>
      </c>
      <c r="Y9" s="34">
        <f t="shared" ref="Y9:Y21" si="19">IF(DP9&lt;&gt;0,DP9,"")</f>
        <v>1</v>
      </c>
      <c r="Z9" s="33" t="str">
        <f t="shared" ref="Z9:Z21" si="20">IF(DW9&lt;&gt;0,DW9,"")</f>
        <v>1*</v>
      </c>
      <c r="AA9" s="34">
        <f t="shared" ref="AA9:AA21" si="21">IF(DX9&lt;&gt;0,DX9,"")</f>
        <v>1</v>
      </c>
      <c r="AB9" s="33" t="str">
        <f t="shared" ref="AB9:AB21" si="22">IF(EE9&lt;&gt;0,EE9,"")</f>
        <v>1*</v>
      </c>
      <c r="AC9" s="34">
        <f t="shared" ref="AC9:AC21" si="23">IF(EF9&lt;&gt;0,EF9,"")</f>
        <v>1</v>
      </c>
      <c r="AD9" s="33" t="str">
        <f t="shared" ref="AD9:AD21" si="24">IF(EM9&lt;&gt;0,EM9,"")</f>
        <v>1*</v>
      </c>
      <c r="AE9" s="34">
        <f t="shared" ref="AE9:AE21" si="25">IF(EN9&lt;&gt;0,EN9,"")</f>
        <v>1</v>
      </c>
      <c r="AF9" s="33" t="str">
        <f t="shared" ref="AF9:AF21" si="26">IF(EU9&lt;&gt;0,EU9,"")</f>
        <v>1*</v>
      </c>
      <c r="AG9" s="34">
        <f t="shared" ref="AG9:AG21" si="27">IF(EV9&lt;&gt;0,EV9,"")</f>
        <v>1</v>
      </c>
      <c r="AH9" s="33" t="str">
        <f t="shared" ref="AH9:AH21" si="28">IF(FC9&lt;&gt;0,FC9,"")</f>
        <v>1*</v>
      </c>
      <c r="AI9" s="34">
        <f t="shared" ref="AI9:AI21" si="29">IF(FD9&lt;&gt;0,FD9,"")</f>
        <v>1</v>
      </c>
      <c r="AJ9" s="33">
        <f t="shared" ref="AJ9:AJ21" si="30">IF(FK9&lt;&gt;0,FK9,"")</f>
        <v>1</v>
      </c>
      <c r="AK9" s="34" t="str">
        <f t="shared" ref="AK9:AK21" si="31">IF(FL9&lt;&gt;0,FL9,"")</f>
        <v>1X2</v>
      </c>
      <c r="AL9" s="33">
        <f t="shared" ref="AL9:AL21" si="32">IF(FS9&lt;&gt;0,FS9,"")</f>
        <v>1</v>
      </c>
      <c r="AM9" s="34">
        <f t="shared" ref="AM9:AM21" si="33">IF(FT9&lt;&gt;0,FT9,"")</f>
        <v>12</v>
      </c>
      <c r="AN9" s="33" t="str">
        <f t="shared" ref="AN9:AN21" si="34">IF(GA9&lt;&gt;0,GA9,"")</f>
        <v>1*</v>
      </c>
      <c r="AO9" s="34">
        <f t="shared" ref="AO9:AO21" si="35">IF(GB9&lt;&gt;0,GB9,"")</f>
        <v>1</v>
      </c>
      <c r="AP9" s="33" t="str">
        <f t="shared" ref="AP9:AP21" si="36">IF(GI9&lt;&gt;0,GI9,"")</f>
        <v>1*</v>
      </c>
      <c r="AQ9" s="34">
        <f t="shared" ref="AQ9:AQ21" si="37">IF(GJ9&lt;&gt;0,GJ9,"")</f>
        <v>1</v>
      </c>
      <c r="AR9" s="33" t="str">
        <f t="shared" ref="AR9:AR21" si="38">IF(GQ9&lt;&gt;0,GQ9,"")</f>
        <v>1*</v>
      </c>
      <c r="AS9" s="35">
        <f t="shared" ref="AS9:AS21" si="39">IF(GR9&lt;&gt;0,GR9,"")</f>
        <v>1</v>
      </c>
      <c r="AT9" s="21">
        <f t="shared" ref="AT9:AT20" si="40">IF(E9&lt;&gt;"",1,0)</f>
        <v>0</v>
      </c>
      <c r="AU9" s="25">
        <f t="shared" ref="AU9:AU21" si="41">IF(AW9="x","X",IF(AW9="x*","X*",AW9))</f>
        <v>2</v>
      </c>
      <c r="AV9" s="25" t="str">
        <f t="shared" ref="AV9:AV21" si="42">IF(AZ9="x","X",IF(AZ9="1x","1X",IF(AZ9="x2","X2",IF(AZ9="1x2","1X2",AZ9))))</f>
        <v>X2</v>
      </c>
      <c r="AW9" s="25">
        <f>IF(F6=Rækker!B50,Rækker!B54,IF(F6=Rækker!E50,Rækker!E54,IF(F6=Rækker!H50,Rækker!H54,IF(F6=Rækker!K50,Rækker!K54,IF(F6=Rækker!N50,Rækker!N54,IF(F6=Rækker!Q50,Rækker!Q54,IF(F6=Rækker!T50,Rækker!T54,AX9)))))))</f>
        <v>2</v>
      </c>
      <c r="AX9" s="25">
        <f>IF(F6=Rækker!W50,Rækker!W54,IF(F6=Rækker!Z50,Rækker!Z54,IF(F6=Rækker!AC50,Rækker!AC54,IF(F6=Rækker!AF50,Rækker!AF54,IF(F6=Rækker!AI50,Rækker!AI54,IF(F6=Rækker!AL50,Rækker!AL54,IF(F6=Rækker!AO50,Rækker!AO54,AY9)))))))</f>
        <v>2</v>
      </c>
      <c r="AY9" s="25">
        <f>IF(F6=Rækker!AR50,Rækker!AR54,IF(F6=Rækker!AU50,Rækker!AU54,IF(F6=Rækker!AX50,Rækker!AX54,IF(F6=Rækker!BA50,Rækker!BA54,IF(F6=Rækker!BD50,Rækker!BD54,IF(F6=Rækker!BG50,Rækker!BG54,0))))))</f>
        <v>0</v>
      </c>
      <c r="AZ9" s="25" t="str">
        <f>IF(F6=Rækker!B50,Rækker!C54,IF(F6=Rækker!E50,Rækker!F54,IF(F6=Rækker!H50,Rækker!I54,IF(F6=Rækker!K50,Rækker!L54,IF(F6=Rækker!N50,Rækker!O54,IF(F6=Rækker!Q50,Rækker!R54,IF(F6=Rækker!T50,Rækker!U54,BA9)))))))</f>
        <v>x2</v>
      </c>
      <c r="BA9" s="25" t="str">
        <f>IF(F6=Rækker!W50,Rækker!X54,IF(F6=Rækker!Z50,Rækker!AA54,IF(F6=Rækker!AC50,Rækker!AD54,IF(F6=Rækker!AF50,Rækker!AG54,IF(F6=Rækker!AI50,Rækker!AJ54,IF(F6=Rækker!AL50,Rækker!AM54,IF(F6=Rækker!AO50,Rækker!AP54,BB9)))))))</f>
        <v>x2</v>
      </c>
      <c r="BB9" s="25">
        <f>IF(F6=Rækker!AR50,Rækker!AS54,IF(F6=Rækker!AU50,Rækker!AV54,IF(F6=Rækker!AX50,Rækker!AY54,IF(F6=Rækker!BA50,Rækker!BB54,IF(F6=Rækker!BD50,Rækker!BE54,IF(F6=Rækker!BG50,Rækker!BH54,0))))))</f>
        <v>0</v>
      </c>
      <c r="BC9" s="25" t="str">
        <f t="shared" ref="BC9:BC21" si="43">IF(BE9="x","X",IF(BE9="x*","X*",BE9))</f>
        <v>1*</v>
      </c>
      <c r="BD9" s="25">
        <f t="shared" ref="BD9:BD21" si="44">IF(BH9="x","X",IF(BH9="1x","1X",IF(BH9="x2","X2",IF(BH9="1x2","1X2",BH9))))</f>
        <v>1</v>
      </c>
      <c r="BE9" s="25" t="str">
        <f>IF(H6=Rækker!B50,Rækker!B54,IF(H6=Rækker!E50,Rækker!E54,IF(H6=Rækker!H50,Rækker!H54,IF(H6=Rækker!K50,Rækker!K54,IF(H6=Rækker!N50,Rækker!N54,IF(H6=Rækker!Q50,Rækker!Q54,IF(H6=Rækker!T50,Rækker!T54,BF9)))))))</f>
        <v>1*</v>
      </c>
      <c r="BF9" s="25" t="str">
        <f>IF(H6=Rækker!W50,Rækker!W54,IF(H6=Rækker!Z50,Rækker!Z54,IF(H6=Rækker!AC50,Rækker!AC54,IF(H6=Rækker!AF50,Rækker!AF54,IF(H6=Rækker!AI50,Rækker!AI54,IF(H6=Rækker!AL50,Rækker!AL54,IF(H6=Rækker!AO50,Rækker!AO54,BG9)))))))</f>
        <v>1*</v>
      </c>
      <c r="BG9" s="25">
        <f>IF(H6=Rækker!AR50,Rækker!AR54,IF(H6=Rækker!AU50,Rækker!AU54,IF(H6=Rækker!AX50,Rækker!AX54,IF(H6=Rækker!BA50,Rækker!BA54,IF(H6=Rækker!BD50,Rækker!BD54,IF(H6=Rækker!BG50,Rækker!BG54,0))))))</f>
        <v>0</v>
      </c>
      <c r="BH9" s="25">
        <f>IF(H6=Rækker!B50,Rækker!C54,IF(H6=Rækker!E50,Rækker!F54,IF(H6=Rækker!H50,Rækker!I54,IF(H6=Rækker!K50,Rækker!L54,IF(H6=Rækker!N50,Rækker!O54,IF(H6=Rækker!Q50,Rækker!R54,IF(H6=Rækker!T50,Rækker!U54,BI9)))))))</f>
        <v>1</v>
      </c>
      <c r="BI9" s="25">
        <f>IF(H6=Rækker!W50,Rækker!X54,IF(H6=Rækker!Z50,Rækker!AA54,IF(H6=Rækker!AC50,Rækker!AD54,IF(H6=Rækker!AF50,Rækker!AG54,IF(H6=Rækker!AI50,Rækker!AJ54,IF(H6=Rækker!AL50,Rækker!AM54,IF(H6=Rækker!AO50,Rækker!AP54,BJ9)))))))</f>
        <v>1</v>
      </c>
      <c r="BJ9" s="25">
        <f>IF(H6=Rækker!AR50,Rækker!AS54,IF(H6=Rækker!AU50,Rækker!AV54,IF(H6=Rækker!AX50,Rækker!AY54,IF(H6=Rækker!BA50,Rækker!BB54,IF(H6=Rækker!BD50,Rækker!BE54,IF(H6=Rækker!BG50,Rækker!BH54,0))))))</f>
        <v>0</v>
      </c>
      <c r="BK9" s="25" t="str">
        <f t="shared" ref="BK9:BK21" si="45">IF(BM9="x","X",IF(BM9="x*","X*",BM9))</f>
        <v>1*</v>
      </c>
      <c r="BL9" s="25">
        <f t="shared" ref="BL9:BL21" si="46">IF(BP9="x","X",IF(BP9="1x","1X",IF(BP9="x2","X2",IF(BP9="1x2","1X2",BP9))))</f>
        <v>1</v>
      </c>
      <c r="BM9" s="25" t="str">
        <f>IF(J6=Rækker!B50,Rækker!B54,IF(J6=Rækker!E50,Rækker!E54,IF(J6=Rækker!H50,Rækker!H54,IF(J6=Rækker!K50,Rækker!K54,IF(J6=Rækker!N50,Rækker!N54,IF(J6=Rækker!Q50,Rækker!Q54,IF(J6=Rækker!T50,Rækker!T54,BN9)))))))</f>
        <v>1*</v>
      </c>
      <c r="BN9" s="25">
        <f>IF(J6=Rækker!W50,Rækker!W54,IF(J6=Rækker!Z50,Rækker!Z54,IF(J6=Rækker!AC50,Rækker!AC54,IF(J6=Rækker!AF50,Rækker!AF54,IF(J6=Rækker!AI50,Rækker!AI54,IF(J6=Rækker!AL50,Rækker!AL54,IF(J6=Rækker!AO50,Rækker!AO54,BO9)))))))</f>
        <v>0</v>
      </c>
      <c r="BO9" s="25">
        <f>IF(J6=Rækker!AR50,Rækker!AR54,IF(J6=Rækker!AU50,Rækker!AU54,IF(J6=Rækker!AX50,Rækker!AX54,IF(J6=Rækker!BA50,Rækker!BA54,IF(J6=Rækker!BD50,Rækker!BD54,IF(J6=Rækker!BG50,Rækker!BG54,0))))))</f>
        <v>0</v>
      </c>
      <c r="BP9" s="25">
        <f>IF(J6=Rækker!B50,Rækker!C54,IF(J6=Rækker!E50,Rækker!F54,IF(J6=Rækker!H50,Rækker!I54,IF(J6=Rækker!K50,Rækker!L54,IF(J6=Rækker!N50,Rækker!O54,IF(J6=Rækker!Q50,Rækker!R54,IF(J6=Rækker!T50,Rækker!U54,BQ9)))))))</f>
        <v>1</v>
      </c>
      <c r="BQ9" s="25">
        <f>IF(J6=Rækker!W50,Rækker!X54,IF(J6=Rækker!Z50,Rækker!AA54,IF(J6=Rækker!AC50,Rækker!AD54,IF(J6=Rækker!AF50,Rækker!AG54,IF(J6=Rækker!AI50,Rækker!AJ54,IF(J6=Rækker!AL50,Rækker!AM54,IF(J6=Rækker!AO50,Rækker!AP54,BR9)))))))</f>
        <v>0</v>
      </c>
      <c r="BR9" s="25">
        <f>IF(J6=Rækker!AR50,Rækker!AS54,IF(J6=Rækker!AU50,Rækker!AV54,IF(J6=Rækker!AX50,Rækker!AY54,IF(J6=Rækker!BA50,Rækker!BB54,IF(J6=Rækker!BD50,Rækker!BE54,IF(J6=Rækker!BG50,Rækker!BH54,0))))))</f>
        <v>0</v>
      </c>
      <c r="BS9" s="25" t="str">
        <f t="shared" ref="BS9:BS21" si="47">IF(BU9="x","X",IF(BU9="x*","X*",BU9))</f>
        <v>1*</v>
      </c>
      <c r="BT9" s="25">
        <f t="shared" ref="BT9:BT21" si="48">IF(BX9="x","X",IF(BX9="1x","1X",IF(BX9="x2","X2",IF(BX9="1x2","1X2",BX9))))</f>
        <v>1</v>
      </c>
      <c r="BU9" s="25" t="str">
        <f>IF(L6=Rækker!B50,Rækker!B54,IF(L6=Rækker!E50,Rækker!E54,IF(L6=Rækker!H50,Rækker!H54,IF(L6=Rækker!K50,Rækker!K54,IF(L6=Rækker!N50,Rækker!N54,IF(L6=Rækker!Q50,Rækker!Q54,IF(L6=Rækker!T50,Rækker!T54,BV9)))))))</f>
        <v>1*</v>
      </c>
      <c r="BV9" s="25">
        <f>IF(L6=Rækker!W50,Rækker!W54,IF(L6=Rækker!Z50,Rækker!Z54,IF(L6=Rækker!AC50,Rækker!AC54,IF(L6=Rækker!AF50,Rækker!AF54,IF(L6=Rækker!AI50,Rækker!AI54,IF(L6=Rækker!AL50,Rækker!AL54,IF(L6=Rækker!AO50,Rækker!AO54,BW9)))))))</f>
        <v>0</v>
      </c>
      <c r="BW9" s="25">
        <f>IF(L6=Rækker!AR50,Rækker!AR54,IF(L6=Rækker!AU50,Rækker!AU54,IF(L6=Rækker!AX50,Rækker!AX54,IF(L6=Rækker!BA50,Rækker!BA54,IF(L6=Rækker!BD50,Rækker!BD54,IF(L6=Rækker!BG50,Rækker!BG54,0))))))</f>
        <v>0</v>
      </c>
      <c r="BX9" s="25">
        <f>IF(L6=Rækker!B50,Rækker!C54,IF(L6=Rækker!E50,Rækker!F54,IF(L6=Rækker!H50,Rækker!I54,IF(L6=Rækker!K50,Rækker!L54,IF(L6=Rækker!N50,Rækker!O54,IF(L6=Rækker!Q50,Rækker!R54,IF(L6=Rækker!T50,Rækker!U54,BY9)))))))</f>
        <v>1</v>
      </c>
      <c r="BY9" s="25">
        <f>IF(L6=Rækker!W50,Rækker!X54,IF(L6=Rækker!Z50,Rækker!AA54,IF(L6=Rækker!AC50,Rækker!AD54,IF(L6=Rækker!AF50,Rækker!AG54,IF(L6=Rækker!AI50,Rækker!AJ54,IF(L6=Rækker!AL50,Rækker!AM54,IF(L6=Rækker!AO50,Rækker!AP54,BZ9)))))))</f>
        <v>0</v>
      </c>
      <c r="BZ9" s="25">
        <f>IF(L6=Rækker!AR50,Rækker!AS54,IF(L6=Rækker!AU50,Rækker!AV54,IF(L6=Rækker!AX50,Rækker!AY54,IF(L6=Rækker!BA50,Rækker!BB54,IF(L6=Rækker!BD50,Rækker!BE54,IF(L6=Rækker!BG50,Rækker!BH54,0))))))</f>
        <v>0</v>
      </c>
      <c r="CA9" s="25">
        <f t="shared" ref="CA9:CA21" si="49">IF(CC9="x","X",IF(CC9="x*","X*",CC9))</f>
        <v>1</v>
      </c>
      <c r="CB9" s="25">
        <f t="shared" ref="CB9:CB21" si="50">IF(CF9="x","X",IF(CF9="1x","1X",IF(CF9="x2","X2",IF(CF9="1x2","1X2",CF9))))</f>
        <v>1</v>
      </c>
      <c r="CC9" s="25">
        <f>IF(N6=Rækker!B50,Rækker!B54,IF(N6=Rækker!E50,Rækker!E54,IF(N6=Rækker!H50,Rækker!H54,IF(N6=Rækker!K50,Rækker!K54,IF(N6=Rækker!N50,Rækker!N54,IF(N6=Rækker!Q50,Rækker!Q54,IF(N6=Rækker!T50,Rækker!T54,CD9)))))))</f>
        <v>1</v>
      </c>
      <c r="CD9" s="25">
        <f>IF(N6=Rækker!W50,Rækker!W54,IF(N6=Rækker!Z50,Rækker!Z54,IF(N6=Rækker!AC50,Rækker!AC54,IF(N6=Rækker!AF50,Rækker!AF54,IF(N6=Rækker!AI50,Rækker!AI54,IF(N6=Rækker!AL50,Rækker!AL54,IF(N6=Rækker!AO50,Rækker!AO54,CE9)))))))</f>
        <v>1</v>
      </c>
      <c r="CE9" s="25">
        <f>IF(N6=Rækker!AR50,Rækker!AR54,IF(N6=Rækker!AU50,Rækker!AU54,IF(N6=Rækker!AX50,Rækker!AX54,IF(N6=Rækker!BA50,Rækker!BA54,IF(N6=Rækker!BD50,Rækker!BD54,IF(N6=Rækker!BG50,Rækker!BG54,0))))))</f>
        <v>0</v>
      </c>
      <c r="CF9" s="25">
        <f>IF(N6=Rækker!B50,Rækker!C54,IF(N6=Rækker!E50,Rækker!F54,IF(N6=Rækker!H50,Rækker!I54,IF(N6=Rækker!K50,Rækker!L54,IF(N6=Rækker!N50,Rækker!O54,IF(N6=Rækker!Q50,Rækker!R54,IF(N6=Rækker!T50,Rækker!U54,CG9)))))))</f>
        <v>1</v>
      </c>
      <c r="CG9" s="25">
        <f>IF(N6=Rækker!W50,Rækker!X54,IF(N6=Rækker!Z50,Rækker!AA54,IF(N6=Rækker!AC50,Rækker!AD54,IF(N6=Rækker!AF50,Rækker!AG54,IF(N6=Rækker!AI50,Rækker!AJ54,IF(N6=Rækker!AL50,Rækker!AM54,IF(N6=Rækker!AO50,Rækker!AP54,CH9)))))))</f>
        <v>1</v>
      </c>
      <c r="CH9" s="25">
        <f>IF(N6=Rækker!AR50,Rækker!AS54,IF(N6=Rækker!AU50,Rækker!AV54,IF(N6=Rækker!AX50,Rækker!AY54,IF(N6=Rækker!BA50,Rækker!BB54,IF(N6=Rækker!BD50,Rækker!BE54,IF(N6=Rækker!BG50,Rækker!BH54,0))))))</f>
        <v>0</v>
      </c>
      <c r="CI9" s="25" t="str">
        <f t="shared" ref="CI9:CI21" si="51">IF(CK9="x","X",IF(CK9="x*","X*",CK9))</f>
        <v>1*</v>
      </c>
      <c r="CJ9" s="25">
        <f t="shared" ref="CJ9:CJ21" si="52">IF(CN9="x","X",IF(CN9="1x","1X",IF(CN9="x2","X2",IF(CN9="1x2","1X2",CN9))))</f>
        <v>1</v>
      </c>
      <c r="CK9" s="25" t="str">
        <f>IF(P6=Rækker!B50,Rækker!B54,IF(P6=Rækker!E50,Rækker!E54,IF(P6=Rækker!H50,Rækker!H54,IF(P6=Rækker!K50,Rækker!K54,IF(P6=Rækker!N50,Rækker!N54,IF(P6=Rækker!Q50,Rækker!Q54,IF(P6=Rækker!T50,Rækker!T54,CL9)))))))</f>
        <v>1*</v>
      </c>
      <c r="CL9" s="25" t="str">
        <f>IF(P6=Rækker!W50,Rækker!W54,IF(P6=Rækker!Z50,Rækker!Z54,IF(P6=Rækker!AC50,Rækker!AC54,IF(P6=Rækker!AF50,Rækker!AF54,IF(P6=Rækker!AI50,Rækker!AI54,IF(P6=Rækker!AL50,Rækker!AL54,IF(P6=Rækker!AO50,Rækker!AO54,CM9)))))))</f>
        <v>1*</v>
      </c>
      <c r="CM9" s="25" t="str">
        <f>IF(P6=Rækker!AR50,Rækker!AR54,IF(P6=Rækker!AU50,Rækker!AU54,IF(P6=Rækker!AX50,Rækker!AX54,IF(P6=Rækker!BA50,Rækker!BA54,IF(P6=Rækker!BD50,Rækker!BD54,IF(P6=Rækker!BG50,Rækker!BG54,0))))))</f>
        <v>1*</v>
      </c>
      <c r="CN9" s="25">
        <f>IF(P6=Rækker!B50,Rækker!C54,IF(P6=Rækker!E50,Rækker!F54,IF(P6=Rækker!H50,Rækker!I54,IF(P6=Rækker!K50,Rækker!L54,IF(P6=Rækker!N50,Rækker!O54,IF(P6=Rækker!Q50,Rækker!R54,IF(P6=Rækker!T50,Rækker!U54,CO9)))))))</f>
        <v>1</v>
      </c>
      <c r="CO9" s="25">
        <f>IF(P6=Rækker!W50,Rækker!X54,IF(P6=Rækker!Z50,Rækker!AA54,IF(P6=Rækker!AC50,Rækker!AD54,IF(P6=Rækker!AF50,Rækker!AG54,IF(P6=Rækker!AI50,Rækker!AJ54,IF(P6=Rækker!AL50,Rækker!AM54,IF(P6=Rækker!AO50,Rækker!AP54,CP9)))))))</f>
        <v>1</v>
      </c>
      <c r="CP9" s="25">
        <f>IF(P6=Rækker!AR50,Rækker!AS54,IF(P6=Rækker!AU50,Rækker!AV54,IF(P6=Rækker!AX50,Rækker!AY54,IF(P6=Rækker!BA50,Rækker!BB54,IF(P6=Rækker!BD50,Rækker!BE54,IF(P6=Rækker!BG50,Rækker!BH54,0))))))</f>
        <v>1</v>
      </c>
      <c r="CQ9" s="25" t="str">
        <f t="shared" ref="CQ9:CQ21" si="53">IF(CS9="x","X",IF(CS9="x*","X*",CS9))</f>
        <v>1*</v>
      </c>
      <c r="CR9" s="25">
        <f t="shared" ref="CR9:CR21" si="54">IF(CV9="x","X",IF(CV9="1x","1X",IF(CV9="x2","X2",IF(CV9="1x2","1X2",CV9))))</f>
        <v>1</v>
      </c>
      <c r="CS9" s="25" t="str">
        <f>IF(R6=Rækker!B50,Rækker!B54,IF(R6=Rækker!E50,Rækker!E54,IF(R6=Rækker!H50,Rækker!H54,IF(R6=Rækker!K50,Rækker!K54,IF(R6=Rækker!N50,Rækker!N54,IF(R6=Rækker!Q50,Rækker!Q54,IF(R6=Rækker!T50,Rækker!T54,CT9)))))))</f>
        <v>1*</v>
      </c>
      <c r="CT9" s="25">
        <f>IF(R6=Rækker!W50,Rækker!W54,IF(R6=Rækker!Z50,Rækker!Z54,IF(R6=Rækker!AC50,Rækker!AC54,IF(R6=Rækker!AF50,Rækker!AF54,IF(R6=Rækker!AI50,Rækker!AI54,IF(R6=Rækker!AL50,Rækker!AL54,IF(R6=Rækker!AO50,Rækker!AO54,CU9)))))))</f>
        <v>0</v>
      </c>
      <c r="CU9" s="25">
        <f>IF(R6=Rækker!AR50,Rækker!AR54,IF(R6=Rækker!AU50,Rækker!AU54,IF(R6=Rækker!AX50,Rækker!AX54,IF(R6=Rækker!BA50,Rækker!BA54,IF(R6=Rækker!BD50,Rækker!BD54,IF(R6=Rækker!BG50,Rækker!BG54,0))))))</f>
        <v>0</v>
      </c>
      <c r="CV9" s="25">
        <f>IF(R6=Rækker!B50,Rækker!C54,IF(R6=Rækker!E50,Rækker!F54,IF(R6=Rækker!H50,Rækker!I54,IF(R6=Rækker!K50,Rækker!L54,IF(R6=Rækker!N50,Rækker!O54,IF(R6=Rækker!Q50,Rækker!R54,IF(R6=Rækker!T50,Rækker!U54,CW9)))))))</f>
        <v>1</v>
      </c>
      <c r="CW9" s="25">
        <f>IF(R6=Rækker!W50,Rækker!X54,IF(R6=Rækker!Z50,Rækker!AA54,IF(R6=Rækker!AC50,Rækker!AD54,IF(R6=Rækker!AF50,Rækker!AG54,IF(R6=Rækker!AI50,Rækker!AJ54,IF(R6=Rækker!AL50,Rækker!AM54,IF(R6=Rækker!AO50,Rækker!AP54,CX9)))))))</f>
        <v>0</v>
      </c>
      <c r="CX9" s="25">
        <f>IF(R6=Rækker!AR50,Rækker!AS54,IF(R6=Rækker!AU50,Rækker!AV54,IF(R6=Rækker!AX50,Rækker!AY54,IF(R6=Rækker!BA50,Rækker!BB54,IF(R6=Rækker!BD50,Rækker!BE54,IF(R6=Rækker!BG50,Rækker!BH54,0))))))</f>
        <v>0</v>
      </c>
      <c r="CY9" s="25" t="str">
        <f t="shared" ref="CY9:CY21" si="55">IF(DA9="x","X",IF(DA9="x*","X*",DA9))</f>
        <v>1*</v>
      </c>
      <c r="CZ9" s="25">
        <f t="shared" ref="CZ9:CZ21" si="56">IF(DD9="x","X",IF(DD9="1x","1X",IF(DD9="x2","X2",IF(DD9="1x2","1X2",DD9))))</f>
        <v>1</v>
      </c>
      <c r="DA9" s="25" t="str">
        <f>IF(T6=Rækker!B50,Rækker!B54,IF(T6=Rækker!E50,Rækker!E54,IF(T6=Rækker!H50,Rækker!H54,IF(T6=Rækker!K50,Rækker!K54,IF(T6=Rækker!N50,Rækker!N54,IF(T6=Rækker!Q50,Rækker!Q54,IF(T6=Rækker!T50,Rækker!T54,DB9)))))))</f>
        <v>1*</v>
      </c>
      <c r="DB9" s="25">
        <f>IF(T6=Rækker!W50,Rækker!W54,IF(T6=Rækker!Z50,Rækker!Z54,IF(T6=Rækker!AC50,Rækker!AC54,IF(T6=Rækker!AF50,Rækker!AF54,IF(T6=Rækker!AI50,Rækker!AI54,IF(T6=Rækker!AL50,Rækker!AL54,IF(T6=Rækker!AO50,Rækker!AO54,DC9)))))))</f>
        <v>0</v>
      </c>
      <c r="DC9" s="25">
        <f>IF(T6=Rækker!AR50,Rækker!AR54,IF(T6=Rækker!AU50,Rækker!AU54,IF(T6=Rækker!AX50,Rækker!AX54,IF(T6=Rækker!BA50,Rækker!BA54,IF(T6=Rækker!BD50,Rækker!BD54,IF(T6=Rækker!BG50,Rækker!BG54,0))))))</f>
        <v>0</v>
      </c>
      <c r="DD9" s="25">
        <f>IF(T6=Rækker!B50,Rækker!C54,IF(T6=Rækker!E50,Rækker!F54,IF(T6=Rækker!H50,Rækker!I54,IF(T6=Rækker!K50,Rækker!L54,IF(T6=Rækker!N50,Rækker!O54,IF(T6=Rækker!Q50,Rækker!R54,IF(T6=Rækker!T50,Rækker!U54,DE9)))))))</f>
        <v>1</v>
      </c>
      <c r="DE9" s="25">
        <f>IF(T6=Rækker!W50,Rækker!X54,IF(T6=Rækker!Z50,Rækker!AA54,IF(T6=Rækker!AC50,Rækker!AD54,IF(T6=Rækker!AF50,Rækker!AG54,IF(T6=Rækker!AI50,Rækker!AJ54,IF(T6=Rækker!AL50,Rækker!AM54,IF(T6=Rækker!AO50,Rækker!AP54,DF9)))))))</f>
        <v>0</v>
      </c>
      <c r="DF9" s="25">
        <f>IF(T6=Rækker!AR50,Rækker!AS54,IF(T6=Rækker!AU50,Rækker!AV54,IF(T6=Rækker!AX50,Rækker!AY54,IF(T6=Rækker!BA50,Rækker!BB54,IF(T6=Rækker!BD50,Rækker!BE54,IF(T6=Rækker!BG50,Rækker!BH54,0))))))</f>
        <v>0</v>
      </c>
      <c r="DG9" s="25" t="str">
        <f t="shared" ref="DG9:DG21" si="57">IF(DI9="x","X",IF(DI9="x*","X*",DI9))</f>
        <v>1*</v>
      </c>
      <c r="DH9" s="25">
        <f t="shared" ref="DH9:DH21" si="58">IF(DL9="x","X",IF(DL9="1x","1X",IF(DL9="x2","X2",IF(DL9="1x2","1X2",DL9))))</f>
        <v>1</v>
      </c>
      <c r="DI9" s="25" t="str">
        <f>IF(V6=Rækker!B50,Rækker!B54,IF(V6=Rækker!E50,Rækker!E54,IF(V6=Rækker!H50,Rækker!H54,IF(V6=Rækker!K50,Rækker!K54,IF(V6=Rækker!N50,Rækker!N54,IF(V6=Rækker!Q50,Rækker!Q54,IF(V6=Rækker!T50,Rækker!T54,DJ9)))))))</f>
        <v>1*</v>
      </c>
      <c r="DJ9" s="25" t="str">
        <f>IF(V6=Rækker!W50,Rækker!W54,IF(V6=Rækker!Z50,Rækker!Z54,IF(V6=Rækker!AC50,Rækker!AC54,IF(V6=Rækker!AF50,Rækker!AF54,IF(V6=Rækker!AI50,Rækker!AI54,IF(V6=Rækker!AL50,Rækker!AL54,IF(V6=Rækker!AO50,Rækker!AO54,DK9)))))))</f>
        <v>1*</v>
      </c>
      <c r="DK9" s="25" t="str">
        <f>IF(V6=Rækker!AR50,Rækker!AR54,IF(V6=Rækker!AU50,Rækker!AU54,IF(V6=Rækker!AX50,Rækker!AX54,IF(V6=Rækker!BA50,Rækker!BA54,IF(V6=Rækker!BD50,Rækker!BD54,IF(V6=Rækker!BG50,Rækker!BG54,0))))))</f>
        <v>1*</v>
      </c>
      <c r="DL9" s="25">
        <f>IF(V6=Rækker!B50,Rækker!C54,IF(V6=Rækker!E50,Rækker!F54,IF(V6=Rækker!H50,Rækker!I54,IF(V6=Rækker!K50,Rækker!L54,IF(V6=Rækker!N50,Rækker!O54,IF(V6=Rækker!Q50,Rækker!R54,IF(V6=Rækker!T50,Rækker!U54,DM9)))))))</f>
        <v>1</v>
      </c>
      <c r="DM9" s="25">
        <f>IF(V6=Rækker!W50,Rækker!X54,IF(V6=Rækker!Z50,Rækker!AA54,IF(V6=Rækker!AC50,Rækker!AD54,IF(V6=Rækker!AF50,Rækker!AG54,IF(V6=Rækker!AI50,Rækker!AJ54,IF(V6=Rækker!AL50,Rækker!AM54,IF(V6=Rækker!AO50,Rækker!AP54,DN9)))))))</f>
        <v>1</v>
      </c>
      <c r="DN9" s="25">
        <f>IF(V6=Rækker!AR50,Rækker!AS54,IF(V6=Rækker!AU50,Rækker!AV54,IF(V6=Rækker!AX50,Rækker!AY54,IF(V6=Rækker!BA50,Rækker!BB54,IF(V6=Rækker!BD50,Rækker!BE54,IF(V6=Rækker!BG50,Rækker!BH54,0))))))</f>
        <v>1</v>
      </c>
      <c r="DO9" s="25" t="str">
        <f t="shared" ref="DO9:DO21" si="59">IF(DQ9="x","X",IF(DQ9="x*","X*",DQ9))</f>
        <v>1*</v>
      </c>
      <c r="DP9" s="25">
        <f t="shared" ref="DP9:DP21" si="60">IF(DT9="x","X",IF(DT9="1x","1X",IF(DT9="x2","X2",IF(DT9="1x2","1X2",DT9))))</f>
        <v>1</v>
      </c>
      <c r="DQ9" s="25" t="str">
        <f>IF(X6=Rækker!B50,Rækker!B54,IF(X6=Rækker!E50,Rækker!E54,IF(X6=Rækker!H50,Rækker!H54,IF(X6=Rækker!K50,Rækker!K54,IF(X6=Rækker!N50,Rækker!N54,IF(X6=Rækker!Q50,Rækker!Q54,IF(X6=Rækker!T50,Rækker!T54,DR9)))))))</f>
        <v>1*</v>
      </c>
      <c r="DR9" s="25" t="str">
        <f>IF(X6=Rækker!W50,Rækker!W54,IF(X6=Rækker!Z50,Rækker!Z54,IF(X6=Rækker!AC50,Rækker!AC54,IF(X6=Rækker!AF50,Rækker!AF54,IF(X6=Rækker!AI50,Rækker!AI54,IF(X6=Rækker!AL50,Rækker!AL54,IF(X6=Rækker!AO50,Rækker!AO54,DS9)))))))</f>
        <v>1*</v>
      </c>
      <c r="DS9" s="25">
        <f>IF(X6=Rækker!AR50,Rækker!AR54,IF(X6=Rækker!AU50,Rækker!AU54,IF(X6=Rækker!AX50,Rækker!AX54,IF(X6=Rækker!BA50,Rækker!BA54,IF(X6=Rækker!BD50,Rækker!BD54,IF(X6=Rækker!BG50,Rækker!BG54,0))))))</f>
        <v>0</v>
      </c>
      <c r="DT9" s="25">
        <f>IF(X6=Rækker!B50,Rækker!C54,IF(X6=Rækker!E50,Rækker!F54,IF(X6=Rækker!H50,Rækker!I54,IF(X6=Rækker!K50,Rækker!L54,IF(X6=Rækker!N50,Rækker!O54,IF(X6=Rækker!Q50,Rækker!R54,IF(X6=Rækker!T50,Rækker!U54,DU9)))))))</f>
        <v>1</v>
      </c>
      <c r="DU9" s="25">
        <f>IF(X6=Rækker!W50,Rækker!X54,IF(X6=Rækker!Z50,Rækker!AA54,IF(X6=Rækker!AC50,Rækker!AD54,IF(X6=Rækker!AF50,Rækker!AG54,IF(X6=Rækker!AI50,Rækker!AJ54,IF(X6=Rækker!AL50,Rækker!AM54,IF(X6=Rækker!AO50,Rækker!AP54,DV9)))))))</f>
        <v>1</v>
      </c>
      <c r="DV9" s="25">
        <f>IF(X6=Rækker!AR50,Rækker!AS54,IF(X6=Rækker!AU50,Rækker!AV54,IF(X6=Rækker!AX50,Rækker!AY54,IF(X6=Rækker!BA50,Rækker!BB54,IF(X6=Rækker!BD50,Rækker!BE54,IF(X6=Rækker!BG50,Rækker!BH54,0))))))</f>
        <v>0</v>
      </c>
      <c r="DW9" s="25" t="str">
        <f t="shared" ref="DW9:DW21" si="61">IF(DY9="x","X",IF(DY9="x*","X*",DY9))</f>
        <v>1*</v>
      </c>
      <c r="DX9" s="25">
        <f t="shared" ref="DX9:DX21" si="62">IF(EB9="x","X",IF(EB9="1x","1X",IF(EB9="x2","X2",IF(EB9="1x2","1X2",EB9))))</f>
        <v>1</v>
      </c>
      <c r="DY9" s="25" t="str">
        <f>IF(Z6=Rækker!B50,Rækker!B54,IF(Z6=Rækker!E50,Rækker!E54,IF(Z6=Rækker!H50,Rækker!H54,IF(Z6=Rækker!K50,Rækker!K54,IF(Z6=Rækker!N50,Rækker!N54,IF(Z6=Rækker!Q50,Rækker!Q54,IF(Z6=Rækker!T50,Rækker!T54,DZ9)))))))</f>
        <v>1*</v>
      </c>
      <c r="DZ9" s="25" t="str">
        <f>IF(Z6=Rækker!W50,Rækker!W54,IF(Z6=Rækker!Z50,Rækker!Z54,IF(Z6=Rækker!AC50,Rækker!AC54,IF(Z6=Rækker!AF50,Rækker!AF54,IF(Z6=Rækker!AI50,Rækker!AI54,IF(Z6=Rækker!AL50,Rækker!AL54,IF(Z6=Rækker!AO50,Rækker!AO54,EA9)))))))</f>
        <v>1*</v>
      </c>
      <c r="EA9" s="25">
        <f>IF(Z6=Rækker!AR50,Rækker!AR54,IF(Z6=Rækker!AU50,Rækker!AU54,IF(Z6=Rækker!AX50,Rækker!AX54,IF(Z6=Rækker!BA50,Rækker!BA54,IF(Z6=Rækker!BD50,Rækker!BD54,IF(Z6=Rækker!BG50,Rækker!BG54,0))))))</f>
        <v>0</v>
      </c>
      <c r="EB9" s="25">
        <f>IF(Z6=Rækker!B50,Rækker!C54,IF(Z6=Rækker!E50,Rækker!F54,IF(Z6=Rækker!H50,Rækker!I54,IF(Z6=Rækker!K50,Rækker!L54,IF(Z6=Rækker!N50,Rækker!O54,IF(Z6=Rækker!Q50,Rækker!R54,IF(Z6=Rækker!T50,Rækker!U54,EC9)))))))</f>
        <v>1</v>
      </c>
      <c r="EC9" s="25">
        <f>IF(Z6=Rækker!W50,Rækker!X54,IF(Z6=Rækker!Z50,Rækker!AA54,IF(Z6=Rækker!AC50,Rækker!AD54,IF(Z6=Rækker!AF50,Rækker!AG54,IF(Z6=Rækker!AI50,Rækker!AJ54,IF(Z6=Rækker!AL50,Rækker!AM54,IF(Z6=Rækker!AO50,Rækker!AP54,ED9)))))))</f>
        <v>1</v>
      </c>
      <c r="ED9" s="25">
        <f>IF(Z6=Rækker!AR50,Rækker!AS54,IF(Z6=Rækker!AU50,Rækker!AV54,IF(Z6=Rækker!AX50,Rækker!AY54,IF(Z6=Rækker!BA50,Rækker!BB54,IF(Z6=Rækker!BD50,Rækker!BE54,IF(Z6=Rækker!BG50,Rækker!BH54,0))))))</f>
        <v>0</v>
      </c>
      <c r="EE9" s="25" t="str">
        <f t="shared" ref="EE9:EE21" si="63">IF(EG9="x","X",IF(EG9="x*","X*",EG9))</f>
        <v>1*</v>
      </c>
      <c r="EF9" s="25">
        <f t="shared" ref="EF9:EF21" si="64">IF(EJ9="x","X",IF(EJ9="1x","1X",IF(EJ9="x2","X2",IF(EJ9="1x2","1X2",EJ9))))</f>
        <v>1</v>
      </c>
      <c r="EG9" s="25" t="str">
        <f>IF(AB6=Rækker!B50,Rækker!B54,IF(AB6=Rækker!E50,Rækker!E54,IF(AB6=Rækker!H50,Rækker!H54,IF(AB6=Rækker!K50,Rækker!K54,IF(AB6=Rækker!N50,Rækker!N54,IF(AB6=Rækker!Q50,Rækker!Q54,IF(AB6=Rækker!T50,Rækker!T54,EH9)))))))</f>
        <v>1*</v>
      </c>
      <c r="EH9" s="25" t="str">
        <f>IF(AB6=Rækker!W50,Rækker!W54,IF(AB6=Rækker!Z50,Rækker!Z54,IF(AB6=Rækker!AC50,Rækker!AC54,IF(AB6=Rækker!AF50,Rækker!AF54,IF(AB6=Rækker!AI50,Rækker!AI54,IF(AB6=Rækker!AL50,Rækker!AL54,IF(AB6=Rækker!AO50,Rækker!AO54,EI9)))))))</f>
        <v>1*</v>
      </c>
      <c r="EI9" s="25">
        <f>IF(AB6=Rækker!AR50,Rækker!AR54,IF(AB6=Rækker!AU50,Rækker!AU54,IF(AB6=Rækker!AX50,Rækker!AX54,IF(AB6=Rækker!BA50,Rækker!BA54,IF(AB6=Rækker!BD50,Rækker!BD54,IF(AB6=Rækker!BG50,Rækker!BG54,0))))))</f>
        <v>0</v>
      </c>
      <c r="EJ9" s="25">
        <f>IF(AB6=Rækker!B50,Rækker!C54,IF(AB6=Rækker!E50,Rækker!F54,IF(AB6=Rækker!H50,Rækker!I54,IF(AB6=Rækker!K50,Rækker!L54,IF(AB6=Rækker!N50,Rækker!O54,IF(AB6=Rækker!Q50,Rækker!R54,IF(AB6=Rækker!T50,Rækker!U54,EK9)))))))</f>
        <v>1</v>
      </c>
      <c r="EK9" s="25">
        <f>IF(AB6=Rækker!W50,Rækker!X54,IF(AB6=Rækker!Z50,Rækker!AA54,IF(AB6=Rækker!AC50,Rækker!AD54,IF(AB6=Rækker!AF50,Rækker!AG54,IF(AB6=Rækker!AI50,Rækker!AJ54,IF(AB6=Rækker!AL50,Rækker!AM54,IF(AB6=Rækker!AO50,Rækker!AP54,EL9)))))))</f>
        <v>1</v>
      </c>
      <c r="EL9" s="25">
        <f>IF(AB6=Rækker!AR50,Rækker!AS54,IF(AB6=Rækker!AU50,Rækker!AV54,IF(AB6=Rækker!AX50,Rækker!AY54,IF(AB6=Rækker!BA50,Rækker!BB54,IF(AB6=Rækker!BD50,Rækker!BE54,IF(AB6=Rækker!BG50,Rækker!BH54,0))))))</f>
        <v>0</v>
      </c>
      <c r="EM9" s="25" t="str">
        <f t="shared" ref="EM9:EM21" si="65">IF(EO9="x","X",IF(EO9="x*","X*",EO9))</f>
        <v>1*</v>
      </c>
      <c r="EN9" s="25">
        <f t="shared" ref="EN9:EN21" si="66">IF(ER9="x","X",IF(ER9="1x","1X",IF(ER9="x2","X2",IF(ER9="1x2","1X2",ER9))))</f>
        <v>1</v>
      </c>
      <c r="EO9" s="25" t="str">
        <f>IF(AD6=Rækker!B50,Rækker!B54,IF(AD6=Rækker!E50,Rækker!E54,IF(AD6=Rækker!H50,Rækker!H54,IF(AD6=Rækker!K50,Rækker!K54,IF(AD6=Rækker!N50,Rækker!N54,IF(AD6=Rækker!Q50,Rækker!Q54,IF(AD6=Rækker!T50,Rækker!T54,EP9)))))))</f>
        <v>1*</v>
      </c>
      <c r="EP9" s="25">
        <f>IF(AD6=Rækker!W50,Rækker!W54,IF(AD6=Rækker!Z50,Rækker!Z54,IF(AD6=Rækker!AC50,Rækker!AC54,IF(AD6=Rækker!AF50,Rækker!AF54,IF(AD6=Rækker!AI50,Rækker!AI54,IF(AD6=Rækker!AL50,Rækker!AL54,IF(AD6=Rækker!AO50,Rækker!AO54,EQ9)))))))</f>
        <v>0</v>
      </c>
      <c r="EQ9" s="25">
        <f>IF(AD6=Rækker!AR50,Rækker!AR54,IF(AD6=Rækker!AU50,Rækker!AU54,IF(AD6=Rækker!AX50,Rækker!AX54,IF(AD6=Rækker!BA50,Rækker!BA54,IF(AD6=Rækker!BD50,Rækker!BD54,IF(AD6=Rækker!BG50,Rækker!BG54,0))))))</f>
        <v>0</v>
      </c>
      <c r="ER9" s="25">
        <f>IF(AD6=Rækker!B50,Rækker!C54,IF(AD6=Rækker!E50,Rækker!F54,IF(AD6=Rækker!H50,Rækker!I54,IF(AD6=Rækker!K50,Rækker!L54,IF(AD6=Rækker!N50,Rækker!O54,IF(AD6=Rækker!Q50,Rækker!R54,IF(AD6=Rækker!T50,Rækker!U54,ES9)))))))</f>
        <v>1</v>
      </c>
      <c r="ES9" s="25">
        <f>IF(AD6=Rækker!W50,Rækker!X54,IF(AD6=Rækker!Z50,Rækker!AA54,IF(AD6=Rækker!AC50,Rækker!AD54,IF(AD6=Rækker!AF50,Rækker!AG54,IF(AD6=Rækker!AI50,Rækker!AJ54,IF(AD6=Rækker!AL50,Rækker!AM54,IF(AD6=Rækker!AO50,Rækker!AP54,ET9)))))))</f>
        <v>0</v>
      </c>
      <c r="ET9" s="25">
        <f>IF(AD6=Rækker!AR50,Rækker!AS54,IF(AD6=Rækker!AU50,Rækker!AV54,IF(AD6=Rækker!AX50,Rækker!AY54,IF(AD6=Rækker!BA50,Rækker!BB54,IF(AD6=Rækker!BD50,Rækker!BE54,IF(AD6=Rækker!BG50,Rækker!BH54,0))))))</f>
        <v>0</v>
      </c>
      <c r="EU9" s="25" t="str">
        <f t="shared" ref="EU9:EU21" si="67">IF(EW9="x","X",IF(EW9="x*","X*",EW9))</f>
        <v>1*</v>
      </c>
      <c r="EV9" s="25">
        <f t="shared" ref="EV9:EV21" si="68">IF(EZ9="x","X",IF(EZ9="1x","1X",IF(EZ9="x2","X2",IF(EZ9="1x2","1X2",EZ9))))</f>
        <v>1</v>
      </c>
      <c r="EW9" s="25" t="str">
        <f>IF(AF6=Rækker!B50,Rækker!B54,IF(AF6=Rækker!E50,Rækker!E54,IF(AF6=Rækker!H50,Rækker!H54,IF(AF6=Rækker!K50,Rækker!K54,IF(AF6=Rækker!N50,Rækker!N54,IF(AF6=Rækker!Q50,Rækker!Q54,IF(AF6=Rækker!T50,Rækker!T54,EX9)))))))</f>
        <v>1*</v>
      </c>
      <c r="EX9" s="25" t="str">
        <f>IF(AF6=Rækker!W50,Rækker!W54,IF(AF6=Rækker!Z50,Rækker!Z54,IF(AF6=Rækker!AC50,Rækker!AC54,IF(AF6=Rækker!AF50,Rækker!AF54,IF(AF6=Rækker!AI50,Rækker!AI54,IF(AF6=Rækker!AL50,Rækker!AL54,IF(AF6=Rækker!AO50,Rækker!AO54,EY9)))))))</f>
        <v>1*</v>
      </c>
      <c r="EY9" s="25" t="str">
        <f>IF(AF6=Rækker!AR50,Rækker!AR54,IF(AF6=Rækker!AU50,Rækker!AU54,IF(AF6=Rækker!AX50,Rækker!AX54,IF(AF6=Rækker!BA50,Rækker!BA54,IF(AF6=Rækker!BD50,Rækker!BD54,IF(AF6=Rækker!BG50,Rækker!BG54,0))))))</f>
        <v>1*</v>
      </c>
      <c r="EZ9" s="25">
        <f>IF(AF6=Rækker!B50,Rækker!C54,IF(AF6=Rækker!E50,Rækker!F54,IF(AF6=Rækker!H50,Rækker!I54,IF(AF6=Rækker!K50,Rækker!L54,IF(AF6=Rækker!N50,Rækker!O54,IF(AF6=Rækker!Q50,Rækker!R54,IF(AF6=Rækker!T50,Rækker!U54,FA9)))))))</f>
        <v>1</v>
      </c>
      <c r="FA9" s="25">
        <f>IF(AF6=Rækker!W50,Rækker!X54,IF(AF6=Rækker!Z50,Rækker!AA54,IF(AF6=Rækker!AC50,Rækker!AD54,IF(AF6=Rækker!AF50,Rækker!AG54,IF(AF6=Rækker!AI50,Rækker!AJ54,IF(AF6=Rækker!AL50,Rækker!AM54,IF(AF6=Rækker!AO50,Rækker!AP54,FB9)))))))</f>
        <v>1</v>
      </c>
      <c r="FB9" s="25">
        <f>IF(AF6=Rækker!AR50,Rækker!AS54,IF(AF6=Rækker!AU50,Rækker!AV54,IF(AF6=Rækker!AX50,Rækker!AY54,IF(AF6=Rækker!BA50,Rækker!BB54,IF(AF6=Rækker!BD50,Rækker!BE54,IF(AF6=Rækker!BG50,Rækker!BH54,0))))))</f>
        <v>1</v>
      </c>
      <c r="FC9" s="25" t="str">
        <f t="shared" ref="FC9:FC21" si="69">IF(FE9="x","X",IF(FE9="x*","X*",FE9))</f>
        <v>1*</v>
      </c>
      <c r="FD9" s="25">
        <f t="shared" ref="FD9:FD21" si="70">IF(FH9="x","X",IF(FH9="1x","1X",IF(FH9="x2","X2",IF(FH9="1x2","1X2",FH9))))</f>
        <v>1</v>
      </c>
      <c r="FE9" s="25" t="str">
        <f>IF(AH6=Rækker!B50,Rækker!B54,IF(AH6=Rækker!E50,Rækker!E54,IF(AH6=Rækker!H50,Rækker!H54,IF(AH6=Rækker!K50,Rækker!K54,IF(AH6=Rækker!N50,Rækker!N54,IF(AH6=Rækker!Q50,Rækker!Q54,IF(AH6=Rækker!T50,Rækker!T54,FF9)))))))</f>
        <v>1*</v>
      </c>
      <c r="FF9" s="25" t="str">
        <f>IF(AH6=Rækker!W50,Rækker!W54,IF(AH6=Rækker!Z50,Rækker!Z54,IF(AH6=Rækker!AC50,Rækker!AC54,IF(AH6=Rækker!AF50,Rækker!AF54,IF(AH6=Rækker!AI50,Rækker!AI54,IF(AH6=Rækker!AL50,Rækker!AL54,IF(AH6=Rækker!AO50,Rækker!AO54,FG9)))))))</f>
        <v>1*</v>
      </c>
      <c r="FG9" s="25" t="str">
        <f>IF(AH6=Rækker!AR50,Rækker!AR54,IF(AH6=Rækker!AU50,Rækker!AU54,IF(AH6=Rækker!AX50,Rækker!AX54,IF(AH6=Rækker!BA50,Rækker!BA54,IF(AH6=Rækker!BD50,Rækker!BD54,IF(AH6=Rækker!BG50,Rækker!BG54,0))))))</f>
        <v>1*</v>
      </c>
      <c r="FH9" s="25">
        <f>IF(AH6=Rækker!B50,Rækker!C54,IF(AH6=Rækker!E50,Rækker!F54,IF(AH6=Rækker!H50,Rækker!I54,IF(AH6=Rækker!K50,Rækker!L54,IF(AH6=Rækker!N50,Rækker!O54,IF(AH6=Rækker!Q50,Rækker!R54,IF(AH6=Rækker!T50,Rækker!U54,FI9)))))))</f>
        <v>1</v>
      </c>
      <c r="FI9" s="25">
        <f>IF(AH6=Rækker!W50,Rækker!X54,IF(AH6=Rækker!Z50,Rækker!AA54,IF(AH6=Rækker!AC50,Rækker!AD54,IF(AH6=Rækker!AF50,Rækker!AG54,IF(AH6=Rækker!AI50,Rækker!AJ54,IF(AH6=Rækker!AL50,Rækker!AM54,IF(AH6=Rækker!AO50,Rækker!AP54,FJ9)))))))</f>
        <v>1</v>
      </c>
      <c r="FJ9" s="25">
        <f>IF(AH6=Rækker!AR50,Rækker!AS54,IF(AH6=Rækker!AU50,Rækker!AV54,IF(AH6=Rækker!AX50,Rækker!AY54,IF(AH6=Rækker!BA50,Rækker!BB54,IF(AH6=Rækker!BD50,Rækker!BE54,IF(AH6=Rækker!BG50,Rækker!BH54,0))))))</f>
        <v>1</v>
      </c>
      <c r="FK9" s="25">
        <f t="shared" ref="FK9:FK21" si="71">IF(FM9="x","X",IF(FM9="x*","X*",FM9))</f>
        <v>1</v>
      </c>
      <c r="FL9" s="25" t="str">
        <f t="shared" ref="FL9:FL21" si="72">IF(FP9="x","X",IF(FP9="1x","1X",IF(FP9="x2","X2",IF(FP9="1x2","1X2",FP9))))</f>
        <v>1X2</v>
      </c>
      <c r="FM9" s="25">
        <f>IF(AJ6=Rækker!B50,Rækker!B54,IF(AJ6=Rækker!E50,Rækker!E54,IF(AJ6=Rækker!H50,Rækker!H54,IF(AJ6=Rækker!K50,Rækker!K54,IF(AJ6=Rækker!N50,Rækker!N54,IF(AJ6=Rækker!Q50,Rækker!Q54,IF(AJ6=Rækker!T50,Rækker!T54,FN9)))))))</f>
        <v>1</v>
      </c>
      <c r="FN9" s="25">
        <f>IF(AJ6=Rækker!W50,Rækker!W54,IF(AJ6=Rækker!Z50,Rækker!Z54,IF(AJ6=Rækker!AC50,Rækker!AC54,IF(AJ6=Rækker!AF50,Rækker!AF54,IF(AJ6=Rækker!AI50,Rækker!AI54,IF(AJ6=Rækker!AL50,Rækker!AL54,IF(AJ6=Rækker!AO50,Rækker!AO54,FO9)))))))</f>
        <v>1</v>
      </c>
      <c r="FO9" s="25">
        <f>IF(AJ6=Rækker!AR50,Rækker!AR54,IF(AJ6=Rækker!AU50,Rækker!AU54,IF(AJ6=Rækker!AX50,Rækker!AX54,IF(AJ6=Rækker!BA50,Rækker!BA54,IF(AJ6=Rækker!BD50,Rækker!BD54,IF(AJ6=Rækker!BG50,Rækker!BG54,0))))))</f>
        <v>1</v>
      </c>
      <c r="FP9" s="25" t="str">
        <f>IF(AJ6=Rækker!B50,Rækker!C54,IF(AJ6=Rækker!E50,Rækker!F54,IF(AJ6=Rækker!H50,Rækker!I54,IF(AJ6=Rækker!K50,Rækker!L54,IF(AJ6=Rækker!N50,Rækker!O54,IF(AJ6=Rækker!Q50,Rækker!R54,IF(AJ6=Rækker!T50,Rækker!U54,FQ9)))))))</f>
        <v>1x2</v>
      </c>
      <c r="FQ9" s="25" t="str">
        <f>IF(AJ6=Rækker!W50,Rækker!X54,IF(AJ6=Rækker!Z50,Rækker!AA54,IF(AJ6=Rækker!AC50,Rækker!AD54,IF(AJ6=Rækker!AF50,Rækker!AG54,IF(AJ6=Rækker!AI50,Rækker!AJ54,IF(AJ6=Rækker!AL50,Rækker!AM54,IF(AJ6=Rækker!AO50,Rækker!AP54,FR9)))))))</f>
        <v>1x2</v>
      </c>
      <c r="FR9" s="25" t="str">
        <f>IF(AJ6=Rækker!AR50,Rækker!AS54,IF(AJ6=Rækker!AU50,Rækker!AV54,IF(AJ6=Rækker!AX50,Rækker!AY54,IF(AJ6=Rækker!BA50,Rækker!BB54,IF(AJ6=Rækker!BD50,Rækker!BE54,IF(AJ6=Rækker!BG50,Rækker!BH54,0))))))</f>
        <v>1x2</v>
      </c>
      <c r="FS9" s="25">
        <f t="shared" ref="FS9:FS21" si="73">IF(FU9="x","X",IF(FU9="x*","X*",FU9))</f>
        <v>1</v>
      </c>
      <c r="FT9" s="25">
        <f t="shared" ref="FT9:FT21" si="74">IF(FX9="x","X",IF(FX9="1x","1X",IF(FX9="x2","X2",IF(FX9="1x2","1X2",FX9))))</f>
        <v>12</v>
      </c>
      <c r="FU9" s="25">
        <f>IF(AL6=Rækker!B50,Rækker!B54,IF(AL6=Rækker!E50,Rækker!E54,IF(AL6=Rækker!H50,Rækker!H54,IF(AL6=Rækker!K50,Rækker!K54,IF(AL6=Rækker!N50,Rækker!N54,IF(AL6=Rækker!Q50,Rækker!Q54,IF(AL6=Rækker!T50,Rækker!T54,FV9)))))))</f>
        <v>1</v>
      </c>
      <c r="FV9" s="25">
        <f>IF(AL6=Rækker!W50,Rækker!W54,IF(AL6=Rækker!Z50,Rækker!Z54,IF(AL6=Rækker!AC50,Rækker!AC54,IF(AL6=Rækker!AF50,Rækker!AF54,IF(AL6=Rækker!AI50,Rækker!AI54,IF(AL6=Rækker!AL50,Rækker!AL54,IF(AL6=Rækker!AO50,Rækker!AO54,FW9)))))))</f>
        <v>1</v>
      </c>
      <c r="FW9" s="25">
        <f>IF(AL6=Rækker!AR50,Rækker!AR54,IF(AL6=Rækker!AU50,Rækker!AU54,IF(AL6=Rækker!AX50,Rækker!AX54,IF(AL6=Rækker!BA50,Rækker!BA54,IF(AL6=Rækker!BD50,Rækker!BD54,IF(AL6=Rækker!BG50,Rækker!BG54,0))))))</f>
        <v>1</v>
      </c>
      <c r="FX9" s="25">
        <f>IF(AL6=Rækker!B50,Rækker!C54,IF(AL6=Rækker!E50,Rækker!F54,IF(AL6=Rækker!H50,Rækker!I54,IF(AL6=Rækker!K50,Rækker!L54,IF(AL6=Rækker!N50,Rækker!O54,IF(AL6=Rækker!Q50,Rækker!R54,IF(AL6=Rækker!T50,Rækker!U54,FY9)))))))</f>
        <v>12</v>
      </c>
      <c r="FY9" s="25">
        <f>IF(AL6=Rækker!W50,Rækker!X54,IF(AL6=Rækker!Z50,Rækker!AA54,IF(AL6=Rækker!AC50,Rækker!AD54,IF(AL6=Rækker!AF50,Rækker!AG54,IF(AL6=Rækker!AI50,Rækker!AJ54,IF(AL6=Rækker!AL50,Rækker!AM54,IF(AL6=Rækker!AO50,Rækker!AP54,FZ9)))))))</f>
        <v>12</v>
      </c>
      <c r="FZ9" s="25">
        <f>IF(AL6=Rækker!AR50,Rækker!AS54,IF(AL6=Rækker!AU50,Rækker!AV54,IF(AL6=Rækker!AX50,Rækker!AY54,IF(AL6=Rækker!BA50,Rækker!BB54,IF(AL6=Rækker!BD50,Rækker!BE54,IF(AL6=Rækker!BG50,Rækker!BH54,0))))))</f>
        <v>12</v>
      </c>
      <c r="GA9" s="25" t="str">
        <f t="shared" ref="GA9:GA21" si="75">IF(GC9="x","X",IF(GC9="x*","X*",GC9))</f>
        <v>1*</v>
      </c>
      <c r="GB9" s="25">
        <f t="shared" ref="GB9:GB21" si="76">IF(GF9="x","X",IF(GF9="1x","1X",IF(GF9="x2","X2",IF(GF9="1x2","1X2",GF9))))</f>
        <v>1</v>
      </c>
      <c r="GC9" s="25" t="str">
        <f>IF(AN6=Rækker!B50,Rækker!B54,IF(AN6=Rækker!E50,Rækker!E54,IF(AN6=Rækker!H50,Rækker!H54,IF(AN6=Rækker!K50,Rækker!K54,IF(AN6=Rækker!N50,Rækker!N54,IF(AN6=Rækker!Q50,Rækker!Q54,IF(AN6=Rækker!T50,Rækker!T54,GD9)))))))</f>
        <v>1*</v>
      </c>
      <c r="GD9" s="25" t="str">
        <f>IF(AN6=Rækker!W50,Rækker!W54,IF(AN6=Rækker!Z50,Rækker!Z54,IF(AN6=Rækker!AC50,Rækker!AC54,IF(AN6=Rækker!AF50,Rækker!AF54,IF(AN6=Rækker!AI50,Rækker!AI54,IF(AN6=Rækker!AL50,Rækker!AL54,IF(AN6=Rækker!AO50,Rækker!AO54,GE9)))))))</f>
        <v>1*</v>
      </c>
      <c r="GE9" s="25">
        <f>IF(AN6=Rækker!AR50,Rækker!AR54,IF(AN6=Rækker!AU50,Rækker!AU54,IF(AN6=Rækker!AX50,Rækker!AX54,IF(AN6=Rækker!BA50,Rækker!BA54,IF(AN6=Rækker!BD50,Rækker!BD54,IF(AN6=Rækker!BG50,Rækker!BG54,0))))))</f>
        <v>0</v>
      </c>
      <c r="GF9" s="25">
        <f>IF(AN6=Rækker!B50,Rækker!C54,IF(AN6=Rækker!E50,Rækker!F54,IF(AN6=Rækker!H50,Rækker!I54,IF(AN6=Rækker!K50,Rækker!L54,IF(AN6=Rækker!N50,Rækker!O54,IF(AN6=Rækker!Q50,Rækker!R54,IF(AN6=Rækker!T50,Rækker!U54,GG9)))))))</f>
        <v>1</v>
      </c>
      <c r="GG9" s="25">
        <f>IF(AN6=Rækker!W50,Rækker!X54,IF(AN6=Rækker!Z50,Rækker!AA54,IF(AN6=Rækker!AC50,Rækker!AD54,IF(AN6=Rækker!AF50,Rækker!AG54,IF(AN6=Rækker!AI50,Rækker!AJ54,IF(AN6=Rækker!AL50,Rækker!AM54,IF(AN6=Rækker!AO50,Rækker!AP54,GH9)))))))</f>
        <v>1</v>
      </c>
      <c r="GH9" s="25">
        <f>IF(AN6=Rækker!AR50,Rækker!AS54,IF(AN6=Rækker!AU50,Rækker!AV54,IF(AN6=Rækker!AX50,Rækker!AY54,IF(AN6=Rækker!BA50,Rækker!BB54,IF(AN6=Rækker!BD50,Rækker!BE54,IF(AN6=Rækker!BG50,Rækker!BH54,0))))))</f>
        <v>0</v>
      </c>
      <c r="GI9" s="25" t="str">
        <f t="shared" ref="GI9:GI21" si="77">IF(GK9="x","X",IF(GK9="x*","X*",GK9))</f>
        <v>1*</v>
      </c>
      <c r="GJ9" s="25">
        <f t="shared" ref="GJ9:GJ21" si="78">IF(GN9="x","X",IF(GN9="1x","1X",IF(GN9="x2","X2",IF(GN9="1x2","1X2",GN9))))</f>
        <v>1</v>
      </c>
      <c r="GK9" s="25" t="str">
        <f>IF(AP6=Rækker!B50,Rækker!B54,IF(AP6=Rækker!E50,Rækker!E54,IF(AP6=Rækker!H50,Rækker!H54,IF(AP6=Rækker!K50,Rækker!K54,IF(AP6=Rækker!N50,Rækker!N54,IF(AP6=Rækker!Q50,Rækker!Q54,IF(AP6=Rækker!T50,Rækker!T54,GL9)))))))</f>
        <v>1*</v>
      </c>
      <c r="GL9" s="25">
        <f>IF(AP6=Rækker!W50,Rækker!W54,IF(AP6=Rækker!Z50,Rækker!Z54,IF(AP6=Rækker!AC50,Rækker!AC54,IF(AP6=Rækker!AF50,Rækker!AF54,IF(AP6=Rækker!AI50,Rækker!AI54,IF(AP6=Rækker!AL50,Rækker!AL54,IF(AP6=Rækker!AO50,Rækker!AO54,GM9)))))))</f>
        <v>0</v>
      </c>
      <c r="GM9" s="25">
        <f>IF(AP6=Rækker!AR50,Rækker!AR54,IF(AP6=Rækker!AU50,Rækker!AU54,IF(AP6=Rækker!AX50,Rækker!AX54,IF(AP6=Rækker!BA50,Rækker!BA54,IF(AP6=Rækker!BD50,Rækker!BD54,IF(AP6=Rækker!BG50,Rækker!BG54,0))))))</f>
        <v>0</v>
      </c>
      <c r="GN9" s="25">
        <f>IF(AP6=Rækker!B50,Rækker!C54,IF(AP6=Rækker!E50,Rækker!F54,IF(AP6=Rækker!H50,Rækker!I54,IF(AP6=Rækker!K50,Rækker!L54,IF(AP6=Rækker!N50,Rækker!O54,IF(AP6=Rækker!Q50,Rækker!R54,IF(AP6=Rækker!T50,Rækker!U54,GO9)))))))</f>
        <v>1</v>
      </c>
      <c r="GO9" s="25">
        <f>IF(AP6=Rækker!W50,Rækker!X54,IF(AP6=Rækker!Z50,Rækker!AA54,IF(AP6=Rækker!AC50,Rækker!AD54,IF(AP6=Rækker!AF50,Rækker!AG54,IF(AP6=Rækker!AI50,Rækker!AJ54,IF(AP6=Rækker!AL50,Rækker!AM54,IF(AP6=Rækker!AO50,Rækker!AP54,GP9)))))))</f>
        <v>0</v>
      </c>
      <c r="GP9" s="25">
        <f>IF(AP6=Rækker!AR50,Rækker!AS54,IF(AP6=Rækker!AU50,Rækker!AV54,IF(AP6=Rækker!AX50,Rækker!AY54,IF(AP6=Rækker!BA50,Rækker!BB54,IF(AP6=Rækker!BD50,Rækker!BE54,IF(AP6=Rækker!BG50,Rækker!BH54,0))))))</f>
        <v>0</v>
      </c>
      <c r="GQ9" s="25" t="str">
        <f t="shared" ref="GQ9:GQ21" si="79">IF(GS9="x","X",IF(GS9="x*","X*",GS9))</f>
        <v>1*</v>
      </c>
      <c r="GR9" s="25">
        <f t="shared" ref="GR9:GR21" si="80">IF(GV9="x","X",IF(GV9="1x","1X",IF(GV9="x2","X2",IF(GV9="1x2","1X2",GV9))))</f>
        <v>1</v>
      </c>
      <c r="GS9" s="25" t="str">
        <f>IF(AR6=Rækker!B50,Rækker!B54,IF(AR6=Rækker!E50,Rækker!E54,IF(AR6=Rækker!H50,Rækker!H54,IF(AR6=Rækker!K50,Rækker!K54,IF(AR6=Rækker!N50,Rækker!N54,IF(AR6=Rækker!Q50,Rækker!Q54,IF(AR6=Rækker!T50,Rækker!T54,GT9)))))))</f>
        <v>1*</v>
      </c>
      <c r="GT9" s="25">
        <f>IF(AR6=Rækker!W50,Rækker!W54,IF(AR6=Rækker!Z50,Rækker!Z54,IF(AR6=Rækker!AC50,Rækker!AC54,IF(AR6=Rækker!AF50,Rækker!AF54,IF(AR6=Rækker!AI50,Rækker!AI54,IF(AR6=Rækker!AL50,Rækker!AL54,IF(AR6=Rækker!AO50,Rækker!AO54,GU9)))))))</f>
        <v>0</v>
      </c>
      <c r="GU9" s="25">
        <f>IF(AR6=Rækker!AR50,Rækker!AR54,IF(AR6=Rækker!AU50,Rækker!AU54,IF(AR6=Rækker!AX50,Rækker!AX54,IF(AR6=Rækker!BA50,Rækker!BA54,IF(AR6=Rækker!BD50,Rækker!BD54,IF(AR6=Rækker!BG50,Rækker!BG54,0))))))</f>
        <v>0</v>
      </c>
      <c r="GV9" s="25">
        <f>IF(AR6=Rækker!B50,Rækker!C54,IF(AR6=Rækker!E50,Rækker!F54,IF(AR6=Rækker!H50,Rækker!I54,IF(AR6=Rækker!K50,Rækker!L54,IF(AR6=Rækker!N50,Rækker!O54,IF(AR6=Rækker!Q50,Rækker!R54,IF(AR6=Rækker!T50,Rækker!U54,GW9)))))))</f>
        <v>1</v>
      </c>
      <c r="GW9" s="25">
        <f>IF(AR6=Rækker!W50,Rækker!X54,IF(AR6=Rækker!Z50,Rækker!AA54,IF(AR6=Rækker!AC50,Rækker!AD54,IF(AR6=Rækker!AF50,Rækker!AG54,IF(AR6=Rækker!AI50,Rækker!AJ54,IF(AR6=Rækker!AL50,Rækker!AM54,IF(AR6=Rækker!AO50,Rækker!AP54,GX9)))))))</f>
        <v>0</v>
      </c>
      <c r="GX9" s="25">
        <f>IF(AR6=Rækker!AR50,Rækker!AS54,IF(AR6=Rækker!AU50,Rækker!AV54,IF(AR6=Rækker!AX50,Rækker!AY54,IF(AR6=Rækker!BA50,Rækker!BB54,IF(AR6=Rækker!BD50,Rækker!BE54,IF(AR6=Rækker!BG50,Rækker!BH54,0))))))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Bristol C - West Bromwich..........................................................................................</v>
      </c>
      <c r="D10" s="121" t="s">
        <v>109</v>
      </c>
      <c r="E10" s="92" t="str">
        <f>IF('1. Division'!E10&lt;&gt;"",'1. Division'!E10,"")</f>
        <v/>
      </c>
      <c r="F10" s="36">
        <f t="shared" si="0"/>
        <v>2</v>
      </c>
      <c r="G10" s="37" t="str">
        <f t="shared" si="1"/>
        <v>X2</v>
      </c>
      <c r="H10" s="36">
        <f t="shared" si="2"/>
        <v>1</v>
      </c>
      <c r="I10" s="37" t="str">
        <f t="shared" si="3"/>
        <v>1X</v>
      </c>
      <c r="J10" s="36">
        <f t="shared" si="4"/>
        <v>1</v>
      </c>
      <c r="K10" s="38">
        <f t="shared" si="5"/>
        <v>12</v>
      </c>
      <c r="L10" s="36">
        <f t="shared" si="6"/>
        <v>1</v>
      </c>
      <c r="M10" s="38" t="str">
        <f t="shared" si="7"/>
        <v>1X</v>
      </c>
      <c r="N10" s="36">
        <f t="shared" si="8"/>
        <v>1</v>
      </c>
      <c r="O10" s="38">
        <f t="shared" si="9"/>
        <v>12</v>
      </c>
      <c r="P10" s="36">
        <f t="shared" si="10"/>
        <v>1</v>
      </c>
      <c r="Q10" s="38" t="str">
        <f t="shared" si="11"/>
        <v>1X</v>
      </c>
      <c r="R10" s="36" t="str">
        <f t="shared" si="12"/>
        <v>X</v>
      </c>
      <c r="S10" s="38" t="str">
        <f t="shared" si="13"/>
        <v>X2</v>
      </c>
      <c r="T10" s="36">
        <f t="shared" si="14"/>
        <v>1</v>
      </c>
      <c r="U10" s="38">
        <f t="shared" si="15"/>
        <v>1</v>
      </c>
      <c r="V10" s="36">
        <f t="shared" si="16"/>
        <v>2</v>
      </c>
      <c r="W10" s="38" t="str">
        <f t="shared" si="17"/>
        <v>X2</v>
      </c>
      <c r="X10" s="36">
        <f t="shared" si="18"/>
        <v>1</v>
      </c>
      <c r="Y10" s="38" t="str">
        <f t="shared" si="19"/>
        <v>1X</v>
      </c>
      <c r="Z10" s="36">
        <f t="shared" si="20"/>
        <v>1</v>
      </c>
      <c r="AA10" s="38">
        <f t="shared" si="21"/>
        <v>12</v>
      </c>
      <c r="AB10" s="36">
        <f t="shared" si="22"/>
        <v>1</v>
      </c>
      <c r="AC10" s="38" t="str">
        <f t="shared" si="23"/>
        <v>1X</v>
      </c>
      <c r="AD10" s="36">
        <f t="shared" si="24"/>
        <v>1</v>
      </c>
      <c r="AE10" s="38" t="str">
        <f t="shared" si="25"/>
        <v>1X</v>
      </c>
      <c r="AF10" s="36" t="str">
        <f t="shared" si="26"/>
        <v>X</v>
      </c>
      <c r="AG10" s="38" t="str">
        <f t="shared" si="27"/>
        <v>1X</v>
      </c>
      <c r="AH10" s="36">
        <f t="shared" si="28"/>
        <v>1</v>
      </c>
      <c r="AI10" s="38">
        <f t="shared" si="29"/>
        <v>1</v>
      </c>
      <c r="AJ10" s="36" t="str">
        <f t="shared" si="30"/>
        <v>1*</v>
      </c>
      <c r="AK10" s="38">
        <f t="shared" si="31"/>
        <v>1</v>
      </c>
      <c r="AL10" s="36" t="str">
        <f t="shared" si="32"/>
        <v>1*</v>
      </c>
      <c r="AM10" s="38">
        <f t="shared" si="33"/>
        <v>1</v>
      </c>
      <c r="AN10" s="36" t="str">
        <f t="shared" si="34"/>
        <v>X</v>
      </c>
      <c r="AO10" s="38" t="str">
        <f t="shared" si="35"/>
        <v>X</v>
      </c>
      <c r="AP10" s="36" t="str">
        <f t="shared" si="36"/>
        <v>X</v>
      </c>
      <c r="AQ10" s="38" t="str">
        <f t="shared" si="37"/>
        <v>1X2</v>
      </c>
      <c r="AR10" s="36">
        <f t="shared" si="38"/>
        <v>1</v>
      </c>
      <c r="AS10" s="37" t="str">
        <f t="shared" si="39"/>
        <v>1X</v>
      </c>
      <c r="AT10" s="21">
        <f t="shared" si="40"/>
        <v>0</v>
      </c>
      <c r="AU10" s="25">
        <f t="shared" si="41"/>
        <v>2</v>
      </c>
      <c r="AV10" s="25" t="str">
        <f t="shared" si="42"/>
        <v>X2</v>
      </c>
      <c r="AW10" s="25">
        <f>IF(F6=Rækker!B50,Rækker!B55,IF(F6=Rækker!E50,Rækker!E55,IF(F6=Rækker!H50,Rækker!H55,IF(F6=Rækker!K50,Rækker!K55,IF(F6=Rækker!N50,Rækker!N55,IF(F6=Rækker!Q50,Rækker!Q55,IF(F6=Rækker!T50,Rækker!T55,AX10)))))))</f>
        <v>2</v>
      </c>
      <c r="AX10" s="25">
        <f>IF(F6=Rækker!W50,Rækker!W55,IF(F6=Rækker!Z50,Rækker!Z55,IF(F6=Rækker!AC50,Rækker!AC55,IF(F6=Rækker!AF50,Rækker!AF55,IF(F6=Rækker!AI50,Rækker!AI55,IF(F6=Rækker!AL50,Rækker!AL55,IF(F6=Rækker!AO50,Rækker!AO55,AY10)))))))</f>
        <v>2</v>
      </c>
      <c r="AY10" s="25">
        <f>IF(F6=Rækker!AR50,Rækker!AR55,IF(F6=Rækker!AU50,Rækker!AU55,IF(F6=Rækker!AX50,Rækker!AX55,IF(F6=Rækker!BA50,Rækker!BA55,IF(F6=Rækker!BD50,Rækker!BD55,IF(F6=Rækker!BG50,Rækker!BG55,0))))))</f>
        <v>0</v>
      </c>
      <c r="AZ10" s="25" t="str">
        <f>IF(F6=Rækker!B50,Rækker!C55,IF(F6=Rækker!E50,Rækker!F55,IF(F6=Rækker!H50,Rækker!I55,IF(F6=Rækker!K50,Rækker!L55,IF(F6=Rækker!N50,Rækker!O55,IF(F6=Rækker!Q50,Rækker!R55,IF(F6=Rækker!T50,Rækker!U55,BA10)))))))</f>
        <v>x2</v>
      </c>
      <c r="BA10" s="25" t="str">
        <f>IF(F6=Rækker!W50,Rækker!X55,IF(F6=Rækker!Z50,Rækker!AA55,IF(F6=Rækker!AC50,Rækker!AD55,IF(F6=Rækker!AF50,Rækker!AG55,IF(F6=Rækker!AI50,Rækker!AJ55,IF(F6=Rækker!AL50,Rækker!AM55,IF(F6=Rækker!AO50,Rækker!AP55,BB10)))))))</f>
        <v>x2</v>
      </c>
      <c r="BB10" s="25">
        <f>IF(F6=Rækker!AR50,Rækker!AS55,IF(F6=Rækker!AU50,Rækker!AV55,IF(F6=Rækker!AX50,Rækker!AY55,IF(F6=Rækker!BA50,Rækker!BB55,IF(F6=Rækker!BD50,Rækker!BE55,IF(F6=Rækker!BG50,Rækker!BH55,0))))))</f>
        <v>0</v>
      </c>
      <c r="BC10" s="25">
        <f t="shared" si="43"/>
        <v>1</v>
      </c>
      <c r="BD10" s="25" t="str">
        <f t="shared" si="44"/>
        <v>1X</v>
      </c>
      <c r="BE10" s="25">
        <f>IF(H6=Rækker!B50,Rækker!B55,IF(H6=Rækker!E50,Rækker!E55,IF(H6=Rækker!H50,Rækker!H55,IF(H6=Rækker!K50,Rækker!K55,IF(H6=Rækker!N50,Rækker!N55,IF(H6=Rækker!Q50,Rækker!Q55,IF(H6=Rækker!T50,Rækker!T55,BF10)))))))</f>
        <v>1</v>
      </c>
      <c r="BF10" s="25">
        <f>IF(H6=Rækker!W50,Rækker!W55,IF(H6=Rækker!Z50,Rækker!Z55,IF(H6=Rækker!AC50,Rækker!AC55,IF(H6=Rækker!AF50,Rækker!AF55,IF(H6=Rækker!AI50,Rækker!AI55,IF(H6=Rækker!AL50,Rækker!AL55,IF(H6=Rækker!AO50,Rækker!AO55,BG10)))))))</f>
        <v>1</v>
      </c>
      <c r="BG10" s="25">
        <f>IF(H6=Rækker!AR50,Rækker!AR55,IF(H6=Rækker!AU50,Rækker!AU55,IF(H6=Rækker!AX50,Rækker!AX55,IF(H6=Rækker!BA50,Rækker!BA55,IF(H6=Rækker!BD50,Rækker!BD55,IF(H6=Rækker!BG50,Rækker!BG55,0))))))</f>
        <v>0</v>
      </c>
      <c r="BH10" s="25" t="str">
        <f>IF(H6=Rækker!B50,Rækker!C55,IF(H6=Rækker!E50,Rækker!F55,IF(H6=Rækker!H50,Rækker!I55,IF(H6=Rækker!K50,Rækker!L55,IF(H6=Rækker!N50,Rækker!O55,IF(H6=Rækker!Q50,Rækker!R55,IF(H6=Rækker!T50,Rækker!U55,BI10)))))))</f>
        <v>1x</v>
      </c>
      <c r="BI10" s="25" t="str">
        <f>IF(H6=Rækker!W50,Rækker!X55,IF(H6=Rækker!Z50,Rækker!AA55,IF(H6=Rækker!AC50,Rækker!AD55,IF(H6=Rækker!AF50,Rækker!AG55,IF(H6=Rækker!AI50,Rækker!AJ55,IF(H6=Rækker!AL50,Rækker!AM55,IF(H6=Rækker!AO50,Rækker!AP55,BJ10)))))))</f>
        <v>1x</v>
      </c>
      <c r="BJ10" s="25">
        <f>IF(H6=Rækker!AR50,Rækker!AS55,IF(H6=Rækker!AU50,Rækker!AV55,IF(H6=Rækker!AX50,Rækker!AY55,IF(H6=Rækker!BA50,Rækker!BB55,IF(H6=Rækker!BD50,Rækker!BE55,IF(H6=Rækker!BG50,Rækker!BH55,0))))))</f>
        <v>0</v>
      </c>
      <c r="BK10" s="25">
        <f t="shared" si="45"/>
        <v>1</v>
      </c>
      <c r="BL10" s="25">
        <f t="shared" si="46"/>
        <v>12</v>
      </c>
      <c r="BM10" s="25">
        <f>IF(J6=Rækker!B50,Rækker!B55,IF(J6=Rækker!E50,Rækker!E55,IF(J6=Rækker!H50,Rækker!H55,IF(J6=Rækker!K50,Rækker!K55,IF(J6=Rækker!N50,Rækker!N55,IF(J6=Rækker!Q50,Rækker!Q55,IF(J6=Rækker!T50,Rækker!T55,BN10)))))))</f>
        <v>1</v>
      </c>
      <c r="BN10" s="25">
        <f>IF(J6=Rækker!W50,Rækker!W55,IF(J6=Rækker!Z50,Rækker!Z55,IF(J6=Rækker!AC50,Rækker!AC55,IF(J6=Rækker!AF50,Rækker!AF55,IF(J6=Rækker!AI50,Rækker!AI55,IF(J6=Rækker!AL50,Rækker!AL55,IF(J6=Rækker!AO50,Rækker!AO55,BO10)))))))</f>
        <v>0</v>
      </c>
      <c r="BO10" s="25">
        <f>IF(J6=Rækker!AR50,Rækker!AR55,IF(J6=Rækker!AU50,Rækker!AU55,IF(J6=Rækker!AX50,Rækker!AX55,IF(J6=Rækker!BA50,Rækker!BA55,IF(J6=Rækker!BD50,Rækker!BD55,IF(J6=Rækker!BG50,Rækker!BG55,0))))))</f>
        <v>0</v>
      </c>
      <c r="BP10" s="25">
        <f>IF(J6=Rækker!B50,Rækker!C55,IF(J6=Rækker!E50,Rækker!F55,IF(J6=Rækker!H50,Rækker!I55,IF(J6=Rækker!K50,Rækker!L55,IF(J6=Rækker!N50,Rækker!O55,IF(J6=Rækker!Q50,Rækker!R55,IF(J6=Rækker!T50,Rækker!U55,BQ10)))))))</f>
        <v>12</v>
      </c>
      <c r="BQ10" s="25">
        <f>IF(J6=Rækker!W50,Rækker!X55,IF(J6=Rækker!Z50,Rækker!AA55,IF(J6=Rækker!AC50,Rækker!AD55,IF(J6=Rækker!AF50,Rækker!AG55,IF(J6=Rækker!AI50,Rækker!AJ55,IF(J6=Rækker!AL50,Rækker!AM55,IF(J6=Rækker!AO50,Rækker!AP55,BR10)))))))</f>
        <v>0</v>
      </c>
      <c r="BR10" s="25">
        <f>IF(J6=Rækker!AR50,Rækker!AS55,IF(J6=Rækker!AU50,Rækker!AV55,IF(J6=Rækker!AX50,Rækker!AY55,IF(J6=Rækker!BA50,Rækker!BB55,IF(J6=Rækker!BD50,Rækker!BE55,IF(J6=Rækker!BG50,Rækker!BH55,0))))))</f>
        <v>0</v>
      </c>
      <c r="BS10" s="25">
        <f t="shared" si="47"/>
        <v>1</v>
      </c>
      <c r="BT10" s="25" t="str">
        <f t="shared" si="48"/>
        <v>1X</v>
      </c>
      <c r="BU10" s="25">
        <f>IF(L6=Rækker!B50,Rækker!B55,IF(L6=Rækker!E50,Rækker!E55,IF(L6=Rækker!H50,Rækker!H55,IF(L6=Rækker!K50,Rækker!K55,IF(L6=Rækker!N50,Rækker!N55,IF(L6=Rækker!Q50,Rækker!Q55,IF(L6=Rækker!T50,Rækker!T55,BV10)))))))</f>
        <v>1</v>
      </c>
      <c r="BV10" s="25">
        <f>IF(L6=Rækker!W50,Rækker!W55,IF(L6=Rækker!Z50,Rækker!Z55,IF(L6=Rækker!AC50,Rækker!AC55,IF(L6=Rækker!AF50,Rækker!AF55,IF(L6=Rækker!AI50,Rækker!AI55,IF(L6=Rækker!AL50,Rækker!AL55,IF(L6=Rækker!AO50,Rækker!AO55,BW10)))))))</f>
        <v>0</v>
      </c>
      <c r="BW10" s="25">
        <f>IF(L6=Rækker!AR50,Rækker!AR55,IF(L6=Rækker!AU50,Rækker!AU55,IF(L6=Rækker!AX50,Rækker!AX55,IF(L6=Rækker!BA50,Rækker!BA55,IF(L6=Rækker!BD50,Rækker!BD55,IF(L6=Rækker!BG50,Rækker!BG55,0))))))</f>
        <v>0</v>
      </c>
      <c r="BX10" s="25" t="str">
        <f>IF(L6=Rækker!B50,Rækker!C55,IF(L6=Rækker!E50,Rækker!F55,IF(L6=Rækker!H50,Rækker!I55,IF(L6=Rækker!K50,Rækker!L55,IF(L6=Rækker!N50,Rækker!O55,IF(L6=Rækker!Q50,Rækker!R55,IF(L6=Rækker!T50,Rækker!U55,BY10)))))))</f>
        <v>1x</v>
      </c>
      <c r="BY10" s="25">
        <f>IF(L6=Rækker!W50,Rækker!X55,IF(L6=Rækker!Z50,Rækker!AA55,IF(L6=Rækker!AC50,Rækker!AD55,IF(L6=Rækker!AF50,Rækker!AG55,IF(L6=Rækker!AI50,Rækker!AJ55,IF(L6=Rækker!AL50,Rækker!AM55,IF(L6=Rækker!AO50,Rækker!AP55,BZ10)))))))</f>
        <v>0</v>
      </c>
      <c r="BZ10" s="25">
        <f>IF(L6=Rækker!AR50,Rækker!AS55,IF(L6=Rækker!AU50,Rækker!AV55,IF(L6=Rækker!AX50,Rækker!AY55,IF(L6=Rækker!BA50,Rækker!BB55,IF(L6=Rækker!BD50,Rækker!BE55,IF(L6=Rækker!BG50,Rækker!BH55,0))))))</f>
        <v>0</v>
      </c>
      <c r="CA10" s="25">
        <f t="shared" si="49"/>
        <v>1</v>
      </c>
      <c r="CB10" s="25">
        <f t="shared" si="50"/>
        <v>12</v>
      </c>
      <c r="CC10" s="25">
        <f>IF(N6=Rækker!B50,Rækker!B55,IF(N6=Rækker!E50,Rækker!E55,IF(N6=Rækker!H50,Rækker!H55,IF(N6=Rækker!K50,Rækker!K55,IF(N6=Rækker!N50,Rækker!N55,IF(N6=Rækker!Q50,Rækker!Q55,IF(N6=Rækker!T50,Rækker!T55,CD10)))))))</f>
        <v>1</v>
      </c>
      <c r="CD10" s="25">
        <f>IF(N6=Rækker!W50,Rækker!W55,IF(N6=Rækker!Z50,Rækker!Z55,IF(N6=Rækker!AC50,Rækker!AC55,IF(N6=Rækker!AF50,Rækker!AF55,IF(N6=Rækker!AI50,Rækker!AI55,IF(N6=Rækker!AL50,Rækker!AL55,IF(N6=Rækker!AO50,Rækker!AO55,CE10)))))))</f>
        <v>1</v>
      </c>
      <c r="CE10" s="25">
        <f>IF(N6=Rækker!AR50,Rækker!AR55,IF(N6=Rækker!AU50,Rækker!AU55,IF(N6=Rækker!AX50,Rækker!AX55,IF(N6=Rækker!BA50,Rækker!BA55,IF(N6=Rækker!BD50,Rækker!BD55,IF(N6=Rækker!BG50,Rækker!BG55,0))))))</f>
        <v>0</v>
      </c>
      <c r="CF10" s="25">
        <f>IF(N6=Rækker!B50,Rækker!C55,IF(N6=Rækker!E50,Rækker!F55,IF(N6=Rækker!H50,Rækker!I55,IF(N6=Rækker!K50,Rækker!L55,IF(N6=Rækker!N50,Rækker!O55,IF(N6=Rækker!Q50,Rækker!R55,IF(N6=Rækker!T50,Rækker!U55,CG10)))))))</f>
        <v>12</v>
      </c>
      <c r="CG10" s="25">
        <f>IF(N6=Rækker!W50,Rækker!X55,IF(N6=Rækker!Z50,Rækker!AA55,IF(N6=Rækker!AC50,Rækker!AD55,IF(N6=Rækker!AF50,Rækker!AG55,IF(N6=Rækker!AI50,Rækker!AJ55,IF(N6=Rækker!AL50,Rækker!AM55,IF(N6=Rækker!AO50,Rækker!AP55,CH10)))))))</f>
        <v>12</v>
      </c>
      <c r="CH10" s="25">
        <f>IF(N6=Rækker!AR50,Rækker!AS55,IF(N6=Rækker!AU50,Rækker!AV55,IF(N6=Rækker!AX50,Rækker!AY55,IF(N6=Rækker!BA50,Rækker!BB55,IF(N6=Rækker!BD50,Rækker!BE55,IF(N6=Rækker!BG50,Rækker!BH55,0))))))</f>
        <v>0</v>
      </c>
      <c r="CI10" s="25">
        <f t="shared" si="51"/>
        <v>1</v>
      </c>
      <c r="CJ10" s="25" t="str">
        <f t="shared" si="52"/>
        <v>1X</v>
      </c>
      <c r="CK10" s="25">
        <f>IF(P6=Rækker!B50,Rækker!B55,IF(P6=Rækker!E50,Rækker!E55,IF(P6=Rækker!H50,Rækker!H55,IF(P6=Rækker!K50,Rækker!K55,IF(P6=Rækker!N50,Rækker!N55,IF(P6=Rækker!Q50,Rækker!Q55,IF(P6=Rækker!T50,Rækker!T55,CL10)))))))</f>
        <v>1</v>
      </c>
      <c r="CL10" s="25">
        <f>IF(P6=Rækker!W50,Rækker!W55,IF(P6=Rækker!Z50,Rækker!Z55,IF(P6=Rækker!AC50,Rækker!AC55,IF(P6=Rækker!AF50,Rækker!AF55,IF(P6=Rækker!AI50,Rækker!AI55,IF(P6=Rækker!AL50,Rækker!AL55,IF(P6=Rækker!AO50,Rækker!AO55,CM10)))))))</f>
        <v>1</v>
      </c>
      <c r="CM10" s="25">
        <f>IF(P6=Rækker!AR50,Rækker!AR55,IF(P6=Rækker!AU50,Rækker!AU55,IF(P6=Rækker!AX50,Rækker!AX55,IF(P6=Rækker!BA50,Rækker!BA55,IF(P6=Rækker!BD50,Rækker!BD55,IF(P6=Rækker!BG50,Rækker!BG55,0))))))</f>
        <v>1</v>
      </c>
      <c r="CN10" s="25" t="str">
        <f>IF(P6=Rækker!B50,Rækker!C55,IF(P6=Rækker!E50,Rækker!F55,IF(P6=Rækker!H50,Rækker!I55,IF(P6=Rækker!K50,Rækker!L55,IF(P6=Rækker!N50,Rækker!O55,IF(P6=Rækker!Q50,Rækker!R55,IF(P6=Rækker!T50,Rækker!U55,CO10)))))))</f>
        <v>1x</v>
      </c>
      <c r="CO10" s="25" t="str">
        <f>IF(P6=Rækker!W50,Rækker!X55,IF(P6=Rækker!Z50,Rækker!AA55,IF(P6=Rækker!AC50,Rækker!AD55,IF(P6=Rækker!AF50,Rækker!AG55,IF(P6=Rækker!AI50,Rækker!AJ55,IF(P6=Rækker!AL50,Rækker!AM55,IF(P6=Rækker!AO50,Rækker!AP55,CP10)))))))</f>
        <v>1x</v>
      </c>
      <c r="CP10" s="25" t="str">
        <f>IF(P6=Rækker!AR50,Rækker!AS55,IF(P6=Rækker!AU50,Rækker!AV55,IF(P6=Rækker!AX50,Rækker!AY55,IF(P6=Rækker!BA50,Rækker!BB55,IF(P6=Rækker!BD50,Rækker!BE55,IF(P6=Rækker!BG50,Rækker!BH55,0))))))</f>
        <v>1x</v>
      </c>
      <c r="CQ10" s="25" t="str">
        <f t="shared" si="53"/>
        <v>X</v>
      </c>
      <c r="CR10" s="25" t="str">
        <f t="shared" si="54"/>
        <v>X2</v>
      </c>
      <c r="CS10" s="25" t="str">
        <f>IF(R6=Rækker!B50,Rækker!B55,IF(R6=Rækker!E50,Rækker!E55,IF(R6=Rækker!H50,Rækker!H55,IF(R6=Rækker!K50,Rækker!K55,IF(R6=Rækker!N50,Rækker!N55,IF(R6=Rækker!Q50,Rækker!Q55,IF(R6=Rækker!T50,Rækker!T55,CT10)))))))</f>
        <v>x</v>
      </c>
      <c r="CT10" s="25">
        <f>IF(R6=Rækker!W50,Rækker!W55,IF(R6=Rækker!Z50,Rækker!Z55,IF(R6=Rækker!AC50,Rækker!AC55,IF(R6=Rækker!AF50,Rækker!AF55,IF(R6=Rækker!AI50,Rækker!AI55,IF(R6=Rækker!AL50,Rækker!AL55,IF(R6=Rækker!AO50,Rækker!AO55,CU10)))))))</f>
        <v>0</v>
      </c>
      <c r="CU10" s="25">
        <f>IF(R6=Rækker!AR50,Rækker!AR55,IF(R6=Rækker!AU50,Rækker!AU55,IF(R6=Rækker!AX50,Rækker!AX55,IF(R6=Rækker!BA50,Rækker!BA55,IF(R6=Rækker!BD50,Rækker!BD55,IF(R6=Rækker!BG50,Rækker!BG55,0))))))</f>
        <v>0</v>
      </c>
      <c r="CV10" s="25" t="str">
        <f>IF(R6=Rækker!B50,Rækker!C55,IF(R6=Rækker!E50,Rækker!F55,IF(R6=Rækker!H50,Rækker!I55,IF(R6=Rækker!K50,Rækker!L55,IF(R6=Rækker!N50,Rækker!O55,IF(R6=Rækker!Q50,Rækker!R55,IF(R6=Rækker!T50,Rækker!U55,CW10)))))))</f>
        <v>x2</v>
      </c>
      <c r="CW10" s="25">
        <f>IF(R6=Rækker!W50,Rækker!X55,IF(R6=Rækker!Z50,Rækker!AA55,IF(R6=Rækker!AC50,Rækker!AD55,IF(R6=Rækker!AF50,Rækker!AG55,IF(R6=Rækker!AI50,Rækker!AJ55,IF(R6=Rækker!AL50,Rækker!AM55,IF(R6=Rækker!AO50,Rækker!AP55,CX10)))))))</f>
        <v>0</v>
      </c>
      <c r="CX10" s="25">
        <f>IF(R6=Rækker!AR50,Rækker!AS55,IF(R6=Rækker!AU50,Rækker!AV55,IF(R6=Rækker!AX50,Rækker!AY55,IF(R6=Rækker!BA50,Rækker!BB55,IF(R6=Rækker!BD50,Rækker!BE55,IF(R6=Rækker!BG50,Rækker!BH55,0))))))</f>
        <v>0</v>
      </c>
      <c r="CY10" s="25">
        <f t="shared" si="55"/>
        <v>1</v>
      </c>
      <c r="CZ10" s="25">
        <f t="shared" si="56"/>
        <v>1</v>
      </c>
      <c r="DA10" s="25">
        <f>IF(T6=Rækker!B50,Rækker!B55,IF(T6=Rækker!E50,Rækker!E55,IF(T6=Rækker!H50,Rækker!H55,IF(T6=Rækker!K50,Rækker!K55,IF(T6=Rækker!N50,Rækker!N55,IF(T6=Rækker!Q50,Rækker!Q55,IF(T6=Rækker!T50,Rækker!T55,DB10)))))))</f>
        <v>1</v>
      </c>
      <c r="DB10" s="25">
        <f>IF(T6=Rækker!W50,Rækker!W55,IF(T6=Rækker!Z50,Rækker!Z55,IF(T6=Rækker!AC50,Rækker!AC55,IF(T6=Rækker!AF50,Rækker!AF55,IF(T6=Rækker!AI50,Rækker!AI55,IF(T6=Rækker!AL50,Rækker!AL55,IF(T6=Rækker!AO50,Rækker!AO55,DC10)))))))</f>
        <v>0</v>
      </c>
      <c r="DC10" s="25">
        <f>IF(T6=Rækker!AR50,Rækker!AR55,IF(T6=Rækker!AU50,Rækker!AU55,IF(T6=Rækker!AX50,Rækker!AX55,IF(T6=Rækker!BA50,Rækker!BA55,IF(T6=Rækker!BD50,Rækker!BD55,IF(T6=Rækker!BG50,Rækker!BG55,0))))))</f>
        <v>0</v>
      </c>
      <c r="DD10" s="25">
        <f>IF(T6=Rækker!B50,Rækker!C55,IF(T6=Rækker!E50,Rækker!F55,IF(T6=Rækker!H50,Rækker!I55,IF(T6=Rækker!K50,Rækker!L55,IF(T6=Rækker!N50,Rækker!O55,IF(T6=Rækker!Q50,Rækker!R55,IF(T6=Rækker!T50,Rækker!U55,DE10)))))))</f>
        <v>1</v>
      </c>
      <c r="DE10" s="25">
        <f>IF(T6=Rækker!W50,Rækker!X55,IF(T6=Rækker!Z50,Rækker!AA55,IF(T6=Rækker!AC50,Rækker!AD55,IF(T6=Rækker!AF50,Rækker!AG55,IF(T6=Rækker!AI50,Rækker!AJ55,IF(T6=Rækker!AL50,Rækker!AM55,IF(T6=Rækker!AO50,Rækker!AP55,DF10)))))))</f>
        <v>0</v>
      </c>
      <c r="DF10" s="25">
        <f>IF(T6=Rækker!AR50,Rækker!AS55,IF(T6=Rækker!AU50,Rækker!AV55,IF(T6=Rækker!AX50,Rækker!AY55,IF(T6=Rækker!BA50,Rækker!BB55,IF(T6=Rækker!BD50,Rækker!BE55,IF(T6=Rækker!BG50,Rækker!BH55,0))))))</f>
        <v>0</v>
      </c>
      <c r="DG10" s="25">
        <f t="shared" si="57"/>
        <v>2</v>
      </c>
      <c r="DH10" s="25" t="str">
        <f t="shared" si="58"/>
        <v>X2</v>
      </c>
      <c r="DI10" s="25">
        <f>IF(V6=Rækker!B50,Rækker!B55,IF(V6=Rækker!E50,Rækker!E55,IF(V6=Rækker!H50,Rækker!H55,IF(V6=Rækker!K50,Rækker!K55,IF(V6=Rækker!N50,Rækker!N55,IF(V6=Rækker!Q50,Rækker!Q55,IF(V6=Rækker!T50,Rækker!T55,DJ10)))))))</f>
        <v>2</v>
      </c>
      <c r="DJ10" s="25">
        <f>IF(V6=Rækker!W50,Rækker!W55,IF(V6=Rækker!Z50,Rækker!Z55,IF(V6=Rækker!AC50,Rækker!AC55,IF(V6=Rækker!AF50,Rækker!AF55,IF(V6=Rækker!AI50,Rækker!AI55,IF(V6=Rækker!AL50,Rækker!AL55,IF(V6=Rækker!AO50,Rækker!AO55,DK10)))))))</f>
        <v>2</v>
      </c>
      <c r="DK10" s="25">
        <f>IF(V6=Rækker!AR50,Rækker!AR55,IF(V6=Rækker!AU50,Rækker!AU55,IF(V6=Rækker!AX50,Rækker!AX55,IF(V6=Rækker!BA50,Rækker!BA55,IF(V6=Rækker!BD50,Rækker!BD55,IF(V6=Rækker!BG50,Rækker!BG55,0))))))</f>
        <v>2</v>
      </c>
      <c r="DL10" s="25" t="str">
        <f>IF(V6=Rækker!B50,Rækker!C55,IF(V6=Rækker!E50,Rækker!F55,IF(V6=Rækker!H50,Rækker!I55,IF(V6=Rækker!K50,Rækker!L55,IF(V6=Rækker!N50,Rækker!O55,IF(V6=Rækker!Q50,Rækker!R55,IF(V6=Rækker!T50,Rækker!U55,DM10)))))))</f>
        <v>x2</v>
      </c>
      <c r="DM10" s="25" t="str">
        <f>IF(V6=Rækker!W50,Rækker!X55,IF(V6=Rækker!Z50,Rækker!AA55,IF(V6=Rækker!AC50,Rækker!AD55,IF(V6=Rækker!AF50,Rækker!AG55,IF(V6=Rækker!AI50,Rækker!AJ55,IF(V6=Rækker!AL50,Rækker!AM55,IF(V6=Rækker!AO50,Rækker!AP55,DN10)))))))</f>
        <v>x2</v>
      </c>
      <c r="DN10" s="25" t="str">
        <f>IF(V6=Rækker!AR50,Rækker!AS55,IF(V6=Rækker!AU50,Rækker!AV55,IF(V6=Rækker!AX50,Rækker!AY55,IF(V6=Rækker!BA50,Rækker!BB55,IF(V6=Rækker!BD50,Rækker!BE55,IF(V6=Rækker!BG50,Rækker!BH55,0))))))</f>
        <v>x2</v>
      </c>
      <c r="DO10" s="25">
        <f t="shared" si="59"/>
        <v>1</v>
      </c>
      <c r="DP10" s="25" t="str">
        <f t="shared" si="60"/>
        <v>1X</v>
      </c>
      <c r="DQ10" s="25">
        <f>IF(X6=Rækker!B50,Rækker!B55,IF(X6=Rækker!E50,Rækker!E55,IF(X6=Rækker!H50,Rækker!H55,IF(X6=Rækker!K50,Rækker!K55,IF(X6=Rækker!N50,Rækker!N55,IF(X6=Rækker!Q50,Rækker!Q55,IF(X6=Rækker!T50,Rækker!T55,DR10)))))))</f>
        <v>1</v>
      </c>
      <c r="DR10" s="25">
        <f>IF(X6=Rækker!W50,Rækker!W55,IF(X6=Rækker!Z50,Rækker!Z55,IF(X6=Rækker!AC50,Rækker!AC55,IF(X6=Rækker!AF50,Rækker!AF55,IF(X6=Rækker!AI50,Rækker!AI55,IF(X6=Rækker!AL50,Rækker!AL55,IF(X6=Rækker!AO50,Rækker!AO55,DS10)))))))</f>
        <v>1</v>
      </c>
      <c r="DS10" s="25">
        <f>IF(X6=Rækker!AR50,Rækker!AR55,IF(X6=Rækker!AU50,Rækker!AU55,IF(X6=Rækker!AX50,Rækker!AX55,IF(X6=Rækker!BA50,Rækker!BA55,IF(X6=Rækker!BD50,Rækker!BD55,IF(X6=Rækker!BG50,Rækker!BG55,0))))))</f>
        <v>0</v>
      </c>
      <c r="DT10" s="25" t="str">
        <f>IF(X6=Rækker!B50,Rækker!C55,IF(X6=Rækker!E50,Rækker!F55,IF(X6=Rækker!H50,Rækker!I55,IF(X6=Rækker!K50,Rækker!L55,IF(X6=Rækker!N50,Rækker!O55,IF(X6=Rækker!Q50,Rækker!R55,IF(X6=Rækker!T50,Rækker!U55,DU10)))))))</f>
        <v>1x</v>
      </c>
      <c r="DU10" s="25" t="str">
        <f>IF(X6=Rækker!W50,Rækker!X55,IF(X6=Rækker!Z50,Rækker!AA55,IF(X6=Rækker!AC50,Rækker!AD55,IF(X6=Rækker!AF50,Rækker!AG55,IF(X6=Rækker!AI50,Rækker!AJ55,IF(X6=Rækker!AL50,Rækker!AM55,IF(X6=Rækker!AO50,Rækker!AP55,DV10)))))))</f>
        <v>1x</v>
      </c>
      <c r="DV10" s="25">
        <f>IF(X6=Rækker!AR50,Rækker!AS55,IF(X6=Rækker!AU50,Rækker!AV55,IF(X6=Rækker!AX50,Rækker!AY55,IF(X6=Rækker!BA50,Rækker!BB55,IF(X6=Rækker!BD50,Rækker!BE55,IF(X6=Rækker!BG50,Rækker!BH55,0))))))</f>
        <v>0</v>
      </c>
      <c r="DW10" s="25">
        <f t="shared" si="61"/>
        <v>1</v>
      </c>
      <c r="DX10" s="25">
        <f t="shared" si="62"/>
        <v>12</v>
      </c>
      <c r="DY10" s="25">
        <f>IF(Z6=Rækker!B50,Rækker!B55,IF(Z6=Rækker!E50,Rækker!E55,IF(Z6=Rækker!H50,Rækker!H55,IF(Z6=Rækker!K50,Rækker!K55,IF(Z6=Rækker!N50,Rækker!N55,IF(Z6=Rækker!Q50,Rækker!Q55,IF(Z6=Rækker!T50,Rækker!T55,DZ10)))))))</f>
        <v>1</v>
      </c>
      <c r="DZ10" s="25">
        <f>IF(Z6=Rækker!W50,Rækker!W55,IF(Z6=Rækker!Z50,Rækker!Z55,IF(Z6=Rækker!AC50,Rækker!AC55,IF(Z6=Rækker!AF50,Rækker!AF55,IF(Z6=Rækker!AI50,Rækker!AI55,IF(Z6=Rækker!AL50,Rækker!AL55,IF(Z6=Rækker!AO50,Rækker!AO55,EA10)))))))</f>
        <v>1</v>
      </c>
      <c r="EA10" s="25">
        <f>IF(Z6=Rækker!AR50,Rækker!AR55,IF(Z6=Rækker!AU50,Rækker!AU55,IF(Z6=Rækker!AX50,Rækker!AX55,IF(Z6=Rækker!BA50,Rækker!BA55,IF(Z6=Rækker!BD50,Rækker!BD55,IF(Z6=Rækker!BG50,Rækker!BG55,0))))))</f>
        <v>0</v>
      </c>
      <c r="EB10" s="25">
        <f>IF(Z6=Rækker!B50,Rækker!C55,IF(Z6=Rækker!E50,Rækker!F55,IF(Z6=Rækker!H50,Rækker!I55,IF(Z6=Rækker!K50,Rækker!L55,IF(Z6=Rækker!N50,Rækker!O55,IF(Z6=Rækker!Q50,Rækker!R55,IF(Z6=Rækker!T50,Rækker!U55,EC10)))))))</f>
        <v>12</v>
      </c>
      <c r="EC10" s="25">
        <f>IF(Z6=Rækker!W50,Rækker!X55,IF(Z6=Rækker!Z50,Rækker!AA55,IF(Z6=Rækker!AC50,Rækker!AD55,IF(Z6=Rækker!AF50,Rækker!AG55,IF(Z6=Rækker!AI50,Rækker!AJ55,IF(Z6=Rækker!AL50,Rækker!AM55,IF(Z6=Rækker!AO50,Rækker!AP55,ED10)))))))</f>
        <v>12</v>
      </c>
      <c r="ED10" s="25">
        <f>IF(Z6=Rækker!AR50,Rækker!AS55,IF(Z6=Rækker!AU50,Rækker!AV55,IF(Z6=Rækker!AX50,Rækker!AY55,IF(Z6=Rækker!BA50,Rækker!BB55,IF(Z6=Rækker!BD50,Rækker!BE55,IF(Z6=Rækker!BG50,Rækker!BH55,0))))))</f>
        <v>0</v>
      </c>
      <c r="EE10" s="25">
        <f t="shared" si="63"/>
        <v>1</v>
      </c>
      <c r="EF10" s="25" t="str">
        <f t="shared" si="64"/>
        <v>1X</v>
      </c>
      <c r="EG10" s="25">
        <f>IF(AB6=Rækker!B50,Rækker!B55,IF(AB6=Rækker!E50,Rækker!E55,IF(AB6=Rækker!H50,Rækker!H55,IF(AB6=Rækker!K50,Rækker!K55,IF(AB6=Rækker!N50,Rækker!N55,IF(AB6=Rækker!Q50,Rækker!Q55,IF(AB6=Rækker!T50,Rækker!T55,EH10)))))))</f>
        <v>1</v>
      </c>
      <c r="EH10" s="25">
        <f>IF(AB6=Rækker!W50,Rækker!W55,IF(AB6=Rækker!Z50,Rækker!Z55,IF(AB6=Rækker!AC50,Rækker!AC55,IF(AB6=Rækker!AF50,Rækker!AF55,IF(AB6=Rækker!AI50,Rækker!AI55,IF(AB6=Rækker!AL50,Rækker!AL55,IF(AB6=Rækker!AO50,Rækker!AO55,EI10)))))))</f>
        <v>1</v>
      </c>
      <c r="EI10" s="25">
        <f>IF(AB6=Rækker!AR50,Rækker!AR55,IF(AB6=Rækker!AU50,Rækker!AU55,IF(AB6=Rækker!AX50,Rækker!AX55,IF(AB6=Rækker!BA50,Rækker!BA55,IF(AB6=Rækker!BD50,Rækker!BD55,IF(AB6=Rækker!BG50,Rækker!BG55,0))))))</f>
        <v>0</v>
      </c>
      <c r="EJ10" s="25" t="str">
        <f>IF(AB6=Rækker!B50,Rækker!C55,IF(AB6=Rækker!E50,Rækker!F55,IF(AB6=Rækker!H50,Rækker!I55,IF(AB6=Rækker!K50,Rækker!L55,IF(AB6=Rækker!N50,Rækker!O55,IF(AB6=Rækker!Q50,Rækker!R55,IF(AB6=Rækker!T50,Rækker!U55,EK10)))))))</f>
        <v>1X</v>
      </c>
      <c r="EK10" s="25" t="str">
        <f>IF(AB6=Rækker!W50,Rækker!X55,IF(AB6=Rækker!Z50,Rækker!AA55,IF(AB6=Rækker!AC50,Rækker!AD55,IF(AB6=Rækker!AF50,Rækker!AG55,IF(AB6=Rækker!AI50,Rækker!AJ55,IF(AB6=Rækker!AL50,Rækker!AM55,IF(AB6=Rækker!AO50,Rækker!AP55,EL10)))))))</f>
        <v>1X</v>
      </c>
      <c r="EL10" s="25">
        <f>IF(AB6=Rækker!AR50,Rækker!AS55,IF(AB6=Rækker!AU50,Rækker!AV55,IF(AB6=Rækker!AX50,Rækker!AY55,IF(AB6=Rækker!BA50,Rækker!BB55,IF(AB6=Rækker!BD50,Rækker!BE55,IF(AB6=Rækker!BG50,Rækker!BH55,0))))))</f>
        <v>0</v>
      </c>
      <c r="EM10" s="25">
        <f t="shared" si="65"/>
        <v>1</v>
      </c>
      <c r="EN10" s="25" t="str">
        <f t="shared" si="66"/>
        <v>1X</v>
      </c>
      <c r="EO10" s="25">
        <f>IF(AD6=Rækker!B50,Rækker!B55,IF(AD6=Rækker!E50,Rækker!E55,IF(AD6=Rækker!H50,Rækker!H55,IF(AD6=Rækker!K50,Rækker!K55,IF(AD6=Rækker!N50,Rækker!N55,IF(AD6=Rækker!Q50,Rækker!Q55,IF(AD6=Rækker!T50,Rækker!T55,EP10)))))))</f>
        <v>1</v>
      </c>
      <c r="EP10" s="25">
        <f>IF(AD6=Rækker!W50,Rækker!W55,IF(AD6=Rækker!Z50,Rækker!Z55,IF(AD6=Rækker!AC50,Rækker!AC55,IF(AD6=Rækker!AF50,Rækker!AF55,IF(AD6=Rækker!AI50,Rækker!AI55,IF(AD6=Rækker!AL50,Rækker!AL55,IF(AD6=Rækker!AO50,Rækker!AO55,EQ10)))))))</f>
        <v>0</v>
      </c>
      <c r="EQ10" s="25">
        <f>IF(AD6=Rækker!AR50,Rækker!AR55,IF(AD6=Rækker!AU50,Rækker!AU55,IF(AD6=Rækker!AX50,Rækker!AX55,IF(AD6=Rækker!BA50,Rækker!BA55,IF(AD6=Rækker!BD50,Rækker!BD55,IF(AD6=Rækker!BG50,Rækker!BG55,0))))))</f>
        <v>0</v>
      </c>
      <c r="ER10" s="25" t="str">
        <f>IF(AD6=Rækker!B50,Rækker!C55,IF(AD6=Rækker!E50,Rækker!F55,IF(AD6=Rækker!H50,Rækker!I55,IF(AD6=Rækker!K50,Rækker!L55,IF(AD6=Rækker!N50,Rækker!O55,IF(AD6=Rækker!Q50,Rækker!R55,IF(AD6=Rækker!T50,Rækker!U55,ES10)))))))</f>
        <v>1x</v>
      </c>
      <c r="ES10" s="25">
        <f>IF(AD6=Rækker!W50,Rækker!X55,IF(AD6=Rækker!Z50,Rækker!AA55,IF(AD6=Rækker!AC50,Rækker!AD55,IF(AD6=Rækker!AF50,Rækker!AG55,IF(AD6=Rækker!AI50,Rækker!AJ55,IF(AD6=Rækker!AL50,Rækker!AM55,IF(AD6=Rækker!AO50,Rækker!AP55,ET10)))))))</f>
        <v>0</v>
      </c>
      <c r="ET10" s="25">
        <f>IF(AD6=Rækker!AR50,Rækker!AS55,IF(AD6=Rækker!AU50,Rækker!AV55,IF(AD6=Rækker!AX50,Rækker!AY55,IF(AD6=Rækker!BA50,Rækker!BB55,IF(AD6=Rækker!BD50,Rækker!BE55,IF(AD6=Rækker!BG50,Rækker!BH55,0))))))</f>
        <v>0</v>
      </c>
      <c r="EU10" s="25" t="str">
        <f t="shared" si="67"/>
        <v>X</v>
      </c>
      <c r="EV10" s="25" t="str">
        <f t="shared" si="68"/>
        <v>1X</v>
      </c>
      <c r="EW10" s="25" t="str">
        <f>IF(AF6=Rækker!B50,Rækker!B55,IF(AF6=Rækker!E50,Rækker!E55,IF(AF6=Rækker!H50,Rækker!H55,IF(AF6=Rækker!K50,Rækker!K55,IF(AF6=Rækker!N50,Rækker!N55,IF(AF6=Rækker!Q50,Rækker!Q55,IF(AF6=Rækker!T50,Rækker!T55,EX10)))))))</f>
        <v>x</v>
      </c>
      <c r="EX10" s="25" t="str">
        <f>IF(AF6=Rækker!W50,Rækker!W55,IF(AF6=Rækker!Z50,Rækker!Z55,IF(AF6=Rækker!AC50,Rækker!AC55,IF(AF6=Rækker!AF50,Rækker!AF55,IF(AF6=Rækker!AI50,Rækker!AI55,IF(AF6=Rækker!AL50,Rækker!AL55,IF(AF6=Rækker!AO50,Rækker!AO55,EY10)))))))</f>
        <v>x</v>
      </c>
      <c r="EY10" s="25" t="str">
        <f>IF(AF6=Rækker!AR50,Rækker!AR55,IF(AF6=Rækker!AU50,Rækker!AU55,IF(AF6=Rækker!AX50,Rækker!AX55,IF(AF6=Rækker!BA50,Rækker!BA55,IF(AF6=Rækker!BD50,Rækker!BD55,IF(AF6=Rækker!BG50,Rækker!BG55,0))))))</f>
        <v>x</v>
      </c>
      <c r="EZ10" s="25" t="str">
        <f>IF(AF6=Rækker!B50,Rækker!C55,IF(AF6=Rækker!E50,Rækker!F55,IF(AF6=Rækker!H50,Rækker!I55,IF(AF6=Rækker!K50,Rækker!L55,IF(AF6=Rækker!N50,Rækker!O55,IF(AF6=Rækker!Q50,Rækker!R55,IF(AF6=Rækker!T50,Rækker!U55,FA10)))))))</f>
        <v>1x</v>
      </c>
      <c r="FA10" s="25" t="str">
        <f>IF(AF6=Rækker!W50,Rækker!X55,IF(AF6=Rækker!Z50,Rækker!AA55,IF(AF6=Rækker!AC50,Rækker!AD55,IF(AF6=Rækker!AF50,Rækker!AG55,IF(AF6=Rækker!AI50,Rækker!AJ55,IF(AF6=Rækker!AL50,Rækker!AM55,IF(AF6=Rækker!AO50,Rækker!AP55,FB10)))))))</f>
        <v>1x</v>
      </c>
      <c r="FB10" s="25" t="str">
        <f>IF(AF6=Rækker!AR50,Rækker!AS55,IF(AF6=Rækker!AU50,Rækker!AV55,IF(AF6=Rækker!AX50,Rækker!AY55,IF(AF6=Rækker!BA50,Rækker!BB55,IF(AF6=Rækker!BD50,Rækker!BE55,IF(AF6=Rækker!BG50,Rækker!BH55,0))))))</f>
        <v>1x</v>
      </c>
      <c r="FC10" s="25">
        <f t="shared" si="69"/>
        <v>1</v>
      </c>
      <c r="FD10" s="25">
        <f t="shared" si="70"/>
        <v>1</v>
      </c>
      <c r="FE10" s="25">
        <f>IF(AH6=Rækker!B50,Rækker!B55,IF(AH6=Rækker!E50,Rækker!E55,IF(AH6=Rækker!H50,Rækker!H55,IF(AH6=Rækker!K50,Rækker!K55,IF(AH6=Rækker!N50,Rækker!N55,IF(AH6=Rækker!Q50,Rækker!Q55,IF(AH6=Rækker!T50,Rækker!T55,FF10)))))))</f>
        <v>1</v>
      </c>
      <c r="FF10" s="25">
        <f>IF(AH6=Rækker!W50,Rækker!W55,IF(AH6=Rækker!Z50,Rækker!Z55,IF(AH6=Rækker!AC50,Rækker!AC55,IF(AH6=Rækker!AF50,Rækker!AF55,IF(AH6=Rækker!AI50,Rækker!AI55,IF(AH6=Rækker!AL50,Rækker!AL55,IF(AH6=Rækker!AO50,Rækker!AO55,FG10)))))))</f>
        <v>1</v>
      </c>
      <c r="FG10" s="25">
        <f>IF(AH6=Rækker!AR50,Rækker!AR55,IF(AH6=Rækker!AU50,Rækker!AU55,IF(AH6=Rækker!AX50,Rækker!AX55,IF(AH6=Rækker!BA50,Rækker!BA55,IF(AH6=Rækker!BD50,Rækker!BD55,IF(AH6=Rækker!BG50,Rækker!BG55,0))))))</f>
        <v>1</v>
      </c>
      <c r="FH10" s="25">
        <f>IF(AH6=Rækker!B50,Rækker!C55,IF(AH6=Rækker!E50,Rækker!F55,IF(AH6=Rækker!H50,Rækker!I55,IF(AH6=Rækker!K50,Rækker!L55,IF(AH6=Rækker!N50,Rækker!O55,IF(AH6=Rækker!Q50,Rækker!R55,IF(AH6=Rækker!T50,Rækker!U55,FI10)))))))</f>
        <v>1</v>
      </c>
      <c r="FI10" s="25">
        <f>IF(AH6=Rækker!W50,Rækker!X55,IF(AH6=Rækker!Z50,Rækker!AA55,IF(AH6=Rækker!AC50,Rækker!AD55,IF(AH6=Rækker!AF50,Rækker!AG55,IF(AH6=Rækker!AI50,Rækker!AJ55,IF(AH6=Rækker!AL50,Rækker!AM55,IF(AH6=Rækker!AO50,Rækker!AP55,FJ10)))))))</f>
        <v>1</v>
      </c>
      <c r="FJ10" s="25">
        <f>IF(AH6=Rækker!AR50,Rækker!AS55,IF(AH6=Rækker!AU50,Rækker!AV55,IF(AH6=Rækker!AX50,Rækker!AY55,IF(AH6=Rækker!BA50,Rækker!BB55,IF(AH6=Rækker!BD50,Rækker!BE55,IF(AH6=Rækker!BG50,Rækker!BH55,0))))))</f>
        <v>1</v>
      </c>
      <c r="FK10" s="25" t="str">
        <f t="shared" si="71"/>
        <v>1*</v>
      </c>
      <c r="FL10" s="25">
        <f t="shared" si="72"/>
        <v>1</v>
      </c>
      <c r="FM10" s="25" t="str">
        <f>IF(AJ6=Rækker!B50,Rækker!B55,IF(AJ6=Rækker!E50,Rækker!E55,IF(AJ6=Rækker!H50,Rækker!H55,IF(AJ6=Rækker!K50,Rækker!K55,IF(AJ6=Rækker!N50,Rækker!N55,IF(AJ6=Rækker!Q50,Rækker!Q55,IF(AJ6=Rækker!T50,Rækker!T55,FN10)))))))</f>
        <v>1*</v>
      </c>
      <c r="FN10" s="25" t="str">
        <f>IF(AJ6=Rækker!W50,Rækker!W55,IF(AJ6=Rækker!Z50,Rækker!Z55,IF(AJ6=Rækker!AC50,Rækker!AC55,IF(AJ6=Rækker!AF50,Rækker!AF55,IF(AJ6=Rækker!AI50,Rækker!AI55,IF(AJ6=Rækker!AL50,Rækker!AL55,IF(AJ6=Rækker!AO50,Rækker!AO55,FO10)))))))</f>
        <v>1*</v>
      </c>
      <c r="FO10" s="25" t="str">
        <f>IF(AJ6=Rækker!AR50,Rækker!AR55,IF(AJ6=Rækker!AU50,Rækker!AU55,IF(AJ6=Rækker!AX50,Rækker!AX55,IF(AJ6=Rækker!BA50,Rækker!BA55,IF(AJ6=Rækker!BD50,Rækker!BD55,IF(AJ6=Rækker!BG50,Rækker!BG55,0))))))</f>
        <v>1*</v>
      </c>
      <c r="FP10" s="25">
        <f>IF(AJ6=Rækker!B50,Rækker!C55,IF(AJ6=Rækker!E50,Rækker!F55,IF(AJ6=Rækker!H50,Rækker!I55,IF(AJ6=Rækker!K50,Rækker!L55,IF(AJ6=Rækker!N50,Rækker!O55,IF(AJ6=Rækker!Q50,Rækker!R55,IF(AJ6=Rækker!T50,Rækker!U55,FQ10)))))))</f>
        <v>1</v>
      </c>
      <c r="FQ10" s="25">
        <f>IF(AJ6=Rækker!W50,Rækker!X55,IF(AJ6=Rækker!Z50,Rækker!AA55,IF(AJ6=Rækker!AC50,Rækker!AD55,IF(AJ6=Rækker!AF50,Rækker!AG55,IF(AJ6=Rækker!AI50,Rækker!AJ55,IF(AJ6=Rækker!AL50,Rækker!AM55,IF(AJ6=Rækker!AO50,Rækker!AP55,FR10)))))))</f>
        <v>1</v>
      </c>
      <c r="FR10" s="25">
        <f>IF(AJ6=Rækker!AR50,Rækker!AS55,IF(AJ6=Rækker!AU50,Rækker!AV55,IF(AJ6=Rækker!AX50,Rækker!AY55,IF(AJ6=Rækker!BA50,Rækker!BB55,IF(AJ6=Rækker!BD50,Rækker!BE55,IF(AJ6=Rækker!BG50,Rækker!BH55,0))))))</f>
        <v>1</v>
      </c>
      <c r="FS10" s="25" t="str">
        <f t="shared" si="73"/>
        <v>1*</v>
      </c>
      <c r="FT10" s="25">
        <f t="shared" si="74"/>
        <v>1</v>
      </c>
      <c r="FU10" s="25" t="str">
        <f>IF(AL6=Rækker!B50,Rækker!B55,IF(AL6=Rækker!E50,Rækker!E55,IF(AL6=Rækker!H50,Rækker!H55,IF(AL6=Rækker!K50,Rækker!K55,IF(AL6=Rækker!N50,Rækker!N55,IF(AL6=Rækker!Q50,Rækker!Q55,IF(AL6=Rækker!T50,Rækker!T55,FV10)))))))</f>
        <v>1*</v>
      </c>
      <c r="FV10" s="25" t="str">
        <f>IF(AL6=Rækker!W50,Rækker!W55,IF(AL6=Rækker!Z50,Rækker!Z55,IF(AL6=Rækker!AC50,Rækker!AC55,IF(AL6=Rækker!AF50,Rækker!AF55,IF(AL6=Rækker!AI50,Rækker!AI55,IF(AL6=Rækker!AL50,Rækker!AL55,IF(AL6=Rækker!AO50,Rækker!AO55,FW10)))))))</f>
        <v>1*</v>
      </c>
      <c r="FW10" s="25" t="str">
        <f>IF(AL6=Rækker!AR50,Rækker!AR55,IF(AL6=Rækker!AU50,Rækker!AU55,IF(AL6=Rækker!AX50,Rækker!AX55,IF(AL6=Rækker!BA50,Rækker!BA55,IF(AL6=Rækker!BD50,Rækker!BD55,IF(AL6=Rækker!BG50,Rækker!BG55,0))))))</f>
        <v>1*</v>
      </c>
      <c r="FX10" s="25">
        <f>IF(AL6=Rækker!B50,Rækker!C55,IF(AL6=Rækker!E50,Rækker!F55,IF(AL6=Rækker!H50,Rækker!I55,IF(AL6=Rækker!K50,Rækker!L55,IF(AL6=Rækker!N50,Rækker!O55,IF(AL6=Rækker!Q50,Rækker!R55,IF(AL6=Rækker!T50,Rækker!U55,FY10)))))))</f>
        <v>1</v>
      </c>
      <c r="FY10" s="25">
        <f>IF(AL6=Rækker!W50,Rækker!X55,IF(AL6=Rækker!Z50,Rækker!AA55,IF(AL6=Rækker!AC50,Rækker!AD55,IF(AL6=Rækker!AF50,Rækker!AG55,IF(AL6=Rækker!AI50,Rækker!AJ55,IF(AL6=Rækker!AL50,Rækker!AM55,IF(AL6=Rækker!AO50,Rækker!AP55,FZ10)))))))</f>
        <v>1</v>
      </c>
      <c r="FZ10" s="25">
        <f>IF(AL6=Rækker!AR50,Rækker!AS55,IF(AL6=Rækker!AU50,Rækker!AV55,IF(AL6=Rækker!AX50,Rækker!AY55,IF(AL6=Rækker!BA50,Rækker!BB55,IF(AL6=Rækker!BD50,Rækker!BE55,IF(AL6=Rækker!BG50,Rækker!BH55,0))))))</f>
        <v>1</v>
      </c>
      <c r="GA10" s="25" t="str">
        <f t="shared" si="75"/>
        <v>X</v>
      </c>
      <c r="GB10" s="25" t="str">
        <f t="shared" si="76"/>
        <v>X</v>
      </c>
      <c r="GC10" s="25" t="str">
        <f>IF(AN6=Rækker!B50,Rækker!B55,IF(AN6=Rækker!E50,Rækker!E55,IF(AN6=Rækker!H50,Rækker!H55,IF(AN6=Rækker!K50,Rækker!K55,IF(AN6=Rækker!N50,Rækker!N55,IF(AN6=Rækker!Q50,Rækker!Q55,IF(AN6=Rækker!T50,Rækker!T55,GD10)))))))</f>
        <v>x</v>
      </c>
      <c r="GD10" s="25" t="str">
        <f>IF(AN6=Rækker!W50,Rækker!W55,IF(AN6=Rækker!Z50,Rækker!Z55,IF(AN6=Rækker!AC50,Rækker!AC55,IF(AN6=Rækker!AF50,Rækker!AF55,IF(AN6=Rækker!AI50,Rækker!AI55,IF(AN6=Rækker!AL50,Rækker!AL55,IF(AN6=Rækker!AO50,Rækker!AO55,GE10)))))))</f>
        <v>x</v>
      </c>
      <c r="GE10" s="25">
        <f>IF(AN6=Rækker!AR50,Rækker!AR55,IF(AN6=Rækker!AU50,Rækker!AU55,IF(AN6=Rækker!AX50,Rækker!AX55,IF(AN6=Rækker!BA50,Rækker!BA55,IF(AN6=Rækker!BD50,Rækker!BD55,IF(AN6=Rækker!BG50,Rækker!BG55,0))))))</f>
        <v>0</v>
      </c>
      <c r="GF10" s="25" t="str">
        <f>IF(AN6=Rækker!B50,Rækker!C55,IF(AN6=Rækker!E50,Rækker!F55,IF(AN6=Rækker!H50,Rækker!I55,IF(AN6=Rækker!K50,Rækker!L55,IF(AN6=Rækker!N50,Rækker!O55,IF(AN6=Rækker!Q50,Rækker!R55,IF(AN6=Rækker!T50,Rækker!U55,GG10)))))))</f>
        <v>x</v>
      </c>
      <c r="GG10" s="25" t="str">
        <f>IF(AN6=Rækker!W50,Rækker!X55,IF(AN6=Rækker!Z50,Rækker!AA55,IF(AN6=Rækker!AC50,Rækker!AD55,IF(AN6=Rækker!AF50,Rækker!AG55,IF(AN6=Rækker!AI50,Rækker!AJ55,IF(AN6=Rækker!AL50,Rækker!AM55,IF(AN6=Rækker!AO50,Rækker!AP55,GH10)))))))</f>
        <v>x</v>
      </c>
      <c r="GH10" s="25">
        <f>IF(AN6=Rækker!AR50,Rækker!AS55,IF(AN6=Rækker!AU50,Rækker!AV55,IF(AN6=Rækker!AX50,Rækker!AY55,IF(AN6=Rækker!BA50,Rækker!BB55,IF(AN6=Rækker!BD50,Rækker!BE55,IF(AN6=Rækker!BG50,Rækker!BH55,0))))))</f>
        <v>0</v>
      </c>
      <c r="GI10" s="25" t="str">
        <f t="shared" si="77"/>
        <v>X</v>
      </c>
      <c r="GJ10" s="25" t="str">
        <f t="shared" si="78"/>
        <v>1X2</v>
      </c>
      <c r="GK10" s="25" t="str">
        <f>IF(AP6=Rækker!B50,Rækker!B55,IF(AP6=Rækker!E50,Rækker!E55,IF(AP6=Rækker!H50,Rækker!H55,IF(AP6=Rækker!K50,Rækker!K55,IF(AP6=Rækker!N50,Rækker!N55,IF(AP6=Rækker!Q50,Rækker!Q55,IF(AP6=Rækker!T50,Rækker!T55,GL10)))))))</f>
        <v>x</v>
      </c>
      <c r="GL10" s="25">
        <f>IF(AP6=Rækker!W50,Rækker!W55,IF(AP6=Rækker!Z50,Rækker!Z55,IF(AP6=Rækker!AC50,Rækker!AC55,IF(AP6=Rækker!AF50,Rækker!AF55,IF(AP6=Rækker!AI50,Rækker!AI55,IF(AP6=Rækker!AL50,Rækker!AL55,IF(AP6=Rækker!AO50,Rækker!AO55,GM10)))))))</f>
        <v>0</v>
      </c>
      <c r="GM10" s="25">
        <f>IF(AP6=Rækker!AR50,Rækker!AR55,IF(AP6=Rækker!AU50,Rækker!AU55,IF(AP6=Rækker!AX50,Rækker!AX55,IF(AP6=Rækker!BA50,Rækker!BA55,IF(AP6=Rækker!BD50,Rækker!BD55,IF(AP6=Rækker!BG50,Rækker!BG55,0))))))</f>
        <v>0</v>
      </c>
      <c r="GN10" s="25" t="str">
        <f>IF(AP6=Rækker!B50,Rækker!C55,IF(AP6=Rækker!E50,Rækker!F55,IF(AP6=Rækker!H50,Rækker!I55,IF(AP6=Rækker!K50,Rækker!L55,IF(AP6=Rækker!N50,Rækker!O55,IF(AP6=Rækker!Q50,Rækker!R55,IF(AP6=Rækker!T50,Rækker!U55,GO10)))))))</f>
        <v>1x2</v>
      </c>
      <c r="GO10" s="25">
        <f>IF(AP6=Rækker!W50,Rækker!X55,IF(AP6=Rækker!Z50,Rækker!AA55,IF(AP6=Rækker!AC50,Rækker!AD55,IF(AP6=Rækker!AF50,Rækker!AG55,IF(AP6=Rækker!AI50,Rækker!AJ55,IF(AP6=Rækker!AL50,Rækker!AM55,IF(AP6=Rækker!AO50,Rækker!AP55,GP10)))))))</f>
        <v>0</v>
      </c>
      <c r="GP10" s="25">
        <f>IF(AP6=Rækker!AR50,Rækker!AS55,IF(AP6=Rækker!AU50,Rækker!AV55,IF(AP6=Rækker!AX50,Rækker!AY55,IF(AP6=Rækker!BA50,Rækker!BB55,IF(AP6=Rækker!BD50,Rækker!BE55,IF(AP6=Rækker!BG50,Rækker!BH55,0))))))</f>
        <v>0</v>
      </c>
      <c r="GQ10" s="25">
        <f t="shared" si="79"/>
        <v>1</v>
      </c>
      <c r="GR10" s="25" t="str">
        <f t="shared" si="80"/>
        <v>1X</v>
      </c>
      <c r="GS10" s="25">
        <f>IF(AR6=Rækker!B50,Rækker!B55,IF(AR6=Rækker!E50,Rækker!E55,IF(AR6=Rækker!H50,Rækker!H55,IF(AR6=Rækker!K50,Rækker!K55,IF(AR6=Rækker!N50,Rækker!N55,IF(AR6=Rækker!Q50,Rækker!Q55,IF(AR6=Rækker!T50,Rækker!T55,GT10)))))))</f>
        <v>1</v>
      </c>
      <c r="GT10" s="25">
        <f>IF(AR6=Rækker!W50,Rækker!W55,IF(AR6=Rækker!Z50,Rækker!Z55,IF(AR6=Rækker!AC50,Rækker!AC55,IF(AR6=Rækker!AF50,Rækker!AF55,IF(AR6=Rækker!AI50,Rækker!AI55,IF(AR6=Rækker!AL50,Rækker!AL55,IF(AR6=Rækker!AO50,Rækker!AO55,GU10)))))))</f>
        <v>0</v>
      </c>
      <c r="GU10" s="25">
        <f>IF(AR6=Rækker!AR50,Rækker!AR55,IF(AR6=Rækker!AU50,Rækker!AU55,IF(AR6=Rækker!AX50,Rækker!AX55,IF(AR6=Rækker!BA50,Rækker!BA55,IF(AR6=Rækker!BD50,Rækker!BD55,IF(AR6=Rækker!BG50,Rækker!BG55,0))))))</f>
        <v>0</v>
      </c>
      <c r="GV10" s="25" t="str">
        <f>IF(AR6=Rækker!B50,Rækker!C55,IF(AR6=Rækker!E50,Rækker!F55,IF(AR6=Rækker!H50,Rækker!I55,IF(AR6=Rækker!K50,Rækker!L55,IF(AR6=Rækker!N50,Rækker!O55,IF(AR6=Rækker!Q50,Rækker!R55,IF(AR6=Rækker!T50,Rækker!U55,GW10)))))))</f>
        <v>1x</v>
      </c>
      <c r="GW10" s="25">
        <f>IF(AR6=Rækker!W50,Rækker!X55,IF(AR6=Rækker!Z50,Rækker!AA55,IF(AR6=Rækker!AC50,Rækker!AD55,IF(AR6=Rækker!AF50,Rækker!AG55,IF(AR6=Rækker!AI50,Rækker!AJ55,IF(AR6=Rækker!AL50,Rækker!AM55,IF(AR6=Rækker!AO50,Rækker!AP55,GX10)))))))</f>
        <v>0</v>
      </c>
      <c r="GX10" s="25">
        <f>IF(AR6=Rækker!AR50,Rækker!AS55,IF(AR6=Rækker!AU50,Rækker!AV55,IF(AR6=Rækker!AX50,Rækker!AY55,IF(AR6=Rækker!BA50,Rækker!BB55,IF(AR6=Rækker!BD50,Rækker!BE55,IF(AR6=Rækker!BG50,Rækker!BH55,0))))))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Charlton - Norwich..........................................................................................</v>
      </c>
      <c r="D11" s="121" t="s">
        <v>109</v>
      </c>
      <c r="E11" s="93" t="str">
        <f>IF('1. Division'!E11&lt;&gt;"",'1. Division'!E11,"")</f>
        <v/>
      </c>
      <c r="F11" s="39">
        <f t="shared" si="0"/>
        <v>1</v>
      </c>
      <c r="G11" s="40">
        <f t="shared" si="1"/>
        <v>12</v>
      </c>
      <c r="H11" s="41" t="str">
        <f t="shared" si="2"/>
        <v>X</v>
      </c>
      <c r="I11" s="42" t="str">
        <f t="shared" si="3"/>
        <v>X2</v>
      </c>
      <c r="J11" s="41">
        <f t="shared" si="4"/>
        <v>2</v>
      </c>
      <c r="K11" s="43">
        <f t="shared" si="5"/>
        <v>12</v>
      </c>
      <c r="L11" s="41">
        <f t="shared" si="6"/>
        <v>2</v>
      </c>
      <c r="M11" s="43">
        <f t="shared" si="7"/>
        <v>2</v>
      </c>
      <c r="N11" s="41" t="str">
        <f t="shared" si="8"/>
        <v>X</v>
      </c>
      <c r="O11" s="43" t="str">
        <f t="shared" si="9"/>
        <v>1X2</v>
      </c>
      <c r="P11" s="41">
        <f t="shared" si="10"/>
        <v>2</v>
      </c>
      <c r="Q11" s="43">
        <f t="shared" si="11"/>
        <v>12</v>
      </c>
      <c r="R11" s="41" t="str">
        <f t="shared" si="12"/>
        <v>2*</v>
      </c>
      <c r="S11" s="43">
        <f t="shared" si="13"/>
        <v>2</v>
      </c>
      <c r="T11" s="41" t="str">
        <f t="shared" si="14"/>
        <v>2*</v>
      </c>
      <c r="U11" s="43">
        <f t="shared" si="15"/>
        <v>2</v>
      </c>
      <c r="V11" s="41">
        <f t="shared" si="16"/>
        <v>2</v>
      </c>
      <c r="W11" s="43">
        <f t="shared" si="17"/>
        <v>2</v>
      </c>
      <c r="X11" s="41">
        <f t="shared" si="18"/>
        <v>2</v>
      </c>
      <c r="Y11" s="43">
        <f t="shared" si="19"/>
        <v>12</v>
      </c>
      <c r="Z11" s="41" t="str">
        <f t="shared" si="20"/>
        <v>X</v>
      </c>
      <c r="AA11" s="43" t="str">
        <f t="shared" si="21"/>
        <v>1X2</v>
      </c>
      <c r="AB11" s="41" t="str">
        <f t="shared" si="22"/>
        <v>X</v>
      </c>
      <c r="AC11" s="43" t="str">
        <f t="shared" si="23"/>
        <v>X2</v>
      </c>
      <c r="AD11" s="41">
        <f t="shared" si="24"/>
        <v>2</v>
      </c>
      <c r="AE11" s="43" t="str">
        <f t="shared" si="25"/>
        <v>X2</v>
      </c>
      <c r="AF11" s="41">
        <f t="shared" si="26"/>
        <v>1</v>
      </c>
      <c r="AG11" s="43">
        <f t="shared" si="27"/>
        <v>1</v>
      </c>
      <c r="AH11" s="41">
        <f t="shared" si="28"/>
        <v>2</v>
      </c>
      <c r="AI11" s="43" t="str">
        <f t="shared" si="29"/>
        <v>X2</v>
      </c>
      <c r="AJ11" s="41">
        <f t="shared" si="30"/>
        <v>2</v>
      </c>
      <c r="AK11" s="43">
        <f t="shared" si="31"/>
        <v>2</v>
      </c>
      <c r="AL11" s="41">
        <f t="shared" si="32"/>
        <v>2</v>
      </c>
      <c r="AM11" s="43">
        <f t="shared" si="33"/>
        <v>2</v>
      </c>
      <c r="AN11" s="41" t="str">
        <f t="shared" si="34"/>
        <v>X</v>
      </c>
      <c r="AO11" s="43" t="str">
        <f t="shared" si="35"/>
        <v>X2</v>
      </c>
      <c r="AP11" s="41">
        <f t="shared" si="36"/>
        <v>2</v>
      </c>
      <c r="AQ11" s="43" t="str">
        <f t="shared" si="37"/>
        <v>X2</v>
      </c>
      <c r="AR11" s="41">
        <f t="shared" si="38"/>
        <v>2</v>
      </c>
      <c r="AS11" s="42">
        <f t="shared" si="39"/>
        <v>2</v>
      </c>
      <c r="AT11" s="21">
        <f t="shared" si="40"/>
        <v>0</v>
      </c>
      <c r="AU11" s="25">
        <f t="shared" si="41"/>
        <v>1</v>
      </c>
      <c r="AV11" s="25">
        <f t="shared" si="42"/>
        <v>12</v>
      </c>
      <c r="AW11" s="25">
        <f>IF(F6=Rækker!B50,Rækker!B56,IF(F6=Rækker!E50,Rækker!E56,IF(F6=Rækker!H50,Rækker!H56,IF(F6=Rækker!K50,Rækker!K56,IF(F6=Rækker!N50,Rækker!N56,IF(F6=Rækker!Q50,Rækker!Q56,IF(F6=Rækker!T50,Rækker!T56,AX11)))))))</f>
        <v>1</v>
      </c>
      <c r="AX11" s="25">
        <f>IF(F6=Rækker!W50,Rækker!W56,IF(F6=Rækker!Z50,Rækker!Z56,IF(F6=Rækker!AC50,Rækker!AC56,IF(F6=Rækker!AF50,Rækker!AF56,IF(F6=Rækker!AI50,Rækker!AI56,IF(F6=Rækker!AL50,Rækker!AL56,IF(F6=Rækker!AO50,Rækker!AO56,AY11)))))))</f>
        <v>1</v>
      </c>
      <c r="AY11" s="25">
        <f>IF(F6=Rækker!AR50,Rækker!AR56,IF(F6=Rækker!AU50,Rækker!AU56,IF(F6=Rækker!AX50,Rækker!AX56,IF(F6=Rækker!BA50,Rækker!BA56,IF(F6=Rækker!BD50,Rækker!BD56,IF(F6=Rækker!BG50,Rækker!BG56,0))))))</f>
        <v>0</v>
      </c>
      <c r="AZ11" s="25">
        <f>IF(F6=Rækker!B50,Rækker!C56,IF(F6=Rækker!E50,Rækker!F56,IF(F6=Rækker!H50,Rækker!I56,IF(F6=Rækker!K50,Rækker!L56,IF(F6=Rækker!N50,Rækker!O56,IF(F6=Rækker!Q50,Rækker!R56,IF(F6=Rækker!T50,Rækker!U56,BA11)))))))</f>
        <v>12</v>
      </c>
      <c r="BA11" s="25">
        <f>IF(F6=Rækker!W50,Rækker!X56,IF(F6=Rækker!Z50,Rækker!AA56,IF(F6=Rækker!AC50,Rækker!AD56,IF(F6=Rækker!AF50,Rækker!AG56,IF(F6=Rækker!AI50,Rækker!AJ56,IF(F6=Rækker!AL50,Rækker!AM56,IF(F6=Rækker!AO50,Rækker!AP56,BB11)))))))</f>
        <v>12</v>
      </c>
      <c r="BB11" s="25">
        <f>IF(F6=Rækker!AR50,Rækker!AS56,IF(F6=Rækker!AU50,Rækker!AV56,IF(F6=Rækker!AX50,Rækker!AY56,IF(F6=Rækker!BA50,Rækker!BB56,IF(F6=Rækker!BD50,Rækker!BE56,IF(F6=Rækker!BG50,Rækker!BH56,0))))))</f>
        <v>0</v>
      </c>
      <c r="BC11" s="25" t="str">
        <f t="shared" si="43"/>
        <v>X</v>
      </c>
      <c r="BD11" s="25" t="str">
        <f t="shared" si="44"/>
        <v>X2</v>
      </c>
      <c r="BE11" s="25" t="str">
        <f>IF(H6=Rækker!B50,Rækker!B56,IF(H6=Rækker!E50,Rækker!E56,IF(H6=Rækker!H50,Rækker!H56,IF(H6=Rækker!K50,Rækker!K56,IF(H6=Rækker!N50,Rækker!N56,IF(H6=Rækker!Q50,Rækker!Q56,IF(H6=Rækker!T50,Rækker!T56,BF11)))))))</f>
        <v>x</v>
      </c>
      <c r="BF11" s="25" t="str">
        <f>IF(H6=Rækker!W50,Rækker!W56,IF(H6=Rækker!Z50,Rækker!Z56,IF(H6=Rækker!AC50,Rækker!AC56,IF(H6=Rækker!AF50,Rækker!AF56,IF(H6=Rækker!AI50,Rækker!AI56,IF(H6=Rækker!AL50,Rækker!AL56,IF(H6=Rækker!AO50,Rækker!AO56,BG11)))))))</f>
        <v>x</v>
      </c>
      <c r="BG11" s="25">
        <f>IF(H6=Rækker!AR50,Rækker!AR56,IF(H6=Rækker!AU50,Rækker!AU56,IF(H6=Rækker!AX50,Rækker!AX56,IF(H6=Rækker!BA50,Rækker!BA56,IF(H6=Rækker!BD50,Rækker!BD56,IF(H6=Rækker!BG50,Rækker!BG56,0))))))</f>
        <v>0</v>
      </c>
      <c r="BH11" s="25" t="str">
        <f>IF(H6=Rækker!B50,Rækker!C56,IF(H6=Rækker!E50,Rækker!F56,IF(H6=Rækker!H50,Rækker!I56,IF(H6=Rækker!K50,Rækker!L56,IF(H6=Rækker!N50,Rækker!O56,IF(H6=Rækker!Q50,Rækker!R56,IF(H6=Rækker!T50,Rækker!U56,BI11)))))))</f>
        <v>x2</v>
      </c>
      <c r="BI11" s="25" t="str">
        <f>IF(H6=Rækker!W50,Rækker!X56,IF(H6=Rækker!Z50,Rækker!AA56,IF(H6=Rækker!AC50,Rækker!AD56,IF(H6=Rækker!AF50,Rækker!AG56,IF(H6=Rækker!AI50,Rækker!AJ56,IF(H6=Rækker!AL50,Rækker!AM56,IF(H6=Rækker!AO50,Rækker!AP56,BJ11)))))))</f>
        <v>x2</v>
      </c>
      <c r="BJ11" s="25">
        <f>IF(H6=Rækker!AR50,Rækker!AS56,IF(H6=Rækker!AU50,Rækker!AV56,IF(H6=Rækker!AX50,Rækker!AY56,IF(H6=Rækker!BA50,Rækker!BB56,IF(H6=Rækker!BD50,Rækker!BE56,IF(H6=Rækker!BG50,Rækker!BH56,0))))))</f>
        <v>0</v>
      </c>
      <c r="BK11" s="25">
        <f t="shared" si="45"/>
        <v>2</v>
      </c>
      <c r="BL11" s="25">
        <f t="shared" si="46"/>
        <v>12</v>
      </c>
      <c r="BM11" s="25">
        <f>IF(J6=Rækker!B50,Rækker!B56,IF(J6=Rækker!E50,Rækker!E56,IF(J6=Rækker!H50,Rækker!H56,IF(J6=Rækker!K50,Rækker!K56,IF(J6=Rækker!N50,Rækker!N56,IF(J6=Rækker!Q50,Rækker!Q56,IF(J6=Rækker!T50,Rækker!T56,BN11)))))))</f>
        <v>2</v>
      </c>
      <c r="BN11" s="25">
        <f>IF(J6=Rækker!W50,Rækker!W56,IF(J6=Rækker!Z50,Rækker!Z56,IF(J6=Rækker!AC50,Rækker!AC56,IF(J6=Rækker!AF50,Rækker!AF56,IF(J6=Rækker!AI50,Rækker!AI56,IF(J6=Rækker!AL50,Rækker!AL56,IF(J6=Rækker!AO50,Rækker!AO56,BO11)))))))</f>
        <v>0</v>
      </c>
      <c r="BO11" s="25">
        <f>IF(J6=Rækker!AR50,Rækker!AR56,IF(J6=Rækker!AU50,Rækker!AU56,IF(J6=Rækker!AX50,Rækker!AX56,IF(J6=Rækker!BA50,Rækker!BA56,IF(J6=Rækker!BD50,Rækker!BD56,IF(J6=Rækker!BG50,Rækker!BG56,0))))))</f>
        <v>0</v>
      </c>
      <c r="BP11" s="25">
        <f>IF(J6=Rækker!B50,Rækker!C56,IF(J6=Rækker!E50,Rækker!F56,IF(J6=Rækker!H50,Rækker!I56,IF(J6=Rækker!K50,Rækker!L56,IF(J6=Rækker!N50,Rækker!O56,IF(J6=Rækker!Q50,Rækker!R56,IF(J6=Rækker!T50,Rækker!U56,BQ11)))))))</f>
        <v>12</v>
      </c>
      <c r="BQ11" s="25">
        <f>IF(J6=Rækker!W50,Rækker!X56,IF(J6=Rækker!Z50,Rækker!AA56,IF(J6=Rækker!AC50,Rækker!AD56,IF(J6=Rækker!AF50,Rækker!AG56,IF(J6=Rækker!AI50,Rækker!AJ56,IF(J6=Rækker!AL50,Rækker!AM56,IF(J6=Rækker!AO50,Rækker!AP56,BR11)))))))</f>
        <v>0</v>
      </c>
      <c r="BR11" s="25">
        <f>IF(J6=Rækker!AR50,Rækker!AS56,IF(J6=Rækker!AU50,Rækker!AV56,IF(J6=Rækker!AX50,Rækker!AY56,IF(J6=Rækker!BA50,Rækker!BB56,IF(J6=Rækker!BD50,Rækker!BE56,IF(J6=Rækker!BG50,Rækker!BH56,0))))))</f>
        <v>0</v>
      </c>
      <c r="BS11" s="25">
        <f t="shared" si="47"/>
        <v>2</v>
      </c>
      <c r="BT11" s="25">
        <f t="shared" si="48"/>
        <v>2</v>
      </c>
      <c r="BU11" s="25">
        <f>IF(L6=Rækker!B50,Rækker!B56,IF(L6=Rækker!E50,Rækker!E56,IF(L6=Rækker!H50,Rækker!H56,IF(L6=Rækker!K50,Rækker!K56,IF(L6=Rækker!N50,Rækker!N56,IF(L6=Rækker!Q50,Rækker!Q56,IF(L6=Rækker!T50,Rækker!T56,BV11)))))))</f>
        <v>2</v>
      </c>
      <c r="BV11" s="25">
        <f>IF(L6=Rækker!W50,Rækker!W56,IF(L6=Rækker!Z50,Rækker!Z56,IF(L6=Rækker!AC50,Rækker!AC56,IF(L6=Rækker!AF50,Rækker!AF56,IF(L6=Rækker!AI50,Rækker!AI56,IF(L6=Rækker!AL50,Rækker!AL56,IF(L6=Rækker!AO50,Rækker!AO56,BW11)))))))</f>
        <v>0</v>
      </c>
      <c r="BW11" s="25">
        <f>IF(L6=Rækker!AR50,Rækker!AR56,IF(L6=Rækker!AU50,Rækker!AU56,IF(L6=Rækker!AX50,Rækker!AX56,IF(L6=Rækker!BA50,Rækker!BA56,IF(L6=Rækker!BD50,Rækker!BD56,IF(L6=Rækker!BG50,Rækker!BG56,0))))))</f>
        <v>0</v>
      </c>
      <c r="BX11" s="25">
        <f>IF(L6=Rækker!B50,Rækker!C56,IF(L6=Rækker!E50,Rækker!F56,IF(L6=Rækker!H50,Rækker!I56,IF(L6=Rækker!K50,Rækker!L56,IF(L6=Rækker!N50,Rækker!O56,IF(L6=Rækker!Q50,Rækker!R56,IF(L6=Rækker!T50,Rækker!U56,BY11)))))))</f>
        <v>2</v>
      </c>
      <c r="BY11" s="25">
        <f>IF(L6=Rækker!W50,Rækker!X56,IF(L6=Rækker!Z50,Rækker!AA56,IF(L6=Rækker!AC50,Rækker!AD56,IF(L6=Rækker!AF50,Rækker!AG56,IF(L6=Rækker!AI50,Rækker!AJ56,IF(L6=Rækker!AL50,Rækker!AM56,IF(L6=Rækker!AO50,Rækker!AP56,BZ11)))))))</f>
        <v>0</v>
      </c>
      <c r="BZ11" s="25">
        <f>IF(L6=Rækker!AR50,Rækker!AS56,IF(L6=Rækker!AU50,Rækker!AV56,IF(L6=Rækker!AX50,Rækker!AY56,IF(L6=Rækker!BA50,Rækker!BB56,IF(L6=Rækker!BD50,Rækker!BE56,IF(L6=Rækker!BG50,Rækker!BH56,0))))))</f>
        <v>0</v>
      </c>
      <c r="CA11" s="25" t="str">
        <f t="shared" si="49"/>
        <v>X</v>
      </c>
      <c r="CB11" s="25" t="str">
        <f t="shared" si="50"/>
        <v>1X2</v>
      </c>
      <c r="CC11" s="25" t="str">
        <f>IF(N6=Rækker!B50,Rækker!B56,IF(N6=Rækker!E50,Rækker!E56,IF(N6=Rækker!H50,Rækker!H56,IF(N6=Rækker!K50,Rækker!K56,IF(N6=Rækker!N50,Rækker!N56,IF(N6=Rækker!Q50,Rækker!Q56,IF(N6=Rækker!T50,Rækker!T56,CD11)))))))</f>
        <v>x</v>
      </c>
      <c r="CD11" s="25" t="str">
        <f>IF(N6=Rækker!W50,Rækker!W56,IF(N6=Rækker!Z50,Rækker!Z56,IF(N6=Rækker!AC50,Rækker!AC56,IF(N6=Rækker!AF50,Rækker!AF56,IF(N6=Rækker!AI50,Rækker!AI56,IF(N6=Rækker!AL50,Rækker!AL56,IF(N6=Rækker!AO50,Rækker!AO56,CE11)))))))</f>
        <v>x</v>
      </c>
      <c r="CE11" s="25">
        <f>IF(N6=Rækker!AR50,Rækker!AR56,IF(N6=Rækker!AU50,Rækker!AU56,IF(N6=Rækker!AX50,Rækker!AX56,IF(N6=Rækker!BA50,Rækker!BA56,IF(N6=Rækker!BD50,Rækker!BD56,IF(N6=Rækker!BG50,Rækker!BG56,0))))))</f>
        <v>0</v>
      </c>
      <c r="CF11" s="25" t="str">
        <f>IF(N6=Rækker!B50,Rækker!C56,IF(N6=Rækker!E50,Rækker!F56,IF(N6=Rækker!H50,Rækker!I56,IF(N6=Rækker!K50,Rækker!L56,IF(N6=Rækker!N50,Rækker!O56,IF(N6=Rækker!Q50,Rækker!R56,IF(N6=Rækker!T50,Rækker!U56,CG11)))))))</f>
        <v>1x2</v>
      </c>
      <c r="CG11" s="25" t="str">
        <f>IF(N6=Rækker!W50,Rækker!X56,IF(N6=Rækker!Z50,Rækker!AA56,IF(N6=Rækker!AC50,Rækker!AD56,IF(N6=Rækker!AF50,Rækker!AG56,IF(N6=Rækker!AI50,Rækker!AJ56,IF(N6=Rækker!AL50,Rækker!AM56,IF(N6=Rækker!AO50,Rækker!AP56,CH11)))))))</f>
        <v>1x2</v>
      </c>
      <c r="CH11" s="25">
        <f>IF(N6=Rækker!AR50,Rækker!AS56,IF(N6=Rækker!AU50,Rækker!AV56,IF(N6=Rækker!AX50,Rækker!AY56,IF(N6=Rækker!BA50,Rækker!BB56,IF(N6=Rækker!BD50,Rækker!BE56,IF(N6=Rækker!BG50,Rækker!BH56,0))))))</f>
        <v>0</v>
      </c>
      <c r="CI11" s="25">
        <f t="shared" si="51"/>
        <v>2</v>
      </c>
      <c r="CJ11" s="25">
        <f t="shared" si="52"/>
        <v>12</v>
      </c>
      <c r="CK11" s="25">
        <f>IF(P6=Rækker!B50,Rækker!B56,IF(P6=Rækker!E50,Rækker!E56,IF(P6=Rækker!H50,Rækker!H56,IF(P6=Rækker!K50,Rækker!K56,IF(P6=Rækker!N50,Rækker!N56,IF(P6=Rækker!Q50,Rækker!Q56,IF(P6=Rækker!T50,Rækker!T56,CL11)))))))</f>
        <v>2</v>
      </c>
      <c r="CL11" s="25">
        <f>IF(P6=Rækker!W50,Rækker!W56,IF(P6=Rækker!Z50,Rækker!Z56,IF(P6=Rækker!AC50,Rækker!AC56,IF(P6=Rækker!AF50,Rækker!AF56,IF(P6=Rækker!AI50,Rækker!AI56,IF(P6=Rækker!AL50,Rækker!AL56,IF(P6=Rækker!AO50,Rækker!AO56,CM11)))))))</f>
        <v>2</v>
      </c>
      <c r="CM11" s="25">
        <f>IF(P6=Rækker!AR50,Rækker!AR56,IF(P6=Rækker!AU50,Rækker!AU56,IF(P6=Rækker!AX50,Rækker!AX56,IF(P6=Rækker!BA50,Rækker!BA56,IF(P6=Rækker!BD50,Rækker!BD56,IF(P6=Rækker!BG50,Rækker!BG56,0))))))</f>
        <v>2</v>
      </c>
      <c r="CN11" s="25">
        <f>IF(P6=Rækker!B50,Rækker!C56,IF(P6=Rækker!E50,Rækker!F56,IF(P6=Rækker!H50,Rækker!I56,IF(P6=Rækker!K50,Rækker!L56,IF(P6=Rækker!N50,Rækker!O56,IF(P6=Rækker!Q50,Rækker!R56,IF(P6=Rækker!T50,Rækker!U56,CO11)))))))</f>
        <v>12</v>
      </c>
      <c r="CO11" s="25">
        <f>IF(P6=Rækker!W50,Rækker!X56,IF(P6=Rækker!Z50,Rækker!AA56,IF(P6=Rækker!AC50,Rækker!AD56,IF(P6=Rækker!AF50,Rækker!AG56,IF(P6=Rækker!AI50,Rækker!AJ56,IF(P6=Rækker!AL50,Rækker!AM56,IF(P6=Rækker!AO50,Rækker!AP56,CP11)))))))</f>
        <v>12</v>
      </c>
      <c r="CP11" s="25">
        <f>IF(P6=Rækker!AR50,Rækker!AS56,IF(P6=Rækker!AU50,Rækker!AV56,IF(P6=Rækker!AX50,Rækker!AY56,IF(P6=Rækker!BA50,Rækker!BB56,IF(P6=Rækker!BD50,Rækker!BE56,IF(P6=Rækker!BG50,Rækker!BH56,0))))))</f>
        <v>12</v>
      </c>
      <c r="CQ11" s="25" t="str">
        <f t="shared" si="53"/>
        <v>2*</v>
      </c>
      <c r="CR11" s="25">
        <f t="shared" si="54"/>
        <v>2</v>
      </c>
      <c r="CS11" s="25" t="str">
        <f>IF(R6=Rækker!B50,Rækker!B56,IF(R6=Rækker!E50,Rækker!E56,IF(R6=Rækker!H50,Rækker!H56,IF(R6=Rækker!K50,Rækker!K56,IF(R6=Rækker!N50,Rækker!N56,IF(R6=Rækker!Q50,Rækker!Q56,IF(R6=Rækker!T50,Rækker!T56,CT11)))))))</f>
        <v>2*</v>
      </c>
      <c r="CT11" s="25">
        <f>IF(R6=Rækker!W50,Rækker!W56,IF(R6=Rækker!Z50,Rækker!Z56,IF(R6=Rækker!AC50,Rækker!AC56,IF(R6=Rækker!AF50,Rækker!AF56,IF(R6=Rækker!AI50,Rækker!AI56,IF(R6=Rækker!AL50,Rækker!AL56,IF(R6=Rækker!AO50,Rækker!AO56,CU11)))))))</f>
        <v>0</v>
      </c>
      <c r="CU11" s="25">
        <f>IF(R6=Rækker!AR50,Rækker!AR56,IF(R6=Rækker!AU50,Rækker!AU56,IF(R6=Rækker!AX50,Rækker!AX56,IF(R6=Rækker!BA50,Rækker!BA56,IF(R6=Rækker!BD50,Rækker!BD56,IF(R6=Rækker!BG50,Rækker!BG56,0))))))</f>
        <v>0</v>
      </c>
      <c r="CV11" s="25">
        <f>IF(R6=Rækker!B50,Rækker!C56,IF(R6=Rækker!E50,Rækker!F56,IF(R6=Rækker!H50,Rækker!I56,IF(R6=Rækker!K50,Rækker!L56,IF(R6=Rækker!N50,Rækker!O56,IF(R6=Rækker!Q50,Rækker!R56,IF(R6=Rækker!T50,Rækker!U56,CW11)))))))</f>
        <v>2</v>
      </c>
      <c r="CW11" s="25">
        <f>IF(R6=Rækker!W50,Rækker!X56,IF(R6=Rækker!Z50,Rækker!AA56,IF(R6=Rækker!AC50,Rækker!AD56,IF(R6=Rækker!AF50,Rækker!AG56,IF(R6=Rækker!AI50,Rækker!AJ56,IF(R6=Rækker!AL50,Rækker!AM56,IF(R6=Rækker!AO50,Rækker!AP56,CX11)))))))</f>
        <v>0</v>
      </c>
      <c r="CX11" s="25">
        <f>IF(R6=Rækker!AR50,Rækker!AS56,IF(R6=Rækker!AU50,Rækker!AV56,IF(R6=Rækker!AX50,Rækker!AY56,IF(R6=Rækker!BA50,Rækker!BB56,IF(R6=Rækker!BD50,Rækker!BE56,IF(R6=Rækker!BG50,Rækker!BH56,0))))))</f>
        <v>0</v>
      </c>
      <c r="CY11" s="25" t="str">
        <f t="shared" si="55"/>
        <v>2*</v>
      </c>
      <c r="CZ11" s="25">
        <f t="shared" si="56"/>
        <v>2</v>
      </c>
      <c r="DA11" s="25" t="str">
        <f>IF(T6=Rækker!B50,Rækker!B56,IF(T6=Rækker!E50,Rækker!E56,IF(T6=Rækker!H50,Rækker!H56,IF(T6=Rækker!K50,Rækker!K56,IF(T6=Rækker!N50,Rækker!N56,IF(T6=Rækker!Q50,Rækker!Q56,IF(T6=Rækker!T50,Rækker!T56,DB11)))))))</f>
        <v>2*</v>
      </c>
      <c r="DB11" s="25">
        <f>IF(T6=Rækker!W50,Rækker!W56,IF(T6=Rækker!Z50,Rækker!Z56,IF(T6=Rækker!AC50,Rækker!AC56,IF(T6=Rækker!AF50,Rækker!AF56,IF(T6=Rækker!AI50,Rækker!AI56,IF(T6=Rækker!AL50,Rækker!AL56,IF(T6=Rækker!AO50,Rækker!AO56,DC11)))))))</f>
        <v>0</v>
      </c>
      <c r="DC11" s="25">
        <f>IF(T6=Rækker!AR50,Rækker!AR56,IF(T6=Rækker!AU50,Rækker!AU56,IF(T6=Rækker!AX50,Rækker!AX56,IF(T6=Rækker!BA50,Rækker!BA56,IF(T6=Rækker!BD50,Rækker!BD56,IF(T6=Rækker!BG50,Rækker!BG56,0))))))</f>
        <v>0</v>
      </c>
      <c r="DD11" s="25">
        <f>IF(T6=Rækker!B50,Rækker!C56,IF(T6=Rækker!E50,Rækker!F56,IF(T6=Rækker!H50,Rækker!I56,IF(T6=Rækker!K50,Rækker!L56,IF(T6=Rækker!N50,Rækker!O56,IF(T6=Rækker!Q50,Rækker!R56,IF(T6=Rækker!T50,Rækker!U56,DE11)))))))</f>
        <v>2</v>
      </c>
      <c r="DE11" s="25">
        <f>IF(T6=Rækker!W50,Rækker!X56,IF(T6=Rækker!Z50,Rækker!AA56,IF(T6=Rækker!AC50,Rækker!AD56,IF(T6=Rækker!AF50,Rækker!AG56,IF(T6=Rækker!AI50,Rækker!AJ56,IF(T6=Rækker!AL50,Rækker!AM56,IF(T6=Rækker!AO50,Rækker!AP56,DF11)))))))</f>
        <v>0</v>
      </c>
      <c r="DF11" s="25">
        <f>IF(T6=Rækker!AR50,Rækker!AS56,IF(T6=Rækker!AU50,Rækker!AV56,IF(T6=Rækker!AX50,Rækker!AY56,IF(T6=Rækker!BA50,Rækker!BB56,IF(T6=Rækker!BD50,Rækker!BE56,IF(T6=Rækker!BG50,Rækker!BH56,0))))))</f>
        <v>0</v>
      </c>
      <c r="DG11" s="25">
        <f t="shared" si="57"/>
        <v>2</v>
      </c>
      <c r="DH11" s="25">
        <f t="shared" si="58"/>
        <v>2</v>
      </c>
      <c r="DI11" s="25">
        <f>IF(V6=Rækker!B50,Rækker!B56,IF(V6=Rækker!E50,Rækker!E56,IF(V6=Rækker!H50,Rækker!H56,IF(V6=Rækker!K50,Rækker!K56,IF(V6=Rækker!N50,Rækker!N56,IF(V6=Rækker!Q50,Rækker!Q56,IF(V6=Rækker!T50,Rækker!T56,DJ11)))))))</f>
        <v>2</v>
      </c>
      <c r="DJ11" s="25">
        <f>IF(V6=Rækker!W50,Rækker!W56,IF(V6=Rækker!Z50,Rækker!Z56,IF(V6=Rækker!AC50,Rækker!AC56,IF(V6=Rækker!AF50,Rækker!AF56,IF(V6=Rækker!AI50,Rækker!AI56,IF(V6=Rækker!AL50,Rækker!AL56,IF(V6=Rækker!AO50,Rækker!AO56,DK11)))))))</f>
        <v>2</v>
      </c>
      <c r="DK11" s="25">
        <f>IF(V6=Rækker!AR50,Rækker!AR56,IF(V6=Rækker!AU50,Rækker!AU56,IF(V6=Rækker!AX50,Rækker!AX56,IF(V6=Rækker!BA50,Rækker!BA56,IF(V6=Rækker!BD50,Rækker!BD56,IF(V6=Rækker!BG50,Rækker!BG56,0))))))</f>
        <v>2</v>
      </c>
      <c r="DL11" s="25">
        <f>IF(V6=Rækker!B50,Rækker!C56,IF(V6=Rækker!E50,Rækker!F56,IF(V6=Rækker!H50,Rækker!I56,IF(V6=Rækker!K50,Rækker!L56,IF(V6=Rækker!N50,Rækker!O56,IF(V6=Rækker!Q50,Rækker!R56,IF(V6=Rækker!T50,Rækker!U56,DM11)))))))</f>
        <v>2</v>
      </c>
      <c r="DM11" s="25">
        <f>IF(V6=Rækker!W50,Rækker!X56,IF(V6=Rækker!Z50,Rækker!AA56,IF(V6=Rækker!AC50,Rækker!AD56,IF(V6=Rækker!AF50,Rækker!AG56,IF(V6=Rækker!AI50,Rækker!AJ56,IF(V6=Rækker!AL50,Rækker!AM56,IF(V6=Rækker!AO50,Rækker!AP56,DN11)))))))</f>
        <v>2</v>
      </c>
      <c r="DN11" s="25">
        <f>IF(V6=Rækker!AR50,Rækker!AS56,IF(V6=Rækker!AU50,Rækker!AV56,IF(V6=Rækker!AX50,Rækker!AY56,IF(V6=Rækker!BA50,Rækker!BB56,IF(V6=Rækker!BD50,Rækker!BE56,IF(V6=Rækker!BG50,Rækker!BH56,0))))))</f>
        <v>2</v>
      </c>
      <c r="DO11" s="25">
        <f t="shared" si="59"/>
        <v>2</v>
      </c>
      <c r="DP11" s="25">
        <f t="shared" si="60"/>
        <v>12</v>
      </c>
      <c r="DQ11" s="25">
        <f>IF(X6=Rækker!B50,Rækker!B56,IF(X6=Rækker!E50,Rækker!E56,IF(X6=Rækker!H50,Rækker!H56,IF(X6=Rækker!K50,Rækker!K56,IF(X6=Rækker!N50,Rækker!N56,IF(X6=Rækker!Q50,Rækker!Q56,IF(X6=Rækker!T50,Rækker!T56,DR11)))))))</f>
        <v>2</v>
      </c>
      <c r="DR11" s="25">
        <f>IF(X6=Rækker!W50,Rækker!W56,IF(X6=Rækker!Z50,Rækker!Z56,IF(X6=Rækker!AC50,Rækker!AC56,IF(X6=Rækker!AF50,Rækker!AF56,IF(X6=Rækker!AI50,Rækker!AI56,IF(X6=Rækker!AL50,Rækker!AL56,IF(X6=Rækker!AO50,Rækker!AO56,DS11)))))))</f>
        <v>2</v>
      </c>
      <c r="DS11" s="25">
        <f>IF(X6=Rækker!AR50,Rækker!AR56,IF(X6=Rækker!AU50,Rækker!AU56,IF(X6=Rækker!AX50,Rækker!AX56,IF(X6=Rækker!BA50,Rækker!BA56,IF(X6=Rækker!BD50,Rækker!BD56,IF(X6=Rækker!BG50,Rækker!BG56,0))))))</f>
        <v>0</v>
      </c>
      <c r="DT11" s="25">
        <f>IF(X6=Rækker!B50,Rækker!C56,IF(X6=Rækker!E50,Rækker!F56,IF(X6=Rækker!H50,Rækker!I56,IF(X6=Rækker!K50,Rækker!L56,IF(X6=Rækker!N50,Rækker!O56,IF(X6=Rækker!Q50,Rækker!R56,IF(X6=Rækker!T50,Rækker!U56,DU11)))))))</f>
        <v>12</v>
      </c>
      <c r="DU11" s="25">
        <f>IF(X6=Rækker!W50,Rækker!X56,IF(X6=Rækker!Z50,Rækker!AA56,IF(X6=Rækker!AC50,Rækker!AD56,IF(X6=Rækker!AF50,Rækker!AG56,IF(X6=Rækker!AI50,Rækker!AJ56,IF(X6=Rækker!AL50,Rækker!AM56,IF(X6=Rækker!AO50,Rækker!AP56,DV11)))))))</f>
        <v>12</v>
      </c>
      <c r="DV11" s="25">
        <f>IF(X6=Rækker!AR50,Rækker!AS56,IF(X6=Rækker!AU50,Rækker!AV56,IF(X6=Rækker!AX50,Rækker!AY56,IF(X6=Rækker!BA50,Rækker!BB56,IF(X6=Rækker!BD50,Rækker!BE56,IF(X6=Rækker!BG50,Rækker!BH56,0))))))</f>
        <v>0</v>
      </c>
      <c r="DW11" s="25" t="str">
        <f t="shared" si="61"/>
        <v>X</v>
      </c>
      <c r="DX11" s="25" t="str">
        <f t="shared" si="62"/>
        <v>1X2</v>
      </c>
      <c r="DY11" s="25" t="str">
        <f>IF(Z6=Rækker!B50,Rækker!B56,IF(Z6=Rækker!E50,Rækker!E56,IF(Z6=Rækker!H50,Rækker!H56,IF(Z6=Rækker!K50,Rækker!K56,IF(Z6=Rækker!N50,Rækker!N56,IF(Z6=Rækker!Q50,Rækker!Q56,IF(Z6=Rækker!T50,Rækker!T56,DZ11)))))))</f>
        <v>x</v>
      </c>
      <c r="DZ11" s="25" t="str">
        <f>IF(Z6=Rækker!W50,Rækker!W56,IF(Z6=Rækker!Z50,Rækker!Z56,IF(Z6=Rækker!AC50,Rækker!AC56,IF(Z6=Rækker!AF50,Rækker!AF56,IF(Z6=Rækker!AI50,Rækker!AI56,IF(Z6=Rækker!AL50,Rækker!AL56,IF(Z6=Rækker!AO50,Rækker!AO56,EA11)))))))</f>
        <v>x</v>
      </c>
      <c r="EA11" s="25">
        <f>IF(Z6=Rækker!AR50,Rækker!AR56,IF(Z6=Rækker!AU50,Rækker!AU56,IF(Z6=Rækker!AX50,Rækker!AX56,IF(Z6=Rækker!BA50,Rækker!BA56,IF(Z6=Rækker!BD50,Rækker!BD56,IF(Z6=Rækker!BG50,Rækker!BG56,0))))))</f>
        <v>0</v>
      </c>
      <c r="EB11" s="25" t="str">
        <f>IF(Z6=Rækker!B50,Rækker!C56,IF(Z6=Rækker!E50,Rækker!F56,IF(Z6=Rækker!H50,Rækker!I56,IF(Z6=Rækker!K50,Rækker!L56,IF(Z6=Rækker!N50,Rækker!O56,IF(Z6=Rækker!Q50,Rækker!R56,IF(Z6=Rækker!T50,Rækker!U56,EC11)))))))</f>
        <v>1x2</v>
      </c>
      <c r="EC11" s="25" t="str">
        <f>IF(Z6=Rækker!W50,Rækker!X56,IF(Z6=Rækker!Z50,Rækker!AA56,IF(Z6=Rækker!AC50,Rækker!AD56,IF(Z6=Rækker!AF50,Rækker!AG56,IF(Z6=Rækker!AI50,Rækker!AJ56,IF(Z6=Rækker!AL50,Rækker!AM56,IF(Z6=Rækker!AO50,Rækker!AP56,ED11)))))))</f>
        <v>1x2</v>
      </c>
      <c r="ED11" s="25">
        <f>IF(Z6=Rækker!AR50,Rækker!AS56,IF(Z6=Rækker!AU50,Rækker!AV56,IF(Z6=Rækker!AX50,Rækker!AY56,IF(Z6=Rækker!BA50,Rækker!BB56,IF(Z6=Rækker!BD50,Rækker!BE56,IF(Z6=Rækker!BG50,Rækker!BH56,0))))))</f>
        <v>0</v>
      </c>
      <c r="EE11" s="25" t="str">
        <f t="shared" si="63"/>
        <v>X</v>
      </c>
      <c r="EF11" s="25" t="str">
        <f t="shared" si="64"/>
        <v>X2</v>
      </c>
      <c r="EG11" s="25" t="str">
        <f>IF(AB6=Rækker!B50,Rækker!B56,IF(AB6=Rækker!E50,Rækker!E56,IF(AB6=Rækker!H50,Rækker!H56,IF(AB6=Rækker!K50,Rækker!K56,IF(AB6=Rækker!N50,Rækker!N56,IF(AB6=Rækker!Q50,Rækker!Q56,IF(AB6=Rækker!T50,Rækker!T56,EH11)))))))</f>
        <v>X</v>
      </c>
      <c r="EH11" s="25" t="str">
        <f>IF(AB6=Rækker!W50,Rækker!W56,IF(AB6=Rækker!Z50,Rækker!Z56,IF(AB6=Rækker!AC50,Rækker!AC56,IF(AB6=Rækker!AF50,Rækker!AF56,IF(AB6=Rækker!AI50,Rækker!AI56,IF(AB6=Rækker!AL50,Rækker!AL56,IF(AB6=Rækker!AO50,Rækker!AO56,EI11)))))))</f>
        <v>X</v>
      </c>
      <c r="EI11" s="25">
        <f>IF(AB6=Rækker!AR50,Rækker!AR56,IF(AB6=Rækker!AU50,Rækker!AU56,IF(AB6=Rækker!AX50,Rækker!AX56,IF(AB6=Rækker!BA50,Rækker!BA56,IF(AB6=Rækker!BD50,Rækker!BD56,IF(AB6=Rækker!BG50,Rækker!BG56,0))))))</f>
        <v>0</v>
      </c>
      <c r="EJ11" s="25" t="str">
        <f>IF(AB6=Rækker!B50,Rækker!C56,IF(AB6=Rækker!E50,Rækker!F56,IF(AB6=Rækker!H50,Rækker!I56,IF(AB6=Rækker!K50,Rækker!L56,IF(AB6=Rækker!N50,Rækker!O56,IF(AB6=Rækker!Q50,Rækker!R56,IF(AB6=Rækker!T50,Rækker!U56,EK11)))))))</f>
        <v>X2</v>
      </c>
      <c r="EK11" s="25" t="str">
        <f>IF(AB6=Rækker!W50,Rækker!X56,IF(AB6=Rækker!Z50,Rækker!AA56,IF(AB6=Rækker!AC50,Rækker!AD56,IF(AB6=Rækker!AF50,Rækker!AG56,IF(AB6=Rækker!AI50,Rækker!AJ56,IF(AB6=Rækker!AL50,Rækker!AM56,IF(AB6=Rækker!AO50,Rækker!AP56,EL11)))))))</f>
        <v>X2</v>
      </c>
      <c r="EL11" s="25">
        <f>IF(AB6=Rækker!AR50,Rækker!AS56,IF(AB6=Rækker!AU50,Rækker!AV56,IF(AB6=Rækker!AX50,Rækker!AY56,IF(AB6=Rækker!BA50,Rækker!BB56,IF(AB6=Rækker!BD50,Rækker!BE56,IF(AB6=Rækker!BG50,Rækker!BH56,0))))))</f>
        <v>0</v>
      </c>
      <c r="EM11" s="25">
        <f t="shared" si="65"/>
        <v>2</v>
      </c>
      <c r="EN11" s="25" t="str">
        <f t="shared" si="66"/>
        <v>X2</v>
      </c>
      <c r="EO11" s="25">
        <f>IF(AD6=Rækker!B50,Rækker!B56,IF(AD6=Rækker!E50,Rækker!E56,IF(AD6=Rækker!H50,Rækker!H56,IF(AD6=Rækker!K50,Rækker!K56,IF(AD6=Rækker!N50,Rækker!N56,IF(AD6=Rækker!Q50,Rækker!Q56,IF(AD6=Rækker!T50,Rækker!T56,EP11)))))))</f>
        <v>2</v>
      </c>
      <c r="EP11" s="25">
        <f>IF(AD6=Rækker!W50,Rækker!W56,IF(AD6=Rækker!Z50,Rækker!Z56,IF(AD6=Rækker!AC50,Rækker!AC56,IF(AD6=Rækker!AF50,Rækker!AF56,IF(AD6=Rækker!AI50,Rækker!AI56,IF(AD6=Rækker!AL50,Rækker!AL56,IF(AD6=Rækker!AO50,Rækker!AO56,EQ11)))))))</f>
        <v>0</v>
      </c>
      <c r="EQ11" s="25">
        <f>IF(AD6=Rækker!AR50,Rækker!AR56,IF(AD6=Rækker!AU50,Rækker!AU56,IF(AD6=Rækker!AX50,Rækker!AX56,IF(AD6=Rækker!BA50,Rækker!BA56,IF(AD6=Rækker!BD50,Rækker!BD56,IF(AD6=Rækker!BG50,Rækker!BG56,0))))))</f>
        <v>0</v>
      </c>
      <c r="ER11" s="25" t="str">
        <f>IF(AD6=Rækker!B50,Rækker!C56,IF(AD6=Rækker!E50,Rækker!F56,IF(AD6=Rækker!H50,Rækker!I56,IF(AD6=Rækker!K50,Rækker!L56,IF(AD6=Rækker!N50,Rækker!O56,IF(AD6=Rækker!Q50,Rækker!R56,IF(AD6=Rækker!T50,Rækker!U56,ES11)))))))</f>
        <v>x2</v>
      </c>
      <c r="ES11" s="25">
        <f>IF(AD6=Rækker!W50,Rækker!X56,IF(AD6=Rækker!Z50,Rækker!AA56,IF(AD6=Rækker!AC50,Rækker!AD56,IF(AD6=Rækker!AF50,Rækker!AG56,IF(AD6=Rækker!AI50,Rækker!AJ56,IF(AD6=Rækker!AL50,Rækker!AM56,IF(AD6=Rækker!AO50,Rækker!AP56,ET11)))))))</f>
        <v>0</v>
      </c>
      <c r="ET11" s="25">
        <f>IF(AD6=Rækker!AR50,Rækker!AS56,IF(AD6=Rækker!AU50,Rækker!AV56,IF(AD6=Rækker!AX50,Rækker!AY56,IF(AD6=Rækker!BA50,Rækker!BB56,IF(AD6=Rækker!BD50,Rækker!BE56,IF(AD6=Rækker!BG50,Rækker!BH56,0))))))</f>
        <v>0</v>
      </c>
      <c r="EU11" s="25">
        <f t="shared" si="67"/>
        <v>1</v>
      </c>
      <c r="EV11" s="25">
        <f t="shared" si="68"/>
        <v>1</v>
      </c>
      <c r="EW11" s="25">
        <f>IF(AF6=Rækker!B50,Rækker!B56,IF(AF6=Rækker!E50,Rækker!E56,IF(AF6=Rækker!H50,Rækker!H56,IF(AF6=Rækker!K50,Rækker!K56,IF(AF6=Rækker!N50,Rækker!N56,IF(AF6=Rækker!Q50,Rækker!Q56,IF(AF6=Rækker!T50,Rækker!T56,EX11)))))))</f>
        <v>1</v>
      </c>
      <c r="EX11" s="25">
        <f>IF(AF6=Rækker!W50,Rækker!W56,IF(AF6=Rækker!Z50,Rækker!Z56,IF(AF6=Rækker!AC50,Rækker!AC56,IF(AF6=Rækker!AF50,Rækker!AF56,IF(AF6=Rækker!AI50,Rækker!AI56,IF(AF6=Rækker!AL50,Rækker!AL56,IF(AF6=Rækker!AO50,Rækker!AO56,EY11)))))))</f>
        <v>1</v>
      </c>
      <c r="EY11" s="25">
        <f>IF(AF6=Rækker!AR50,Rækker!AR56,IF(AF6=Rækker!AU50,Rækker!AU56,IF(AF6=Rækker!AX50,Rækker!AX56,IF(AF6=Rækker!BA50,Rækker!BA56,IF(AF6=Rækker!BD50,Rækker!BD56,IF(AF6=Rækker!BG50,Rækker!BG56,0))))))</f>
        <v>1</v>
      </c>
      <c r="EZ11" s="25">
        <f>IF(AF6=Rækker!B50,Rækker!C56,IF(AF6=Rækker!E50,Rækker!F56,IF(AF6=Rækker!H50,Rækker!I56,IF(AF6=Rækker!K50,Rækker!L56,IF(AF6=Rækker!N50,Rækker!O56,IF(AF6=Rækker!Q50,Rækker!R56,IF(AF6=Rækker!T50,Rækker!U56,FA11)))))))</f>
        <v>1</v>
      </c>
      <c r="FA11" s="25">
        <f>IF(AF6=Rækker!W50,Rækker!X56,IF(AF6=Rækker!Z50,Rækker!AA56,IF(AF6=Rækker!AC50,Rækker!AD56,IF(AF6=Rækker!AF50,Rækker!AG56,IF(AF6=Rækker!AI50,Rækker!AJ56,IF(AF6=Rækker!AL50,Rækker!AM56,IF(AF6=Rækker!AO50,Rækker!AP56,FB11)))))))</f>
        <v>1</v>
      </c>
      <c r="FB11" s="25">
        <f>IF(AF6=Rækker!AR50,Rækker!AS56,IF(AF6=Rækker!AU50,Rækker!AV56,IF(AF6=Rækker!AX50,Rækker!AY56,IF(AF6=Rækker!BA50,Rækker!BB56,IF(AF6=Rækker!BD50,Rækker!BE56,IF(AF6=Rækker!BG50,Rækker!BH56,0))))))</f>
        <v>1</v>
      </c>
      <c r="FC11" s="25">
        <f t="shared" si="69"/>
        <v>2</v>
      </c>
      <c r="FD11" s="25" t="str">
        <f t="shared" si="70"/>
        <v>X2</v>
      </c>
      <c r="FE11" s="25">
        <f>IF(AH6=Rækker!B50,Rækker!B56,IF(AH6=Rækker!E50,Rækker!E56,IF(AH6=Rækker!H50,Rækker!H56,IF(AH6=Rækker!K50,Rækker!K56,IF(AH6=Rækker!N50,Rækker!N56,IF(AH6=Rækker!Q50,Rækker!Q56,IF(AH6=Rækker!T50,Rækker!T56,FF11)))))))</f>
        <v>2</v>
      </c>
      <c r="FF11" s="25">
        <f>IF(AH6=Rækker!W50,Rækker!W56,IF(AH6=Rækker!Z50,Rækker!Z56,IF(AH6=Rækker!AC50,Rækker!AC56,IF(AH6=Rækker!AF50,Rækker!AF56,IF(AH6=Rækker!AI50,Rækker!AI56,IF(AH6=Rækker!AL50,Rækker!AL56,IF(AH6=Rækker!AO50,Rækker!AO56,FG11)))))))</f>
        <v>2</v>
      </c>
      <c r="FG11" s="25">
        <f>IF(AH6=Rækker!AR50,Rækker!AR56,IF(AH6=Rækker!AU50,Rækker!AU56,IF(AH6=Rækker!AX50,Rækker!AX56,IF(AH6=Rækker!BA50,Rækker!BA56,IF(AH6=Rækker!BD50,Rækker!BD56,IF(AH6=Rækker!BG50,Rækker!BG56,0))))))</f>
        <v>2</v>
      </c>
      <c r="FH11" s="25" t="str">
        <f>IF(AH6=Rækker!B50,Rækker!C56,IF(AH6=Rækker!E50,Rækker!F56,IF(AH6=Rækker!H50,Rækker!I56,IF(AH6=Rækker!K50,Rækker!L56,IF(AH6=Rækker!N50,Rækker!O56,IF(AH6=Rækker!Q50,Rækker!R56,IF(AH6=Rækker!T50,Rækker!U56,FI11)))))))</f>
        <v>x2</v>
      </c>
      <c r="FI11" s="25" t="str">
        <f>IF(AH6=Rækker!W50,Rækker!X56,IF(AH6=Rækker!Z50,Rækker!AA56,IF(AH6=Rækker!AC50,Rækker!AD56,IF(AH6=Rækker!AF50,Rækker!AG56,IF(AH6=Rækker!AI50,Rækker!AJ56,IF(AH6=Rækker!AL50,Rækker!AM56,IF(AH6=Rækker!AO50,Rækker!AP56,FJ11)))))))</f>
        <v>x2</v>
      </c>
      <c r="FJ11" s="25" t="str">
        <f>IF(AH6=Rækker!AR50,Rækker!AS56,IF(AH6=Rækker!AU50,Rækker!AV56,IF(AH6=Rækker!AX50,Rækker!AY56,IF(AH6=Rækker!BA50,Rækker!BB56,IF(AH6=Rækker!BD50,Rækker!BE56,IF(AH6=Rækker!BG50,Rækker!BH56,0))))))</f>
        <v>x2</v>
      </c>
      <c r="FK11" s="25">
        <f t="shared" si="71"/>
        <v>2</v>
      </c>
      <c r="FL11" s="25">
        <f t="shared" si="72"/>
        <v>2</v>
      </c>
      <c r="FM11" s="25">
        <f>IF(AJ6=Rækker!B50,Rækker!B56,IF(AJ6=Rækker!E50,Rækker!E56,IF(AJ6=Rækker!H50,Rækker!H56,IF(AJ6=Rækker!K50,Rækker!K56,IF(AJ6=Rækker!N50,Rækker!N56,IF(AJ6=Rækker!Q50,Rækker!Q56,IF(AJ6=Rækker!T50,Rækker!T56,FN11)))))))</f>
        <v>2</v>
      </c>
      <c r="FN11" s="25">
        <f>IF(AJ6=Rækker!W50,Rækker!W56,IF(AJ6=Rækker!Z50,Rækker!Z56,IF(AJ6=Rækker!AC50,Rækker!AC56,IF(AJ6=Rækker!AF50,Rækker!AF56,IF(AJ6=Rækker!AI50,Rækker!AI56,IF(AJ6=Rækker!AL50,Rækker!AL56,IF(AJ6=Rækker!AO50,Rækker!AO56,FO11)))))))</f>
        <v>2</v>
      </c>
      <c r="FO11" s="25">
        <f>IF(AJ6=Rækker!AR50,Rækker!AR56,IF(AJ6=Rækker!AU50,Rækker!AU56,IF(AJ6=Rækker!AX50,Rækker!AX56,IF(AJ6=Rækker!BA50,Rækker!BA56,IF(AJ6=Rækker!BD50,Rækker!BD56,IF(AJ6=Rækker!BG50,Rækker!BG56,0))))))</f>
        <v>2</v>
      </c>
      <c r="FP11" s="25">
        <f>IF(AJ6=Rækker!B50,Rækker!C56,IF(AJ6=Rækker!E50,Rækker!F56,IF(AJ6=Rækker!H50,Rækker!I56,IF(AJ6=Rækker!K50,Rækker!L56,IF(AJ6=Rækker!N50,Rækker!O56,IF(AJ6=Rækker!Q50,Rækker!R56,IF(AJ6=Rækker!T50,Rækker!U56,FQ11)))))))</f>
        <v>2</v>
      </c>
      <c r="FQ11" s="25">
        <f>IF(AJ6=Rækker!W50,Rækker!X56,IF(AJ6=Rækker!Z50,Rækker!AA56,IF(AJ6=Rækker!AC50,Rækker!AD56,IF(AJ6=Rækker!AF50,Rækker!AG56,IF(AJ6=Rækker!AI50,Rækker!AJ56,IF(AJ6=Rækker!AL50,Rækker!AM56,IF(AJ6=Rækker!AO50,Rækker!AP56,FR11)))))))</f>
        <v>2</v>
      </c>
      <c r="FR11" s="25">
        <f>IF(AJ6=Rækker!AR50,Rækker!AS56,IF(AJ6=Rækker!AU50,Rækker!AV56,IF(AJ6=Rækker!AX50,Rækker!AY56,IF(AJ6=Rækker!BA50,Rækker!BB56,IF(AJ6=Rækker!BD50,Rækker!BE56,IF(AJ6=Rækker!BG50,Rækker!BH56,0))))))</f>
        <v>2</v>
      </c>
      <c r="FS11" s="25">
        <f t="shared" si="73"/>
        <v>2</v>
      </c>
      <c r="FT11" s="25">
        <f t="shared" si="74"/>
        <v>2</v>
      </c>
      <c r="FU11" s="25">
        <f>IF(AL6=Rækker!B50,Rækker!B56,IF(AL6=Rækker!E50,Rækker!E56,IF(AL6=Rækker!H50,Rækker!H56,IF(AL6=Rækker!K50,Rækker!K56,IF(AL6=Rækker!N50,Rækker!N56,IF(AL6=Rækker!Q50,Rækker!Q56,IF(AL6=Rækker!T50,Rækker!T56,FV11)))))))</f>
        <v>2</v>
      </c>
      <c r="FV11" s="25">
        <f>IF(AL6=Rækker!W50,Rækker!W56,IF(AL6=Rækker!Z50,Rækker!Z56,IF(AL6=Rækker!AC50,Rækker!AC56,IF(AL6=Rækker!AF50,Rækker!AF56,IF(AL6=Rækker!AI50,Rækker!AI56,IF(AL6=Rækker!AL50,Rækker!AL56,IF(AL6=Rækker!AO50,Rækker!AO56,FW11)))))))</f>
        <v>2</v>
      </c>
      <c r="FW11" s="25">
        <f>IF(AL6=Rækker!AR50,Rækker!AR56,IF(AL6=Rækker!AU50,Rækker!AU56,IF(AL6=Rækker!AX50,Rækker!AX56,IF(AL6=Rækker!BA50,Rækker!BA56,IF(AL6=Rækker!BD50,Rækker!BD56,IF(AL6=Rækker!BG50,Rækker!BG56,0))))))</f>
        <v>2</v>
      </c>
      <c r="FX11" s="25">
        <f>IF(AL6=Rækker!B50,Rækker!C56,IF(AL6=Rækker!E50,Rækker!F56,IF(AL6=Rækker!H50,Rækker!I56,IF(AL6=Rækker!K50,Rækker!L56,IF(AL6=Rækker!N50,Rækker!O56,IF(AL6=Rækker!Q50,Rækker!R56,IF(AL6=Rækker!T50,Rækker!U56,FY11)))))))</f>
        <v>2</v>
      </c>
      <c r="FY11" s="25">
        <f>IF(AL6=Rækker!W50,Rækker!X56,IF(AL6=Rækker!Z50,Rækker!AA56,IF(AL6=Rækker!AC50,Rækker!AD56,IF(AL6=Rækker!AF50,Rækker!AG56,IF(AL6=Rækker!AI50,Rækker!AJ56,IF(AL6=Rækker!AL50,Rækker!AM56,IF(AL6=Rækker!AO50,Rækker!AP56,FZ11)))))))</f>
        <v>2</v>
      </c>
      <c r="FZ11" s="25">
        <f>IF(AL6=Rækker!AR50,Rækker!AS56,IF(AL6=Rækker!AU50,Rækker!AV56,IF(AL6=Rækker!AX50,Rækker!AY56,IF(AL6=Rækker!BA50,Rækker!BB56,IF(AL6=Rækker!BD50,Rækker!BE56,IF(AL6=Rækker!BG50,Rækker!BH56,0))))))</f>
        <v>2</v>
      </c>
      <c r="GA11" s="25" t="str">
        <f t="shared" si="75"/>
        <v>X</v>
      </c>
      <c r="GB11" s="25" t="str">
        <f t="shared" si="76"/>
        <v>X2</v>
      </c>
      <c r="GC11" s="25" t="str">
        <f>IF(AN6=Rækker!B50,Rækker!B56,IF(AN6=Rækker!E50,Rækker!E56,IF(AN6=Rækker!H50,Rækker!H56,IF(AN6=Rækker!K50,Rækker!K56,IF(AN6=Rækker!N50,Rækker!N56,IF(AN6=Rækker!Q50,Rækker!Q56,IF(AN6=Rækker!T50,Rækker!T56,GD11)))))))</f>
        <v>x</v>
      </c>
      <c r="GD11" s="25" t="str">
        <f>IF(AN6=Rækker!W50,Rækker!W56,IF(AN6=Rækker!Z50,Rækker!Z56,IF(AN6=Rækker!AC50,Rækker!AC56,IF(AN6=Rækker!AF50,Rækker!AF56,IF(AN6=Rækker!AI50,Rækker!AI56,IF(AN6=Rækker!AL50,Rækker!AL56,IF(AN6=Rækker!AO50,Rækker!AO56,GE11)))))))</f>
        <v>x</v>
      </c>
      <c r="GE11" s="25">
        <f>IF(AN6=Rækker!AR50,Rækker!AR56,IF(AN6=Rækker!AU50,Rækker!AU56,IF(AN6=Rækker!AX50,Rækker!AX56,IF(AN6=Rækker!BA50,Rækker!BA56,IF(AN6=Rækker!BD50,Rækker!BD56,IF(AN6=Rækker!BG50,Rækker!BG56,0))))))</f>
        <v>0</v>
      </c>
      <c r="GF11" s="25" t="str">
        <f>IF(AN6=Rækker!B50,Rækker!C56,IF(AN6=Rækker!E50,Rækker!F56,IF(AN6=Rækker!H50,Rækker!I56,IF(AN6=Rækker!K50,Rækker!L56,IF(AN6=Rækker!N50,Rækker!O56,IF(AN6=Rækker!Q50,Rækker!R56,IF(AN6=Rækker!T50,Rækker!U56,GG11)))))))</f>
        <v>x2</v>
      </c>
      <c r="GG11" s="25" t="str">
        <f>IF(AN6=Rækker!W50,Rækker!X56,IF(AN6=Rækker!Z50,Rækker!AA56,IF(AN6=Rækker!AC50,Rækker!AD56,IF(AN6=Rækker!AF50,Rækker!AG56,IF(AN6=Rækker!AI50,Rækker!AJ56,IF(AN6=Rækker!AL50,Rækker!AM56,IF(AN6=Rækker!AO50,Rækker!AP56,GH11)))))))</f>
        <v>x2</v>
      </c>
      <c r="GH11" s="25">
        <f>IF(AN6=Rækker!AR50,Rækker!AS56,IF(AN6=Rækker!AU50,Rækker!AV56,IF(AN6=Rækker!AX50,Rækker!AY56,IF(AN6=Rækker!BA50,Rækker!BB56,IF(AN6=Rækker!BD50,Rækker!BE56,IF(AN6=Rækker!BG50,Rækker!BH56,0))))))</f>
        <v>0</v>
      </c>
      <c r="GI11" s="25">
        <f t="shared" si="77"/>
        <v>2</v>
      </c>
      <c r="GJ11" s="25" t="str">
        <f t="shared" si="78"/>
        <v>X2</v>
      </c>
      <c r="GK11" s="25">
        <f>IF(AP6=Rækker!B50,Rækker!B56,IF(AP6=Rækker!E50,Rækker!E56,IF(AP6=Rækker!H50,Rækker!H56,IF(AP6=Rækker!K50,Rækker!K56,IF(AP6=Rækker!N50,Rækker!N56,IF(AP6=Rækker!Q50,Rækker!Q56,IF(AP6=Rækker!T50,Rækker!T56,GL11)))))))</f>
        <v>2</v>
      </c>
      <c r="GL11" s="25">
        <f>IF(AP6=Rækker!W50,Rækker!W56,IF(AP6=Rækker!Z50,Rækker!Z56,IF(AP6=Rækker!AC50,Rækker!AC56,IF(AP6=Rækker!AF50,Rækker!AF56,IF(AP6=Rækker!AI50,Rækker!AI56,IF(AP6=Rækker!AL50,Rækker!AL56,IF(AP6=Rækker!AO50,Rækker!AO56,GM11)))))))</f>
        <v>0</v>
      </c>
      <c r="GM11" s="25">
        <f>IF(AP6=Rækker!AR50,Rækker!AR56,IF(AP6=Rækker!AU50,Rækker!AU56,IF(AP6=Rækker!AX50,Rækker!AX56,IF(AP6=Rækker!BA50,Rækker!BA56,IF(AP6=Rækker!BD50,Rækker!BD56,IF(AP6=Rækker!BG50,Rækker!BG56,0))))))</f>
        <v>0</v>
      </c>
      <c r="GN11" s="25" t="str">
        <f>IF(AP6=Rækker!B50,Rækker!C56,IF(AP6=Rækker!E50,Rækker!F56,IF(AP6=Rækker!H50,Rækker!I56,IF(AP6=Rækker!K50,Rækker!L56,IF(AP6=Rækker!N50,Rækker!O56,IF(AP6=Rækker!Q50,Rækker!R56,IF(AP6=Rækker!T50,Rækker!U56,GO11)))))))</f>
        <v>x2</v>
      </c>
      <c r="GO11" s="25">
        <f>IF(AP6=Rækker!W50,Rækker!X56,IF(AP6=Rækker!Z50,Rækker!AA56,IF(AP6=Rækker!AC50,Rækker!AD56,IF(AP6=Rækker!AF50,Rækker!AG56,IF(AP6=Rækker!AI50,Rækker!AJ56,IF(AP6=Rækker!AL50,Rækker!AM56,IF(AP6=Rækker!AO50,Rækker!AP56,GP11)))))))</f>
        <v>0</v>
      </c>
      <c r="GP11" s="25">
        <f>IF(AP6=Rækker!AR50,Rækker!AS56,IF(AP6=Rækker!AU50,Rækker!AV56,IF(AP6=Rækker!AX50,Rækker!AY56,IF(AP6=Rækker!BA50,Rækker!BB56,IF(AP6=Rækker!BD50,Rækker!BE56,IF(AP6=Rækker!BG50,Rækker!BH56,0))))))</f>
        <v>0</v>
      </c>
      <c r="GQ11" s="25">
        <f t="shared" si="79"/>
        <v>2</v>
      </c>
      <c r="GR11" s="25">
        <f t="shared" si="80"/>
        <v>2</v>
      </c>
      <c r="GS11" s="25">
        <f>IF(AR6=Rækker!B50,Rækker!B56,IF(AR6=Rækker!E50,Rækker!E56,IF(AR6=Rækker!H50,Rækker!H56,IF(AR6=Rækker!K50,Rækker!K56,IF(AR6=Rækker!N50,Rækker!N56,IF(AR6=Rækker!Q50,Rækker!Q56,IF(AR6=Rækker!T50,Rækker!T56,GT11)))))))</f>
        <v>2</v>
      </c>
      <c r="GT11" s="25">
        <f>IF(AR6=Rækker!W50,Rækker!W56,IF(AR6=Rækker!Z50,Rækker!Z56,IF(AR6=Rækker!AC50,Rækker!AC56,IF(AR6=Rækker!AF50,Rækker!AF56,IF(AR6=Rækker!AI50,Rækker!AI56,IF(AR6=Rækker!AL50,Rækker!AL56,IF(AR6=Rækker!AO50,Rækker!AO56,GU11)))))))</f>
        <v>0</v>
      </c>
      <c r="GU11" s="25">
        <f>IF(AR6=Rækker!AR50,Rækker!AR56,IF(AR6=Rækker!AU50,Rækker!AU56,IF(AR6=Rækker!AX50,Rækker!AX56,IF(AR6=Rækker!BA50,Rækker!BA56,IF(AR6=Rækker!BD50,Rækker!BD56,IF(AR6=Rækker!BG50,Rækker!BG56,0))))))</f>
        <v>0</v>
      </c>
      <c r="GV11" s="25">
        <f>IF(AR6=Rækker!B50,Rækker!C56,IF(AR6=Rækker!E50,Rækker!F56,IF(AR6=Rækker!H50,Rækker!I56,IF(AR6=Rækker!K50,Rækker!L56,IF(AR6=Rækker!N50,Rækker!O56,IF(AR6=Rækker!Q50,Rækker!R56,IF(AR6=Rækker!T50,Rækker!U56,GW11)))))))</f>
        <v>2</v>
      </c>
      <c r="GW11" s="25">
        <f>IF(AR6=Rækker!W50,Rækker!X56,IF(AR6=Rækker!Z50,Rækker!AA56,IF(AR6=Rækker!AC50,Rækker!AD56,IF(AR6=Rækker!AF50,Rækker!AG56,IF(AR6=Rækker!AI50,Rækker!AJ56,IF(AR6=Rækker!AL50,Rækker!AM56,IF(AR6=Rækker!AO50,Rækker!AP56,GX11)))))))</f>
        <v>0</v>
      </c>
      <c r="GX11" s="25">
        <f>IF(AR6=Rækker!AR50,Rækker!AS56,IF(AR6=Rækker!AU50,Rækker!AV56,IF(AR6=Rækker!AX50,Rækker!AY56,IF(AR6=Rækker!BA50,Rækker!BB56,IF(AR6=Rækker!BD50,Rækker!BE56,IF(AR6=Rækker!BG50,Rækker!BH56,0))))))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Hull - Sheffield W..........................................................................................</v>
      </c>
      <c r="D12" s="121" t="s">
        <v>109</v>
      </c>
      <c r="E12" s="92" t="str">
        <f>IF('1. Division'!E12&lt;&gt;"",'1. Division'!E12,"")</f>
        <v/>
      </c>
      <c r="F12" s="44" t="str">
        <f t="shared" si="0"/>
        <v>1*</v>
      </c>
      <c r="G12" s="45">
        <f t="shared" si="1"/>
        <v>1</v>
      </c>
      <c r="H12" s="44" t="str">
        <f t="shared" si="2"/>
        <v>1*</v>
      </c>
      <c r="I12" s="46">
        <f t="shared" si="3"/>
        <v>1</v>
      </c>
      <c r="J12" s="44" t="str">
        <f t="shared" si="4"/>
        <v>1*</v>
      </c>
      <c r="K12" s="45">
        <f t="shared" si="5"/>
        <v>1</v>
      </c>
      <c r="L12" s="44" t="str">
        <f t="shared" si="6"/>
        <v>1*</v>
      </c>
      <c r="M12" s="45">
        <f t="shared" si="7"/>
        <v>1</v>
      </c>
      <c r="N12" s="44" t="str">
        <f t="shared" si="8"/>
        <v>1*</v>
      </c>
      <c r="O12" s="45">
        <f t="shared" si="9"/>
        <v>1</v>
      </c>
      <c r="P12" s="44" t="str">
        <f t="shared" si="10"/>
        <v>1*</v>
      </c>
      <c r="Q12" s="45">
        <f t="shared" si="11"/>
        <v>1</v>
      </c>
      <c r="R12" s="44" t="str">
        <f t="shared" si="12"/>
        <v>1*</v>
      </c>
      <c r="S12" s="45">
        <f t="shared" si="13"/>
        <v>1</v>
      </c>
      <c r="T12" s="44" t="str">
        <f t="shared" si="14"/>
        <v>1*</v>
      </c>
      <c r="U12" s="45">
        <f t="shared" si="15"/>
        <v>1</v>
      </c>
      <c r="V12" s="44" t="str">
        <f t="shared" si="16"/>
        <v>1*</v>
      </c>
      <c r="W12" s="45">
        <f t="shared" si="17"/>
        <v>1</v>
      </c>
      <c r="X12" s="44" t="str">
        <f t="shared" si="18"/>
        <v>1*</v>
      </c>
      <c r="Y12" s="45">
        <f t="shared" si="19"/>
        <v>1</v>
      </c>
      <c r="Z12" s="44" t="str">
        <f t="shared" si="20"/>
        <v>1*</v>
      </c>
      <c r="AA12" s="45">
        <f t="shared" si="21"/>
        <v>1</v>
      </c>
      <c r="AB12" s="44" t="str">
        <f t="shared" si="22"/>
        <v>1*</v>
      </c>
      <c r="AC12" s="45">
        <f t="shared" si="23"/>
        <v>1</v>
      </c>
      <c r="AD12" s="44" t="str">
        <f t="shared" si="24"/>
        <v>1*</v>
      </c>
      <c r="AE12" s="45">
        <f t="shared" si="25"/>
        <v>1</v>
      </c>
      <c r="AF12" s="44" t="str">
        <f t="shared" si="26"/>
        <v>1*</v>
      </c>
      <c r="AG12" s="45">
        <f t="shared" si="27"/>
        <v>1</v>
      </c>
      <c r="AH12" s="44" t="str">
        <f t="shared" si="28"/>
        <v>1*</v>
      </c>
      <c r="AI12" s="45">
        <f t="shared" si="29"/>
        <v>1</v>
      </c>
      <c r="AJ12" s="44" t="str">
        <f t="shared" si="30"/>
        <v>1*</v>
      </c>
      <c r="AK12" s="45">
        <f t="shared" si="31"/>
        <v>1</v>
      </c>
      <c r="AL12" s="44" t="str">
        <f t="shared" si="32"/>
        <v>1*</v>
      </c>
      <c r="AM12" s="45">
        <f t="shared" si="33"/>
        <v>1</v>
      </c>
      <c r="AN12" s="44" t="str">
        <f t="shared" si="34"/>
        <v>1*</v>
      </c>
      <c r="AO12" s="45">
        <f t="shared" si="35"/>
        <v>1</v>
      </c>
      <c r="AP12" s="44" t="str">
        <f t="shared" si="36"/>
        <v>1*</v>
      </c>
      <c r="AQ12" s="45">
        <f t="shared" si="37"/>
        <v>1</v>
      </c>
      <c r="AR12" s="44" t="str">
        <f t="shared" si="38"/>
        <v>1*</v>
      </c>
      <c r="AS12" s="46">
        <f t="shared" si="39"/>
        <v>1</v>
      </c>
      <c r="AT12" s="21">
        <f t="shared" si="40"/>
        <v>0</v>
      </c>
      <c r="AU12" s="25" t="str">
        <f t="shared" si="41"/>
        <v>1*</v>
      </c>
      <c r="AV12" s="25">
        <f t="shared" si="42"/>
        <v>1</v>
      </c>
      <c r="AW12" s="25" t="str">
        <f>IF(F6=Rækker!B50,Rækker!B57,IF(F6=Rækker!E50,Rækker!E57,IF(F6=Rækker!H50,Rækker!H57,IF(F6=Rækker!K50,Rækker!K57,IF(F6=Rækker!N50,Rækker!N57,IF(F6=Rækker!Q50,Rækker!Q57,IF(F6=Rækker!T50,Rækker!T57,AX12)))))))</f>
        <v>1*</v>
      </c>
      <c r="AX12" s="25" t="str">
        <f>IF(F6=Rækker!W50,Rækker!W57,IF(F6=Rækker!Z50,Rækker!Z57,IF(F6=Rækker!AC50,Rækker!AC57,IF(F6=Rækker!AF50,Rækker!AF57,IF(F6=Rækker!AI50,Rækker!AI57,IF(F6=Rækker!AL50,Rækker!AL57,IF(F6=Rækker!AO50,Rækker!AO57,AY12)))))))</f>
        <v>1*</v>
      </c>
      <c r="AY12" s="25">
        <f>IF(F6=Rækker!AR50,Rækker!AR57,IF(F6=Rækker!AU50,Rækker!AU57,IF(F6=Rækker!AX50,Rækker!AX57,IF(F6=Rækker!BA50,Rækker!BA57,IF(F6=Rækker!BD50,Rækker!BD57,IF(F6=Rækker!BG50,Rækker!BG57,0))))))</f>
        <v>0</v>
      </c>
      <c r="AZ12" s="25">
        <f>IF(F6=Rækker!B50,Rækker!C57,IF(F6=Rækker!E50,Rækker!F57,IF(F6=Rækker!H50,Rækker!I57,IF(F6=Rækker!K50,Rækker!L57,IF(F6=Rækker!N50,Rækker!O57,IF(F6=Rækker!Q50,Rækker!R57,IF(F6=Rækker!T50,Rækker!U57,BA12)))))))</f>
        <v>1</v>
      </c>
      <c r="BA12" s="25">
        <f>IF(F6=Rækker!W50,Rækker!X57,IF(F6=Rækker!Z50,Rækker!AA57,IF(F6=Rækker!AC50,Rækker!AD57,IF(F6=Rækker!AF50,Rækker!AG57,IF(F6=Rækker!AI50,Rækker!AJ57,IF(F6=Rækker!AL50,Rækker!AM57,IF(F6=Rækker!AO50,Rækker!AP57,BB12)))))))</f>
        <v>1</v>
      </c>
      <c r="BB12" s="25">
        <f>IF(F6=Rækker!AR50,Rækker!AS57,IF(F6=Rækker!AU50,Rækker!AV57,IF(F6=Rækker!AX50,Rækker!AY57,IF(F6=Rækker!BA50,Rækker!BB57,IF(F6=Rækker!BD50,Rækker!BE57,IF(F6=Rækker!BG50,Rækker!BH57,0))))))</f>
        <v>0</v>
      </c>
      <c r="BC12" s="25" t="str">
        <f t="shared" si="43"/>
        <v>1*</v>
      </c>
      <c r="BD12" s="25">
        <f t="shared" si="44"/>
        <v>1</v>
      </c>
      <c r="BE12" s="25" t="str">
        <f>IF(H6=Rækker!B50,Rækker!B57,IF(H6=Rækker!E50,Rækker!E57,IF(H6=Rækker!H50,Rækker!H57,IF(H6=Rækker!K50,Rækker!K57,IF(H6=Rækker!N50,Rækker!N57,IF(H6=Rækker!Q50,Rækker!Q57,IF(H6=Rækker!T50,Rækker!T57,BF12)))))))</f>
        <v>1*</v>
      </c>
      <c r="BF12" s="25" t="str">
        <f>IF(H6=Rækker!W50,Rækker!W57,IF(H6=Rækker!Z50,Rækker!Z57,IF(H6=Rækker!AC50,Rækker!AC57,IF(H6=Rækker!AF50,Rækker!AF57,IF(H6=Rækker!AI50,Rækker!AI57,IF(H6=Rækker!AL50,Rækker!AL57,IF(H6=Rækker!AO50,Rækker!AO57,BG12)))))))</f>
        <v>1*</v>
      </c>
      <c r="BG12" s="25">
        <f>IF(H6=Rækker!AR50,Rækker!AR57,IF(H6=Rækker!AU50,Rækker!AU57,IF(H6=Rækker!AX50,Rækker!AX57,IF(H6=Rækker!BA50,Rækker!BA57,IF(H6=Rækker!BD50,Rækker!BD57,IF(H6=Rækker!BG50,Rækker!BG57,0))))))</f>
        <v>0</v>
      </c>
      <c r="BH12" s="25">
        <f>IF(H6=Rækker!B50,Rækker!C57,IF(H6=Rækker!E50,Rækker!F57,IF(H6=Rækker!H50,Rækker!I57,IF(H6=Rækker!K50,Rækker!L57,IF(H6=Rækker!N50,Rækker!O57,IF(H6=Rækker!Q50,Rækker!R57,IF(H6=Rækker!T50,Rækker!U57,BI12)))))))</f>
        <v>1</v>
      </c>
      <c r="BI12" s="25">
        <f>IF(H6=Rækker!W50,Rækker!X57,IF(H6=Rækker!Z50,Rækker!AA57,IF(H6=Rækker!AC50,Rækker!AD57,IF(H6=Rækker!AF50,Rækker!AG57,IF(H6=Rækker!AI50,Rækker!AJ57,IF(H6=Rækker!AL50,Rækker!AM57,IF(H6=Rækker!AO50,Rækker!AP57,BJ12)))))))</f>
        <v>1</v>
      </c>
      <c r="BJ12" s="25">
        <f>IF(H6=Rækker!AR50,Rækker!AS57,IF(H6=Rækker!AU50,Rækker!AV57,IF(H6=Rækker!AX50,Rækker!AY57,IF(H6=Rækker!BA50,Rækker!BB57,IF(H6=Rækker!BD50,Rækker!BE57,IF(H6=Rækker!BG50,Rækker!BH57,0))))))</f>
        <v>0</v>
      </c>
      <c r="BK12" s="25" t="str">
        <f t="shared" si="45"/>
        <v>1*</v>
      </c>
      <c r="BL12" s="25">
        <f t="shared" si="46"/>
        <v>1</v>
      </c>
      <c r="BM12" s="25" t="str">
        <f>IF(J6=Rækker!B50,Rækker!B57,IF(J6=Rækker!E50,Rækker!E57,IF(J6=Rækker!H50,Rækker!H57,IF(J6=Rækker!K50,Rækker!K57,IF(J6=Rækker!N50,Rækker!N57,IF(J6=Rækker!Q50,Rækker!Q57,IF(J6=Rækker!T50,Rækker!T57,BN12)))))))</f>
        <v>1*</v>
      </c>
      <c r="BN12" s="25">
        <f>IF(J6=Rækker!W50,Rækker!W57,IF(J6=Rækker!Z50,Rækker!Z57,IF(J6=Rækker!AC50,Rækker!AC57,IF(J6=Rækker!AF50,Rækker!AF57,IF(J6=Rækker!AI50,Rækker!AI57,IF(J6=Rækker!AL50,Rækker!AL57,IF(J6=Rækker!AO50,Rækker!AO57,BO12)))))))</f>
        <v>0</v>
      </c>
      <c r="BO12" s="25">
        <f>IF(J6=Rækker!AR50,Rækker!AR57,IF(J6=Rækker!AU50,Rækker!AU57,IF(J6=Rækker!AX50,Rækker!AX57,IF(J6=Rækker!BA50,Rækker!BA57,IF(J6=Rækker!BD50,Rækker!BD57,IF(J6=Rækker!BG50,Rækker!BG57,0))))))</f>
        <v>0</v>
      </c>
      <c r="BP12" s="25">
        <f>IF(J6=Rækker!B50,Rækker!C57,IF(J6=Rækker!E50,Rækker!F57,IF(J6=Rækker!H50,Rækker!I57,IF(J6=Rækker!K50,Rækker!L57,IF(J6=Rækker!N50,Rækker!O57,IF(J6=Rækker!Q50,Rækker!R57,IF(J6=Rækker!T50,Rækker!U57,BQ12)))))))</f>
        <v>1</v>
      </c>
      <c r="BQ12" s="25">
        <f>IF(J6=Rækker!W50,Rækker!X57,IF(J6=Rækker!Z50,Rækker!AA57,IF(J6=Rækker!AC50,Rækker!AD57,IF(J6=Rækker!AF50,Rækker!AG57,IF(J6=Rækker!AI50,Rækker!AJ57,IF(J6=Rækker!AL50,Rækker!AM57,IF(J6=Rækker!AO50,Rækker!AP57,BR12)))))))</f>
        <v>0</v>
      </c>
      <c r="BR12" s="25">
        <f>IF(J6=Rækker!AR50,Rækker!AS57,IF(J6=Rækker!AU50,Rækker!AV57,IF(J6=Rækker!AX50,Rækker!AY57,IF(J6=Rækker!BA50,Rækker!BB57,IF(J6=Rækker!BD50,Rækker!BE57,IF(J6=Rækker!BG50,Rækker!BH57,0))))))</f>
        <v>0</v>
      </c>
      <c r="BS12" s="25" t="str">
        <f t="shared" si="47"/>
        <v>1*</v>
      </c>
      <c r="BT12" s="25">
        <f t="shared" si="48"/>
        <v>1</v>
      </c>
      <c r="BU12" s="25" t="str">
        <f>IF(L6=Rækker!B50,Rækker!B57,IF(L6=Rækker!E50,Rækker!E57,IF(L6=Rækker!H50,Rækker!H57,IF(L6=Rækker!K50,Rækker!K57,IF(L6=Rækker!N50,Rækker!N57,IF(L6=Rækker!Q50,Rækker!Q57,IF(L6=Rækker!T50,Rækker!T57,BV12)))))))</f>
        <v>1*</v>
      </c>
      <c r="BV12" s="25">
        <f>IF(L6=Rækker!W50,Rækker!W57,IF(L6=Rækker!Z50,Rækker!Z57,IF(L6=Rækker!AC50,Rækker!AC57,IF(L6=Rækker!AF50,Rækker!AF57,IF(L6=Rækker!AI50,Rækker!AI57,IF(L6=Rækker!AL50,Rækker!AL57,IF(L6=Rækker!AO50,Rækker!AO57,BW12)))))))</f>
        <v>0</v>
      </c>
      <c r="BW12" s="25">
        <f>IF(L6=Rækker!AR50,Rækker!AR57,IF(L6=Rækker!AU50,Rækker!AU57,IF(L6=Rækker!AX50,Rækker!AX57,IF(L6=Rækker!BA50,Rækker!BA57,IF(L6=Rækker!BD50,Rækker!BD57,IF(L6=Rækker!BG50,Rækker!BG57,0))))))</f>
        <v>0</v>
      </c>
      <c r="BX12" s="25">
        <f>IF(L6=Rækker!B50,Rækker!C57,IF(L6=Rækker!E50,Rækker!F57,IF(L6=Rækker!H50,Rækker!I57,IF(L6=Rækker!K50,Rækker!L57,IF(L6=Rækker!N50,Rækker!O57,IF(L6=Rækker!Q50,Rækker!R57,IF(L6=Rækker!T50,Rækker!U57,BY12)))))))</f>
        <v>1</v>
      </c>
      <c r="BY12" s="25">
        <f>IF(L6=Rækker!W50,Rækker!X57,IF(L6=Rækker!Z50,Rækker!AA57,IF(L6=Rækker!AC50,Rækker!AD57,IF(L6=Rækker!AF50,Rækker!AG57,IF(L6=Rækker!AI50,Rækker!AJ57,IF(L6=Rækker!AL50,Rækker!AM57,IF(L6=Rækker!AO50,Rækker!AP57,BZ12)))))))</f>
        <v>0</v>
      </c>
      <c r="BZ12" s="25">
        <f>IF(L6=Rækker!AR50,Rækker!AS57,IF(L6=Rækker!AU50,Rækker!AV57,IF(L6=Rækker!AX50,Rækker!AY57,IF(L6=Rækker!BA50,Rækker!BB57,IF(L6=Rækker!BD50,Rækker!BE57,IF(L6=Rækker!BG50,Rækker!BH57,0))))))</f>
        <v>0</v>
      </c>
      <c r="CA12" s="25" t="str">
        <f t="shared" si="49"/>
        <v>1*</v>
      </c>
      <c r="CB12" s="25">
        <f t="shared" si="50"/>
        <v>1</v>
      </c>
      <c r="CC12" s="25" t="str">
        <f>IF(N6=Rækker!B50,Rækker!B57,IF(N6=Rækker!E50,Rækker!E57,IF(N6=Rækker!H50,Rækker!H57,IF(N6=Rækker!K50,Rækker!K57,IF(N6=Rækker!N50,Rækker!N57,IF(N6=Rækker!Q50,Rækker!Q57,IF(N6=Rækker!T50,Rækker!T57,CD12)))))))</f>
        <v>1*</v>
      </c>
      <c r="CD12" s="25" t="str">
        <f>IF(N6=Rækker!W50,Rækker!W57,IF(N6=Rækker!Z50,Rækker!Z57,IF(N6=Rækker!AC50,Rækker!AC57,IF(N6=Rækker!AF50,Rækker!AF57,IF(N6=Rækker!AI50,Rækker!AI57,IF(N6=Rækker!AL50,Rækker!AL57,IF(N6=Rækker!AO50,Rækker!AO57,CE12)))))))</f>
        <v>1*</v>
      </c>
      <c r="CE12" s="25">
        <f>IF(N6=Rækker!AR50,Rækker!AR57,IF(N6=Rækker!AU50,Rækker!AU57,IF(N6=Rækker!AX50,Rækker!AX57,IF(N6=Rækker!BA50,Rækker!BA57,IF(N6=Rækker!BD50,Rækker!BD57,IF(N6=Rækker!BG50,Rækker!BG57,0))))))</f>
        <v>0</v>
      </c>
      <c r="CF12" s="25">
        <f>IF(N6=Rækker!B50,Rækker!C57,IF(N6=Rækker!E50,Rækker!F57,IF(N6=Rækker!H50,Rækker!I57,IF(N6=Rækker!K50,Rækker!L57,IF(N6=Rækker!N50,Rækker!O57,IF(N6=Rækker!Q50,Rækker!R57,IF(N6=Rækker!T50,Rækker!U57,CG12)))))))</f>
        <v>1</v>
      </c>
      <c r="CG12" s="25">
        <f>IF(N6=Rækker!W50,Rækker!X57,IF(N6=Rækker!Z50,Rækker!AA57,IF(N6=Rækker!AC50,Rækker!AD57,IF(N6=Rækker!AF50,Rækker!AG57,IF(N6=Rækker!AI50,Rækker!AJ57,IF(N6=Rækker!AL50,Rækker!AM57,IF(N6=Rækker!AO50,Rækker!AP57,CH12)))))))</f>
        <v>1</v>
      </c>
      <c r="CH12" s="25">
        <f>IF(N6=Rækker!AR50,Rækker!AS57,IF(N6=Rækker!AU50,Rækker!AV57,IF(N6=Rækker!AX50,Rækker!AY57,IF(N6=Rækker!BA50,Rækker!BB57,IF(N6=Rækker!BD50,Rækker!BE57,IF(N6=Rækker!BG50,Rækker!BH57,0))))))</f>
        <v>0</v>
      </c>
      <c r="CI12" s="25" t="str">
        <f t="shared" si="51"/>
        <v>1*</v>
      </c>
      <c r="CJ12" s="25">
        <f t="shared" si="52"/>
        <v>1</v>
      </c>
      <c r="CK12" s="25" t="str">
        <f>IF(P6=Rækker!B50,Rækker!B57,IF(P6=Rækker!E50,Rækker!E57,IF(P6=Rækker!H50,Rækker!H57,IF(P6=Rækker!K50,Rækker!K57,IF(P6=Rækker!N50,Rækker!N57,IF(P6=Rækker!Q50,Rækker!Q57,IF(P6=Rækker!T50,Rækker!T57,CL12)))))))</f>
        <v>1*</v>
      </c>
      <c r="CL12" s="25" t="str">
        <f>IF(P6=Rækker!W50,Rækker!W57,IF(P6=Rækker!Z50,Rækker!Z57,IF(P6=Rækker!AC50,Rækker!AC57,IF(P6=Rækker!AF50,Rækker!AF57,IF(P6=Rækker!AI50,Rækker!AI57,IF(P6=Rækker!AL50,Rækker!AL57,IF(P6=Rækker!AO50,Rækker!AO57,CM12)))))))</f>
        <v>1*</v>
      </c>
      <c r="CM12" s="25" t="str">
        <f>IF(P6=Rækker!AR50,Rækker!AR57,IF(P6=Rækker!AU50,Rækker!AU57,IF(P6=Rækker!AX50,Rækker!AX57,IF(P6=Rækker!BA50,Rækker!BA57,IF(P6=Rækker!BD50,Rækker!BD57,IF(P6=Rækker!BG50,Rækker!BG57,0))))))</f>
        <v>1*</v>
      </c>
      <c r="CN12" s="25">
        <f>IF(P6=Rækker!B50,Rækker!C57,IF(P6=Rækker!E50,Rækker!F57,IF(P6=Rækker!H50,Rækker!I57,IF(P6=Rækker!K50,Rækker!L57,IF(P6=Rækker!N50,Rækker!O57,IF(P6=Rækker!Q50,Rækker!R57,IF(P6=Rækker!T50,Rækker!U57,CO12)))))))</f>
        <v>1</v>
      </c>
      <c r="CO12" s="25">
        <f>IF(P6=Rækker!W50,Rækker!X57,IF(P6=Rækker!Z50,Rækker!AA57,IF(P6=Rækker!AC50,Rækker!AD57,IF(P6=Rækker!AF50,Rækker!AG57,IF(P6=Rækker!AI50,Rækker!AJ57,IF(P6=Rækker!AL50,Rækker!AM57,IF(P6=Rækker!AO50,Rækker!AP57,CP12)))))))</f>
        <v>1</v>
      </c>
      <c r="CP12" s="25">
        <f>IF(P6=Rækker!AR50,Rækker!AS57,IF(P6=Rækker!AU50,Rækker!AV57,IF(P6=Rækker!AX50,Rækker!AY57,IF(P6=Rækker!BA50,Rækker!BB57,IF(P6=Rækker!BD50,Rækker!BE57,IF(P6=Rækker!BG50,Rækker!BH57,0))))))</f>
        <v>1</v>
      </c>
      <c r="CQ12" s="25" t="str">
        <f t="shared" si="53"/>
        <v>1*</v>
      </c>
      <c r="CR12" s="25">
        <f t="shared" si="54"/>
        <v>1</v>
      </c>
      <c r="CS12" s="25" t="str">
        <f>IF(R6=Rækker!B50,Rækker!B57,IF(R6=Rækker!E50,Rækker!E57,IF(R6=Rækker!H50,Rækker!H57,IF(R6=Rækker!K50,Rækker!K57,IF(R6=Rækker!N50,Rækker!N57,IF(R6=Rækker!Q50,Rækker!Q57,IF(R6=Rækker!T50,Rækker!T57,CT12)))))))</f>
        <v>1*</v>
      </c>
      <c r="CT12" s="25">
        <f>IF(R6=Rækker!W50,Rækker!W57,IF(R6=Rækker!Z50,Rækker!Z57,IF(R6=Rækker!AC50,Rækker!AC57,IF(R6=Rækker!AF50,Rækker!AF57,IF(R6=Rækker!AI50,Rækker!AI57,IF(R6=Rækker!AL50,Rækker!AL57,IF(R6=Rækker!AO50,Rækker!AO57,CU12)))))))</f>
        <v>0</v>
      </c>
      <c r="CU12" s="25">
        <f>IF(R6=Rækker!AR50,Rækker!AR57,IF(R6=Rækker!AU50,Rækker!AU57,IF(R6=Rækker!AX50,Rækker!AX57,IF(R6=Rækker!BA50,Rækker!BA57,IF(R6=Rækker!BD50,Rækker!BD57,IF(R6=Rækker!BG50,Rækker!BG57,0))))))</f>
        <v>0</v>
      </c>
      <c r="CV12" s="25">
        <f>IF(R6=Rækker!B50,Rækker!C57,IF(R6=Rækker!E50,Rækker!F57,IF(R6=Rækker!H50,Rækker!I57,IF(R6=Rækker!K50,Rækker!L57,IF(R6=Rækker!N50,Rækker!O57,IF(R6=Rækker!Q50,Rækker!R57,IF(R6=Rækker!T50,Rækker!U57,CW12)))))))</f>
        <v>1</v>
      </c>
      <c r="CW12" s="25">
        <f>IF(R6=Rækker!W50,Rækker!X57,IF(R6=Rækker!Z50,Rækker!AA57,IF(R6=Rækker!AC50,Rækker!AD57,IF(R6=Rækker!AF50,Rækker!AG57,IF(R6=Rækker!AI50,Rækker!AJ57,IF(R6=Rækker!AL50,Rækker!AM57,IF(R6=Rækker!AO50,Rækker!AP57,CX12)))))))</f>
        <v>0</v>
      </c>
      <c r="CX12" s="25">
        <f>IF(R6=Rækker!AR50,Rækker!AS57,IF(R6=Rækker!AU50,Rækker!AV57,IF(R6=Rækker!AX50,Rækker!AY57,IF(R6=Rækker!BA50,Rækker!BB57,IF(R6=Rækker!BD50,Rækker!BE57,IF(R6=Rækker!BG50,Rækker!BH57,0))))))</f>
        <v>0</v>
      </c>
      <c r="CY12" s="25" t="str">
        <f t="shared" si="55"/>
        <v>1*</v>
      </c>
      <c r="CZ12" s="25">
        <f t="shared" si="56"/>
        <v>1</v>
      </c>
      <c r="DA12" s="25" t="str">
        <f>IF(T6=Rækker!B50,Rækker!B57,IF(T6=Rækker!E50,Rækker!E57,IF(T6=Rækker!H50,Rækker!H57,IF(T6=Rækker!K50,Rækker!K57,IF(T6=Rækker!N50,Rækker!N57,IF(T6=Rækker!Q50,Rækker!Q57,IF(T6=Rækker!T50,Rækker!T57,DB12)))))))</f>
        <v>1*</v>
      </c>
      <c r="DB12" s="25">
        <f>IF(T6=Rækker!W50,Rækker!W57,IF(T6=Rækker!Z50,Rækker!Z57,IF(T6=Rækker!AC50,Rækker!AC57,IF(T6=Rækker!AF50,Rækker!AF57,IF(T6=Rækker!AI50,Rækker!AI57,IF(T6=Rækker!AL50,Rækker!AL57,IF(T6=Rækker!AO50,Rækker!AO57,DC12)))))))</f>
        <v>0</v>
      </c>
      <c r="DC12" s="25">
        <f>IF(T6=Rækker!AR50,Rækker!AR57,IF(T6=Rækker!AU50,Rækker!AU57,IF(T6=Rækker!AX50,Rækker!AX57,IF(T6=Rækker!BA50,Rækker!BA57,IF(T6=Rækker!BD50,Rækker!BD57,IF(T6=Rækker!BG50,Rækker!BG57,0))))))</f>
        <v>0</v>
      </c>
      <c r="DD12" s="25">
        <f>IF(T6=Rækker!B50,Rækker!C57,IF(T6=Rækker!E50,Rækker!F57,IF(T6=Rækker!H50,Rækker!I57,IF(T6=Rækker!K50,Rækker!L57,IF(T6=Rækker!N50,Rækker!O57,IF(T6=Rækker!Q50,Rækker!R57,IF(T6=Rækker!T50,Rækker!U57,DE12)))))))</f>
        <v>1</v>
      </c>
      <c r="DE12" s="25">
        <f>IF(T6=Rækker!W50,Rækker!X57,IF(T6=Rækker!Z50,Rækker!AA57,IF(T6=Rækker!AC50,Rækker!AD57,IF(T6=Rækker!AF50,Rækker!AG57,IF(T6=Rækker!AI50,Rækker!AJ57,IF(T6=Rækker!AL50,Rækker!AM57,IF(T6=Rækker!AO50,Rækker!AP57,DF12)))))))</f>
        <v>0</v>
      </c>
      <c r="DF12" s="25">
        <f>IF(T6=Rækker!AR50,Rækker!AS57,IF(T6=Rækker!AU50,Rækker!AV57,IF(T6=Rækker!AX50,Rækker!AY57,IF(T6=Rækker!BA50,Rækker!BB57,IF(T6=Rækker!BD50,Rækker!BE57,IF(T6=Rækker!BG50,Rækker!BH57,0))))))</f>
        <v>0</v>
      </c>
      <c r="DG12" s="25" t="str">
        <f t="shared" si="57"/>
        <v>1*</v>
      </c>
      <c r="DH12" s="25">
        <f t="shared" si="58"/>
        <v>1</v>
      </c>
      <c r="DI12" s="25" t="str">
        <f>IF(V6=Rækker!B50,Rækker!B57,IF(V6=Rækker!E50,Rækker!E57,IF(V6=Rækker!H50,Rækker!H57,IF(V6=Rækker!K50,Rækker!K57,IF(V6=Rækker!N50,Rækker!N57,IF(V6=Rækker!Q50,Rækker!Q57,IF(V6=Rækker!T50,Rækker!T57,DJ12)))))))</f>
        <v>1*</v>
      </c>
      <c r="DJ12" s="25" t="str">
        <f>IF(V6=Rækker!W50,Rækker!W57,IF(V6=Rækker!Z50,Rækker!Z57,IF(V6=Rækker!AC50,Rækker!AC57,IF(V6=Rækker!AF50,Rækker!AF57,IF(V6=Rækker!AI50,Rækker!AI57,IF(V6=Rækker!AL50,Rækker!AL57,IF(V6=Rækker!AO50,Rækker!AO57,DK12)))))))</f>
        <v>1*</v>
      </c>
      <c r="DK12" s="25" t="str">
        <f>IF(V6=Rækker!AR50,Rækker!AR57,IF(V6=Rækker!AU50,Rækker!AU57,IF(V6=Rækker!AX50,Rækker!AX57,IF(V6=Rækker!BA50,Rækker!BA57,IF(V6=Rækker!BD50,Rækker!BD57,IF(V6=Rækker!BG50,Rækker!BG57,0))))))</f>
        <v>1*</v>
      </c>
      <c r="DL12" s="25">
        <f>IF(V6=Rækker!B50,Rækker!C57,IF(V6=Rækker!E50,Rækker!F57,IF(V6=Rækker!H50,Rækker!I57,IF(V6=Rækker!K50,Rækker!L57,IF(V6=Rækker!N50,Rækker!O57,IF(V6=Rækker!Q50,Rækker!R57,IF(V6=Rækker!T50,Rækker!U57,DM12)))))))</f>
        <v>1</v>
      </c>
      <c r="DM12" s="25">
        <f>IF(V6=Rækker!W50,Rækker!X57,IF(V6=Rækker!Z50,Rækker!AA57,IF(V6=Rækker!AC50,Rækker!AD57,IF(V6=Rækker!AF50,Rækker!AG57,IF(V6=Rækker!AI50,Rækker!AJ57,IF(V6=Rækker!AL50,Rækker!AM57,IF(V6=Rækker!AO50,Rækker!AP57,DN12)))))))</f>
        <v>1</v>
      </c>
      <c r="DN12" s="25">
        <f>IF(V6=Rækker!AR50,Rækker!AS57,IF(V6=Rækker!AU50,Rækker!AV57,IF(V6=Rækker!AX50,Rækker!AY57,IF(V6=Rækker!BA50,Rækker!BB57,IF(V6=Rækker!BD50,Rækker!BE57,IF(V6=Rækker!BG50,Rækker!BH57,0))))))</f>
        <v>1</v>
      </c>
      <c r="DO12" s="25" t="str">
        <f t="shared" si="59"/>
        <v>1*</v>
      </c>
      <c r="DP12" s="25">
        <f t="shared" si="60"/>
        <v>1</v>
      </c>
      <c r="DQ12" s="25" t="str">
        <f>IF(X6=Rækker!B50,Rækker!B57,IF(X6=Rækker!E50,Rækker!E57,IF(X6=Rækker!H50,Rækker!H57,IF(X6=Rækker!K50,Rækker!K57,IF(X6=Rækker!N50,Rækker!N57,IF(X6=Rækker!Q50,Rækker!Q57,IF(X6=Rækker!T50,Rækker!T57,DR12)))))))</f>
        <v>1*</v>
      </c>
      <c r="DR12" s="25" t="str">
        <f>IF(X6=Rækker!W50,Rækker!W57,IF(X6=Rækker!Z50,Rækker!Z57,IF(X6=Rækker!AC50,Rækker!AC57,IF(X6=Rækker!AF50,Rækker!AF57,IF(X6=Rækker!AI50,Rækker!AI57,IF(X6=Rækker!AL50,Rækker!AL57,IF(X6=Rækker!AO50,Rækker!AO57,DS12)))))))</f>
        <v>1*</v>
      </c>
      <c r="DS12" s="25">
        <f>IF(X6=Rækker!AR50,Rækker!AR57,IF(X6=Rækker!AU50,Rækker!AU57,IF(X6=Rækker!AX50,Rækker!AX57,IF(X6=Rækker!BA50,Rækker!BA57,IF(X6=Rækker!BD50,Rækker!BD57,IF(X6=Rækker!BG50,Rækker!BG57,0))))))</f>
        <v>0</v>
      </c>
      <c r="DT12" s="25">
        <f>IF(X6=Rækker!B50,Rækker!C57,IF(X6=Rækker!E50,Rækker!F57,IF(X6=Rækker!H50,Rækker!I57,IF(X6=Rækker!K50,Rækker!L57,IF(X6=Rækker!N50,Rækker!O57,IF(X6=Rækker!Q50,Rækker!R57,IF(X6=Rækker!T50,Rækker!U57,DU12)))))))</f>
        <v>1</v>
      </c>
      <c r="DU12" s="25">
        <f>IF(X6=Rækker!W50,Rækker!X57,IF(X6=Rækker!Z50,Rækker!AA57,IF(X6=Rækker!AC50,Rækker!AD57,IF(X6=Rækker!AF50,Rækker!AG57,IF(X6=Rækker!AI50,Rækker!AJ57,IF(X6=Rækker!AL50,Rækker!AM57,IF(X6=Rækker!AO50,Rækker!AP57,DV12)))))))</f>
        <v>1</v>
      </c>
      <c r="DV12" s="25">
        <f>IF(X6=Rækker!AR50,Rækker!AS57,IF(X6=Rækker!AU50,Rækker!AV57,IF(X6=Rækker!AX50,Rækker!AY57,IF(X6=Rækker!BA50,Rækker!BB57,IF(X6=Rækker!BD50,Rækker!BE57,IF(X6=Rækker!BG50,Rækker!BH57,0))))))</f>
        <v>0</v>
      </c>
      <c r="DW12" s="25" t="str">
        <f t="shared" si="61"/>
        <v>1*</v>
      </c>
      <c r="DX12" s="25">
        <f t="shared" si="62"/>
        <v>1</v>
      </c>
      <c r="DY12" s="25" t="str">
        <f>IF(Z6=Rækker!B50,Rækker!B57,IF(Z6=Rækker!E50,Rækker!E57,IF(Z6=Rækker!H50,Rækker!H57,IF(Z6=Rækker!K50,Rækker!K57,IF(Z6=Rækker!N50,Rækker!N57,IF(Z6=Rækker!Q50,Rækker!Q57,IF(Z6=Rækker!T50,Rækker!T57,DZ12)))))))</f>
        <v>1*</v>
      </c>
      <c r="DZ12" s="25" t="str">
        <f>IF(Z6=Rækker!W50,Rækker!W57,IF(Z6=Rækker!Z50,Rækker!Z57,IF(Z6=Rækker!AC50,Rækker!AC57,IF(Z6=Rækker!AF50,Rækker!AF57,IF(Z6=Rækker!AI50,Rækker!AI57,IF(Z6=Rækker!AL50,Rækker!AL57,IF(Z6=Rækker!AO50,Rækker!AO57,EA12)))))))</f>
        <v>1*</v>
      </c>
      <c r="EA12" s="25">
        <f>IF(Z6=Rækker!AR50,Rækker!AR57,IF(Z6=Rækker!AU50,Rækker!AU57,IF(Z6=Rækker!AX50,Rækker!AX57,IF(Z6=Rækker!BA50,Rækker!BA57,IF(Z6=Rækker!BD50,Rækker!BD57,IF(Z6=Rækker!BG50,Rækker!BG57,0))))))</f>
        <v>0</v>
      </c>
      <c r="EB12" s="25">
        <f>IF(Z6=Rækker!B50,Rækker!C57,IF(Z6=Rækker!E50,Rækker!F57,IF(Z6=Rækker!H50,Rækker!I57,IF(Z6=Rækker!K50,Rækker!L57,IF(Z6=Rækker!N50,Rækker!O57,IF(Z6=Rækker!Q50,Rækker!R57,IF(Z6=Rækker!T50,Rækker!U57,EC12)))))))</f>
        <v>1</v>
      </c>
      <c r="EC12" s="25">
        <f>IF(Z6=Rækker!W50,Rækker!X57,IF(Z6=Rækker!Z50,Rækker!AA57,IF(Z6=Rækker!AC50,Rækker!AD57,IF(Z6=Rækker!AF50,Rækker!AG57,IF(Z6=Rækker!AI50,Rækker!AJ57,IF(Z6=Rækker!AL50,Rækker!AM57,IF(Z6=Rækker!AO50,Rækker!AP57,ED12)))))))</f>
        <v>1</v>
      </c>
      <c r="ED12" s="25">
        <f>IF(Z6=Rækker!AR50,Rækker!AS57,IF(Z6=Rækker!AU50,Rækker!AV57,IF(Z6=Rækker!AX50,Rækker!AY57,IF(Z6=Rækker!BA50,Rækker!BB57,IF(Z6=Rækker!BD50,Rækker!BE57,IF(Z6=Rækker!BG50,Rækker!BH57,0))))))</f>
        <v>0</v>
      </c>
      <c r="EE12" s="25" t="str">
        <f t="shared" si="63"/>
        <v>1*</v>
      </c>
      <c r="EF12" s="25">
        <f t="shared" si="64"/>
        <v>1</v>
      </c>
      <c r="EG12" s="25" t="str">
        <f>IF(AB6=Rækker!B50,Rækker!B57,IF(AB6=Rækker!E50,Rækker!E57,IF(AB6=Rækker!H50,Rækker!H57,IF(AB6=Rækker!K50,Rækker!K57,IF(AB6=Rækker!N50,Rækker!N57,IF(AB6=Rækker!Q50,Rækker!Q57,IF(AB6=Rækker!T50,Rækker!T57,EH12)))))))</f>
        <v>1*</v>
      </c>
      <c r="EH12" s="25" t="str">
        <f>IF(AB6=Rækker!W50,Rækker!W57,IF(AB6=Rækker!Z50,Rækker!Z57,IF(AB6=Rækker!AC50,Rækker!AC57,IF(AB6=Rækker!AF50,Rækker!AF57,IF(AB6=Rækker!AI50,Rækker!AI57,IF(AB6=Rækker!AL50,Rækker!AL57,IF(AB6=Rækker!AO50,Rækker!AO57,EI12)))))))</f>
        <v>1*</v>
      </c>
      <c r="EI12" s="25">
        <f>IF(AB6=Rækker!AR50,Rækker!AR57,IF(AB6=Rækker!AU50,Rækker!AU57,IF(AB6=Rækker!AX50,Rækker!AX57,IF(AB6=Rækker!BA50,Rækker!BA57,IF(AB6=Rækker!BD50,Rækker!BD57,IF(AB6=Rækker!BG50,Rækker!BG57,0))))))</f>
        <v>0</v>
      </c>
      <c r="EJ12" s="25">
        <f>IF(AB6=Rækker!B50,Rækker!C57,IF(AB6=Rækker!E50,Rækker!F57,IF(AB6=Rækker!H50,Rækker!I57,IF(AB6=Rækker!K50,Rækker!L57,IF(AB6=Rækker!N50,Rækker!O57,IF(AB6=Rækker!Q50,Rækker!R57,IF(AB6=Rækker!T50,Rækker!U57,EK12)))))))</f>
        <v>1</v>
      </c>
      <c r="EK12" s="25">
        <f>IF(AB6=Rækker!W50,Rækker!X57,IF(AB6=Rækker!Z50,Rækker!AA57,IF(AB6=Rækker!AC50,Rækker!AD57,IF(AB6=Rækker!AF50,Rækker!AG57,IF(AB6=Rækker!AI50,Rækker!AJ57,IF(AB6=Rækker!AL50,Rækker!AM57,IF(AB6=Rækker!AO50,Rækker!AP57,EL12)))))))</f>
        <v>1</v>
      </c>
      <c r="EL12" s="25">
        <f>IF(AB6=Rækker!AR50,Rækker!AS57,IF(AB6=Rækker!AU50,Rækker!AV57,IF(AB6=Rækker!AX50,Rækker!AY57,IF(AB6=Rækker!BA50,Rækker!BB57,IF(AB6=Rækker!BD50,Rækker!BE57,IF(AB6=Rækker!BG50,Rækker!BH57,0))))))</f>
        <v>0</v>
      </c>
      <c r="EM12" s="25" t="str">
        <f t="shared" si="65"/>
        <v>1*</v>
      </c>
      <c r="EN12" s="25">
        <f t="shared" si="66"/>
        <v>1</v>
      </c>
      <c r="EO12" s="25" t="str">
        <f>IF(AD6=Rækker!B50,Rækker!B57,IF(AD6=Rækker!E50,Rækker!E57,IF(AD6=Rækker!H50,Rækker!H57,IF(AD6=Rækker!K50,Rækker!K57,IF(AD6=Rækker!N50,Rækker!N57,IF(AD6=Rækker!Q50,Rækker!Q57,IF(AD6=Rækker!T50,Rækker!T57,EP12)))))))</f>
        <v>1*</v>
      </c>
      <c r="EP12" s="25">
        <f>IF(AD6=Rækker!W50,Rækker!W57,IF(AD6=Rækker!Z50,Rækker!Z57,IF(AD6=Rækker!AC50,Rækker!AC57,IF(AD6=Rækker!AF50,Rækker!AF57,IF(AD6=Rækker!AI50,Rækker!AI57,IF(AD6=Rækker!AL50,Rækker!AL57,IF(AD6=Rækker!AO50,Rækker!AO57,EQ12)))))))</f>
        <v>0</v>
      </c>
      <c r="EQ12" s="25">
        <f>IF(AD6=Rækker!AR50,Rækker!AR57,IF(AD6=Rækker!AU50,Rækker!AU57,IF(AD6=Rækker!AX50,Rækker!AX57,IF(AD6=Rækker!BA50,Rækker!BA57,IF(AD6=Rækker!BD50,Rækker!BD57,IF(AD6=Rækker!BG50,Rækker!BG57,0))))))</f>
        <v>0</v>
      </c>
      <c r="ER12" s="25">
        <f>IF(AD6=Rækker!B50,Rækker!C57,IF(AD6=Rækker!E50,Rækker!F57,IF(AD6=Rækker!H50,Rækker!I57,IF(AD6=Rækker!K50,Rækker!L57,IF(AD6=Rækker!N50,Rækker!O57,IF(AD6=Rækker!Q50,Rækker!R57,IF(AD6=Rækker!T50,Rækker!U57,ES12)))))))</f>
        <v>1</v>
      </c>
      <c r="ES12" s="25">
        <f>IF(AD6=Rækker!W50,Rækker!X57,IF(AD6=Rækker!Z50,Rækker!AA57,IF(AD6=Rækker!AC50,Rækker!AD57,IF(AD6=Rækker!AF50,Rækker!AG57,IF(AD6=Rækker!AI50,Rækker!AJ57,IF(AD6=Rækker!AL50,Rækker!AM57,IF(AD6=Rækker!AO50,Rækker!AP57,ET12)))))))</f>
        <v>0</v>
      </c>
      <c r="ET12" s="25">
        <f>IF(AD6=Rækker!AR50,Rækker!AS57,IF(AD6=Rækker!AU50,Rækker!AV57,IF(AD6=Rækker!AX50,Rækker!AY57,IF(AD6=Rækker!BA50,Rækker!BB57,IF(AD6=Rækker!BD50,Rækker!BE57,IF(AD6=Rækker!BG50,Rækker!BH57,0))))))</f>
        <v>0</v>
      </c>
      <c r="EU12" s="25" t="str">
        <f t="shared" si="67"/>
        <v>1*</v>
      </c>
      <c r="EV12" s="25">
        <f t="shared" si="68"/>
        <v>1</v>
      </c>
      <c r="EW12" s="25" t="str">
        <f>IF(AF6=Rækker!B50,Rækker!B57,IF(AF6=Rækker!E50,Rækker!E57,IF(AF6=Rækker!H50,Rækker!H57,IF(AF6=Rækker!K50,Rækker!K57,IF(AF6=Rækker!N50,Rækker!N57,IF(AF6=Rækker!Q50,Rækker!Q57,IF(AF6=Rækker!T50,Rækker!T57,EX12)))))))</f>
        <v>1*</v>
      </c>
      <c r="EX12" s="25" t="str">
        <f>IF(AF6=Rækker!W50,Rækker!W57,IF(AF6=Rækker!Z50,Rækker!Z57,IF(AF6=Rækker!AC50,Rækker!AC57,IF(AF6=Rækker!AF50,Rækker!AF57,IF(AF6=Rækker!AI50,Rækker!AI57,IF(AF6=Rækker!AL50,Rækker!AL57,IF(AF6=Rækker!AO50,Rækker!AO57,EY12)))))))</f>
        <v>1*</v>
      </c>
      <c r="EY12" s="25" t="str">
        <f>IF(AF6=Rækker!AR50,Rækker!AR57,IF(AF6=Rækker!AU50,Rækker!AU57,IF(AF6=Rækker!AX50,Rækker!AX57,IF(AF6=Rækker!BA50,Rækker!BA57,IF(AF6=Rækker!BD50,Rækker!BD57,IF(AF6=Rækker!BG50,Rækker!BG57,0))))))</f>
        <v>1*</v>
      </c>
      <c r="EZ12" s="25">
        <f>IF(AF6=Rækker!B50,Rækker!C57,IF(AF6=Rækker!E50,Rækker!F57,IF(AF6=Rækker!H50,Rækker!I57,IF(AF6=Rækker!K50,Rækker!L57,IF(AF6=Rækker!N50,Rækker!O57,IF(AF6=Rækker!Q50,Rækker!R57,IF(AF6=Rækker!T50,Rækker!U57,FA12)))))))</f>
        <v>1</v>
      </c>
      <c r="FA12" s="25">
        <f>IF(AF6=Rækker!W50,Rækker!X57,IF(AF6=Rækker!Z50,Rækker!AA57,IF(AF6=Rækker!AC50,Rækker!AD57,IF(AF6=Rækker!AF50,Rækker!AG57,IF(AF6=Rækker!AI50,Rækker!AJ57,IF(AF6=Rækker!AL50,Rækker!AM57,IF(AF6=Rækker!AO50,Rækker!AP57,FB12)))))))</f>
        <v>1</v>
      </c>
      <c r="FB12" s="25">
        <f>IF(AF6=Rækker!AR50,Rækker!AS57,IF(AF6=Rækker!AU50,Rækker!AV57,IF(AF6=Rækker!AX50,Rækker!AY57,IF(AF6=Rækker!BA50,Rækker!BB57,IF(AF6=Rækker!BD50,Rækker!BE57,IF(AF6=Rækker!BG50,Rækker!BH57,0))))))</f>
        <v>1</v>
      </c>
      <c r="FC12" s="25" t="str">
        <f t="shared" si="69"/>
        <v>1*</v>
      </c>
      <c r="FD12" s="25">
        <f t="shared" si="70"/>
        <v>1</v>
      </c>
      <c r="FE12" s="25" t="str">
        <f>IF(AH6=Rækker!B50,Rækker!B57,IF(AH6=Rækker!E50,Rækker!E57,IF(AH6=Rækker!H50,Rækker!H57,IF(AH6=Rækker!K50,Rækker!K57,IF(AH6=Rækker!N50,Rækker!N57,IF(AH6=Rækker!Q50,Rækker!Q57,IF(AH6=Rækker!T50,Rækker!T57,FF12)))))))</f>
        <v>1*</v>
      </c>
      <c r="FF12" s="25" t="str">
        <f>IF(AH6=Rækker!W50,Rækker!W57,IF(AH6=Rækker!Z50,Rækker!Z57,IF(AH6=Rækker!AC50,Rækker!AC57,IF(AH6=Rækker!AF50,Rækker!AF57,IF(AH6=Rækker!AI50,Rækker!AI57,IF(AH6=Rækker!AL50,Rækker!AL57,IF(AH6=Rækker!AO50,Rækker!AO57,FG12)))))))</f>
        <v>1*</v>
      </c>
      <c r="FG12" s="25" t="str">
        <f>IF(AH6=Rækker!AR50,Rækker!AR57,IF(AH6=Rækker!AU50,Rækker!AU57,IF(AH6=Rækker!AX50,Rækker!AX57,IF(AH6=Rækker!BA50,Rækker!BA57,IF(AH6=Rækker!BD50,Rækker!BD57,IF(AH6=Rækker!BG50,Rækker!BG57,0))))))</f>
        <v>1*</v>
      </c>
      <c r="FH12" s="25">
        <f>IF(AH6=Rækker!B50,Rækker!C57,IF(AH6=Rækker!E50,Rækker!F57,IF(AH6=Rækker!H50,Rækker!I57,IF(AH6=Rækker!K50,Rækker!L57,IF(AH6=Rækker!N50,Rækker!O57,IF(AH6=Rækker!Q50,Rækker!R57,IF(AH6=Rækker!T50,Rækker!U57,FI12)))))))</f>
        <v>1</v>
      </c>
      <c r="FI12" s="25">
        <f>IF(AH6=Rækker!W50,Rækker!X57,IF(AH6=Rækker!Z50,Rækker!AA57,IF(AH6=Rækker!AC50,Rækker!AD57,IF(AH6=Rækker!AF50,Rækker!AG57,IF(AH6=Rækker!AI50,Rækker!AJ57,IF(AH6=Rækker!AL50,Rækker!AM57,IF(AH6=Rækker!AO50,Rækker!AP57,FJ12)))))))</f>
        <v>1</v>
      </c>
      <c r="FJ12" s="25">
        <f>IF(AH6=Rækker!AR50,Rækker!AS57,IF(AH6=Rækker!AU50,Rækker!AV57,IF(AH6=Rækker!AX50,Rækker!AY57,IF(AH6=Rækker!BA50,Rækker!BB57,IF(AH6=Rækker!BD50,Rækker!BE57,IF(AH6=Rækker!BG50,Rækker!BH57,0))))))</f>
        <v>1</v>
      </c>
      <c r="FK12" s="25" t="str">
        <f t="shared" si="71"/>
        <v>1*</v>
      </c>
      <c r="FL12" s="25">
        <f t="shared" si="72"/>
        <v>1</v>
      </c>
      <c r="FM12" s="25" t="str">
        <f>IF(AJ6=Rækker!B50,Rækker!B57,IF(AJ6=Rækker!E50,Rækker!E57,IF(AJ6=Rækker!H50,Rækker!H57,IF(AJ6=Rækker!K50,Rækker!K57,IF(AJ6=Rækker!N50,Rækker!N57,IF(AJ6=Rækker!Q50,Rækker!Q57,IF(AJ6=Rækker!T50,Rækker!T57,FN12)))))))</f>
        <v>1*</v>
      </c>
      <c r="FN12" s="25" t="str">
        <f>IF(AJ6=Rækker!W50,Rækker!W57,IF(AJ6=Rækker!Z50,Rækker!Z57,IF(AJ6=Rækker!AC50,Rækker!AC57,IF(AJ6=Rækker!AF50,Rækker!AF57,IF(AJ6=Rækker!AI50,Rækker!AI57,IF(AJ6=Rækker!AL50,Rækker!AL57,IF(AJ6=Rækker!AO50,Rækker!AO57,FO12)))))))</f>
        <v>1*</v>
      </c>
      <c r="FO12" s="25" t="str">
        <f>IF(AJ6=Rækker!AR50,Rækker!AR57,IF(AJ6=Rækker!AU50,Rækker!AU57,IF(AJ6=Rækker!AX50,Rækker!AX57,IF(AJ6=Rækker!BA50,Rækker!BA57,IF(AJ6=Rækker!BD50,Rækker!BD57,IF(AJ6=Rækker!BG50,Rækker!BG57,0))))))</f>
        <v>1*</v>
      </c>
      <c r="FP12" s="25">
        <f>IF(AJ6=Rækker!B50,Rækker!C57,IF(AJ6=Rækker!E50,Rækker!F57,IF(AJ6=Rækker!H50,Rækker!I57,IF(AJ6=Rækker!K50,Rækker!L57,IF(AJ6=Rækker!N50,Rækker!O57,IF(AJ6=Rækker!Q50,Rækker!R57,IF(AJ6=Rækker!T50,Rækker!U57,FQ12)))))))</f>
        <v>1</v>
      </c>
      <c r="FQ12" s="25">
        <f>IF(AJ6=Rækker!W50,Rækker!X57,IF(AJ6=Rækker!Z50,Rækker!AA57,IF(AJ6=Rækker!AC50,Rækker!AD57,IF(AJ6=Rækker!AF50,Rækker!AG57,IF(AJ6=Rækker!AI50,Rækker!AJ57,IF(AJ6=Rækker!AL50,Rækker!AM57,IF(AJ6=Rækker!AO50,Rækker!AP57,FR12)))))))</f>
        <v>1</v>
      </c>
      <c r="FR12" s="25">
        <f>IF(AJ6=Rækker!AR50,Rækker!AS57,IF(AJ6=Rækker!AU50,Rækker!AV57,IF(AJ6=Rækker!AX50,Rækker!AY57,IF(AJ6=Rækker!BA50,Rækker!BB57,IF(AJ6=Rækker!BD50,Rækker!BE57,IF(AJ6=Rækker!BG50,Rækker!BH57,0))))))</f>
        <v>1</v>
      </c>
      <c r="FS12" s="25" t="str">
        <f t="shared" si="73"/>
        <v>1*</v>
      </c>
      <c r="FT12" s="25">
        <f t="shared" si="74"/>
        <v>1</v>
      </c>
      <c r="FU12" s="25" t="str">
        <f>IF(AL6=Rækker!B50,Rækker!B57,IF(AL6=Rækker!E50,Rækker!E57,IF(AL6=Rækker!H50,Rækker!H57,IF(AL6=Rækker!K50,Rækker!K57,IF(AL6=Rækker!N50,Rækker!N57,IF(AL6=Rækker!Q50,Rækker!Q57,IF(AL6=Rækker!T50,Rækker!T57,FV12)))))))</f>
        <v>1*</v>
      </c>
      <c r="FV12" s="25" t="str">
        <f>IF(AL6=Rækker!W50,Rækker!W57,IF(AL6=Rækker!Z50,Rækker!Z57,IF(AL6=Rækker!AC50,Rækker!AC57,IF(AL6=Rækker!AF50,Rækker!AF57,IF(AL6=Rækker!AI50,Rækker!AI57,IF(AL6=Rækker!AL50,Rækker!AL57,IF(AL6=Rækker!AO50,Rækker!AO57,FW12)))))))</f>
        <v>1*</v>
      </c>
      <c r="FW12" s="25" t="str">
        <f>IF(AL6=Rækker!AR50,Rækker!AR57,IF(AL6=Rækker!AU50,Rækker!AU57,IF(AL6=Rækker!AX50,Rækker!AX57,IF(AL6=Rækker!BA50,Rækker!BA57,IF(AL6=Rækker!BD50,Rækker!BD57,IF(AL6=Rækker!BG50,Rækker!BG57,0))))))</f>
        <v>1*</v>
      </c>
      <c r="FX12" s="25">
        <f>IF(AL6=Rækker!B50,Rækker!C57,IF(AL6=Rækker!E50,Rækker!F57,IF(AL6=Rækker!H50,Rækker!I57,IF(AL6=Rækker!K50,Rækker!L57,IF(AL6=Rækker!N50,Rækker!O57,IF(AL6=Rækker!Q50,Rækker!R57,IF(AL6=Rækker!T50,Rækker!U57,FY12)))))))</f>
        <v>1</v>
      </c>
      <c r="FY12" s="25">
        <f>IF(AL6=Rækker!W50,Rækker!X57,IF(AL6=Rækker!Z50,Rækker!AA57,IF(AL6=Rækker!AC50,Rækker!AD57,IF(AL6=Rækker!AF50,Rækker!AG57,IF(AL6=Rækker!AI50,Rækker!AJ57,IF(AL6=Rækker!AL50,Rækker!AM57,IF(AL6=Rækker!AO50,Rækker!AP57,FZ12)))))))</f>
        <v>1</v>
      </c>
      <c r="FZ12" s="25">
        <f>IF(AL6=Rækker!AR50,Rækker!AS57,IF(AL6=Rækker!AU50,Rækker!AV57,IF(AL6=Rækker!AX50,Rækker!AY57,IF(AL6=Rækker!BA50,Rækker!BB57,IF(AL6=Rækker!BD50,Rækker!BE57,IF(AL6=Rækker!BG50,Rækker!BH57,0))))))</f>
        <v>1</v>
      </c>
      <c r="GA12" s="25" t="str">
        <f t="shared" si="75"/>
        <v>1*</v>
      </c>
      <c r="GB12" s="25">
        <f t="shared" si="76"/>
        <v>1</v>
      </c>
      <c r="GC12" s="25" t="str">
        <f>IF(AN6=Rækker!B50,Rækker!B57,IF(AN6=Rækker!E50,Rækker!E57,IF(AN6=Rækker!H50,Rækker!H57,IF(AN6=Rækker!K50,Rækker!K57,IF(AN6=Rækker!N50,Rækker!N57,IF(AN6=Rækker!Q50,Rækker!Q57,IF(AN6=Rækker!T50,Rækker!T57,GD12)))))))</f>
        <v>1*</v>
      </c>
      <c r="GD12" s="25" t="str">
        <f>IF(AN6=Rækker!W50,Rækker!W57,IF(AN6=Rækker!Z50,Rækker!Z57,IF(AN6=Rækker!AC50,Rækker!AC57,IF(AN6=Rækker!AF50,Rækker!AF57,IF(AN6=Rækker!AI50,Rækker!AI57,IF(AN6=Rækker!AL50,Rækker!AL57,IF(AN6=Rækker!AO50,Rækker!AO57,GE12)))))))</f>
        <v>1*</v>
      </c>
      <c r="GE12" s="25">
        <f>IF(AN6=Rækker!AR50,Rækker!AR57,IF(AN6=Rækker!AU50,Rækker!AU57,IF(AN6=Rækker!AX50,Rækker!AX57,IF(AN6=Rækker!BA50,Rækker!BA57,IF(AN6=Rækker!BD50,Rækker!BD57,IF(AN6=Rækker!BG50,Rækker!BG57,0))))))</f>
        <v>0</v>
      </c>
      <c r="GF12" s="25">
        <f>IF(AN6=Rækker!B50,Rækker!C57,IF(AN6=Rækker!E50,Rækker!F57,IF(AN6=Rækker!H50,Rækker!I57,IF(AN6=Rækker!K50,Rækker!L57,IF(AN6=Rækker!N50,Rækker!O57,IF(AN6=Rækker!Q50,Rækker!R57,IF(AN6=Rækker!T50,Rækker!U57,GG12)))))))</f>
        <v>1</v>
      </c>
      <c r="GG12" s="25">
        <f>IF(AN6=Rækker!W50,Rækker!X57,IF(AN6=Rækker!Z50,Rækker!AA57,IF(AN6=Rækker!AC50,Rækker!AD57,IF(AN6=Rækker!AF50,Rækker!AG57,IF(AN6=Rækker!AI50,Rækker!AJ57,IF(AN6=Rækker!AL50,Rækker!AM57,IF(AN6=Rækker!AO50,Rækker!AP57,GH12)))))))</f>
        <v>1</v>
      </c>
      <c r="GH12" s="25">
        <f>IF(AN6=Rækker!AR50,Rækker!AS57,IF(AN6=Rækker!AU50,Rækker!AV57,IF(AN6=Rækker!AX50,Rækker!AY57,IF(AN6=Rækker!BA50,Rækker!BB57,IF(AN6=Rækker!BD50,Rækker!BE57,IF(AN6=Rækker!BG50,Rækker!BH57,0))))))</f>
        <v>0</v>
      </c>
      <c r="GI12" s="25" t="str">
        <f t="shared" si="77"/>
        <v>1*</v>
      </c>
      <c r="GJ12" s="25">
        <f t="shared" si="78"/>
        <v>1</v>
      </c>
      <c r="GK12" s="25" t="str">
        <f>IF(AP6=Rækker!B50,Rækker!B57,IF(AP6=Rækker!E50,Rækker!E57,IF(AP6=Rækker!H50,Rækker!H57,IF(AP6=Rækker!K50,Rækker!K57,IF(AP6=Rækker!N50,Rækker!N57,IF(AP6=Rækker!Q50,Rækker!Q57,IF(AP6=Rækker!T50,Rækker!T57,GL12)))))))</f>
        <v>1*</v>
      </c>
      <c r="GL12" s="25">
        <f>IF(AP6=Rækker!W50,Rækker!W57,IF(AP6=Rækker!Z50,Rækker!Z57,IF(AP6=Rækker!AC50,Rækker!AC57,IF(AP6=Rækker!AF50,Rækker!AF57,IF(AP6=Rækker!AI50,Rækker!AI57,IF(AP6=Rækker!AL50,Rækker!AL57,IF(AP6=Rækker!AO50,Rækker!AO57,GM12)))))))</f>
        <v>0</v>
      </c>
      <c r="GM12" s="25">
        <f>IF(AP6=Rækker!AR50,Rækker!AR57,IF(AP6=Rækker!AU50,Rækker!AU57,IF(AP6=Rækker!AX50,Rækker!AX57,IF(AP6=Rækker!BA50,Rækker!BA57,IF(AP6=Rækker!BD50,Rækker!BD57,IF(AP6=Rækker!BG50,Rækker!BG57,0))))))</f>
        <v>0</v>
      </c>
      <c r="GN12" s="25">
        <f>IF(AP6=Rækker!B50,Rækker!C57,IF(AP6=Rækker!E50,Rækker!F57,IF(AP6=Rækker!H50,Rækker!I57,IF(AP6=Rækker!K50,Rækker!L57,IF(AP6=Rækker!N50,Rækker!O57,IF(AP6=Rækker!Q50,Rækker!R57,IF(AP6=Rækker!T50,Rækker!U57,GO12)))))))</f>
        <v>1</v>
      </c>
      <c r="GO12" s="25">
        <f>IF(AP6=Rækker!W50,Rækker!X57,IF(AP6=Rækker!Z50,Rækker!AA57,IF(AP6=Rækker!AC50,Rækker!AD57,IF(AP6=Rækker!AF50,Rækker!AG57,IF(AP6=Rækker!AI50,Rækker!AJ57,IF(AP6=Rækker!AL50,Rækker!AM57,IF(AP6=Rækker!AO50,Rækker!AP57,GP12)))))))</f>
        <v>0</v>
      </c>
      <c r="GP12" s="25">
        <f>IF(AP6=Rækker!AR50,Rækker!AS57,IF(AP6=Rækker!AU50,Rækker!AV57,IF(AP6=Rækker!AX50,Rækker!AY57,IF(AP6=Rækker!BA50,Rækker!BB57,IF(AP6=Rækker!BD50,Rækker!BE57,IF(AP6=Rækker!BG50,Rækker!BH57,0))))))</f>
        <v>0</v>
      </c>
      <c r="GQ12" s="25" t="str">
        <f t="shared" si="79"/>
        <v>1*</v>
      </c>
      <c r="GR12" s="25">
        <f t="shared" si="80"/>
        <v>1</v>
      </c>
      <c r="GS12" s="25" t="str">
        <f>IF(AR6=Rækker!B50,Rækker!B57,IF(AR6=Rækker!E50,Rækker!E57,IF(AR6=Rækker!H50,Rækker!H57,IF(AR6=Rækker!K50,Rækker!K57,IF(AR6=Rækker!N50,Rækker!N57,IF(AR6=Rækker!Q50,Rækker!Q57,IF(AR6=Rækker!T50,Rækker!T57,GT12)))))))</f>
        <v>1*</v>
      </c>
      <c r="GT12" s="25">
        <f>IF(AR6=Rækker!W50,Rækker!W57,IF(AR6=Rækker!Z50,Rækker!Z57,IF(AR6=Rækker!AC50,Rækker!AC57,IF(AR6=Rækker!AF50,Rækker!AF57,IF(AR6=Rækker!AI50,Rækker!AI57,IF(AR6=Rækker!AL50,Rækker!AL57,IF(AR6=Rækker!AO50,Rækker!AO57,GU12)))))))</f>
        <v>0</v>
      </c>
      <c r="GU12" s="25">
        <f>IF(AR6=Rækker!AR50,Rækker!AR57,IF(AR6=Rækker!AU50,Rækker!AU57,IF(AR6=Rækker!AX50,Rækker!AX57,IF(AR6=Rækker!BA50,Rækker!BA57,IF(AR6=Rækker!BD50,Rækker!BD57,IF(AR6=Rækker!BG50,Rækker!BG57,0))))))</f>
        <v>0</v>
      </c>
      <c r="GV12" s="25">
        <f>IF(AR6=Rækker!B50,Rækker!C57,IF(AR6=Rækker!E50,Rækker!F57,IF(AR6=Rækker!H50,Rækker!I57,IF(AR6=Rækker!K50,Rækker!L57,IF(AR6=Rækker!N50,Rækker!O57,IF(AR6=Rækker!Q50,Rækker!R57,IF(AR6=Rækker!T50,Rækker!U57,GW12)))))))</f>
        <v>1</v>
      </c>
      <c r="GW12" s="25">
        <f>IF(AR6=Rækker!W50,Rækker!X57,IF(AR6=Rækker!Z50,Rækker!AA57,IF(AR6=Rækker!AC50,Rækker!AD57,IF(AR6=Rækker!AF50,Rækker!AG57,IF(AR6=Rækker!AI50,Rækker!AJ57,IF(AR6=Rækker!AL50,Rækker!AM57,IF(AR6=Rækker!AO50,Rækker!AP57,GX12)))))))</f>
        <v>0</v>
      </c>
      <c r="GX12" s="25">
        <f>IF(AR6=Rækker!AR50,Rækker!AS57,IF(AR6=Rækker!AU50,Rækker!AV57,IF(AR6=Rækker!AX50,Rækker!AY57,IF(AR6=Rækker!BA50,Rækker!BB57,IF(AR6=Rækker!BD50,Rækker!BE57,IF(AR6=Rækker!BG50,Rækker!BH57,0))))))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Queens Park R - Portsmouth..........................................................................................</v>
      </c>
      <c r="D13" s="121" t="s">
        <v>109</v>
      </c>
      <c r="E13" s="94" t="str">
        <f>IF('1. Division'!E13&lt;&gt;"",'1. Division'!E13,"")</f>
        <v/>
      </c>
      <c r="F13" s="36">
        <f t="shared" si="0"/>
        <v>1</v>
      </c>
      <c r="G13" s="38" t="str">
        <f t="shared" si="1"/>
        <v>1X</v>
      </c>
      <c r="H13" s="36">
        <f t="shared" si="2"/>
        <v>1</v>
      </c>
      <c r="I13" s="37">
        <f t="shared" si="3"/>
        <v>12</v>
      </c>
      <c r="J13" s="36" t="str">
        <f t="shared" si="4"/>
        <v>X</v>
      </c>
      <c r="K13" s="38" t="str">
        <f t="shared" si="5"/>
        <v>1X2</v>
      </c>
      <c r="L13" s="36">
        <f t="shared" si="6"/>
        <v>1</v>
      </c>
      <c r="M13" s="38">
        <f t="shared" si="7"/>
        <v>1</v>
      </c>
      <c r="N13" s="36">
        <f t="shared" si="8"/>
        <v>1</v>
      </c>
      <c r="O13" s="38">
        <f t="shared" si="9"/>
        <v>12</v>
      </c>
      <c r="P13" s="36" t="str">
        <f t="shared" si="10"/>
        <v>X</v>
      </c>
      <c r="Q13" s="38" t="str">
        <f t="shared" si="11"/>
        <v>1X</v>
      </c>
      <c r="R13" s="36" t="str">
        <f t="shared" si="12"/>
        <v>X</v>
      </c>
      <c r="S13" s="38" t="str">
        <f t="shared" si="13"/>
        <v>1X2</v>
      </c>
      <c r="T13" s="36">
        <f t="shared" si="14"/>
        <v>1</v>
      </c>
      <c r="U13" s="38">
        <f t="shared" si="15"/>
        <v>1</v>
      </c>
      <c r="V13" s="36" t="str">
        <f t="shared" si="16"/>
        <v>1*</v>
      </c>
      <c r="W13" s="38">
        <f t="shared" si="17"/>
        <v>1</v>
      </c>
      <c r="X13" s="36" t="str">
        <f t="shared" si="18"/>
        <v>X</v>
      </c>
      <c r="Y13" s="38" t="str">
        <f t="shared" si="19"/>
        <v>1X2</v>
      </c>
      <c r="Z13" s="36">
        <f t="shared" si="20"/>
        <v>1</v>
      </c>
      <c r="AA13" s="38" t="str">
        <f t="shared" si="21"/>
        <v>1X</v>
      </c>
      <c r="AB13" s="36">
        <f t="shared" si="22"/>
        <v>1</v>
      </c>
      <c r="AC13" s="38">
        <f t="shared" si="23"/>
        <v>1</v>
      </c>
      <c r="AD13" s="36" t="str">
        <f t="shared" si="24"/>
        <v>X</v>
      </c>
      <c r="AE13" s="38" t="str">
        <f t="shared" si="25"/>
        <v>1X2</v>
      </c>
      <c r="AF13" s="36">
        <f t="shared" si="26"/>
        <v>2</v>
      </c>
      <c r="AG13" s="38" t="str">
        <f t="shared" si="27"/>
        <v>X2</v>
      </c>
      <c r="AH13" s="36" t="str">
        <f t="shared" si="28"/>
        <v>X</v>
      </c>
      <c r="AI13" s="38" t="str">
        <f t="shared" si="29"/>
        <v>1X2</v>
      </c>
      <c r="AJ13" s="36">
        <f t="shared" si="30"/>
        <v>1</v>
      </c>
      <c r="AK13" s="38">
        <f t="shared" si="31"/>
        <v>1</v>
      </c>
      <c r="AL13" s="36">
        <f t="shared" si="32"/>
        <v>1</v>
      </c>
      <c r="AM13" s="38" t="str">
        <f t="shared" si="33"/>
        <v>1X</v>
      </c>
      <c r="AN13" s="36" t="str">
        <f t="shared" si="34"/>
        <v>X</v>
      </c>
      <c r="AO13" s="38" t="str">
        <f t="shared" si="35"/>
        <v>X</v>
      </c>
      <c r="AP13" s="36">
        <f t="shared" si="36"/>
        <v>1</v>
      </c>
      <c r="AQ13" s="38" t="str">
        <f t="shared" si="37"/>
        <v>1X</v>
      </c>
      <c r="AR13" s="36">
        <f t="shared" si="38"/>
        <v>1</v>
      </c>
      <c r="AS13" s="37" t="str">
        <f t="shared" si="39"/>
        <v>1X</v>
      </c>
      <c r="AT13" s="21">
        <f t="shared" si="40"/>
        <v>0</v>
      </c>
      <c r="AU13" s="25">
        <f t="shared" si="41"/>
        <v>1</v>
      </c>
      <c r="AV13" s="25" t="str">
        <f t="shared" si="42"/>
        <v>1X</v>
      </c>
      <c r="AW13" s="25">
        <f>IF(F6=Rækker!B50,Rækker!B58,IF(F6=Rækker!E50,Rækker!E58,IF(F6=Rækker!H50,Rækker!H58,IF(F6=Rækker!K50,Rækker!K58,IF(F6=Rækker!N50,Rækker!N58,IF(F6=Rækker!Q50,Rækker!Q58,IF(F6=Rækker!T50,Rækker!T58,AX13)))))))</f>
        <v>1</v>
      </c>
      <c r="AX13" s="25">
        <f>IF(F6=Rækker!W50,Rækker!W58,IF(F6=Rækker!Z50,Rækker!Z58,IF(F6=Rækker!AC50,Rækker!AC58,IF(F6=Rækker!AF50,Rækker!AF58,IF(F6=Rækker!AI50,Rækker!AI58,IF(F6=Rækker!AL50,Rækker!AL58,IF(F6=Rækker!AO50,Rækker!AO58,AY13)))))))</f>
        <v>1</v>
      </c>
      <c r="AY13" s="25">
        <f>IF(F6=Rækker!AR50,Rækker!AR58,IF(F6=Rækker!AU50,Rækker!AU58,IF(F6=Rækker!AX50,Rækker!AX58,IF(F6=Rækker!BA50,Rækker!BA58,IF(F6=Rækker!BD50,Rækker!BD58,IF(F6=Rækker!BG50,Rækker!BG58,0))))))</f>
        <v>0</v>
      </c>
      <c r="AZ13" s="25" t="str">
        <f>IF(F6=Rækker!B50,Rækker!C58,IF(F6=Rækker!E50,Rækker!F58,IF(F6=Rækker!H50,Rækker!I58,IF(F6=Rækker!K50,Rækker!L58,IF(F6=Rækker!N50,Rækker!O58,IF(F6=Rækker!Q50,Rækker!R58,IF(F6=Rækker!T50,Rækker!U58,BA13)))))))</f>
        <v>1x</v>
      </c>
      <c r="BA13" s="25" t="str">
        <f>IF(F6=Rækker!W50,Rækker!X58,IF(F6=Rækker!Z50,Rækker!AA58,IF(F6=Rækker!AC50,Rækker!AD58,IF(F6=Rækker!AF50,Rækker!AG58,IF(F6=Rækker!AI50,Rækker!AJ58,IF(F6=Rækker!AL50,Rækker!AM58,IF(F6=Rækker!AO50,Rækker!AP58,BB13)))))))</f>
        <v>1x</v>
      </c>
      <c r="BB13" s="25">
        <f>IF(F6=Rækker!AR50,Rækker!AS58,IF(F6=Rækker!AU50,Rækker!AV58,IF(F6=Rækker!AX50,Rækker!AY58,IF(F6=Rækker!BA50,Rækker!BB58,IF(F6=Rækker!BD50,Rækker!BE58,IF(F6=Rækker!BG50,Rækker!BH58,0))))))</f>
        <v>0</v>
      </c>
      <c r="BC13" s="25">
        <f t="shared" si="43"/>
        <v>1</v>
      </c>
      <c r="BD13" s="25">
        <f t="shared" si="44"/>
        <v>12</v>
      </c>
      <c r="BE13" s="25">
        <f>IF(H6=Rækker!B50,Rækker!B58,IF(H6=Rækker!E50,Rækker!E58,IF(H6=Rækker!H50,Rækker!H58,IF(H6=Rækker!K50,Rækker!K58,IF(H6=Rækker!N50,Rækker!N58,IF(H6=Rækker!Q50,Rækker!Q58,IF(H6=Rækker!T50,Rækker!T58,BF13)))))))</f>
        <v>1</v>
      </c>
      <c r="BF13" s="25">
        <f>IF(H6=Rækker!W50,Rækker!W58,IF(H6=Rækker!Z50,Rækker!Z58,IF(H6=Rækker!AC50,Rækker!AC58,IF(H6=Rækker!AF50,Rækker!AF58,IF(H6=Rækker!AI50,Rækker!AI58,IF(H6=Rækker!AL50,Rækker!AL58,IF(H6=Rækker!AO50,Rækker!AO58,BG13)))))))</f>
        <v>1</v>
      </c>
      <c r="BG13" s="25">
        <f>IF(H6=Rækker!AR50,Rækker!AR58,IF(H6=Rækker!AU50,Rækker!AU58,IF(H6=Rækker!AX50,Rækker!AX58,IF(H6=Rækker!BA50,Rækker!BA58,IF(H6=Rækker!BD50,Rækker!BD58,IF(H6=Rækker!BG50,Rækker!BG58,0))))))</f>
        <v>0</v>
      </c>
      <c r="BH13" s="25">
        <f>IF(H6=Rækker!B50,Rækker!C58,IF(H6=Rækker!E50,Rækker!F58,IF(H6=Rækker!H50,Rækker!I58,IF(H6=Rækker!K50,Rækker!L58,IF(H6=Rækker!N50,Rækker!O58,IF(H6=Rækker!Q50,Rækker!R58,IF(H6=Rækker!T50,Rækker!U58,BI13)))))))</f>
        <v>12</v>
      </c>
      <c r="BI13" s="25">
        <f>IF(H6=Rækker!W50,Rækker!X58,IF(H6=Rækker!Z50,Rækker!AA58,IF(H6=Rækker!AC50,Rækker!AD58,IF(H6=Rækker!AF50,Rækker!AG58,IF(H6=Rækker!AI50,Rækker!AJ58,IF(H6=Rækker!AL50,Rækker!AM58,IF(H6=Rækker!AO50,Rækker!AP58,BJ13)))))))</f>
        <v>12</v>
      </c>
      <c r="BJ13" s="25">
        <f>IF(H6=Rækker!AR50,Rækker!AS58,IF(H6=Rækker!AU50,Rækker!AV58,IF(H6=Rækker!AX50,Rækker!AY58,IF(H6=Rækker!BA50,Rækker!BB58,IF(H6=Rækker!BD50,Rækker!BE58,IF(H6=Rækker!BG50,Rækker!BH58,0))))))</f>
        <v>0</v>
      </c>
      <c r="BK13" s="25" t="str">
        <f t="shared" si="45"/>
        <v>X</v>
      </c>
      <c r="BL13" s="25" t="str">
        <f t="shared" si="46"/>
        <v>1X2</v>
      </c>
      <c r="BM13" s="25" t="str">
        <f>IF(J6=Rækker!B50,Rækker!B58,IF(J6=Rækker!E50,Rækker!E58,IF(J6=Rækker!H50,Rækker!H58,IF(J6=Rækker!K50,Rækker!K58,IF(J6=Rækker!N50,Rækker!N58,IF(J6=Rækker!Q50,Rækker!Q58,IF(J6=Rækker!T50,Rækker!T58,BN13)))))))</f>
        <v>x</v>
      </c>
      <c r="BN13" s="25">
        <f>IF(J6=Rækker!W50,Rækker!W58,IF(J6=Rækker!Z50,Rækker!Z58,IF(J6=Rækker!AC50,Rækker!AC58,IF(J6=Rækker!AF50,Rækker!AF58,IF(J6=Rækker!AI50,Rækker!AI58,IF(J6=Rækker!AL50,Rækker!AL58,IF(J6=Rækker!AO50,Rækker!AO58,BO13)))))))</f>
        <v>0</v>
      </c>
      <c r="BO13" s="25">
        <f>IF(J6=Rækker!AR50,Rækker!AR58,IF(J6=Rækker!AU50,Rækker!AU58,IF(J6=Rækker!AX50,Rækker!AX58,IF(J6=Rækker!BA50,Rækker!BA58,IF(J6=Rækker!BD50,Rækker!BD58,IF(J6=Rækker!BG50,Rækker!BG58,0))))))</f>
        <v>0</v>
      </c>
      <c r="BP13" s="25" t="str">
        <f>IF(J6=Rækker!B50,Rækker!C58,IF(J6=Rækker!E50,Rækker!F58,IF(J6=Rækker!H50,Rækker!I58,IF(J6=Rækker!K50,Rækker!L58,IF(J6=Rækker!N50,Rækker!O58,IF(J6=Rækker!Q50,Rækker!R58,IF(J6=Rækker!T50,Rækker!U58,BQ13)))))))</f>
        <v>1x2</v>
      </c>
      <c r="BQ13" s="25">
        <f>IF(J6=Rækker!W50,Rækker!X58,IF(J6=Rækker!Z50,Rækker!AA58,IF(J6=Rækker!AC50,Rækker!AD58,IF(J6=Rækker!AF50,Rækker!AG58,IF(J6=Rækker!AI50,Rækker!AJ58,IF(J6=Rækker!AL50,Rækker!AM58,IF(J6=Rækker!AO50,Rækker!AP58,BR13)))))))</f>
        <v>0</v>
      </c>
      <c r="BR13" s="25">
        <f>IF(J6=Rækker!AR50,Rækker!AS58,IF(J6=Rækker!AU50,Rækker!AV58,IF(J6=Rækker!AX50,Rækker!AY58,IF(J6=Rækker!BA50,Rækker!BB58,IF(J6=Rækker!BD50,Rækker!BE58,IF(J6=Rækker!BG50,Rækker!BH58,0))))))</f>
        <v>0</v>
      </c>
      <c r="BS13" s="25">
        <f t="shared" si="47"/>
        <v>1</v>
      </c>
      <c r="BT13" s="25">
        <f t="shared" si="48"/>
        <v>1</v>
      </c>
      <c r="BU13" s="25">
        <f>IF(L6=Rækker!B50,Rækker!B58,IF(L6=Rækker!E50,Rækker!E58,IF(L6=Rækker!H50,Rækker!H58,IF(L6=Rækker!K50,Rækker!K58,IF(L6=Rækker!N50,Rækker!N58,IF(L6=Rækker!Q50,Rækker!Q58,IF(L6=Rækker!T50,Rækker!T58,BV13)))))))</f>
        <v>1</v>
      </c>
      <c r="BV13" s="25">
        <f>IF(L6=Rækker!W50,Rækker!W58,IF(L6=Rækker!Z50,Rækker!Z58,IF(L6=Rækker!AC50,Rækker!AC58,IF(L6=Rækker!AF50,Rækker!AF58,IF(L6=Rækker!AI50,Rækker!AI58,IF(L6=Rækker!AL50,Rækker!AL58,IF(L6=Rækker!AO50,Rækker!AO58,BW13)))))))</f>
        <v>0</v>
      </c>
      <c r="BW13" s="25">
        <f>IF(L6=Rækker!AR50,Rækker!AR58,IF(L6=Rækker!AU50,Rækker!AU58,IF(L6=Rækker!AX50,Rækker!AX58,IF(L6=Rækker!BA50,Rækker!BA58,IF(L6=Rækker!BD50,Rækker!BD58,IF(L6=Rækker!BG50,Rækker!BG58,0))))))</f>
        <v>0</v>
      </c>
      <c r="BX13" s="25">
        <f>IF(L6=Rækker!B50,Rækker!C58,IF(L6=Rækker!E50,Rækker!F58,IF(L6=Rækker!H50,Rækker!I58,IF(L6=Rækker!K50,Rækker!L58,IF(L6=Rækker!N50,Rækker!O58,IF(L6=Rækker!Q50,Rækker!R58,IF(L6=Rækker!T50,Rækker!U58,BY13)))))))</f>
        <v>1</v>
      </c>
      <c r="BY13" s="25">
        <f>IF(L6=Rækker!W50,Rækker!X58,IF(L6=Rækker!Z50,Rækker!AA58,IF(L6=Rækker!AC50,Rækker!AD58,IF(L6=Rækker!AF50,Rækker!AG58,IF(L6=Rækker!AI50,Rækker!AJ58,IF(L6=Rækker!AL50,Rækker!AM58,IF(L6=Rækker!AO50,Rækker!AP58,BZ13)))))))</f>
        <v>0</v>
      </c>
      <c r="BZ13" s="25">
        <f>IF(L6=Rækker!AR50,Rækker!AS58,IF(L6=Rækker!AU50,Rækker!AV58,IF(L6=Rækker!AX50,Rækker!AY58,IF(L6=Rækker!BA50,Rækker!BB58,IF(L6=Rækker!BD50,Rækker!BE58,IF(L6=Rækker!BG50,Rækker!BH58,0))))))</f>
        <v>0</v>
      </c>
      <c r="CA13" s="25">
        <f t="shared" si="49"/>
        <v>1</v>
      </c>
      <c r="CB13" s="25">
        <f t="shared" si="50"/>
        <v>12</v>
      </c>
      <c r="CC13" s="25">
        <f>IF(N6=Rækker!B50,Rækker!B58,IF(N6=Rækker!E50,Rækker!E58,IF(N6=Rækker!H50,Rækker!H58,IF(N6=Rækker!K50,Rækker!K58,IF(N6=Rækker!N50,Rækker!N58,IF(N6=Rækker!Q50,Rækker!Q58,IF(N6=Rækker!T50,Rækker!T58,CD13)))))))</f>
        <v>1</v>
      </c>
      <c r="CD13" s="25">
        <f>IF(N6=Rækker!W50,Rækker!W58,IF(N6=Rækker!Z50,Rækker!Z58,IF(N6=Rækker!AC50,Rækker!AC58,IF(N6=Rækker!AF50,Rækker!AF58,IF(N6=Rækker!AI50,Rækker!AI58,IF(N6=Rækker!AL50,Rækker!AL58,IF(N6=Rækker!AO50,Rækker!AO58,CE13)))))))</f>
        <v>1</v>
      </c>
      <c r="CE13" s="25">
        <f>IF(N6=Rækker!AR50,Rækker!AR58,IF(N6=Rækker!AU50,Rækker!AU58,IF(N6=Rækker!AX50,Rækker!AX58,IF(N6=Rækker!BA50,Rækker!BA58,IF(N6=Rækker!BD50,Rækker!BD58,IF(N6=Rækker!BG50,Rækker!BG58,0))))))</f>
        <v>0</v>
      </c>
      <c r="CF13" s="25">
        <f>IF(N6=Rækker!B50,Rækker!C58,IF(N6=Rækker!E50,Rækker!F58,IF(N6=Rækker!H50,Rækker!I58,IF(N6=Rækker!K50,Rækker!L58,IF(N6=Rækker!N50,Rækker!O58,IF(N6=Rækker!Q50,Rækker!R58,IF(N6=Rækker!T50,Rækker!U58,CG13)))))))</f>
        <v>12</v>
      </c>
      <c r="CG13" s="25">
        <f>IF(N6=Rækker!W50,Rækker!X58,IF(N6=Rækker!Z50,Rækker!AA58,IF(N6=Rækker!AC50,Rækker!AD58,IF(N6=Rækker!AF50,Rækker!AG58,IF(N6=Rækker!AI50,Rækker!AJ58,IF(N6=Rækker!AL50,Rækker!AM58,IF(N6=Rækker!AO50,Rækker!AP58,CH13)))))))</f>
        <v>12</v>
      </c>
      <c r="CH13" s="25">
        <f>IF(N6=Rækker!AR50,Rækker!AS58,IF(N6=Rækker!AU50,Rækker!AV58,IF(N6=Rækker!AX50,Rækker!AY58,IF(N6=Rækker!BA50,Rækker!BB58,IF(N6=Rækker!BD50,Rækker!BE58,IF(N6=Rækker!BG50,Rækker!BH58,0))))))</f>
        <v>0</v>
      </c>
      <c r="CI13" s="25" t="str">
        <f t="shared" si="51"/>
        <v>X</v>
      </c>
      <c r="CJ13" s="25" t="str">
        <f t="shared" si="52"/>
        <v>1X</v>
      </c>
      <c r="CK13" s="25" t="str">
        <f>IF(P6=Rækker!B50,Rækker!B58,IF(P6=Rækker!E50,Rækker!E58,IF(P6=Rækker!H50,Rækker!H58,IF(P6=Rækker!K50,Rækker!K58,IF(P6=Rækker!N50,Rækker!N58,IF(P6=Rækker!Q50,Rækker!Q58,IF(P6=Rækker!T50,Rækker!T58,CL13)))))))</f>
        <v>x</v>
      </c>
      <c r="CL13" s="25" t="str">
        <f>IF(P6=Rækker!W50,Rækker!W58,IF(P6=Rækker!Z50,Rækker!Z58,IF(P6=Rækker!AC50,Rækker!AC58,IF(P6=Rækker!AF50,Rækker!AF58,IF(P6=Rækker!AI50,Rækker!AI58,IF(P6=Rækker!AL50,Rækker!AL58,IF(P6=Rækker!AO50,Rækker!AO58,CM13)))))))</f>
        <v>x</v>
      </c>
      <c r="CM13" s="25" t="str">
        <f>IF(P6=Rækker!AR50,Rækker!AR58,IF(P6=Rækker!AU50,Rækker!AU58,IF(P6=Rækker!AX50,Rækker!AX58,IF(P6=Rækker!BA50,Rækker!BA58,IF(P6=Rækker!BD50,Rækker!BD58,IF(P6=Rækker!BG50,Rækker!BG58,0))))))</f>
        <v>x</v>
      </c>
      <c r="CN13" s="25" t="str">
        <f>IF(P6=Rækker!B50,Rækker!C58,IF(P6=Rækker!E50,Rækker!F58,IF(P6=Rækker!H50,Rækker!I58,IF(P6=Rækker!K50,Rækker!L58,IF(P6=Rækker!N50,Rækker!O58,IF(P6=Rækker!Q50,Rækker!R58,IF(P6=Rækker!T50,Rækker!U58,CO13)))))))</f>
        <v>1x</v>
      </c>
      <c r="CO13" s="25" t="str">
        <f>IF(P6=Rækker!W50,Rækker!X58,IF(P6=Rækker!Z50,Rækker!AA58,IF(P6=Rækker!AC50,Rækker!AD58,IF(P6=Rækker!AF50,Rækker!AG58,IF(P6=Rækker!AI50,Rækker!AJ58,IF(P6=Rækker!AL50,Rækker!AM58,IF(P6=Rækker!AO50,Rækker!AP58,CP13)))))))</f>
        <v>1x</v>
      </c>
      <c r="CP13" s="25" t="str">
        <f>IF(P6=Rækker!AR50,Rækker!AS58,IF(P6=Rækker!AU50,Rækker!AV58,IF(P6=Rækker!AX50,Rækker!AY58,IF(P6=Rækker!BA50,Rækker!BB58,IF(P6=Rækker!BD50,Rækker!BE58,IF(P6=Rækker!BG50,Rækker!BH58,0))))))</f>
        <v>1x</v>
      </c>
      <c r="CQ13" s="25" t="str">
        <f t="shared" si="53"/>
        <v>X</v>
      </c>
      <c r="CR13" s="25" t="str">
        <f t="shared" si="54"/>
        <v>1X2</v>
      </c>
      <c r="CS13" s="25" t="str">
        <f>IF(R6=Rækker!B50,Rækker!B58,IF(R6=Rækker!E50,Rækker!E58,IF(R6=Rækker!H50,Rækker!H58,IF(R6=Rækker!K50,Rækker!K58,IF(R6=Rækker!N50,Rækker!N58,IF(R6=Rækker!Q50,Rækker!Q58,IF(R6=Rækker!T50,Rækker!T58,CT13)))))))</f>
        <v>x</v>
      </c>
      <c r="CT13" s="25">
        <f>IF(R6=Rækker!W50,Rækker!W58,IF(R6=Rækker!Z50,Rækker!Z58,IF(R6=Rækker!AC50,Rækker!AC58,IF(R6=Rækker!AF50,Rækker!AF58,IF(R6=Rækker!AI50,Rækker!AI58,IF(R6=Rækker!AL50,Rækker!AL58,IF(R6=Rækker!AO50,Rækker!AO58,CU13)))))))</f>
        <v>0</v>
      </c>
      <c r="CU13" s="25">
        <f>IF(R6=Rækker!AR50,Rækker!AR58,IF(R6=Rækker!AU50,Rækker!AU58,IF(R6=Rækker!AX50,Rækker!AX58,IF(R6=Rækker!BA50,Rækker!BA58,IF(R6=Rækker!BD50,Rækker!BD58,IF(R6=Rækker!BG50,Rækker!BG58,0))))))</f>
        <v>0</v>
      </c>
      <c r="CV13" s="25" t="str">
        <f>IF(R6=Rækker!B50,Rækker!C58,IF(R6=Rækker!E50,Rækker!F58,IF(R6=Rækker!H50,Rækker!I58,IF(R6=Rækker!K50,Rækker!L58,IF(R6=Rækker!N50,Rækker!O58,IF(R6=Rækker!Q50,Rækker!R58,IF(R6=Rækker!T50,Rækker!U58,CW13)))))))</f>
        <v>1x2</v>
      </c>
      <c r="CW13" s="25">
        <f>IF(R6=Rækker!W50,Rækker!X58,IF(R6=Rækker!Z50,Rækker!AA58,IF(R6=Rækker!AC50,Rækker!AD58,IF(R6=Rækker!AF50,Rækker!AG58,IF(R6=Rækker!AI50,Rækker!AJ58,IF(R6=Rækker!AL50,Rækker!AM58,IF(R6=Rækker!AO50,Rækker!AP58,CX13)))))))</f>
        <v>0</v>
      </c>
      <c r="CX13" s="25">
        <f>IF(R6=Rækker!AR50,Rækker!AS58,IF(R6=Rækker!AU50,Rækker!AV58,IF(R6=Rækker!AX50,Rækker!AY58,IF(R6=Rækker!BA50,Rækker!BB58,IF(R6=Rækker!BD50,Rækker!BE58,IF(R6=Rækker!BG50,Rækker!BH58,0))))))</f>
        <v>0</v>
      </c>
      <c r="CY13" s="25">
        <f t="shared" si="55"/>
        <v>1</v>
      </c>
      <c r="CZ13" s="25">
        <f t="shared" si="56"/>
        <v>1</v>
      </c>
      <c r="DA13" s="25">
        <f>IF(T6=Rækker!B50,Rækker!B58,IF(T6=Rækker!E50,Rækker!E58,IF(T6=Rækker!H50,Rækker!H58,IF(T6=Rækker!K50,Rækker!K58,IF(T6=Rækker!N50,Rækker!N58,IF(T6=Rækker!Q50,Rækker!Q58,IF(T6=Rækker!T50,Rækker!T58,DB13)))))))</f>
        <v>1</v>
      </c>
      <c r="DB13" s="25">
        <f>IF(T6=Rækker!W50,Rækker!W58,IF(T6=Rækker!Z50,Rækker!Z58,IF(T6=Rækker!AC50,Rækker!AC58,IF(T6=Rækker!AF50,Rækker!AF58,IF(T6=Rækker!AI50,Rækker!AI58,IF(T6=Rækker!AL50,Rækker!AL58,IF(T6=Rækker!AO50,Rækker!AO58,DC13)))))))</f>
        <v>0</v>
      </c>
      <c r="DC13" s="25">
        <f>IF(T6=Rækker!AR50,Rækker!AR58,IF(T6=Rækker!AU50,Rækker!AU58,IF(T6=Rækker!AX50,Rækker!AX58,IF(T6=Rækker!BA50,Rækker!BA58,IF(T6=Rækker!BD50,Rækker!BD58,IF(T6=Rækker!BG50,Rækker!BG58,0))))))</f>
        <v>0</v>
      </c>
      <c r="DD13" s="25">
        <f>IF(T6=Rækker!B50,Rækker!C58,IF(T6=Rækker!E50,Rækker!F58,IF(T6=Rækker!H50,Rækker!I58,IF(T6=Rækker!K50,Rækker!L58,IF(T6=Rækker!N50,Rækker!O58,IF(T6=Rækker!Q50,Rækker!R58,IF(T6=Rækker!T50,Rækker!U58,DE13)))))))</f>
        <v>1</v>
      </c>
      <c r="DE13" s="25">
        <f>IF(T6=Rækker!W50,Rækker!X58,IF(T6=Rækker!Z50,Rækker!AA58,IF(T6=Rækker!AC50,Rækker!AD58,IF(T6=Rækker!AF50,Rækker!AG58,IF(T6=Rækker!AI50,Rækker!AJ58,IF(T6=Rækker!AL50,Rækker!AM58,IF(T6=Rækker!AO50,Rækker!AP58,DF13)))))))</f>
        <v>0</v>
      </c>
      <c r="DF13" s="25">
        <f>IF(T6=Rækker!AR50,Rækker!AS58,IF(T6=Rækker!AU50,Rækker!AV58,IF(T6=Rækker!AX50,Rækker!AY58,IF(T6=Rækker!BA50,Rækker!BB58,IF(T6=Rækker!BD50,Rækker!BE58,IF(T6=Rækker!BG50,Rækker!BH58,0))))))</f>
        <v>0</v>
      </c>
      <c r="DG13" s="25" t="str">
        <f t="shared" si="57"/>
        <v>1*</v>
      </c>
      <c r="DH13" s="25">
        <f t="shared" si="58"/>
        <v>1</v>
      </c>
      <c r="DI13" s="25" t="str">
        <f>IF(V6=Rækker!B50,Rækker!B58,IF(V6=Rækker!E50,Rækker!E58,IF(V6=Rækker!H50,Rækker!H58,IF(V6=Rækker!K50,Rækker!K58,IF(V6=Rækker!N50,Rækker!N58,IF(V6=Rækker!Q50,Rækker!Q58,IF(V6=Rækker!T50,Rækker!T58,DJ13)))))))</f>
        <v>1*</v>
      </c>
      <c r="DJ13" s="25" t="str">
        <f>IF(V6=Rækker!W50,Rækker!W58,IF(V6=Rækker!Z50,Rækker!Z58,IF(V6=Rækker!AC50,Rækker!AC58,IF(V6=Rækker!AF50,Rækker!AF58,IF(V6=Rækker!AI50,Rækker!AI58,IF(V6=Rækker!AL50,Rækker!AL58,IF(V6=Rækker!AO50,Rækker!AO58,DK13)))))))</f>
        <v>1*</v>
      </c>
      <c r="DK13" s="25" t="str">
        <f>IF(V6=Rækker!AR50,Rækker!AR58,IF(V6=Rækker!AU50,Rækker!AU58,IF(V6=Rækker!AX50,Rækker!AX58,IF(V6=Rækker!BA50,Rækker!BA58,IF(V6=Rækker!BD50,Rækker!BD58,IF(V6=Rækker!BG50,Rækker!BG58,0))))))</f>
        <v>1*</v>
      </c>
      <c r="DL13" s="25">
        <f>IF(V6=Rækker!B50,Rækker!C58,IF(V6=Rækker!E50,Rækker!F58,IF(V6=Rækker!H50,Rækker!I58,IF(V6=Rækker!K50,Rækker!L58,IF(V6=Rækker!N50,Rækker!O58,IF(V6=Rækker!Q50,Rækker!R58,IF(V6=Rækker!T50,Rækker!U58,DM13)))))))</f>
        <v>1</v>
      </c>
      <c r="DM13" s="25">
        <f>IF(V6=Rækker!W50,Rækker!X58,IF(V6=Rækker!Z50,Rækker!AA58,IF(V6=Rækker!AC50,Rækker!AD58,IF(V6=Rækker!AF50,Rækker!AG58,IF(V6=Rækker!AI50,Rækker!AJ58,IF(V6=Rækker!AL50,Rækker!AM58,IF(V6=Rækker!AO50,Rækker!AP58,DN13)))))))</f>
        <v>1</v>
      </c>
      <c r="DN13" s="25">
        <f>IF(V6=Rækker!AR50,Rækker!AS58,IF(V6=Rækker!AU50,Rækker!AV58,IF(V6=Rækker!AX50,Rækker!AY58,IF(V6=Rækker!BA50,Rækker!BB58,IF(V6=Rækker!BD50,Rækker!BE58,IF(V6=Rækker!BG50,Rækker!BH58,0))))))</f>
        <v>1</v>
      </c>
      <c r="DO13" s="25" t="str">
        <f t="shared" si="59"/>
        <v>X</v>
      </c>
      <c r="DP13" s="25" t="str">
        <f t="shared" si="60"/>
        <v>1X2</v>
      </c>
      <c r="DQ13" s="25" t="str">
        <f>IF(X6=Rækker!B50,Rækker!B58,IF(X6=Rækker!E50,Rækker!E58,IF(X6=Rækker!H50,Rækker!H58,IF(X6=Rækker!K50,Rækker!K58,IF(X6=Rækker!N50,Rækker!N58,IF(X6=Rækker!Q50,Rækker!Q58,IF(X6=Rækker!T50,Rækker!T58,DR13)))))))</f>
        <v>x</v>
      </c>
      <c r="DR13" s="25" t="str">
        <f>IF(X6=Rækker!W50,Rækker!W58,IF(X6=Rækker!Z50,Rækker!Z58,IF(X6=Rækker!AC50,Rækker!AC58,IF(X6=Rækker!AF50,Rækker!AF58,IF(X6=Rækker!AI50,Rækker!AI58,IF(X6=Rækker!AL50,Rækker!AL58,IF(X6=Rækker!AO50,Rækker!AO58,DS13)))))))</f>
        <v>x</v>
      </c>
      <c r="DS13" s="25">
        <f>IF(X6=Rækker!AR50,Rækker!AR58,IF(X6=Rækker!AU50,Rækker!AU58,IF(X6=Rækker!AX50,Rækker!AX58,IF(X6=Rækker!BA50,Rækker!BA58,IF(X6=Rækker!BD50,Rækker!BD58,IF(X6=Rækker!BG50,Rækker!BG58,0))))))</f>
        <v>0</v>
      </c>
      <c r="DT13" s="25" t="str">
        <f>IF(X6=Rækker!B50,Rækker!C58,IF(X6=Rækker!E50,Rækker!F58,IF(X6=Rækker!H50,Rækker!I58,IF(X6=Rækker!K50,Rækker!L58,IF(X6=Rækker!N50,Rækker!O58,IF(X6=Rækker!Q50,Rækker!R58,IF(X6=Rækker!T50,Rækker!U58,DU13)))))))</f>
        <v>1x2</v>
      </c>
      <c r="DU13" s="25" t="str">
        <f>IF(X6=Rækker!W50,Rækker!X58,IF(X6=Rækker!Z50,Rækker!AA58,IF(X6=Rækker!AC50,Rækker!AD58,IF(X6=Rækker!AF50,Rækker!AG58,IF(X6=Rækker!AI50,Rækker!AJ58,IF(X6=Rækker!AL50,Rækker!AM58,IF(X6=Rækker!AO50,Rækker!AP58,DV13)))))))</f>
        <v>1x2</v>
      </c>
      <c r="DV13" s="25">
        <f>IF(X6=Rækker!AR50,Rækker!AS58,IF(X6=Rækker!AU50,Rækker!AV58,IF(X6=Rækker!AX50,Rækker!AY58,IF(X6=Rækker!BA50,Rækker!BB58,IF(X6=Rækker!BD50,Rækker!BE58,IF(X6=Rækker!BG50,Rækker!BH58,0))))))</f>
        <v>0</v>
      </c>
      <c r="DW13" s="25">
        <f t="shared" si="61"/>
        <v>1</v>
      </c>
      <c r="DX13" s="25" t="str">
        <f t="shared" si="62"/>
        <v>1X</v>
      </c>
      <c r="DY13" s="25">
        <f>IF(Z6=Rækker!B50,Rækker!B58,IF(Z6=Rækker!E50,Rækker!E58,IF(Z6=Rækker!H50,Rækker!H58,IF(Z6=Rækker!K50,Rækker!K58,IF(Z6=Rækker!N50,Rækker!N58,IF(Z6=Rækker!Q50,Rækker!Q58,IF(Z6=Rækker!T50,Rækker!T58,DZ13)))))))</f>
        <v>1</v>
      </c>
      <c r="DZ13" s="25">
        <f>IF(Z6=Rækker!W50,Rækker!W58,IF(Z6=Rækker!Z50,Rækker!Z58,IF(Z6=Rækker!AC50,Rækker!AC58,IF(Z6=Rækker!AF50,Rækker!AF58,IF(Z6=Rækker!AI50,Rækker!AI58,IF(Z6=Rækker!AL50,Rækker!AL58,IF(Z6=Rækker!AO50,Rækker!AO58,EA13)))))))</f>
        <v>1</v>
      </c>
      <c r="EA13" s="25">
        <f>IF(Z6=Rækker!AR50,Rækker!AR58,IF(Z6=Rækker!AU50,Rækker!AU58,IF(Z6=Rækker!AX50,Rækker!AX58,IF(Z6=Rækker!BA50,Rækker!BA58,IF(Z6=Rækker!BD50,Rækker!BD58,IF(Z6=Rækker!BG50,Rækker!BG58,0))))))</f>
        <v>0</v>
      </c>
      <c r="EB13" s="25" t="str">
        <f>IF(Z6=Rækker!B50,Rækker!C58,IF(Z6=Rækker!E50,Rækker!F58,IF(Z6=Rækker!H50,Rækker!I58,IF(Z6=Rækker!K50,Rækker!L58,IF(Z6=Rækker!N50,Rækker!O58,IF(Z6=Rækker!Q50,Rækker!R58,IF(Z6=Rækker!T50,Rækker!U58,EC13)))))))</f>
        <v>1x</v>
      </c>
      <c r="EC13" s="25" t="str">
        <f>IF(Z6=Rækker!W50,Rækker!X58,IF(Z6=Rækker!Z50,Rækker!AA58,IF(Z6=Rækker!AC50,Rækker!AD58,IF(Z6=Rækker!AF50,Rækker!AG58,IF(Z6=Rækker!AI50,Rækker!AJ58,IF(Z6=Rækker!AL50,Rækker!AM58,IF(Z6=Rækker!AO50,Rækker!AP58,ED13)))))))</f>
        <v>1x</v>
      </c>
      <c r="ED13" s="25">
        <f>IF(Z6=Rækker!AR50,Rækker!AS58,IF(Z6=Rækker!AU50,Rækker!AV58,IF(Z6=Rækker!AX50,Rækker!AY58,IF(Z6=Rækker!BA50,Rækker!BB58,IF(Z6=Rækker!BD50,Rækker!BE58,IF(Z6=Rækker!BG50,Rækker!BH58,0))))))</f>
        <v>0</v>
      </c>
      <c r="EE13" s="25">
        <f t="shared" si="63"/>
        <v>1</v>
      </c>
      <c r="EF13" s="25">
        <f t="shared" si="64"/>
        <v>1</v>
      </c>
      <c r="EG13" s="25">
        <f>IF(AB6=Rækker!B50,Rækker!B58,IF(AB6=Rækker!E50,Rækker!E58,IF(AB6=Rækker!H50,Rækker!H58,IF(AB6=Rækker!K50,Rækker!K58,IF(AB6=Rækker!N50,Rækker!N58,IF(AB6=Rækker!Q50,Rækker!Q58,IF(AB6=Rækker!T50,Rækker!T58,EH13)))))))</f>
        <v>1</v>
      </c>
      <c r="EH13" s="25">
        <f>IF(AB6=Rækker!W50,Rækker!W58,IF(AB6=Rækker!Z50,Rækker!Z58,IF(AB6=Rækker!AC50,Rækker!AC58,IF(AB6=Rækker!AF50,Rækker!AF58,IF(AB6=Rækker!AI50,Rækker!AI58,IF(AB6=Rækker!AL50,Rækker!AL58,IF(AB6=Rækker!AO50,Rækker!AO58,EI13)))))))</f>
        <v>1</v>
      </c>
      <c r="EI13" s="25">
        <f>IF(AB6=Rækker!AR50,Rækker!AR58,IF(AB6=Rækker!AU50,Rækker!AU58,IF(AB6=Rækker!AX50,Rækker!AX58,IF(AB6=Rækker!BA50,Rækker!BA58,IF(AB6=Rækker!BD50,Rækker!BD58,IF(AB6=Rækker!BG50,Rækker!BG58,0))))))</f>
        <v>0</v>
      </c>
      <c r="EJ13" s="25">
        <f>IF(AB6=Rækker!B50,Rækker!C58,IF(AB6=Rækker!E50,Rækker!F58,IF(AB6=Rækker!H50,Rækker!I58,IF(AB6=Rækker!K50,Rækker!L58,IF(AB6=Rækker!N50,Rækker!O58,IF(AB6=Rækker!Q50,Rækker!R58,IF(AB6=Rækker!T50,Rækker!U58,EK13)))))))</f>
        <v>1</v>
      </c>
      <c r="EK13" s="25">
        <f>IF(AB6=Rækker!W50,Rækker!X58,IF(AB6=Rækker!Z50,Rækker!AA58,IF(AB6=Rækker!AC50,Rækker!AD58,IF(AB6=Rækker!AF50,Rækker!AG58,IF(AB6=Rækker!AI50,Rækker!AJ58,IF(AB6=Rækker!AL50,Rækker!AM58,IF(AB6=Rækker!AO50,Rækker!AP58,EL13)))))))</f>
        <v>1</v>
      </c>
      <c r="EL13" s="25">
        <f>IF(AB6=Rækker!AR50,Rækker!AS58,IF(AB6=Rækker!AU50,Rækker!AV58,IF(AB6=Rækker!AX50,Rækker!AY58,IF(AB6=Rækker!BA50,Rækker!BB58,IF(AB6=Rækker!BD50,Rækker!BE58,IF(AB6=Rækker!BG50,Rækker!BH58,0))))))</f>
        <v>0</v>
      </c>
      <c r="EM13" s="25" t="str">
        <f t="shared" si="65"/>
        <v>X</v>
      </c>
      <c r="EN13" s="25" t="str">
        <f t="shared" si="66"/>
        <v>1X2</v>
      </c>
      <c r="EO13" s="25" t="str">
        <f>IF(AD6=Rækker!B50,Rækker!B58,IF(AD6=Rækker!E50,Rækker!E58,IF(AD6=Rækker!H50,Rækker!H58,IF(AD6=Rækker!K50,Rækker!K58,IF(AD6=Rækker!N50,Rækker!N58,IF(AD6=Rækker!Q50,Rækker!Q58,IF(AD6=Rækker!T50,Rækker!T58,EP13)))))))</f>
        <v>x</v>
      </c>
      <c r="EP13" s="25">
        <f>IF(AD6=Rækker!W50,Rækker!W58,IF(AD6=Rækker!Z50,Rækker!Z58,IF(AD6=Rækker!AC50,Rækker!AC58,IF(AD6=Rækker!AF50,Rækker!AF58,IF(AD6=Rækker!AI50,Rækker!AI58,IF(AD6=Rækker!AL50,Rækker!AL58,IF(AD6=Rækker!AO50,Rækker!AO58,EQ13)))))))</f>
        <v>0</v>
      </c>
      <c r="EQ13" s="25">
        <f>IF(AD6=Rækker!AR50,Rækker!AR58,IF(AD6=Rækker!AU50,Rækker!AU58,IF(AD6=Rækker!AX50,Rækker!AX58,IF(AD6=Rækker!BA50,Rækker!BA58,IF(AD6=Rækker!BD50,Rækker!BD58,IF(AD6=Rækker!BG50,Rækker!BG58,0))))))</f>
        <v>0</v>
      </c>
      <c r="ER13" s="25" t="str">
        <f>IF(AD6=Rækker!B50,Rækker!C58,IF(AD6=Rækker!E50,Rækker!F58,IF(AD6=Rækker!H50,Rækker!I58,IF(AD6=Rækker!K50,Rækker!L58,IF(AD6=Rækker!N50,Rækker!O58,IF(AD6=Rækker!Q50,Rækker!R58,IF(AD6=Rækker!T50,Rækker!U58,ES13)))))))</f>
        <v>1x2</v>
      </c>
      <c r="ES13" s="25">
        <f>IF(AD6=Rækker!W50,Rækker!X58,IF(AD6=Rækker!Z50,Rækker!AA58,IF(AD6=Rækker!AC50,Rækker!AD58,IF(AD6=Rækker!AF50,Rækker!AG58,IF(AD6=Rækker!AI50,Rækker!AJ58,IF(AD6=Rækker!AL50,Rækker!AM58,IF(AD6=Rækker!AO50,Rækker!AP58,ET13)))))))</f>
        <v>0</v>
      </c>
      <c r="ET13" s="25">
        <f>IF(AD6=Rækker!AR50,Rækker!AS58,IF(AD6=Rækker!AU50,Rækker!AV58,IF(AD6=Rækker!AX50,Rækker!AY58,IF(AD6=Rækker!BA50,Rækker!BB58,IF(AD6=Rækker!BD50,Rækker!BE58,IF(AD6=Rækker!BG50,Rækker!BH58,0))))))</f>
        <v>0</v>
      </c>
      <c r="EU13" s="25">
        <f t="shared" si="67"/>
        <v>2</v>
      </c>
      <c r="EV13" s="25" t="str">
        <f t="shared" si="68"/>
        <v>X2</v>
      </c>
      <c r="EW13" s="25">
        <f>IF(AF6=Rækker!B50,Rækker!B58,IF(AF6=Rækker!E50,Rækker!E58,IF(AF6=Rækker!H50,Rækker!H58,IF(AF6=Rækker!K50,Rækker!K58,IF(AF6=Rækker!N50,Rækker!N58,IF(AF6=Rækker!Q50,Rækker!Q58,IF(AF6=Rækker!T50,Rækker!T58,EX13)))))))</f>
        <v>2</v>
      </c>
      <c r="EX13" s="25">
        <f>IF(AF6=Rækker!W50,Rækker!W58,IF(AF6=Rækker!Z50,Rækker!Z58,IF(AF6=Rækker!AC50,Rækker!AC58,IF(AF6=Rækker!AF50,Rækker!AF58,IF(AF6=Rækker!AI50,Rækker!AI58,IF(AF6=Rækker!AL50,Rækker!AL58,IF(AF6=Rækker!AO50,Rækker!AO58,EY13)))))))</f>
        <v>2</v>
      </c>
      <c r="EY13" s="25">
        <f>IF(AF6=Rækker!AR50,Rækker!AR58,IF(AF6=Rækker!AU50,Rækker!AU58,IF(AF6=Rækker!AX50,Rækker!AX58,IF(AF6=Rækker!BA50,Rækker!BA58,IF(AF6=Rækker!BD50,Rækker!BD58,IF(AF6=Rækker!BG50,Rækker!BG58,0))))))</f>
        <v>2</v>
      </c>
      <c r="EZ13" s="25" t="str">
        <f>IF(AF6=Rækker!B50,Rækker!C58,IF(AF6=Rækker!E50,Rækker!F58,IF(AF6=Rækker!H50,Rækker!I58,IF(AF6=Rækker!K50,Rækker!L58,IF(AF6=Rækker!N50,Rækker!O58,IF(AF6=Rækker!Q50,Rækker!R58,IF(AF6=Rækker!T50,Rækker!U58,FA13)))))))</f>
        <v>x2</v>
      </c>
      <c r="FA13" s="25" t="str">
        <f>IF(AF6=Rækker!W50,Rækker!X58,IF(AF6=Rækker!Z50,Rækker!AA58,IF(AF6=Rækker!AC50,Rækker!AD58,IF(AF6=Rækker!AF50,Rækker!AG58,IF(AF6=Rækker!AI50,Rækker!AJ58,IF(AF6=Rækker!AL50,Rækker!AM58,IF(AF6=Rækker!AO50,Rækker!AP58,FB13)))))))</f>
        <v>x2</v>
      </c>
      <c r="FB13" s="25" t="str">
        <f>IF(AF6=Rækker!AR50,Rækker!AS58,IF(AF6=Rækker!AU50,Rækker!AV58,IF(AF6=Rækker!AX50,Rækker!AY58,IF(AF6=Rækker!BA50,Rækker!BB58,IF(AF6=Rækker!BD50,Rækker!BE58,IF(AF6=Rækker!BG50,Rækker!BH58,0))))))</f>
        <v>x2</v>
      </c>
      <c r="FC13" s="25" t="str">
        <f t="shared" si="69"/>
        <v>X</v>
      </c>
      <c r="FD13" s="25" t="str">
        <f t="shared" si="70"/>
        <v>1X2</v>
      </c>
      <c r="FE13" s="25" t="str">
        <f>IF(AH6=Rækker!B50,Rækker!B58,IF(AH6=Rækker!E50,Rækker!E58,IF(AH6=Rækker!H50,Rækker!H58,IF(AH6=Rækker!K50,Rækker!K58,IF(AH6=Rækker!N50,Rækker!N58,IF(AH6=Rækker!Q50,Rækker!Q58,IF(AH6=Rækker!T50,Rækker!T58,FF13)))))))</f>
        <v>x</v>
      </c>
      <c r="FF13" s="25" t="str">
        <f>IF(AH6=Rækker!W50,Rækker!W58,IF(AH6=Rækker!Z50,Rækker!Z58,IF(AH6=Rækker!AC50,Rækker!AC58,IF(AH6=Rækker!AF50,Rækker!AF58,IF(AH6=Rækker!AI50,Rækker!AI58,IF(AH6=Rækker!AL50,Rækker!AL58,IF(AH6=Rækker!AO50,Rækker!AO58,FG13)))))))</f>
        <v>x</v>
      </c>
      <c r="FG13" s="25" t="str">
        <f>IF(AH6=Rækker!AR50,Rækker!AR58,IF(AH6=Rækker!AU50,Rækker!AU58,IF(AH6=Rækker!AX50,Rækker!AX58,IF(AH6=Rækker!BA50,Rækker!BA58,IF(AH6=Rækker!BD50,Rækker!BD58,IF(AH6=Rækker!BG50,Rækker!BG58,0))))))</f>
        <v>x</v>
      </c>
      <c r="FH13" s="25" t="str">
        <f>IF(AH6=Rækker!B50,Rækker!C58,IF(AH6=Rækker!E50,Rækker!F58,IF(AH6=Rækker!H50,Rækker!I58,IF(AH6=Rækker!K50,Rækker!L58,IF(AH6=Rækker!N50,Rækker!O58,IF(AH6=Rækker!Q50,Rækker!R58,IF(AH6=Rækker!T50,Rækker!U58,FI13)))))))</f>
        <v>1x2</v>
      </c>
      <c r="FI13" s="25" t="str">
        <f>IF(AH6=Rækker!W50,Rækker!X58,IF(AH6=Rækker!Z50,Rækker!AA58,IF(AH6=Rækker!AC50,Rækker!AD58,IF(AH6=Rækker!AF50,Rækker!AG58,IF(AH6=Rækker!AI50,Rækker!AJ58,IF(AH6=Rækker!AL50,Rækker!AM58,IF(AH6=Rækker!AO50,Rækker!AP58,FJ13)))))))</f>
        <v>1x2</v>
      </c>
      <c r="FJ13" s="25" t="str">
        <f>IF(AH6=Rækker!AR50,Rækker!AS58,IF(AH6=Rækker!AU50,Rækker!AV58,IF(AH6=Rækker!AX50,Rækker!AY58,IF(AH6=Rækker!BA50,Rækker!BB58,IF(AH6=Rækker!BD50,Rækker!BE58,IF(AH6=Rækker!BG50,Rækker!BH58,0))))))</f>
        <v>1x2</v>
      </c>
      <c r="FK13" s="25">
        <f t="shared" si="71"/>
        <v>1</v>
      </c>
      <c r="FL13" s="25">
        <f t="shared" si="72"/>
        <v>1</v>
      </c>
      <c r="FM13" s="25">
        <f>IF(AJ6=Rækker!B50,Rækker!B58,IF(AJ6=Rækker!E50,Rækker!E58,IF(AJ6=Rækker!H50,Rækker!H58,IF(AJ6=Rækker!K50,Rækker!K58,IF(AJ6=Rækker!N50,Rækker!N58,IF(AJ6=Rækker!Q50,Rækker!Q58,IF(AJ6=Rækker!T50,Rækker!T58,FN13)))))))</f>
        <v>1</v>
      </c>
      <c r="FN13" s="25">
        <f>IF(AJ6=Rækker!W50,Rækker!W58,IF(AJ6=Rækker!Z50,Rækker!Z58,IF(AJ6=Rækker!AC50,Rækker!AC58,IF(AJ6=Rækker!AF50,Rækker!AF58,IF(AJ6=Rækker!AI50,Rækker!AI58,IF(AJ6=Rækker!AL50,Rækker!AL58,IF(AJ6=Rækker!AO50,Rækker!AO58,FO13)))))))</f>
        <v>1</v>
      </c>
      <c r="FO13" s="25">
        <f>IF(AJ6=Rækker!AR50,Rækker!AR58,IF(AJ6=Rækker!AU50,Rækker!AU58,IF(AJ6=Rækker!AX50,Rækker!AX58,IF(AJ6=Rækker!BA50,Rækker!BA58,IF(AJ6=Rækker!BD50,Rækker!BD58,IF(AJ6=Rækker!BG50,Rækker!BG58,0))))))</f>
        <v>1</v>
      </c>
      <c r="FP13" s="25">
        <f>IF(AJ6=Rækker!B50,Rækker!C58,IF(AJ6=Rækker!E50,Rækker!F58,IF(AJ6=Rækker!H50,Rækker!I58,IF(AJ6=Rækker!K50,Rækker!L58,IF(AJ6=Rækker!N50,Rækker!O58,IF(AJ6=Rækker!Q50,Rækker!R58,IF(AJ6=Rækker!T50,Rækker!U58,FQ13)))))))</f>
        <v>1</v>
      </c>
      <c r="FQ13" s="25">
        <f>IF(AJ6=Rækker!W50,Rækker!X58,IF(AJ6=Rækker!Z50,Rækker!AA58,IF(AJ6=Rækker!AC50,Rækker!AD58,IF(AJ6=Rækker!AF50,Rækker!AG58,IF(AJ6=Rækker!AI50,Rækker!AJ58,IF(AJ6=Rækker!AL50,Rækker!AM58,IF(AJ6=Rækker!AO50,Rækker!AP58,FR13)))))))</f>
        <v>1</v>
      </c>
      <c r="FR13" s="25">
        <f>IF(AJ6=Rækker!AR50,Rækker!AS58,IF(AJ6=Rækker!AU50,Rækker!AV58,IF(AJ6=Rækker!AX50,Rækker!AY58,IF(AJ6=Rækker!BA50,Rækker!BB58,IF(AJ6=Rækker!BD50,Rækker!BE58,IF(AJ6=Rækker!BG50,Rækker!BH58,0))))))</f>
        <v>1</v>
      </c>
      <c r="FS13" s="25">
        <f t="shared" si="73"/>
        <v>1</v>
      </c>
      <c r="FT13" s="25" t="str">
        <f t="shared" si="74"/>
        <v>1X</v>
      </c>
      <c r="FU13" s="25">
        <f>IF(AL6=Rækker!B50,Rækker!B58,IF(AL6=Rækker!E50,Rækker!E58,IF(AL6=Rækker!H50,Rækker!H58,IF(AL6=Rækker!K50,Rækker!K58,IF(AL6=Rækker!N50,Rækker!N58,IF(AL6=Rækker!Q50,Rækker!Q58,IF(AL6=Rækker!T50,Rækker!T58,FV13)))))))</f>
        <v>1</v>
      </c>
      <c r="FV13" s="25">
        <f>IF(AL6=Rækker!W50,Rækker!W58,IF(AL6=Rækker!Z50,Rækker!Z58,IF(AL6=Rækker!AC50,Rækker!AC58,IF(AL6=Rækker!AF50,Rækker!AF58,IF(AL6=Rækker!AI50,Rækker!AI58,IF(AL6=Rækker!AL50,Rækker!AL58,IF(AL6=Rækker!AO50,Rækker!AO58,FW13)))))))</f>
        <v>1</v>
      </c>
      <c r="FW13" s="25">
        <f>IF(AL6=Rækker!AR50,Rækker!AR58,IF(AL6=Rækker!AU50,Rækker!AU58,IF(AL6=Rækker!AX50,Rækker!AX58,IF(AL6=Rækker!BA50,Rækker!BA58,IF(AL6=Rækker!BD50,Rækker!BD58,IF(AL6=Rækker!BG50,Rækker!BG58,0))))))</f>
        <v>1</v>
      </c>
      <c r="FX13" s="25" t="str">
        <f>IF(AL6=Rækker!B50,Rækker!C58,IF(AL6=Rækker!E50,Rækker!F58,IF(AL6=Rækker!H50,Rækker!I58,IF(AL6=Rækker!K50,Rækker!L58,IF(AL6=Rækker!N50,Rækker!O58,IF(AL6=Rækker!Q50,Rækker!R58,IF(AL6=Rækker!T50,Rækker!U58,FY13)))))))</f>
        <v>1x</v>
      </c>
      <c r="FY13" s="25" t="str">
        <f>IF(AL6=Rækker!W50,Rækker!X58,IF(AL6=Rækker!Z50,Rækker!AA58,IF(AL6=Rækker!AC50,Rækker!AD58,IF(AL6=Rækker!AF50,Rækker!AG58,IF(AL6=Rækker!AI50,Rækker!AJ58,IF(AL6=Rækker!AL50,Rækker!AM58,IF(AL6=Rækker!AO50,Rækker!AP58,FZ13)))))))</f>
        <v>1x</v>
      </c>
      <c r="FZ13" s="25" t="str">
        <f>IF(AL6=Rækker!AR50,Rækker!AS58,IF(AL6=Rækker!AU50,Rækker!AV58,IF(AL6=Rækker!AX50,Rækker!AY58,IF(AL6=Rækker!BA50,Rækker!BB58,IF(AL6=Rækker!BD50,Rækker!BE58,IF(AL6=Rækker!BG50,Rækker!BH58,0))))))</f>
        <v>1x</v>
      </c>
      <c r="GA13" s="25" t="str">
        <f t="shared" si="75"/>
        <v>X</v>
      </c>
      <c r="GB13" s="25" t="str">
        <f t="shared" si="76"/>
        <v>X</v>
      </c>
      <c r="GC13" s="25" t="str">
        <f>IF(AN6=Rækker!B50,Rækker!B58,IF(AN6=Rækker!E50,Rækker!E58,IF(AN6=Rækker!H50,Rækker!H58,IF(AN6=Rækker!K50,Rækker!K58,IF(AN6=Rækker!N50,Rækker!N58,IF(AN6=Rækker!Q50,Rækker!Q58,IF(AN6=Rækker!T50,Rækker!T58,GD13)))))))</f>
        <v>x</v>
      </c>
      <c r="GD13" s="25" t="str">
        <f>IF(AN6=Rækker!W50,Rækker!W58,IF(AN6=Rækker!Z50,Rækker!Z58,IF(AN6=Rækker!AC50,Rækker!AC58,IF(AN6=Rækker!AF50,Rækker!AF58,IF(AN6=Rækker!AI50,Rækker!AI58,IF(AN6=Rækker!AL50,Rækker!AL58,IF(AN6=Rækker!AO50,Rækker!AO58,GE13)))))))</f>
        <v>x</v>
      </c>
      <c r="GE13" s="25">
        <f>IF(AN6=Rækker!AR50,Rækker!AR58,IF(AN6=Rækker!AU50,Rækker!AU58,IF(AN6=Rækker!AX50,Rækker!AX58,IF(AN6=Rækker!BA50,Rækker!BA58,IF(AN6=Rækker!BD50,Rækker!BD58,IF(AN6=Rækker!BG50,Rækker!BG58,0))))))</f>
        <v>0</v>
      </c>
      <c r="GF13" s="25" t="str">
        <f>IF(AN6=Rækker!B50,Rækker!C58,IF(AN6=Rækker!E50,Rækker!F58,IF(AN6=Rækker!H50,Rækker!I58,IF(AN6=Rækker!K50,Rækker!L58,IF(AN6=Rækker!N50,Rækker!O58,IF(AN6=Rækker!Q50,Rækker!R58,IF(AN6=Rækker!T50,Rækker!U58,GG13)))))))</f>
        <v>x</v>
      </c>
      <c r="GG13" s="25" t="str">
        <f>IF(AN6=Rækker!W50,Rækker!X58,IF(AN6=Rækker!Z50,Rækker!AA58,IF(AN6=Rækker!AC50,Rækker!AD58,IF(AN6=Rækker!AF50,Rækker!AG58,IF(AN6=Rækker!AI50,Rækker!AJ58,IF(AN6=Rækker!AL50,Rækker!AM58,IF(AN6=Rækker!AO50,Rækker!AP58,GH13)))))))</f>
        <v>x</v>
      </c>
      <c r="GH13" s="25">
        <f>IF(AN6=Rækker!AR50,Rækker!AS58,IF(AN6=Rækker!AU50,Rækker!AV58,IF(AN6=Rækker!AX50,Rækker!AY58,IF(AN6=Rækker!BA50,Rækker!BB58,IF(AN6=Rækker!BD50,Rækker!BE58,IF(AN6=Rækker!BG50,Rækker!BH58,0))))))</f>
        <v>0</v>
      </c>
      <c r="GI13" s="25">
        <f t="shared" si="77"/>
        <v>1</v>
      </c>
      <c r="GJ13" s="25" t="str">
        <f t="shared" si="78"/>
        <v>1X</v>
      </c>
      <c r="GK13" s="25">
        <f>IF(AP6=Rækker!B50,Rækker!B58,IF(AP6=Rækker!E50,Rækker!E58,IF(AP6=Rækker!H50,Rækker!H58,IF(AP6=Rækker!K50,Rækker!K58,IF(AP6=Rækker!N50,Rækker!N58,IF(AP6=Rækker!Q50,Rækker!Q58,IF(AP6=Rækker!T50,Rækker!T58,GL13)))))))</f>
        <v>1</v>
      </c>
      <c r="GL13" s="25">
        <f>IF(AP6=Rækker!W50,Rækker!W58,IF(AP6=Rækker!Z50,Rækker!Z58,IF(AP6=Rækker!AC50,Rækker!AC58,IF(AP6=Rækker!AF50,Rækker!AF58,IF(AP6=Rækker!AI50,Rækker!AI58,IF(AP6=Rækker!AL50,Rækker!AL58,IF(AP6=Rækker!AO50,Rækker!AO58,GM13)))))))</f>
        <v>0</v>
      </c>
      <c r="GM13" s="25">
        <f>IF(AP6=Rækker!AR50,Rækker!AR58,IF(AP6=Rækker!AU50,Rækker!AU58,IF(AP6=Rækker!AX50,Rækker!AX58,IF(AP6=Rækker!BA50,Rækker!BA58,IF(AP6=Rækker!BD50,Rækker!BD58,IF(AP6=Rækker!BG50,Rækker!BG58,0))))))</f>
        <v>0</v>
      </c>
      <c r="GN13" s="25" t="str">
        <f>IF(AP6=Rækker!B50,Rækker!C58,IF(AP6=Rækker!E50,Rækker!F58,IF(AP6=Rækker!H50,Rækker!I58,IF(AP6=Rækker!K50,Rækker!L58,IF(AP6=Rækker!N50,Rækker!O58,IF(AP6=Rækker!Q50,Rækker!R58,IF(AP6=Rækker!T50,Rækker!U58,GO13)))))))</f>
        <v>1x</v>
      </c>
      <c r="GO13" s="25">
        <f>IF(AP6=Rækker!W50,Rækker!X58,IF(AP6=Rækker!Z50,Rækker!AA58,IF(AP6=Rækker!AC50,Rækker!AD58,IF(AP6=Rækker!AF50,Rækker!AG58,IF(AP6=Rækker!AI50,Rækker!AJ58,IF(AP6=Rækker!AL50,Rækker!AM58,IF(AP6=Rækker!AO50,Rækker!AP58,GP13)))))))</f>
        <v>0</v>
      </c>
      <c r="GP13" s="25">
        <f>IF(AP6=Rækker!AR50,Rækker!AS58,IF(AP6=Rækker!AU50,Rækker!AV58,IF(AP6=Rækker!AX50,Rækker!AY58,IF(AP6=Rækker!BA50,Rækker!BB58,IF(AP6=Rækker!BD50,Rækker!BE58,IF(AP6=Rækker!BG50,Rækker!BH58,0))))))</f>
        <v>0</v>
      </c>
      <c r="GQ13" s="25">
        <f t="shared" si="79"/>
        <v>1</v>
      </c>
      <c r="GR13" s="25" t="str">
        <f t="shared" si="80"/>
        <v>1X</v>
      </c>
      <c r="GS13" s="25">
        <f>IF(AR6=Rækker!B50,Rækker!B58,IF(AR6=Rækker!E50,Rækker!E58,IF(AR6=Rækker!H50,Rækker!H58,IF(AR6=Rækker!K50,Rækker!K58,IF(AR6=Rækker!N50,Rækker!N58,IF(AR6=Rækker!Q50,Rækker!Q58,IF(AR6=Rækker!T50,Rækker!T58,GT13)))))))</f>
        <v>1</v>
      </c>
      <c r="GT13" s="25">
        <f>IF(AR6=Rækker!W50,Rækker!W58,IF(AR6=Rækker!Z50,Rækker!Z58,IF(AR6=Rækker!AC50,Rækker!AC58,IF(AR6=Rækker!AF50,Rækker!AF58,IF(AR6=Rækker!AI50,Rækker!AI58,IF(AR6=Rækker!AL50,Rækker!AL58,IF(AR6=Rækker!AO50,Rækker!AO58,GU13)))))))</f>
        <v>0</v>
      </c>
      <c r="GU13" s="25">
        <f>IF(AR6=Rækker!AR50,Rækker!AR58,IF(AR6=Rækker!AU50,Rækker!AU58,IF(AR6=Rækker!AX50,Rækker!AX58,IF(AR6=Rækker!BA50,Rækker!BA58,IF(AR6=Rækker!BD50,Rækker!BD58,IF(AR6=Rækker!BG50,Rækker!BG58,0))))))</f>
        <v>0</v>
      </c>
      <c r="GV13" s="25" t="str">
        <f>IF(AR6=Rækker!B50,Rækker!C58,IF(AR6=Rækker!E50,Rækker!F58,IF(AR6=Rækker!H50,Rækker!I58,IF(AR6=Rækker!K50,Rækker!L58,IF(AR6=Rækker!N50,Rækker!O58,IF(AR6=Rækker!Q50,Rækker!R58,IF(AR6=Rækker!T50,Rækker!U58,GW13)))))))</f>
        <v>1x</v>
      </c>
      <c r="GW13" s="25">
        <f>IF(AR6=Rækker!W50,Rækker!X58,IF(AR6=Rækker!Z50,Rækker!AA58,IF(AR6=Rækker!AC50,Rækker!AD58,IF(AR6=Rækker!AF50,Rækker!AG58,IF(AR6=Rækker!AI50,Rækker!AJ58,IF(AR6=Rækker!AL50,Rækker!AM58,IF(AR6=Rækker!AO50,Rækker!AP58,GX13)))))))</f>
        <v>0</v>
      </c>
      <c r="GX13" s="25">
        <f>IF(AR6=Rækker!AR50,Rækker!AS58,IF(AR6=Rækker!AU50,Rækker!AV58,IF(AR6=Rækker!AX50,Rækker!AY58,IF(AR6=Rækker!BA50,Rækker!BB58,IF(AR6=Rækker!BD50,Rækker!BE58,IF(AR6=Rækker!BG50,Rækker!BH58,0))))))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Sheffield U - Wrexham..........................................................................................</v>
      </c>
      <c r="D14" s="121" t="s">
        <v>109</v>
      </c>
      <c r="E14" s="95" t="str">
        <f>IF('1. Division'!E14&lt;&gt;"",'1. Division'!E14,"")</f>
        <v/>
      </c>
      <c r="F14" s="41">
        <f t="shared" si="0"/>
        <v>1</v>
      </c>
      <c r="G14" s="42">
        <f t="shared" si="1"/>
        <v>12</v>
      </c>
      <c r="H14" s="41">
        <f t="shared" si="2"/>
        <v>1</v>
      </c>
      <c r="I14" s="42">
        <f t="shared" si="3"/>
        <v>12</v>
      </c>
      <c r="J14" s="41">
        <f t="shared" si="4"/>
        <v>1</v>
      </c>
      <c r="K14" s="43">
        <f t="shared" si="5"/>
        <v>1</v>
      </c>
      <c r="L14" s="41" t="str">
        <f t="shared" si="6"/>
        <v>X</v>
      </c>
      <c r="M14" s="43" t="str">
        <f t="shared" si="7"/>
        <v>1X2</v>
      </c>
      <c r="N14" s="41">
        <f t="shared" si="8"/>
        <v>1</v>
      </c>
      <c r="O14" s="43">
        <f t="shared" si="9"/>
        <v>12</v>
      </c>
      <c r="P14" s="41">
        <f t="shared" si="10"/>
        <v>1</v>
      </c>
      <c r="Q14" s="43">
        <f t="shared" si="11"/>
        <v>1</v>
      </c>
      <c r="R14" s="41">
        <f t="shared" si="12"/>
        <v>2</v>
      </c>
      <c r="S14" s="43">
        <f t="shared" si="13"/>
        <v>12</v>
      </c>
      <c r="T14" s="41">
        <f t="shared" si="14"/>
        <v>2</v>
      </c>
      <c r="U14" s="43" t="str">
        <f t="shared" si="15"/>
        <v>X2</v>
      </c>
      <c r="V14" s="41">
        <f t="shared" si="16"/>
        <v>2</v>
      </c>
      <c r="W14" s="43" t="str">
        <f t="shared" si="17"/>
        <v>X2</v>
      </c>
      <c r="X14" s="41">
        <f t="shared" si="18"/>
        <v>1</v>
      </c>
      <c r="Y14" s="43">
        <f t="shared" si="19"/>
        <v>1</v>
      </c>
      <c r="Z14" s="41">
        <f t="shared" si="20"/>
        <v>1</v>
      </c>
      <c r="AA14" s="43">
        <f t="shared" si="21"/>
        <v>1</v>
      </c>
      <c r="AB14" s="41">
        <f t="shared" si="22"/>
        <v>1</v>
      </c>
      <c r="AC14" s="43">
        <f t="shared" si="23"/>
        <v>12</v>
      </c>
      <c r="AD14" s="41" t="str">
        <f t="shared" si="24"/>
        <v>X</v>
      </c>
      <c r="AE14" s="43" t="str">
        <f t="shared" si="25"/>
        <v>X2</v>
      </c>
      <c r="AF14" s="41">
        <f t="shared" si="26"/>
        <v>2</v>
      </c>
      <c r="AG14" s="43" t="str">
        <f t="shared" si="27"/>
        <v>X2</v>
      </c>
      <c r="AH14" s="41" t="str">
        <f t="shared" si="28"/>
        <v>2*</v>
      </c>
      <c r="AI14" s="43">
        <f t="shared" si="29"/>
        <v>2</v>
      </c>
      <c r="AJ14" s="41">
        <f t="shared" si="30"/>
        <v>1</v>
      </c>
      <c r="AK14" s="43">
        <f t="shared" si="31"/>
        <v>12</v>
      </c>
      <c r="AL14" s="41">
        <f t="shared" si="32"/>
        <v>1</v>
      </c>
      <c r="AM14" s="43">
        <f t="shared" si="33"/>
        <v>1</v>
      </c>
      <c r="AN14" s="41" t="str">
        <f t="shared" si="34"/>
        <v>X</v>
      </c>
      <c r="AO14" s="43" t="str">
        <f t="shared" si="35"/>
        <v>X2</v>
      </c>
      <c r="AP14" s="41" t="str">
        <f t="shared" si="36"/>
        <v>X</v>
      </c>
      <c r="AQ14" s="43" t="str">
        <f t="shared" si="37"/>
        <v>1X</v>
      </c>
      <c r="AR14" s="41">
        <f t="shared" si="38"/>
        <v>2</v>
      </c>
      <c r="AS14" s="42">
        <f t="shared" si="39"/>
        <v>2</v>
      </c>
      <c r="AT14" s="21">
        <f t="shared" si="40"/>
        <v>0</v>
      </c>
      <c r="AU14" s="25">
        <f t="shared" si="41"/>
        <v>1</v>
      </c>
      <c r="AV14" s="25">
        <f t="shared" si="42"/>
        <v>12</v>
      </c>
      <c r="AW14" s="25">
        <f>IF(F6=Rækker!B50,Rækker!B59,IF(F6=Rækker!E50,Rækker!E59,IF(F6=Rækker!H50,Rækker!H59,IF(F6=Rækker!K50,Rækker!K59,IF(F6=Rækker!N50,Rækker!N59,IF(F6=Rækker!Q50,Rækker!Q59,IF(F6=Rækker!T50,Rækker!T59,AX14)))))))</f>
        <v>1</v>
      </c>
      <c r="AX14" s="25">
        <f>IF(F6=Rækker!W50,Rækker!W59,IF(F6=Rækker!Z50,Rækker!Z59,IF(F6=Rækker!AC50,Rækker!AC59,IF(F6=Rækker!AF50,Rækker!AF59,IF(F6=Rækker!AI50,Rækker!AI59,IF(F6=Rækker!AL50,Rækker!AL59,IF(F6=Rækker!AO50,Rækker!AO59,AY14)))))))</f>
        <v>1</v>
      </c>
      <c r="AY14" s="25">
        <f>IF(F6=Rækker!AR50,Rækker!AR59,IF(F6=Rækker!AU50,Rækker!AU59,IF(F6=Rækker!AX50,Rækker!AX59,IF(F6=Rækker!BA50,Rækker!BA59,IF(F6=Rækker!BD50,Rækker!BD59,IF(F6=Rækker!BG50,Rækker!BG59,0))))))</f>
        <v>0</v>
      </c>
      <c r="AZ14" s="25">
        <f>IF(F6=Rækker!B50,Rækker!C59,IF(F6=Rækker!E50,Rækker!F59,IF(F6=Rækker!H50,Rækker!I59,IF(F6=Rækker!K50,Rækker!L59,IF(F6=Rækker!N50,Rækker!O59,IF(F6=Rækker!Q50,Rækker!R59,IF(F6=Rækker!T50,Rækker!U59,BA14)))))))</f>
        <v>12</v>
      </c>
      <c r="BA14" s="25">
        <f>IF(F6=Rækker!W50,Rækker!X59,IF(F6=Rækker!Z50,Rækker!AA59,IF(F6=Rækker!AC50,Rækker!AD59,IF(F6=Rækker!AF50,Rækker!AG59,IF(F6=Rækker!AI50,Rækker!AJ59,IF(F6=Rækker!AL50,Rækker!AM59,IF(F6=Rækker!AO50,Rækker!AP59,BB14)))))))</f>
        <v>12</v>
      </c>
      <c r="BB14" s="25">
        <f>IF(F6=Rækker!AR50,Rækker!AS59,IF(F6=Rækker!AU50,Rækker!AV59,IF(F6=Rækker!AX50,Rækker!AY59,IF(F6=Rækker!BA50,Rækker!BB59,IF(F6=Rækker!BD50,Rækker!BE59,IF(F6=Rækker!BG50,Rækker!BH59,0))))))</f>
        <v>0</v>
      </c>
      <c r="BC14" s="25">
        <f t="shared" si="43"/>
        <v>1</v>
      </c>
      <c r="BD14" s="25">
        <f t="shared" si="44"/>
        <v>12</v>
      </c>
      <c r="BE14" s="25">
        <f>IF(H6=Rækker!B50,Rækker!B59,IF(H6=Rækker!E50,Rækker!E59,IF(H6=Rækker!H50,Rækker!H59,IF(H6=Rækker!K50,Rækker!K59,IF(H6=Rækker!N50,Rækker!N59,IF(H6=Rækker!Q50,Rækker!Q59,IF(H6=Rækker!T50,Rækker!T59,BF14)))))))</f>
        <v>1</v>
      </c>
      <c r="BF14" s="25">
        <f>IF(H6=Rækker!W50,Rækker!W59,IF(H6=Rækker!Z50,Rækker!Z59,IF(H6=Rækker!AC50,Rækker!AC59,IF(H6=Rækker!AF50,Rækker!AF59,IF(H6=Rækker!AI50,Rækker!AI59,IF(H6=Rækker!AL50,Rækker!AL59,IF(H6=Rækker!AO50,Rækker!AO59,BG14)))))))</f>
        <v>1</v>
      </c>
      <c r="BG14" s="25">
        <f>IF(H6=Rækker!AR50,Rækker!AR59,IF(H6=Rækker!AU50,Rækker!AU59,IF(H6=Rækker!AX50,Rækker!AX59,IF(H6=Rækker!BA50,Rækker!BA59,IF(H6=Rækker!BD50,Rækker!BD59,IF(H6=Rækker!BG50,Rækker!BG59,0))))))</f>
        <v>0</v>
      </c>
      <c r="BH14" s="25">
        <f>IF(H6=Rækker!B50,Rækker!C59,IF(H6=Rækker!E50,Rækker!F59,IF(H6=Rækker!H50,Rækker!I59,IF(H6=Rækker!K50,Rækker!L59,IF(H6=Rækker!N50,Rækker!O59,IF(H6=Rækker!Q50,Rækker!R59,IF(H6=Rækker!T50,Rækker!U59,BI14)))))))</f>
        <v>12</v>
      </c>
      <c r="BI14" s="25">
        <f>IF(H6=Rækker!W50,Rækker!X59,IF(H6=Rækker!Z50,Rækker!AA59,IF(H6=Rækker!AC50,Rækker!AD59,IF(H6=Rækker!AF50,Rækker!AG59,IF(H6=Rækker!AI50,Rækker!AJ59,IF(H6=Rækker!AL50,Rækker!AM59,IF(H6=Rækker!AO50,Rækker!AP59,BJ14)))))))</f>
        <v>12</v>
      </c>
      <c r="BJ14" s="25">
        <f>IF(H6=Rækker!AR50,Rækker!AS59,IF(H6=Rækker!AU50,Rækker!AV59,IF(H6=Rækker!AX50,Rækker!AY59,IF(H6=Rækker!BA50,Rækker!BB59,IF(H6=Rækker!BD50,Rækker!BE59,IF(H6=Rækker!BG50,Rækker!BH59,0))))))</f>
        <v>0</v>
      </c>
      <c r="BK14" s="25">
        <f t="shared" si="45"/>
        <v>1</v>
      </c>
      <c r="BL14" s="25">
        <f t="shared" si="46"/>
        <v>1</v>
      </c>
      <c r="BM14" s="25">
        <f>IF(J6=Rækker!B50,Rækker!B59,IF(J6=Rækker!E50,Rækker!E59,IF(J6=Rækker!H50,Rækker!H59,IF(J6=Rækker!K50,Rækker!K59,IF(J6=Rækker!N50,Rækker!N59,IF(J6=Rækker!Q50,Rækker!Q59,IF(J6=Rækker!T50,Rækker!T59,BN14)))))))</f>
        <v>1</v>
      </c>
      <c r="BN14" s="25">
        <f>IF(J6=Rækker!W50,Rækker!W59,IF(J6=Rækker!Z50,Rækker!Z59,IF(J6=Rækker!AC50,Rækker!AC59,IF(J6=Rækker!AF50,Rækker!AF59,IF(J6=Rækker!AI50,Rækker!AI59,IF(J6=Rækker!AL50,Rækker!AL59,IF(J6=Rækker!AO50,Rækker!AO59,BO14)))))))</f>
        <v>0</v>
      </c>
      <c r="BO14" s="25">
        <f>IF(J6=Rækker!AR50,Rækker!AR59,IF(J6=Rækker!AU50,Rækker!AU59,IF(J6=Rækker!AX50,Rækker!AX59,IF(J6=Rækker!BA50,Rækker!BA59,IF(J6=Rækker!BD50,Rækker!BD59,IF(J6=Rækker!BG50,Rækker!BG59,0))))))</f>
        <v>0</v>
      </c>
      <c r="BP14" s="25">
        <f>IF(J6=Rækker!B50,Rækker!C59,IF(J6=Rækker!E50,Rækker!F59,IF(J6=Rækker!H50,Rækker!I59,IF(J6=Rækker!K50,Rækker!L59,IF(J6=Rækker!N50,Rækker!O59,IF(J6=Rækker!Q50,Rækker!R59,IF(J6=Rækker!T50,Rækker!U59,BQ14)))))))</f>
        <v>1</v>
      </c>
      <c r="BQ14" s="25">
        <f>IF(J6=Rækker!W50,Rækker!X59,IF(J6=Rækker!Z50,Rækker!AA59,IF(J6=Rækker!AC50,Rækker!AD59,IF(J6=Rækker!AF50,Rækker!AG59,IF(J6=Rækker!AI50,Rækker!AJ59,IF(J6=Rækker!AL50,Rækker!AM59,IF(J6=Rækker!AO50,Rækker!AP59,BR14)))))))</f>
        <v>0</v>
      </c>
      <c r="BR14" s="25">
        <f>IF(J6=Rækker!AR50,Rækker!AS59,IF(J6=Rækker!AU50,Rækker!AV59,IF(J6=Rækker!AX50,Rækker!AY59,IF(J6=Rækker!BA50,Rækker!BB59,IF(J6=Rækker!BD50,Rækker!BE59,IF(J6=Rækker!BG50,Rækker!BH59,0))))))</f>
        <v>0</v>
      </c>
      <c r="BS14" s="25" t="str">
        <f t="shared" si="47"/>
        <v>X</v>
      </c>
      <c r="BT14" s="25" t="str">
        <f t="shared" si="48"/>
        <v>1X2</v>
      </c>
      <c r="BU14" s="25" t="str">
        <f>IF(L6=Rækker!B50,Rækker!B59,IF(L6=Rækker!E50,Rækker!E59,IF(L6=Rækker!H50,Rækker!H59,IF(L6=Rækker!K50,Rækker!K59,IF(L6=Rækker!N50,Rækker!N59,IF(L6=Rækker!Q50,Rækker!Q59,IF(L6=Rækker!T50,Rækker!T59,BV14)))))))</f>
        <v>x</v>
      </c>
      <c r="BV14" s="25">
        <f>IF(L6=Rækker!W50,Rækker!W59,IF(L6=Rækker!Z50,Rækker!Z59,IF(L6=Rækker!AC50,Rækker!AC59,IF(L6=Rækker!AF50,Rækker!AF59,IF(L6=Rækker!AI50,Rækker!AI59,IF(L6=Rækker!AL50,Rækker!AL59,IF(L6=Rækker!AO50,Rækker!AO59,BW14)))))))</f>
        <v>0</v>
      </c>
      <c r="BW14" s="25">
        <f>IF(L6=Rækker!AR50,Rækker!AR59,IF(L6=Rækker!AU50,Rækker!AU59,IF(L6=Rækker!AX50,Rækker!AX59,IF(L6=Rækker!BA50,Rækker!BA59,IF(L6=Rækker!BD50,Rækker!BD59,IF(L6=Rækker!BG50,Rækker!BG59,0))))))</f>
        <v>0</v>
      </c>
      <c r="BX14" s="25" t="str">
        <f>IF(L6=Rækker!B50,Rækker!C59,IF(L6=Rækker!E50,Rækker!F59,IF(L6=Rækker!H50,Rækker!I59,IF(L6=Rækker!K50,Rækker!L59,IF(L6=Rækker!N50,Rækker!O59,IF(L6=Rækker!Q50,Rækker!R59,IF(L6=Rækker!T50,Rækker!U59,BY14)))))))</f>
        <v>1x2</v>
      </c>
      <c r="BY14" s="25">
        <f>IF(L6=Rækker!W50,Rækker!X59,IF(L6=Rækker!Z50,Rækker!AA59,IF(L6=Rækker!AC50,Rækker!AD59,IF(L6=Rækker!AF50,Rækker!AG59,IF(L6=Rækker!AI50,Rækker!AJ59,IF(L6=Rækker!AL50,Rækker!AM59,IF(L6=Rækker!AO50,Rækker!AP59,BZ14)))))))</f>
        <v>0</v>
      </c>
      <c r="BZ14" s="25">
        <f>IF(L6=Rækker!AR50,Rækker!AS59,IF(L6=Rækker!AU50,Rækker!AV59,IF(L6=Rækker!AX50,Rækker!AY59,IF(L6=Rækker!BA50,Rækker!BB59,IF(L6=Rækker!BD50,Rækker!BE59,IF(L6=Rækker!BG50,Rækker!BH59,0))))))</f>
        <v>0</v>
      </c>
      <c r="CA14" s="25">
        <f t="shared" si="49"/>
        <v>1</v>
      </c>
      <c r="CB14" s="25">
        <f t="shared" si="50"/>
        <v>12</v>
      </c>
      <c r="CC14" s="25">
        <f>IF(N6=Rækker!B50,Rækker!B59,IF(N6=Rækker!E50,Rækker!E59,IF(N6=Rækker!H50,Rækker!H59,IF(N6=Rækker!K50,Rækker!K59,IF(N6=Rækker!N50,Rækker!N59,IF(N6=Rækker!Q50,Rækker!Q59,IF(N6=Rækker!T50,Rækker!T59,CD14)))))))</f>
        <v>1</v>
      </c>
      <c r="CD14" s="25">
        <f>IF(N6=Rækker!W50,Rækker!W59,IF(N6=Rækker!Z50,Rækker!Z59,IF(N6=Rækker!AC50,Rækker!AC59,IF(N6=Rækker!AF50,Rækker!AF59,IF(N6=Rækker!AI50,Rækker!AI59,IF(N6=Rækker!AL50,Rækker!AL59,IF(N6=Rækker!AO50,Rækker!AO59,CE14)))))))</f>
        <v>1</v>
      </c>
      <c r="CE14" s="25">
        <f>IF(N6=Rækker!AR50,Rækker!AR59,IF(N6=Rækker!AU50,Rækker!AU59,IF(N6=Rækker!AX50,Rækker!AX59,IF(N6=Rækker!BA50,Rækker!BA59,IF(N6=Rækker!BD50,Rækker!BD59,IF(N6=Rækker!BG50,Rækker!BG59,0))))))</f>
        <v>0</v>
      </c>
      <c r="CF14" s="25">
        <f>IF(N6=Rækker!B50,Rækker!C59,IF(N6=Rækker!E50,Rækker!F59,IF(N6=Rækker!H50,Rækker!I59,IF(N6=Rækker!K50,Rækker!L59,IF(N6=Rækker!N50,Rækker!O59,IF(N6=Rækker!Q50,Rækker!R59,IF(N6=Rækker!T50,Rækker!U59,CG14)))))))</f>
        <v>12</v>
      </c>
      <c r="CG14" s="25">
        <f>IF(N6=Rækker!W50,Rækker!X59,IF(N6=Rækker!Z50,Rækker!AA59,IF(N6=Rækker!AC50,Rækker!AD59,IF(N6=Rækker!AF50,Rækker!AG59,IF(N6=Rækker!AI50,Rækker!AJ59,IF(N6=Rækker!AL50,Rækker!AM59,IF(N6=Rækker!AO50,Rækker!AP59,CH14)))))))</f>
        <v>12</v>
      </c>
      <c r="CH14" s="25">
        <f>IF(N6=Rækker!AR50,Rækker!AS59,IF(N6=Rækker!AU50,Rækker!AV59,IF(N6=Rækker!AX50,Rækker!AY59,IF(N6=Rækker!BA50,Rækker!BB59,IF(N6=Rækker!BD50,Rækker!BE59,IF(N6=Rækker!BG50,Rækker!BH59,0))))))</f>
        <v>0</v>
      </c>
      <c r="CI14" s="25">
        <f t="shared" si="51"/>
        <v>1</v>
      </c>
      <c r="CJ14" s="25">
        <f t="shared" si="52"/>
        <v>1</v>
      </c>
      <c r="CK14" s="25">
        <f>IF(P6=Rækker!B50,Rækker!B59,IF(P6=Rækker!E50,Rækker!E59,IF(P6=Rækker!H50,Rækker!H59,IF(P6=Rækker!K50,Rækker!K59,IF(P6=Rækker!N50,Rækker!N59,IF(P6=Rækker!Q50,Rækker!Q59,IF(P6=Rækker!T50,Rækker!T59,CL14)))))))</f>
        <v>1</v>
      </c>
      <c r="CL14" s="25">
        <f>IF(P6=Rækker!W50,Rækker!W59,IF(P6=Rækker!Z50,Rækker!Z59,IF(P6=Rækker!AC50,Rækker!AC59,IF(P6=Rækker!AF50,Rækker!AF59,IF(P6=Rækker!AI50,Rækker!AI59,IF(P6=Rækker!AL50,Rækker!AL59,IF(P6=Rækker!AO50,Rækker!AO59,CM14)))))))</f>
        <v>1</v>
      </c>
      <c r="CM14" s="25">
        <f>IF(P6=Rækker!AR50,Rækker!AR59,IF(P6=Rækker!AU50,Rækker!AU59,IF(P6=Rækker!AX50,Rækker!AX59,IF(P6=Rækker!BA50,Rækker!BA59,IF(P6=Rækker!BD50,Rækker!BD59,IF(P6=Rækker!BG50,Rækker!BG59,0))))))</f>
        <v>1</v>
      </c>
      <c r="CN14" s="25">
        <f>IF(P6=Rækker!B50,Rækker!C59,IF(P6=Rækker!E50,Rækker!F59,IF(P6=Rækker!H50,Rækker!I59,IF(P6=Rækker!K50,Rækker!L59,IF(P6=Rækker!N50,Rækker!O59,IF(P6=Rækker!Q50,Rækker!R59,IF(P6=Rækker!T50,Rækker!U59,CO14)))))))</f>
        <v>1</v>
      </c>
      <c r="CO14" s="25">
        <f>IF(P6=Rækker!W50,Rækker!X59,IF(P6=Rækker!Z50,Rækker!AA59,IF(P6=Rækker!AC50,Rækker!AD59,IF(P6=Rækker!AF50,Rækker!AG59,IF(P6=Rækker!AI50,Rækker!AJ59,IF(P6=Rækker!AL50,Rækker!AM59,IF(P6=Rækker!AO50,Rækker!AP59,CP14)))))))</f>
        <v>1</v>
      </c>
      <c r="CP14" s="25">
        <f>IF(P6=Rækker!AR50,Rækker!AS59,IF(P6=Rækker!AU50,Rækker!AV59,IF(P6=Rækker!AX50,Rækker!AY59,IF(P6=Rækker!BA50,Rækker!BB59,IF(P6=Rækker!BD50,Rækker!BE59,IF(P6=Rækker!BG50,Rækker!BH59,0))))))</f>
        <v>1</v>
      </c>
      <c r="CQ14" s="25">
        <f t="shared" si="53"/>
        <v>2</v>
      </c>
      <c r="CR14" s="25">
        <f t="shared" si="54"/>
        <v>12</v>
      </c>
      <c r="CS14" s="25">
        <f>IF(R6=Rækker!B50,Rækker!B59,IF(R6=Rækker!E50,Rækker!E59,IF(R6=Rækker!H50,Rækker!H59,IF(R6=Rækker!K50,Rækker!K59,IF(R6=Rækker!N50,Rækker!N59,IF(R6=Rækker!Q50,Rækker!Q59,IF(R6=Rækker!T50,Rækker!T59,CT14)))))))</f>
        <v>2</v>
      </c>
      <c r="CT14" s="25">
        <f>IF(R6=Rækker!W50,Rækker!W59,IF(R6=Rækker!Z50,Rækker!Z59,IF(R6=Rækker!AC50,Rækker!AC59,IF(R6=Rækker!AF50,Rækker!AF59,IF(R6=Rækker!AI50,Rækker!AI59,IF(R6=Rækker!AL50,Rækker!AL59,IF(R6=Rækker!AO50,Rækker!AO59,CU14)))))))</f>
        <v>0</v>
      </c>
      <c r="CU14" s="25">
        <f>IF(R6=Rækker!AR50,Rækker!AR59,IF(R6=Rækker!AU50,Rækker!AU59,IF(R6=Rækker!AX50,Rækker!AX59,IF(R6=Rækker!BA50,Rækker!BA59,IF(R6=Rækker!BD50,Rækker!BD59,IF(R6=Rækker!BG50,Rækker!BG59,0))))))</f>
        <v>0</v>
      </c>
      <c r="CV14" s="25">
        <f>IF(R6=Rækker!B50,Rækker!C59,IF(R6=Rækker!E50,Rækker!F59,IF(R6=Rækker!H50,Rækker!I59,IF(R6=Rækker!K50,Rækker!L59,IF(R6=Rækker!N50,Rækker!O59,IF(R6=Rækker!Q50,Rækker!R59,IF(R6=Rækker!T50,Rækker!U59,CW14)))))))</f>
        <v>12</v>
      </c>
      <c r="CW14" s="25">
        <f>IF(R6=Rækker!W50,Rækker!X59,IF(R6=Rækker!Z50,Rækker!AA59,IF(R6=Rækker!AC50,Rækker!AD59,IF(R6=Rækker!AF50,Rækker!AG59,IF(R6=Rækker!AI50,Rækker!AJ59,IF(R6=Rækker!AL50,Rækker!AM59,IF(R6=Rækker!AO50,Rækker!AP59,CX14)))))))</f>
        <v>0</v>
      </c>
      <c r="CX14" s="25">
        <f>IF(R6=Rækker!AR50,Rækker!AS59,IF(R6=Rækker!AU50,Rækker!AV59,IF(R6=Rækker!AX50,Rækker!AY59,IF(R6=Rækker!BA50,Rækker!BB59,IF(R6=Rækker!BD50,Rækker!BE59,IF(R6=Rækker!BG50,Rækker!BH59,0))))))</f>
        <v>0</v>
      </c>
      <c r="CY14" s="25">
        <f t="shared" si="55"/>
        <v>2</v>
      </c>
      <c r="CZ14" s="25" t="str">
        <f t="shared" si="56"/>
        <v>X2</v>
      </c>
      <c r="DA14" s="25">
        <f>IF(T6=Rækker!B50,Rækker!B59,IF(T6=Rækker!E50,Rækker!E59,IF(T6=Rækker!H50,Rækker!H59,IF(T6=Rækker!K50,Rækker!K59,IF(T6=Rækker!N50,Rækker!N59,IF(T6=Rækker!Q50,Rækker!Q59,IF(T6=Rækker!T50,Rækker!T59,DB14)))))))</f>
        <v>2</v>
      </c>
      <c r="DB14" s="25">
        <f>IF(T6=Rækker!W50,Rækker!W59,IF(T6=Rækker!Z50,Rækker!Z59,IF(T6=Rækker!AC50,Rækker!AC59,IF(T6=Rækker!AF50,Rækker!AF59,IF(T6=Rækker!AI50,Rækker!AI59,IF(T6=Rækker!AL50,Rækker!AL59,IF(T6=Rækker!AO50,Rækker!AO59,DC14)))))))</f>
        <v>0</v>
      </c>
      <c r="DC14" s="25">
        <f>IF(T6=Rækker!AR50,Rækker!AR59,IF(T6=Rækker!AU50,Rækker!AU59,IF(T6=Rækker!AX50,Rækker!AX59,IF(T6=Rækker!BA50,Rækker!BA59,IF(T6=Rækker!BD50,Rækker!BD59,IF(T6=Rækker!BG50,Rækker!BG59,0))))))</f>
        <v>0</v>
      </c>
      <c r="DD14" s="25" t="str">
        <f>IF(T6=Rækker!B50,Rækker!C59,IF(T6=Rækker!E50,Rækker!F59,IF(T6=Rækker!H50,Rækker!I59,IF(T6=Rækker!K50,Rækker!L59,IF(T6=Rækker!N50,Rækker!O59,IF(T6=Rækker!Q50,Rækker!R59,IF(T6=Rækker!T50,Rækker!U59,DE14)))))))</f>
        <v>x2</v>
      </c>
      <c r="DE14" s="25">
        <f>IF(T6=Rækker!W50,Rækker!X59,IF(T6=Rækker!Z50,Rækker!AA59,IF(T6=Rækker!AC50,Rækker!AD59,IF(T6=Rækker!AF50,Rækker!AG59,IF(T6=Rækker!AI50,Rækker!AJ59,IF(T6=Rækker!AL50,Rækker!AM59,IF(T6=Rækker!AO50,Rækker!AP59,DF14)))))))</f>
        <v>0</v>
      </c>
      <c r="DF14" s="25">
        <f>IF(T6=Rækker!AR50,Rækker!AS59,IF(T6=Rækker!AU50,Rækker!AV59,IF(T6=Rækker!AX50,Rækker!AY59,IF(T6=Rækker!BA50,Rækker!BB59,IF(T6=Rækker!BD50,Rækker!BE59,IF(T6=Rækker!BG50,Rækker!BH59,0))))))</f>
        <v>0</v>
      </c>
      <c r="DG14" s="25">
        <f t="shared" si="57"/>
        <v>2</v>
      </c>
      <c r="DH14" s="25" t="str">
        <f t="shared" si="58"/>
        <v>X2</v>
      </c>
      <c r="DI14" s="25">
        <f>IF(V6=Rækker!B50,Rækker!B59,IF(V6=Rækker!E50,Rækker!E59,IF(V6=Rækker!H50,Rækker!H59,IF(V6=Rækker!K50,Rækker!K59,IF(V6=Rækker!N50,Rækker!N59,IF(V6=Rækker!Q50,Rækker!Q59,IF(V6=Rækker!T50,Rækker!T59,DJ14)))))))</f>
        <v>2</v>
      </c>
      <c r="DJ14" s="25">
        <f>IF(V6=Rækker!W50,Rækker!W59,IF(V6=Rækker!Z50,Rækker!Z59,IF(V6=Rækker!AC50,Rækker!AC59,IF(V6=Rækker!AF50,Rækker!AF59,IF(V6=Rækker!AI50,Rækker!AI59,IF(V6=Rækker!AL50,Rækker!AL59,IF(V6=Rækker!AO50,Rækker!AO59,DK14)))))))</f>
        <v>2</v>
      </c>
      <c r="DK14" s="25">
        <f>IF(V6=Rækker!AR50,Rækker!AR59,IF(V6=Rækker!AU50,Rækker!AU59,IF(V6=Rækker!AX50,Rækker!AX59,IF(V6=Rækker!BA50,Rækker!BA59,IF(V6=Rækker!BD50,Rækker!BD59,IF(V6=Rækker!BG50,Rækker!BG59,0))))))</f>
        <v>2</v>
      </c>
      <c r="DL14" s="25" t="str">
        <f>IF(V6=Rækker!B50,Rækker!C59,IF(V6=Rækker!E50,Rækker!F59,IF(V6=Rækker!H50,Rækker!I59,IF(V6=Rækker!K50,Rækker!L59,IF(V6=Rækker!N50,Rækker!O59,IF(V6=Rækker!Q50,Rækker!R59,IF(V6=Rækker!T50,Rækker!U59,DM14)))))))</f>
        <v>x2</v>
      </c>
      <c r="DM14" s="25" t="str">
        <f>IF(V6=Rækker!W50,Rækker!X59,IF(V6=Rækker!Z50,Rækker!AA59,IF(V6=Rækker!AC50,Rækker!AD59,IF(V6=Rækker!AF50,Rækker!AG59,IF(V6=Rækker!AI50,Rækker!AJ59,IF(V6=Rækker!AL50,Rækker!AM59,IF(V6=Rækker!AO50,Rækker!AP59,DN14)))))))</f>
        <v>x2</v>
      </c>
      <c r="DN14" s="25" t="str">
        <f>IF(V6=Rækker!AR50,Rækker!AS59,IF(V6=Rækker!AU50,Rækker!AV59,IF(V6=Rækker!AX50,Rækker!AY59,IF(V6=Rækker!BA50,Rækker!BB59,IF(V6=Rækker!BD50,Rækker!BE59,IF(V6=Rækker!BG50,Rækker!BH59,0))))))</f>
        <v>x2</v>
      </c>
      <c r="DO14" s="25">
        <f t="shared" si="59"/>
        <v>1</v>
      </c>
      <c r="DP14" s="25">
        <f t="shared" si="60"/>
        <v>1</v>
      </c>
      <c r="DQ14" s="25">
        <f>IF(X6=Rækker!B50,Rækker!B59,IF(X6=Rækker!E50,Rækker!E59,IF(X6=Rækker!H50,Rækker!H59,IF(X6=Rækker!K50,Rækker!K59,IF(X6=Rækker!N50,Rækker!N59,IF(X6=Rækker!Q50,Rækker!Q59,IF(X6=Rækker!T50,Rækker!T59,DR14)))))))</f>
        <v>1</v>
      </c>
      <c r="DR14" s="25">
        <f>IF(X6=Rækker!W50,Rækker!W59,IF(X6=Rækker!Z50,Rækker!Z59,IF(X6=Rækker!AC50,Rækker!AC59,IF(X6=Rækker!AF50,Rækker!AF59,IF(X6=Rækker!AI50,Rækker!AI59,IF(X6=Rækker!AL50,Rækker!AL59,IF(X6=Rækker!AO50,Rækker!AO59,DS14)))))))</f>
        <v>1</v>
      </c>
      <c r="DS14" s="25">
        <f>IF(X6=Rækker!AR50,Rækker!AR59,IF(X6=Rækker!AU50,Rækker!AU59,IF(X6=Rækker!AX50,Rækker!AX59,IF(X6=Rækker!BA50,Rækker!BA59,IF(X6=Rækker!BD50,Rækker!BD59,IF(X6=Rækker!BG50,Rækker!BG59,0))))))</f>
        <v>0</v>
      </c>
      <c r="DT14" s="25">
        <f>IF(X6=Rækker!B50,Rækker!C59,IF(X6=Rækker!E50,Rækker!F59,IF(X6=Rækker!H50,Rækker!I59,IF(X6=Rækker!K50,Rækker!L59,IF(X6=Rækker!N50,Rækker!O59,IF(X6=Rækker!Q50,Rækker!R59,IF(X6=Rækker!T50,Rækker!U59,DU14)))))))</f>
        <v>1</v>
      </c>
      <c r="DU14" s="25">
        <f>IF(X6=Rækker!W50,Rækker!X59,IF(X6=Rækker!Z50,Rækker!AA59,IF(X6=Rækker!AC50,Rækker!AD59,IF(X6=Rækker!AF50,Rækker!AG59,IF(X6=Rækker!AI50,Rækker!AJ59,IF(X6=Rækker!AL50,Rækker!AM59,IF(X6=Rækker!AO50,Rækker!AP59,DV14)))))))</f>
        <v>1</v>
      </c>
      <c r="DV14" s="25">
        <f>IF(X6=Rækker!AR50,Rækker!AS59,IF(X6=Rækker!AU50,Rækker!AV59,IF(X6=Rækker!AX50,Rækker!AY59,IF(X6=Rækker!BA50,Rækker!BB59,IF(X6=Rækker!BD50,Rækker!BE59,IF(X6=Rækker!BG50,Rækker!BH59,0))))))</f>
        <v>0</v>
      </c>
      <c r="DW14" s="25">
        <f t="shared" si="61"/>
        <v>1</v>
      </c>
      <c r="DX14" s="25">
        <f t="shared" si="62"/>
        <v>1</v>
      </c>
      <c r="DY14" s="25">
        <f>IF(Z6=Rækker!B50,Rækker!B59,IF(Z6=Rækker!E50,Rækker!E59,IF(Z6=Rækker!H50,Rækker!H59,IF(Z6=Rækker!K50,Rækker!K59,IF(Z6=Rækker!N50,Rækker!N59,IF(Z6=Rækker!Q50,Rækker!Q59,IF(Z6=Rækker!T50,Rækker!T59,DZ14)))))))</f>
        <v>1</v>
      </c>
      <c r="DZ14" s="25">
        <f>IF(Z6=Rækker!W50,Rækker!W59,IF(Z6=Rækker!Z50,Rækker!Z59,IF(Z6=Rækker!AC50,Rækker!AC59,IF(Z6=Rækker!AF50,Rækker!AF59,IF(Z6=Rækker!AI50,Rækker!AI59,IF(Z6=Rækker!AL50,Rækker!AL59,IF(Z6=Rækker!AO50,Rækker!AO59,EA14)))))))</f>
        <v>1</v>
      </c>
      <c r="EA14" s="25">
        <f>IF(Z6=Rækker!AR50,Rækker!AR59,IF(Z6=Rækker!AU50,Rækker!AU59,IF(Z6=Rækker!AX50,Rækker!AX59,IF(Z6=Rækker!BA50,Rækker!BA59,IF(Z6=Rækker!BD50,Rækker!BD59,IF(Z6=Rækker!BG50,Rækker!BG59,0))))))</f>
        <v>0</v>
      </c>
      <c r="EB14" s="25">
        <f>IF(Z6=Rækker!B50,Rækker!C59,IF(Z6=Rækker!E50,Rækker!F59,IF(Z6=Rækker!H50,Rækker!I59,IF(Z6=Rækker!K50,Rækker!L59,IF(Z6=Rækker!N50,Rækker!O59,IF(Z6=Rækker!Q50,Rækker!R59,IF(Z6=Rækker!T50,Rækker!U59,EC14)))))))</f>
        <v>1</v>
      </c>
      <c r="EC14" s="25">
        <f>IF(Z6=Rækker!W50,Rækker!X59,IF(Z6=Rækker!Z50,Rækker!AA59,IF(Z6=Rækker!AC50,Rækker!AD59,IF(Z6=Rækker!AF50,Rækker!AG59,IF(Z6=Rækker!AI50,Rækker!AJ59,IF(Z6=Rækker!AL50,Rækker!AM59,IF(Z6=Rækker!AO50,Rækker!AP59,ED14)))))))</f>
        <v>1</v>
      </c>
      <c r="ED14" s="25">
        <f>IF(Z6=Rækker!AR50,Rækker!AS59,IF(Z6=Rækker!AU50,Rækker!AV59,IF(Z6=Rækker!AX50,Rækker!AY59,IF(Z6=Rækker!BA50,Rækker!BB59,IF(Z6=Rækker!BD50,Rækker!BE59,IF(Z6=Rækker!BG50,Rækker!BH59,0))))))</f>
        <v>0</v>
      </c>
      <c r="EE14" s="25">
        <f t="shared" si="63"/>
        <v>1</v>
      </c>
      <c r="EF14" s="25">
        <f t="shared" si="64"/>
        <v>12</v>
      </c>
      <c r="EG14" s="25">
        <f>IF(AB6=Rækker!B50,Rækker!B59,IF(AB6=Rækker!E50,Rækker!E59,IF(AB6=Rækker!H50,Rækker!H59,IF(AB6=Rækker!K50,Rækker!K59,IF(AB6=Rækker!N50,Rækker!N59,IF(AB6=Rækker!Q50,Rækker!Q59,IF(AB6=Rækker!T50,Rækker!T59,EH14)))))))</f>
        <v>1</v>
      </c>
      <c r="EH14" s="25">
        <f>IF(AB6=Rækker!W50,Rækker!W59,IF(AB6=Rækker!Z50,Rækker!Z59,IF(AB6=Rækker!AC50,Rækker!AC59,IF(AB6=Rækker!AF50,Rækker!AF59,IF(AB6=Rækker!AI50,Rækker!AI59,IF(AB6=Rækker!AL50,Rækker!AL59,IF(AB6=Rækker!AO50,Rækker!AO59,EI14)))))))</f>
        <v>1</v>
      </c>
      <c r="EI14" s="25">
        <f>IF(AB6=Rækker!AR50,Rækker!AR59,IF(AB6=Rækker!AU50,Rækker!AU59,IF(AB6=Rækker!AX50,Rækker!AX59,IF(AB6=Rækker!BA50,Rækker!BA59,IF(AB6=Rækker!BD50,Rækker!BD59,IF(AB6=Rækker!BG50,Rækker!BG59,0))))))</f>
        <v>0</v>
      </c>
      <c r="EJ14" s="25">
        <f>IF(AB6=Rækker!B50,Rækker!C59,IF(AB6=Rækker!E50,Rækker!F59,IF(AB6=Rækker!H50,Rækker!I59,IF(AB6=Rækker!K50,Rækker!L59,IF(AB6=Rækker!N50,Rækker!O59,IF(AB6=Rækker!Q50,Rækker!R59,IF(AB6=Rækker!T50,Rækker!U59,EK14)))))))</f>
        <v>12</v>
      </c>
      <c r="EK14" s="25">
        <f>IF(AB6=Rækker!W50,Rækker!X59,IF(AB6=Rækker!Z50,Rækker!AA59,IF(AB6=Rækker!AC50,Rækker!AD59,IF(AB6=Rækker!AF50,Rækker!AG59,IF(AB6=Rækker!AI50,Rækker!AJ59,IF(AB6=Rækker!AL50,Rækker!AM59,IF(AB6=Rækker!AO50,Rækker!AP59,EL14)))))))</f>
        <v>12</v>
      </c>
      <c r="EL14" s="25">
        <f>IF(AB6=Rækker!AR50,Rækker!AS59,IF(AB6=Rækker!AU50,Rækker!AV59,IF(AB6=Rækker!AX50,Rækker!AY59,IF(AB6=Rækker!BA50,Rækker!BB59,IF(AB6=Rækker!BD50,Rækker!BE59,IF(AB6=Rækker!BG50,Rækker!BH59,0))))))</f>
        <v>0</v>
      </c>
      <c r="EM14" s="25" t="str">
        <f t="shared" si="65"/>
        <v>X</v>
      </c>
      <c r="EN14" s="25" t="str">
        <f t="shared" si="66"/>
        <v>X2</v>
      </c>
      <c r="EO14" s="25" t="str">
        <f>IF(AD6=Rækker!B50,Rækker!B59,IF(AD6=Rækker!E50,Rækker!E59,IF(AD6=Rækker!H50,Rækker!H59,IF(AD6=Rækker!K50,Rækker!K59,IF(AD6=Rækker!N50,Rækker!N59,IF(AD6=Rækker!Q50,Rækker!Q59,IF(AD6=Rækker!T50,Rækker!T59,EP14)))))))</f>
        <v>x</v>
      </c>
      <c r="EP14" s="25">
        <f>IF(AD6=Rækker!W50,Rækker!W59,IF(AD6=Rækker!Z50,Rækker!Z59,IF(AD6=Rækker!AC50,Rækker!AC59,IF(AD6=Rækker!AF50,Rækker!AF59,IF(AD6=Rækker!AI50,Rækker!AI59,IF(AD6=Rækker!AL50,Rækker!AL59,IF(AD6=Rækker!AO50,Rækker!AO59,EQ14)))))))</f>
        <v>0</v>
      </c>
      <c r="EQ14" s="25">
        <f>IF(AD6=Rækker!AR50,Rækker!AR59,IF(AD6=Rækker!AU50,Rækker!AU59,IF(AD6=Rækker!AX50,Rækker!AX59,IF(AD6=Rækker!BA50,Rækker!BA59,IF(AD6=Rækker!BD50,Rækker!BD59,IF(AD6=Rækker!BG50,Rækker!BG59,0))))))</f>
        <v>0</v>
      </c>
      <c r="ER14" s="25" t="str">
        <f>IF(AD6=Rækker!B50,Rækker!C59,IF(AD6=Rækker!E50,Rækker!F59,IF(AD6=Rækker!H50,Rækker!I59,IF(AD6=Rækker!K50,Rækker!L59,IF(AD6=Rækker!N50,Rækker!O59,IF(AD6=Rækker!Q50,Rækker!R59,IF(AD6=Rækker!T50,Rækker!U59,ES14)))))))</f>
        <v>x2</v>
      </c>
      <c r="ES14" s="25">
        <f>IF(AD6=Rækker!W50,Rækker!X59,IF(AD6=Rækker!Z50,Rækker!AA59,IF(AD6=Rækker!AC50,Rækker!AD59,IF(AD6=Rækker!AF50,Rækker!AG59,IF(AD6=Rækker!AI50,Rækker!AJ59,IF(AD6=Rækker!AL50,Rækker!AM59,IF(AD6=Rækker!AO50,Rækker!AP59,ET14)))))))</f>
        <v>0</v>
      </c>
      <c r="ET14" s="25">
        <f>IF(AD6=Rækker!AR50,Rækker!AS59,IF(AD6=Rækker!AU50,Rækker!AV59,IF(AD6=Rækker!AX50,Rækker!AY59,IF(AD6=Rækker!BA50,Rækker!BB59,IF(AD6=Rækker!BD50,Rækker!BE59,IF(AD6=Rækker!BG50,Rækker!BH59,0))))))</f>
        <v>0</v>
      </c>
      <c r="EU14" s="25">
        <f t="shared" si="67"/>
        <v>2</v>
      </c>
      <c r="EV14" s="25" t="str">
        <f t="shared" si="68"/>
        <v>X2</v>
      </c>
      <c r="EW14" s="25">
        <f>IF(AF6=Rækker!B50,Rækker!B59,IF(AF6=Rækker!E50,Rækker!E59,IF(AF6=Rækker!H50,Rækker!H59,IF(AF6=Rækker!K50,Rækker!K59,IF(AF6=Rækker!N50,Rækker!N59,IF(AF6=Rækker!Q50,Rækker!Q59,IF(AF6=Rækker!T50,Rækker!T59,EX14)))))))</f>
        <v>2</v>
      </c>
      <c r="EX14" s="25">
        <f>IF(AF6=Rækker!W50,Rækker!W59,IF(AF6=Rækker!Z50,Rækker!Z59,IF(AF6=Rækker!AC50,Rækker!AC59,IF(AF6=Rækker!AF50,Rækker!AF59,IF(AF6=Rækker!AI50,Rækker!AI59,IF(AF6=Rækker!AL50,Rækker!AL59,IF(AF6=Rækker!AO50,Rækker!AO59,EY14)))))))</f>
        <v>2</v>
      </c>
      <c r="EY14" s="25">
        <f>IF(AF6=Rækker!AR50,Rækker!AR59,IF(AF6=Rækker!AU50,Rækker!AU59,IF(AF6=Rækker!AX50,Rækker!AX59,IF(AF6=Rækker!BA50,Rækker!BA59,IF(AF6=Rækker!BD50,Rækker!BD59,IF(AF6=Rækker!BG50,Rækker!BG59,0))))))</f>
        <v>2</v>
      </c>
      <c r="EZ14" s="25" t="str">
        <f>IF(AF6=Rækker!B50,Rækker!C59,IF(AF6=Rækker!E50,Rækker!F59,IF(AF6=Rækker!H50,Rækker!I59,IF(AF6=Rækker!K50,Rækker!L59,IF(AF6=Rækker!N50,Rækker!O59,IF(AF6=Rækker!Q50,Rækker!R59,IF(AF6=Rækker!T50,Rækker!U59,FA14)))))))</f>
        <v>x2</v>
      </c>
      <c r="FA14" s="25" t="str">
        <f>IF(AF6=Rækker!W50,Rækker!X59,IF(AF6=Rækker!Z50,Rækker!AA59,IF(AF6=Rækker!AC50,Rækker!AD59,IF(AF6=Rækker!AF50,Rækker!AG59,IF(AF6=Rækker!AI50,Rækker!AJ59,IF(AF6=Rækker!AL50,Rækker!AM59,IF(AF6=Rækker!AO50,Rækker!AP59,FB14)))))))</f>
        <v>x2</v>
      </c>
      <c r="FB14" s="25" t="str">
        <f>IF(AF6=Rækker!AR50,Rækker!AS59,IF(AF6=Rækker!AU50,Rækker!AV59,IF(AF6=Rækker!AX50,Rækker!AY59,IF(AF6=Rækker!BA50,Rækker!BB59,IF(AF6=Rækker!BD50,Rækker!BE59,IF(AF6=Rækker!BG50,Rækker!BH59,0))))))</f>
        <v>x2</v>
      </c>
      <c r="FC14" s="25" t="str">
        <f t="shared" si="69"/>
        <v>2*</v>
      </c>
      <c r="FD14" s="25">
        <f t="shared" si="70"/>
        <v>2</v>
      </c>
      <c r="FE14" s="25" t="str">
        <f>IF(AH6=Rækker!B50,Rækker!B59,IF(AH6=Rækker!E50,Rækker!E59,IF(AH6=Rækker!H50,Rækker!H59,IF(AH6=Rækker!K50,Rækker!K59,IF(AH6=Rækker!N50,Rækker!N59,IF(AH6=Rækker!Q50,Rækker!Q59,IF(AH6=Rækker!T50,Rækker!T59,FF14)))))))</f>
        <v>2*</v>
      </c>
      <c r="FF14" s="25" t="str">
        <f>IF(AH6=Rækker!W50,Rækker!W59,IF(AH6=Rækker!Z50,Rækker!Z59,IF(AH6=Rækker!AC50,Rækker!AC59,IF(AH6=Rækker!AF50,Rækker!AF59,IF(AH6=Rækker!AI50,Rækker!AI59,IF(AH6=Rækker!AL50,Rækker!AL59,IF(AH6=Rækker!AO50,Rækker!AO59,FG14)))))))</f>
        <v>2*</v>
      </c>
      <c r="FG14" s="25" t="str">
        <f>IF(AH6=Rækker!AR50,Rækker!AR59,IF(AH6=Rækker!AU50,Rækker!AU59,IF(AH6=Rækker!AX50,Rækker!AX59,IF(AH6=Rækker!BA50,Rækker!BA59,IF(AH6=Rækker!BD50,Rækker!BD59,IF(AH6=Rækker!BG50,Rækker!BG59,0))))))</f>
        <v>2*</v>
      </c>
      <c r="FH14" s="25">
        <f>IF(AH6=Rækker!B50,Rækker!C59,IF(AH6=Rækker!E50,Rækker!F59,IF(AH6=Rækker!H50,Rækker!I59,IF(AH6=Rækker!K50,Rækker!L59,IF(AH6=Rækker!N50,Rækker!O59,IF(AH6=Rækker!Q50,Rækker!R59,IF(AH6=Rækker!T50,Rækker!U59,FI14)))))))</f>
        <v>2</v>
      </c>
      <c r="FI14" s="25">
        <f>IF(AH6=Rækker!W50,Rækker!X59,IF(AH6=Rækker!Z50,Rækker!AA59,IF(AH6=Rækker!AC50,Rækker!AD59,IF(AH6=Rækker!AF50,Rækker!AG59,IF(AH6=Rækker!AI50,Rækker!AJ59,IF(AH6=Rækker!AL50,Rækker!AM59,IF(AH6=Rækker!AO50,Rækker!AP59,FJ14)))))))</f>
        <v>2</v>
      </c>
      <c r="FJ14" s="25">
        <f>IF(AH6=Rækker!AR50,Rækker!AS59,IF(AH6=Rækker!AU50,Rækker!AV59,IF(AH6=Rækker!AX50,Rækker!AY59,IF(AH6=Rækker!BA50,Rækker!BB59,IF(AH6=Rækker!BD50,Rækker!BE59,IF(AH6=Rækker!BG50,Rækker!BH59,0))))))</f>
        <v>2</v>
      </c>
      <c r="FK14" s="25">
        <f t="shared" si="71"/>
        <v>1</v>
      </c>
      <c r="FL14" s="25">
        <f t="shared" si="72"/>
        <v>12</v>
      </c>
      <c r="FM14" s="25">
        <f>IF(AJ6=Rækker!B50,Rækker!B59,IF(AJ6=Rækker!E50,Rækker!E59,IF(AJ6=Rækker!H50,Rækker!H59,IF(AJ6=Rækker!K50,Rækker!K59,IF(AJ6=Rækker!N50,Rækker!N59,IF(AJ6=Rækker!Q50,Rækker!Q59,IF(AJ6=Rækker!T50,Rækker!T59,FN14)))))))</f>
        <v>1</v>
      </c>
      <c r="FN14" s="25">
        <f>IF(AJ6=Rækker!W50,Rækker!W59,IF(AJ6=Rækker!Z50,Rækker!Z59,IF(AJ6=Rækker!AC50,Rækker!AC59,IF(AJ6=Rækker!AF50,Rækker!AF59,IF(AJ6=Rækker!AI50,Rækker!AI59,IF(AJ6=Rækker!AL50,Rækker!AL59,IF(AJ6=Rækker!AO50,Rækker!AO59,FO14)))))))</f>
        <v>1</v>
      </c>
      <c r="FO14" s="25">
        <f>IF(AJ6=Rækker!AR50,Rækker!AR59,IF(AJ6=Rækker!AU50,Rækker!AU59,IF(AJ6=Rækker!AX50,Rækker!AX59,IF(AJ6=Rækker!BA50,Rækker!BA59,IF(AJ6=Rækker!BD50,Rækker!BD59,IF(AJ6=Rækker!BG50,Rækker!BG59,0))))))</f>
        <v>1</v>
      </c>
      <c r="FP14" s="25">
        <f>IF(AJ6=Rækker!B50,Rækker!C59,IF(AJ6=Rækker!E50,Rækker!F59,IF(AJ6=Rækker!H50,Rækker!I59,IF(AJ6=Rækker!K50,Rækker!L59,IF(AJ6=Rækker!N50,Rækker!O59,IF(AJ6=Rækker!Q50,Rækker!R59,IF(AJ6=Rækker!T50,Rækker!U59,FQ14)))))))</f>
        <v>12</v>
      </c>
      <c r="FQ14" s="25">
        <f>IF(AJ6=Rækker!W50,Rækker!X59,IF(AJ6=Rækker!Z50,Rækker!AA59,IF(AJ6=Rækker!AC50,Rækker!AD59,IF(AJ6=Rækker!AF50,Rækker!AG59,IF(AJ6=Rækker!AI50,Rækker!AJ59,IF(AJ6=Rækker!AL50,Rækker!AM59,IF(AJ6=Rækker!AO50,Rækker!AP59,FR14)))))))</f>
        <v>12</v>
      </c>
      <c r="FR14" s="25">
        <f>IF(AJ6=Rækker!AR50,Rækker!AS59,IF(AJ6=Rækker!AU50,Rækker!AV59,IF(AJ6=Rækker!AX50,Rækker!AY59,IF(AJ6=Rækker!BA50,Rækker!BB59,IF(AJ6=Rækker!BD50,Rækker!BE59,IF(AJ6=Rækker!BG50,Rækker!BH59,0))))))</f>
        <v>12</v>
      </c>
      <c r="FS14" s="25">
        <f t="shared" si="73"/>
        <v>1</v>
      </c>
      <c r="FT14" s="25">
        <f t="shared" si="74"/>
        <v>1</v>
      </c>
      <c r="FU14" s="25">
        <f>IF(AL6=Rækker!B50,Rækker!B59,IF(AL6=Rækker!E50,Rækker!E59,IF(AL6=Rækker!H50,Rækker!H59,IF(AL6=Rækker!K50,Rækker!K59,IF(AL6=Rækker!N50,Rækker!N59,IF(AL6=Rækker!Q50,Rækker!Q59,IF(AL6=Rækker!T50,Rækker!T59,FV14)))))))</f>
        <v>1</v>
      </c>
      <c r="FV14" s="25">
        <f>IF(AL6=Rækker!W50,Rækker!W59,IF(AL6=Rækker!Z50,Rækker!Z59,IF(AL6=Rækker!AC50,Rækker!AC59,IF(AL6=Rækker!AF50,Rækker!AF59,IF(AL6=Rækker!AI50,Rækker!AI59,IF(AL6=Rækker!AL50,Rækker!AL59,IF(AL6=Rækker!AO50,Rækker!AO59,FW14)))))))</f>
        <v>1</v>
      </c>
      <c r="FW14" s="25">
        <f>IF(AL6=Rækker!AR50,Rækker!AR59,IF(AL6=Rækker!AU50,Rækker!AU59,IF(AL6=Rækker!AX50,Rækker!AX59,IF(AL6=Rækker!BA50,Rækker!BA59,IF(AL6=Rækker!BD50,Rækker!BD59,IF(AL6=Rækker!BG50,Rækker!BG59,0))))))</f>
        <v>1</v>
      </c>
      <c r="FX14" s="25">
        <f>IF(AL6=Rækker!B50,Rækker!C59,IF(AL6=Rækker!E50,Rækker!F59,IF(AL6=Rækker!H50,Rækker!I59,IF(AL6=Rækker!K50,Rækker!L59,IF(AL6=Rækker!N50,Rækker!O59,IF(AL6=Rækker!Q50,Rækker!R59,IF(AL6=Rækker!T50,Rækker!U59,FY14)))))))</f>
        <v>1</v>
      </c>
      <c r="FY14" s="25">
        <f>IF(AL6=Rækker!W50,Rækker!X59,IF(AL6=Rækker!Z50,Rækker!AA59,IF(AL6=Rækker!AC50,Rækker!AD59,IF(AL6=Rækker!AF50,Rækker!AG59,IF(AL6=Rækker!AI50,Rækker!AJ59,IF(AL6=Rækker!AL50,Rækker!AM59,IF(AL6=Rækker!AO50,Rækker!AP59,FZ14)))))))</f>
        <v>1</v>
      </c>
      <c r="FZ14" s="25">
        <f>IF(AL6=Rækker!AR50,Rækker!AS59,IF(AL6=Rækker!AU50,Rækker!AV59,IF(AL6=Rækker!AX50,Rækker!AY59,IF(AL6=Rækker!BA50,Rækker!BB59,IF(AL6=Rækker!BD50,Rækker!BE59,IF(AL6=Rækker!BG50,Rækker!BH59,0))))))</f>
        <v>1</v>
      </c>
      <c r="GA14" s="25" t="str">
        <f t="shared" si="75"/>
        <v>X</v>
      </c>
      <c r="GB14" s="25" t="str">
        <f t="shared" si="76"/>
        <v>X2</v>
      </c>
      <c r="GC14" s="25" t="str">
        <f>IF(AN6=Rækker!B50,Rækker!B59,IF(AN6=Rækker!E50,Rækker!E59,IF(AN6=Rækker!H50,Rækker!H59,IF(AN6=Rækker!K50,Rækker!K59,IF(AN6=Rækker!N50,Rækker!N59,IF(AN6=Rækker!Q50,Rækker!Q59,IF(AN6=Rækker!T50,Rækker!T59,GD14)))))))</f>
        <v>x</v>
      </c>
      <c r="GD14" s="25" t="str">
        <f>IF(AN6=Rækker!W50,Rækker!W59,IF(AN6=Rækker!Z50,Rækker!Z59,IF(AN6=Rækker!AC50,Rækker!AC59,IF(AN6=Rækker!AF50,Rækker!AF59,IF(AN6=Rækker!AI50,Rækker!AI59,IF(AN6=Rækker!AL50,Rækker!AL59,IF(AN6=Rækker!AO50,Rækker!AO59,GE14)))))))</f>
        <v>x</v>
      </c>
      <c r="GE14" s="25">
        <f>IF(AN6=Rækker!AR50,Rækker!AR59,IF(AN6=Rækker!AU50,Rækker!AU59,IF(AN6=Rækker!AX50,Rækker!AX59,IF(AN6=Rækker!BA50,Rækker!BA59,IF(AN6=Rækker!BD50,Rækker!BD59,IF(AN6=Rækker!BG50,Rækker!BG59,0))))))</f>
        <v>0</v>
      </c>
      <c r="GF14" s="25" t="str">
        <f>IF(AN6=Rækker!B50,Rækker!C59,IF(AN6=Rækker!E50,Rækker!F59,IF(AN6=Rækker!H50,Rækker!I59,IF(AN6=Rækker!K50,Rækker!L59,IF(AN6=Rækker!N50,Rækker!O59,IF(AN6=Rækker!Q50,Rækker!R59,IF(AN6=Rækker!T50,Rækker!U59,GG14)))))))</f>
        <v>x2</v>
      </c>
      <c r="GG14" s="25" t="str">
        <f>IF(AN6=Rækker!W50,Rækker!X59,IF(AN6=Rækker!Z50,Rækker!AA59,IF(AN6=Rækker!AC50,Rækker!AD59,IF(AN6=Rækker!AF50,Rækker!AG59,IF(AN6=Rækker!AI50,Rækker!AJ59,IF(AN6=Rækker!AL50,Rækker!AM59,IF(AN6=Rækker!AO50,Rækker!AP59,GH14)))))))</f>
        <v>x2</v>
      </c>
      <c r="GH14" s="25">
        <f>IF(AN6=Rækker!AR50,Rækker!AS59,IF(AN6=Rækker!AU50,Rækker!AV59,IF(AN6=Rækker!AX50,Rækker!AY59,IF(AN6=Rækker!BA50,Rækker!BB59,IF(AN6=Rækker!BD50,Rækker!BE59,IF(AN6=Rækker!BG50,Rækker!BH59,0))))))</f>
        <v>0</v>
      </c>
      <c r="GI14" s="25" t="str">
        <f t="shared" si="77"/>
        <v>X</v>
      </c>
      <c r="GJ14" s="25" t="str">
        <f t="shared" si="78"/>
        <v>1X</v>
      </c>
      <c r="GK14" s="25" t="str">
        <f>IF(AP6=Rækker!B50,Rækker!B59,IF(AP6=Rækker!E50,Rækker!E59,IF(AP6=Rækker!H50,Rækker!H59,IF(AP6=Rækker!K50,Rækker!K59,IF(AP6=Rækker!N50,Rækker!N59,IF(AP6=Rækker!Q50,Rækker!Q59,IF(AP6=Rækker!T50,Rækker!T59,GL14)))))))</f>
        <v>x</v>
      </c>
      <c r="GL14" s="25">
        <f>IF(AP6=Rækker!W50,Rækker!W59,IF(AP6=Rækker!Z50,Rækker!Z59,IF(AP6=Rækker!AC50,Rækker!AC59,IF(AP6=Rækker!AF50,Rækker!AF59,IF(AP6=Rækker!AI50,Rækker!AI59,IF(AP6=Rækker!AL50,Rækker!AL59,IF(AP6=Rækker!AO50,Rækker!AO59,GM14)))))))</f>
        <v>0</v>
      </c>
      <c r="GM14" s="25">
        <f>IF(AP6=Rækker!AR50,Rækker!AR59,IF(AP6=Rækker!AU50,Rækker!AU59,IF(AP6=Rækker!AX50,Rækker!AX59,IF(AP6=Rækker!BA50,Rækker!BA59,IF(AP6=Rækker!BD50,Rækker!BD59,IF(AP6=Rækker!BG50,Rækker!BG59,0))))))</f>
        <v>0</v>
      </c>
      <c r="GN14" s="25" t="str">
        <f>IF(AP6=Rækker!B50,Rækker!C59,IF(AP6=Rækker!E50,Rækker!F59,IF(AP6=Rækker!H50,Rækker!I59,IF(AP6=Rækker!K50,Rækker!L59,IF(AP6=Rækker!N50,Rækker!O59,IF(AP6=Rækker!Q50,Rækker!R59,IF(AP6=Rækker!T50,Rækker!U59,GO14)))))))</f>
        <v>1x</v>
      </c>
      <c r="GO14" s="25">
        <f>IF(AP6=Rækker!W50,Rækker!X59,IF(AP6=Rækker!Z50,Rækker!AA59,IF(AP6=Rækker!AC50,Rækker!AD59,IF(AP6=Rækker!AF50,Rækker!AG59,IF(AP6=Rækker!AI50,Rækker!AJ59,IF(AP6=Rækker!AL50,Rækker!AM59,IF(AP6=Rækker!AO50,Rækker!AP59,GP14)))))))</f>
        <v>0</v>
      </c>
      <c r="GP14" s="25">
        <f>IF(AP6=Rækker!AR50,Rækker!AS59,IF(AP6=Rækker!AU50,Rækker!AV59,IF(AP6=Rækker!AX50,Rækker!AY59,IF(AP6=Rækker!BA50,Rækker!BB59,IF(AP6=Rækker!BD50,Rækker!BE59,IF(AP6=Rækker!BG50,Rækker!BH59,0))))))</f>
        <v>0</v>
      </c>
      <c r="GQ14" s="25">
        <f t="shared" si="79"/>
        <v>2</v>
      </c>
      <c r="GR14" s="25">
        <f t="shared" si="80"/>
        <v>2</v>
      </c>
      <c r="GS14" s="25">
        <f>IF(AR6=Rækker!B50,Rækker!B59,IF(AR6=Rækker!E50,Rækker!E59,IF(AR6=Rækker!H50,Rækker!H59,IF(AR6=Rækker!K50,Rækker!K59,IF(AR6=Rækker!N50,Rækker!N59,IF(AR6=Rækker!Q50,Rækker!Q59,IF(AR6=Rækker!T50,Rækker!T59,GT14)))))))</f>
        <v>2</v>
      </c>
      <c r="GT14" s="25">
        <f>IF(AR6=Rækker!W50,Rækker!W59,IF(AR6=Rækker!Z50,Rækker!Z59,IF(AR6=Rækker!AC50,Rækker!AC59,IF(AR6=Rækker!AF50,Rækker!AF59,IF(AR6=Rækker!AI50,Rækker!AI59,IF(AR6=Rækker!AL50,Rækker!AL59,IF(AR6=Rækker!AO50,Rækker!AO59,GU14)))))))</f>
        <v>0</v>
      </c>
      <c r="GU14" s="25">
        <f>IF(AR6=Rækker!AR50,Rækker!AR59,IF(AR6=Rækker!AU50,Rækker!AU59,IF(AR6=Rækker!AX50,Rækker!AX59,IF(AR6=Rækker!BA50,Rækker!BA59,IF(AR6=Rækker!BD50,Rækker!BD59,IF(AR6=Rækker!BG50,Rækker!BG59,0))))))</f>
        <v>0</v>
      </c>
      <c r="GV14" s="25">
        <f>IF(AR6=Rækker!B50,Rækker!C59,IF(AR6=Rækker!E50,Rækker!F59,IF(AR6=Rækker!H50,Rækker!I59,IF(AR6=Rækker!K50,Rækker!L59,IF(AR6=Rækker!N50,Rækker!O59,IF(AR6=Rækker!Q50,Rækker!R59,IF(AR6=Rækker!T50,Rækker!U59,GW14)))))))</f>
        <v>2</v>
      </c>
      <c r="GW14" s="25">
        <f>IF(AR6=Rækker!W50,Rækker!X59,IF(AR6=Rækker!Z50,Rækker!AA59,IF(AR6=Rækker!AC50,Rækker!AD59,IF(AR6=Rækker!AF50,Rækker!AG59,IF(AR6=Rækker!AI50,Rækker!AJ59,IF(AR6=Rækker!AL50,Rækker!AM59,IF(AR6=Rækker!AO50,Rækker!AP59,GX14)))))))</f>
        <v>0</v>
      </c>
      <c r="GX14" s="25">
        <f>IF(AR6=Rækker!AR50,Rækker!AS59,IF(AR6=Rækker!AU50,Rækker!AV59,IF(AR6=Rækker!AX50,Rækker!AY59,IF(AR6=Rækker!BA50,Rækker!BB59,IF(AR6=Rækker!BD50,Rækker!BE59,IF(AR6=Rækker!BG50,Rækker!BH59,0))))))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Southampton - Oxford..........................................................................................</v>
      </c>
      <c r="D15" s="121" t="s">
        <v>109</v>
      </c>
      <c r="E15" s="92" t="str">
        <f>IF('1. Division'!E15&lt;&gt;"",'1. Division'!E15,"")</f>
        <v/>
      </c>
      <c r="F15" s="44" t="str">
        <f t="shared" si="0"/>
        <v>1*</v>
      </c>
      <c r="G15" s="45">
        <f t="shared" si="1"/>
        <v>1</v>
      </c>
      <c r="H15" s="44" t="str">
        <f t="shared" si="2"/>
        <v>1*</v>
      </c>
      <c r="I15" s="46">
        <f t="shared" si="3"/>
        <v>1</v>
      </c>
      <c r="J15" s="44" t="str">
        <f t="shared" si="4"/>
        <v>1*</v>
      </c>
      <c r="K15" s="45">
        <f t="shared" si="5"/>
        <v>1</v>
      </c>
      <c r="L15" s="44" t="str">
        <f t="shared" si="6"/>
        <v>1*</v>
      </c>
      <c r="M15" s="45">
        <f t="shared" si="7"/>
        <v>1</v>
      </c>
      <c r="N15" s="44" t="str">
        <f t="shared" si="8"/>
        <v>1*</v>
      </c>
      <c r="O15" s="45">
        <f t="shared" si="9"/>
        <v>1</v>
      </c>
      <c r="P15" s="44" t="str">
        <f t="shared" si="10"/>
        <v>1*</v>
      </c>
      <c r="Q15" s="45">
        <f t="shared" si="11"/>
        <v>1</v>
      </c>
      <c r="R15" s="44" t="str">
        <f t="shared" si="12"/>
        <v>1*</v>
      </c>
      <c r="S15" s="45">
        <f t="shared" si="13"/>
        <v>1</v>
      </c>
      <c r="T15" s="44" t="str">
        <f t="shared" si="14"/>
        <v>1*</v>
      </c>
      <c r="U15" s="45">
        <f t="shared" si="15"/>
        <v>1</v>
      </c>
      <c r="V15" s="44" t="str">
        <f t="shared" si="16"/>
        <v>1*</v>
      </c>
      <c r="W15" s="45">
        <f t="shared" si="17"/>
        <v>1</v>
      </c>
      <c r="X15" s="44" t="str">
        <f t="shared" si="18"/>
        <v>1*</v>
      </c>
      <c r="Y15" s="45">
        <f t="shared" si="19"/>
        <v>1</v>
      </c>
      <c r="Z15" s="44" t="str">
        <f t="shared" si="20"/>
        <v>1*</v>
      </c>
      <c r="AA15" s="45">
        <f t="shared" si="21"/>
        <v>1</v>
      </c>
      <c r="AB15" s="44" t="str">
        <f t="shared" si="22"/>
        <v>1*</v>
      </c>
      <c r="AC15" s="45">
        <f t="shared" si="23"/>
        <v>1</v>
      </c>
      <c r="AD15" s="44" t="str">
        <f t="shared" si="24"/>
        <v>1*</v>
      </c>
      <c r="AE15" s="45">
        <f t="shared" si="25"/>
        <v>1</v>
      </c>
      <c r="AF15" s="44" t="str">
        <f t="shared" si="26"/>
        <v>1*</v>
      </c>
      <c r="AG15" s="45">
        <f t="shared" si="27"/>
        <v>1</v>
      </c>
      <c r="AH15" s="44" t="str">
        <f t="shared" si="28"/>
        <v>1*</v>
      </c>
      <c r="AI15" s="45">
        <f t="shared" si="29"/>
        <v>1</v>
      </c>
      <c r="AJ15" s="44" t="str">
        <f t="shared" si="30"/>
        <v>1*</v>
      </c>
      <c r="AK15" s="45">
        <f t="shared" si="31"/>
        <v>1</v>
      </c>
      <c r="AL15" s="44" t="str">
        <f t="shared" si="32"/>
        <v>1*</v>
      </c>
      <c r="AM15" s="45">
        <f t="shared" si="33"/>
        <v>1</v>
      </c>
      <c r="AN15" s="44">
        <f t="shared" si="34"/>
        <v>1</v>
      </c>
      <c r="AO15" s="45">
        <f t="shared" si="35"/>
        <v>1</v>
      </c>
      <c r="AP15" s="44" t="str">
        <f t="shared" si="36"/>
        <v>1*</v>
      </c>
      <c r="AQ15" s="45">
        <f t="shared" si="37"/>
        <v>1</v>
      </c>
      <c r="AR15" s="44" t="str">
        <f t="shared" si="38"/>
        <v>1*</v>
      </c>
      <c r="AS15" s="46">
        <f t="shared" si="39"/>
        <v>1</v>
      </c>
      <c r="AT15" s="21">
        <f t="shared" si="40"/>
        <v>0</v>
      </c>
      <c r="AU15" s="25" t="str">
        <f t="shared" si="41"/>
        <v>1*</v>
      </c>
      <c r="AV15" s="25">
        <f t="shared" si="42"/>
        <v>1</v>
      </c>
      <c r="AW15" s="25" t="str">
        <f>IF(F6=Rækker!B50,Rækker!B60,IF(F6=Rækker!E50,Rækker!E60,IF(F6=Rækker!H50,Rækker!H60,IF(F6=Rækker!K50,Rækker!K60,IF(F6=Rækker!N50,Rækker!N60,IF(F6=Rækker!Q50,Rækker!Q60,IF(F6=Rækker!T50,Rækker!T60,AX15)))))))</f>
        <v>1*</v>
      </c>
      <c r="AX15" s="25" t="str">
        <f>IF(F6=Rækker!W50,Rækker!W60,IF(F6=Rækker!Z50,Rækker!Z60,IF(F6=Rækker!AC50,Rækker!AC60,IF(F6=Rækker!AF50,Rækker!AF60,IF(F6=Rækker!AI50,Rækker!AI60,IF(F6=Rækker!AL50,Rækker!AL60,IF(F6=Rækker!AO50,Rækker!AO60,AY15)))))))</f>
        <v>1*</v>
      </c>
      <c r="AY15" s="25">
        <f>IF(F6=Rækker!AR50,Rækker!AR60,IF(F6=Rækker!AU50,Rækker!AU60,IF(F6=Rækker!AX50,Rækker!AX60,IF(F6=Rækker!BA50,Rækker!BA60,IF(F6=Rækker!BD50,Rækker!BD60,IF(F6=Rækker!BG50,Rækker!BG60,0))))))</f>
        <v>0</v>
      </c>
      <c r="AZ15" s="25">
        <f>IF(F6=Rækker!B50,Rækker!C60,IF(F6=Rækker!E50,Rækker!F60,IF(F6=Rækker!H50,Rækker!I60,IF(F6=Rækker!K50,Rækker!L60,IF(F6=Rækker!N50,Rækker!O60,IF(F6=Rækker!Q50,Rækker!R60,IF(F6=Rækker!T50,Rækker!U60,BA15)))))))</f>
        <v>1</v>
      </c>
      <c r="BA15" s="25">
        <f>IF(F6=Rækker!W50,Rækker!X60,IF(F6=Rækker!Z50,Rækker!AA60,IF(F6=Rækker!AC50,Rækker!AD60,IF(F6=Rækker!AF50,Rækker!AG60,IF(F6=Rækker!AI50,Rækker!AJ60,IF(F6=Rækker!AL50,Rækker!AM60,IF(F6=Rækker!AO50,Rækker!AP60,BB15)))))))</f>
        <v>1</v>
      </c>
      <c r="BB15" s="25">
        <f>IF(F6=Rækker!AR50,Rækker!AS60,IF(F6=Rækker!AU50,Rækker!AV60,IF(F6=Rækker!AX50,Rækker!AY60,IF(F6=Rækker!BA50,Rækker!BB60,IF(F6=Rækker!BD50,Rækker!BE60,IF(F6=Rækker!BG50,Rækker!BH60,0))))))</f>
        <v>0</v>
      </c>
      <c r="BC15" s="25" t="str">
        <f t="shared" si="43"/>
        <v>1*</v>
      </c>
      <c r="BD15" s="25">
        <f t="shared" si="44"/>
        <v>1</v>
      </c>
      <c r="BE15" s="25" t="str">
        <f>IF(H6=Rækker!B50,Rækker!B60,IF(H6=Rækker!E50,Rækker!E60,IF(H6=Rækker!H50,Rækker!H60,IF(H6=Rækker!K50,Rækker!K60,IF(H6=Rækker!N50,Rækker!N60,IF(H6=Rækker!Q50,Rækker!Q60,IF(H6=Rækker!T50,Rækker!T60,BF15)))))))</f>
        <v>1*</v>
      </c>
      <c r="BF15" s="25" t="str">
        <f>IF(H6=Rækker!W50,Rækker!W60,IF(H6=Rækker!Z50,Rækker!Z60,IF(H6=Rækker!AC50,Rækker!AC60,IF(H6=Rækker!AF50,Rækker!AF60,IF(H6=Rækker!AI50,Rækker!AI60,IF(H6=Rækker!AL50,Rækker!AL60,IF(H6=Rækker!AO50,Rækker!AO60,BG15)))))))</f>
        <v>1*</v>
      </c>
      <c r="BG15" s="25">
        <f>IF(H6=Rækker!AR50,Rækker!AR60,IF(H6=Rækker!AU50,Rækker!AU60,IF(H6=Rækker!AX50,Rækker!AX60,IF(H6=Rækker!BA50,Rækker!BA60,IF(H6=Rækker!BD50,Rækker!BD60,IF(H6=Rækker!BG50,Rækker!BG60,0))))))</f>
        <v>0</v>
      </c>
      <c r="BH15" s="25">
        <f>IF(H6=Rækker!B50,Rækker!C60,IF(H6=Rækker!E50,Rækker!F60,IF(H6=Rækker!H50,Rækker!I60,IF(H6=Rækker!K50,Rækker!L60,IF(H6=Rækker!N50,Rækker!O60,IF(H6=Rækker!Q50,Rækker!R60,IF(H6=Rækker!T50,Rækker!U60,BI15)))))))</f>
        <v>1</v>
      </c>
      <c r="BI15" s="25">
        <f>IF(H6=Rækker!W50,Rækker!X60,IF(H6=Rækker!Z50,Rækker!AA60,IF(H6=Rækker!AC50,Rækker!AD60,IF(H6=Rækker!AF50,Rækker!AG60,IF(H6=Rækker!AI50,Rækker!AJ60,IF(H6=Rækker!AL50,Rækker!AM60,IF(H6=Rækker!AO50,Rækker!AP60,BJ15)))))))</f>
        <v>1</v>
      </c>
      <c r="BJ15" s="25">
        <f>IF(H6=Rækker!AR50,Rækker!AS60,IF(H6=Rækker!AU50,Rækker!AV60,IF(H6=Rækker!AX50,Rækker!AY60,IF(H6=Rækker!BA50,Rækker!BB60,IF(H6=Rækker!BD50,Rækker!BE60,IF(H6=Rækker!BG50,Rækker!BH60,0))))))</f>
        <v>0</v>
      </c>
      <c r="BK15" s="25" t="str">
        <f t="shared" si="45"/>
        <v>1*</v>
      </c>
      <c r="BL15" s="25">
        <f t="shared" si="46"/>
        <v>1</v>
      </c>
      <c r="BM15" s="25" t="str">
        <f>IF(J6=Rækker!B50,Rækker!B60,IF(J6=Rækker!E50,Rækker!E60,IF(J6=Rækker!H50,Rækker!H60,IF(J6=Rækker!K50,Rækker!K60,IF(J6=Rækker!N50,Rækker!N60,IF(J6=Rækker!Q50,Rækker!Q60,IF(J6=Rækker!T50,Rækker!T60,BN15)))))))</f>
        <v>1*</v>
      </c>
      <c r="BN15" s="25">
        <f>IF(J6=Rækker!W50,Rækker!W60,IF(J6=Rækker!Z50,Rækker!Z60,IF(J6=Rækker!AC50,Rækker!AC60,IF(J6=Rækker!AF50,Rækker!AF60,IF(J6=Rækker!AI50,Rækker!AI60,IF(J6=Rækker!AL50,Rækker!AL60,IF(J6=Rækker!AO50,Rækker!AO60,BO15)))))))</f>
        <v>0</v>
      </c>
      <c r="BO15" s="25">
        <f>IF(J6=Rækker!AR50,Rækker!AR60,IF(J6=Rækker!AU50,Rækker!AU60,IF(J6=Rækker!AX50,Rækker!AX60,IF(J6=Rækker!BA50,Rækker!BA60,IF(J6=Rækker!BD50,Rækker!BD60,IF(J6=Rækker!BG50,Rækker!BG60,0))))))</f>
        <v>0</v>
      </c>
      <c r="BP15" s="25">
        <f>IF(J6=Rækker!B50,Rækker!C60,IF(J6=Rækker!E50,Rækker!F60,IF(J6=Rækker!H50,Rækker!I60,IF(J6=Rækker!K50,Rækker!L60,IF(J6=Rækker!N50,Rækker!O60,IF(J6=Rækker!Q50,Rækker!R60,IF(J6=Rækker!T50,Rækker!U60,BQ15)))))))</f>
        <v>1</v>
      </c>
      <c r="BQ15" s="25">
        <f>IF(J6=Rækker!W50,Rækker!X60,IF(J6=Rækker!Z50,Rækker!AA60,IF(J6=Rækker!AC50,Rækker!AD60,IF(J6=Rækker!AF50,Rækker!AG60,IF(J6=Rækker!AI50,Rækker!AJ60,IF(J6=Rækker!AL50,Rækker!AM60,IF(J6=Rækker!AO50,Rækker!AP60,BR15)))))))</f>
        <v>0</v>
      </c>
      <c r="BR15" s="25">
        <f>IF(J6=Rækker!AR50,Rækker!AS60,IF(J6=Rækker!AU50,Rækker!AV60,IF(J6=Rækker!AX50,Rækker!AY60,IF(J6=Rækker!BA50,Rækker!BB60,IF(J6=Rækker!BD50,Rækker!BE60,IF(J6=Rækker!BG50,Rækker!BH60,0))))))</f>
        <v>0</v>
      </c>
      <c r="BS15" s="25" t="str">
        <f t="shared" si="47"/>
        <v>1*</v>
      </c>
      <c r="BT15" s="25">
        <f t="shared" si="48"/>
        <v>1</v>
      </c>
      <c r="BU15" s="25" t="str">
        <f>IF(L6=Rækker!B50,Rækker!B60,IF(L6=Rækker!E50,Rækker!E60,IF(L6=Rækker!H50,Rækker!H60,IF(L6=Rækker!K50,Rækker!K60,IF(L6=Rækker!N50,Rækker!N60,IF(L6=Rækker!Q50,Rækker!Q60,IF(L6=Rækker!T50,Rækker!T60,BV15)))))))</f>
        <v>1*</v>
      </c>
      <c r="BV15" s="25">
        <f>IF(L6=Rækker!W50,Rækker!W60,IF(L6=Rækker!Z50,Rækker!Z60,IF(L6=Rækker!AC50,Rækker!AC60,IF(L6=Rækker!AF50,Rækker!AF60,IF(L6=Rækker!AI50,Rækker!AI60,IF(L6=Rækker!AL50,Rækker!AL60,IF(L6=Rækker!AO50,Rækker!AO60,BW15)))))))</f>
        <v>0</v>
      </c>
      <c r="BW15" s="25">
        <f>IF(L6=Rækker!AR50,Rækker!AR60,IF(L6=Rækker!AU50,Rækker!AU60,IF(L6=Rækker!AX50,Rækker!AX60,IF(L6=Rækker!BA50,Rækker!BA60,IF(L6=Rækker!BD50,Rækker!BD60,IF(L6=Rækker!BG50,Rækker!BG60,0))))))</f>
        <v>0</v>
      </c>
      <c r="BX15" s="25">
        <f>IF(L6=Rækker!B50,Rækker!C60,IF(L6=Rækker!E50,Rækker!F60,IF(L6=Rækker!H50,Rækker!I60,IF(L6=Rækker!K50,Rækker!L60,IF(L6=Rækker!N50,Rækker!O60,IF(L6=Rækker!Q50,Rækker!R60,IF(L6=Rækker!T50,Rækker!U60,BY15)))))))</f>
        <v>1</v>
      </c>
      <c r="BY15" s="25">
        <f>IF(L6=Rækker!W50,Rækker!X60,IF(L6=Rækker!Z50,Rækker!AA60,IF(L6=Rækker!AC50,Rækker!AD60,IF(L6=Rækker!AF50,Rækker!AG60,IF(L6=Rækker!AI50,Rækker!AJ60,IF(L6=Rækker!AL50,Rækker!AM60,IF(L6=Rækker!AO50,Rækker!AP60,BZ15)))))))</f>
        <v>0</v>
      </c>
      <c r="BZ15" s="25">
        <f>IF(L6=Rækker!AR50,Rækker!AS60,IF(L6=Rækker!AU50,Rækker!AV60,IF(L6=Rækker!AX50,Rækker!AY60,IF(L6=Rækker!BA50,Rækker!BB60,IF(L6=Rækker!BD50,Rækker!BE60,IF(L6=Rækker!BG50,Rækker!BH60,0))))))</f>
        <v>0</v>
      </c>
      <c r="CA15" s="25" t="str">
        <f t="shared" si="49"/>
        <v>1*</v>
      </c>
      <c r="CB15" s="25">
        <f t="shared" si="50"/>
        <v>1</v>
      </c>
      <c r="CC15" s="25" t="str">
        <f>IF(N6=Rækker!B50,Rækker!B60,IF(N6=Rækker!E50,Rækker!E60,IF(N6=Rækker!H50,Rækker!H60,IF(N6=Rækker!K50,Rækker!K60,IF(N6=Rækker!N50,Rækker!N60,IF(N6=Rækker!Q50,Rækker!Q60,IF(N6=Rækker!T50,Rækker!T60,CD15)))))))</f>
        <v>1*</v>
      </c>
      <c r="CD15" s="25" t="str">
        <f>IF(N6=Rækker!W50,Rækker!W60,IF(N6=Rækker!Z50,Rækker!Z60,IF(N6=Rækker!AC50,Rækker!AC60,IF(N6=Rækker!AF50,Rækker!AF60,IF(N6=Rækker!AI50,Rækker!AI60,IF(N6=Rækker!AL50,Rækker!AL60,IF(N6=Rækker!AO50,Rækker!AO60,CE15)))))))</f>
        <v>1*</v>
      </c>
      <c r="CE15" s="25">
        <f>IF(N6=Rækker!AR50,Rækker!AR60,IF(N6=Rækker!AU50,Rækker!AU60,IF(N6=Rækker!AX50,Rækker!AX60,IF(N6=Rækker!BA50,Rækker!BA60,IF(N6=Rækker!BD50,Rækker!BD60,IF(N6=Rækker!BG50,Rækker!BG60,0))))))</f>
        <v>0</v>
      </c>
      <c r="CF15" s="25">
        <f>IF(N6=Rækker!B50,Rækker!C60,IF(N6=Rækker!E50,Rækker!F60,IF(N6=Rækker!H50,Rækker!I60,IF(N6=Rækker!K50,Rækker!L60,IF(N6=Rækker!N50,Rækker!O60,IF(N6=Rækker!Q50,Rækker!R60,IF(N6=Rækker!T50,Rækker!U60,CG15)))))))</f>
        <v>1</v>
      </c>
      <c r="CG15" s="25">
        <f>IF(N6=Rækker!W50,Rækker!X60,IF(N6=Rækker!Z50,Rækker!AA60,IF(N6=Rækker!AC50,Rækker!AD60,IF(N6=Rækker!AF50,Rækker!AG60,IF(N6=Rækker!AI50,Rækker!AJ60,IF(N6=Rækker!AL50,Rækker!AM60,IF(N6=Rækker!AO50,Rækker!AP60,CH15)))))))</f>
        <v>1</v>
      </c>
      <c r="CH15" s="25">
        <f>IF(N6=Rækker!AR50,Rækker!AS60,IF(N6=Rækker!AU50,Rækker!AV60,IF(N6=Rækker!AX50,Rækker!AY60,IF(N6=Rækker!BA50,Rækker!BB60,IF(N6=Rækker!BD50,Rækker!BE60,IF(N6=Rækker!BG50,Rækker!BH60,0))))))</f>
        <v>0</v>
      </c>
      <c r="CI15" s="25" t="str">
        <f t="shared" si="51"/>
        <v>1*</v>
      </c>
      <c r="CJ15" s="25">
        <f t="shared" si="52"/>
        <v>1</v>
      </c>
      <c r="CK15" s="25" t="str">
        <f>IF(P6=Rækker!B50,Rækker!B60,IF(P6=Rækker!E50,Rækker!E60,IF(P6=Rækker!H50,Rækker!H60,IF(P6=Rækker!K50,Rækker!K60,IF(P6=Rækker!N50,Rækker!N60,IF(P6=Rækker!Q50,Rækker!Q60,IF(P6=Rækker!T50,Rækker!T60,CL15)))))))</f>
        <v>1*</v>
      </c>
      <c r="CL15" s="25" t="str">
        <f>IF(P6=Rækker!W50,Rækker!W60,IF(P6=Rækker!Z50,Rækker!Z60,IF(P6=Rækker!AC50,Rækker!AC60,IF(P6=Rækker!AF50,Rækker!AF60,IF(P6=Rækker!AI50,Rækker!AI60,IF(P6=Rækker!AL50,Rækker!AL60,IF(P6=Rækker!AO50,Rækker!AO60,CM15)))))))</f>
        <v>1*</v>
      </c>
      <c r="CM15" s="25" t="str">
        <f>IF(P6=Rækker!AR50,Rækker!AR60,IF(P6=Rækker!AU50,Rækker!AU60,IF(P6=Rækker!AX50,Rækker!AX60,IF(P6=Rækker!BA50,Rækker!BA60,IF(P6=Rækker!BD50,Rækker!BD60,IF(P6=Rækker!BG50,Rækker!BG60,0))))))</f>
        <v>1*</v>
      </c>
      <c r="CN15" s="25">
        <f>IF(P6=Rækker!B50,Rækker!C60,IF(P6=Rækker!E50,Rækker!F60,IF(P6=Rækker!H50,Rækker!I60,IF(P6=Rækker!K50,Rækker!L60,IF(P6=Rækker!N50,Rækker!O60,IF(P6=Rækker!Q50,Rækker!R60,IF(P6=Rækker!T50,Rækker!U60,CO15)))))))</f>
        <v>1</v>
      </c>
      <c r="CO15" s="25">
        <f>IF(P6=Rækker!W50,Rækker!X60,IF(P6=Rækker!Z50,Rækker!AA60,IF(P6=Rækker!AC50,Rækker!AD60,IF(P6=Rækker!AF50,Rækker!AG60,IF(P6=Rækker!AI50,Rækker!AJ60,IF(P6=Rækker!AL50,Rækker!AM60,IF(P6=Rækker!AO50,Rækker!AP60,CP15)))))))</f>
        <v>1</v>
      </c>
      <c r="CP15" s="25">
        <f>IF(P6=Rækker!AR50,Rækker!AS60,IF(P6=Rækker!AU50,Rækker!AV60,IF(P6=Rækker!AX50,Rækker!AY60,IF(P6=Rækker!BA50,Rækker!BB60,IF(P6=Rækker!BD50,Rækker!BE60,IF(P6=Rækker!BG50,Rækker!BH60,0))))))</f>
        <v>1</v>
      </c>
      <c r="CQ15" s="25" t="str">
        <f t="shared" si="53"/>
        <v>1*</v>
      </c>
      <c r="CR15" s="25">
        <f t="shared" si="54"/>
        <v>1</v>
      </c>
      <c r="CS15" s="25" t="str">
        <f>IF(R6=Rækker!B50,Rækker!B60,IF(R6=Rækker!E50,Rækker!E60,IF(R6=Rækker!H50,Rækker!H60,IF(R6=Rækker!K50,Rækker!K60,IF(R6=Rækker!N50,Rækker!N60,IF(R6=Rækker!Q50,Rækker!Q60,IF(R6=Rækker!T50,Rækker!T60,CT15)))))))</f>
        <v>1*</v>
      </c>
      <c r="CT15" s="25">
        <f>IF(R6=Rækker!W50,Rækker!W60,IF(R6=Rækker!Z50,Rækker!Z60,IF(R6=Rækker!AC50,Rækker!AC60,IF(R6=Rækker!AF50,Rækker!AF60,IF(R6=Rækker!AI50,Rækker!AI60,IF(R6=Rækker!AL50,Rækker!AL60,IF(R6=Rækker!AO50,Rækker!AO60,CU15)))))))</f>
        <v>0</v>
      </c>
      <c r="CU15" s="25">
        <f>IF(R6=Rækker!AR50,Rækker!AR60,IF(R6=Rækker!AU50,Rækker!AU60,IF(R6=Rækker!AX50,Rækker!AX60,IF(R6=Rækker!BA50,Rækker!BA60,IF(R6=Rækker!BD50,Rækker!BD60,IF(R6=Rækker!BG50,Rækker!BG60,0))))))</f>
        <v>0</v>
      </c>
      <c r="CV15" s="25">
        <f>IF(R6=Rækker!B50,Rækker!C60,IF(R6=Rækker!E50,Rækker!F60,IF(R6=Rækker!H50,Rækker!I60,IF(R6=Rækker!K50,Rækker!L60,IF(R6=Rækker!N50,Rækker!O60,IF(R6=Rækker!Q50,Rækker!R60,IF(R6=Rækker!T50,Rækker!U60,CW15)))))))</f>
        <v>1</v>
      </c>
      <c r="CW15" s="25">
        <f>IF(R6=Rækker!W50,Rækker!X60,IF(R6=Rækker!Z50,Rækker!AA60,IF(R6=Rækker!AC50,Rækker!AD60,IF(R6=Rækker!AF50,Rækker!AG60,IF(R6=Rækker!AI50,Rækker!AJ60,IF(R6=Rækker!AL50,Rækker!AM60,IF(R6=Rækker!AO50,Rækker!AP60,CX15)))))))</f>
        <v>0</v>
      </c>
      <c r="CX15" s="25">
        <f>IF(R6=Rækker!AR50,Rækker!AS60,IF(R6=Rækker!AU50,Rækker!AV60,IF(R6=Rækker!AX50,Rækker!AY60,IF(R6=Rækker!BA50,Rækker!BB60,IF(R6=Rækker!BD50,Rækker!BE60,IF(R6=Rækker!BG50,Rækker!BH60,0))))))</f>
        <v>0</v>
      </c>
      <c r="CY15" s="25" t="str">
        <f t="shared" si="55"/>
        <v>1*</v>
      </c>
      <c r="CZ15" s="25">
        <f t="shared" si="56"/>
        <v>1</v>
      </c>
      <c r="DA15" s="25" t="str">
        <f>IF(T6=Rækker!B50,Rækker!B60,IF(T6=Rækker!E50,Rækker!E60,IF(T6=Rækker!H50,Rækker!H60,IF(T6=Rækker!K50,Rækker!K60,IF(T6=Rækker!N50,Rækker!N60,IF(T6=Rækker!Q50,Rækker!Q60,IF(T6=Rækker!T50,Rækker!T60,DB15)))))))</f>
        <v>1*</v>
      </c>
      <c r="DB15" s="25">
        <f>IF(T6=Rækker!W50,Rækker!W60,IF(T6=Rækker!Z50,Rækker!Z60,IF(T6=Rækker!AC50,Rækker!AC60,IF(T6=Rækker!AF50,Rækker!AF60,IF(T6=Rækker!AI50,Rækker!AI60,IF(T6=Rækker!AL50,Rækker!AL60,IF(T6=Rækker!AO50,Rækker!AO60,DC15)))))))</f>
        <v>0</v>
      </c>
      <c r="DC15" s="25">
        <f>IF(T6=Rækker!AR50,Rækker!AR60,IF(T6=Rækker!AU50,Rækker!AU60,IF(T6=Rækker!AX50,Rækker!AX60,IF(T6=Rækker!BA50,Rækker!BA60,IF(T6=Rækker!BD50,Rækker!BD60,IF(T6=Rækker!BG50,Rækker!BG60,0))))))</f>
        <v>0</v>
      </c>
      <c r="DD15" s="25">
        <f>IF(T6=Rækker!B50,Rækker!C60,IF(T6=Rækker!E50,Rækker!F60,IF(T6=Rækker!H50,Rækker!I60,IF(T6=Rækker!K50,Rækker!L60,IF(T6=Rækker!N50,Rækker!O60,IF(T6=Rækker!Q50,Rækker!R60,IF(T6=Rækker!T50,Rækker!U60,DE15)))))))</f>
        <v>1</v>
      </c>
      <c r="DE15" s="25">
        <f>IF(T6=Rækker!W50,Rækker!X60,IF(T6=Rækker!Z50,Rækker!AA60,IF(T6=Rækker!AC50,Rækker!AD60,IF(T6=Rækker!AF50,Rækker!AG60,IF(T6=Rækker!AI50,Rækker!AJ60,IF(T6=Rækker!AL50,Rækker!AM60,IF(T6=Rækker!AO50,Rækker!AP60,DF15)))))))</f>
        <v>0</v>
      </c>
      <c r="DF15" s="25">
        <f>IF(T6=Rækker!AR50,Rækker!AS60,IF(T6=Rækker!AU50,Rækker!AV60,IF(T6=Rækker!AX50,Rækker!AY60,IF(T6=Rækker!BA50,Rækker!BB60,IF(T6=Rækker!BD50,Rækker!BE60,IF(T6=Rækker!BG50,Rækker!BH60,0))))))</f>
        <v>0</v>
      </c>
      <c r="DG15" s="25" t="str">
        <f t="shared" si="57"/>
        <v>1*</v>
      </c>
      <c r="DH15" s="25">
        <f t="shared" si="58"/>
        <v>1</v>
      </c>
      <c r="DI15" s="25" t="str">
        <f>IF(V6=Rækker!B50,Rækker!B60,IF(V6=Rækker!E50,Rækker!E60,IF(V6=Rækker!H50,Rækker!H60,IF(V6=Rækker!K50,Rækker!K60,IF(V6=Rækker!N50,Rækker!N60,IF(V6=Rækker!Q50,Rækker!Q60,IF(V6=Rækker!T50,Rækker!T60,DJ15)))))))</f>
        <v>1*</v>
      </c>
      <c r="DJ15" s="25" t="str">
        <f>IF(V6=Rækker!W50,Rækker!W60,IF(V6=Rækker!Z50,Rækker!Z60,IF(V6=Rækker!AC50,Rækker!AC60,IF(V6=Rækker!AF50,Rækker!AF60,IF(V6=Rækker!AI50,Rækker!AI60,IF(V6=Rækker!AL50,Rækker!AL60,IF(V6=Rækker!AO50,Rækker!AO60,DK15)))))))</f>
        <v>1*</v>
      </c>
      <c r="DK15" s="25" t="str">
        <f>IF(V6=Rækker!AR50,Rækker!AR60,IF(V6=Rækker!AU50,Rækker!AU60,IF(V6=Rækker!AX50,Rækker!AX60,IF(V6=Rækker!BA50,Rækker!BA60,IF(V6=Rækker!BD50,Rækker!BD60,IF(V6=Rækker!BG50,Rækker!BG60,0))))))</f>
        <v>1*</v>
      </c>
      <c r="DL15" s="25">
        <f>IF(V6=Rækker!B50,Rækker!C60,IF(V6=Rækker!E50,Rækker!F60,IF(V6=Rækker!H50,Rækker!I60,IF(V6=Rækker!K50,Rækker!L60,IF(V6=Rækker!N50,Rækker!O60,IF(V6=Rækker!Q50,Rækker!R60,IF(V6=Rækker!T50,Rækker!U60,DM15)))))))</f>
        <v>1</v>
      </c>
      <c r="DM15" s="25">
        <f>IF(V6=Rækker!W50,Rækker!X60,IF(V6=Rækker!Z50,Rækker!AA60,IF(V6=Rækker!AC50,Rækker!AD60,IF(V6=Rækker!AF50,Rækker!AG60,IF(V6=Rækker!AI50,Rækker!AJ60,IF(V6=Rækker!AL50,Rækker!AM60,IF(V6=Rækker!AO50,Rækker!AP60,DN15)))))))</f>
        <v>1</v>
      </c>
      <c r="DN15" s="25">
        <f>IF(V6=Rækker!AR50,Rækker!AS60,IF(V6=Rækker!AU50,Rækker!AV60,IF(V6=Rækker!AX50,Rækker!AY60,IF(V6=Rækker!BA50,Rækker!BB60,IF(V6=Rækker!BD50,Rækker!BE60,IF(V6=Rækker!BG50,Rækker!BH60,0))))))</f>
        <v>1</v>
      </c>
      <c r="DO15" s="25" t="str">
        <f t="shared" si="59"/>
        <v>1*</v>
      </c>
      <c r="DP15" s="25">
        <f t="shared" si="60"/>
        <v>1</v>
      </c>
      <c r="DQ15" s="25" t="str">
        <f>IF(X6=Rækker!B50,Rækker!B60,IF(X6=Rækker!E50,Rækker!E60,IF(X6=Rækker!H50,Rækker!H60,IF(X6=Rækker!K50,Rækker!K60,IF(X6=Rækker!N50,Rækker!N60,IF(X6=Rækker!Q50,Rækker!Q60,IF(X6=Rækker!T50,Rækker!T60,DR15)))))))</f>
        <v>1*</v>
      </c>
      <c r="DR15" s="25" t="str">
        <f>IF(X6=Rækker!W50,Rækker!W60,IF(X6=Rækker!Z50,Rækker!Z60,IF(X6=Rækker!AC50,Rækker!AC60,IF(X6=Rækker!AF50,Rækker!AF60,IF(X6=Rækker!AI50,Rækker!AI60,IF(X6=Rækker!AL50,Rækker!AL60,IF(X6=Rækker!AO50,Rækker!AO60,DS15)))))))</f>
        <v>1*</v>
      </c>
      <c r="DS15" s="25">
        <f>IF(X6=Rækker!AR50,Rækker!AR60,IF(X6=Rækker!AU50,Rækker!AU60,IF(X6=Rækker!AX50,Rækker!AX60,IF(X6=Rækker!BA50,Rækker!BA60,IF(X6=Rækker!BD50,Rækker!BD60,IF(X6=Rækker!BG50,Rækker!BG60,0))))))</f>
        <v>0</v>
      </c>
      <c r="DT15" s="25">
        <f>IF(X6=Rækker!B50,Rækker!C60,IF(X6=Rækker!E50,Rækker!F60,IF(X6=Rækker!H50,Rækker!I60,IF(X6=Rækker!K50,Rækker!L60,IF(X6=Rækker!N50,Rækker!O60,IF(X6=Rækker!Q50,Rækker!R60,IF(X6=Rækker!T50,Rækker!U60,DU15)))))))</f>
        <v>1</v>
      </c>
      <c r="DU15" s="25">
        <f>IF(X6=Rækker!W50,Rækker!X60,IF(X6=Rækker!Z50,Rækker!AA60,IF(X6=Rækker!AC50,Rækker!AD60,IF(X6=Rækker!AF50,Rækker!AG60,IF(X6=Rækker!AI50,Rækker!AJ60,IF(X6=Rækker!AL50,Rækker!AM60,IF(X6=Rækker!AO50,Rækker!AP60,DV15)))))))</f>
        <v>1</v>
      </c>
      <c r="DV15" s="25">
        <f>IF(X6=Rækker!AR50,Rækker!AS60,IF(X6=Rækker!AU50,Rækker!AV60,IF(X6=Rækker!AX50,Rækker!AY60,IF(X6=Rækker!BA50,Rækker!BB60,IF(X6=Rækker!BD50,Rækker!BE60,IF(X6=Rækker!BG50,Rækker!BH60,0))))))</f>
        <v>0</v>
      </c>
      <c r="DW15" s="25" t="str">
        <f t="shared" si="61"/>
        <v>1*</v>
      </c>
      <c r="DX15" s="25">
        <f t="shared" si="62"/>
        <v>1</v>
      </c>
      <c r="DY15" s="25" t="str">
        <f>IF(Z6=Rækker!B50,Rækker!B60,IF(Z6=Rækker!E50,Rækker!E60,IF(Z6=Rækker!H50,Rækker!H60,IF(Z6=Rækker!K50,Rækker!K60,IF(Z6=Rækker!N50,Rækker!N60,IF(Z6=Rækker!Q50,Rækker!Q60,IF(Z6=Rækker!T50,Rækker!T60,DZ15)))))))</f>
        <v>1*</v>
      </c>
      <c r="DZ15" s="25" t="str">
        <f>IF(Z6=Rækker!W50,Rækker!W60,IF(Z6=Rækker!Z50,Rækker!Z60,IF(Z6=Rækker!AC50,Rækker!AC60,IF(Z6=Rækker!AF50,Rækker!AF60,IF(Z6=Rækker!AI50,Rækker!AI60,IF(Z6=Rækker!AL50,Rækker!AL60,IF(Z6=Rækker!AO50,Rækker!AO60,EA15)))))))</f>
        <v>1*</v>
      </c>
      <c r="EA15" s="25">
        <f>IF(Z6=Rækker!AR50,Rækker!AR60,IF(Z6=Rækker!AU50,Rækker!AU60,IF(Z6=Rækker!AX50,Rækker!AX60,IF(Z6=Rækker!BA50,Rækker!BA60,IF(Z6=Rækker!BD50,Rækker!BD60,IF(Z6=Rækker!BG50,Rækker!BG60,0))))))</f>
        <v>0</v>
      </c>
      <c r="EB15" s="25">
        <f>IF(Z6=Rækker!B50,Rækker!C60,IF(Z6=Rækker!E50,Rækker!F60,IF(Z6=Rækker!H50,Rækker!I60,IF(Z6=Rækker!K50,Rækker!L60,IF(Z6=Rækker!N50,Rækker!O60,IF(Z6=Rækker!Q50,Rækker!R60,IF(Z6=Rækker!T50,Rækker!U60,EC15)))))))</f>
        <v>1</v>
      </c>
      <c r="EC15" s="25">
        <f>IF(Z6=Rækker!W50,Rækker!X60,IF(Z6=Rækker!Z50,Rækker!AA60,IF(Z6=Rækker!AC50,Rækker!AD60,IF(Z6=Rækker!AF50,Rækker!AG60,IF(Z6=Rækker!AI50,Rækker!AJ60,IF(Z6=Rækker!AL50,Rækker!AM60,IF(Z6=Rækker!AO50,Rækker!AP60,ED15)))))))</f>
        <v>1</v>
      </c>
      <c r="ED15" s="25">
        <f>IF(Z6=Rækker!AR50,Rækker!AS60,IF(Z6=Rækker!AU50,Rækker!AV60,IF(Z6=Rækker!AX50,Rækker!AY60,IF(Z6=Rækker!BA50,Rækker!BB60,IF(Z6=Rækker!BD50,Rækker!BE60,IF(Z6=Rækker!BG50,Rækker!BH60,0))))))</f>
        <v>0</v>
      </c>
      <c r="EE15" s="25" t="str">
        <f t="shared" si="63"/>
        <v>1*</v>
      </c>
      <c r="EF15" s="25">
        <f t="shared" si="64"/>
        <v>1</v>
      </c>
      <c r="EG15" s="25" t="str">
        <f>IF(AB6=Rækker!B50,Rækker!B60,IF(AB6=Rækker!E50,Rækker!E60,IF(AB6=Rækker!H50,Rækker!H60,IF(AB6=Rækker!K50,Rækker!K60,IF(AB6=Rækker!N50,Rækker!N60,IF(AB6=Rækker!Q50,Rækker!Q60,IF(AB6=Rækker!T50,Rækker!T60,EH15)))))))</f>
        <v>1*</v>
      </c>
      <c r="EH15" s="25" t="str">
        <f>IF(AB6=Rækker!W50,Rækker!W60,IF(AB6=Rækker!Z50,Rækker!Z60,IF(AB6=Rækker!AC50,Rækker!AC60,IF(AB6=Rækker!AF50,Rækker!AF60,IF(AB6=Rækker!AI50,Rækker!AI60,IF(AB6=Rækker!AL50,Rækker!AL60,IF(AB6=Rækker!AO50,Rækker!AO60,EI15)))))))</f>
        <v>1*</v>
      </c>
      <c r="EI15" s="25">
        <f>IF(AB6=Rækker!AR50,Rækker!AR60,IF(AB6=Rækker!AU50,Rækker!AU60,IF(AB6=Rækker!AX50,Rækker!AX60,IF(AB6=Rækker!BA50,Rækker!BA60,IF(AB6=Rækker!BD50,Rækker!BD60,IF(AB6=Rækker!BG50,Rækker!BG60,0))))))</f>
        <v>0</v>
      </c>
      <c r="EJ15" s="25">
        <f>IF(AB6=Rækker!B50,Rækker!C60,IF(AB6=Rækker!E50,Rækker!F60,IF(AB6=Rækker!H50,Rækker!I60,IF(AB6=Rækker!K50,Rækker!L60,IF(AB6=Rækker!N50,Rækker!O60,IF(AB6=Rækker!Q50,Rækker!R60,IF(AB6=Rækker!T50,Rækker!U60,EK15)))))))</f>
        <v>1</v>
      </c>
      <c r="EK15" s="25">
        <f>IF(AB6=Rækker!W50,Rækker!X60,IF(AB6=Rækker!Z50,Rækker!AA60,IF(AB6=Rækker!AC50,Rækker!AD60,IF(AB6=Rækker!AF50,Rækker!AG60,IF(AB6=Rækker!AI50,Rækker!AJ60,IF(AB6=Rækker!AL50,Rækker!AM60,IF(AB6=Rækker!AO50,Rækker!AP60,EL15)))))))</f>
        <v>1</v>
      </c>
      <c r="EL15" s="25">
        <f>IF(AB6=Rækker!AR50,Rækker!AS60,IF(AB6=Rækker!AU50,Rækker!AV60,IF(AB6=Rækker!AX50,Rækker!AY60,IF(AB6=Rækker!BA50,Rækker!BB60,IF(AB6=Rækker!BD50,Rækker!BE60,IF(AB6=Rækker!BG50,Rækker!BH60,0))))))</f>
        <v>0</v>
      </c>
      <c r="EM15" s="25" t="str">
        <f t="shared" si="65"/>
        <v>1*</v>
      </c>
      <c r="EN15" s="25">
        <f t="shared" si="66"/>
        <v>1</v>
      </c>
      <c r="EO15" s="25" t="str">
        <f>IF(AD6=Rækker!B50,Rækker!B60,IF(AD6=Rækker!E50,Rækker!E60,IF(AD6=Rækker!H50,Rækker!H60,IF(AD6=Rækker!K50,Rækker!K60,IF(AD6=Rækker!N50,Rækker!N60,IF(AD6=Rækker!Q50,Rækker!Q60,IF(AD6=Rækker!T50,Rækker!T60,EP15)))))))</f>
        <v>1*</v>
      </c>
      <c r="EP15" s="25">
        <f>IF(AD6=Rækker!W50,Rækker!W60,IF(AD6=Rækker!Z50,Rækker!Z60,IF(AD6=Rækker!AC50,Rækker!AC60,IF(AD6=Rækker!AF50,Rækker!AF60,IF(AD6=Rækker!AI50,Rækker!AI60,IF(AD6=Rækker!AL50,Rækker!AL60,IF(AD6=Rækker!AO50,Rækker!AO60,EQ15)))))))</f>
        <v>0</v>
      </c>
      <c r="EQ15" s="25">
        <f>IF(AD6=Rækker!AR50,Rækker!AR60,IF(AD6=Rækker!AU50,Rækker!AU60,IF(AD6=Rækker!AX50,Rækker!AX60,IF(AD6=Rækker!BA50,Rækker!BA60,IF(AD6=Rækker!BD50,Rækker!BD60,IF(AD6=Rækker!BG50,Rækker!BG60,0))))))</f>
        <v>0</v>
      </c>
      <c r="ER15" s="25">
        <f>IF(AD6=Rækker!B50,Rækker!C60,IF(AD6=Rækker!E50,Rækker!F60,IF(AD6=Rækker!H50,Rækker!I60,IF(AD6=Rækker!K50,Rækker!L60,IF(AD6=Rækker!N50,Rækker!O60,IF(AD6=Rækker!Q50,Rækker!R60,IF(AD6=Rækker!T50,Rækker!U60,ES15)))))))</f>
        <v>1</v>
      </c>
      <c r="ES15" s="25">
        <f>IF(AD6=Rækker!W50,Rækker!X60,IF(AD6=Rækker!Z50,Rækker!AA60,IF(AD6=Rækker!AC50,Rækker!AD60,IF(AD6=Rækker!AF50,Rækker!AG60,IF(AD6=Rækker!AI50,Rækker!AJ60,IF(AD6=Rækker!AL50,Rækker!AM60,IF(AD6=Rækker!AO50,Rækker!AP60,ET15)))))))</f>
        <v>0</v>
      </c>
      <c r="ET15" s="25">
        <f>IF(AD6=Rækker!AR50,Rækker!AS60,IF(AD6=Rækker!AU50,Rækker!AV60,IF(AD6=Rækker!AX50,Rækker!AY60,IF(AD6=Rækker!BA50,Rækker!BB60,IF(AD6=Rækker!BD50,Rækker!BE60,IF(AD6=Rækker!BG50,Rækker!BH60,0))))))</f>
        <v>0</v>
      </c>
      <c r="EU15" s="25" t="str">
        <f t="shared" si="67"/>
        <v>1*</v>
      </c>
      <c r="EV15" s="25">
        <f t="shared" si="68"/>
        <v>1</v>
      </c>
      <c r="EW15" s="25" t="str">
        <f>IF(AF6=Rækker!B50,Rækker!B60,IF(AF6=Rækker!E50,Rækker!E60,IF(AF6=Rækker!H50,Rækker!H60,IF(AF6=Rækker!K50,Rækker!K60,IF(AF6=Rækker!N50,Rækker!N60,IF(AF6=Rækker!Q50,Rækker!Q60,IF(AF6=Rækker!T50,Rækker!T60,EX15)))))))</f>
        <v>1*</v>
      </c>
      <c r="EX15" s="25" t="str">
        <f>IF(AF6=Rækker!W50,Rækker!W60,IF(AF6=Rækker!Z50,Rækker!Z60,IF(AF6=Rækker!AC50,Rækker!AC60,IF(AF6=Rækker!AF50,Rækker!AF60,IF(AF6=Rækker!AI50,Rækker!AI60,IF(AF6=Rækker!AL50,Rækker!AL60,IF(AF6=Rækker!AO50,Rækker!AO60,EY15)))))))</f>
        <v>1*</v>
      </c>
      <c r="EY15" s="25" t="str">
        <f>IF(AF6=Rækker!AR50,Rækker!AR60,IF(AF6=Rækker!AU50,Rækker!AU60,IF(AF6=Rækker!AX50,Rækker!AX60,IF(AF6=Rækker!BA50,Rækker!BA60,IF(AF6=Rækker!BD50,Rækker!BD60,IF(AF6=Rækker!BG50,Rækker!BG60,0))))))</f>
        <v>1*</v>
      </c>
      <c r="EZ15" s="25">
        <f>IF(AF6=Rækker!B50,Rækker!C60,IF(AF6=Rækker!E50,Rækker!F60,IF(AF6=Rækker!H50,Rækker!I60,IF(AF6=Rækker!K50,Rækker!L60,IF(AF6=Rækker!N50,Rækker!O60,IF(AF6=Rækker!Q50,Rækker!R60,IF(AF6=Rækker!T50,Rækker!U60,FA15)))))))</f>
        <v>1</v>
      </c>
      <c r="FA15" s="25">
        <f>IF(AF6=Rækker!W50,Rækker!X60,IF(AF6=Rækker!Z50,Rækker!AA60,IF(AF6=Rækker!AC50,Rækker!AD60,IF(AF6=Rækker!AF50,Rækker!AG60,IF(AF6=Rækker!AI50,Rækker!AJ60,IF(AF6=Rækker!AL50,Rækker!AM60,IF(AF6=Rækker!AO50,Rækker!AP60,FB15)))))))</f>
        <v>1</v>
      </c>
      <c r="FB15" s="25">
        <f>IF(AF6=Rækker!AR50,Rækker!AS60,IF(AF6=Rækker!AU50,Rækker!AV60,IF(AF6=Rækker!AX50,Rækker!AY60,IF(AF6=Rækker!BA50,Rækker!BB60,IF(AF6=Rækker!BD50,Rækker!BE60,IF(AF6=Rækker!BG50,Rækker!BH60,0))))))</f>
        <v>1</v>
      </c>
      <c r="FC15" s="25" t="str">
        <f t="shared" si="69"/>
        <v>1*</v>
      </c>
      <c r="FD15" s="25">
        <f t="shared" si="70"/>
        <v>1</v>
      </c>
      <c r="FE15" s="25" t="str">
        <f>IF(AH6=Rækker!B50,Rækker!B60,IF(AH6=Rækker!E50,Rækker!E60,IF(AH6=Rækker!H50,Rækker!H60,IF(AH6=Rækker!K50,Rækker!K60,IF(AH6=Rækker!N50,Rækker!N60,IF(AH6=Rækker!Q50,Rækker!Q60,IF(AH6=Rækker!T50,Rækker!T60,FF15)))))))</f>
        <v>1*</v>
      </c>
      <c r="FF15" s="25" t="str">
        <f>IF(AH6=Rækker!W50,Rækker!W60,IF(AH6=Rækker!Z50,Rækker!Z60,IF(AH6=Rækker!AC50,Rækker!AC60,IF(AH6=Rækker!AF50,Rækker!AF60,IF(AH6=Rækker!AI50,Rækker!AI60,IF(AH6=Rækker!AL50,Rækker!AL60,IF(AH6=Rækker!AO50,Rækker!AO60,FG15)))))))</f>
        <v>1*</v>
      </c>
      <c r="FG15" s="25" t="str">
        <f>IF(AH6=Rækker!AR50,Rækker!AR60,IF(AH6=Rækker!AU50,Rækker!AU60,IF(AH6=Rækker!AX50,Rækker!AX60,IF(AH6=Rækker!BA50,Rækker!BA60,IF(AH6=Rækker!BD50,Rækker!BD60,IF(AH6=Rækker!BG50,Rækker!BG60,0))))))</f>
        <v>1*</v>
      </c>
      <c r="FH15" s="25">
        <f>IF(AH6=Rækker!B50,Rækker!C60,IF(AH6=Rækker!E50,Rækker!F60,IF(AH6=Rækker!H50,Rækker!I60,IF(AH6=Rækker!K50,Rækker!L60,IF(AH6=Rækker!N50,Rækker!O60,IF(AH6=Rækker!Q50,Rækker!R60,IF(AH6=Rækker!T50,Rækker!U60,FI15)))))))</f>
        <v>1</v>
      </c>
      <c r="FI15" s="25">
        <f>IF(AH6=Rækker!W50,Rækker!X60,IF(AH6=Rækker!Z50,Rækker!AA60,IF(AH6=Rækker!AC50,Rækker!AD60,IF(AH6=Rækker!AF50,Rækker!AG60,IF(AH6=Rækker!AI50,Rækker!AJ60,IF(AH6=Rækker!AL50,Rækker!AM60,IF(AH6=Rækker!AO50,Rækker!AP60,FJ15)))))))</f>
        <v>1</v>
      </c>
      <c r="FJ15" s="25">
        <f>IF(AH6=Rækker!AR50,Rækker!AS60,IF(AH6=Rækker!AU50,Rækker!AV60,IF(AH6=Rækker!AX50,Rækker!AY60,IF(AH6=Rækker!BA50,Rækker!BB60,IF(AH6=Rækker!BD50,Rækker!BE60,IF(AH6=Rækker!BG50,Rækker!BH60,0))))))</f>
        <v>1</v>
      </c>
      <c r="FK15" s="25" t="str">
        <f t="shared" si="71"/>
        <v>1*</v>
      </c>
      <c r="FL15" s="25">
        <f t="shared" si="72"/>
        <v>1</v>
      </c>
      <c r="FM15" s="25" t="str">
        <f>IF(AJ6=Rækker!B50,Rækker!B60,IF(AJ6=Rækker!E50,Rækker!E60,IF(AJ6=Rækker!H50,Rækker!H60,IF(AJ6=Rækker!K50,Rækker!K60,IF(AJ6=Rækker!N50,Rækker!N60,IF(AJ6=Rækker!Q50,Rækker!Q60,IF(AJ6=Rækker!T50,Rækker!T60,FN15)))))))</f>
        <v>1*</v>
      </c>
      <c r="FN15" s="25" t="str">
        <f>IF(AJ6=Rækker!W50,Rækker!W60,IF(AJ6=Rækker!Z50,Rækker!Z60,IF(AJ6=Rækker!AC50,Rækker!AC60,IF(AJ6=Rækker!AF50,Rækker!AF60,IF(AJ6=Rækker!AI50,Rækker!AI60,IF(AJ6=Rækker!AL50,Rækker!AL60,IF(AJ6=Rækker!AO50,Rækker!AO60,FO15)))))))</f>
        <v>1*</v>
      </c>
      <c r="FO15" s="25" t="str">
        <f>IF(AJ6=Rækker!AR50,Rækker!AR60,IF(AJ6=Rækker!AU50,Rækker!AU60,IF(AJ6=Rækker!AX50,Rækker!AX60,IF(AJ6=Rækker!BA50,Rækker!BA60,IF(AJ6=Rækker!BD50,Rækker!BD60,IF(AJ6=Rækker!BG50,Rækker!BG60,0))))))</f>
        <v>1*</v>
      </c>
      <c r="FP15" s="25">
        <f>IF(AJ6=Rækker!B50,Rækker!C60,IF(AJ6=Rækker!E50,Rækker!F60,IF(AJ6=Rækker!H50,Rækker!I60,IF(AJ6=Rækker!K50,Rækker!L60,IF(AJ6=Rækker!N50,Rækker!O60,IF(AJ6=Rækker!Q50,Rækker!R60,IF(AJ6=Rækker!T50,Rækker!U60,FQ15)))))))</f>
        <v>1</v>
      </c>
      <c r="FQ15" s="25">
        <f>IF(AJ6=Rækker!W50,Rækker!X60,IF(AJ6=Rækker!Z50,Rækker!AA60,IF(AJ6=Rækker!AC50,Rækker!AD60,IF(AJ6=Rækker!AF50,Rækker!AG60,IF(AJ6=Rækker!AI50,Rækker!AJ60,IF(AJ6=Rækker!AL50,Rækker!AM60,IF(AJ6=Rækker!AO50,Rækker!AP60,FR15)))))))</f>
        <v>1</v>
      </c>
      <c r="FR15" s="25">
        <f>IF(AJ6=Rækker!AR50,Rækker!AS60,IF(AJ6=Rækker!AU50,Rækker!AV60,IF(AJ6=Rækker!AX50,Rækker!AY60,IF(AJ6=Rækker!BA50,Rækker!BB60,IF(AJ6=Rækker!BD50,Rækker!BE60,IF(AJ6=Rækker!BG50,Rækker!BH60,0))))))</f>
        <v>1</v>
      </c>
      <c r="FS15" s="25" t="str">
        <f t="shared" si="73"/>
        <v>1*</v>
      </c>
      <c r="FT15" s="25">
        <f t="shared" si="74"/>
        <v>1</v>
      </c>
      <c r="FU15" s="25" t="str">
        <f>IF(AL6=Rækker!B50,Rækker!B60,IF(AL6=Rækker!E50,Rækker!E60,IF(AL6=Rækker!H50,Rækker!H60,IF(AL6=Rækker!K50,Rækker!K60,IF(AL6=Rækker!N50,Rækker!N60,IF(AL6=Rækker!Q50,Rækker!Q60,IF(AL6=Rækker!T50,Rækker!T60,FV15)))))))</f>
        <v>1*</v>
      </c>
      <c r="FV15" s="25" t="str">
        <f>IF(AL6=Rækker!W50,Rækker!W60,IF(AL6=Rækker!Z50,Rækker!Z60,IF(AL6=Rækker!AC50,Rækker!AC60,IF(AL6=Rækker!AF50,Rækker!AF60,IF(AL6=Rækker!AI50,Rækker!AI60,IF(AL6=Rækker!AL50,Rækker!AL60,IF(AL6=Rækker!AO50,Rækker!AO60,FW15)))))))</f>
        <v>1*</v>
      </c>
      <c r="FW15" s="25" t="str">
        <f>IF(AL6=Rækker!AR50,Rækker!AR60,IF(AL6=Rækker!AU50,Rækker!AU60,IF(AL6=Rækker!AX50,Rækker!AX60,IF(AL6=Rækker!BA50,Rækker!BA60,IF(AL6=Rækker!BD50,Rækker!BD60,IF(AL6=Rækker!BG50,Rækker!BG60,0))))))</f>
        <v>1*</v>
      </c>
      <c r="FX15" s="25">
        <f>IF(AL6=Rækker!B50,Rækker!C60,IF(AL6=Rækker!E50,Rækker!F60,IF(AL6=Rækker!H50,Rækker!I60,IF(AL6=Rækker!K50,Rækker!L60,IF(AL6=Rækker!N50,Rækker!O60,IF(AL6=Rækker!Q50,Rækker!R60,IF(AL6=Rækker!T50,Rækker!U60,FY15)))))))</f>
        <v>1</v>
      </c>
      <c r="FY15" s="25">
        <f>IF(AL6=Rækker!W50,Rækker!X60,IF(AL6=Rækker!Z50,Rækker!AA60,IF(AL6=Rækker!AC50,Rækker!AD60,IF(AL6=Rækker!AF50,Rækker!AG60,IF(AL6=Rækker!AI50,Rækker!AJ60,IF(AL6=Rækker!AL50,Rækker!AM60,IF(AL6=Rækker!AO50,Rækker!AP60,FZ15)))))))</f>
        <v>1</v>
      </c>
      <c r="FZ15" s="25">
        <f>IF(AL6=Rækker!AR50,Rækker!AS60,IF(AL6=Rækker!AU50,Rækker!AV60,IF(AL6=Rækker!AX50,Rækker!AY60,IF(AL6=Rækker!BA50,Rækker!BB60,IF(AL6=Rækker!BD50,Rækker!BE60,IF(AL6=Rækker!BG50,Rækker!BH60,0))))))</f>
        <v>1</v>
      </c>
      <c r="GA15" s="25">
        <f t="shared" si="75"/>
        <v>1</v>
      </c>
      <c r="GB15" s="25">
        <f t="shared" si="76"/>
        <v>1</v>
      </c>
      <c r="GC15" s="25">
        <f>IF(AN6=Rækker!B50,Rækker!B60,IF(AN6=Rækker!E50,Rækker!E60,IF(AN6=Rækker!H50,Rækker!H60,IF(AN6=Rækker!K50,Rækker!K60,IF(AN6=Rækker!N50,Rækker!N60,IF(AN6=Rækker!Q50,Rækker!Q60,IF(AN6=Rækker!T50,Rækker!T60,GD15)))))))</f>
        <v>1</v>
      </c>
      <c r="GD15" s="25">
        <f>IF(AN6=Rækker!W50,Rækker!W60,IF(AN6=Rækker!Z50,Rækker!Z60,IF(AN6=Rækker!AC50,Rækker!AC60,IF(AN6=Rækker!AF50,Rækker!AF60,IF(AN6=Rækker!AI50,Rækker!AI60,IF(AN6=Rækker!AL50,Rækker!AL60,IF(AN6=Rækker!AO50,Rækker!AO60,GE15)))))))</f>
        <v>1</v>
      </c>
      <c r="GE15" s="25">
        <f>IF(AN6=Rækker!AR50,Rækker!AR60,IF(AN6=Rækker!AU50,Rækker!AU60,IF(AN6=Rækker!AX50,Rækker!AX60,IF(AN6=Rækker!BA50,Rækker!BA60,IF(AN6=Rækker!BD50,Rækker!BD60,IF(AN6=Rækker!BG50,Rækker!BG60,0))))))</f>
        <v>0</v>
      </c>
      <c r="GF15" s="25">
        <f>IF(AN6=Rækker!B50,Rækker!C60,IF(AN6=Rækker!E50,Rækker!F60,IF(AN6=Rækker!H50,Rækker!I60,IF(AN6=Rækker!K50,Rækker!L60,IF(AN6=Rækker!N50,Rækker!O60,IF(AN6=Rækker!Q50,Rækker!R60,IF(AN6=Rækker!T50,Rækker!U60,GG15)))))))</f>
        <v>1</v>
      </c>
      <c r="GG15" s="25">
        <f>IF(AN6=Rækker!W50,Rækker!X60,IF(AN6=Rækker!Z50,Rækker!AA60,IF(AN6=Rækker!AC50,Rækker!AD60,IF(AN6=Rækker!AF50,Rækker!AG60,IF(AN6=Rækker!AI50,Rækker!AJ60,IF(AN6=Rækker!AL50,Rækker!AM60,IF(AN6=Rækker!AO50,Rækker!AP60,GH15)))))))</f>
        <v>1</v>
      </c>
      <c r="GH15" s="25">
        <f>IF(AN6=Rækker!AR50,Rækker!AS60,IF(AN6=Rækker!AU50,Rækker!AV60,IF(AN6=Rækker!AX50,Rækker!AY60,IF(AN6=Rækker!BA50,Rækker!BB60,IF(AN6=Rækker!BD50,Rækker!BE60,IF(AN6=Rækker!BG50,Rækker!BH60,0))))))</f>
        <v>0</v>
      </c>
      <c r="GI15" s="25" t="str">
        <f t="shared" si="77"/>
        <v>1*</v>
      </c>
      <c r="GJ15" s="25">
        <f t="shared" si="78"/>
        <v>1</v>
      </c>
      <c r="GK15" s="25" t="str">
        <f>IF(AP6=Rækker!B50,Rækker!B60,IF(AP6=Rækker!E50,Rækker!E60,IF(AP6=Rækker!H50,Rækker!H60,IF(AP6=Rækker!K50,Rækker!K60,IF(AP6=Rækker!N50,Rækker!N60,IF(AP6=Rækker!Q50,Rækker!Q60,IF(AP6=Rækker!T50,Rækker!T60,GL15)))))))</f>
        <v>1*</v>
      </c>
      <c r="GL15" s="25">
        <f>IF(AP6=Rækker!W50,Rækker!W60,IF(AP6=Rækker!Z50,Rækker!Z60,IF(AP6=Rækker!AC50,Rækker!AC60,IF(AP6=Rækker!AF50,Rækker!AF60,IF(AP6=Rækker!AI50,Rækker!AI60,IF(AP6=Rækker!AL50,Rækker!AL60,IF(AP6=Rækker!AO50,Rækker!AO60,GM15)))))))</f>
        <v>0</v>
      </c>
      <c r="GM15" s="25">
        <f>IF(AP6=Rækker!AR50,Rækker!AR60,IF(AP6=Rækker!AU50,Rækker!AU60,IF(AP6=Rækker!AX50,Rækker!AX60,IF(AP6=Rækker!BA50,Rækker!BA60,IF(AP6=Rækker!BD50,Rækker!BD60,IF(AP6=Rækker!BG50,Rækker!BG60,0))))))</f>
        <v>0</v>
      </c>
      <c r="GN15" s="25">
        <f>IF(AP6=Rækker!B50,Rækker!C60,IF(AP6=Rækker!E50,Rækker!F60,IF(AP6=Rækker!H50,Rækker!I60,IF(AP6=Rækker!K50,Rækker!L60,IF(AP6=Rækker!N50,Rækker!O60,IF(AP6=Rækker!Q50,Rækker!R60,IF(AP6=Rækker!T50,Rækker!U60,GO15)))))))</f>
        <v>1</v>
      </c>
      <c r="GO15" s="25">
        <f>IF(AP6=Rækker!W50,Rækker!X60,IF(AP6=Rækker!Z50,Rækker!AA60,IF(AP6=Rækker!AC50,Rækker!AD60,IF(AP6=Rækker!AF50,Rækker!AG60,IF(AP6=Rækker!AI50,Rækker!AJ60,IF(AP6=Rækker!AL50,Rækker!AM60,IF(AP6=Rækker!AO50,Rækker!AP60,GP15)))))))</f>
        <v>0</v>
      </c>
      <c r="GP15" s="25">
        <f>IF(AP6=Rækker!AR50,Rækker!AS60,IF(AP6=Rækker!AU50,Rækker!AV60,IF(AP6=Rækker!AX50,Rækker!AY60,IF(AP6=Rækker!BA50,Rækker!BB60,IF(AP6=Rækker!BD50,Rækker!BE60,IF(AP6=Rækker!BG50,Rækker!BH60,0))))))</f>
        <v>0</v>
      </c>
      <c r="GQ15" s="25" t="str">
        <f t="shared" si="79"/>
        <v>1*</v>
      </c>
      <c r="GR15" s="25">
        <f t="shared" si="80"/>
        <v>1</v>
      </c>
      <c r="GS15" s="25" t="str">
        <f>IF(AR6=Rækker!B50,Rækker!B60,IF(AR6=Rækker!E50,Rækker!E60,IF(AR6=Rækker!H50,Rækker!H60,IF(AR6=Rækker!K50,Rækker!K60,IF(AR6=Rækker!N50,Rækker!N60,IF(AR6=Rækker!Q50,Rækker!Q60,IF(AR6=Rækker!T50,Rækker!T60,GT15)))))))</f>
        <v>1*</v>
      </c>
      <c r="GT15" s="25">
        <f>IF(AR6=Rækker!W50,Rækker!W60,IF(AR6=Rækker!Z50,Rækker!Z60,IF(AR6=Rækker!AC50,Rækker!AC60,IF(AR6=Rækker!AF50,Rækker!AF60,IF(AR6=Rækker!AI50,Rækker!AI60,IF(AR6=Rækker!AL50,Rækker!AL60,IF(AR6=Rækker!AO50,Rækker!AO60,GU15)))))))</f>
        <v>0</v>
      </c>
      <c r="GU15" s="25">
        <f>IF(AR6=Rækker!AR50,Rækker!AR60,IF(AR6=Rækker!AU50,Rækker!AU60,IF(AR6=Rækker!AX50,Rækker!AX60,IF(AR6=Rækker!BA50,Rækker!BA60,IF(AR6=Rækker!BD50,Rækker!BD60,IF(AR6=Rækker!BG50,Rækker!BG60,0))))))</f>
        <v>0</v>
      </c>
      <c r="GV15" s="25">
        <f>IF(AR6=Rækker!B50,Rækker!C60,IF(AR6=Rækker!E50,Rækker!F60,IF(AR6=Rækker!H50,Rækker!I60,IF(AR6=Rækker!K50,Rækker!L60,IF(AR6=Rækker!N50,Rækker!O60,IF(AR6=Rækker!Q50,Rækker!R60,IF(AR6=Rækker!T50,Rækker!U60,GW15)))))))</f>
        <v>1</v>
      </c>
      <c r="GW15" s="25">
        <f>IF(AR6=Rækker!W50,Rækker!X60,IF(AR6=Rækker!Z50,Rækker!AA60,IF(AR6=Rækker!AC50,Rækker!AD60,IF(AR6=Rækker!AF50,Rækker!AG60,IF(AR6=Rækker!AI50,Rækker!AJ60,IF(AR6=Rækker!AL50,Rækker!AM60,IF(AR6=Rækker!AO50,Rækker!AP60,GX15)))))))</f>
        <v>0</v>
      </c>
      <c r="GX15" s="25">
        <f>IF(AR6=Rækker!AR50,Rækker!AS60,IF(AR6=Rækker!AU50,Rækker!AV60,IF(AR6=Rækker!AX50,Rækker!AY60,IF(AR6=Rækker!BA50,Rækker!BB60,IF(AR6=Rækker!BD50,Rækker!BE60,IF(AR6=Rækker!BG50,Rækker!BH60,0))))))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Watford - Leicester..........................................................................................</v>
      </c>
      <c r="D16" s="121" t="s">
        <v>109</v>
      </c>
      <c r="E16" s="94" t="str">
        <f>IF('1. Division'!E16&lt;&gt;"",'1. Division'!E16,"")</f>
        <v/>
      </c>
      <c r="F16" s="36" t="str">
        <f t="shared" si="0"/>
        <v>1*</v>
      </c>
      <c r="G16" s="38">
        <f t="shared" si="1"/>
        <v>1</v>
      </c>
      <c r="H16" s="36">
        <f t="shared" si="2"/>
        <v>1</v>
      </c>
      <c r="I16" s="37">
        <f t="shared" si="3"/>
        <v>1</v>
      </c>
      <c r="J16" s="36">
        <f t="shared" si="4"/>
        <v>1</v>
      </c>
      <c r="K16" s="38">
        <f t="shared" si="5"/>
        <v>1</v>
      </c>
      <c r="L16" s="36">
        <f t="shared" si="6"/>
        <v>1</v>
      </c>
      <c r="M16" s="38">
        <f t="shared" si="7"/>
        <v>1</v>
      </c>
      <c r="N16" s="36" t="str">
        <f t="shared" si="8"/>
        <v>1*</v>
      </c>
      <c r="O16" s="38">
        <f t="shared" si="9"/>
        <v>1</v>
      </c>
      <c r="P16" s="36">
        <f t="shared" si="10"/>
        <v>1</v>
      </c>
      <c r="Q16" s="38">
        <f t="shared" si="11"/>
        <v>12</v>
      </c>
      <c r="R16" s="36">
        <f t="shared" si="12"/>
        <v>1</v>
      </c>
      <c r="S16" s="38">
        <f t="shared" si="13"/>
        <v>1</v>
      </c>
      <c r="T16" s="36">
        <f t="shared" si="14"/>
        <v>1</v>
      </c>
      <c r="U16" s="38" t="str">
        <f t="shared" si="15"/>
        <v>1X</v>
      </c>
      <c r="V16" s="36">
        <f t="shared" si="16"/>
        <v>1</v>
      </c>
      <c r="W16" s="38">
        <f t="shared" si="17"/>
        <v>1</v>
      </c>
      <c r="X16" s="36" t="str">
        <f t="shared" si="18"/>
        <v>1*</v>
      </c>
      <c r="Y16" s="38">
        <f t="shared" si="19"/>
        <v>1</v>
      </c>
      <c r="Z16" s="36">
        <f t="shared" si="20"/>
        <v>1</v>
      </c>
      <c r="AA16" s="38">
        <f t="shared" si="21"/>
        <v>1</v>
      </c>
      <c r="AB16" s="36" t="str">
        <f t="shared" si="22"/>
        <v>1*</v>
      </c>
      <c r="AC16" s="38">
        <f t="shared" si="23"/>
        <v>1</v>
      </c>
      <c r="AD16" s="36" t="str">
        <f t="shared" si="24"/>
        <v>1*</v>
      </c>
      <c r="AE16" s="38">
        <f t="shared" si="25"/>
        <v>1</v>
      </c>
      <c r="AF16" s="36">
        <f t="shared" si="26"/>
        <v>1</v>
      </c>
      <c r="AG16" s="38" t="str">
        <f t="shared" si="27"/>
        <v>1X2</v>
      </c>
      <c r="AH16" s="36">
        <f t="shared" si="28"/>
        <v>1</v>
      </c>
      <c r="AI16" s="38">
        <f t="shared" si="29"/>
        <v>1</v>
      </c>
      <c r="AJ16" s="36">
        <f t="shared" si="30"/>
        <v>1</v>
      </c>
      <c r="AK16" s="38" t="str">
        <f t="shared" si="31"/>
        <v>1X</v>
      </c>
      <c r="AL16" s="36">
        <f t="shared" si="32"/>
        <v>1</v>
      </c>
      <c r="AM16" s="38" t="str">
        <f t="shared" si="33"/>
        <v>1X</v>
      </c>
      <c r="AN16" s="36">
        <f t="shared" si="34"/>
        <v>1</v>
      </c>
      <c r="AO16" s="38" t="str">
        <f t="shared" si="35"/>
        <v>1X</v>
      </c>
      <c r="AP16" s="36" t="str">
        <f t="shared" si="36"/>
        <v>1*</v>
      </c>
      <c r="AQ16" s="38">
        <f t="shared" si="37"/>
        <v>1</v>
      </c>
      <c r="AR16" s="36" t="str">
        <f t="shared" si="38"/>
        <v>X</v>
      </c>
      <c r="AS16" s="37" t="str">
        <f t="shared" si="39"/>
        <v>1X2</v>
      </c>
      <c r="AT16" s="21">
        <f t="shared" si="40"/>
        <v>0</v>
      </c>
      <c r="AU16" s="25" t="str">
        <f t="shared" si="41"/>
        <v>1*</v>
      </c>
      <c r="AV16" s="25">
        <f t="shared" si="42"/>
        <v>1</v>
      </c>
      <c r="AW16" s="25" t="str">
        <f>IF(F6=Rækker!B50,Rækker!B61,IF(F6=Rækker!E50,Rækker!E61,IF(F6=Rækker!H50,Rækker!H61,IF(F6=Rækker!K50,Rækker!K61,IF(F6=Rækker!N50,Rækker!N61,IF(F6=Rækker!Q50,Rækker!Q61,IF(F6=Rækker!T50,Rækker!T61,AX16)))))))</f>
        <v>1*</v>
      </c>
      <c r="AX16" s="25" t="str">
        <f>IF(F6=Rækker!W50,Rækker!W61,IF(F6=Rækker!Z50,Rækker!Z61,IF(F6=Rækker!AC50,Rækker!AC61,IF(F6=Rækker!AF50,Rækker!AF61,IF(F6=Rækker!AI50,Rækker!AI61,IF(F6=Rækker!AL50,Rækker!AL61,IF(F6=Rækker!AO50,Rækker!AO61,AY16)))))))</f>
        <v>1*</v>
      </c>
      <c r="AY16" s="25">
        <f>IF(F6=Rækker!AR50,Rækker!AR61,IF(F6=Rækker!AU50,Rækker!AU61,IF(F6=Rækker!AX50,Rækker!AX61,IF(F6=Rækker!BA50,Rækker!BA61,IF(F6=Rækker!BD50,Rækker!BD61,IF(F6=Rækker!BG50,Rækker!BG61,0))))))</f>
        <v>0</v>
      </c>
      <c r="AZ16" s="25">
        <f>IF(F6=Rækker!B50,Rækker!C61,IF(F6=Rækker!E50,Rækker!F61,IF(F6=Rækker!H50,Rækker!I61,IF(F6=Rækker!K50,Rækker!L61,IF(F6=Rækker!N50,Rækker!O61,IF(F6=Rækker!Q50,Rækker!R61,IF(F6=Rækker!T50,Rækker!U61,BA16)))))))</f>
        <v>1</v>
      </c>
      <c r="BA16" s="25">
        <f>IF(F6=Rækker!W50,Rækker!X61,IF(F6=Rækker!Z50,Rækker!AA61,IF(F6=Rækker!AC50,Rækker!AD61,IF(F6=Rækker!AF50,Rækker!AG61,IF(F6=Rækker!AI50,Rækker!AJ61,IF(F6=Rækker!AL50,Rækker!AM61,IF(F6=Rækker!AO50,Rækker!AP61,BB16)))))))</f>
        <v>1</v>
      </c>
      <c r="BB16" s="25">
        <f>IF(F6=Rækker!AR50,Rækker!AS61,IF(F6=Rækker!AU50,Rækker!AV61,IF(F6=Rækker!AX50,Rækker!AY61,IF(F6=Rækker!BA50,Rækker!BB61,IF(F6=Rækker!BD50,Rækker!BE61,IF(F6=Rækker!BG50,Rækker!BH61,0))))))</f>
        <v>0</v>
      </c>
      <c r="BC16" s="25">
        <f t="shared" si="43"/>
        <v>1</v>
      </c>
      <c r="BD16" s="25">
        <f t="shared" si="44"/>
        <v>1</v>
      </c>
      <c r="BE16" s="25">
        <f>IF(H6=Rækker!B50,Rækker!B61,IF(H6=Rækker!E50,Rækker!E61,IF(H6=Rækker!H50,Rækker!H61,IF(H6=Rækker!K50,Rækker!K61,IF(H6=Rækker!N50,Rækker!N61,IF(H6=Rækker!Q50,Rækker!Q61,IF(H6=Rækker!T50,Rækker!T61,BF16)))))))</f>
        <v>1</v>
      </c>
      <c r="BF16" s="25">
        <f>IF(H6=Rækker!W50,Rækker!W61,IF(H6=Rækker!Z50,Rækker!Z61,IF(H6=Rækker!AC50,Rækker!AC61,IF(H6=Rækker!AF50,Rækker!AF61,IF(H6=Rækker!AI50,Rækker!AI61,IF(H6=Rækker!AL50,Rækker!AL61,IF(H6=Rækker!AO50,Rækker!AO61,BG16)))))))</f>
        <v>1</v>
      </c>
      <c r="BG16" s="25">
        <f>IF(H6=Rækker!AR50,Rækker!AR61,IF(H6=Rækker!AU50,Rækker!AU61,IF(H6=Rækker!AX50,Rækker!AX61,IF(H6=Rækker!BA50,Rækker!BA61,IF(H6=Rækker!BD50,Rækker!BD61,IF(H6=Rækker!BG50,Rækker!BG61,0))))))</f>
        <v>0</v>
      </c>
      <c r="BH16" s="25">
        <f>IF(H6=Rækker!B50,Rækker!C61,IF(H6=Rækker!E50,Rækker!F61,IF(H6=Rækker!H50,Rækker!I61,IF(H6=Rækker!K50,Rækker!L61,IF(H6=Rækker!N50,Rækker!O61,IF(H6=Rækker!Q50,Rækker!R61,IF(H6=Rækker!T50,Rækker!U61,BI16)))))))</f>
        <v>1</v>
      </c>
      <c r="BI16" s="25">
        <f>IF(H6=Rækker!W50,Rækker!X61,IF(H6=Rækker!Z50,Rækker!AA61,IF(H6=Rækker!AC50,Rækker!AD61,IF(H6=Rækker!AF50,Rækker!AG61,IF(H6=Rækker!AI50,Rækker!AJ61,IF(H6=Rækker!AL50,Rækker!AM61,IF(H6=Rækker!AO50,Rækker!AP61,BJ16)))))))</f>
        <v>1</v>
      </c>
      <c r="BJ16" s="25">
        <f>IF(H6=Rækker!AR50,Rækker!AS61,IF(H6=Rækker!AU50,Rækker!AV61,IF(H6=Rækker!AX50,Rækker!AY61,IF(H6=Rækker!BA50,Rækker!BB61,IF(H6=Rækker!BD50,Rækker!BE61,IF(H6=Rækker!BG50,Rækker!BH61,0))))))</f>
        <v>0</v>
      </c>
      <c r="BK16" s="25">
        <f t="shared" si="45"/>
        <v>1</v>
      </c>
      <c r="BL16" s="25">
        <f t="shared" si="46"/>
        <v>1</v>
      </c>
      <c r="BM16" s="25">
        <f>IF(J6=Rækker!B50,Rækker!B61,IF(J6=Rækker!E50,Rækker!E61,IF(J6=Rækker!H50,Rækker!H61,IF(J6=Rækker!K50,Rækker!K61,IF(J6=Rækker!N50,Rækker!N61,IF(J6=Rækker!Q50,Rækker!Q61,IF(J6=Rækker!T50,Rækker!T61,BN16)))))))</f>
        <v>1</v>
      </c>
      <c r="BN16" s="25">
        <f>IF(J6=Rækker!W50,Rækker!W61,IF(J6=Rækker!Z50,Rækker!Z61,IF(J6=Rækker!AC50,Rækker!AC61,IF(J6=Rækker!AF50,Rækker!AF61,IF(J6=Rækker!AI50,Rækker!AI61,IF(J6=Rækker!AL50,Rækker!AL61,IF(J6=Rækker!AO50,Rækker!AO61,BO16)))))))</f>
        <v>0</v>
      </c>
      <c r="BO16" s="25">
        <f>IF(J6=Rækker!AR50,Rækker!AR61,IF(J6=Rækker!AU50,Rækker!AU61,IF(J6=Rækker!AX50,Rækker!AX61,IF(J6=Rækker!BA50,Rækker!BA61,IF(J6=Rækker!BD50,Rækker!BD61,IF(J6=Rækker!BG50,Rækker!BG61,0))))))</f>
        <v>0</v>
      </c>
      <c r="BP16" s="25">
        <f>IF(J6=Rækker!B50,Rækker!C61,IF(J6=Rækker!E50,Rækker!F61,IF(J6=Rækker!H50,Rækker!I61,IF(J6=Rækker!K50,Rækker!L61,IF(J6=Rækker!N50,Rækker!O61,IF(J6=Rækker!Q50,Rækker!R61,IF(J6=Rækker!T50,Rækker!U61,BQ16)))))))</f>
        <v>1</v>
      </c>
      <c r="BQ16" s="25">
        <f>IF(J6=Rækker!W50,Rækker!X61,IF(J6=Rækker!Z50,Rækker!AA61,IF(J6=Rækker!AC50,Rækker!AD61,IF(J6=Rækker!AF50,Rækker!AG61,IF(J6=Rækker!AI50,Rækker!AJ61,IF(J6=Rækker!AL50,Rækker!AM61,IF(J6=Rækker!AO50,Rækker!AP61,BR16)))))))</f>
        <v>0</v>
      </c>
      <c r="BR16" s="25">
        <f>IF(J6=Rækker!AR50,Rækker!AS61,IF(J6=Rækker!AU50,Rækker!AV61,IF(J6=Rækker!AX50,Rækker!AY61,IF(J6=Rækker!BA50,Rækker!BB61,IF(J6=Rækker!BD50,Rækker!BE61,IF(J6=Rækker!BG50,Rækker!BH61,0))))))</f>
        <v>0</v>
      </c>
      <c r="BS16" s="25">
        <f t="shared" si="47"/>
        <v>1</v>
      </c>
      <c r="BT16" s="25">
        <f t="shared" si="48"/>
        <v>1</v>
      </c>
      <c r="BU16" s="25">
        <f>IF(L6=Rækker!B50,Rækker!B61,IF(L6=Rækker!E50,Rækker!E61,IF(L6=Rækker!H50,Rækker!H61,IF(L6=Rækker!K50,Rækker!K61,IF(L6=Rækker!N50,Rækker!N61,IF(L6=Rækker!Q50,Rækker!Q61,IF(L6=Rækker!T50,Rækker!T61,BV16)))))))</f>
        <v>1</v>
      </c>
      <c r="BV16" s="25">
        <f>IF(L6=Rækker!W50,Rækker!W61,IF(L6=Rækker!Z50,Rækker!Z61,IF(L6=Rækker!AC50,Rækker!AC61,IF(L6=Rækker!AF50,Rækker!AF61,IF(L6=Rækker!AI50,Rækker!AI61,IF(L6=Rækker!AL50,Rækker!AL61,IF(L6=Rækker!AO50,Rækker!AO61,BW16)))))))</f>
        <v>0</v>
      </c>
      <c r="BW16" s="25">
        <f>IF(L6=Rækker!AR50,Rækker!AR61,IF(L6=Rækker!AU50,Rækker!AU61,IF(L6=Rækker!AX50,Rækker!AX61,IF(L6=Rækker!BA50,Rækker!BA61,IF(L6=Rækker!BD50,Rækker!BD61,IF(L6=Rækker!BG50,Rækker!BG61,0))))))</f>
        <v>0</v>
      </c>
      <c r="BX16" s="25">
        <f>IF(L6=Rækker!B50,Rækker!C61,IF(L6=Rækker!E50,Rækker!F61,IF(L6=Rækker!H50,Rækker!I61,IF(L6=Rækker!K50,Rækker!L61,IF(L6=Rækker!N50,Rækker!O61,IF(L6=Rækker!Q50,Rækker!R61,IF(L6=Rækker!T50,Rækker!U61,BY16)))))))</f>
        <v>1</v>
      </c>
      <c r="BY16" s="25">
        <f>IF(L6=Rækker!W50,Rækker!X61,IF(L6=Rækker!Z50,Rækker!AA61,IF(L6=Rækker!AC50,Rækker!AD61,IF(L6=Rækker!AF50,Rækker!AG61,IF(L6=Rækker!AI50,Rækker!AJ61,IF(L6=Rækker!AL50,Rækker!AM61,IF(L6=Rækker!AO50,Rækker!AP61,BZ16)))))))</f>
        <v>0</v>
      </c>
      <c r="BZ16" s="25">
        <f>IF(L6=Rækker!AR50,Rækker!AS61,IF(L6=Rækker!AU50,Rækker!AV61,IF(L6=Rækker!AX50,Rækker!AY61,IF(L6=Rækker!BA50,Rækker!BB61,IF(L6=Rækker!BD50,Rækker!BE61,IF(L6=Rækker!BG50,Rækker!BH61,0))))))</f>
        <v>0</v>
      </c>
      <c r="CA16" s="25" t="str">
        <f t="shared" si="49"/>
        <v>1*</v>
      </c>
      <c r="CB16" s="25">
        <f t="shared" si="50"/>
        <v>1</v>
      </c>
      <c r="CC16" s="25" t="str">
        <f>IF(N6=Rækker!B50,Rækker!B61,IF(N6=Rækker!E50,Rækker!E61,IF(N6=Rækker!H50,Rækker!H61,IF(N6=Rækker!K50,Rækker!K61,IF(N6=Rækker!N50,Rækker!N61,IF(N6=Rækker!Q50,Rækker!Q61,IF(N6=Rækker!T50,Rækker!T61,CD16)))))))</f>
        <v>1*</v>
      </c>
      <c r="CD16" s="25" t="str">
        <f>IF(N6=Rækker!W50,Rækker!W61,IF(N6=Rækker!Z50,Rækker!Z61,IF(N6=Rækker!AC50,Rækker!AC61,IF(N6=Rækker!AF50,Rækker!AF61,IF(N6=Rækker!AI50,Rækker!AI61,IF(N6=Rækker!AL50,Rækker!AL61,IF(N6=Rækker!AO50,Rækker!AO61,CE16)))))))</f>
        <v>1*</v>
      </c>
      <c r="CE16" s="25">
        <f>IF(N6=Rækker!AR50,Rækker!AR61,IF(N6=Rækker!AU50,Rækker!AU61,IF(N6=Rækker!AX50,Rækker!AX61,IF(N6=Rækker!BA50,Rækker!BA61,IF(N6=Rækker!BD50,Rækker!BD61,IF(N6=Rækker!BG50,Rækker!BG61,0))))))</f>
        <v>0</v>
      </c>
      <c r="CF16" s="25">
        <f>IF(N6=Rækker!B50,Rækker!C61,IF(N6=Rækker!E50,Rækker!F61,IF(N6=Rækker!H50,Rækker!I61,IF(N6=Rækker!K50,Rækker!L61,IF(N6=Rækker!N50,Rækker!O61,IF(N6=Rækker!Q50,Rækker!R61,IF(N6=Rækker!T50,Rækker!U61,CG16)))))))</f>
        <v>1</v>
      </c>
      <c r="CG16" s="25">
        <f>IF(N6=Rækker!W50,Rækker!X61,IF(N6=Rækker!Z50,Rækker!AA61,IF(N6=Rækker!AC50,Rækker!AD61,IF(N6=Rækker!AF50,Rækker!AG61,IF(N6=Rækker!AI50,Rækker!AJ61,IF(N6=Rækker!AL50,Rækker!AM61,IF(N6=Rækker!AO50,Rækker!AP61,CH16)))))))</f>
        <v>1</v>
      </c>
      <c r="CH16" s="25">
        <f>IF(N6=Rækker!AR50,Rækker!AS61,IF(N6=Rækker!AU50,Rækker!AV61,IF(N6=Rækker!AX50,Rækker!AY61,IF(N6=Rækker!BA50,Rækker!BB61,IF(N6=Rækker!BD50,Rækker!BE61,IF(N6=Rækker!BG50,Rækker!BH61,0))))))</f>
        <v>0</v>
      </c>
      <c r="CI16" s="25">
        <f t="shared" si="51"/>
        <v>1</v>
      </c>
      <c r="CJ16" s="25">
        <f t="shared" si="52"/>
        <v>12</v>
      </c>
      <c r="CK16" s="25">
        <f>IF(P6=Rækker!B50,Rækker!B61,IF(P6=Rækker!E50,Rækker!E61,IF(P6=Rækker!H50,Rækker!H61,IF(P6=Rækker!K50,Rækker!K61,IF(P6=Rækker!N50,Rækker!N61,IF(P6=Rækker!Q50,Rækker!Q61,IF(P6=Rækker!T50,Rækker!T61,CL16)))))))</f>
        <v>1</v>
      </c>
      <c r="CL16" s="25">
        <f>IF(P6=Rækker!W50,Rækker!W61,IF(P6=Rækker!Z50,Rækker!Z61,IF(P6=Rækker!AC50,Rækker!AC61,IF(P6=Rækker!AF50,Rækker!AF61,IF(P6=Rækker!AI50,Rækker!AI61,IF(P6=Rækker!AL50,Rækker!AL61,IF(P6=Rækker!AO50,Rækker!AO61,CM16)))))))</f>
        <v>1</v>
      </c>
      <c r="CM16" s="25">
        <f>IF(P6=Rækker!AR50,Rækker!AR61,IF(P6=Rækker!AU50,Rækker!AU61,IF(P6=Rækker!AX50,Rækker!AX61,IF(P6=Rækker!BA50,Rækker!BA61,IF(P6=Rækker!BD50,Rækker!BD61,IF(P6=Rækker!BG50,Rækker!BG61,0))))))</f>
        <v>1</v>
      </c>
      <c r="CN16" s="25">
        <f>IF(P6=Rækker!B50,Rækker!C61,IF(P6=Rækker!E50,Rækker!F61,IF(P6=Rækker!H50,Rækker!I61,IF(P6=Rækker!K50,Rækker!L61,IF(P6=Rækker!N50,Rækker!O61,IF(P6=Rækker!Q50,Rækker!R61,IF(P6=Rækker!T50,Rækker!U61,CO16)))))))</f>
        <v>12</v>
      </c>
      <c r="CO16" s="25">
        <f>IF(P6=Rækker!W50,Rækker!X61,IF(P6=Rækker!Z50,Rækker!AA61,IF(P6=Rækker!AC50,Rækker!AD61,IF(P6=Rækker!AF50,Rækker!AG61,IF(P6=Rækker!AI50,Rækker!AJ61,IF(P6=Rækker!AL50,Rækker!AM61,IF(P6=Rækker!AO50,Rækker!AP61,CP16)))))))</f>
        <v>12</v>
      </c>
      <c r="CP16" s="25">
        <f>IF(P6=Rækker!AR50,Rækker!AS61,IF(P6=Rækker!AU50,Rækker!AV61,IF(P6=Rækker!AX50,Rækker!AY61,IF(P6=Rækker!BA50,Rækker!BB61,IF(P6=Rækker!BD50,Rækker!BE61,IF(P6=Rækker!BG50,Rækker!BH61,0))))))</f>
        <v>12</v>
      </c>
      <c r="CQ16" s="25">
        <f t="shared" si="53"/>
        <v>1</v>
      </c>
      <c r="CR16" s="25">
        <f t="shared" si="54"/>
        <v>1</v>
      </c>
      <c r="CS16" s="25">
        <f>IF(R6=Rækker!B50,Rækker!B61,IF(R6=Rækker!E50,Rækker!E61,IF(R6=Rækker!H50,Rækker!H61,IF(R6=Rækker!K50,Rækker!K61,IF(R6=Rækker!N50,Rækker!N61,IF(R6=Rækker!Q50,Rækker!Q61,IF(R6=Rækker!T50,Rækker!T61,CT16)))))))</f>
        <v>1</v>
      </c>
      <c r="CT16" s="25">
        <f>IF(R6=Rækker!W50,Rækker!W61,IF(R6=Rækker!Z50,Rækker!Z61,IF(R6=Rækker!AC50,Rækker!AC61,IF(R6=Rækker!AF50,Rækker!AF61,IF(R6=Rækker!AI50,Rækker!AI61,IF(R6=Rækker!AL50,Rækker!AL61,IF(R6=Rækker!AO50,Rækker!AO61,CU16)))))))</f>
        <v>0</v>
      </c>
      <c r="CU16" s="25">
        <f>IF(R6=Rækker!AR50,Rækker!AR61,IF(R6=Rækker!AU50,Rækker!AU61,IF(R6=Rækker!AX50,Rækker!AX61,IF(R6=Rækker!BA50,Rækker!BA61,IF(R6=Rækker!BD50,Rækker!BD61,IF(R6=Rækker!BG50,Rækker!BG61,0))))))</f>
        <v>0</v>
      </c>
      <c r="CV16" s="25">
        <f>IF(R6=Rækker!B50,Rækker!C61,IF(R6=Rækker!E50,Rækker!F61,IF(R6=Rækker!H50,Rækker!I61,IF(R6=Rækker!K50,Rækker!L61,IF(R6=Rækker!N50,Rækker!O61,IF(R6=Rækker!Q50,Rækker!R61,IF(R6=Rækker!T50,Rækker!U61,CW16)))))))</f>
        <v>1</v>
      </c>
      <c r="CW16" s="25">
        <f>IF(R6=Rækker!W50,Rækker!X61,IF(R6=Rækker!Z50,Rækker!AA61,IF(R6=Rækker!AC50,Rækker!AD61,IF(R6=Rækker!AF50,Rækker!AG61,IF(R6=Rækker!AI50,Rækker!AJ61,IF(R6=Rækker!AL50,Rækker!AM61,IF(R6=Rækker!AO50,Rækker!AP61,CX16)))))))</f>
        <v>0</v>
      </c>
      <c r="CX16" s="25">
        <f>IF(R6=Rækker!AR50,Rækker!AS61,IF(R6=Rækker!AU50,Rækker!AV61,IF(R6=Rækker!AX50,Rækker!AY61,IF(R6=Rækker!BA50,Rækker!BB61,IF(R6=Rækker!BD50,Rækker!BE61,IF(R6=Rækker!BG50,Rækker!BH61,0))))))</f>
        <v>0</v>
      </c>
      <c r="CY16" s="25">
        <f t="shared" si="55"/>
        <v>1</v>
      </c>
      <c r="CZ16" s="25" t="str">
        <f t="shared" si="56"/>
        <v>1X</v>
      </c>
      <c r="DA16" s="25">
        <f>IF(T6=Rækker!B50,Rækker!B61,IF(T6=Rækker!E50,Rækker!E61,IF(T6=Rækker!H50,Rækker!H61,IF(T6=Rækker!K50,Rækker!K61,IF(T6=Rækker!N50,Rækker!N61,IF(T6=Rækker!Q50,Rækker!Q61,IF(T6=Rækker!T50,Rækker!T61,DB16)))))))</f>
        <v>1</v>
      </c>
      <c r="DB16" s="25">
        <f>IF(T6=Rækker!W50,Rækker!W61,IF(T6=Rækker!Z50,Rækker!Z61,IF(T6=Rækker!AC50,Rækker!AC61,IF(T6=Rækker!AF50,Rækker!AF61,IF(T6=Rækker!AI50,Rækker!AI61,IF(T6=Rækker!AL50,Rækker!AL61,IF(T6=Rækker!AO50,Rækker!AO61,DC16)))))))</f>
        <v>0</v>
      </c>
      <c r="DC16" s="25">
        <f>IF(T6=Rækker!AR50,Rækker!AR61,IF(T6=Rækker!AU50,Rækker!AU61,IF(T6=Rækker!AX50,Rækker!AX61,IF(T6=Rækker!BA50,Rækker!BA61,IF(T6=Rækker!BD50,Rækker!BD61,IF(T6=Rækker!BG50,Rækker!BG61,0))))))</f>
        <v>0</v>
      </c>
      <c r="DD16" s="25" t="str">
        <f>IF(T6=Rækker!B50,Rækker!C61,IF(T6=Rækker!E50,Rækker!F61,IF(T6=Rækker!H50,Rækker!I61,IF(T6=Rækker!K50,Rækker!L61,IF(T6=Rækker!N50,Rækker!O61,IF(T6=Rækker!Q50,Rækker!R61,IF(T6=Rækker!T50,Rækker!U61,DE16)))))))</f>
        <v>1x</v>
      </c>
      <c r="DE16" s="25">
        <f>IF(T6=Rækker!W50,Rækker!X61,IF(T6=Rækker!Z50,Rækker!AA61,IF(T6=Rækker!AC50,Rækker!AD61,IF(T6=Rækker!AF50,Rækker!AG61,IF(T6=Rækker!AI50,Rækker!AJ61,IF(T6=Rækker!AL50,Rækker!AM61,IF(T6=Rækker!AO50,Rækker!AP61,DF16)))))))</f>
        <v>0</v>
      </c>
      <c r="DF16" s="25">
        <f>IF(T6=Rækker!AR50,Rækker!AS61,IF(T6=Rækker!AU50,Rækker!AV61,IF(T6=Rækker!AX50,Rækker!AY61,IF(T6=Rækker!BA50,Rækker!BB61,IF(T6=Rækker!BD50,Rækker!BE61,IF(T6=Rækker!BG50,Rækker!BH61,0))))))</f>
        <v>0</v>
      </c>
      <c r="DG16" s="25">
        <f t="shared" si="57"/>
        <v>1</v>
      </c>
      <c r="DH16" s="25">
        <f t="shared" si="58"/>
        <v>1</v>
      </c>
      <c r="DI16" s="25">
        <f>IF(V6=Rækker!B50,Rækker!B61,IF(V6=Rækker!E50,Rækker!E61,IF(V6=Rækker!H50,Rækker!H61,IF(V6=Rækker!K50,Rækker!K61,IF(V6=Rækker!N50,Rækker!N61,IF(V6=Rækker!Q50,Rækker!Q61,IF(V6=Rækker!T50,Rækker!T61,DJ16)))))))</f>
        <v>1</v>
      </c>
      <c r="DJ16" s="25">
        <f>IF(V6=Rækker!W50,Rækker!W61,IF(V6=Rækker!Z50,Rækker!Z61,IF(V6=Rækker!AC50,Rækker!AC61,IF(V6=Rækker!AF50,Rækker!AF61,IF(V6=Rækker!AI50,Rækker!AI61,IF(V6=Rækker!AL50,Rækker!AL61,IF(V6=Rækker!AO50,Rækker!AO61,DK16)))))))</f>
        <v>1</v>
      </c>
      <c r="DK16" s="25">
        <f>IF(V6=Rækker!AR50,Rækker!AR61,IF(V6=Rækker!AU50,Rækker!AU61,IF(V6=Rækker!AX50,Rækker!AX61,IF(V6=Rækker!BA50,Rækker!BA61,IF(V6=Rækker!BD50,Rækker!BD61,IF(V6=Rækker!BG50,Rækker!BG61,0))))))</f>
        <v>1</v>
      </c>
      <c r="DL16" s="25">
        <f>IF(V6=Rækker!B50,Rækker!C61,IF(V6=Rækker!E50,Rækker!F61,IF(V6=Rækker!H50,Rækker!I61,IF(V6=Rækker!K50,Rækker!L61,IF(V6=Rækker!N50,Rækker!O61,IF(V6=Rækker!Q50,Rækker!R61,IF(V6=Rækker!T50,Rækker!U61,DM16)))))))</f>
        <v>1</v>
      </c>
      <c r="DM16" s="25">
        <f>IF(V6=Rækker!W50,Rækker!X61,IF(V6=Rækker!Z50,Rækker!AA61,IF(V6=Rækker!AC50,Rækker!AD61,IF(V6=Rækker!AF50,Rækker!AG61,IF(V6=Rækker!AI50,Rækker!AJ61,IF(V6=Rækker!AL50,Rækker!AM61,IF(V6=Rækker!AO50,Rækker!AP61,DN16)))))))</f>
        <v>1</v>
      </c>
      <c r="DN16" s="25">
        <f>IF(V6=Rækker!AR50,Rækker!AS61,IF(V6=Rækker!AU50,Rækker!AV61,IF(V6=Rækker!AX50,Rækker!AY61,IF(V6=Rækker!BA50,Rækker!BB61,IF(V6=Rækker!BD50,Rækker!BE61,IF(V6=Rækker!BG50,Rækker!BH61,0))))))</f>
        <v>1</v>
      </c>
      <c r="DO16" s="25" t="str">
        <f t="shared" si="59"/>
        <v>1*</v>
      </c>
      <c r="DP16" s="25">
        <f t="shared" si="60"/>
        <v>1</v>
      </c>
      <c r="DQ16" s="25" t="str">
        <f>IF(X6=Rækker!B50,Rækker!B61,IF(X6=Rækker!E50,Rækker!E61,IF(X6=Rækker!H50,Rækker!H61,IF(X6=Rækker!K50,Rækker!K61,IF(X6=Rækker!N50,Rækker!N61,IF(X6=Rækker!Q50,Rækker!Q61,IF(X6=Rækker!T50,Rækker!T61,DR16)))))))</f>
        <v>1*</v>
      </c>
      <c r="DR16" s="25" t="str">
        <f>IF(X6=Rækker!W50,Rækker!W61,IF(X6=Rækker!Z50,Rækker!Z61,IF(X6=Rækker!AC50,Rækker!AC61,IF(X6=Rækker!AF50,Rækker!AF61,IF(X6=Rækker!AI50,Rækker!AI61,IF(X6=Rækker!AL50,Rækker!AL61,IF(X6=Rækker!AO50,Rækker!AO61,DS16)))))))</f>
        <v>1*</v>
      </c>
      <c r="DS16" s="25">
        <f>IF(X6=Rækker!AR50,Rækker!AR61,IF(X6=Rækker!AU50,Rækker!AU61,IF(X6=Rækker!AX50,Rækker!AX61,IF(X6=Rækker!BA50,Rækker!BA61,IF(X6=Rækker!BD50,Rækker!BD61,IF(X6=Rækker!BG50,Rækker!BG61,0))))))</f>
        <v>0</v>
      </c>
      <c r="DT16" s="25">
        <f>IF(X6=Rækker!B50,Rækker!C61,IF(X6=Rækker!E50,Rækker!F61,IF(X6=Rækker!H50,Rækker!I61,IF(X6=Rækker!K50,Rækker!L61,IF(X6=Rækker!N50,Rækker!O61,IF(X6=Rækker!Q50,Rækker!R61,IF(X6=Rækker!T50,Rækker!U61,DU16)))))))</f>
        <v>1</v>
      </c>
      <c r="DU16" s="25">
        <f>IF(X6=Rækker!W50,Rækker!X61,IF(X6=Rækker!Z50,Rækker!AA61,IF(X6=Rækker!AC50,Rækker!AD61,IF(X6=Rækker!AF50,Rækker!AG61,IF(X6=Rækker!AI50,Rækker!AJ61,IF(X6=Rækker!AL50,Rækker!AM61,IF(X6=Rækker!AO50,Rækker!AP61,DV16)))))))</f>
        <v>1</v>
      </c>
      <c r="DV16" s="25">
        <f>IF(X6=Rækker!AR50,Rækker!AS61,IF(X6=Rækker!AU50,Rækker!AV61,IF(X6=Rækker!AX50,Rækker!AY61,IF(X6=Rækker!BA50,Rækker!BB61,IF(X6=Rækker!BD50,Rækker!BE61,IF(X6=Rækker!BG50,Rækker!BH61,0))))))</f>
        <v>0</v>
      </c>
      <c r="DW16" s="25">
        <f t="shared" si="61"/>
        <v>1</v>
      </c>
      <c r="DX16" s="25">
        <f t="shared" si="62"/>
        <v>1</v>
      </c>
      <c r="DY16" s="25">
        <f>IF(Z6=Rækker!B50,Rækker!B61,IF(Z6=Rækker!E50,Rækker!E61,IF(Z6=Rækker!H50,Rækker!H61,IF(Z6=Rækker!K50,Rækker!K61,IF(Z6=Rækker!N50,Rækker!N61,IF(Z6=Rækker!Q50,Rækker!Q61,IF(Z6=Rækker!T50,Rækker!T61,DZ16)))))))</f>
        <v>1</v>
      </c>
      <c r="DZ16" s="25">
        <f>IF(Z6=Rækker!W50,Rækker!W61,IF(Z6=Rækker!Z50,Rækker!Z61,IF(Z6=Rækker!AC50,Rækker!AC61,IF(Z6=Rækker!AF50,Rækker!AF61,IF(Z6=Rækker!AI50,Rækker!AI61,IF(Z6=Rækker!AL50,Rækker!AL61,IF(Z6=Rækker!AO50,Rækker!AO61,EA16)))))))</f>
        <v>1</v>
      </c>
      <c r="EA16" s="25">
        <f>IF(Z6=Rækker!AR50,Rækker!AR61,IF(Z6=Rækker!AU50,Rækker!AU61,IF(Z6=Rækker!AX50,Rækker!AX61,IF(Z6=Rækker!BA50,Rækker!BA61,IF(Z6=Rækker!BD50,Rækker!BD61,IF(Z6=Rækker!BG50,Rækker!BG61,0))))))</f>
        <v>0</v>
      </c>
      <c r="EB16" s="25">
        <f>IF(Z6=Rækker!B50,Rækker!C61,IF(Z6=Rækker!E50,Rækker!F61,IF(Z6=Rækker!H50,Rækker!I61,IF(Z6=Rækker!K50,Rækker!L61,IF(Z6=Rækker!N50,Rækker!O61,IF(Z6=Rækker!Q50,Rækker!R61,IF(Z6=Rækker!T50,Rækker!U61,EC16)))))))</f>
        <v>1</v>
      </c>
      <c r="EC16" s="25">
        <f>IF(Z6=Rækker!W50,Rækker!X61,IF(Z6=Rækker!Z50,Rækker!AA61,IF(Z6=Rækker!AC50,Rækker!AD61,IF(Z6=Rækker!AF50,Rækker!AG61,IF(Z6=Rækker!AI50,Rækker!AJ61,IF(Z6=Rækker!AL50,Rækker!AM61,IF(Z6=Rækker!AO50,Rækker!AP61,ED16)))))))</f>
        <v>1</v>
      </c>
      <c r="ED16" s="25">
        <f>IF(Z6=Rækker!AR50,Rækker!AS61,IF(Z6=Rækker!AU50,Rækker!AV61,IF(Z6=Rækker!AX50,Rækker!AY61,IF(Z6=Rækker!BA50,Rækker!BB61,IF(Z6=Rækker!BD50,Rækker!BE61,IF(Z6=Rækker!BG50,Rækker!BH61,0))))))</f>
        <v>0</v>
      </c>
      <c r="EE16" s="25" t="str">
        <f t="shared" si="63"/>
        <v>1*</v>
      </c>
      <c r="EF16" s="25">
        <f t="shared" si="64"/>
        <v>1</v>
      </c>
      <c r="EG16" s="25" t="str">
        <f>IF(AB6=Rækker!B50,Rækker!B61,IF(AB6=Rækker!E50,Rækker!E61,IF(AB6=Rækker!H50,Rækker!H61,IF(AB6=Rækker!K50,Rækker!K61,IF(AB6=Rækker!N50,Rækker!N61,IF(AB6=Rækker!Q50,Rækker!Q61,IF(AB6=Rækker!T50,Rækker!T61,EH16)))))))</f>
        <v>1*</v>
      </c>
      <c r="EH16" s="25" t="str">
        <f>IF(AB6=Rækker!W50,Rækker!W61,IF(AB6=Rækker!Z50,Rækker!Z61,IF(AB6=Rækker!AC50,Rækker!AC61,IF(AB6=Rækker!AF50,Rækker!AF61,IF(AB6=Rækker!AI50,Rækker!AI61,IF(AB6=Rækker!AL50,Rækker!AL61,IF(AB6=Rækker!AO50,Rækker!AO61,EI16)))))))</f>
        <v>1*</v>
      </c>
      <c r="EI16" s="25">
        <f>IF(AB6=Rækker!AR50,Rækker!AR61,IF(AB6=Rækker!AU50,Rækker!AU61,IF(AB6=Rækker!AX50,Rækker!AX61,IF(AB6=Rækker!BA50,Rækker!BA61,IF(AB6=Rækker!BD50,Rækker!BD61,IF(AB6=Rækker!BG50,Rækker!BG61,0))))))</f>
        <v>0</v>
      </c>
      <c r="EJ16" s="25">
        <f>IF(AB6=Rækker!B50,Rækker!C61,IF(AB6=Rækker!E50,Rækker!F61,IF(AB6=Rækker!H50,Rækker!I61,IF(AB6=Rækker!K50,Rækker!L61,IF(AB6=Rækker!N50,Rækker!O61,IF(AB6=Rækker!Q50,Rækker!R61,IF(AB6=Rækker!T50,Rækker!U61,EK16)))))))</f>
        <v>1</v>
      </c>
      <c r="EK16" s="25">
        <f>IF(AB6=Rækker!W50,Rækker!X61,IF(AB6=Rækker!Z50,Rækker!AA61,IF(AB6=Rækker!AC50,Rækker!AD61,IF(AB6=Rækker!AF50,Rækker!AG61,IF(AB6=Rækker!AI50,Rækker!AJ61,IF(AB6=Rækker!AL50,Rækker!AM61,IF(AB6=Rækker!AO50,Rækker!AP61,EL16)))))))</f>
        <v>1</v>
      </c>
      <c r="EL16" s="25">
        <f>IF(AB6=Rækker!AR50,Rækker!AS61,IF(AB6=Rækker!AU50,Rækker!AV61,IF(AB6=Rækker!AX50,Rækker!AY61,IF(AB6=Rækker!BA50,Rækker!BB61,IF(AB6=Rækker!BD50,Rækker!BE61,IF(AB6=Rækker!BG50,Rækker!BH61,0))))))</f>
        <v>0</v>
      </c>
      <c r="EM16" s="25" t="str">
        <f t="shared" si="65"/>
        <v>1*</v>
      </c>
      <c r="EN16" s="25">
        <f t="shared" si="66"/>
        <v>1</v>
      </c>
      <c r="EO16" s="25" t="str">
        <f>IF(AD6=Rækker!B50,Rækker!B61,IF(AD6=Rækker!E50,Rækker!E61,IF(AD6=Rækker!H50,Rækker!H61,IF(AD6=Rækker!K50,Rækker!K61,IF(AD6=Rækker!N50,Rækker!N61,IF(AD6=Rækker!Q50,Rækker!Q61,IF(AD6=Rækker!T50,Rækker!T61,EP16)))))))</f>
        <v>1*</v>
      </c>
      <c r="EP16" s="25">
        <f>IF(AD6=Rækker!W50,Rækker!W61,IF(AD6=Rækker!Z50,Rækker!Z61,IF(AD6=Rækker!AC50,Rækker!AC61,IF(AD6=Rækker!AF50,Rækker!AF61,IF(AD6=Rækker!AI50,Rækker!AI61,IF(AD6=Rækker!AL50,Rækker!AL61,IF(AD6=Rækker!AO50,Rækker!AO61,EQ16)))))))</f>
        <v>0</v>
      </c>
      <c r="EQ16" s="25">
        <f>IF(AD6=Rækker!AR50,Rækker!AR61,IF(AD6=Rækker!AU50,Rækker!AU61,IF(AD6=Rækker!AX50,Rækker!AX61,IF(AD6=Rækker!BA50,Rækker!BA61,IF(AD6=Rækker!BD50,Rækker!BD61,IF(AD6=Rækker!BG50,Rækker!BG61,0))))))</f>
        <v>0</v>
      </c>
      <c r="ER16" s="25">
        <f>IF(AD6=Rækker!B50,Rækker!C61,IF(AD6=Rækker!E50,Rækker!F61,IF(AD6=Rækker!H50,Rækker!I61,IF(AD6=Rækker!K50,Rækker!L61,IF(AD6=Rækker!N50,Rækker!O61,IF(AD6=Rækker!Q50,Rækker!R61,IF(AD6=Rækker!T50,Rækker!U61,ES16)))))))</f>
        <v>1</v>
      </c>
      <c r="ES16" s="25">
        <f>IF(AD6=Rækker!W50,Rækker!X61,IF(AD6=Rækker!Z50,Rækker!AA61,IF(AD6=Rækker!AC50,Rækker!AD61,IF(AD6=Rækker!AF50,Rækker!AG61,IF(AD6=Rækker!AI50,Rækker!AJ61,IF(AD6=Rækker!AL50,Rækker!AM61,IF(AD6=Rækker!AO50,Rækker!AP61,ET16)))))))</f>
        <v>0</v>
      </c>
      <c r="ET16" s="25">
        <f>IF(AD6=Rækker!AR50,Rækker!AS61,IF(AD6=Rækker!AU50,Rækker!AV61,IF(AD6=Rækker!AX50,Rækker!AY61,IF(AD6=Rækker!BA50,Rækker!BB61,IF(AD6=Rækker!BD50,Rækker!BE61,IF(AD6=Rækker!BG50,Rækker!BH61,0))))))</f>
        <v>0</v>
      </c>
      <c r="EU16" s="25">
        <f t="shared" si="67"/>
        <v>1</v>
      </c>
      <c r="EV16" s="25" t="str">
        <f t="shared" si="68"/>
        <v>1X2</v>
      </c>
      <c r="EW16" s="25">
        <f>IF(AF6=Rækker!B50,Rækker!B61,IF(AF6=Rækker!E50,Rækker!E61,IF(AF6=Rækker!H50,Rækker!H61,IF(AF6=Rækker!K50,Rækker!K61,IF(AF6=Rækker!N50,Rækker!N61,IF(AF6=Rækker!Q50,Rækker!Q61,IF(AF6=Rækker!T50,Rækker!T61,EX16)))))))</f>
        <v>1</v>
      </c>
      <c r="EX16" s="25">
        <f>IF(AF6=Rækker!W50,Rækker!W61,IF(AF6=Rækker!Z50,Rækker!Z61,IF(AF6=Rækker!AC50,Rækker!AC61,IF(AF6=Rækker!AF50,Rækker!AF61,IF(AF6=Rækker!AI50,Rækker!AI61,IF(AF6=Rækker!AL50,Rækker!AL61,IF(AF6=Rækker!AO50,Rækker!AO61,EY16)))))))</f>
        <v>1</v>
      </c>
      <c r="EY16" s="25">
        <f>IF(AF6=Rækker!AR50,Rækker!AR61,IF(AF6=Rækker!AU50,Rækker!AU61,IF(AF6=Rækker!AX50,Rækker!AX61,IF(AF6=Rækker!BA50,Rækker!BA61,IF(AF6=Rækker!BD50,Rækker!BD61,IF(AF6=Rækker!BG50,Rækker!BG61,0))))))</f>
        <v>1</v>
      </c>
      <c r="EZ16" s="25" t="str">
        <f>IF(AF6=Rækker!B50,Rækker!C61,IF(AF6=Rækker!E50,Rækker!F61,IF(AF6=Rækker!H50,Rækker!I61,IF(AF6=Rækker!K50,Rækker!L61,IF(AF6=Rækker!N50,Rækker!O61,IF(AF6=Rækker!Q50,Rækker!R61,IF(AF6=Rækker!T50,Rækker!U61,FA16)))))))</f>
        <v>1x2</v>
      </c>
      <c r="FA16" s="25" t="str">
        <f>IF(AF6=Rækker!W50,Rækker!X61,IF(AF6=Rækker!Z50,Rækker!AA61,IF(AF6=Rækker!AC50,Rækker!AD61,IF(AF6=Rækker!AF50,Rækker!AG61,IF(AF6=Rækker!AI50,Rækker!AJ61,IF(AF6=Rækker!AL50,Rækker!AM61,IF(AF6=Rækker!AO50,Rækker!AP61,FB16)))))))</f>
        <v>1x2</v>
      </c>
      <c r="FB16" s="25" t="str">
        <f>IF(AF6=Rækker!AR50,Rækker!AS61,IF(AF6=Rækker!AU50,Rækker!AV61,IF(AF6=Rækker!AX50,Rækker!AY61,IF(AF6=Rækker!BA50,Rækker!BB61,IF(AF6=Rækker!BD50,Rækker!BE61,IF(AF6=Rækker!BG50,Rækker!BH61,0))))))</f>
        <v>1x2</v>
      </c>
      <c r="FC16" s="25">
        <f t="shared" si="69"/>
        <v>1</v>
      </c>
      <c r="FD16" s="25">
        <f t="shared" si="70"/>
        <v>1</v>
      </c>
      <c r="FE16" s="25">
        <f>IF(AH6=Rækker!B50,Rækker!B61,IF(AH6=Rækker!E50,Rækker!E61,IF(AH6=Rækker!H50,Rækker!H61,IF(AH6=Rækker!K50,Rækker!K61,IF(AH6=Rækker!N50,Rækker!N61,IF(AH6=Rækker!Q50,Rækker!Q61,IF(AH6=Rækker!T50,Rækker!T61,FF16)))))))</f>
        <v>1</v>
      </c>
      <c r="FF16" s="25">
        <f>IF(AH6=Rækker!W50,Rækker!W61,IF(AH6=Rækker!Z50,Rækker!Z61,IF(AH6=Rækker!AC50,Rækker!AC61,IF(AH6=Rækker!AF50,Rækker!AF61,IF(AH6=Rækker!AI50,Rækker!AI61,IF(AH6=Rækker!AL50,Rækker!AL61,IF(AH6=Rækker!AO50,Rækker!AO61,FG16)))))))</f>
        <v>1</v>
      </c>
      <c r="FG16" s="25">
        <f>IF(AH6=Rækker!AR50,Rækker!AR61,IF(AH6=Rækker!AU50,Rækker!AU61,IF(AH6=Rækker!AX50,Rækker!AX61,IF(AH6=Rækker!BA50,Rækker!BA61,IF(AH6=Rækker!BD50,Rækker!BD61,IF(AH6=Rækker!BG50,Rækker!BG61,0))))))</f>
        <v>1</v>
      </c>
      <c r="FH16" s="25">
        <f>IF(AH6=Rækker!B50,Rækker!C61,IF(AH6=Rækker!E50,Rækker!F61,IF(AH6=Rækker!H50,Rækker!I61,IF(AH6=Rækker!K50,Rækker!L61,IF(AH6=Rækker!N50,Rækker!O61,IF(AH6=Rækker!Q50,Rækker!R61,IF(AH6=Rækker!T50,Rækker!U61,FI16)))))))</f>
        <v>1</v>
      </c>
      <c r="FI16" s="25">
        <f>IF(AH6=Rækker!W50,Rækker!X61,IF(AH6=Rækker!Z50,Rækker!AA61,IF(AH6=Rækker!AC50,Rækker!AD61,IF(AH6=Rækker!AF50,Rækker!AG61,IF(AH6=Rækker!AI50,Rækker!AJ61,IF(AH6=Rækker!AL50,Rækker!AM61,IF(AH6=Rækker!AO50,Rækker!AP61,FJ16)))))))</f>
        <v>1</v>
      </c>
      <c r="FJ16" s="25">
        <f>IF(AH6=Rækker!AR50,Rækker!AS61,IF(AH6=Rækker!AU50,Rækker!AV61,IF(AH6=Rækker!AX50,Rækker!AY61,IF(AH6=Rækker!BA50,Rækker!BB61,IF(AH6=Rækker!BD50,Rækker!BE61,IF(AH6=Rækker!BG50,Rækker!BH61,0))))))</f>
        <v>1</v>
      </c>
      <c r="FK16" s="25">
        <f t="shared" si="71"/>
        <v>1</v>
      </c>
      <c r="FL16" s="25" t="str">
        <f t="shared" si="72"/>
        <v>1X</v>
      </c>
      <c r="FM16" s="25">
        <f>IF(AJ6=Rækker!B50,Rækker!B61,IF(AJ6=Rækker!E50,Rækker!E61,IF(AJ6=Rækker!H50,Rækker!H61,IF(AJ6=Rækker!K50,Rækker!K61,IF(AJ6=Rækker!N50,Rækker!N61,IF(AJ6=Rækker!Q50,Rækker!Q61,IF(AJ6=Rækker!T50,Rækker!T61,FN16)))))))</f>
        <v>1</v>
      </c>
      <c r="FN16" s="25">
        <f>IF(AJ6=Rækker!W50,Rækker!W61,IF(AJ6=Rækker!Z50,Rækker!Z61,IF(AJ6=Rækker!AC50,Rækker!AC61,IF(AJ6=Rækker!AF50,Rækker!AF61,IF(AJ6=Rækker!AI50,Rækker!AI61,IF(AJ6=Rækker!AL50,Rækker!AL61,IF(AJ6=Rækker!AO50,Rækker!AO61,FO16)))))))</f>
        <v>1</v>
      </c>
      <c r="FO16" s="25">
        <f>IF(AJ6=Rækker!AR50,Rækker!AR61,IF(AJ6=Rækker!AU50,Rækker!AU61,IF(AJ6=Rækker!AX50,Rækker!AX61,IF(AJ6=Rækker!BA50,Rækker!BA61,IF(AJ6=Rækker!BD50,Rækker!BD61,IF(AJ6=Rækker!BG50,Rækker!BG61,0))))))</f>
        <v>1</v>
      </c>
      <c r="FP16" s="25" t="str">
        <f>IF(AJ6=Rækker!B50,Rækker!C61,IF(AJ6=Rækker!E50,Rækker!F61,IF(AJ6=Rækker!H50,Rækker!I61,IF(AJ6=Rækker!K50,Rækker!L61,IF(AJ6=Rækker!N50,Rækker!O61,IF(AJ6=Rækker!Q50,Rækker!R61,IF(AJ6=Rækker!T50,Rækker!U61,FQ16)))))))</f>
        <v>1x</v>
      </c>
      <c r="FQ16" s="25" t="str">
        <f>IF(AJ6=Rækker!W50,Rækker!X61,IF(AJ6=Rækker!Z50,Rækker!AA61,IF(AJ6=Rækker!AC50,Rækker!AD61,IF(AJ6=Rækker!AF50,Rækker!AG61,IF(AJ6=Rækker!AI50,Rækker!AJ61,IF(AJ6=Rækker!AL50,Rækker!AM61,IF(AJ6=Rækker!AO50,Rækker!AP61,FR16)))))))</f>
        <v>1x</v>
      </c>
      <c r="FR16" s="25" t="str">
        <f>IF(AJ6=Rækker!AR50,Rækker!AS61,IF(AJ6=Rækker!AU50,Rækker!AV61,IF(AJ6=Rækker!AX50,Rækker!AY61,IF(AJ6=Rækker!BA50,Rækker!BB61,IF(AJ6=Rækker!BD50,Rækker!BE61,IF(AJ6=Rækker!BG50,Rækker!BH61,0))))))</f>
        <v>1x</v>
      </c>
      <c r="FS16" s="25">
        <f t="shared" si="73"/>
        <v>1</v>
      </c>
      <c r="FT16" s="25" t="str">
        <f t="shared" si="74"/>
        <v>1X</v>
      </c>
      <c r="FU16" s="25">
        <f>IF(AL6=Rækker!B50,Rækker!B61,IF(AL6=Rækker!E50,Rækker!E61,IF(AL6=Rækker!H50,Rækker!H61,IF(AL6=Rækker!K50,Rækker!K61,IF(AL6=Rækker!N50,Rækker!N61,IF(AL6=Rækker!Q50,Rækker!Q61,IF(AL6=Rækker!T50,Rækker!T61,FV16)))))))</f>
        <v>1</v>
      </c>
      <c r="FV16" s="25">
        <f>IF(AL6=Rækker!W50,Rækker!W61,IF(AL6=Rækker!Z50,Rækker!Z61,IF(AL6=Rækker!AC50,Rækker!AC61,IF(AL6=Rækker!AF50,Rækker!AF61,IF(AL6=Rækker!AI50,Rækker!AI61,IF(AL6=Rækker!AL50,Rækker!AL61,IF(AL6=Rækker!AO50,Rækker!AO61,FW16)))))))</f>
        <v>1</v>
      </c>
      <c r="FW16" s="25">
        <f>IF(AL6=Rækker!AR50,Rækker!AR61,IF(AL6=Rækker!AU50,Rækker!AU61,IF(AL6=Rækker!AX50,Rækker!AX61,IF(AL6=Rækker!BA50,Rækker!BA61,IF(AL6=Rækker!BD50,Rækker!BD61,IF(AL6=Rækker!BG50,Rækker!BG61,0))))))</f>
        <v>1</v>
      </c>
      <c r="FX16" s="25" t="str">
        <f>IF(AL6=Rækker!B50,Rækker!C61,IF(AL6=Rækker!E50,Rækker!F61,IF(AL6=Rækker!H50,Rækker!I61,IF(AL6=Rækker!K50,Rækker!L61,IF(AL6=Rækker!N50,Rækker!O61,IF(AL6=Rækker!Q50,Rækker!R61,IF(AL6=Rækker!T50,Rækker!U61,FY16)))))))</f>
        <v>1x</v>
      </c>
      <c r="FY16" s="25" t="str">
        <f>IF(AL6=Rækker!W50,Rækker!X61,IF(AL6=Rækker!Z50,Rækker!AA61,IF(AL6=Rækker!AC50,Rækker!AD61,IF(AL6=Rækker!AF50,Rækker!AG61,IF(AL6=Rækker!AI50,Rækker!AJ61,IF(AL6=Rækker!AL50,Rækker!AM61,IF(AL6=Rækker!AO50,Rækker!AP61,FZ16)))))))</f>
        <v>1x</v>
      </c>
      <c r="FZ16" s="25" t="str">
        <f>IF(AL6=Rækker!AR50,Rækker!AS61,IF(AL6=Rækker!AU50,Rækker!AV61,IF(AL6=Rækker!AX50,Rækker!AY61,IF(AL6=Rækker!BA50,Rækker!BB61,IF(AL6=Rækker!BD50,Rækker!BE61,IF(AL6=Rækker!BG50,Rækker!BH61,0))))))</f>
        <v>1x</v>
      </c>
      <c r="GA16" s="25">
        <f t="shared" si="75"/>
        <v>1</v>
      </c>
      <c r="GB16" s="25" t="str">
        <f t="shared" si="76"/>
        <v>1X</v>
      </c>
      <c r="GC16" s="25">
        <f>IF(AN6=Rækker!B50,Rækker!B61,IF(AN6=Rækker!E50,Rækker!E61,IF(AN6=Rækker!H50,Rækker!H61,IF(AN6=Rækker!K50,Rækker!K61,IF(AN6=Rækker!N50,Rækker!N61,IF(AN6=Rækker!Q50,Rækker!Q61,IF(AN6=Rækker!T50,Rækker!T61,GD16)))))))</f>
        <v>1</v>
      </c>
      <c r="GD16" s="25">
        <f>IF(AN6=Rækker!W50,Rækker!W61,IF(AN6=Rækker!Z50,Rækker!Z61,IF(AN6=Rækker!AC50,Rækker!AC61,IF(AN6=Rækker!AF50,Rækker!AF61,IF(AN6=Rækker!AI50,Rækker!AI61,IF(AN6=Rækker!AL50,Rækker!AL61,IF(AN6=Rækker!AO50,Rækker!AO61,GE16)))))))</f>
        <v>1</v>
      </c>
      <c r="GE16" s="25">
        <f>IF(AN6=Rækker!AR50,Rækker!AR61,IF(AN6=Rækker!AU50,Rækker!AU61,IF(AN6=Rækker!AX50,Rækker!AX61,IF(AN6=Rækker!BA50,Rækker!BA61,IF(AN6=Rækker!BD50,Rækker!BD61,IF(AN6=Rækker!BG50,Rækker!BG61,0))))))</f>
        <v>0</v>
      </c>
      <c r="GF16" s="25" t="str">
        <f>IF(AN6=Rækker!B50,Rækker!C61,IF(AN6=Rækker!E50,Rækker!F61,IF(AN6=Rækker!H50,Rækker!I61,IF(AN6=Rækker!K50,Rækker!L61,IF(AN6=Rækker!N50,Rækker!O61,IF(AN6=Rækker!Q50,Rækker!R61,IF(AN6=Rækker!T50,Rækker!U61,GG16)))))))</f>
        <v>1x</v>
      </c>
      <c r="GG16" s="25" t="str">
        <f>IF(AN6=Rækker!W50,Rækker!X61,IF(AN6=Rækker!Z50,Rækker!AA61,IF(AN6=Rækker!AC50,Rækker!AD61,IF(AN6=Rækker!AF50,Rækker!AG61,IF(AN6=Rækker!AI50,Rækker!AJ61,IF(AN6=Rækker!AL50,Rækker!AM61,IF(AN6=Rækker!AO50,Rækker!AP61,GH16)))))))</f>
        <v>1x</v>
      </c>
      <c r="GH16" s="25">
        <f>IF(AN6=Rækker!AR50,Rækker!AS61,IF(AN6=Rækker!AU50,Rækker!AV61,IF(AN6=Rækker!AX50,Rækker!AY61,IF(AN6=Rækker!BA50,Rækker!BB61,IF(AN6=Rækker!BD50,Rækker!BE61,IF(AN6=Rækker!BG50,Rækker!BH61,0))))))</f>
        <v>0</v>
      </c>
      <c r="GI16" s="25" t="str">
        <f t="shared" si="77"/>
        <v>1*</v>
      </c>
      <c r="GJ16" s="25">
        <f t="shared" si="78"/>
        <v>1</v>
      </c>
      <c r="GK16" s="25" t="str">
        <f>IF(AP6=Rækker!B50,Rækker!B61,IF(AP6=Rækker!E50,Rækker!E61,IF(AP6=Rækker!H50,Rækker!H61,IF(AP6=Rækker!K50,Rækker!K61,IF(AP6=Rækker!N50,Rækker!N61,IF(AP6=Rækker!Q50,Rækker!Q61,IF(AP6=Rækker!T50,Rækker!T61,GL16)))))))</f>
        <v>1*</v>
      </c>
      <c r="GL16" s="25">
        <f>IF(AP6=Rækker!W50,Rækker!W61,IF(AP6=Rækker!Z50,Rækker!Z61,IF(AP6=Rækker!AC50,Rækker!AC61,IF(AP6=Rækker!AF50,Rækker!AF61,IF(AP6=Rækker!AI50,Rækker!AI61,IF(AP6=Rækker!AL50,Rækker!AL61,IF(AP6=Rækker!AO50,Rækker!AO61,GM16)))))))</f>
        <v>0</v>
      </c>
      <c r="GM16" s="25">
        <f>IF(AP6=Rækker!AR50,Rækker!AR61,IF(AP6=Rækker!AU50,Rækker!AU61,IF(AP6=Rækker!AX50,Rækker!AX61,IF(AP6=Rækker!BA50,Rækker!BA61,IF(AP6=Rækker!BD50,Rækker!BD61,IF(AP6=Rækker!BG50,Rækker!BG61,0))))))</f>
        <v>0</v>
      </c>
      <c r="GN16" s="25">
        <f>IF(AP6=Rækker!B50,Rækker!C61,IF(AP6=Rækker!E50,Rækker!F61,IF(AP6=Rækker!H50,Rækker!I61,IF(AP6=Rækker!K50,Rækker!L61,IF(AP6=Rækker!N50,Rækker!O61,IF(AP6=Rækker!Q50,Rækker!R61,IF(AP6=Rækker!T50,Rækker!U61,GO16)))))))</f>
        <v>1</v>
      </c>
      <c r="GO16" s="25">
        <f>IF(AP6=Rækker!W50,Rækker!X61,IF(AP6=Rækker!Z50,Rækker!AA61,IF(AP6=Rækker!AC50,Rækker!AD61,IF(AP6=Rækker!AF50,Rækker!AG61,IF(AP6=Rækker!AI50,Rækker!AJ61,IF(AP6=Rækker!AL50,Rækker!AM61,IF(AP6=Rækker!AO50,Rækker!AP61,GP16)))))))</f>
        <v>0</v>
      </c>
      <c r="GP16" s="25">
        <f>IF(AP6=Rækker!AR50,Rækker!AS61,IF(AP6=Rækker!AU50,Rækker!AV61,IF(AP6=Rækker!AX50,Rækker!AY61,IF(AP6=Rækker!BA50,Rækker!BB61,IF(AP6=Rækker!BD50,Rækker!BE61,IF(AP6=Rækker!BG50,Rækker!BH61,0))))))</f>
        <v>0</v>
      </c>
      <c r="GQ16" s="25" t="str">
        <f t="shared" si="79"/>
        <v>X</v>
      </c>
      <c r="GR16" s="25" t="str">
        <f t="shared" si="80"/>
        <v>1X2</v>
      </c>
      <c r="GS16" s="25" t="str">
        <f>IF(AR6=Rækker!B50,Rækker!B61,IF(AR6=Rækker!E50,Rækker!E61,IF(AR6=Rækker!H50,Rækker!H61,IF(AR6=Rækker!K50,Rækker!K61,IF(AR6=Rækker!N50,Rækker!N61,IF(AR6=Rækker!Q50,Rækker!Q61,IF(AR6=Rækker!T50,Rækker!T61,GT16)))))))</f>
        <v>x</v>
      </c>
      <c r="GT16" s="25">
        <f>IF(AR6=Rækker!W50,Rækker!W61,IF(AR6=Rækker!Z50,Rækker!Z61,IF(AR6=Rækker!AC50,Rækker!AC61,IF(AR6=Rækker!AF50,Rækker!AF61,IF(AR6=Rækker!AI50,Rækker!AI61,IF(AR6=Rækker!AL50,Rækker!AL61,IF(AR6=Rækker!AO50,Rækker!AO61,GU16)))))))</f>
        <v>0</v>
      </c>
      <c r="GU16" s="25">
        <f>IF(AR6=Rækker!AR50,Rækker!AR61,IF(AR6=Rækker!AU50,Rækker!AU61,IF(AR6=Rækker!AX50,Rækker!AX61,IF(AR6=Rækker!BA50,Rækker!BA61,IF(AR6=Rækker!BD50,Rækker!BD61,IF(AR6=Rækker!BG50,Rækker!BG61,0))))))</f>
        <v>0</v>
      </c>
      <c r="GV16" s="25" t="str">
        <f>IF(AR6=Rækker!B50,Rækker!C61,IF(AR6=Rækker!E50,Rækker!F61,IF(AR6=Rækker!H50,Rækker!I61,IF(AR6=Rækker!K50,Rækker!L61,IF(AR6=Rækker!N50,Rækker!O61,IF(AR6=Rækker!Q50,Rækker!R61,IF(AR6=Rækker!T50,Rækker!U61,GW16)))))))</f>
        <v>1x2</v>
      </c>
      <c r="GW16" s="25">
        <f>IF(AR6=Rækker!W50,Rækker!X61,IF(AR6=Rækker!Z50,Rækker!AA61,IF(AR6=Rækker!AC50,Rækker!AD61,IF(AR6=Rækker!AF50,Rækker!AG61,IF(AR6=Rækker!AI50,Rækker!AJ61,IF(AR6=Rækker!AL50,Rækker!AM61,IF(AR6=Rækker!AO50,Rækker!AP61,GX16)))))))</f>
        <v>0</v>
      </c>
      <c r="GX16" s="25">
        <f>IF(AR6=Rækker!AR50,Rækker!AS61,IF(AR6=Rækker!AU50,Rækker!AV61,IF(AR6=Rækker!AX50,Rækker!AY61,IF(AR6=Rækker!BA50,Rækker!BB61,IF(AR6=Rækker!BD50,Rækker!BE61,IF(AR6=Rækker!BG50,Rækker!BH61,0))))))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Leyton Orient - Wycombe..........................................................................................</v>
      </c>
      <c r="D17" s="121" t="s">
        <v>109</v>
      </c>
      <c r="E17" s="95" t="str">
        <f>IF('1. Division'!E17&lt;&gt;"",'1. Division'!E17,"")</f>
        <v/>
      </c>
      <c r="F17" s="41" t="str">
        <f t="shared" si="0"/>
        <v>X</v>
      </c>
      <c r="G17" s="42" t="str">
        <f t="shared" si="1"/>
        <v>1X2</v>
      </c>
      <c r="H17" s="41" t="str">
        <f t="shared" si="2"/>
        <v>X</v>
      </c>
      <c r="I17" s="42" t="str">
        <f t="shared" si="3"/>
        <v>1X2</v>
      </c>
      <c r="J17" s="41">
        <f t="shared" si="4"/>
        <v>2</v>
      </c>
      <c r="K17" s="43">
        <f t="shared" si="5"/>
        <v>12</v>
      </c>
      <c r="L17" s="41">
        <f t="shared" si="6"/>
        <v>2</v>
      </c>
      <c r="M17" s="43">
        <f t="shared" si="7"/>
        <v>12</v>
      </c>
      <c r="N17" s="41">
        <f t="shared" si="8"/>
        <v>2</v>
      </c>
      <c r="O17" s="43" t="str">
        <f t="shared" si="9"/>
        <v>X2</v>
      </c>
      <c r="P17" s="41" t="str">
        <f t="shared" si="10"/>
        <v>X</v>
      </c>
      <c r="Q17" s="43" t="str">
        <f t="shared" si="11"/>
        <v>1X2</v>
      </c>
      <c r="R17" s="41">
        <f t="shared" si="12"/>
        <v>1</v>
      </c>
      <c r="S17" s="43">
        <f t="shared" si="13"/>
        <v>12</v>
      </c>
      <c r="T17" s="41">
        <f t="shared" si="14"/>
        <v>2</v>
      </c>
      <c r="U17" s="43" t="str">
        <f t="shared" si="15"/>
        <v>X2</v>
      </c>
      <c r="V17" s="41" t="str">
        <f t="shared" si="16"/>
        <v>X</v>
      </c>
      <c r="W17" s="43" t="str">
        <f t="shared" si="17"/>
        <v>1X2</v>
      </c>
      <c r="X17" s="41">
        <f t="shared" si="18"/>
        <v>2</v>
      </c>
      <c r="Y17" s="43" t="str">
        <f t="shared" si="19"/>
        <v>X2</v>
      </c>
      <c r="Z17" s="41">
        <f t="shared" si="20"/>
        <v>2</v>
      </c>
      <c r="AA17" s="43">
        <f t="shared" si="21"/>
        <v>12</v>
      </c>
      <c r="AB17" s="41">
        <f t="shared" si="22"/>
        <v>2</v>
      </c>
      <c r="AC17" s="43" t="str">
        <f t="shared" si="23"/>
        <v>1X2</v>
      </c>
      <c r="AD17" s="41">
        <f t="shared" si="24"/>
        <v>2</v>
      </c>
      <c r="AE17" s="43">
        <f t="shared" si="25"/>
        <v>2</v>
      </c>
      <c r="AF17" s="41">
        <f t="shared" si="26"/>
        <v>1</v>
      </c>
      <c r="AG17" s="43">
        <f t="shared" si="27"/>
        <v>1</v>
      </c>
      <c r="AH17" s="41">
        <f t="shared" si="28"/>
        <v>2</v>
      </c>
      <c r="AI17" s="43" t="str">
        <f t="shared" si="29"/>
        <v>X2</v>
      </c>
      <c r="AJ17" s="41" t="str">
        <f t="shared" si="30"/>
        <v>X</v>
      </c>
      <c r="AK17" s="43" t="str">
        <f t="shared" si="31"/>
        <v>1X</v>
      </c>
      <c r="AL17" s="41" t="str">
        <f t="shared" si="32"/>
        <v>X</v>
      </c>
      <c r="AM17" s="43" t="str">
        <f t="shared" si="33"/>
        <v>1X2</v>
      </c>
      <c r="AN17" s="41" t="str">
        <f t="shared" si="34"/>
        <v>1*</v>
      </c>
      <c r="AO17" s="43">
        <f t="shared" si="35"/>
        <v>1</v>
      </c>
      <c r="AP17" s="41" t="str">
        <f t="shared" si="36"/>
        <v>X</v>
      </c>
      <c r="AQ17" s="43" t="str">
        <f t="shared" si="37"/>
        <v>X2</v>
      </c>
      <c r="AR17" s="41">
        <f t="shared" si="38"/>
        <v>1</v>
      </c>
      <c r="AS17" s="42">
        <f t="shared" si="39"/>
        <v>1</v>
      </c>
      <c r="AT17" s="21">
        <f t="shared" si="40"/>
        <v>0</v>
      </c>
      <c r="AU17" s="25" t="str">
        <f t="shared" si="41"/>
        <v>X</v>
      </c>
      <c r="AV17" s="25" t="str">
        <f t="shared" si="42"/>
        <v>1X2</v>
      </c>
      <c r="AW17" s="25" t="str">
        <f>IF(F6=Rækker!B50,Rækker!B62,IF(F6=Rækker!E50,Rækker!E62,IF(F6=Rækker!H50,Rækker!H62,IF(F6=Rækker!K50,Rækker!K62,IF(F6=Rækker!N50,Rækker!N62,IF(F6=Rækker!Q50,Rækker!Q62,IF(F6=Rækker!T50,Rækker!T62,AX17)))))))</f>
        <v>x</v>
      </c>
      <c r="AX17" s="25" t="str">
        <f>IF(F6=Rækker!W50,Rækker!W62,IF(F6=Rækker!Z50,Rækker!Z62,IF(F6=Rækker!AC50,Rækker!AC62,IF(F6=Rækker!AF50,Rækker!AF62,IF(F6=Rækker!AI50,Rækker!AI62,IF(F6=Rækker!AL50,Rækker!AL62,IF(F6=Rækker!AO50,Rækker!AO62,AY17)))))))</f>
        <v>x</v>
      </c>
      <c r="AY17" s="25">
        <f>IF(F6=Rækker!AR50,Rækker!AR62,IF(F6=Rækker!AU50,Rækker!AU62,IF(F6=Rækker!AX50,Rækker!AX62,IF(F6=Rækker!BA50,Rækker!BA62,IF(F6=Rækker!BD50,Rækker!BD62,IF(F6=Rækker!BG50,Rækker!BG62,0))))))</f>
        <v>0</v>
      </c>
      <c r="AZ17" s="25" t="str">
        <f>IF(F6=Rækker!B50,Rækker!C62,IF(F6=Rækker!E50,Rækker!F62,IF(F6=Rækker!H50,Rækker!I62,IF(F6=Rækker!K50,Rækker!L62,IF(F6=Rækker!N50,Rækker!O62,IF(F6=Rækker!Q50,Rækker!R62,IF(F6=Rækker!T50,Rækker!U62,BA17)))))))</f>
        <v>1x2</v>
      </c>
      <c r="BA17" s="25" t="str">
        <f>IF(F6=Rækker!W50,Rækker!X62,IF(F6=Rækker!Z50,Rækker!AA62,IF(F6=Rækker!AC50,Rækker!AD62,IF(F6=Rækker!AF50,Rækker!AG62,IF(F6=Rækker!AI50,Rækker!AJ62,IF(F6=Rækker!AL50,Rækker!AM62,IF(F6=Rækker!AO50,Rækker!AP62,BB17)))))))</f>
        <v>1x2</v>
      </c>
      <c r="BB17" s="25">
        <f>IF(F6=Rækker!AR50,Rækker!AS62,IF(F6=Rækker!AU50,Rækker!AV62,IF(F6=Rækker!AX50,Rækker!AY62,IF(F6=Rækker!BA50,Rækker!BB62,IF(F6=Rækker!BD50,Rækker!BE62,IF(F6=Rækker!BG50,Rækker!BH62,0))))))</f>
        <v>0</v>
      </c>
      <c r="BC17" s="25" t="str">
        <f t="shared" si="43"/>
        <v>X</v>
      </c>
      <c r="BD17" s="25" t="str">
        <f t="shared" si="44"/>
        <v>1X2</v>
      </c>
      <c r="BE17" s="25" t="str">
        <f>IF(H6=Rækker!B50,Rækker!B62,IF(H6=Rækker!E50,Rækker!E62,IF(H6=Rækker!H50,Rækker!H62,IF(H6=Rækker!K50,Rækker!K62,IF(H6=Rækker!N50,Rækker!N62,IF(H6=Rækker!Q50,Rækker!Q62,IF(H6=Rækker!T50,Rækker!T62,BF17)))))))</f>
        <v>x</v>
      </c>
      <c r="BF17" s="25" t="str">
        <f>IF(H6=Rækker!W50,Rækker!W62,IF(H6=Rækker!Z50,Rækker!Z62,IF(H6=Rækker!AC50,Rækker!AC62,IF(H6=Rækker!AF50,Rækker!AF62,IF(H6=Rækker!AI50,Rækker!AI62,IF(H6=Rækker!AL50,Rækker!AL62,IF(H6=Rækker!AO50,Rækker!AO62,BG17)))))))</f>
        <v>x</v>
      </c>
      <c r="BG17" s="25">
        <f>IF(H6=Rækker!AR50,Rækker!AR62,IF(H6=Rækker!AU50,Rækker!AU62,IF(H6=Rækker!AX50,Rækker!AX62,IF(H6=Rækker!BA50,Rækker!BA62,IF(H6=Rækker!BD50,Rækker!BD62,IF(H6=Rækker!BG50,Rækker!BG62,0))))))</f>
        <v>0</v>
      </c>
      <c r="BH17" s="25" t="str">
        <f>IF(H6=Rækker!B50,Rækker!C62,IF(H6=Rækker!E50,Rækker!F62,IF(H6=Rækker!H50,Rækker!I62,IF(H6=Rækker!K50,Rækker!L62,IF(H6=Rækker!N50,Rækker!O62,IF(H6=Rækker!Q50,Rækker!R62,IF(H6=Rækker!T50,Rækker!U62,BI17)))))))</f>
        <v>1x2</v>
      </c>
      <c r="BI17" s="25" t="str">
        <f>IF(H6=Rækker!W50,Rækker!X62,IF(H6=Rækker!Z50,Rækker!AA62,IF(H6=Rækker!AC50,Rækker!AD62,IF(H6=Rækker!AF50,Rækker!AG62,IF(H6=Rækker!AI50,Rækker!AJ62,IF(H6=Rækker!AL50,Rækker!AM62,IF(H6=Rækker!AO50,Rækker!AP62,BJ17)))))))</f>
        <v>1x2</v>
      </c>
      <c r="BJ17" s="25">
        <f>IF(H6=Rækker!AR50,Rækker!AS62,IF(H6=Rækker!AU50,Rækker!AV62,IF(H6=Rækker!AX50,Rækker!AY62,IF(H6=Rækker!BA50,Rækker!BB62,IF(H6=Rækker!BD50,Rækker!BE62,IF(H6=Rækker!BG50,Rækker!BH62,0))))))</f>
        <v>0</v>
      </c>
      <c r="BK17" s="25">
        <f t="shared" si="45"/>
        <v>2</v>
      </c>
      <c r="BL17" s="25">
        <f t="shared" si="46"/>
        <v>12</v>
      </c>
      <c r="BM17" s="25">
        <f>IF(J6=Rækker!B50,Rækker!B62,IF(J6=Rækker!E50,Rækker!E62,IF(J6=Rækker!H50,Rækker!H62,IF(J6=Rækker!K50,Rækker!K62,IF(J6=Rækker!N50,Rækker!N62,IF(J6=Rækker!Q50,Rækker!Q62,IF(J6=Rækker!T50,Rækker!T62,BN17)))))))</f>
        <v>2</v>
      </c>
      <c r="BN17" s="25">
        <f>IF(J6=Rækker!W50,Rækker!W62,IF(J6=Rækker!Z50,Rækker!Z62,IF(J6=Rækker!AC50,Rækker!AC62,IF(J6=Rækker!AF50,Rækker!AF62,IF(J6=Rækker!AI50,Rækker!AI62,IF(J6=Rækker!AL50,Rækker!AL62,IF(J6=Rækker!AO50,Rækker!AO62,BO17)))))))</f>
        <v>0</v>
      </c>
      <c r="BO17" s="25">
        <f>IF(J6=Rækker!AR50,Rækker!AR62,IF(J6=Rækker!AU50,Rækker!AU62,IF(J6=Rækker!AX50,Rækker!AX62,IF(J6=Rækker!BA50,Rækker!BA62,IF(J6=Rækker!BD50,Rækker!BD62,IF(J6=Rækker!BG50,Rækker!BG62,0))))))</f>
        <v>0</v>
      </c>
      <c r="BP17" s="25">
        <f>IF(J6=Rækker!B50,Rækker!C62,IF(J6=Rækker!E50,Rækker!F62,IF(J6=Rækker!H50,Rækker!I62,IF(J6=Rækker!K50,Rækker!L62,IF(J6=Rækker!N50,Rækker!O62,IF(J6=Rækker!Q50,Rækker!R62,IF(J6=Rækker!T50,Rækker!U62,BQ17)))))))</f>
        <v>12</v>
      </c>
      <c r="BQ17" s="25">
        <f>IF(J6=Rækker!W50,Rækker!X62,IF(J6=Rækker!Z50,Rækker!AA62,IF(J6=Rækker!AC50,Rækker!AD62,IF(J6=Rækker!AF50,Rækker!AG62,IF(J6=Rækker!AI50,Rækker!AJ62,IF(J6=Rækker!AL50,Rækker!AM62,IF(J6=Rækker!AO50,Rækker!AP62,BR17)))))))</f>
        <v>0</v>
      </c>
      <c r="BR17" s="25">
        <f>IF(J6=Rækker!AR50,Rækker!AS62,IF(J6=Rækker!AU50,Rækker!AV62,IF(J6=Rækker!AX50,Rækker!AY62,IF(J6=Rækker!BA50,Rækker!BB62,IF(J6=Rækker!BD50,Rækker!BE62,IF(J6=Rækker!BG50,Rækker!BH62,0))))))</f>
        <v>0</v>
      </c>
      <c r="BS17" s="25">
        <f t="shared" si="47"/>
        <v>2</v>
      </c>
      <c r="BT17" s="25">
        <f t="shared" si="48"/>
        <v>12</v>
      </c>
      <c r="BU17" s="25">
        <f>IF(L6=Rækker!B50,Rækker!B62,IF(L6=Rækker!E50,Rækker!E62,IF(L6=Rækker!H50,Rækker!H62,IF(L6=Rækker!K50,Rækker!K62,IF(L6=Rækker!N50,Rækker!N62,IF(L6=Rækker!Q50,Rækker!Q62,IF(L6=Rækker!T50,Rækker!T62,BV17)))))))</f>
        <v>2</v>
      </c>
      <c r="BV17" s="25">
        <f>IF(L6=Rækker!W50,Rækker!W62,IF(L6=Rækker!Z50,Rækker!Z62,IF(L6=Rækker!AC50,Rækker!AC62,IF(L6=Rækker!AF50,Rækker!AF62,IF(L6=Rækker!AI50,Rækker!AI62,IF(L6=Rækker!AL50,Rækker!AL62,IF(L6=Rækker!AO50,Rækker!AO62,BW17)))))))</f>
        <v>0</v>
      </c>
      <c r="BW17" s="25">
        <f>IF(L6=Rækker!AR50,Rækker!AR62,IF(L6=Rækker!AU50,Rækker!AU62,IF(L6=Rækker!AX50,Rækker!AX62,IF(L6=Rækker!BA50,Rækker!BA62,IF(L6=Rækker!BD50,Rækker!BD62,IF(L6=Rækker!BG50,Rækker!BG62,0))))))</f>
        <v>0</v>
      </c>
      <c r="BX17" s="25">
        <f>IF(L6=Rækker!B50,Rækker!C62,IF(L6=Rækker!E50,Rækker!F62,IF(L6=Rækker!H50,Rækker!I62,IF(L6=Rækker!K50,Rækker!L62,IF(L6=Rækker!N50,Rækker!O62,IF(L6=Rækker!Q50,Rækker!R62,IF(L6=Rækker!T50,Rækker!U62,BY17)))))))</f>
        <v>12</v>
      </c>
      <c r="BY17" s="25">
        <f>IF(L6=Rækker!W50,Rækker!X62,IF(L6=Rækker!Z50,Rækker!AA62,IF(L6=Rækker!AC50,Rækker!AD62,IF(L6=Rækker!AF50,Rækker!AG62,IF(L6=Rækker!AI50,Rækker!AJ62,IF(L6=Rækker!AL50,Rækker!AM62,IF(L6=Rækker!AO50,Rækker!AP62,BZ17)))))))</f>
        <v>0</v>
      </c>
      <c r="BZ17" s="25">
        <f>IF(L6=Rækker!AR50,Rækker!AS62,IF(L6=Rækker!AU50,Rækker!AV62,IF(L6=Rækker!AX50,Rækker!AY62,IF(L6=Rækker!BA50,Rækker!BB62,IF(L6=Rækker!BD50,Rækker!BE62,IF(L6=Rækker!BG50,Rækker!BH62,0))))))</f>
        <v>0</v>
      </c>
      <c r="CA17" s="25">
        <f t="shared" si="49"/>
        <v>2</v>
      </c>
      <c r="CB17" s="25" t="str">
        <f t="shared" si="50"/>
        <v>X2</v>
      </c>
      <c r="CC17" s="25">
        <f>IF(N6=Rækker!B50,Rækker!B62,IF(N6=Rækker!E50,Rækker!E62,IF(N6=Rækker!H50,Rækker!H62,IF(N6=Rækker!K50,Rækker!K62,IF(N6=Rækker!N50,Rækker!N62,IF(N6=Rækker!Q50,Rækker!Q62,IF(N6=Rækker!T50,Rækker!T62,CD17)))))))</f>
        <v>2</v>
      </c>
      <c r="CD17" s="25">
        <f>IF(N6=Rækker!W50,Rækker!W62,IF(N6=Rækker!Z50,Rækker!Z62,IF(N6=Rækker!AC50,Rækker!AC62,IF(N6=Rækker!AF50,Rækker!AF62,IF(N6=Rækker!AI50,Rækker!AI62,IF(N6=Rækker!AL50,Rækker!AL62,IF(N6=Rækker!AO50,Rækker!AO62,CE17)))))))</f>
        <v>2</v>
      </c>
      <c r="CE17" s="25">
        <f>IF(N6=Rækker!AR50,Rækker!AR62,IF(N6=Rækker!AU50,Rækker!AU62,IF(N6=Rækker!AX50,Rækker!AX62,IF(N6=Rækker!BA50,Rækker!BA62,IF(N6=Rækker!BD50,Rækker!BD62,IF(N6=Rækker!BG50,Rækker!BG62,0))))))</f>
        <v>0</v>
      </c>
      <c r="CF17" s="25" t="str">
        <f>IF(N6=Rækker!B50,Rækker!C62,IF(N6=Rækker!E50,Rækker!F62,IF(N6=Rækker!H50,Rækker!I62,IF(N6=Rækker!K50,Rækker!L62,IF(N6=Rækker!N50,Rækker!O62,IF(N6=Rækker!Q50,Rækker!R62,IF(N6=Rækker!T50,Rækker!U62,CG17)))))))</f>
        <v>x2</v>
      </c>
      <c r="CG17" s="25" t="str">
        <f>IF(N6=Rækker!W50,Rækker!X62,IF(N6=Rækker!Z50,Rækker!AA62,IF(N6=Rækker!AC50,Rækker!AD62,IF(N6=Rækker!AF50,Rækker!AG62,IF(N6=Rækker!AI50,Rækker!AJ62,IF(N6=Rækker!AL50,Rækker!AM62,IF(N6=Rækker!AO50,Rækker!AP62,CH17)))))))</f>
        <v>x2</v>
      </c>
      <c r="CH17" s="25">
        <f>IF(N6=Rækker!AR50,Rækker!AS62,IF(N6=Rækker!AU50,Rækker!AV62,IF(N6=Rækker!AX50,Rækker!AY62,IF(N6=Rækker!BA50,Rækker!BB62,IF(N6=Rækker!BD50,Rækker!BE62,IF(N6=Rækker!BG50,Rækker!BH62,0))))))</f>
        <v>0</v>
      </c>
      <c r="CI17" s="25" t="str">
        <f t="shared" si="51"/>
        <v>X</v>
      </c>
      <c r="CJ17" s="25" t="str">
        <f t="shared" si="52"/>
        <v>1X2</v>
      </c>
      <c r="CK17" s="25" t="str">
        <f>IF(P6=Rækker!B50,Rækker!B62,IF(P6=Rækker!E50,Rækker!E62,IF(P6=Rækker!H50,Rækker!H62,IF(P6=Rækker!K50,Rækker!K62,IF(P6=Rækker!N50,Rækker!N62,IF(P6=Rækker!Q50,Rækker!Q62,IF(P6=Rækker!T50,Rækker!T62,CL17)))))))</f>
        <v>x</v>
      </c>
      <c r="CL17" s="25" t="str">
        <f>IF(P6=Rækker!W50,Rækker!W62,IF(P6=Rækker!Z50,Rækker!Z62,IF(P6=Rækker!AC50,Rækker!AC62,IF(P6=Rækker!AF50,Rækker!AF62,IF(P6=Rækker!AI50,Rækker!AI62,IF(P6=Rækker!AL50,Rækker!AL62,IF(P6=Rækker!AO50,Rækker!AO62,CM17)))))))</f>
        <v>x</v>
      </c>
      <c r="CM17" s="25" t="str">
        <f>IF(P6=Rækker!AR50,Rækker!AR62,IF(P6=Rækker!AU50,Rækker!AU62,IF(P6=Rækker!AX50,Rækker!AX62,IF(P6=Rækker!BA50,Rækker!BA62,IF(P6=Rækker!BD50,Rækker!BD62,IF(P6=Rækker!BG50,Rækker!BG62,0))))))</f>
        <v>x</v>
      </c>
      <c r="CN17" s="25" t="str">
        <f>IF(P6=Rækker!B50,Rækker!C62,IF(P6=Rækker!E50,Rækker!F62,IF(P6=Rækker!H50,Rækker!I62,IF(P6=Rækker!K50,Rækker!L62,IF(P6=Rækker!N50,Rækker!O62,IF(P6=Rækker!Q50,Rækker!R62,IF(P6=Rækker!T50,Rækker!U62,CO17)))))))</f>
        <v>1x2</v>
      </c>
      <c r="CO17" s="25" t="str">
        <f>IF(P6=Rækker!W50,Rækker!X62,IF(P6=Rækker!Z50,Rækker!AA62,IF(P6=Rækker!AC50,Rækker!AD62,IF(P6=Rækker!AF50,Rækker!AG62,IF(P6=Rækker!AI50,Rækker!AJ62,IF(P6=Rækker!AL50,Rækker!AM62,IF(P6=Rækker!AO50,Rækker!AP62,CP17)))))))</f>
        <v>1x2</v>
      </c>
      <c r="CP17" s="25" t="str">
        <f>IF(P6=Rækker!AR50,Rækker!AS62,IF(P6=Rækker!AU50,Rækker!AV62,IF(P6=Rækker!AX50,Rækker!AY62,IF(P6=Rækker!BA50,Rækker!BB62,IF(P6=Rækker!BD50,Rækker!BE62,IF(P6=Rækker!BG50,Rækker!BH62,0))))))</f>
        <v>1x2</v>
      </c>
      <c r="CQ17" s="25">
        <f t="shared" si="53"/>
        <v>1</v>
      </c>
      <c r="CR17" s="25">
        <f t="shared" si="54"/>
        <v>12</v>
      </c>
      <c r="CS17" s="25">
        <f>IF(R6=Rækker!B50,Rækker!B62,IF(R6=Rækker!E50,Rækker!E62,IF(R6=Rækker!H50,Rækker!H62,IF(R6=Rækker!K50,Rækker!K62,IF(R6=Rækker!N50,Rækker!N62,IF(R6=Rækker!Q50,Rækker!Q62,IF(R6=Rækker!T50,Rækker!T62,CT17)))))))</f>
        <v>1</v>
      </c>
      <c r="CT17" s="25">
        <f>IF(R6=Rækker!W50,Rækker!W62,IF(R6=Rækker!Z50,Rækker!Z62,IF(R6=Rækker!AC50,Rækker!AC62,IF(R6=Rækker!AF50,Rækker!AF62,IF(R6=Rækker!AI50,Rækker!AI62,IF(R6=Rækker!AL50,Rækker!AL62,IF(R6=Rækker!AO50,Rækker!AO62,CU17)))))))</f>
        <v>0</v>
      </c>
      <c r="CU17" s="25">
        <f>IF(R6=Rækker!AR50,Rækker!AR62,IF(R6=Rækker!AU50,Rækker!AU62,IF(R6=Rækker!AX50,Rækker!AX62,IF(R6=Rækker!BA50,Rækker!BA62,IF(R6=Rækker!BD50,Rækker!BD62,IF(R6=Rækker!BG50,Rækker!BG62,0))))))</f>
        <v>0</v>
      </c>
      <c r="CV17" s="25">
        <f>IF(R6=Rækker!B50,Rækker!C62,IF(R6=Rækker!E50,Rækker!F62,IF(R6=Rækker!H50,Rækker!I62,IF(R6=Rækker!K50,Rækker!L62,IF(R6=Rækker!N50,Rækker!O62,IF(R6=Rækker!Q50,Rækker!R62,IF(R6=Rækker!T50,Rækker!U62,CW17)))))))</f>
        <v>12</v>
      </c>
      <c r="CW17" s="25">
        <f>IF(R6=Rækker!W50,Rækker!X62,IF(R6=Rækker!Z50,Rækker!AA62,IF(R6=Rækker!AC50,Rækker!AD62,IF(R6=Rækker!AF50,Rækker!AG62,IF(R6=Rækker!AI50,Rækker!AJ62,IF(R6=Rækker!AL50,Rækker!AM62,IF(R6=Rækker!AO50,Rækker!AP62,CX17)))))))</f>
        <v>0</v>
      </c>
      <c r="CX17" s="25">
        <f>IF(R6=Rækker!AR50,Rækker!AS62,IF(R6=Rækker!AU50,Rækker!AV62,IF(R6=Rækker!AX50,Rækker!AY62,IF(R6=Rækker!BA50,Rækker!BB62,IF(R6=Rækker!BD50,Rækker!BE62,IF(R6=Rækker!BG50,Rækker!BH62,0))))))</f>
        <v>0</v>
      </c>
      <c r="CY17" s="25">
        <f t="shared" si="55"/>
        <v>2</v>
      </c>
      <c r="CZ17" s="25" t="str">
        <f t="shared" si="56"/>
        <v>X2</v>
      </c>
      <c r="DA17" s="25">
        <f>IF(T6=Rækker!B50,Rækker!B62,IF(T6=Rækker!E50,Rækker!E62,IF(T6=Rækker!H50,Rækker!H62,IF(T6=Rækker!K50,Rækker!K62,IF(T6=Rækker!N50,Rækker!N62,IF(T6=Rækker!Q50,Rækker!Q62,IF(T6=Rækker!T50,Rækker!T62,DB17)))))))</f>
        <v>2</v>
      </c>
      <c r="DB17" s="25">
        <f>IF(T6=Rækker!W50,Rækker!W62,IF(T6=Rækker!Z50,Rækker!Z62,IF(T6=Rækker!AC50,Rækker!AC62,IF(T6=Rækker!AF50,Rækker!AF62,IF(T6=Rækker!AI50,Rækker!AI62,IF(T6=Rækker!AL50,Rækker!AL62,IF(T6=Rækker!AO50,Rækker!AO62,DC17)))))))</f>
        <v>0</v>
      </c>
      <c r="DC17" s="25">
        <f>IF(T6=Rækker!AR50,Rækker!AR62,IF(T6=Rækker!AU50,Rækker!AU62,IF(T6=Rækker!AX50,Rækker!AX62,IF(T6=Rækker!BA50,Rækker!BA62,IF(T6=Rækker!BD50,Rækker!BD62,IF(T6=Rækker!BG50,Rækker!BG62,0))))))</f>
        <v>0</v>
      </c>
      <c r="DD17" s="25" t="str">
        <f>IF(T6=Rækker!B50,Rækker!C62,IF(T6=Rækker!E50,Rækker!F62,IF(T6=Rækker!H50,Rækker!I62,IF(T6=Rækker!K50,Rækker!L62,IF(T6=Rækker!N50,Rækker!O62,IF(T6=Rækker!Q50,Rækker!R62,IF(T6=Rækker!T50,Rækker!U62,DE17)))))))</f>
        <v>x2</v>
      </c>
      <c r="DE17" s="25">
        <f>IF(T6=Rækker!W50,Rækker!X62,IF(T6=Rækker!Z50,Rækker!AA62,IF(T6=Rækker!AC50,Rækker!AD62,IF(T6=Rækker!AF50,Rækker!AG62,IF(T6=Rækker!AI50,Rækker!AJ62,IF(T6=Rækker!AL50,Rækker!AM62,IF(T6=Rækker!AO50,Rækker!AP62,DF17)))))))</f>
        <v>0</v>
      </c>
      <c r="DF17" s="25">
        <f>IF(T6=Rækker!AR50,Rækker!AS62,IF(T6=Rækker!AU50,Rækker!AV62,IF(T6=Rækker!AX50,Rækker!AY62,IF(T6=Rækker!BA50,Rækker!BB62,IF(T6=Rækker!BD50,Rækker!BE62,IF(T6=Rækker!BG50,Rækker!BH62,0))))))</f>
        <v>0</v>
      </c>
      <c r="DG17" s="25" t="str">
        <f t="shared" si="57"/>
        <v>X</v>
      </c>
      <c r="DH17" s="25" t="str">
        <f t="shared" si="58"/>
        <v>1X2</v>
      </c>
      <c r="DI17" s="25" t="str">
        <f>IF(V6=Rækker!B50,Rækker!B62,IF(V6=Rækker!E50,Rækker!E62,IF(V6=Rækker!H50,Rækker!H62,IF(V6=Rækker!K50,Rækker!K62,IF(V6=Rækker!N50,Rækker!N62,IF(V6=Rækker!Q50,Rækker!Q62,IF(V6=Rækker!T50,Rækker!T62,DJ17)))))))</f>
        <v>x</v>
      </c>
      <c r="DJ17" s="25" t="str">
        <f>IF(V6=Rækker!W50,Rækker!W62,IF(V6=Rækker!Z50,Rækker!Z62,IF(V6=Rækker!AC50,Rækker!AC62,IF(V6=Rækker!AF50,Rækker!AF62,IF(V6=Rækker!AI50,Rækker!AI62,IF(V6=Rækker!AL50,Rækker!AL62,IF(V6=Rækker!AO50,Rækker!AO62,DK17)))))))</f>
        <v>x</v>
      </c>
      <c r="DK17" s="25" t="str">
        <f>IF(V6=Rækker!AR50,Rækker!AR62,IF(V6=Rækker!AU50,Rækker!AU62,IF(V6=Rækker!AX50,Rækker!AX62,IF(V6=Rækker!BA50,Rækker!BA62,IF(V6=Rækker!BD50,Rækker!BD62,IF(V6=Rækker!BG50,Rækker!BG62,0))))))</f>
        <v>x</v>
      </c>
      <c r="DL17" s="25" t="str">
        <f>IF(V6=Rækker!B50,Rækker!C62,IF(V6=Rækker!E50,Rækker!F62,IF(V6=Rækker!H50,Rækker!I62,IF(V6=Rækker!K50,Rækker!L62,IF(V6=Rækker!N50,Rækker!O62,IF(V6=Rækker!Q50,Rækker!R62,IF(V6=Rækker!T50,Rækker!U62,DM17)))))))</f>
        <v>1x2</v>
      </c>
      <c r="DM17" s="25" t="str">
        <f>IF(V6=Rækker!W50,Rækker!X62,IF(V6=Rækker!Z50,Rækker!AA62,IF(V6=Rækker!AC50,Rækker!AD62,IF(V6=Rækker!AF50,Rækker!AG62,IF(V6=Rækker!AI50,Rækker!AJ62,IF(V6=Rækker!AL50,Rækker!AM62,IF(V6=Rækker!AO50,Rækker!AP62,DN17)))))))</f>
        <v>1x2</v>
      </c>
      <c r="DN17" s="25" t="str">
        <f>IF(V6=Rækker!AR50,Rækker!AS62,IF(V6=Rækker!AU50,Rækker!AV62,IF(V6=Rækker!AX50,Rækker!AY62,IF(V6=Rækker!BA50,Rækker!BB62,IF(V6=Rækker!BD50,Rækker!BE62,IF(V6=Rækker!BG50,Rækker!BH62,0))))))</f>
        <v>1x2</v>
      </c>
      <c r="DO17" s="25">
        <f t="shared" si="59"/>
        <v>2</v>
      </c>
      <c r="DP17" s="25" t="str">
        <f t="shared" si="60"/>
        <v>X2</v>
      </c>
      <c r="DQ17" s="25">
        <f>IF(X6=Rækker!B50,Rækker!B62,IF(X6=Rækker!E50,Rækker!E62,IF(X6=Rækker!H50,Rækker!H62,IF(X6=Rækker!K50,Rækker!K62,IF(X6=Rækker!N50,Rækker!N62,IF(X6=Rækker!Q50,Rækker!Q62,IF(X6=Rækker!T50,Rækker!T62,DR17)))))))</f>
        <v>2</v>
      </c>
      <c r="DR17" s="25">
        <f>IF(X6=Rækker!W50,Rækker!W62,IF(X6=Rækker!Z50,Rækker!Z62,IF(X6=Rækker!AC50,Rækker!AC62,IF(X6=Rækker!AF50,Rækker!AF62,IF(X6=Rækker!AI50,Rækker!AI62,IF(X6=Rækker!AL50,Rækker!AL62,IF(X6=Rækker!AO50,Rækker!AO62,DS17)))))))</f>
        <v>2</v>
      </c>
      <c r="DS17" s="25">
        <f>IF(X6=Rækker!AR50,Rækker!AR62,IF(X6=Rækker!AU50,Rækker!AU62,IF(X6=Rækker!AX50,Rækker!AX62,IF(X6=Rækker!BA50,Rækker!BA62,IF(X6=Rækker!BD50,Rækker!BD62,IF(X6=Rækker!BG50,Rækker!BG62,0))))))</f>
        <v>0</v>
      </c>
      <c r="DT17" s="25" t="str">
        <f>IF(X6=Rækker!B50,Rækker!C62,IF(X6=Rækker!E50,Rækker!F62,IF(X6=Rækker!H50,Rækker!I62,IF(X6=Rækker!K50,Rækker!L62,IF(X6=Rækker!N50,Rækker!O62,IF(X6=Rækker!Q50,Rækker!R62,IF(X6=Rækker!T50,Rækker!U62,DU17)))))))</f>
        <v>x2</v>
      </c>
      <c r="DU17" s="25" t="str">
        <f>IF(X6=Rækker!W50,Rækker!X62,IF(X6=Rækker!Z50,Rækker!AA62,IF(X6=Rækker!AC50,Rækker!AD62,IF(X6=Rækker!AF50,Rækker!AG62,IF(X6=Rækker!AI50,Rækker!AJ62,IF(X6=Rækker!AL50,Rækker!AM62,IF(X6=Rækker!AO50,Rækker!AP62,DV17)))))))</f>
        <v>x2</v>
      </c>
      <c r="DV17" s="25">
        <f>IF(X6=Rækker!AR50,Rækker!AS62,IF(X6=Rækker!AU50,Rækker!AV62,IF(X6=Rækker!AX50,Rækker!AY62,IF(X6=Rækker!BA50,Rækker!BB62,IF(X6=Rækker!BD50,Rækker!BE62,IF(X6=Rækker!BG50,Rækker!BH62,0))))))</f>
        <v>0</v>
      </c>
      <c r="DW17" s="25">
        <f t="shared" si="61"/>
        <v>2</v>
      </c>
      <c r="DX17" s="25">
        <f t="shared" si="62"/>
        <v>12</v>
      </c>
      <c r="DY17" s="25">
        <f>IF(Z6=Rækker!B50,Rækker!B62,IF(Z6=Rækker!E50,Rækker!E62,IF(Z6=Rækker!H50,Rækker!H62,IF(Z6=Rækker!K50,Rækker!K62,IF(Z6=Rækker!N50,Rækker!N62,IF(Z6=Rækker!Q50,Rækker!Q62,IF(Z6=Rækker!T50,Rækker!T62,DZ17)))))))</f>
        <v>2</v>
      </c>
      <c r="DZ17" s="25">
        <f>IF(Z6=Rækker!W50,Rækker!W62,IF(Z6=Rækker!Z50,Rækker!Z62,IF(Z6=Rækker!AC50,Rækker!AC62,IF(Z6=Rækker!AF50,Rækker!AF62,IF(Z6=Rækker!AI50,Rækker!AI62,IF(Z6=Rækker!AL50,Rækker!AL62,IF(Z6=Rækker!AO50,Rækker!AO62,EA17)))))))</f>
        <v>2</v>
      </c>
      <c r="EA17" s="25">
        <f>IF(Z6=Rækker!AR50,Rækker!AR62,IF(Z6=Rækker!AU50,Rækker!AU62,IF(Z6=Rækker!AX50,Rækker!AX62,IF(Z6=Rækker!BA50,Rækker!BA62,IF(Z6=Rækker!BD50,Rækker!BD62,IF(Z6=Rækker!BG50,Rækker!BG62,0))))))</f>
        <v>0</v>
      </c>
      <c r="EB17" s="25">
        <f>IF(Z6=Rækker!B50,Rækker!C62,IF(Z6=Rækker!E50,Rækker!F62,IF(Z6=Rækker!H50,Rækker!I62,IF(Z6=Rækker!K50,Rækker!L62,IF(Z6=Rækker!N50,Rækker!O62,IF(Z6=Rækker!Q50,Rækker!R62,IF(Z6=Rækker!T50,Rækker!U62,EC17)))))))</f>
        <v>12</v>
      </c>
      <c r="EC17" s="25">
        <f>IF(Z6=Rækker!W50,Rækker!X62,IF(Z6=Rækker!Z50,Rækker!AA62,IF(Z6=Rækker!AC50,Rækker!AD62,IF(Z6=Rækker!AF50,Rækker!AG62,IF(Z6=Rækker!AI50,Rækker!AJ62,IF(Z6=Rækker!AL50,Rækker!AM62,IF(Z6=Rækker!AO50,Rækker!AP62,ED17)))))))</f>
        <v>12</v>
      </c>
      <c r="ED17" s="25">
        <f>IF(Z6=Rækker!AR50,Rækker!AS62,IF(Z6=Rækker!AU50,Rækker!AV62,IF(Z6=Rækker!AX50,Rækker!AY62,IF(Z6=Rækker!BA50,Rækker!BB62,IF(Z6=Rækker!BD50,Rækker!BE62,IF(Z6=Rækker!BG50,Rækker!BH62,0))))))</f>
        <v>0</v>
      </c>
      <c r="EE17" s="25">
        <f t="shared" si="63"/>
        <v>2</v>
      </c>
      <c r="EF17" s="25" t="str">
        <f t="shared" si="64"/>
        <v>1X2</v>
      </c>
      <c r="EG17" s="25">
        <f>IF(AB6=Rækker!B50,Rækker!B62,IF(AB6=Rækker!E50,Rækker!E62,IF(AB6=Rækker!H50,Rækker!H62,IF(AB6=Rækker!K50,Rækker!K62,IF(AB6=Rækker!N50,Rækker!N62,IF(AB6=Rækker!Q50,Rækker!Q62,IF(AB6=Rækker!T50,Rækker!T62,EH17)))))))</f>
        <v>2</v>
      </c>
      <c r="EH17" s="25">
        <f>IF(AB6=Rækker!W50,Rækker!W62,IF(AB6=Rækker!Z50,Rækker!Z62,IF(AB6=Rækker!AC50,Rækker!AC62,IF(AB6=Rækker!AF50,Rækker!AF62,IF(AB6=Rækker!AI50,Rækker!AI62,IF(AB6=Rækker!AL50,Rækker!AL62,IF(AB6=Rækker!AO50,Rækker!AO62,EI17)))))))</f>
        <v>2</v>
      </c>
      <c r="EI17" s="25">
        <f>IF(AB6=Rækker!AR50,Rækker!AR62,IF(AB6=Rækker!AU50,Rækker!AU62,IF(AB6=Rækker!AX50,Rækker!AX62,IF(AB6=Rækker!BA50,Rækker!BA62,IF(AB6=Rækker!BD50,Rækker!BD62,IF(AB6=Rækker!BG50,Rækker!BG62,0))))))</f>
        <v>0</v>
      </c>
      <c r="EJ17" s="25" t="str">
        <f>IF(AB6=Rækker!B50,Rækker!C62,IF(AB6=Rækker!E50,Rækker!F62,IF(AB6=Rækker!H50,Rækker!I62,IF(AB6=Rækker!K50,Rækker!L62,IF(AB6=Rækker!N50,Rækker!O62,IF(AB6=Rækker!Q50,Rækker!R62,IF(AB6=Rækker!T50,Rækker!U62,EK17)))))))</f>
        <v>1X2</v>
      </c>
      <c r="EK17" s="25" t="str">
        <f>IF(AB6=Rækker!W50,Rækker!X62,IF(AB6=Rækker!Z50,Rækker!AA62,IF(AB6=Rækker!AC50,Rækker!AD62,IF(AB6=Rækker!AF50,Rækker!AG62,IF(AB6=Rækker!AI50,Rækker!AJ62,IF(AB6=Rækker!AL50,Rækker!AM62,IF(AB6=Rækker!AO50,Rækker!AP62,EL17)))))))</f>
        <v>1X2</v>
      </c>
      <c r="EL17" s="25">
        <f>IF(AB6=Rækker!AR50,Rækker!AS62,IF(AB6=Rækker!AU50,Rækker!AV62,IF(AB6=Rækker!AX50,Rækker!AY62,IF(AB6=Rækker!BA50,Rækker!BB62,IF(AB6=Rækker!BD50,Rækker!BE62,IF(AB6=Rækker!BG50,Rækker!BH62,0))))))</f>
        <v>0</v>
      </c>
      <c r="EM17" s="25">
        <f t="shared" si="65"/>
        <v>2</v>
      </c>
      <c r="EN17" s="25">
        <f t="shared" si="66"/>
        <v>2</v>
      </c>
      <c r="EO17" s="25">
        <f>IF(AD6=Rækker!B50,Rækker!B62,IF(AD6=Rækker!E50,Rækker!E62,IF(AD6=Rækker!H50,Rækker!H62,IF(AD6=Rækker!K50,Rækker!K62,IF(AD6=Rækker!N50,Rækker!N62,IF(AD6=Rækker!Q50,Rækker!Q62,IF(AD6=Rækker!T50,Rækker!T62,EP17)))))))</f>
        <v>2</v>
      </c>
      <c r="EP17" s="25">
        <f>IF(AD6=Rækker!W50,Rækker!W62,IF(AD6=Rækker!Z50,Rækker!Z62,IF(AD6=Rækker!AC50,Rækker!AC62,IF(AD6=Rækker!AF50,Rækker!AF62,IF(AD6=Rækker!AI50,Rækker!AI62,IF(AD6=Rækker!AL50,Rækker!AL62,IF(AD6=Rækker!AO50,Rækker!AO62,EQ17)))))))</f>
        <v>0</v>
      </c>
      <c r="EQ17" s="25">
        <f>IF(AD6=Rækker!AR50,Rækker!AR62,IF(AD6=Rækker!AU50,Rækker!AU62,IF(AD6=Rækker!AX50,Rækker!AX62,IF(AD6=Rækker!BA50,Rækker!BA62,IF(AD6=Rækker!BD50,Rækker!BD62,IF(AD6=Rækker!BG50,Rækker!BG62,0))))))</f>
        <v>0</v>
      </c>
      <c r="ER17" s="25">
        <f>IF(AD6=Rækker!B50,Rækker!C62,IF(AD6=Rækker!E50,Rækker!F62,IF(AD6=Rækker!H50,Rækker!I62,IF(AD6=Rækker!K50,Rækker!L62,IF(AD6=Rækker!N50,Rækker!O62,IF(AD6=Rækker!Q50,Rækker!R62,IF(AD6=Rækker!T50,Rækker!U62,ES17)))))))</f>
        <v>2</v>
      </c>
      <c r="ES17" s="25">
        <f>IF(AD6=Rækker!W50,Rækker!X62,IF(AD6=Rækker!Z50,Rækker!AA62,IF(AD6=Rækker!AC50,Rækker!AD62,IF(AD6=Rækker!AF50,Rækker!AG62,IF(AD6=Rækker!AI50,Rækker!AJ62,IF(AD6=Rækker!AL50,Rækker!AM62,IF(AD6=Rækker!AO50,Rækker!AP62,ET17)))))))</f>
        <v>0</v>
      </c>
      <c r="ET17" s="25">
        <f>IF(AD6=Rækker!AR50,Rækker!AS62,IF(AD6=Rækker!AU50,Rækker!AV62,IF(AD6=Rækker!AX50,Rækker!AY62,IF(AD6=Rækker!BA50,Rækker!BB62,IF(AD6=Rækker!BD50,Rækker!BE62,IF(AD6=Rækker!BG50,Rækker!BH62,0))))))</f>
        <v>0</v>
      </c>
      <c r="EU17" s="25">
        <f t="shared" si="67"/>
        <v>1</v>
      </c>
      <c r="EV17" s="25">
        <f t="shared" si="68"/>
        <v>1</v>
      </c>
      <c r="EW17" s="25">
        <f>IF(AF6=Rækker!B50,Rækker!B62,IF(AF6=Rækker!E50,Rækker!E62,IF(AF6=Rækker!H50,Rækker!H62,IF(AF6=Rækker!K50,Rækker!K62,IF(AF6=Rækker!N50,Rækker!N62,IF(AF6=Rækker!Q50,Rækker!Q62,IF(AF6=Rækker!T50,Rækker!T62,EX17)))))))</f>
        <v>1</v>
      </c>
      <c r="EX17" s="25">
        <f>IF(AF6=Rækker!W50,Rækker!W62,IF(AF6=Rækker!Z50,Rækker!Z62,IF(AF6=Rækker!AC50,Rækker!AC62,IF(AF6=Rækker!AF50,Rækker!AF62,IF(AF6=Rækker!AI50,Rækker!AI62,IF(AF6=Rækker!AL50,Rækker!AL62,IF(AF6=Rækker!AO50,Rækker!AO62,EY17)))))))</f>
        <v>1</v>
      </c>
      <c r="EY17" s="25">
        <f>IF(AF6=Rækker!AR50,Rækker!AR62,IF(AF6=Rækker!AU50,Rækker!AU62,IF(AF6=Rækker!AX50,Rækker!AX62,IF(AF6=Rækker!BA50,Rækker!BA62,IF(AF6=Rækker!BD50,Rækker!BD62,IF(AF6=Rækker!BG50,Rækker!BG62,0))))))</f>
        <v>1</v>
      </c>
      <c r="EZ17" s="25">
        <f>IF(AF6=Rækker!B50,Rækker!C62,IF(AF6=Rækker!E50,Rækker!F62,IF(AF6=Rækker!H50,Rækker!I62,IF(AF6=Rækker!K50,Rækker!L62,IF(AF6=Rækker!N50,Rækker!O62,IF(AF6=Rækker!Q50,Rækker!R62,IF(AF6=Rækker!T50,Rækker!U62,FA17)))))))</f>
        <v>1</v>
      </c>
      <c r="FA17" s="25">
        <f>IF(AF6=Rækker!W50,Rækker!X62,IF(AF6=Rækker!Z50,Rækker!AA62,IF(AF6=Rækker!AC50,Rækker!AD62,IF(AF6=Rækker!AF50,Rækker!AG62,IF(AF6=Rækker!AI50,Rækker!AJ62,IF(AF6=Rækker!AL50,Rækker!AM62,IF(AF6=Rækker!AO50,Rækker!AP62,FB17)))))))</f>
        <v>1</v>
      </c>
      <c r="FB17" s="25">
        <f>IF(AF6=Rækker!AR50,Rækker!AS62,IF(AF6=Rækker!AU50,Rækker!AV62,IF(AF6=Rækker!AX50,Rækker!AY62,IF(AF6=Rækker!BA50,Rækker!BB62,IF(AF6=Rækker!BD50,Rækker!BE62,IF(AF6=Rækker!BG50,Rækker!BH62,0))))))</f>
        <v>1</v>
      </c>
      <c r="FC17" s="25">
        <f t="shared" si="69"/>
        <v>2</v>
      </c>
      <c r="FD17" s="25" t="str">
        <f t="shared" si="70"/>
        <v>X2</v>
      </c>
      <c r="FE17" s="25">
        <f>IF(AH6=Rækker!B50,Rækker!B62,IF(AH6=Rækker!E50,Rækker!E62,IF(AH6=Rækker!H50,Rækker!H62,IF(AH6=Rækker!K50,Rækker!K62,IF(AH6=Rækker!N50,Rækker!N62,IF(AH6=Rækker!Q50,Rækker!Q62,IF(AH6=Rækker!T50,Rækker!T62,FF17)))))))</f>
        <v>2</v>
      </c>
      <c r="FF17" s="25">
        <f>IF(AH6=Rækker!W50,Rækker!W62,IF(AH6=Rækker!Z50,Rækker!Z62,IF(AH6=Rækker!AC50,Rækker!AC62,IF(AH6=Rækker!AF50,Rækker!AF62,IF(AH6=Rækker!AI50,Rækker!AI62,IF(AH6=Rækker!AL50,Rækker!AL62,IF(AH6=Rækker!AO50,Rækker!AO62,FG17)))))))</f>
        <v>2</v>
      </c>
      <c r="FG17" s="25">
        <f>IF(AH6=Rækker!AR50,Rækker!AR62,IF(AH6=Rækker!AU50,Rækker!AU62,IF(AH6=Rækker!AX50,Rækker!AX62,IF(AH6=Rækker!BA50,Rækker!BA62,IF(AH6=Rækker!BD50,Rækker!BD62,IF(AH6=Rækker!BG50,Rækker!BG62,0))))))</f>
        <v>2</v>
      </c>
      <c r="FH17" s="25" t="str">
        <f>IF(AH6=Rækker!B50,Rækker!C62,IF(AH6=Rækker!E50,Rækker!F62,IF(AH6=Rækker!H50,Rækker!I62,IF(AH6=Rækker!K50,Rækker!L62,IF(AH6=Rækker!N50,Rækker!O62,IF(AH6=Rækker!Q50,Rækker!R62,IF(AH6=Rækker!T50,Rækker!U62,FI17)))))))</f>
        <v>x2</v>
      </c>
      <c r="FI17" s="25" t="str">
        <f>IF(AH6=Rækker!W50,Rækker!X62,IF(AH6=Rækker!Z50,Rækker!AA62,IF(AH6=Rækker!AC50,Rækker!AD62,IF(AH6=Rækker!AF50,Rækker!AG62,IF(AH6=Rækker!AI50,Rækker!AJ62,IF(AH6=Rækker!AL50,Rækker!AM62,IF(AH6=Rækker!AO50,Rækker!AP62,FJ17)))))))</f>
        <v>x2</v>
      </c>
      <c r="FJ17" s="25" t="str">
        <f>IF(AH6=Rækker!AR50,Rækker!AS62,IF(AH6=Rækker!AU50,Rækker!AV62,IF(AH6=Rækker!AX50,Rækker!AY62,IF(AH6=Rækker!BA50,Rækker!BB62,IF(AH6=Rækker!BD50,Rækker!BE62,IF(AH6=Rækker!BG50,Rækker!BH62,0))))))</f>
        <v>x2</v>
      </c>
      <c r="FK17" s="25" t="str">
        <f t="shared" si="71"/>
        <v>X</v>
      </c>
      <c r="FL17" s="25" t="str">
        <f t="shared" si="72"/>
        <v>1X</v>
      </c>
      <c r="FM17" s="25" t="str">
        <f>IF(AJ6=Rækker!B50,Rækker!B62,IF(AJ6=Rækker!E50,Rækker!E62,IF(AJ6=Rækker!H50,Rækker!H62,IF(AJ6=Rækker!K50,Rækker!K62,IF(AJ6=Rækker!N50,Rækker!N62,IF(AJ6=Rækker!Q50,Rækker!Q62,IF(AJ6=Rækker!T50,Rækker!T62,FN17)))))))</f>
        <v>x</v>
      </c>
      <c r="FN17" s="25" t="str">
        <f>IF(AJ6=Rækker!W50,Rækker!W62,IF(AJ6=Rækker!Z50,Rækker!Z62,IF(AJ6=Rækker!AC50,Rækker!AC62,IF(AJ6=Rækker!AF50,Rækker!AF62,IF(AJ6=Rækker!AI50,Rækker!AI62,IF(AJ6=Rækker!AL50,Rækker!AL62,IF(AJ6=Rækker!AO50,Rækker!AO62,FO17)))))))</f>
        <v>x</v>
      </c>
      <c r="FO17" s="25" t="str">
        <f>IF(AJ6=Rækker!AR50,Rækker!AR62,IF(AJ6=Rækker!AU50,Rækker!AU62,IF(AJ6=Rækker!AX50,Rækker!AX62,IF(AJ6=Rækker!BA50,Rækker!BA62,IF(AJ6=Rækker!BD50,Rækker!BD62,IF(AJ6=Rækker!BG50,Rækker!BG62,0))))))</f>
        <v>x</v>
      </c>
      <c r="FP17" s="25" t="str">
        <f>IF(AJ6=Rækker!B50,Rækker!C62,IF(AJ6=Rækker!E50,Rækker!F62,IF(AJ6=Rækker!H50,Rækker!I62,IF(AJ6=Rækker!K50,Rækker!L62,IF(AJ6=Rækker!N50,Rækker!O62,IF(AJ6=Rækker!Q50,Rækker!R62,IF(AJ6=Rækker!T50,Rækker!U62,FQ17)))))))</f>
        <v>1x</v>
      </c>
      <c r="FQ17" s="25" t="str">
        <f>IF(AJ6=Rækker!W50,Rækker!X62,IF(AJ6=Rækker!Z50,Rækker!AA62,IF(AJ6=Rækker!AC50,Rækker!AD62,IF(AJ6=Rækker!AF50,Rækker!AG62,IF(AJ6=Rækker!AI50,Rækker!AJ62,IF(AJ6=Rækker!AL50,Rækker!AM62,IF(AJ6=Rækker!AO50,Rækker!AP62,FR17)))))))</f>
        <v>1x</v>
      </c>
      <c r="FR17" s="25" t="str">
        <f>IF(AJ6=Rækker!AR50,Rækker!AS62,IF(AJ6=Rækker!AU50,Rækker!AV62,IF(AJ6=Rækker!AX50,Rækker!AY62,IF(AJ6=Rækker!BA50,Rækker!BB62,IF(AJ6=Rækker!BD50,Rækker!BE62,IF(AJ6=Rækker!BG50,Rækker!BH62,0))))))</f>
        <v>1x</v>
      </c>
      <c r="FS17" s="25" t="str">
        <f t="shared" si="73"/>
        <v>X</v>
      </c>
      <c r="FT17" s="25" t="str">
        <f t="shared" si="74"/>
        <v>1X2</v>
      </c>
      <c r="FU17" s="25" t="str">
        <f>IF(AL6=Rækker!B50,Rækker!B62,IF(AL6=Rækker!E50,Rækker!E62,IF(AL6=Rækker!H50,Rækker!H62,IF(AL6=Rækker!K50,Rækker!K62,IF(AL6=Rækker!N50,Rækker!N62,IF(AL6=Rækker!Q50,Rækker!Q62,IF(AL6=Rækker!T50,Rækker!T62,FV17)))))))</f>
        <v>x</v>
      </c>
      <c r="FV17" s="25" t="str">
        <f>IF(AL6=Rækker!W50,Rækker!W62,IF(AL6=Rækker!Z50,Rækker!Z62,IF(AL6=Rækker!AC50,Rækker!AC62,IF(AL6=Rækker!AF50,Rækker!AF62,IF(AL6=Rækker!AI50,Rækker!AI62,IF(AL6=Rækker!AL50,Rækker!AL62,IF(AL6=Rækker!AO50,Rækker!AO62,FW17)))))))</f>
        <v>x</v>
      </c>
      <c r="FW17" s="25" t="str">
        <f>IF(AL6=Rækker!AR50,Rækker!AR62,IF(AL6=Rækker!AU50,Rækker!AU62,IF(AL6=Rækker!AX50,Rækker!AX62,IF(AL6=Rækker!BA50,Rækker!BA62,IF(AL6=Rækker!BD50,Rækker!BD62,IF(AL6=Rækker!BG50,Rækker!BG62,0))))))</f>
        <v>x</v>
      </c>
      <c r="FX17" s="25" t="str">
        <f>IF(AL6=Rækker!B50,Rækker!C62,IF(AL6=Rækker!E50,Rækker!F62,IF(AL6=Rækker!H50,Rækker!I62,IF(AL6=Rækker!K50,Rækker!L62,IF(AL6=Rækker!N50,Rækker!O62,IF(AL6=Rækker!Q50,Rækker!R62,IF(AL6=Rækker!T50,Rækker!U62,FY17)))))))</f>
        <v>1x2</v>
      </c>
      <c r="FY17" s="25" t="str">
        <f>IF(AL6=Rækker!W50,Rækker!X62,IF(AL6=Rækker!Z50,Rækker!AA62,IF(AL6=Rækker!AC50,Rækker!AD62,IF(AL6=Rækker!AF50,Rækker!AG62,IF(AL6=Rækker!AI50,Rækker!AJ62,IF(AL6=Rækker!AL50,Rækker!AM62,IF(AL6=Rækker!AO50,Rækker!AP62,FZ17)))))))</f>
        <v>1x2</v>
      </c>
      <c r="FZ17" s="25" t="str">
        <f>IF(AL6=Rækker!AR50,Rækker!AS62,IF(AL6=Rækker!AU50,Rækker!AV62,IF(AL6=Rækker!AX50,Rækker!AY62,IF(AL6=Rækker!BA50,Rækker!BB62,IF(AL6=Rækker!BD50,Rækker!BE62,IF(AL6=Rækker!BG50,Rækker!BH62,0))))))</f>
        <v>1x2</v>
      </c>
      <c r="GA17" s="25" t="str">
        <f t="shared" si="75"/>
        <v>1*</v>
      </c>
      <c r="GB17" s="25">
        <f t="shared" si="76"/>
        <v>1</v>
      </c>
      <c r="GC17" s="25" t="str">
        <f>IF(AN6=Rækker!B50,Rækker!B62,IF(AN6=Rækker!E50,Rækker!E62,IF(AN6=Rækker!H50,Rækker!H62,IF(AN6=Rækker!K50,Rækker!K62,IF(AN6=Rækker!N50,Rækker!N62,IF(AN6=Rækker!Q50,Rækker!Q62,IF(AN6=Rækker!T50,Rækker!T62,GD17)))))))</f>
        <v>1*</v>
      </c>
      <c r="GD17" s="25" t="str">
        <f>IF(AN6=Rækker!W50,Rækker!W62,IF(AN6=Rækker!Z50,Rækker!Z62,IF(AN6=Rækker!AC50,Rækker!AC62,IF(AN6=Rækker!AF50,Rækker!AF62,IF(AN6=Rækker!AI50,Rækker!AI62,IF(AN6=Rækker!AL50,Rækker!AL62,IF(AN6=Rækker!AO50,Rækker!AO62,GE17)))))))</f>
        <v>1*</v>
      </c>
      <c r="GE17" s="25">
        <f>IF(AN6=Rækker!AR50,Rækker!AR62,IF(AN6=Rækker!AU50,Rækker!AU62,IF(AN6=Rækker!AX50,Rækker!AX62,IF(AN6=Rækker!BA50,Rækker!BA62,IF(AN6=Rækker!BD50,Rækker!BD62,IF(AN6=Rækker!BG50,Rækker!BG62,0))))))</f>
        <v>0</v>
      </c>
      <c r="GF17" s="25">
        <f>IF(AN6=Rækker!B50,Rækker!C62,IF(AN6=Rækker!E50,Rækker!F62,IF(AN6=Rækker!H50,Rækker!I62,IF(AN6=Rækker!K50,Rækker!L62,IF(AN6=Rækker!N50,Rækker!O62,IF(AN6=Rækker!Q50,Rækker!R62,IF(AN6=Rækker!T50,Rækker!U62,GG17)))))))</f>
        <v>1</v>
      </c>
      <c r="GG17" s="25">
        <f>IF(AN6=Rækker!W50,Rækker!X62,IF(AN6=Rækker!Z50,Rækker!AA62,IF(AN6=Rækker!AC50,Rækker!AD62,IF(AN6=Rækker!AF50,Rækker!AG62,IF(AN6=Rækker!AI50,Rækker!AJ62,IF(AN6=Rækker!AL50,Rækker!AM62,IF(AN6=Rækker!AO50,Rækker!AP62,GH17)))))))</f>
        <v>1</v>
      </c>
      <c r="GH17" s="25">
        <f>IF(AN6=Rækker!AR50,Rækker!AS62,IF(AN6=Rækker!AU50,Rækker!AV62,IF(AN6=Rækker!AX50,Rækker!AY62,IF(AN6=Rækker!BA50,Rækker!BB62,IF(AN6=Rækker!BD50,Rækker!BE62,IF(AN6=Rækker!BG50,Rækker!BH62,0))))))</f>
        <v>0</v>
      </c>
      <c r="GI17" s="25" t="str">
        <f t="shared" si="77"/>
        <v>X</v>
      </c>
      <c r="GJ17" s="25" t="str">
        <f t="shared" si="78"/>
        <v>X2</v>
      </c>
      <c r="GK17" s="25" t="str">
        <f>IF(AP6=Rækker!B50,Rækker!B62,IF(AP6=Rækker!E50,Rækker!E62,IF(AP6=Rækker!H50,Rækker!H62,IF(AP6=Rækker!K50,Rækker!K62,IF(AP6=Rækker!N50,Rækker!N62,IF(AP6=Rækker!Q50,Rækker!Q62,IF(AP6=Rækker!T50,Rækker!T62,GL17)))))))</f>
        <v>x</v>
      </c>
      <c r="GL17" s="25">
        <f>IF(AP6=Rækker!W50,Rækker!W62,IF(AP6=Rækker!Z50,Rækker!Z62,IF(AP6=Rækker!AC50,Rækker!AC62,IF(AP6=Rækker!AF50,Rækker!AF62,IF(AP6=Rækker!AI50,Rækker!AI62,IF(AP6=Rækker!AL50,Rækker!AL62,IF(AP6=Rækker!AO50,Rækker!AO62,GM17)))))))</f>
        <v>0</v>
      </c>
      <c r="GM17" s="25">
        <f>IF(AP6=Rækker!AR50,Rækker!AR62,IF(AP6=Rækker!AU50,Rækker!AU62,IF(AP6=Rækker!AX50,Rækker!AX62,IF(AP6=Rækker!BA50,Rækker!BA62,IF(AP6=Rækker!BD50,Rækker!BD62,IF(AP6=Rækker!BG50,Rækker!BG62,0))))))</f>
        <v>0</v>
      </c>
      <c r="GN17" s="25" t="str">
        <f>IF(AP6=Rækker!B50,Rækker!C62,IF(AP6=Rækker!E50,Rækker!F62,IF(AP6=Rækker!H50,Rækker!I62,IF(AP6=Rækker!K50,Rækker!L62,IF(AP6=Rækker!N50,Rækker!O62,IF(AP6=Rækker!Q50,Rækker!R62,IF(AP6=Rækker!T50,Rækker!U62,GO17)))))))</f>
        <v>x2</v>
      </c>
      <c r="GO17" s="25">
        <f>IF(AP6=Rækker!W50,Rækker!X62,IF(AP6=Rækker!Z50,Rækker!AA62,IF(AP6=Rækker!AC50,Rækker!AD62,IF(AP6=Rækker!AF50,Rækker!AG62,IF(AP6=Rækker!AI50,Rækker!AJ62,IF(AP6=Rækker!AL50,Rækker!AM62,IF(AP6=Rækker!AO50,Rækker!AP62,GP17)))))))</f>
        <v>0</v>
      </c>
      <c r="GP17" s="25">
        <f>IF(AP6=Rækker!AR50,Rækker!AS62,IF(AP6=Rækker!AU50,Rækker!AV62,IF(AP6=Rækker!AX50,Rækker!AY62,IF(AP6=Rækker!BA50,Rækker!BB62,IF(AP6=Rækker!BD50,Rækker!BE62,IF(AP6=Rækker!BG50,Rækker!BH62,0))))))</f>
        <v>0</v>
      </c>
      <c r="GQ17" s="25">
        <f t="shared" si="79"/>
        <v>1</v>
      </c>
      <c r="GR17" s="25">
        <f t="shared" si="80"/>
        <v>1</v>
      </c>
      <c r="GS17" s="25">
        <f>IF(AR6=Rækker!B50,Rækker!B62,IF(AR6=Rækker!E50,Rækker!E62,IF(AR6=Rækker!H50,Rækker!H62,IF(AR6=Rækker!K50,Rækker!K62,IF(AR6=Rækker!N50,Rækker!N62,IF(AR6=Rækker!Q50,Rækker!Q62,IF(AR6=Rækker!T50,Rækker!T62,GT17)))))))</f>
        <v>1</v>
      </c>
      <c r="GT17" s="25">
        <f>IF(AR6=Rækker!W50,Rækker!W62,IF(AR6=Rækker!Z50,Rækker!Z62,IF(AR6=Rækker!AC50,Rækker!AC62,IF(AR6=Rækker!AF50,Rækker!AF62,IF(AR6=Rækker!AI50,Rækker!AI62,IF(AR6=Rækker!AL50,Rækker!AL62,IF(AR6=Rækker!AO50,Rækker!AO62,GU17)))))))</f>
        <v>0</v>
      </c>
      <c r="GU17" s="25">
        <f>IF(AR6=Rækker!AR50,Rækker!AR62,IF(AR6=Rækker!AU50,Rækker!AU62,IF(AR6=Rækker!AX50,Rækker!AX62,IF(AR6=Rækker!BA50,Rækker!BA62,IF(AR6=Rækker!BD50,Rækker!BD62,IF(AR6=Rækker!BG50,Rækker!BG62,0))))))</f>
        <v>0</v>
      </c>
      <c r="GV17" s="25">
        <f>IF(AR6=Rækker!B50,Rækker!C62,IF(AR6=Rækker!E50,Rækker!F62,IF(AR6=Rækker!H50,Rækker!I62,IF(AR6=Rækker!K50,Rækker!L62,IF(AR6=Rækker!N50,Rækker!O62,IF(AR6=Rækker!Q50,Rækker!R62,IF(AR6=Rækker!T50,Rækker!U62,GW17)))))))</f>
        <v>1</v>
      </c>
      <c r="GW17" s="25">
        <f>IF(AR6=Rækker!W50,Rækker!X62,IF(AR6=Rækker!Z50,Rækker!AA62,IF(AR6=Rækker!AC50,Rækker!AD62,IF(AR6=Rækker!AF50,Rækker!AG62,IF(AR6=Rækker!AI50,Rækker!AJ62,IF(AR6=Rækker!AL50,Rækker!AM62,IF(AR6=Rækker!AO50,Rækker!AP62,GX17)))))))</f>
        <v>0</v>
      </c>
      <c r="GX17" s="25">
        <f>IF(AR6=Rækker!AR50,Rækker!AS62,IF(AR6=Rækker!AU50,Rækker!AV62,IF(AR6=Rækker!AX50,Rækker!AY62,IF(AR6=Rækker!BA50,Rækker!BB62,IF(AR6=Rækker!BD50,Rækker!BE62,IF(AR6=Rækker!BG50,Rækker!BH62,0))))))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Plymouth - Huddersfield..........................................................................................</v>
      </c>
      <c r="D18" s="121" t="s">
        <v>109</v>
      </c>
      <c r="E18" s="92" t="str">
        <f>IF('1. Division'!E18&lt;&gt;"",'1. Division'!E18,"")</f>
        <v/>
      </c>
      <c r="F18" s="44" t="str">
        <f t="shared" si="0"/>
        <v>1*</v>
      </c>
      <c r="G18" s="45">
        <f t="shared" si="1"/>
        <v>1</v>
      </c>
      <c r="H18" s="44">
        <f t="shared" si="2"/>
        <v>1</v>
      </c>
      <c r="I18" s="46">
        <f t="shared" si="3"/>
        <v>12</v>
      </c>
      <c r="J18" s="44">
        <f t="shared" si="4"/>
        <v>1</v>
      </c>
      <c r="K18" s="45">
        <f t="shared" si="5"/>
        <v>12</v>
      </c>
      <c r="L18" s="44">
        <f t="shared" si="6"/>
        <v>1</v>
      </c>
      <c r="M18" s="45" t="str">
        <f t="shared" si="7"/>
        <v>1X</v>
      </c>
      <c r="N18" s="44">
        <f t="shared" si="8"/>
        <v>1</v>
      </c>
      <c r="O18" s="45">
        <f t="shared" si="9"/>
        <v>1</v>
      </c>
      <c r="P18" s="44">
        <f t="shared" si="10"/>
        <v>1</v>
      </c>
      <c r="Q18" s="45">
        <f t="shared" si="11"/>
        <v>12</v>
      </c>
      <c r="R18" s="44">
        <f t="shared" si="12"/>
        <v>1</v>
      </c>
      <c r="S18" s="45">
        <f t="shared" si="13"/>
        <v>1</v>
      </c>
      <c r="T18" s="44">
        <f t="shared" si="14"/>
        <v>1</v>
      </c>
      <c r="U18" s="45">
        <f t="shared" si="15"/>
        <v>1</v>
      </c>
      <c r="V18" s="44">
        <f t="shared" si="16"/>
        <v>1</v>
      </c>
      <c r="W18" s="45" t="str">
        <f t="shared" si="17"/>
        <v>1X</v>
      </c>
      <c r="X18" s="44">
        <f t="shared" si="18"/>
        <v>1</v>
      </c>
      <c r="Y18" s="45" t="str">
        <f t="shared" si="19"/>
        <v>1X</v>
      </c>
      <c r="Z18" s="44">
        <f t="shared" si="20"/>
        <v>1</v>
      </c>
      <c r="AA18" s="45">
        <f t="shared" si="21"/>
        <v>1</v>
      </c>
      <c r="AB18" s="44">
        <f t="shared" si="22"/>
        <v>1</v>
      </c>
      <c r="AC18" s="45" t="str">
        <f t="shared" si="23"/>
        <v>1X</v>
      </c>
      <c r="AD18" s="44">
        <f t="shared" si="24"/>
        <v>1</v>
      </c>
      <c r="AE18" s="45">
        <f t="shared" si="25"/>
        <v>1</v>
      </c>
      <c r="AF18" s="44">
        <f t="shared" si="26"/>
        <v>1</v>
      </c>
      <c r="AG18" s="45" t="str">
        <f t="shared" si="27"/>
        <v>1X</v>
      </c>
      <c r="AH18" s="44">
        <f t="shared" si="28"/>
        <v>1</v>
      </c>
      <c r="AI18" s="45" t="str">
        <f t="shared" si="29"/>
        <v>1X</v>
      </c>
      <c r="AJ18" s="44">
        <f t="shared" si="30"/>
        <v>1</v>
      </c>
      <c r="AK18" s="45">
        <f t="shared" si="31"/>
        <v>12</v>
      </c>
      <c r="AL18" s="44" t="str">
        <f t="shared" si="32"/>
        <v>1*</v>
      </c>
      <c r="AM18" s="45">
        <f t="shared" si="33"/>
        <v>1</v>
      </c>
      <c r="AN18" s="44" t="str">
        <f t="shared" si="34"/>
        <v>X</v>
      </c>
      <c r="AO18" s="45" t="str">
        <f t="shared" si="35"/>
        <v>1X2</v>
      </c>
      <c r="AP18" s="44">
        <f t="shared" si="36"/>
        <v>1</v>
      </c>
      <c r="AQ18" s="45">
        <f t="shared" si="37"/>
        <v>1</v>
      </c>
      <c r="AR18" s="44">
        <f t="shared" si="38"/>
        <v>1</v>
      </c>
      <c r="AS18" s="46">
        <f t="shared" si="39"/>
        <v>12</v>
      </c>
      <c r="AT18" s="21">
        <f t="shared" si="40"/>
        <v>0</v>
      </c>
      <c r="AU18" s="25" t="str">
        <f t="shared" si="41"/>
        <v>1*</v>
      </c>
      <c r="AV18" s="25">
        <f t="shared" si="42"/>
        <v>1</v>
      </c>
      <c r="AW18" s="25" t="str">
        <f>IF(F6=Rækker!B50,Rækker!B63,IF(F6=Rækker!E50,Rækker!E63,IF(F6=Rækker!H50,Rækker!H63,IF(F6=Rækker!K50,Rækker!K63,IF(F6=Rækker!N50,Rækker!N63,IF(F6=Rækker!Q50,Rækker!Q63,IF(F6=Rækker!T50,Rækker!T63,AX18)))))))</f>
        <v>1*</v>
      </c>
      <c r="AX18" s="25" t="str">
        <f>IF(F6=Rækker!W50,Rækker!W63,IF(F6=Rækker!Z50,Rækker!Z63,IF(F6=Rækker!AC50,Rækker!AC63,IF(F6=Rækker!AF50,Rækker!AF63,IF(F6=Rækker!AI50,Rækker!AI63,IF(F6=Rækker!AL50,Rækker!AL63,IF(F6=Rækker!AO50,Rækker!AO63,AY18)))))))</f>
        <v>1*</v>
      </c>
      <c r="AY18" s="25">
        <f>IF(F6=Rækker!AR50,Rækker!AR63,IF(F6=Rækker!AU50,Rækker!AU63,IF(F6=Rækker!AX50,Rækker!AX63,IF(F6=Rækker!BA50,Rækker!BA63,IF(F6=Rækker!BD50,Rækker!BD63,IF(F6=Rækker!BG50,Rækker!BG63,0))))))</f>
        <v>0</v>
      </c>
      <c r="AZ18" s="25">
        <f>IF(F6=Rækker!B50,Rækker!C63,IF(F6=Rækker!E50,Rækker!F63,IF(F6=Rækker!H50,Rækker!I63,IF(F6=Rækker!K50,Rækker!L63,IF(F6=Rækker!N50,Rækker!O63,IF(F6=Rækker!Q50,Rækker!R63,IF(F6=Rækker!T50,Rækker!U63,BA18)))))))</f>
        <v>1</v>
      </c>
      <c r="BA18" s="25">
        <f>IF(F6=Rækker!W50,Rækker!X63,IF(F6=Rækker!Z50,Rækker!AA63,IF(F6=Rækker!AC50,Rækker!AD63,IF(F6=Rækker!AF50,Rækker!AG63,IF(F6=Rækker!AI50,Rækker!AJ63,IF(F6=Rækker!AL50,Rækker!AM63,IF(F6=Rækker!AO50,Rækker!AP63,BB18)))))))</f>
        <v>1</v>
      </c>
      <c r="BB18" s="25">
        <f>IF(F6=Rækker!AR50,Rækker!AS63,IF(F6=Rækker!AU50,Rækker!AV63,IF(F6=Rækker!AX50,Rækker!AY63,IF(F6=Rækker!BA50,Rækker!BB63,IF(F6=Rækker!BD50,Rækker!BE63,IF(F6=Rækker!BG50,Rækker!BH63,0))))))</f>
        <v>0</v>
      </c>
      <c r="BC18" s="25">
        <f t="shared" si="43"/>
        <v>1</v>
      </c>
      <c r="BD18" s="25">
        <f t="shared" si="44"/>
        <v>12</v>
      </c>
      <c r="BE18" s="25">
        <f>IF(H6=Rækker!B50,Rækker!B63,IF(H6=Rækker!E50,Rækker!E63,IF(H6=Rækker!H50,Rækker!H63,IF(H6=Rækker!K50,Rækker!K63,IF(H6=Rækker!N50,Rækker!N63,IF(H6=Rækker!Q50,Rækker!Q63,IF(H6=Rækker!T50,Rækker!T63,BF18)))))))</f>
        <v>1</v>
      </c>
      <c r="BF18" s="25">
        <f>IF(H6=Rækker!W50,Rækker!W63,IF(H6=Rækker!Z50,Rækker!Z63,IF(H6=Rækker!AC50,Rækker!AC63,IF(H6=Rækker!AF50,Rækker!AF63,IF(H6=Rækker!AI50,Rækker!AI63,IF(H6=Rækker!AL50,Rækker!AL63,IF(H6=Rækker!AO50,Rækker!AO63,BG18)))))))</f>
        <v>1</v>
      </c>
      <c r="BG18" s="25">
        <f>IF(H6=Rækker!AR50,Rækker!AR63,IF(H6=Rækker!AU50,Rækker!AU63,IF(H6=Rækker!AX50,Rækker!AX63,IF(H6=Rækker!BA50,Rækker!BA63,IF(H6=Rækker!BD50,Rækker!BD63,IF(H6=Rækker!BG50,Rækker!BG63,0))))))</f>
        <v>0</v>
      </c>
      <c r="BH18" s="25">
        <f>IF(H6=Rækker!B50,Rækker!C63,IF(H6=Rækker!E50,Rækker!F63,IF(H6=Rækker!H50,Rækker!I63,IF(H6=Rækker!K50,Rækker!L63,IF(H6=Rækker!N50,Rækker!O63,IF(H6=Rækker!Q50,Rækker!R63,IF(H6=Rækker!T50,Rækker!U63,BI18)))))))</f>
        <v>12</v>
      </c>
      <c r="BI18" s="25">
        <f>IF(H6=Rækker!W50,Rækker!X63,IF(H6=Rækker!Z50,Rækker!AA63,IF(H6=Rækker!AC50,Rækker!AD63,IF(H6=Rækker!AF50,Rækker!AG63,IF(H6=Rækker!AI50,Rækker!AJ63,IF(H6=Rækker!AL50,Rækker!AM63,IF(H6=Rækker!AO50,Rækker!AP63,BJ18)))))))</f>
        <v>12</v>
      </c>
      <c r="BJ18" s="25">
        <f>IF(H6=Rækker!AR50,Rækker!AS63,IF(H6=Rækker!AU50,Rækker!AV63,IF(H6=Rækker!AX50,Rækker!AY63,IF(H6=Rækker!BA50,Rækker!BB63,IF(H6=Rækker!BD50,Rækker!BE63,IF(H6=Rækker!BG50,Rækker!BH63,0))))))</f>
        <v>0</v>
      </c>
      <c r="BK18" s="25">
        <f t="shared" si="45"/>
        <v>1</v>
      </c>
      <c r="BL18" s="25">
        <f t="shared" si="46"/>
        <v>12</v>
      </c>
      <c r="BM18" s="25">
        <f>IF(J6=Rækker!B50,Rækker!B63,IF(J6=Rækker!E50,Rækker!E63,IF(J6=Rækker!H50,Rækker!H63,IF(J6=Rækker!K50,Rækker!K63,IF(J6=Rækker!N50,Rækker!N63,IF(J6=Rækker!Q50,Rækker!Q63,IF(J6=Rækker!T50,Rækker!T63,BN18)))))))</f>
        <v>1</v>
      </c>
      <c r="BN18" s="25">
        <f>IF(J6=Rækker!W50,Rækker!W63,IF(J6=Rækker!Z50,Rækker!Z63,IF(J6=Rækker!AC50,Rækker!AC63,IF(J6=Rækker!AF50,Rækker!AF63,IF(J6=Rækker!AI50,Rækker!AI63,IF(J6=Rækker!AL50,Rækker!AL63,IF(J6=Rækker!AO50,Rækker!AO63,BO18)))))))</f>
        <v>0</v>
      </c>
      <c r="BO18" s="25">
        <f>IF(J6=Rækker!AR50,Rækker!AR63,IF(J6=Rækker!AU50,Rækker!AU63,IF(J6=Rækker!AX50,Rækker!AX63,IF(J6=Rækker!BA50,Rækker!BA63,IF(J6=Rækker!BD50,Rækker!BD63,IF(J6=Rækker!BG50,Rækker!BG63,0))))))</f>
        <v>0</v>
      </c>
      <c r="BP18" s="25">
        <f>IF(J6=Rækker!B50,Rækker!C63,IF(J6=Rækker!E50,Rækker!F63,IF(J6=Rækker!H50,Rækker!I63,IF(J6=Rækker!K50,Rækker!L63,IF(J6=Rækker!N50,Rækker!O63,IF(J6=Rækker!Q50,Rækker!R63,IF(J6=Rækker!T50,Rækker!U63,BQ18)))))))</f>
        <v>12</v>
      </c>
      <c r="BQ18" s="25">
        <f>IF(J6=Rækker!W50,Rækker!X63,IF(J6=Rækker!Z50,Rækker!AA63,IF(J6=Rækker!AC50,Rækker!AD63,IF(J6=Rækker!AF50,Rækker!AG63,IF(J6=Rækker!AI50,Rækker!AJ63,IF(J6=Rækker!AL50,Rækker!AM63,IF(J6=Rækker!AO50,Rækker!AP63,BR18)))))))</f>
        <v>0</v>
      </c>
      <c r="BR18" s="25">
        <f>IF(J6=Rækker!AR50,Rækker!AS63,IF(J6=Rækker!AU50,Rækker!AV63,IF(J6=Rækker!AX50,Rækker!AY63,IF(J6=Rækker!BA50,Rækker!BB63,IF(J6=Rækker!BD50,Rækker!BE63,IF(J6=Rækker!BG50,Rækker!BH63,0))))))</f>
        <v>0</v>
      </c>
      <c r="BS18" s="25">
        <f t="shared" si="47"/>
        <v>1</v>
      </c>
      <c r="BT18" s="25" t="str">
        <f t="shared" si="48"/>
        <v>1X</v>
      </c>
      <c r="BU18" s="25">
        <f>IF(L6=Rækker!B50,Rækker!B63,IF(L6=Rækker!E50,Rækker!E63,IF(L6=Rækker!H50,Rækker!H63,IF(L6=Rækker!K50,Rækker!K63,IF(L6=Rækker!N50,Rækker!N63,IF(L6=Rækker!Q50,Rækker!Q63,IF(L6=Rækker!T50,Rækker!T63,BV18)))))))</f>
        <v>1</v>
      </c>
      <c r="BV18" s="25">
        <f>IF(L6=Rækker!W50,Rækker!W63,IF(L6=Rækker!Z50,Rækker!Z63,IF(L6=Rækker!AC50,Rækker!AC63,IF(L6=Rækker!AF50,Rækker!AF63,IF(L6=Rækker!AI50,Rækker!AI63,IF(L6=Rækker!AL50,Rækker!AL63,IF(L6=Rækker!AO50,Rækker!AO63,BW18)))))))</f>
        <v>0</v>
      </c>
      <c r="BW18" s="25">
        <f>IF(L6=Rækker!AR50,Rækker!AR63,IF(L6=Rækker!AU50,Rækker!AU63,IF(L6=Rækker!AX50,Rækker!AX63,IF(L6=Rækker!BA50,Rækker!BA63,IF(L6=Rækker!BD50,Rækker!BD63,IF(L6=Rækker!BG50,Rækker!BG63,0))))))</f>
        <v>0</v>
      </c>
      <c r="BX18" s="25" t="str">
        <f>IF(L6=Rækker!B50,Rækker!C63,IF(L6=Rækker!E50,Rækker!F63,IF(L6=Rækker!H50,Rækker!I63,IF(L6=Rækker!K50,Rækker!L63,IF(L6=Rækker!N50,Rækker!O63,IF(L6=Rækker!Q50,Rækker!R63,IF(L6=Rækker!T50,Rækker!U63,BY18)))))))</f>
        <v>1x</v>
      </c>
      <c r="BY18" s="25">
        <f>IF(L6=Rækker!W50,Rækker!X63,IF(L6=Rækker!Z50,Rækker!AA63,IF(L6=Rækker!AC50,Rækker!AD63,IF(L6=Rækker!AF50,Rækker!AG63,IF(L6=Rækker!AI50,Rækker!AJ63,IF(L6=Rækker!AL50,Rækker!AM63,IF(L6=Rækker!AO50,Rækker!AP63,BZ18)))))))</f>
        <v>0</v>
      </c>
      <c r="BZ18" s="25">
        <f>IF(L6=Rækker!AR50,Rækker!AS63,IF(L6=Rækker!AU50,Rækker!AV63,IF(L6=Rækker!AX50,Rækker!AY63,IF(L6=Rækker!BA50,Rækker!BB63,IF(L6=Rækker!BD50,Rækker!BE63,IF(L6=Rækker!BG50,Rækker!BH63,0))))))</f>
        <v>0</v>
      </c>
      <c r="CA18" s="25">
        <f t="shared" si="49"/>
        <v>1</v>
      </c>
      <c r="CB18" s="25">
        <f t="shared" si="50"/>
        <v>1</v>
      </c>
      <c r="CC18" s="25">
        <f>IF(N6=Rækker!B50,Rækker!B63,IF(N6=Rækker!E50,Rækker!E63,IF(N6=Rækker!H50,Rækker!H63,IF(N6=Rækker!K50,Rækker!K63,IF(N6=Rækker!N50,Rækker!N63,IF(N6=Rækker!Q50,Rækker!Q63,IF(N6=Rækker!T50,Rækker!T63,CD18)))))))</f>
        <v>1</v>
      </c>
      <c r="CD18" s="25">
        <f>IF(N6=Rækker!W50,Rækker!W63,IF(N6=Rækker!Z50,Rækker!Z63,IF(N6=Rækker!AC50,Rækker!AC63,IF(N6=Rækker!AF50,Rækker!AF63,IF(N6=Rækker!AI50,Rækker!AI63,IF(N6=Rækker!AL50,Rækker!AL63,IF(N6=Rækker!AO50,Rækker!AO63,CE18)))))))</f>
        <v>1</v>
      </c>
      <c r="CE18" s="25">
        <f>IF(N6=Rækker!AR50,Rækker!AR63,IF(N6=Rækker!AU50,Rækker!AU63,IF(N6=Rækker!AX50,Rækker!AX63,IF(N6=Rækker!BA50,Rækker!BA63,IF(N6=Rækker!BD50,Rækker!BD63,IF(N6=Rækker!BG50,Rækker!BG63,0))))))</f>
        <v>0</v>
      </c>
      <c r="CF18" s="25">
        <f>IF(N6=Rækker!B50,Rækker!C63,IF(N6=Rækker!E50,Rækker!F63,IF(N6=Rækker!H50,Rækker!I63,IF(N6=Rækker!K50,Rækker!L63,IF(N6=Rækker!N50,Rækker!O63,IF(N6=Rækker!Q50,Rækker!R63,IF(N6=Rækker!T50,Rækker!U63,CG18)))))))</f>
        <v>1</v>
      </c>
      <c r="CG18" s="25">
        <f>IF(N6=Rækker!W50,Rækker!X63,IF(N6=Rækker!Z50,Rækker!AA63,IF(N6=Rækker!AC50,Rækker!AD63,IF(N6=Rækker!AF50,Rækker!AG63,IF(N6=Rækker!AI50,Rækker!AJ63,IF(N6=Rækker!AL50,Rækker!AM63,IF(N6=Rækker!AO50,Rækker!AP63,CH18)))))))</f>
        <v>1</v>
      </c>
      <c r="CH18" s="25">
        <f>IF(N6=Rækker!AR50,Rækker!AS63,IF(N6=Rækker!AU50,Rækker!AV63,IF(N6=Rækker!AX50,Rækker!AY63,IF(N6=Rækker!BA50,Rækker!BB63,IF(N6=Rækker!BD50,Rækker!BE63,IF(N6=Rækker!BG50,Rækker!BH63,0))))))</f>
        <v>0</v>
      </c>
      <c r="CI18" s="25">
        <f t="shared" si="51"/>
        <v>1</v>
      </c>
      <c r="CJ18" s="25">
        <f t="shared" si="52"/>
        <v>12</v>
      </c>
      <c r="CK18" s="25">
        <f>IF(P6=Rækker!B50,Rækker!B63,IF(P6=Rækker!E50,Rækker!E63,IF(P6=Rækker!H50,Rækker!H63,IF(P6=Rækker!K50,Rækker!K63,IF(P6=Rækker!N50,Rækker!N63,IF(P6=Rækker!Q50,Rækker!Q63,IF(P6=Rækker!T50,Rækker!T63,CL18)))))))</f>
        <v>1</v>
      </c>
      <c r="CL18" s="25">
        <f>IF(P6=Rækker!W50,Rækker!W63,IF(P6=Rækker!Z50,Rækker!Z63,IF(P6=Rækker!AC50,Rækker!AC63,IF(P6=Rækker!AF50,Rækker!AF63,IF(P6=Rækker!AI50,Rækker!AI63,IF(P6=Rækker!AL50,Rækker!AL63,IF(P6=Rækker!AO50,Rækker!AO63,CM18)))))))</f>
        <v>1</v>
      </c>
      <c r="CM18" s="25">
        <f>IF(P6=Rækker!AR50,Rækker!AR63,IF(P6=Rækker!AU50,Rækker!AU63,IF(P6=Rækker!AX50,Rækker!AX63,IF(P6=Rækker!BA50,Rækker!BA63,IF(P6=Rækker!BD50,Rækker!BD63,IF(P6=Rækker!BG50,Rækker!BG63,0))))))</f>
        <v>1</v>
      </c>
      <c r="CN18" s="25">
        <f>IF(P6=Rækker!B50,Rækker!C63,IF(P6=Rækker!E50,Rækker!F63,IF(P6=Rækker!H50,Rækker!I63,IF(P6=Rækker!K50,Rækker!L63,IF(P6=Rækker!N50,Rækker!O63,IF(P6=Rækker!Q50,Rækker!R63,IF(P6=Rækker!T50,Rækker!U63,CO18)))))))</f>
        <v>12</v>
      </c>
      <c r="CO18" s="25">
        <f>IF(P6=Rækker!W50,Rækker!X63,IF(P6=Rækker!Z50,Rækker!AA63,IF(P6=Rækker!AC50,Rækker!AD63,IF(P6=Rækker!AF50,Rækker!AG63,IF(P6=Rækker!AI50,Rækker!AJ63,IF(P6=Rækker!AL50,Rækker!AM63,IF(P6=Rækker!AO50,Rækker!AP63,CP18)))))))</f>
        <v>12</v>
      </c>
      <c r="CP18" s="25">
        <f>IF(P6=Rækker!AR50,Rækker!AS63,IF(P6=Rækker!AU50,Rækker!AV63,IF(P6=Rækker!AX50,Rækker!AY63,IF(P6=Rækker!BA50,Rækker!BB63,IF(P6=Rækker!BD50,Rækker!BE63,IF(P6=Rækker!BG50,Rækker!BH63,0))))))</f>
        <v>12</v>
      </c>
      <c r="CQ18" s="25">
        <f t="shared" si="53"/>
        <v>1</v>
      </c>
      <c r="CR18" s="25">
        <f t="shared" si="54"/>
        <v>1</v>
      </c>
      <c r="CS18" s="25">
        <f>IF(R6=Rækker!B50,Rækker!B63,IF(R6=Rækker!E50,Rækker!E63,IF(R6=Rækker!H50,Rækker!H63,IF(R6=Rækker!K50,Rækker!K63,IF(R6=Rækker!N50,Rækker!N63,IF(R6=Rækker!Q50,Rækker!Q63,IF(R6=Rækker!T50,Rækker!T63,CT18)))))))</f>
        <v>1</v>
      </c>
      <c r="CT18" s="25">
        <f>IF(R6=Rækker!W50,Rækker!W63,IF(R6=Rækker!Z50,Rækker!Z63,IF(R6=Rækker!AC50,Rækker!AC63,IF(R6=Rækker!AF50,Rækker!AF63,IF(R6=Rækker!AI50,Rækker!AI63,IF(R6=Rækker!AL50,Rækker!AL63,IF(R6=Rækker!AO50,Rækker!AO63,CU18)))))))</f>
        <v>0</v>
      </c>
      <c r="CU18" s="25">
        <f>IF(R6=Rækker!AR50,Rækker!AR63,IF(R6=Rækker!AU50,Rækker!AU63,IF(R6=Rækker!AX50,Rækker!AX63,IF(R6=Rækker!BA50,Rækker!BA63,IF(R6=Rækker!BD50,Rækker!BD63,IF(R6=Rækker!BG50,Rækker!BG63,0))))))</f>
        <v>0</v>
      </c>
      <c r="CV18" s="25">
        <f>IF(R6=Rækker!B50,Rækker!C63,IF(R6=Rækker!E50,Rækker!F63,IF(R6=Rækker!H50,Rækker!I63,IF(R6=Rækker!K50,Rækker!L63,IF(R6=Rækker!N50,Rækker!O63,IF(R6=Rækker!Q50,Rækker!R63,IF(R6=Rækker!T50,Rækker!U63,CW18)))))))</f>
        <v>1</v>
      </c>
      <c r="CW18" s="25">
        <f>IF(R6=Rækker!W50,Rækker!X63,IF(R6=Rækker!Z50,Rækker!AA63,IF(R6=Rækker!AC50,Rækker!AD63,IF(R6=Rækker!AF50,Rækker!AG63,IF(R6=Rækker!AI50,Rækker!AJ63,IF(R6=Rækker!AL50,Rækker!AM63,IF(R6=Rækker!AO50,Rækker!AP63,CX18)))))))</f>
        <v>0</v>
      </c>
      <c r="CX18" s="25">
        <f>IF(R6=Rækker!AR50,Rækker!AS63,IF(R6=Rækker!AU50,Rækker!AV63,IF(R6=Rækker!AX50,Rækker!AY63,IF(R6=Rækker!BA50,Rækker!BB63,IF(R6=Rækker!BD50,Rækker!BE63,IF(R6=Rækker!BG50,Rækker!BH63,0))))))</f>
        <v>0</v>
      </c>
      <c r="CY18" s="25">
        <f t="shared" si="55"/>
        <v>1</v>
      </c>
      <c r="CZ18" s="25">
        <f t="shared" si="56"/>
        <v>1</v>
      </c>
      <c r="DA18" s="25">
        <f>IF(T6=Rækker!B50,Rækker!B63,IF(T6=Rækker!E50,Rækker!E63,IF(T6=Rækker!H50,Rækker!H63,IF(T6=Rækker!K50,Rækker!K63,IF(T6=Rækker!N50,Rækker!N63,IF(T6=Rækker!Q50,Rækker!Q63,IF(T6=Rækker!T50,Rækker!T63,DB18)))))))</f>
        <v>1</v>
      </c>
      <c r="DB18" s="25">
        <f>IF(T6=Rækker!W50,Rækker!W63,IF(T6=Rækker!Z50,Rækker!Z63,IF(T6=Rækker!AC50,Rækker!AC63,IF(T6=Rækker!AF50,Rækker!AF63,IF(T6=Rækker!AI50,Rækker!AI63,IF(T6=Rækker!AL50,Rækker!AL63,IF(T6=Rækker!AO50,Rækker!AO63,DC18)))))))</f>
        <v>0</v>
      </c>
      <c r="DC18" s="25">
        <f>IF(T6=Rækker!AR50,Rækker!AR63,IF(T6=Rækker!AU50,Rækker!AU63,IF(T6=Rækker!AX50,Rækker!AX63,IF(T6=Rækker!BA50,Rækker!BA63,IF(T6=Rækker!BD50,Rækker!BD63,IF(T6=Rækker!BG50,Rækker!BG63,0))))))</f>
        <v>0</v>
      </c>
      <c r="DD18" s="25">
        <f>IF(T6=Rækker!B50,Rækker!C63,IF(T6=Rækker!E50,Rækker!F63,IF(T6=Rækker!H50,Rækker!I63,IF(T6=Rækker!K50,Rækker!L63,IF(T6=Rækker!N50,Rækker!O63,IF(T6=Rækker!Q50,Rækker!R63,IF(T6=Rækker!T50,Rækker!U63,DE18)))))))</f>
        <v>1</v>
      </c>
      <c r="DE18" s="25">
        <f>IF(T6=Rækker!W50,Rækker!X63,IF(T6=Rækker!Z50,Rækker!AA63,IF(T6=Rækker!AC50,Rækker!AD63,IF(T6=Rækker!AF50,Rækker!AG63,IF(T6=Rækker!AI50,Rækker!AJ63,IF(T6=Rækker!AL50,Rækker!AM63,IF(T6=Rækker!AO50,Rækker!AP63,DF18)))))))</f>
        <v>0</v>
      </c>
      <c r="DF18" s="25">
        <f>IF(T6=Rækker!AR50,Rækker!AS63,IF(T6=Rækker!AU50,Rækker!AV63,IF(T6=Rækker!AX50,Rækker!AY63,IF(T6=Rækker!BA50,Rækker!BB63,IF(T6=Rækker!BD50,Rækker!BE63,IF(T6=Rækker!BG50,Rækker!BH63,0))))))</f>
        <v>0</v>
      </c>
      <c r="DG18" s="25">
        <f t="shared" si="57"/>
        <v>1</v>
      </c>
      <c r="DH18" s="25" t="str">
        <f t="shared" si="58"/>
        <v>1X</v>
      </c>
      <c r="DI18" s="25">
        <f>IF(V6=Rækker!B50,Rækker!B63,IF(V6=Rækker!E50,Rækker!E63,IF(V6=Rækker!H50,Rækker!H63,IF(V6=Rækker!K50,Rækker!K63,IF(V6=Rækker!N50,Rækker!N63,IF(V6=Rækker!Q50,Rækker!Q63,IF(V6=Rækker!T50,Rækker!T63,DJ18)))))))</f>
        <v>1</v>
      </c>
      <c r="DJ18" s="25">
        <f>IF(V6=Rækker!W50,Rækker!W63,IF(V6=Rækker!Z50,Rækker!Z63,IF(V6=Rækker!AC50,Rækker!AC63,IF(V6=Rækker!AF50,Rækker!AF63,IF(V6=Rækker!AI50,Rækker!AI63,IF(V6=Rækker!AL50,Rækker!AL63,IF(V6=Rækker!AO50,Rækker!AO63,DK18)))))))</f>
        <v>1</v>
      </c>
      <c r="DK18" s="25">
        <f>IF(V6=Rækker!AR50,Rækker!AR63,IF(V6=Rækker!AU50,Rækker!AU63,IF(V6=Rækker!AX50,Rækker!AX63,IF(V6=Rækker!BA50,Rækker!BA63,IF(V6=Rækker!BD50,Rækker!BD63,IF(V6=Rækker!BG50,Rækker!BG63,0))))))</f>
        <v>1</v>
      </c>
      <c r="DL18" s="25" t="str">
        <f>IF(V6=Rækker!B50,Rækker!C63,IF(V6=Rækker!E50,Rækker!F63,IF(V6=Rækker!H50,Rækker!I63,IF(V6=Rækker!K50,Rækker!L63,IF(V6=Rækker!N50,Rækker!O63,IF(V6=Rækker!Q50,Rækker!R63,IF(V6=Rækker!T50,Rækker!U63,DM18)))))))</f>
        <v>1x</v>
      </c>
      <c r="DM18" s="25" t="str">
        <f>IF(V6=Rækker!W50,Rækker!X63,IF(V6=Rækker!Z50,Rækker!AA63,IF(V6=Rækker!AC50,Rækker!AD63,IF(V6=Rækker!AF50,Rækker!AG63,IF(V6=Rækker!AI50,Rækker!AJ63,IF(V6=Rækker!AL50,Rækker!AM63,IF(V6=Rækker!AO50,Rækker!AP63,DN18)))))))</f>
        <v>1x</v>
      </c>
      <c r="DN18" s="25" t="str">
        <f>IF(V6=Rækker!AR50,Rækker!AS63,IF(V6=Rækker!AU50,Rækker!AV63,IF(V6=Rækker!AX50,Rækker!AY63,IF(V6=Rækker!BA50,Rækker!BB63,IF(V6=Rækker!BD50,Rækker!BE63,IF(V6=Rækker!BG50,Rækker!BH63,0))))))</f>
        <v>1x</v>
      </c>
      <c r="DO18" s="25">
        <f t="shared" si="59"/>
        <v>1</v>
      </c>
      <c r="DP18" s="25" t="str">
        <f t="shared" si="60"/>
        <v>1X</v>
      </c>
      <c r="DQ18" s="25">
        <f>IF(X6=Rækker!B50,Rækker!B63,IF(X6=Rækker!E50,Rækker!E63,IF(X6=Rækker!H50,Rækker!H63,IF(X6=Rækker!K50,Rækker!K63,IF(X6=Rækker!N50,Rækker!N63,IF(X6=Rækker!Q50,Rækker!Q63,IF(X6=Rækker!T50,Rækker!T63,DR18)))))))</f>
        <v>1</v>
      </c>
      <c r="DR18" s="25">
        <f>IF(X6=Rækker!W50,Rækker!W63,IF(X6=Rækker!Z50,Rækker!Z63,IF(X6=Rækker!AC50,Rækker!AC63,IF(X6=Rækker!AF50,Rækker!AF63,IF(X6=Rækker!AI50,Rækker!AI63,IF(X6=Rækker!AL50,Rækker!AL63,IF(X6=Rækker!AO50,Rækker!AO63,DS18)))))))</f>
        <v>1</v>
      </c>
      <c r="DS18" s="25">
        <f>IF(X6=Rækker!AR50,Rækker!AR63,IF(X6=Rækker!AU50,Rækker!AU63,IF(X6=Rækker!AX50,Rækker!AX63,IF(X6=Rækker!BA50,Rækker!BA63,IF(X6=Rækker!BD50,Rækker!BD63,IF(X6=Rækker!BG50,Rækker!BG63,0))))))</f>
        <v>0</v>
      </c>
      <c r="DT18" s="25" t="str">
        <f>IF(X6=Rækker!B50,Rækker!C63,IF(X6=Rækker!E50,Rækker!F63,IF(X6=Rækker!H50,Rækker!I63,IF(X6=Rækker!K50,Rækker!L63,IF(X6=Rækker!N50,Rækker!O63,IF(X6=Rækker!Q50,Rækker!R63,IF(X6=Rækker!T50,Rækker!U63,DU18)))))))</f>
        <v>1x</v>
      </c>
      <c r="DU18" s="25" t="str">
        <f>IF(X6=Rækker!W50,Rækker!X63,IF(X6=Rækker!Z50,Rækker!AA63,IF(X6=Rækker!AC50,Rækker!AD63,IF(X6=Rækker!AF50,Rækker!AG63,IF(X6=Rækker!AI50,Rækker!AJ63,IF(X6=Rækker!AL50,Rækker!AM63,IF(X6=Rækker!AO50,Rækker!AP63,DV18)))))))</f>
        <v>1x</v>
      </c>
      <c r="DV18" s="25">
        <f>IF(X6=Rækker!AR50,Rækker!AS63,IF(X6=Rækker!AU50,Rækker!AV63,IF(X6=Rækker!AX50,Rækker!AY63,IF(X6=Rækker!BA50,Rækker!BB63,IF(X6=Rækker!BD50,Rækker!BE63,IF(X6=Rækker!BG50,Rækker!BH63,0))))))</f>
        <v>0</v>
      </c>
      <c r="DW18" s="25">
        <f t="shared" si="61"/>
        <v>1</v>
      </c>
      <c r="DX18" s="25">
        <f t="shared" si="62"/>
        <v>1</v>
      </c>
      <c r="DY18" s="25">
        <f>IF(Z6=Rækker!B50,Rækker!B63,IF(Z6=Rækker!E50,Rækker!E63,IF(Z6=Rækker!H50,Rækker!H63,IF(Z6=Rækker!K50,Rækker!K63,IF(Z6=Rækker!N50,Rækker!N63,IF(Z6=Rækker!Q50,Rækker!Q63,IF(Z6=Rækker!T50,Rækker!T63,DZ18)))))))</f>
        <v>1</v>
      </c>
      <c r="DZ18" s="25">
        <f>IF(Z6=Rækker!W50,Rækker!W63,IF(Z6=Rækker!Z50,Rækker!Z63,IF(Z6=Rækker!AC50,Rækker!AC63,IF(Z6=Rækker!AF50,Rækker!AF63,IF(Z6=Rækker!AI50,Rækker!AI63,IF(Z6=Rækker!AL50,Rækker!AL63,IF(Z6=Rækker!AO50,Rækker!AO63,EA18)))))))</f>
        <v>1</v>
      </c>
      <c r="EA18" s="25">
        <f>IF(Z6=Rækker!AR50,Rækker!AR63,IF(Z6=Rækker!AU50,Rækker!AU63,IF(Z6=Rækker!AX50,Rækker!AX63,IF(Z6=Rækker!BA50,Rækker!BA63,IF(Z6=Rækker!BD50,Rækker!BD63,IF(Z6=Rækker!BG50,Rækker!BG63,0))))))</f>
        <v>0</v>
      </c>
      <c r="EB18" s="25">
        <f>IF(Z6=Rækker!B50,Rækker!C63,IF(Z6=Rækker!E50,Rækker!F63,IF(Z6=Rækker!H50,Rækker!I63,IF(Z6=Rækker!K50,Rækker!L63,IF(Z6=Rækker!N50,Rækker!O63,IF(Z6=Rækker!Q50,Rækker!R63,IF(Z6=Rækker!T50,Rækker!U63,EC18)))))))</f>
        <v>1</v>
      </c>
      <c r="EC18" s="25">
        <f>IF(Z6=Rækker!W50,Rækker!X63,IF(Z6=Rækker!Z50,Rækker!AA63,IF(Z6=Rækker!AC50,Rækker!AD63,IF(Z6=Rækker!AF50,Rækker!AG63,IF(Z6=Rækker!AI50,Rækker!AJ63,IF(Z6=Rækker!AL50,Rækker!AM63,IF(Z6=Rækker!AO50,Rækker!AP63,ED18)))))))</f>
        <v>1</v>
      </c>
      <c r="ED18" s="25">
        <f>IF(Z6=Rækker!AR50,Rækker!AS63,IF(Z6=Rækker!AU50,Rækker!AV63,IF(Z6=Rækker!AX50,Rækker!AY63,IF(Z6=Rækker!BA50,Rækker!BB63,IF(Z6=Rækker!BD50,Rækker!BE63,IF(Z6=Rækker!BG50,Rækker!BH63,0))))))</f>
        <v>0</v>
      </c>
      <c r="EE18" s="25">
        <f t="shared" si="63"/>
        <v>1</v>
      </c>
      <c r="EF18" s="25" t="str">
        <f t="shared" si="64"/>
        <v>1X</v>
      </c>
      <c r="EG18" s="25">
        <f>IF(AB6=Rækker!B50,Rækker!B63,IF(AB6=Rækker!E50,Rækker!E63,IF(AB6=Rækker!H50,Rækker!H63,IF(AB6=Rækker!K50,Rækker!K63,IF(AB6=Rækker!N50,Rækker!N63,IF(AB6=Rækker!Q50,Rækker!Q63,IF(AB6=Rækker!T50,Rækker!T63,EH18)))))))</f>
        <v>1</v>
      </c>
      <c r="EH18" s="25">
        <f>IF(AB6=Rækker!W50,Rækker!W63,IF(AB6=Rækker!Z50,Rækker!Z63,IF(AB6=Rækker!AC50,Rækker!AC63,IF(AB6=Rækker!AF50,Rækker!AF63,IF(AB6=Rækker!AI50,Rækker!AI63,IF(AB6=Rækker!AL50,Rækker!AL63,IF(AB6=Rækker!AO50,Rækker!AO63,EI18)))))))</f>
        <v>1</v>
      </c>
      <c r="EI18" s="25">
        <f>IF(AB6=Rækker!AR50,Rækker!AR63,IF(AB6=Rækker!AU50,Rækker!AU63,IF(AB6=Rækker!AX50,Rækker!AX63,IF(AB6=Rækker!BA50,Rækker!BA63,IF(AB6=Rækker!BD50,Rækker!BD63,IF(AB6=Rækker!BG50,Rækker!BG63,0))))))</f>
        <v>0</v>
      </c>
      <c r="EJ18" s="25" t="str">
        <f>IF(AB6=Rækker!B50,Rækker!C63,IF(AB6=Rækker!E50,Rækker!F63,IF(AB6=Rækker!H50,Rækker!I63,IF(AB6=Rækker!K50,Rækker!L63,IF(AB6=Rækker!N50,Rækker!O63,IF(AB6=Rækker!Q50,Rækker!R63,IF(AB6=Rækker!T50,Rækker!U63,EK18)))))))</f>
        <v>1X</v>
      </c>
      <c r="EK18" s="25" t="str">
        <f>IF(AB6=Rækker!W50,Rækker!X63,IF(AB6=Rækker!Z50,Rækker!AA63,IF(AB6=Rækker!AC50,Rækker!AD63,IF(AB6=Rækker!AF50,Rækker!AG63,IF(AB6=Rækker!AI50,Rækker!AJ63,IF(AB6=Rækker!AL50,Rækker!AM63,IF(AB6=Rækker!AO50,Rækker!AP63,EL18)))))))</f>
        <v>1X</v>
      </c>
      <c r="EL18" s="25">
        <f>IF(AB6=Rækker!AR50,Rækker!AS63,IF(AB6=Rækker!AU50,Rækker!AV63,IF(AB6=Rækker!AX50,Rækker!AY63,IF(AB6=Rækker!BA50,Rækker!BB63,IF(AB6=Rækker!BD50,Rækker!BE63,IF(AB6=Rækker!BG50,Rækker!BH63,0))))))</f>
        <v>0</v>
      </c>
      <c r="EM18" s="25">
        <f t="shared" si="65"/>
        <v>1</v>
      </c>
      <c r="EN18" s="25">
        <f t="shared" si="66"/>
        <v>1</v>
      </c>
      <c r="EO18" s="25">
        <f>IF(AD6=Rækker!B50,Rækker!B63,IF(AD6=Rækker!E50,Rækker!E63,IF(AD6=Rækker!H50,Rækker!H63,IF(AD6=Rækker!K50,Rækker!K63,IF(AD6=Rækker!N50,Rækker!N63,IF(AD6=Rækker!Q50,Rækker!Q63,IF(AD6=Rækker!T50,Rækker!T63,EP18)))))))</f>
        <v>1</v>
      </c>
      <c r="EP18" s="25">
        <f>IF(AD6=Rækker!W50,Rækker!W63,IF(AD6=Rækker!Z50,Rækker!Z63,IF(AD6=Rækker!AC50,Rækker!AC63,IF(AD6=Rækker!AF50,Rækker!AF63,IF(AD6=Rækker!AI50,Rækker!AI63,IF(AD6=Rækker!AL50,Rækker!AL63,IF(AD6=Rækker!AO50,Rækker!AO63,EQ18)))))))</f>
        <v>0</v>
      </c>
      <c r="EQ18" s="25">
        <f>IF(AD6=Rækker!AR50,Rækker!AR63,IF(AD6=Rækker!AU50,Rækker!AU63,IF(AD6=Rækker!AX50,Rækker!AX63,IF(AD6=Rækker!BA50,Rækker!BA63,IF(AD6=Rækker!BD50,Rækker!BD63,IF(AD6=Rækker!BG50,Rækker!BG63,0))))))</f>
        <v>0</v>
      </c>
      <c r="ER18" s="25">
        <f>IF(AD6=Rækker!B50,Rækker!C63,IF(AD6=Rækker!E50,Rækker!F63,IF(AD6=Rækker!H50,Rækker!I63,IF(AD6=Rækker!K50,Rækker!L63,IF(AD6=Rækker!N50,Rækker!O63,IF(AD6=Rækker!Q50,Rækker!R63,IF(AD6=Rækker!T50,Rækker!U63,ES18)))))))</f>
        <v>1</v>
      </c>
      <c r="ES18" s="25">
        <f>IF(AD6=Rækker!W50,Rækker!X63,IF(AD6=Rækker!Z50,Rækker!AA63,IF(AD6=Rækker!AC50,Rækker!AD63,IF(AD6=Rækker!AF50,Rækker!AG63,IF(AD6=Rækker!AI50,Rækker!AJ63,IF(AD6=Rækker!AL50,Rækker!AM63,IF(AD6=Rækker!AO50,Rækker!AP63,ET18)))))))</f>
        <v>0</v>
      </c>
      <c r="ET18" s="25">
        <f>IF(AD6=Rækker!AR50,Rækker!AS63,IF(AD6=Rækker!AU50,Rækker!AV63,IF(AD6=Rækker!AX50,Rækker!AY63,IF(AD6=Rækker!BA50,Rækker!BB63,IF(AD6=Rækker!BD50,Rækker!BE63,IF(AD6=Rækker!BG50,Rækker!BH63,0))))))</f>
        <v>0</v>
      </c>
      <c r="EU18" s="25">
        <f t="shared" si="67"/>
        <v>1</v>
      </c>
      <c r="EV18" s="25" t="str">
        <f t="shared" si="68"/>
        <v>1X</v>
      </c>
      <c r="EW18" s="25">
        <f>IF(AF6=Rækker!B50,Rækker!B63,IF(AF6=Rækker!E50,Rækker!E63,IF(AF6=Rækker!H50,Rækker!H63,IF(AF6=Rækker!K50,Rækker!K63,IF(AF6=Rækker!N50,Rækker!N63,IF(AF6=Rækker!Q50,Rækker!Q63,IF(AF6=Rækker!T50,Rækker!T63,EX18)))))))</f>
        <v>1</v>
      </c>
      <c r="EX18" s="25">
        <f>IF(AF6=Rækker!W50,Rækker!W63,IF(AF6=Rækker!Z50,Rækker!Z63,IF(AF6=Rækker!AC50,Rækker!AC63,IF(AF6=Rækker!AF50,Rækker!AF63,IF(AF6=Rækker!AI50,Rækker!AI63,IF(AF6=Rækker!AL50,Rækker!AL63,IF(AF6=Rækker!AO50,Rækker!AO63,EY18)))))))</f>
        <v>1</v>
      </c>
      <c r="EY18" s="25">
        <f>IF(AF6=Rækker!AR50,Rækker!AR63,IF(AF6=Rækker!AU50,Rækker!AU63,IF(AF6=Rækker!AX50,Rækker!AX63,IF(AF6=Rækker!BA50,Rækker!BA63,IF(AF6=Rækker!BD50,Rækker!BD63,IF(AF6=Rækker!BG50,Rækker!BG63,0))))))</f>
        <v>1</v>
      </c>
      <c r="EZ18" s="25" t="str">
        <f>IF(AF6=Rækker!B50,Rækker!C63,IF(AF6=Rækker!E50,Rækker!F63,IF(AF6=Rækker!H50,Rækker!I63,IF(AF6=Rækker!K50,Rækker!L63,IF(AF6=Rækker!N50,Rækker!O63,IF(AF6=Rækker!Q50,Rækker!R63,IF(AF6=Rækker!T50,Rækker!U63,FA18)))))))</f>
        <v>1x</v>
      </c>
      <c r="FA18" s="25" t="str">
        <f>IF(AF6=Rækker!W50,Rækker!X63,IF(AF6=Rækker!Z50,Rækker!AA63,IF(AF6=Rækker!AC50,Rækker!AD63,IF(AF6=Rækker!AF50,Rækker!AG63,IF(AF6=Rækker!AI50,Rækker!AJ63,IF(AF6=Rækker!AL50,Rækker!AM63,IF(AF6=Rækker!AO50,Rækker!AP63,FB18)))))))</f>
        <v>1x</v>
      </c>
      <c r="FB18" s="25" t="str">
        <f>IF(AF6=Rækker!AR50,Rækker!AS63,IF(AF6=Rækker!AU50,Rækker!AV63,IF(AF6=Rækker!AX50,Rækker!AY63,IF(AF6=Rækker!BA50,Rækker!BB63,IF(AF6=Rækker!BD50,Rækker!BE63,IF(AF6=Rækker!BG50,Rækker!BH63,0))))))</f>
        <v>1x</v>
      </c>
      <c r="FC18" s="25">
        <f t="shared" si="69"/>
        <v>1</v>
      </c>
      <c r="FD18" s="25" t="str">
        <f t="shared" si="70"/>
        <v>1X</v>
      </c>
      <c r="FE18" s="25">
        <f>IF(AH6=Rækker!B50,Rækker!B63,IF(AH6=Rækker!E50,Rækker!E63,IF(AH6=Rækker!H50,Rækker!H63,IF(AH6=Rækker!K50,Rækker!K63,IF(AH6=Rækker!N50,Rækker!N63,IF(AH6=Rækker!Q50,Rækker!Q63,IF(AH6=Rækker!T50,Rækker!T63,FF18)))))))</f>
        <v>1</v>
      </c>
      <c r="FF18" s="25">
        <f>IF(AH6=Rækker!W50,Rækker!W63,IF(AH6=Rækker!Z50,Rækker!Z63,IF(AH6=Rækker!AC50,Rækker!AC63,IF(AH6=Rækker!AF50,Rækker!AF63,IF(AH6=Rækker!AI50,Rækker!AI63,IF(AH6=Rækker!AL50,Rækker!AL63,IF(AH6=Rækker!AO50,Rækker!AO63,FG18)))))))</f>
        <v>1</v>
      </c>
      <c r="FG18" s="25">
        <f>IF(AH6=Rækker!AR50,Rækker!AR63,IF(AH6=Rækker!AU50,Rækker!AU63,IF(AH6=Rækker!AX50,Rækker!AX63,IF(AH6=Rækker!BA50,Rækker!BA63,IF(AH6=Rækker!BD50,Rækker!BD63,IF(AH6=Rækker!BG50,Rækker!BG63,0))))))</f>
        <v>1</v>
      </c>
      <c r="FH18" s="25" t="str">
        <f>IF(AH6=Rækker!B50,Rækker!C63,IF(AH6=Rækker!E50,Rækker!F63,IF(AH6=Rækker!H50,Rækker!I63,IF(AH6=Rækker!K50,Rækker!L63,IF(AH6=Rækker!N50,Rækker!O63,IF(AH6=Rækker!Q50,Rækker!R63,IF(AH6=Rækker!T50,Rækker!U63,FI18)))))))</f>
        <v>1x</v>
      </c>
      <c r="FI18" s="25" t="str">
        <f>IF(AH6=Rækker!W50,Rækker!X63,IF(AH6=Rækker!Z50,Rækker!AA63,IF(AH6=Rækker!AC50,Rækker!AD63,IF(AH6=Rækker!AF50,Rækker!AG63,IF(AH6=Rækker!AI50,Rækker!AJ63,IF(AH6=Rækker!AL50,Rækker!AM63,IF(AH6=Rækker!AO50,Rækker!AP63,FJ18)))))))</f>
        <v>1x</v>
      </c>
      <c r="FJ18" s="25" t="str">
        <f>IF(AH6=Rækker!AR50,Rækker!AS63,IF(AH6=Rækker!AU50,Rækker!AV63,IF(AH6=Rækker!AX50,Rækker!AY63,IF(AH6=Rækker!BA50,Rækker!BB63,IF(AH6=Rækker!BD50,Rækker!BE63,IF(AH6=Rækker!BG50,Rækker!BH63,0))))))</f>
        <v>1x</v>
      </c>
      <c r="FK18" s="25">
        <f t="shared" si="71"/>
        <v>1</v>
      </c>
      <c r="FL18" s="25">
        <f t="shared" si="72"/>
        <v>12</v>
      </c>
      <c r="FM18" s="25">
        <f>IF(AJ6=Rækker!B50,Rækker!B63,IF(AJ6=Rækker!E50,Rækker!E63,IF(AJ6=Rækker!H50,Rækker!H63,IF(AJ6=Rækker!K50,Rækker!K63,IF(AJ6=Rækker!N50,Rækker!N63,IF(AJ6=Rækker!Q50,Rækker!Q63,IF(AJ6=Rækker!T50,Rækker!T63,FN18)))))))</f>
        <v>1</v>
      </c>
      <c r="FN18" s="25">
        <f>IF(AJ6=Rækker!W50,Rækker!W63,IF(AJ6=Rækker!Z50,Rækker!Z63,IF(AJ6=Rækker!AC50,Rækker!AC63,IF(AJ6=Rækker!AF50,Rækker!AF63,IF(AJ6=Rækker!AI50,Rækker!AI63,IF(AJ6=Rækker!AL50,Rækker!AL63,IF(AJ6=Rækker!AO50,Rækker!AO63,FO18)))))))</f>
        <v>1</v>
      </c>
      <c r="FO18" s="25">
        <f>IF(AJ6=Rækker!AR50,Rækker!AR63,IF(AJ6=Rækker!AU50,Rækker!AU63,IF(AJ6=Rækker!AX50,Rækker!AX63,IF(AJ6=Rækker!BA50,Rækker!BA63,IF(AJ6=Rækker!BD50,Rækker!BD63,IF(AJ6=Rækker!BG50,Rækker!BG63,0))))))</f>
        <v>1</v>
      </c>
      <c r="FP18" s="25">
        <f>IF(AJ6=Rækker!B50,Rækker!C63,IF(AJ6=Rækker!E50,Rækker!F63,IF(AJ6=Rækker!H50,Rækker!I63,IF(AJ6=Rækker!K50,Rækker!L63,IF(AJ6=Rækker!N50,Rækker!O63,IF(AJ6=Rækker!Q50,Rækker!R63,IF(AJ6=Rækker!T50,Rækker!U63,FQ18)))))))</f>
        <v>12</v>
      </c>
      <c r="FQ18" s="25">
        <f>IF(AJ6=Rækker!W50,Rækker!X63,IF(AJ6=Rækker!Z50,Rækker!AA63,IF(AJ6=Rækker!AC50,Rækker!AD63,IF(AJ6=Rækker!AF50,Rækker!AG63,IF(AJ6=Rækker!AI50,Rækker!AJ63,IF(AJ6=Rækker!AL50,Rækker!AM63,IF(AJ6=Rækker!AO50,Rækker!AP63,FR18)))))))</f>
        <v>12</v>
      </c>
      <c r="FR18" s="25">
        <f>IF(AJ6=Rækker!AR50,Rækker!AS63,IF(AJ6=Rækker!AU50,Rækker!AV63,IF(AJ6=Rækker!AX50,Rækker!AY63,IF(AJ6=Rækker!BA50,Rækker!BB63,IF(AJ6=Rækker!BD50,Rækker!BE63,IF(AJ6=Rækker!BG50,Rækker!BH63,0))))))</f>
        <v>12</v>
      </c>
      <c r="FS18" s="25" t="str">
        <f t="shared" si="73"/>
        <v>1*</v>
      </c>
      <c r="FT18" s="25">
        <f t="shared" si="74"/>
        <v>1</v>
      </c>
      <c r="FU18" s="25" t="str">
        <f>IF(AL6=Rækker!B50,Rækker!B63,IF(AL6=Rækker!E50,Rækker!E63,IF(AL6=Rækker!H50,Rækker!H63,IF(AL6=Rækker!K50,Rækker!K63,IF(AL6=Rækker!N50,Rækker!N63,IF(AL6=Rækker!Q50,Rækker!Q63,IF(AL6=Rækker!T50,Rækker!T63,FV18)))))))</f>
        <v>1*</v>
      </c>
      <c r="FV18" s="25" t="str">
        <f>IF(AL6=Rækker!W50,Rækker!W63,IF(AL6=Rækker!Z50,Rækker!Z63,IF(AL6=Rækker!AC50,Rækker!AC63,IF(AL6=Rækker!AF50,Rækker!AF63,IF(AL6=Rækker!AI50,Rækker!AI63,IF(AL6=Rækker!AL50,Rækker!AL63,IF(AL6=Rækker!AO50,Rækker!AO63,FW18)))))))</f>
        <v>1*</v>
      </c>
      <c r="FW18" s="25" t="str">
        <f>IF(AL6=Rækker!AR50,Rækker!AR63,IF(AL6=Rækker!AU50,Rækker!AU63,IF(AL6=Rækker!AX50,Rækker!AX63,IF(AL6=Rækker!BA50,Rækker!BA63,IF(AL6=Rækker!BD50,Rækker!BD63,IF(AL6=Rækker!BG50,Rækker!BG63,0))))))</f>
        <v>1*</v>
      </c>
      <c r="FX18" s="25">
        <f>IF(AL6=Rækker!B50,Rækker!C63,IF(AL6=Rækker!E50,Rækker!F63,IF(AL6=Rækker!H50,Rækker!I63,IF(AL6=Rækker!K50,Rækker!L63,IF(AL6=Rækker!N50,Rækker!O63,IF(AL6=Rækker!Q50,Rækker!R63,IF(AL6=Rækker!T50,Rækker!U63,FY18)))))))</f>
        <v>1</v>
      </c>
      <c r="FY18" s="25">
        <f>IF(AL6=Rækker!W50,Rækker!X63,IF(AL6=Rækker!Z50,Rækker!AA63,IF(AL6=Rækker!AC50,Rækker!AD63,IF(AL6=Rækker!AF50,Rækker!AG63,IF(AL6=Rækker!AI50,Rækker!AJ63,IF(AL6=Rækker!AL50,Rækker!AM63,IF(AL6=Rækker!AO50,Rækker!AP63,FZ18)))))))</f>
        <v>1</v>
      </c>
      <c r="FZ18" s="25">
        <f>IF(AL6=Rækker!AR50,Rækker!AS63,IF(AL6=Rækker!AU50,Rækker!AV63,IF(AL6=Rækker!AX50,Rækker!AY63,IF(AL6=Rækker!BA50,Rækker!BB63,IF(AL6=Rækker!BD50,Rækker!BE63,IF(AL6=Rækker!BG50,Rækker!BH63,0))))))</f>
        <v>1</v>
      </c>
      <c r="GA18" s="25" t="str">
        <f t="shared" si="75"/>
        <v>X</v>
      </c>
      <c r="GB18" s="25" t="str">
        <f t="shared" si="76"/>
        <v>1X2</v>
      </c>
      <c r="GC18" s="25" t="str">
        <f>IF(AN6=Rækker!B50,Rækker!B63,IF(AN6=Rækker!E50,Rækker!E63,IF(AN6=Rækker!H50,Rækker!H63,IF(AN6=Rækker!K50,Rækker!K63,IF(AN6=Rækker!N50,Rækker!N63,IF(AN6=Rækker!Q50,Rækker!Q63,IF(AN6=Rækker!T50,Rækker!T63,GD18)))))))</f>
        <v>x</v>
      </c>
      <c r="GD18" s="25" t="str">
        <f>IF(AN6=Rækker!W50,Rækker!W63,IF(AN6=Rækker!Z50,Rækker!Z63,IF(AN6=Rækker!AC50,Rækker!AC63,IF(AN6=Rækker!AF50,Rækker!AF63,IF(AN6=Rækker!AI50,Rækker!AI63,IF(AN6=Rækker!AL50,Rækker!AL63,IF(AN6=Rækker!AO50,Rækker!AO63,GE18)))))))</f>
        <v>x</v>
      </c>
      <c r="GE18" s="25">
        <f>IF(AN6=Rækker!AR50,Rækker!AR63,IF(AN6=Rækker!AU50,Rækker!AU63,IF(AN6=Rækker!AX50,Rækker!AX63,IF(AN6=Rækker!BA50,Rækker!BA63,IF(AN6=Rækker!BD50,Rækker!BD63,IF(AN6=Rækker!BG50,Rækker!BG63,0))))))</f>
        <v>0</v>
      </c>
      <c r="GF18" s="25" t="str">
        <f>IF(AN6=Rækker!B50,Rækker!C63,IF(AN6=Rækker!E50,Rækker!F63,IF(AN6=Rækker!H50,Rækker!I63,IF(AN6=Rækker!K50,Rækker!L63,IF(AN6=Rækker!N50,Rækker!O63,IF(AN6=Rækker!Q50,Rækker!R63,IF(AN6=Rækker!T50,Rækker!U63,GG18)))))))</f>
        <v>1x2</v>
      </c>
      <c r="GG18" s="25" t="str">
        <f>IF(AN6=Rækker!W50,Rækker!X63,IF(AN6=Rækker!Z50,Rækker!AA63,IF(AN6=Rækker!AC50,Rækker!AD63,IF(AN6=Rækker!AF50,Rækker!AG63,IF(AN6=Rækker!AI50,Rækker!AJ63,IF(AN6=Rækker!AL50,Rækker!AM63,IF(AN6=Rækker!AO50,Rækker!AP63,GH18)))))))</f>
        <v>1x2</v>
      </c>
      <c r="GH18" s="25">
        <f>IF(AN6=Rækker!AR50,Rækker!AS63,IF(AN6=Rækker!AU50,Rækker!AV63,IF(AN6=Rækker!AX50,Rækker!AY63,IF(AN6=Rækker!BA50,Rækker!BB63,IF(AN6=Rækker!BD50,Rækker!BE63,IF(AN6=Rækker!BG50,Rækker!BH63,0))))))</f>
        <v>0</v>
      </c>
      <c r="GI18" s="25">
        <f t="shared" si="77"/>
        <v>1</v>
      </c>
      <c r="GJ18" s="25">
        <f t="shared" si="78"/>
        <v>1</v>
      </c>
      <c r="GK18" s="25">
        <f>IF(AP6=Rækker!B50,Rækker!B63,IF(AP6=Rækker!E50,Rækker!E63,IF(AP6=Rækker!H50,Rækker!H63,IF(AP6=Rækker!K50,Rækker!K63,IF(AP6=Rækker!N50,Rækker!N63,IF(AP6=Rækker!Q50,Rækker!Q63,IF(AP6=Rækker!T50,Rækker!T63,GL18)))))))</f>
        <v>1</v>
      </c>
      <c r="GL18" s="25">
        <f>IF(AP6=Rækker!W50,Rækker!W63,IF(AP6=Rækker!Z50,Rækker!Z63,IF(AP6=Rækker!AC50,Rækker!AC63,IF(AP6=Rækker!AF50,Rækker!AF63,IF(AP6=Rækker!AI50,Rækker!AI63,IF(AP6=Rækker!AL50,Rækker!AL63,IF(AP6=Rækker!AO50,Rækker!AO63,GM18)))))))</f>
        <v>0</v>
      </c>
      <c r="GM18" s="25">
        <f>IF(AP6=Rækker!AR50,Rækker!AR63,IF(AP6=Rækker!AU50,Rækker!AU63,IF(AP6=Rækker!AX50,Rækker!AX63,IF(AP6=Rækker!BA50,Rækker!BA63,IF(AP6=Rækker!BD50,Rækker!BD63,IF(AP6=Rækker!BG50,Rækker!BG63,0))))))</f>
        <v>0</v>
      </c>
      <c r="GN18" s="25">
        <f>IF(AP6=Rækker!B50,Rækker!C63,IF(AP6=Rækker!E50,Rækker!F63,IF(AP6=Rækker!H50,Rækker!I63,IF(AP6=Rækker!K50,Rækker!L63,IF(AP6=Rækker!N50,Rækker!O63,IF(AP6=Rækker!Q50,Rækker!R63,IF(AP6=Rækker!T50,Rækker!U63,GO18)))))))</f>
        <v>1</v>
      </c>
      <c r="GO18" s="25">
        <f>IF(AP6=Rækker!W50,Rækker!X63,IF(AP6=Rækker!Z50,Rækker!AA63,IF(AP6=Rækker!AC50,Rækker!AD63,IF(AP6=Rækker!AF50,Rækker!AG63,IF(AP6=Rækker!AI50,Rækker!AJ63,IF(AP6=Rækker!AL50,Rækker!AM63,IF(AP6=Rækker!AO50,Rækker!AP63,GP18)))))))</f>
        <v>0</v>
      </c>
      <c r="GP18" s="25">
        <f>IF(AP6=Rækker!AR50,Rækker!AS63,IF(AP6=Rækker!AU50,Rækker!AV63,IF(AP6=Rækker!AX50,Rækker!AY63,IF(AP6=Rækker!BA50,Rækker!BB63,IF(AP6=Rækker!BD50,Rækker!BE63,IF(AP6=Rækker!BG50,Rækker!BH63,0))))))</f>
        <v>0</v>
      </c>
      <c r="GQ18" s="25">
        <f t="shared" si="79"/>
        <v>1</v>
      </c>
      <c r="GR18" s="25">
        <f t="shared" si="80"/>
        <v>12</v>
      </c>
      <c r="GS18" s="25">
        <f>IF(AR6=Rækker!B50,Rækker!B63,IF(AR6=Rækker!E50,Rækker!E63,IF(AR6=Rækker!H50,Rækker!H63,IF(AR6=Rækker!K50,Rækker!K63,IF(AR6=Rækker!N50,Rækker!N63,IF(AR6=Rækker!Q50,Rækker!Q63,IF(AR6=Rækker!T50,Rækker!T63,GT18)))))))</f>
        <v>1</v>
      </c>
      <c r="GT18" s="25">
        <f>IF(AR6=Rækker!W50,Rækker!W63,IF(AR6=Rækker!Z50,Rækker!Z63,IF(AR6=Rækker!AC50,Rækker!AC63,IF(AR6=Rækker!AF50,Rækker!AF63,IF(AR6=Rækker!AI50,Rækker!AI63,IF(AR6=Rækker!AL50,Rækker!AL63,IF(AR6=Rækker!AO50,Rækker!AO63,GU18)))))))</f>
        <v>0</v>
      </c>
      <c r="GU18" s="25">
        <f>IF(AR6=Rækker!AR50,Rækker!AR63,IF(AR6=Rækker!AU50,Rækker!AU63,IF(AR6=Rækker!AX50,Rækker!AX63,IF(AR6=Rækker!BA50,Rækker!BA63,IF(AR6=Rækker!BD50,Rækker!BD63,IF(AR6=Rækker!BG50,Rækker!BG63,0))))))</f>
        <v>0</v>
      </c>
      <c r="GV18" s="25">
        <f>IF(AR6=Rækker!B50,Rækker!C63,IF(AR6=Rækker!E50,Rækker!F63,IF(AR6=Rækker!H50,Rækker!I63,IF(AR6=Rækker!K50,Rækker!L63,IF(AR6=Rækker!N50,Rækker!O63,IF(AR6=Rækker!Q50,Rækker!R63,IF(AR6=Rækker!T50,Rækker!U63,GW18)))))))</f>
        <v>12</v>
      </c>
      <c r="GW18" s="25">
        <f>IF(AR6=Rækker!W50,Rækker!X63,IF(AR6=Rækker!Z50,Rækker!AA63,IF(AR6=Rækker!AC50,Rækker!AD63,IF(AR6=Rækker!AF50,Rækker!AG63,IF(AR6=Rækker!AI50,Rækker!AJ63,IF(AR6=Rækker!AL50,Rækker!AM63,IF(AR6=Rækker!AO50,Rækker!AP63,GX18)))))))</f>
        <v>0</v>
      </c>
      <c r="GX18" s="25">
        <f>IF(AR6=Rækker!AR50,Rækker!AS63,IF(AR6=Rækker!AU50,Rækker!AV63,IF(AR6=Rækker!AX50,Rækker!AY63,IF(AR6=Rækker!BA50,Rækker!BB63,IF(AR6=Rækker!BD50,Rækker!BE63,IF(AR6=Rækker!BG50,Rækker!BH63,0))))))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Stevenage - Reading..........................................................................................</v>
      </c>
      <c r="D19" s="121" t="s">
        <v>109</v>
      </c>
      <c r="E19" s="94" t="str">
        <f>IF('1. Division'!E19&lt;&gt;"",'1. Division'!E19,"")</f>
        <v/>
      </c>
      <c r="F19" s="36">
        <f t="shared" si="0"/>
        <v>1</v>
      </c>
      <c r="G19" s="38">
        <f t="shared" si="1"/>
        <v>1</v>
      </c>
      <c r="H19" s="36">
        <f t="shared" si="2"/>
        <v>1</v>
      </c>
      <c r="I19" s="37">
        <f t="shared" si="3"/>
        <v>1</v>
      </c>
      <c r="J19" s="36">
        <f t="shared" si="4"/>
        <v>1</v>
      </c>
      <c r="K19" s="38" t="str">
        <f t="shared" si="5"/>
        <v>1X</v>
      </c>
      <c r="L19" s="36">
        <f t="shared" si="6"/>
        <v>1</v>
      </c>
      <c r="M19" s="38">
        <f t="shared" si="7"/>
        <v>12</v>
      </c>
      <c r="N19" s="36">
        <f t="shared" si="8"/>
        <v>1</v>
      </c>
      <c r="O19" s="38">
        <f t="shared" si="9"/>
        <v>1</v>
      </c>
      <c r="P19" s="36" t="str">
        <f t="shared" si="10"/>
        <v>X</v>
      </c>
      <c r="Q19" s="38" t="str">
        <f t="shared" si="11"/>
        <v>X</v>
      </c>
      <c r="R19" s="36">
        <f t="shared" si="12"/>
        <v>1</v>
      </c>
      <c r="S19" s="38" t="str">
        <f t="shared" si="13"/>
        <v>1X</v>
      </c>
      <c r="T19" s="36" t="str">
        <f t="shared" si="14"/>
        <v>X</v>
      </c>
      <c r="U19" s="38" t="str">
        <f t="shared" si="15"/>
        <v>1X2</v>
      </c>
      <c r="V19" s="36">
        <f t="shared" si="16"/>
        <v>1</v>
      </c>
      <c r="W19" s="38">
        <f t="shared" si="17"/>
        <v>1</v>
      </c>
      <c r="X19" s="36">
        <f t="shared" si="18"/>
        <v>1</v>
      </c>
      <c r="Y19" s="38" t="str">
        <f t="shared" si="19"/>
        <v>1X</v>
      </c>
      <c r="Z19" s="36">
        <f t="shared" si="20"/>
        <v>1</v>
      </c>
      <c r="AA19" s="38" t="str">
        <f t="shared" si="21"/>
        <v>1X</v>
      </c>
      <c r="AB19" s="36">
        <f t="shared" si="22"/>
        <v>1</v>
      </c>
      <c r="AC19" s="38">
        <f t="shared" si="23"/>
        <v>12</v>
      </c>
      <c r="AD19" s="36">
        <f t="shared" si="24"/>
        <v>1</v>
      </c>
      <c r="AE19" s="38" t="str">
        <f t="shared" si="25"/>
        <v>1X</v>
      </c>
      <c r="AF19" s="36" t="str">
        <f t="shared" si="26"/>
        <v>X</v>
      </c>
      <c r="AG19" s="38" t="str">
        <f t="shared" si="27"/>
        <v>1X</v>
      </c>
      <c r="AH19" s="36" t="str">
        <f t="shared" si="28"/>
        <v>X</v>
      </c>
      <c r="AI19" s="38" t="str">
        <f t="shared" si="29"/>
        <v>1X</v>
      </c>
      <c r="AJ19" s="36">
        <f t="shared" si="30"/>
        <v>1</v>
      </c>
      <c r="AK19" s="38">
        <f t="shared" si="31"/>
        <v>1</v>
      </c>
      <c r="AL19" s="36">
        <f t="shared" si="32"/>
        <v>1</v>
      </c>
      <c r="AM19" s="38" t="str">
        <f t="shared" si="33"/>
        <v>1X</v>
      </c>
      <c r="AN19" s="36">
        <f t="shared" si="34"/>
        <v>1</v>
      </c>
      <c r="AO19" s="38" t="str">
        <f t="shared" si="35"/>
        <v>1X</v>
      </c>
      <c r="AP19" s="36">
        <f t="shared" si="36"/>
        <v>1</v>
      </c>
      <c r="AQ19" s="38" t="str">
        <f t="shared" si="37"/>
        <v>1X</v>
      </c>
      <c r="AR19" s="36">
        <f t="shared" si="38"/>
        <v>1</v>
      </c>
      <c r="AS19" s="37">
        <f t="shared" si="39"/>
        <v>12</v>
      </c>
      <c r="AT19" s="21">
        <f t="shared" si="40"/>
        <v>0</v>
      </c>
      <c r="AU19" s="25">
        <f t="shared" si="41"/>
        <v>1</v>
      </c>
      <c r="AV19" s="25">
        <f t="shared" si="42"/>
        <v>1</v>
      </c>
      <c r="AW19" s="25">
        <f>IF(F6=Rækker!B50,Rækker!B64,IF(F6=Rækker!E50,Rækker!E64,IF(F6=Rækker!H50,Rækker!H64,IF(F6=Rækker!K50,Rækker!K64,IF(F6=Rækker!N50,Rækker!N64,IF(F6=Rækker!Q50,Rækker!Q64,IF(F6=Rækker!T50,Rækker!T64,AX19)))))))</f>
        <v>1</v>
      </c>
      <c r="AX19" s="25">
        <f>IF(F6=Rækker!W50,Rækker!W64,IF(F6=Rækker!Z50,Rækker!Z64,IF(F6=Rækker!AC50,Rækker!AC64,IF(F6=Rækker!AF50,Rækker!AF64,IF(F6=Rækker!AI50,Rækker!AI64,IF(F6=Rækker!AL50,Rækker!AL64,IF(F6=Rækker!AO50,Rækker!AO64,AY19)))))))</f>
        <v>1</v>
      </c>
      <c r="AY19" s="25">
        <f>IF(F6=Rækker!AR50,Rækker!AR64,IF(F6=Rækker!AU50,Rækker!AU64,IF(F6=Rækker!AX50,Rækker!AX64,IF(F6=Rækker!BA50,Rækker!BA64,IF(F6=Rækker!BD50,Rækker!BD64,IF(F6=Rækker!BG50,Rækker!BG64,0))))))</f>
        <v>0</v>
      </c>
      <c r="AZ19" s="25">
        <f>IF(F6=Rækker!B50,Rækker!C64,IF(F6=Rækker!E50,Rækker!F64,IF(F6=Rækker!H50,Rækker!I64,IF(F6=Rækker!K50,Rækker!L64,IF(F6=Rækker!N50,Rækker!O64,IF(F6=Rækker!Q50,Rækker!R64,IF(F6=Rækker!T50,Rækker!U64,BA19)))))))</f>
        <v>1</v>
      </c>
      <c r="BA19" s="25">
        <f>IF(F6=Rækker!W50,Rækker!X64,IF(F6=Rækker!Z50,Rækker!AA64,IF(F6=Rækker!AC50,Rækker!AD64,IF(F6=Rækker!AF50,Rækker!AG64,IF(F6=Rækker!AI50,Rækker!AJ64,IF(F6=Rækker!AL50,Rækker!AM64,IF(F6=Rækker!AO50,Rækker!AP64,BB19)))))))</f>
        <v>1</v>
      </c>
      <c r="BB19" s="25">
        <f>IF(F6=Rækker!AR50,Rækker!AS64,IF(F6=Rækker!AU50,Rækker!AV64,IF(F6=Rækker!AX50,Rækker!AY64,IF(F6=Rækker!BA50,Rækker!BB64,IF(F6=Rækker!BD50,Rækker!BE64,IF(F6=Rækker!BG50,Rækker!BH64,0))))))</f>
        <v>0</v>
      </c>
      <c r="BC19" s="25">
        <f t="shared" si="43"/>
        <v>1</v>
      </c>
      <c r="BD19" s="25">
        <f t="shared" si="44"/>
        <v>1</v>
      </c>
      <c r="BE19" s="25">
        <f>IF(H6=Rækker!B50,Rækker!B64,IF(H6=Rækker!E50,Rækker!E64,IF(H6=Rækker!H50,Rækker!H64,IF(H6=Rækker!K50,Rækker!K64,IF(H6=Rækker!N50,Rækker!N64,IF(H6=Rækker!Q50,Rækker!Q64,IF(H6=Rækker!T50,Rækker!T64,BF19)))))))</f>
        <v>1</v>
      </c>
      <c r="BF19" s="25">
        <f>IF(H6=Rækker!W50,Rækker!W64,IF(H6=Rækker!Z50,Rækker!Z64,IF(H6=Rækker!AC50,Rækker!AC64,IF(H6=Rækker!AF50,Rækker!AF64,IF(H6=Rækker!AI50,Rækker!AI64,IF(H6=Rækker!AL50,Rækker!AL64,IF(H6=Rækker!AO50,Rækker!AO64,BG19)))))))</f>
        <v>1</v>
      </c>
      <c r="BG19" s="25">
        <f>IF(H6=Rækker!AR50,Rækker!AR64,IF(H6=Rækker!AU50,Rækker!AU64,IF(H6=Rækker!AX50,Rækker!AX64,IF(H6=Rækker!BA50,Rækker!BA64,IF(H6=Rækker!BD50,Rækker!BD64,IF(H6=Rækker!BG50,Rækker!BG64,0))))))</f>
        <v>0</v>
      </c>
      <c r="BH19" s="25">
        <f>IF(H6=Rækker!B50,Rækker!C64,IF(H6=Rækker!E50,Rækker!F64,IF(H6=Rækker!H50,Rækker!I64,IF(H6=Rækker!K50,Rækker!L64,IF(H6=Rækker!N50,Rækker!O64,IF(H6=Rækker!Q50,Rækker!R64,IF(H6=Rækker!T50,Rækker!U64,BI19)))))))</f>
        <v>1</v>
      </c>
      <c r="BI19" s="25">
        <f>IF(H6=Rækker!W50,Rækker!X64,IF(H6=Rækker!Z50,Rækker!AA64,IF(H6=Rækker!AC50,Rækker!AD64,IF(H6=Rækker!AF50,Rækker!AG64,IF(H6=Rækker!AI50,Rækker!AJ64,IF(H6=Rækker!AL50,Rækker!AM64,IF(H6=Rækker!AO50,Rækker!AP64,BJ19)))))))</f>
        <v>1</v>
      </c>
      <c r="BJ19" s="25">
        <f>IF(H6=Rækker!AR50,Rækker!AS64,IF(H6=Rækker!AU50,Rækker!AV64,IF(H6=Rækker!AX50,Rækker!AY64,IF(H6=Rækker!BA50,Rækker!BB64,IF(H6=Rækker!BD50,Rækker!BE64,IF(H6=Rækker!BG50,Rækker!BH64,0))))))</f>
        <v>0</v>
      </c>
      <c r="BK19" s="25">
        <f t="shared" si="45"/>
        <v>1</v>
      </c>
      <c r="BL19" s="25" t="str">
        <f t="shared" si="46"/>
        <v>1X</v>
      </c>
      <c r="BM19" s="25">
        <f>IF(J6=Rækker!B50,Rækker!B64,IF(J6=Rækker!E50,Rækker!E64,IF(J6=Rækker!H50,Rækker!H64,IF(J6=Rækker!K50,Rækker!K64,IF(J6=Rækker!N50,Rækker!N64,IF(J6=Rækker!Q50,Rækker!Q64,IF(J6=Rækker!T50,Rækker!T64,BN19)))))))</f>
        <v>1</v>
      </c>
      <c r="BN19" s="25">
        <f>IF(J6=Rækker!W50,Rækker!W64,IF(J6=Rækker!Z50,Rækker!Z64,IF(J6=Rækker!AC50,Rækker!AC64,IF(J6=Rækker!AF50,Rækker!AF64,IF(J6=Rækker!AI50,Rækker!AI64,IF(J6=Rækker!AL50,Rækker!AL64,IF(J6=Rækker!AO50,Rækker!AO64,BO19)))))))</f>
        <v>0</v>
      </c>
      <c r="BO19" s="25">
        <f>IF(J6=Rækker!AR50,Rækker!AR64,IF(J6=Rækker!AU50,Rækker!AU64,IF(J6=Rækker!AX50,Rækker!AX64,IF(J6=Rækker!BA50,Rækker!BA64,IF(J6=Rækker!BD50,Rækker!BD64,IF(J6=Rækker!BG50,Rækker!BG64,0))))))</f>
        <v>0</v>
      </c>
      <c r="BP19" s="25" t="str">
        <f>IF(J6=Rækker!B50,Rækker!C64,IF(J6=Rækker!E50,Rækker!F64,IF(J6=Rækker!H50,Rækker!I64,IF(J6=Rækker!K50,Rækker!L64,IF(J6=Rækker!N50,Rækker!O64,IF(J6=Rækker!Q50,Rækker!R64,IF(J6=Rækker!T50,Rækker!U64,BQ19)))))))</f>
        <v>1x</v>
      </c>
      <c r="BQ19" s="25">
        <f>IF(J6=Rækker!W50,Rækker!X64,IF(J6=Rækker!Z50,Rækker!AA64,IF(J6=Rækker!AC50,Rækker!AD64,IF(J6=Rækker!AF50,Rækker!AG64,IF(J6=Rækker!AI50,Rækker!AJ64,IF(J6=Rækker!AL50,Rækker!AM64,IF(J6=Rækker!AO50,Rækker!AP64,BR19)))))))</f>
        <v>0</v>
      </c>
      <c r="BR19" s="25">
        <f>IF(J6=Rækker!AR50,Rækker!AS64,IF(J6=Rækker!AU50,Rækker!AV64,IF(J6=Rækker!AX50,Rækker!AY64,IF(J6=Rækker!BA50,Rækker!BB64,IF(J6=Rækker!BD50,Rækker!BE64,IF(J6=Rækker!BG50,Rækker!BH64,0))))))</f>
        <v>0</v>
      </c>
      <c r="BS19" s="25">
        <f t="shared" si="47"/>
        <v>1</v>
      </c>
      <c r="BT19" s="25">
        <f t="shared" si="48"/>
        <v>12</v>
      </c>
      <c r="BU19" s="25">
        <f>IF(L6=Rækker!B50,Rækker!B64,IF(L6=Rækker!E50,Rækker!E64,IF(L6=Rækker!H50,Rækker!H64,IF(L6=Rækker!K50,Rækker!K64,IF(L6=Rækker!N50,Rækker!N64,IF(L6=Rækker!Q50,Rækker!Q64,IF(L6=Rækker!T50,Rækker!T64,BV19)))))))</f>
        <v>1</v>
      </c>
      <c r="BV19" s="25">
        <f>IF(L6=Rækker!W50,Rækker!W64,IF(L6=Rækker!Z50,Rækker!Z64,IF(L6=Rækker!AC50,Rækker!AC64,IF(L6=Rækker!AF50,Rækker!AF64,IF(L6=Rækker!AI50,Rækker!AI64,IF(L6=Rækker!AL50,Rækker!AL64,IF(L6=Rækker!AO50,Rækker!AO64,BW19)))))))</f>
        <v>0</v>
      </c>
      <c r="BW19" s="25">
        <f>IF(L6=Rækker!AR50,Rækker!AR64,IF(L6=Rækker!AU50,Rækker!AU64,IF(L6=Rækker!AX50,Rækker!AX64,IF(L6=Rækker!BA50,Rækker!BA64,IF(L6=Rækker!BD50,Rækker!BD64,IF(L6=Rækker!BG50,Rækker!BG64,0))))))</f>
        <v>0</v>
      </c>
      <c r="BX19" s="25">
        <f>IF(L6=Rækker!B50,Rækker!C64,IF(L6=Rækker!E50,Rækker!F64,IF(L6=Rækker!H50,Rækker!I64,IF(L6=Rækker!K50,Rækker!L64,IF(L6=Rækker!N50,Rækker!O64,IF(L6=Rækker!Q50,Rækker!R64,IF(L6=Rækker!T50,Rækker!U64,BY19)))))))</f>
        <v>12</v>
      </c>
      <c r="BY19" s="25">
        <f>IF(L6=Rækker!W50,Rækker!X64,IF(L6=Rækker!Z50,Rækker!AA64,IF(L6=Rækker!AC50,Rækker!AD64,IF(L6=Rækker!AF50,Rækker!AG64,IF(L6=Rækker!AI50,Rækker!AJ64,IF(L6=Rækker!AL50,Rækker!AM64,IF(L6=Rækker!AO50,Rækker!AP64,BZ19)))))))</f>
        <v>0</v>
      </c>
      <c r="BZ19" s="25">
        <f>IF(L6=Rækker!AR50,Rækker!AS64,IF(L6=Rækker!AU50,Rækker!AV64,IF(L6=Rækker!AX50,Rækker!AY64,IF(L6=Rækker!BA50,Rækker!BB64,IF(L6=Rækker!BD50,Rækker!BE64,IF(L6=Rækker!BG50,Rækker!BH64,0))))))</f>
        <v>0</v>
      </c>
      <c r="CA19" s="25">
        <f t="shared" si="49"/>
        <v>1</v>
      </c>
      <c r="CB19" s="25">
        <f t="shared" si="50"/>
        <v>1</v>
      </c>
      <c r="CC19" s="25">
        <f>IF(N6=Rækker!B50,Rækker!B64,IF(N6=Rækker!E50,Rækker!E64,IF(N6=Rækker!H50,Rækker!H64,IF(N6=Rækker!K50,Rækker!K64,IF(N6=Rækker!N50,Rækker!N64,IF(N6=Rækker!Q50,Rækker!Q64,IF(N6=Rækker!T50,Rækker!T64,CD19)))))))</f>
        <v>1</v>
      </c>
      <c r="CD19" s="25">
        <f>IF(N6=Rækker!W50,Rækker!W64,IF(N6=Rækker!Z50,Rækker!Z64,IF(N6=Rækker!AC50,Rækker!AC64,IF(N6=Rækker!AF50,Rækker!AF64,IF(N6=Rækker!AI50,Rækker!AI64,IF(N6=Rækker!AL50,Rækker!AL64,IF(N6=Rækker!AO50,Rækker!AO64,CE19)))))))</f>
        <v>1</v>
      </c>
      <c r="CE19" s="25">
        <f>IF(N6=Rækker!AR50,Rækker!AR64,IF(N6=Rækker!AU50,Rækker!AU64,IF(N6=Rækker!AX50,Rækker!AX64,IF(N6=Rækker!BA50,Rækker!BA64,IF(N6=Rækker!BD50,Rækker!BD64,IF(N6=Rækker!BG50,Rækker!BG64,0))))))</f>
        <v>0</v>
      </c>
      <c r="CF19" s="25">
        <f>IF(N6=Rækker!B50,Rækker!C64,IF(N6=Rækker!E50,Rækker!F64,IF(N6=Rækker!H50,Rækker!I64,IF(N6=Rækker!K50,Rækker!L64,IF(N6=Rækker!N50,Rækker!O64,IF(N6=Rækker!Q50,Rækker!R64,IF(N6=Rækker!T50,Rækker!U64,CG19)))))))</f>
        <v>1</v>
      </c>
      <c r="CG19" s="25">
        <f>IF(N6=Rækker!W50,Rækker!X64,IF(N6=Rækker!Z50,Rækker!AA64,IF(N6=Rækker!AC50,Rækker!AD64,IF(N6=Rækker!AF50,Rækker!AG64,IF(N6=Rækker!AI50,Rækker!AJ64,IF(N6=Rækker!AL50,Rækker!AM64,IF(N6=Rækker!AO50,Rækker!AP64,CH19)))))))</f>
        <v>1</v>
      </c>
      <c r="CH19" s="25">
        <f>IF(N6=Rækker!AR50,Rækker!AS64,IF(N6=Rækker!AU50,Rækker!AV64,IF(N6=Rækker!AX50,Rækker!AY64,IF(N6=Rækker!BA50,Rækker!BB64,IF(N6=Rækker!BD50,Rækker!BE64,IF(N6=Rækker!BG50,Rækker!BH64,0))))))</f>
        <v>0</v>
      </c>
      <c r="CI19" s="25" t="str">
        <f t="shared" si="51"/>
        <v>X</v>
      </c>
      <c r="CJ19" s="25" t="str">
        <f t="shared" si="52"/>
        <v>X</v>
      </c>
      <c r="CK19" s="25" t="str">
        <f>IF(P6=Rækker!B50,Rækker!B64,IF(P6=Rækker!E50,Rækker!E64,IF(P6=Rækker!H50,Rækker!H64,IF(P6=Rækker!K50,Rækker!K64,IF(P6=Rækker!N50,Rækker!N64,IF(P6=Rækker!Q50,Rækker!Q64,IF(P6=Rækker!T50,Rækker!T64,CL19)))))))</f>
        <v>x</v>
      </c>
      <c r="CL19" s="25" t="str">
        <f>IF(P6=Rækker!W50,Rækker!W64,IF(P6=Rækker!Z50,Rækker!Z64,IF(P6=Rækker!AC50,Rækker!AC64,IF(P6=Rækker!AF50,Rækker!AF64,IF(P6=Rækker!AI50,Rækker!AI64,IF(P6=Rækker!AL50,Rækker!AL64,IF(P6=Rækker!AO50,Rækker!AO64,CM19)))))))</f>
        <v>x</v>
      </c>
      <c r="CM19" s="25" t="str">
        <f>IF(P6=Rækker!AR50,Rækker!AR64,IF(P6=Rækker!AU50,Rækker!AU64,IF(P6=Rækker!AX50,Rækker!AX64,IF(P6=Rækker!BA50,Rækker!BA64,IF(P6=Rækker!BD50,Rækker!BD64,IF(P6=Rækker!BG50,Rækker!BG64,0))))))</f>
        <v>x</v>
      </c>
      <c r="CN19" s="25" t="str">
        <f>IF(P6=Rækker!B50,Rækker!C64,IF(P6=Rækker!E50,Rækker!F64,IF(P6=Rækker!H50,Rækker!I64,IF(P6=Rækker!K50,Rækker!L64,IF(P6=Rækker!N50,Rækker!O64,IF(P6=Rækker!Q50,Rækker!R64,IF(P6=Rækker!T50,Rækker!U64,CO19)))))))</f>
        <v>x</v>
      </c>
      <c r="CO19" s="25" t="str">
        <f>IF(P6=Rækker!W50,Rækker!X64,IF(P6=Rækker!Z50,Rækker!AA64,IF(P6=Rækker!AC50,Rækker!AD64,IF(P6=Rækker!AF50,Rækker!AG64,IF(P6=Rækker!AI50,Rækker!AJ64,IF(P6=Rækker!AL50,Rækker!AM64,IF(P6=Rækker!AO50,Rækker!AP64,CP19)))))))</f>
        <v>x</v>
      </c>
      <c r="CP19" s="25" t="str">
        <f>IF(P6=Rækker!AR50,Rækker!AS64,IF(P6=Rækker!AU50,Rækker!AV64,IF(P6=Rækker!AX50,Rækker!AY64,IF(P6=Rækker!BA50,Rækker!BB64,IF(P6=Rækker!BD50,Rækker!BE64,IF(P6=Rækker!BG50,Rækker!BH64,0))))))</f>
        <v>x</v>
      </c>
      <c r="CQ19" s="25">
        <f t="shared" si="53"/>
        <v>1</v>
      </c>
      <c r="CR19" s="25" t="str">
        <f t="shared" si="54"/>
        <v>1X</v>
      </c>
      <c r="CS19" s="25">
        <f>IF(R6=Rækker!B50,Rækker!B64,IF(R6=Rækker!E50,Rækker!E64,IF(R6=Rækker!H50,Rækker!H64,IF(R6=Rækker!K50,Rækker!K64,IF(R6=Rækker!N50,Rækker!N64,IF(R6=Rækker!Q50,Rækker!Q64,IF(R6=Rækker!T50,Rækker!T64,CT19)))))))</f>
        <v>1</v>
      </c>
      <c r="CT19" s="25">
        <f>IF(R6=Rækker!W50,Rækker!W64,IF(R6=Rækker!Z50,Rækker!Z64,IF(R6=Rækker!AC50,Rækker!AC64,IF(R6=Rækker!AF50,Rækker!AF64,IF(R6=Rækker!AI50,Rækker!AI64,IF(R6=Rækker!AL50,Rækker!AL64,IF(R6=Rækker!AO50,Rækker!AO64,CU19)))))))</f>
        <v>0</v>
      </c>
      <c r="CU19" s="25">
        <f>IF(R6=Rækker!AR50,Rækker!AR64,IF(R6=Rækker!AU50,Rækker!AU64,IF(R6=Rækker!AX50,Rækker!AX64,IF(R6=Rækker!BA50,Rækker!BA64,IF(R6=Rækker!BD50,Rækker!BD64,IF(R6=Rækker!BG50,Rækker!BG64,0))))))</f>
        <v>0</v>
      </c>
      <c r="CV19" s="25" t="str">
        <f>IF(R6=Rækker!B50,Rækker!C64,IF(R6=Rækker!E50,Rækker!F64,IF(R6=Rækker!H50,Rækker!I64,IF(R6=Rækker!K50,Rækker!L64,IF(R6=Rækker!N50,Rækker!O64,IF(R6=Rækker!Q50,Rækker!R64,IF(R6=Rækker!T50,Rækker!U64,CW19)))))))</f>
        <v>1x</v>
      </c>
      <c r="CW19" s="25">
        <f>IF(R6=Rækker!W50,Rækker!X64,IF(R6=Rækker!Z50,Rækker!AA64,IF(R6=Rækker!AC50,Rækker!AD64,IF(R6=Rækker!AF50,Rækker!AG64,IF(R6=Rækker!AI50,Rækker!AJ64,IF(R6=Rækker!AL50,Rækker!AM64,IF(R6=Rækker!AO50,Rækker!AP64,CX19)))))))</f>
        <v>0</v>
      </c>
      <c r="CX19" s="25">
        <f>IF(R6=Rækker!AR50,Rækker!AS64,IF(R6=Rækker!AU50,Rækker!AV64,IF(R6=Rækker!AX50,Rækker!AY64,IF(R6=Rækker!BA50,Rækker!BB64,IF(R6=Rækker!BD50,Rækker!BE64,IF(R6=Rækker!BG50,Rækker!BH64,0))))))</f>
        <v>0</v>
      </c>
      <c r="CY19" s="25" t="str">
        <f t="shared" si="55"/>
        <v>X</v>
      </c>
      <c r="CZ19" s="25" t="str">
        <f t="shared" si="56"/>
        <v>1X2</v>
      </c>
      <c r="DA19" s="25" t="str">
        <f>IF(T6=Rækker!B50,Rækker!B64,IF(T6=Rækker!E50,Rækker!E64,IF(T6=Rækker!H50,Rækker!H64,IF(T6=Rækker!K50,Rækker!K64,IF(T6=Rækker!N50,Rækker!N64,IF(T6=Rækker!Q50,Rækker!Q64,IF(T6=Rækker!T50,Rækker!T64,DB19)))))))</f>
        <v>x</v>
      </c>
      <c r="DB19" s="25">
        <f>IF(T6=Rækker!W50,Rækker!W64,IF(T6=Rækker!Z50,Rækker!Z64,IF(T6=Rækker!AC50,Rækker!AC64,IF(T6=Rækker!AF50,Rækker!AF64,IF(T6=Rækker!AI50,Rækker!AI64,IF(T6=Rækker!AL50,Rækker!AL64,IF(T6=Rækker!AO50,Rækker!AO64,DC19)))))))</f>
        <v>0</v>
      </c>
      <c r="DC19" s="25">
        <f>IF(T6=Rækker!AR50,Rækker!AR64,IF(T6=Rækker!AU50,Rækker!AU64,IF(T6=Rækker!AX50,Rækker!AX64,IF(T6=Rækker!BA50,Rækker!BA64,IF(T6=Rækker!BD50,Rækker!BD64,IF(T6=Rækker!BG50,Rækker!BG64,0))))))</f>
        <v>0</v>
      </c>
      <c r="DD19" s="25" t="str">
        <f>IF(T6=Rækker!B50,Rækker!C64,IF(T6=Rækker!E50,Rækker!F64,IF(T6=Rækker!H50,Rækker!I64,IF(T6=Rækker!K50,Rækker!L64,IF(T6=Rækker!N50,Rækker!O64,IF(T6=Rækker!Q50,Rækker!R64,IF(T6=Rækker!T50,Rækker!U64,DE19)))))))</f>
        <v>1x2</v>
      </c>
      <c r="DE19" s="25">
        <f>IF(T6=Rækker!W50,Rækker!X64,IF(T6=Rækker!Z50,Rækker!AA64,IF(T6=Rækker!AC50,Rækker!AD64,IF(T6=Rækker!AF50,Rækker!AG64,IF(T6=Rækker!AI50,Rækker!AJ64,IF(T6=Rækker!AL50,Rækker!AM64,IF(T6=Rækker!AO50,Rækker!AP64,DF19)))))))</f>
        <v>0</v>
      </c>
      <c r="DF19" s="25">
        <f>IF(T6=Rækker!AR50,Rækker!AS64,IF(T6=Rækker!AU50,Rækker!AV64,IF(T6=Rækker!AX50,Rækker!AY64,IF(T6=Rækker!BA50,Rækker!BB64,IF(T6=Rækker!BD50,Rækker!BE64,IF(T6=Rækker!BG50,Rækker!BH64,0))))))</f>
        <v>0</v>
      </c>
      <c r="DG19" s="25">
        <f t="shared" si="57"/>
        <v>1</v>
      </c>
      <c r="DH19" s="25">
        <f t="shared" si="58"/>
        <v>1</v>
      </c>
      <c r="DI19" s="25">
        <f>IF(V6=Rækker!B50,Rækker!B64,IF(V6=Rækker!E50,Rækker!E64,IF(V6=Rækker!H50,Rækker!H64,IF(V6=Rækker!K50,Rækker!K64,IF(V6=Rækker!N50,Rækker!N64,IF(V6=Rækker!Q50,Rækker!Q64,IF(V6=Rækker!T50,Rækker!T64,DJ19)))))))</f>
        <v>1</v>
      </c>
      <c r="DJ19" s="25">
        <f>IF(V6=Rækker!W50,Rækker!W64,IF(V6=Rækker!Z50,Rækker!Z64,IF(V6=Rækker!AC50,Rækker!AC64,IF(V6=Rækker!AF50,Rækker!AF64,IF(V6=Rækker!AI50,Rækker!AI64,IF(V6=Rækker!AL50,Rækker!AL64,IF(V6=Rækker!AO50,Rækker!AO64,DK19)))))))</f>
        <v>1</v>
      </c>
      <c r="DK19" s="25">
        <f>IF(V6=Rækker!AR50,Rækker!AR64,IF(V6=Rækker!AU50,Rækker!AU64,IF(V6=Rækker!AX50,Rækker!AX64,IF(V6=Rækker!BA50,Rækker!BA64,IF(V6=Rækker!BD50,Rækker!BD64,IF(V6=Rækker!BG50,Rækker!BG64,0))))))</f>
        <v>1</v>
      </c>
      <c r="DL19" s="25">
        <f>IF(V6=Rækker!B50,Rækker!C64,IF(V6=Rækker!E50,Rækker!F64,IF(V6=Rækker!H50,Rækker!I64,IF(V6=Rækker!K50,Rækker!L64,IF(V6=Rækker!N50,Rækker!O64,IF(V6=Rækker!Q50,Rækker!R64,IF(V6=Rækker!T50,Rækker!U64,DM19)))))))</f>
        <v>1</v>
      </c>
      <c r="DM19" s="25">
        <f>IF(V6=Rækker!W50,Rækker!X64,IF(V6=Rækker!Z50,Rækker!AA64,IF(V6=Rækker!AC50,Rækker!AD64,IF(V6=Rækker!AF50,Rækker!AG64,IF(V6=Rækker!AI50,Rækker!AJ64,IF(V6=Rækker!AL50,Rækker!AM64,IF(V6=Rækker!AO50,Rækker!AP64,DN19)))))))</f>
        <v>1</v>
      </c>
      <c r="DN19" s="25">
        <f>IF(V6=Rækker!AR50,Rækker!AS64,IF(V6=Rækker!AU50,Rækker!AV64,IF(V6=Rækker!AX50,Rækker!AY64,IF(V6=Rækker!BA50,Rækker!BB64,IF(V6=Rækker!BD50,Rækker!BE64,IF(V6=Rækker!BG50,Rækker!BH64,0))))))</f>
        <v>1</v>
      </c>
      <c r="DO19" s="25">
        <f t="shared" si="59"/>
        <v>1</v>
      </c>
      <c r="DP19" s="25" t="str">
        <f t="shared" si="60"/>
        <v>1X</v>
      </c>
      <c r="DQ19" s="25">
        <f>IF(X6=Rækker!B50,Rækker!B64,IF(X6=Rækker!E50,Rækker!E64,IF(X6=Rækker!H50,Rækker!H64,IF(X6=Rækker!K50,Rækker!K64,IF(X6=Rækker!N50,Rækker!N64,IF(X6=Rækker!Q50,Rækker!Q64,IF(X6=Rækker!T50,Rækker!T64,DR19)))))))</f>
        <v>1</v>
      </c>
      <c r="DR19" s="25">
        <f>IF(X6=Rækker!W50,Rækker!W64,IF(X6=Rækker!Z50,Rækker!Z64,IF(X6=Rækker!AC50,Rækker!AC64,IF(X6=Rækker!AF50,Rækker!AF64,IF(X6=Rækker!AI50,Rækker!AI64,IF(X6=Rækker!AL50,Rækker!AL64,IF(X6=Rækker!AO50,Rækker!AO64,DS19)))))))</f>
        <v>1</v>
      </c>
      <c r="DS19" s="25">
        <f>IF(X6=Rækker!AR50,Rækker!AR64,IF(X6=Rækker!AU50,Rækker!AU64,IF(X6=Rækker!AX50,Rækker!AX64,IF(X6=Rækker!BA50,Rækker!BA64,IF(X6=Rækker!BD50,Rækker!BD64,IF(X6=Rækker!BG50,Rækker!BG64,0))))))</f>
        <v>0</v>
      </c>
      <c r="DT19" s="25" t="str">
        <f>IF(X6=Rækker!B50,Rækker!C64,IF(X6=Rækker!E50,Rækker!F64,IF(X6=Rækker!H50,Rækker!I64,IF(X6=Rækker!K50,Rækker!L64,IF(X6=Rækker!N50,Rækker!O64,IF(X6=Rækker!Q50,Rækker!R64,IF(X6=Rækker!T50,Rækker!U64,DU19)))))))</f>
        <v>1x</v>
      </c>
      <c r="DU19" s="25" t="str">
        <f>IF(X6=Rækker!W50,Rækker!X64,IF(X6=Rækker!Z50,Rækker!AA64,IF(X6=Rækker!AC50,Rækker!AD64,IF(X6=Rækker!AF50,Rækker!AG64,IF(X6=Rækker!AI50,Rækker!AJ64,IF(X6=Rækker!AL50,Rækker!AM64,IF(X6=Rækker!AO50,Rækker!AP64,DV19)))))))</f>
        <v>1x</v>
      </c>
      <c r="DV19" s="25">
        <f>IF(X6=Rækker!AR50,Rækker!AS64,IF(X6=Rækker!AU50,Rækker!AV64,IF(X6=Rækker!AX50,Rækker!AY64,IF(X6=Rækker!BA50,Rækker!BB64,IF(X6=Rækker!BD50,Rækker!BE64,IF(X6=Rækker!BG50,Rækker!BH64,0))))))</f>
        <v>0</v>
      </c>
      <c r="DW19" s="25">
        <f t="shared" si="61"/>
        <v>1</v>
      </c>
      <c r="DX19" s="25" t="str">
        <f t="shared" si="62"/>
        <v>1X</v>
      </c>
      <c r="DY19" s="25">
        <f>IF(Z6=Rækker!B50,Rækker!B64,IF(Z6=Rækker!E50,Rækker!E64,IF(Z6=Rækker!H50,Rækker!H64,IF(Z6=Rækker!K50,Rækker!K64,IF(Z6=Rækker!N50,Rækker!N64,IF(Z6=Rækker!Q50,Rækker!Q64,IF(Z6=Rækker!T50,Rækker!T64,DZ19)))))))</f>
        <v>1</v>
      </c>
      <c r="DZ19" s="25">
        <f>IF(Z6=Rækker!W50,Rækker!W64,IF(Z6=Rækker!Z50,Rækker!Z64,IF(Z6=Rækker!AC50,Rækker!AC64,IF(Z6=Rækker!AF50,Rækker!AF64,IF(Z6=Rækker!AI50,Rækker!AI64,IF(Z6=Rækker!AL50,Rækker!AL64,IF(Z6=Rækker!AO50,Rækker!AO64,EA19)))))))</f>
        <v>1</v>
      </c>
      <c r="EA19" s="25">
        <f>IF(Z6=Rækker!AR50,Rækker!AR64,IF(Z6=Rækker!AU50,Rækker!AU64,IF(Z6=Rækker!AX50,Rækker!AX64,IF(Z6=Rækker!BA50,Rækker!BA64,IF(Z6=Rækker!BD50,Rækker!BD64,IF(Z6=Rækker!BG50,Rækker!BG64,0))))))</f>
        <v>0</v>
      </c>
      <c r="EB19" s="25" t="str">
        <f>IF(Z6=Rækker!B50,Rækker!C64,IF(Z6=Rækker!E50,Rækker!F64,IF(Z6=Rækker!H50,Rækker!I64,IF(Z6=Rækker!K50,Rækker!L64,IF(Z6=Rækker!N50,Rækker!O64,IF(Z6=Rækker!Q50,Rækker!R64,IF(Z6=Rækker!T50,Rækker!U64,EC19)))))))</f>
        <v>1x</v>
      </c>
      <c r="EC19" s="25" t="str">
        <f>IF(Z6=Rækker!W50,Rækker!X64,IF(Z6=Rækker!Z50,Rækker!AA64,IF(Z6=Rækker!AC50,Rækker!AD64,IF(Z6=Rækker!AF50,Rækker!AG64,IF(Z6=Rækker!AI50,Rækker!AJ64,IF(Z6=Rækker!AL50,Rækker!AM64,IF(Z6=Rækker!AO50,Rækker!AP64,ED19)))))))</f>
        <v>1x</v>
      </c>
      <c r="ED19" s="25">
        <f>IF(Z6=Rækker!AR50,Rækker!AS64,IF(Z6=Rækker!AU50,Rækker!AV64,IF(Z6=Rækker!AX50,Rækker!AY64,IF(Z6=Rækker!BA50,Rækker!BB64,IF(Z6=Rækker!BD50,Rækker!BE64,IF(Z6=Rækker!BG50,Rækker!BH64,0))))))</f>
        <v>0</v>
      </c>
      <c r="EE19" s="25">
        <f t="shared" si="63"/>
        <v>1</v>
      </c>
      <c r="EF19" s="25">
        <f t="shared" si="64"/>
        <v>12</v>
      </c>
      <c r="EG19" s="25">
        <f>IF(AB6=Rækker!B50,Rækker!B64,IF(AB6=Rækker!E50,Rækker!E64,IF(AB6=Rækker!H50,Rækker!H64,IF(AB6=Rækker!K50,Rækker!K64,IF(AB6=Rækker!N50,Rækker!N64,IF(AB6=Rækker!Q50,Rækker!Q64,IF(AB6=Rækker!T50,Rækker!T64,EH19)))))))</f>
        <v>1</v>
      </c>
      <c r="EH19" s="25">
        <f>IF(AB6=Rækker!W50,Rækker!W64,IF(AB6=Rækker!Z50,Rækker!Z64,IF(AB6=Rækker!AC50,Rækker!AC64,IF(AB6=Rækker!AF50,Rækker!AF64,IF(AB6=Rækker!AI50,Rækker!AI64,IF(AB6=Rækker!AL50,Rækker!AL64,IF(AB6=Rækker!AO50,Rækker!AO64,EI19)))))))</f>
        <v>1</v>
      </c>
      <c r="EI19" s="25">
        <f>IF(AB6=Rækker!AR50,Rækker!AR64,IF(AB6=Rækker!AU50,Rækker!AU64,IF(AB6=Rækker!AX50,Rækker!AX64,IF(AB6=Rækker!BA50,Rækker!BA64,IF(AB6=Rækker!BD50,Rækker!BD64,IF(AB6=Rækker!BG50,Rækker!BG64,0))))))</f>
        <v>0</v>
      </c>
      <c r="EJ19" s="25">
        <f>IF(AB6=Rækker!B50,Rækker!C64,IF(AB6=Rækker!E50,Rækker!F64,IF(AB6=Rækker!H50,Rækker!I64,IF(AB6=Rækker!K50,Rækker!L64,IF(AB6=Rækker!N50,Rækker!O64,IF(AB6=Rækker!Q50,Rækker!R64,IF(AB6=Rækker!T50,Rækker!U64,EK19)))))))</f>
        <v>12</v>
      </c>
      <c r="EK19" s="25">
        <f>IF(AB6=Rækker!W50,Rækker!X64,IF(AB6=Rækker!Z50,Rækker!AA64,IF(AB6=Rækker!AC50,Rækker!AD64,IF(AB6=Rækker!AF50,Rækker!AG64,IF(AB6=Rækker!AI50,Rækker!AJ64,IF(AB6=Rækker!AL50,Rækker!AM64,IF(AB6=Rækker!AO50,Rækker!AP64,EL19)))))))</f>
        <v>12</v>
      </c>
      <c r="EL19" s="25">
        <f>IF(AB6=Rækker!AR50,Rækker!AS64,IF(AB6=Rækker!AU50,Rækker!AV64,IF(AB6=Rækker!AX50,Rækker!AY64,IF(AB6=Rækker!BA50,Rækker!BB64,IF(AB6=Rækker!BD50,Rækker!BE64,IF(AB6=Rækker!BG50,Rækker!BH64,0))))))</f>
        <v>0</v>
      </c>
      <c r="EM19" s="25">
        <f t="shared" si="65"/>
        <v>1</v>
      </c>
      <c r="EN19" s="25" t="str">
        <f t="shared" si="66"/>
        <v>1X</v>
      </c>
      <c r="EO19" s="25">
        <f>IF(AD6=Rækker!B50,Rækker!B64,IF(AD6=Rækker!E50,Rækker!E64,IF(AD6=Rækker!H50,Rækker!H64,IF(AD6=Rækker!K50,Rækker!K64,IF(AD6=Rækker!N50,Rækker!N64,IF(AD6=Rækker!Q50,Rækker!Q64,IF(AD6=Rækker!T50,Rækker!T64,EP19)))))))</f>
        <v>1</v>
      </c>
      <c r="EP19" s="25">
        <f>IF(AD6=Rækker!W50,Rækker!W64,IF(AD6=Rækker!Z50,Rækker!Z64,IF(AD6=Rækker!AC50,Rækker!AC64,IF(AD6=Rækker!AF50,Rækker!AF64,IF(AD6=Rækker!AI50,Rækker!AI64,IF(AD6=Rækker!AL50,Rækker!AL64,IF(AD6=Rækker!AO50,Rækker!AO64,EQ19)))))))</f>
        <v>0</v>
      </c>
      <c r="EQ19" s="25">
        <f>IF(AD6=Rækker!AR50,Rækker!AR64,IF(AD6=Rækker!AU50,Rækker!AU64,IF(AD6=Rækker!AX50,Rækker!AX64,IF(AD6=Rækker!BA50,Rækker!BA64,IF(AD6=Rækker!BD50,Rækker!BD64,IF(AD6=Rækker!BG50,Rækker!BG64,0))))))</f>
        <v>0</v>
      </c>
      <c r="ER19" s="25" t="str">
        <f>IF(AD6=Rækker!B50,Rækker!C64,IF(AD6=Rækker!E50,Rækker!F64,IF(AD6=Rækker!H50,Rækker!I64,IF(AD6=Rækker!K50,Rækker!L64,IF(AD6=Rækker!N50,Rækker!O64,IF(AD6=Rækker!Q50,Rækker!R64,IF(AD6=Rækker!T50,Rækker!U64,ES19)))))))</f>
        <v>1x</v>
      </c>
      <c r="ES19" s="25">
        <f>IF(AD6=Rækker!W50,Rækker!X64,IF(AD6=Rækker!Z50,Rækker!AA64,IF(AD6=Rækker!AC50,Rækker!AD64,IF(AD6=Rækker!AF50,Rækker!AG64,IF(AD6=Rækker!AI50,Rækker!AJ64,IF(AD6=Rækker!AL50,Rækker!AM64,IF(AD6=Rækker!AO50,Rækker!AP64,ET19)))))))</f>
        <v>0</v>
      </c>
      <c r="ET19" s="25">
        <f>IF(AD6=Rækker!AR50,Rækker!AS64,IF(AD6=Rækker!AU50,Rækker!AV64,IF(AD6=Rækker!AX50,Rækker!AY64,IF(AD6=Rækker!BA50,Rækker!BB64,IF(AD6=Rækker!BD50,Rækker!BE64,IF(AD6=Rækker!BG50,Rækker!BH64,0))))))</f>
        <v>0</v>
      </c>
      <c r="EU19" s="25" t="str">
        <f t="shared" si="67"/>
        <v>X</v>
      </c>
      <c r="EV19" s="25" t="str">
        <f t="shared" si="68"/>
        <v>1X</v>
      </c>
      <c r="EW19" s="25" t="str">
        <f>IF(AF6=Rækker!B50,Rækker!B64,IF(AF6=Rækker!E50,Rækker!E64,IF(AF6=Rækker!H50,Rækker!H64,IF(AF6=Rækker!K50,Rækker!K64,IF(AF6=Rækker!N50,Rækker!N64,IF(AF6=Rækker!Q50,Rækker!Q64,IF(AF6=Rækker!T50,Rækker!T64,EX19)))))))</f>
        <v>x</v>
      </c>
      <c r="EX19" s="25" t="str">
        <f>IF(AF6=Rækker!W50,Rækker!W64,IF(AF6=Rækker!Z50,Rækker!Z64,IF(AF6=Rækker!AC50,Rækker!AC64,IF(AF6=Rækker!AF50,Rækker!AF64,IF(AF6=Rækker!AI50,Rækker!AI64,IF(AF6=Rækker!AL50,Rækker!AL64,IF(AF6=Rækker!AO50,Rækker!AO64,EY19)))))))</f>
        <v>x</v>
      </c>
      <c r="EY19" s="25" t="str">
        <f>IF(AF6=Rækker!AR50,Rækker!AR64,IF(AF6=Rækker!AU50,Rækker!AU64,IF(AF6=Rækker!AX50,Rækker!AX64,IF(AF6=Rækker!BA50,Rækker!BA64,IF(AF6=Rækker!BD50,Rækker!BD64,IF(AF6=Rækker!BG50,Rækker!BG64,0))))))</f>
        <v>x</v>
      </c>
      <c r="EZ19" s="25" t="str">
        <f>IF(AF6=Rækker!B50,Rækker!C64,IF(AF6=Rækker!E50,Rækker!F64,IF(AF6=Rækker!H50,Rækker!I64,IF(AF6=Rækker!K50,Rækker!L64,IF(AF6=Rækker!N50,Rækker!O64,IF(AF6=Rækker!Q50,Rækker!R64,IF(AF6=Rækker!T50,Rækker!U64,FA19)))))))</f>
        <v>1x</v>
      </c>
      <c r="FA19" s="25" t="str">
        <f>IF(AF6=Rækker!W50,Rækker!X64,IF(AF6=Rækker!Z50,Rækker!AA64,IF(AF6=Rækker!AC50,Rækker!AD64,IF(AF6=Rækker!AF50,Rækker!AG64,IF(AF6=Rækker!AI50,Rækker!AJ64,IF(AF6=Rækker!AL50,Rækker!AM64,IF(AF6=Rækker!AO50,Rækker!AP64,FB19)))))))</f>
        <v>1x</v>
      </c>
      <c r="FB19" s="25" t="str">
        <f>IF(AF6=Rækker!AR50,Rækker!AS64,IF(AF6=Rækker!AU50,Rækker!AV64,IF(AF6=Rækker!AX50,Rækker!AY64,IF(AF6=Rækker!BA50,Rækker!BB64,IF(AF6=Rækker!BD50,Rækker!BE64,IF(AF6=Rækker!BG50,Rækker!BH64,0))))))</f>
        <v>1x</v>
      </c>
      <c r="FC19" s="25" t="str">
        <f t="shared" si="69"/>
        <v>X</v>
      </c>
      <c r="FD19" s="25" t="str">
        <f t="shared" si="70"/>
        <v>1X</v>
      </c>
      <c r="FE19" s="25" t="str">
        <f>IF(AH6=Rækker!B50,Rækker!B64,IF(AH6=Rækker!E50,Rækker!E64,IF(AH6=Rækker!H50,Rækker!H64,IF(AH6=Rækker!K50,Rækker!K64,IF(AH6=Rækker!N50,Rækker!N64,IF(AH6=Rækker!Q50,Rækker!Q64,IF(AH6=Rækker!T50,Rækker!T64,FF19)))))))</f>
        <v>x</v>
      </c>
      <c r="FF19" s="25" t="str">
        <f>IF(AH6=Rækker!W50,Rækker!W64,IF(AH6=Rækker!Z50,Rækker!Z64,IF(AH6=Rækker!AC50,Rækker!AC64,IF(AH6=Rækker!AF50,Rækker!AF64,IF(AH6=Rækker!AI50,Rækker!AI64,IF(AH6=Rækker!AL50,Rækker!AL64,IF(AH6=Rækker!AO50,Rækker!AO64,FG19)))))))</f>
        <v>x</v>
      </c>
      <c r="FG19" s="25" t="str">
        <f>IF(AH6=Rækker!AR50,Rækker!AR64,IF(AH6=Rækker!AU50,Rækker!AU64,IF(AH6=Rækker!AX50,Rækker!AX64,IF(AH6=Rækker!BA50,Rækker!BA64,IF(AH6=Rækker!BD50,Rækker!BD64,IF(AH6=Rækker!BG50,Rækker!BG64,0))))))</f>
        <v>x</v>
      </c>
      <c r="FH19" s="25" t="str">
        <f>IF(AH6=Rækker!B50,Rækker!C64,IF(AH6=Rækker!E50,Rækker!F64,IF(AH6=Rækker!H50,Rækker!I64,IF(AH6=Rækker!K50,Rækker!L64,IF(AH6=Rækker!N50,Rækker!O64,IF(AH6=Rækker!Q50,Rækker!R64,IF(AH6=Rækker!T50,Rækker!U64,FI19)))))))</f>
        <v>1x</v>
      </c>
      <c r="FI19" s="25" t="str">
        <f>IF(AH6=Rækker!W50,Rækker!X64,IF(AH6=Rækker!Z50,Rækker!AA64,IF(AH6=Rækker!AC50,Rækker!AD64,IF(AH6=Rækker!AF50,Rækker!AG64,IF(AH6=Rækker!AI50,Rækker!AJ64,IF(AH6=Rækker!AL50,Rækker!AM64,IF(AH6=Rækker!AO50,Rækker!AP64,FJ19)))))))</f>
        <v>1x</v>
      </c>
      <c r="FJ19" s="25" t="str">
        <f>IF(AH6=Rækker!AR50,Rækker!AS64,IF(AH6=Rækker!AU50,Rækker!AV64,IF(AH6=Rækker!AX50,Rækker!AY64,IF(AH6=Rækker!BA50,Rækker!BB64,IF(AH6=Rækker!BD50,Rækker!BE64,IF(AH6=Rækker!BG50,Rækker!BH64,0))))))</f>
        <v>1x</v>
      </c>
      <c r="FK19" s="25">
        <f t="shared" si="71"/>
        <v>1</v>
      </c>
      <c r="FL19" s="25">
        <f t="shared" si="72"/>
        <v>1</v>
      </c>
      <c r="FM19" s="25">
        <f>IF(AJ6=Rækker!B50,Rækker!B64,IF(AJ6=Rækker!E50,Rækker!E64,IF(AJ6=Rækker!H50,Rækker!H64,IF(AJ6=Rækker!K50,Rækker!K64,IF(AJ6=Rækker!N50,Rækker!N64,IF(AJ6=Rækker!Q50,Rækker!Q64,IF(AJ6=Rækker!T50,Rækker!T64,FN19)))))))</f>
        <v>1</v>
      </c>
      <c r="FN19" s="25">
        <f>IF(AJ6=Rækker!W50,Rækker!W64,IF(AJ6=Rækker!Z50,Rækker!Z64,IF(AJ6=Rækker!AC50,Rækker!AC64,IF(AJ6=Rækker!AF50,Rækker!AF64,IF(AJ6=Rækker!AI50,Rækker!AI64,IF(AJ6=Rækker!AL50,Rækker!AL64,IF(AJ6=Rækker!AO50,Rækker!AO64,FO19)))))))</f>
        <v>1</v>
      </c>
      <c r="FO19" s="25">
        <f>IF(AJ6=Rækker!AR50,Rækker!AR64,IF(AJ6=Rækker!AU50,Rækker!AU64,IF(AJ6=Rækker!AX50,Rækker!AX64,IF(AJ6=Rækker!BA50,Rækker!BA64,IF(AJ6=Rækker!BD50,Rækker!BD64,IF(AJ6=Rækker!BG50,Rækker!BG64,0))))))</f>
        <v>1</v>
      </c>
      <c r="FP19" s="25">
        <f>IF(AJ6=Rækker!B50,Rækker!C64,IF(AJ6=Rækker!E50,Rækker!F64,IF(AJ6=Rækker!H50,Rækker!I64,IF(AJ6=Rækker!K50,Rækker!L64,IF(AJ6=Rækker!N50,Rækker!O64,IF(AJ6=Rækker!Q50,Rækker!R64,IF(AJ6=Rækker!T50,Rækker!U64,FQ19)))))))</f>
        <v>1</v>
      </c>
      <c r="FQ19" s="25">
        <f>IF(AJ6=Rækker!W50,Rækker!X64,IF(AJ6=Rækker!Z50,Rækker!AA64,IF(AJ6=Rækker!AC50,Rækker!AD64,IF(AJ6=Rækker!AF50,Rækker!AG64,IF(AJ6=Rækker!AI50,Rækker!AJ64,IF(AJ6=Rækker!AL50,Rækker!AM64,IF(AJ6=Rækker!AO50,Rækker!AP64,FR19)))))))</f>
        <v>1</v>
      </c>
      <c r="FR19" s="25">
        <f>IF(AJ6=Rækker!AR50,Rækker!AS64,IF(AJ6=Rækker!AU50,Rækker!AV64,IF(AJ6=Rækker!AX50,Rækker!AY64,IF(AJ6=Rækker!BA50,Rækker!BB64,IF(AJ6=Rækker!BD50,Rækker!BE64,IF(AJ6=Rækker!BG50,Rækker!BH64,0))))))</f>
        <v>1</v>
      </c>
      <c r="FS19" s="25">
        <f t="shared" si="73"/>
        <v>1</v>
      </c>
      <c r="FT19" s="25" t="str">
        <f t="shared" si="74"/>
        <v>1X</v>
      </c>
      <c r="FU19" s="25">
        <f>IF(AL6=Rækker!B50,Rækker!B64,IF(AL6=Rækker!E50,Rækker!E64,IF(AL6=Rækker!H50,Rækker!H64,IF(AL6=Rækker!K50,Rækker!K64,IF(AL6=Rækker!N50,Rækker!N64,IF(AL6=Rækker!Q50,Rækker!Q64,IF(AL6=Rækker!T50,Rækker!T64,FV19)))))))</f>
        <v>1</v>
      </c>
      <c r="FV19" s="25">
        <f>IF(AL6=Rækker!W50,Rækker!W64,IF(AL6=Rækker!Z50,Rækker!Z64,IF(AL6=Rækker!AC50,Rækker!AC64,IF(AL6=Rækker!AF50,Rækker!AF64,IF(AL6=Rækker!AI50,Rækker!AI64,IF(AL6=Rækker!AL50,Rækker!AL64,IF(AL6=Rækker!AO50,Rækker!AO64,FW19)))))))</f>
        <v>1</v>
      </c>
      <c r="FW19" s="25">
        <f>IF(AL6=Rækker!AR50,Rækker!AR64,IF(AL6=Rækker!AU50,Rækker!AU64,IF(AL6=Rækker!AX50,Rækker!AX64,IF(AL6=Rækker!BA50,Rækker!BA64,IF(AL6=Rækker!BD50,Rækker!BD64,IF(AL6=Rækker!BG50,Rækker!BG64,0))))))</f>
        <v>1</v>
      </c>
      <c r="FX19" s="25" t="str">
        <f>IF(AL6=Rækker!B50,Rækker!C64,IF(AL6=Rækker!E50,Rækker!F64,IF(AL6=Rækker!H50,Rækker!I64,IF(AL6=Rækker!K50,Rækker!L64,IF(AL6=Rækker!N50,Rækker!O64,IF(AL6=Rækker!Q50,Rækker!R64,IF(AL6=Rækker!T50,Rækker!U64,FY19)))))))</f>
        <v>1x</v>
      </c>
      <c r="FY19" s="25" t="str">
        <f>IF(AL6=Rækker!W50,Rækker!X64,IF(AL6=Rækker!Z50,Rækker!AA64,IF(AL6=Rækker!AC50,Rækker!AD64,IF(AL6=Rækker!AF50,Rækker!AG64,IF(AL6=Rækker!AI50,Rækker!AJ64,IF(AL6=Rækker!AL50,Rækker!AM64,IF(AL6=Rækker!AO50,Rækker!AP64,FZ19)))))))</f>
        <v>1x</v>
      </c>
      <c r="FZ19" s="25" t="str">
        <f>IF(AL6=Rækker!AR50,Rækker!AS64,IF(AL6=Rækker!AU50,Rækker!AV64,IF(AL6=Rækker!AX50,Rækker!AY64,IF(AL6=Rækker!BA50,Rækker!BB64,IF(AL6=Rækker!BD50,Rækker!BE64,IF(AL6=Rækker!BG50,Rækker!BH64,0))))))</f>
        <v>1x</v>
      </c>
      <c r="GA19" s="25">
        <f t="shared" si="75"/>
        <v>1</v>
      </c>
      <c r="GB19" s="25" t="str">
        <f t="shared" si="76"/>
        <v>1X</v>
      </c>
      <c r="GC19" s="25">
        <f>IF(AN6=Rækker!B50,Rækker!B64,IF(AN6=Rækker!E50,Rækker!E64,IF(AN6=Rækker!H50,Rækker!H64,IF(AN6=Rækker!K50,Rækker!K64,IF(AN6=Rækker!N50,Rækker!N64,IF(AN6=Rækker!Q50,Rækker!Q64,IF(AN6=Rækker!T50,Rækker!T64,GD19)))))))</f>
        <v>1</v>
      </c>
      <c r="GD19" s="25">
        <f>IF(AN6=Rækker!W50,Rækker!W64,IF(AN6=Rækker!Z50,Rækker!Z64,IF(AN6=Rækker!AC50,Rækker!AC64,IF(AN6=Rækker!AF50,Rækker!AF64,IF(AN6=Rækker!AI50,Rækker!AI64,IF(AN6=Rækker!AL50,Rækker!AL64,IF(AN6=Rækker!AO50,Rækker!AO64,GE19)))))))</f>
        <v>1</v>
      </c>
      <c r="GE19" s="25">
        <f>IF(AN6=Rækker!AR50,Rækker!AR64,IF(AN6=Rækker!AU50,Rækker!AU64,IF(AN6=Rækker!AX50,Rækker!AX64,IF(AN6=Rækker!BA50,Rækker!BA64,IF(AN6=Rækker!BD50,Rækker!BD64,IF(AN6=Rækker!BG50,Rækker!BG64,0))))))</f>
        <v>0</v>
      </c>
      <c r="GF19" s="25" t="str">
        <f>IF(AN6=Rækker!B50,Rækker!C64,IF(AN6=Rækker!E50,Rækker!F64,IF(AN6=Rækker!H50,Rækker!I64,IF(AN6=Rækker!K50,Rækker!L64,IF(AN6=Rækker!N50,Rækker!O64,IF(AN6=Rækker!Q50,Rækker!R64,IF(AN6=Rækker!T50,Rækker!U64,GG19)))))))</f>
        <v>1x</v>
      </c>
      <c r="GG19" s="25" t="str">
        <f>IF(AN6=Rækker!W50,Rækker!X64,IF(AN6=Rækker!Z50,Rækker!AA64,IF(AN6=Rækker!AC50,Rækker!AD64,IF(AN6=Rækker!AF50,Rækker!AG64,IF(AN6=Rækker!AI50,Rækker!AJ64,IF(AN6=Rækker!AL50,Rækker!AM64,IF(AN6=Rækker!AO50,Rækker!AP64,GH19)))))))</f>
        <v>1x</v>
      </c>
      <c r="GH19" s="25">
        <f>IF(AN6=Rækker!AR50,Rækker!AS64,IF(AN6=Rækker!AU50,Rækker!AV64,IF(AN6=Rækker!AX50,Rækker!AY64,IF(AN6=Rækker!BA50,Rækker!BB64,IF(AN6=Rækker!BD50,Rækker!BE64,IF(AN6=Rækker!BG50,Rækker!BH64,0))))))</f>
        <v>0</v>
      </c>
      <c r="GI19" s="25">
        <f t="shared" si="77"/>
        <v>1</v>
      </c>
      <c r="GJ19" s="25" t="str">
        <f t="shared" si="78"/>
        <v>1X</v>
      </c>
      <c r="GK19" s="25">
        <f>IF(AP6=Rækker!B50,Rækker!B64,IF(AP6=Rækker!E50,Rækker!E64,IF(AP6=Rækker!H50,Rækker!H64,IF(AP6=Rækker!K50,Rækker!K64,IF(AP6=Rækker!N50,Rækker!N64,IF(AP6=Rækker!Q50,Rækker!Q64,IF(AP6=Rækker!T50,Rækker!T64,GL19)))))))</f>
        <v>1</v>
      </c>
      <c r="GL19" s="25">
        <f>IF(AP6=Rækker!W50,Rækker!W64,IF(AP6=Rækker!Z50,Rækker!Z64,IF(AP6=Rækker!AC50,Rækker!AC64,IF(AP6=Rækker!AF50,Rækker!AF64,IF(AP6=Rækker!AI50,Rækker!AI64,IF(AP6=Rækker!AL50,Rækker!AL64,IF(AP6=Rækker!AO50,Rækker!AO64,GM19)))))))</f>
        <v>0</v>
      </c>
      <c r="GM19" s="25">
        <f>IF(AP6=Rækker!AR50,Rækker!AR64,IF(AP6=Rækker!AU50,Rækker!AU64,IF(AP6=Rækker!AX50,Rækker!AX64,IF(AP6=Rækker!BA50,Rækker!BA64,IF(AP6=Rækker!BD50,Rækker!BD64,IF(AP6=Rækker!BG50,Rækker!BG64,0))))))</f>
        <v>0</v>
      </c>
      <c r="GN19" s="25" t="str">
        <f>IF(AP6=Rækker!B50,Rækker!C64,IF(AP6=Rækker!E50,Rækker!F64,IF(AP6=Rækker!H50,Rækker!I64,IF(AP6=Rækker!K50,Rækker!L64,IF(AP6=Rækker!N50,Rækker!O64,IF(AP6=Rækker!Q50,Rækker!R64,IF(AP6=Rækker!T50,Rækker!U64,GO19)))))))</f>
        <v>1x</v>
      </c>
      <c r="GO19" s="25">
        <f>IF(AP6=Rækker!W50,Rækker!X64,IF(AP6=Rækker!Z50,Rækker!AA64,IF(AP6=Rækker!AC50,Rækker!AD64,IF(AP6=Rækker!AF50,Rækker!AG64,IF(AP6=Rækker!AI50,Rækker!AJ64,IF(AP6=Rækker!AL50,Rækker!AM64,IF(AP6=Rækker!AO50,Rækker!AP64,GP19)))))))</f>
        <v>0</v>
      </c>
      <c r="GP19" s="25">
        <f>IF(AP6=Rækker!AR50,Rækker!AS64,IF(AP6=Rækker!AU50,Rækker!AV64,IF(AP6=Rækker!AX50,Rækker!AY64,IF(AP6=Rækker!BA50,Rækker!BB64,IF(AP6=Rækker!BD50,Rækker!BE64,IF(AP6=Rækker!BG50,Rækker!BH64,0))))))</f>
        <v>0</v>
      </c>
      <c r="GQ19" s="25">
        <f t="shared" si="79"/>
        <v>1</v>
      </c>
      <c r="GR19" s="25">
        <f t="shared" si="80"/>
        <v>12</v>
      </c>
      <c r="GS19" s="25">
        <f>IF(AR6=Rækker!B50,Rækker!B64,IF(AR6=Rækker!E50,Rækker!E64,IF(AR6=Rækker!H50,Rækker!H64,IF(AR6=Rækker!K50,Rækker!K64,IF(AR6=Rækker!N50,Rækker!N64,IF(AR6=Rækker!Q50,Rækker!Q64,IF(AR6=Rækker!T50,Rækker!T64,GT19)))))))</f>
        <v>1</v>
      </c>
      <c r="GT19" s="25">
        <f>IF(AR6=Rækker!W50,Rækker!W64,IF(AR6=Rækker!Z50,Rækker!Z64,IF(AR6=Rækker!AC50,Rækker!AC64,IF(AR6=Rækker!AF50,Rækker!AF64,IF(AR6=Rækker!AI50,Rækker!AI64,IF(AR6=Rækker!AL50,Rækker!AL64,IF(AR6=Rækker!AO50,Rækker!AO64,GU19)))))))</f>
        <v>0</v>
      </c>
      <c r="GU19" s="25">
        <f>IF(AR6=Rækker!AR50,Rækker!AR64,IF(AR6=Rækker!AU50,Rækker!AU64,IF(AR6=Rækker!AX50,Rækker!AX64,IF(AR6=Rækker!BA50,Rækker!BA64,IF(AR6=Rækker!BD50,Rækker!BD64,IF(AR6=Rækker!BG50,Rækker!BG64,0))))))</f>
        <v>0</v>
      </c>
      <c r="GV19" s="25">
        <f>IF(AR6=Rækker!B50,Rækker!C64,IF(AR6=Rækker!E50,Rækker!F64,IF(AR6=Rækker!H50,Rækker!I64,IF(AR6=Rækker!K50,Rækker!L64,IF(AR6=Rækker!N50,Rækker!O64,IF(AR6=Rækker!Q50,Rækker!R64,IF(AR6=Rækker!T50,Rækker!U64,GW19)))))))</f>
        <v>12</v>
      </c>
      <c r="GW19" s="25">
        <f>IF(AR6=Rækker!W50,Rækker!X64,IF(AR6=Rækker!Z50,Rækker!AA64,IF(AR6=Rækker!AC50,Rækker!AD64,IF(AR6=Rækker!AF50,Rækker!AG64,IF(AR6=Rækker!AI50,Rækker!AJ64,IF(AR6=Rækker!AL50,Rækker!AM64,IF(AR6=Rækker!AO50,Rækker!AP64,GX19)))))))</f>
        <v>0</v>
      </c>
      <c r="GX19" s="25">
        <f>IF(AR6=Rækker!AR50,Rækker!AS64,IF(AR6=Rækker!AU50,Rækker!AV64,IF(AR6=Rækker!AX50,Rækker!AY64,IF(AR6=Rækker!BA50,Rækker!BB64,IF(AR6=Rækker!BD50,Rækker!BE64,IF(AR6=Rækker!BG50,Rækker!BH64,0))))))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Wimbledon - Peterborough..........................................................................................</v>
      </c>
      <c r="D20" s="121" t="s">
        <v>109</v>
      </c>
      <c r="E20" s="94" t="str">
        <f>IF('1. Division'!E20&lt;&gt;"",'1. Division'!E20,"")</f>
        <v/>
      </c>
      <c r="F20" s="36">
        <f t="shared" si="0"/>
        <v>1</v>
      </c>
      <c r="G20" s="38">
        <f t="shared" si="1"/>
        <v>1</v>
      </c>
      <c r="H20" s="36">
        <f t="shared" si="2"/>
        <v>1</v>
      </c>
      <c r="I20" s="37">
        <f t="shared" si="3"/>
        <v>1</v>
      </c>
      <c r="J20" s="36">
        <f t="shared" si="4"/>
        <v>1</v>
      </c>
      <c r="K20" s="38">
        <f t="shared" si="5"/>
        <v>1</v>
      </c>
      <c r="L20" s="36">
        <f t="shared" si="6"/>
        <v>1</v>
      </c>
      <c r="M20" s="38">
        <f t="shared" si="7"/>
        <v>12</v>
      </c>
      <c r="N20" s="36">
        <f t="shared" si="8"/>
        <v>1</v>
      </c>
      <c r="O20" s="38">
        <f t="shared" si="9"/>
        <v>12</v>
      </c>
      <c r="P20" s="36">
        <f t="shared" si="10"/>
        <v>2</v>
      </c>
      <c r="Q20" s="38">
        <f t="shared" si="11"/>
        <v>2</v>
      </c>
      <c r="R20" s="36">
        <f t="shared" si="12"/>
        <v>1</v>
      </c>
      <c r="S20" s="38" t="str">
        <f t="shared" si="13"/>
        <v>1X</v>
      </c>
      <c r="T20" s="36">
        <f t="shared" si="14"/>
        <v>1</v>
      </c>
      <c r="U20" s="38">
        <f t="shared" si="15"/>
        <v>12</v>
      </c>
      <c r="V20" s="36" t="str">
        <f t="shared" si="16"/>
        <v>X</v>
      </c>
      <c r="W20" s="38" t="str">
        <f t="shared" si="17"/>
        <v>1X</v>
      </c>
      <c r="X20" s="36">
        <f t="shared" si="18"/>
        <v>1</v>
      </c>
      <c r="Y20" s="38">
        <f t="shared" si="19"/>
        <v>1</v>
      </c>
      <c r="Z20" s="36">
        <f t="shared" si="20"/>
        <v>1</v>
      </c>
      <c r="AA20" s="38">
        <f t="shared" si="21"/>
        <v>12</v>
      </c>
      <c r="AB20" s="36">
        <f t="shared" si="22"/>
        <v>1</v>
      </c>
      <c r="AC20" s="38">
        <f t="shared" si="23"/>
        <v>1</v>
      </c>
      <c r="AD20" s="36">
        <f t="shared" si="24"/>
        <v>1</v>
      </c>
      <c r="AE20" s="38" t="str">
        <f t="shared" si="25"/>
        <v>1X</v>
      </c>
      <c r="AF20" s="36">
        <f t="shared" si="26"/>
        <v>1</v>
      </c>
      <c r="AG20" s="38">
        <f t="shared" si="27"/>
        <v>1</v>
      </c>
      <c r="AH20" s="36">
        <f t="shared" si="28"/>
        <v>1</v>
      </c>
      <c r="AI20" s="38">
        <f t="shared" si="29"/>
        <v>12</v>
      </c>
      <c r="AJ20" s="36" t="str">
        <f t="shared" si="30"/>
        <v>1*</v>
      </c>
      <c r="AK20" s="38">
        <f t="shared" si="31"/>
        <v>1</v>
      </c>
      <c r="AL20" s="36">
        <f t="shared" si="32"/>
        <v>1</v>
      </c>
      <c r="AM20" s="38">
        <f t="shared" si="33"/>
        <v>12</v>
      </c>
      <c r="AN20" s="36">
        <f t="shared" si="34"/>
        <v>1</v>
      </c>
      <c r="AO20" s="38" t="str">
        <f t="shared" si="35"/>
        <v>1X</v>
      </c>
      <c r="AP20" s="36">
        <f t="shared" si="36"/>
        <v>1</v>
      </c>
      <c r="AQ20" s="38">
        <f t="shared" si="37"/>
        <v>1</v>
      </c>
      <c r="AR20" s="36">
        <f t="shared" si="38"/>
        <v>1</v>
      </c>
      <c r="AS20" s="37">
        <f t="shared" si="39"/>
        <v>12</v>
      </c>
      <c r="AT20" s="21">
        <f t="shared" si="40"/>
        <v>0</v>
      </c>
      <c r="AU20" s="25">
        <f t="shared" si="41"/>
        <v>1</v>
      </c>
      <c r="AV20" s="25">
        <f t="shared" si="42"/>
        <v>1</v>
      </c>
      <c r="AW20" s="25">
        <f>IF(F6=Rækker!B50,Rækker!B65,IF(F6=Rækker!E50,Rækker!E65,IF(F6=Rækker!H50,Rækker!H65,IF(F6=Rækker!K50,Rækker!K65,IF(F6=Rækker!N50,Rækker!N65,IF(F6=Rækker!Q50,Rækker!Q65,IF(F6=Rækker!T50,Rækker!T65,AX20)))))))</f>
        <v>1</v>
      </c>
      <c r="AX20" s="25">
        <f>IF(F6=Rækker!W50,Rækker!W65,IF(F6=Rækker!Z50,Rækker!Z65,IF(F6=Rækker!AC50,Rækker!AC65,IF(F6=Rækker!AF50,Rækker!AF65,IF(F6=Rækker!AI50,Rækker!AI65,IF(F6=Rækker!AL50,Rækker!AL65,IF(F6=Rækker!AO50,Rækker!AO65,AY20)))))))</f>
        <v>1</v>
      </c>
      <c r="AY20" s="25">
        <f>IF(F6=Rækker!AR50,Rækker!AR65,IF(F6=Rækker!AU50,Rækker!AU65,IF(F6=Rækker!AX50,Rækker!AX65,IF(F6=Rækker!BA50,Rækker!BA65,IF(F6=Rækker!BD50,Rækker!BD65,IF(F6=Rækker!BG50,Rækker!BG65,0))))))</f>
        <v>0</v>
      </c>
      <c r="AZ20" s="25">
        <f>IF(F6=Rækker!B50,Rækker!C65,IF(F6=Rækker!E50,Rækker!F65,IF(F6=Rækker!H50,Rækker!I65,IF(F6=Rækker!K50,Rækker!L65,IF(F6=Rækker!N50,Rækker!O65,IF(F6=Rækker!Q50,Rækker!R65,IF(F6=Rækker!T50,Rækker!U65,BA20)))))))</f>
        <v>1</v>
      </c>
      <c r="BA20" s="25">
        <f>IF(F6=Rækker!W50,Rækker!X65,IF(F6=Rækker!Z50,Rækker!AA65,IF(F6=Rækker!AC50,Rækker!AD65,IF(F6=Rækker!AF50,Rækker!AG65,IF(F6=Rækker!AI50,Rækker!AJ65,IF(F6=Rækker!AL50,Rækker!AM65,IF(F6=Rækker!AO50,Rækker!AP65,BB20)))))))</f>
        <v>1</v>
      </c>
      <c r="BB20" s="25">
        <f>IF(F6=Rækker!AR50,Rækker!AS65,IF(F6=Rækker!AU50,Rækker!AV65,IF(F6=Rækker!AX50,Rækker!AY65,IF(F6=Rækker!BA50,Rækker!BB65,IF(F6=Rækker!BD50,Rækker!BE65,IF(F6=Rækker!BG50,Rækker!BH65,0))))))</f>
        <v>0</v>
      </c>
      <c r="BC20" s="25">
        <f t="shared" si="43"/>
        <v>1</v>
      </c>
      <c r="BD20" s="25">
        <f t="shared" si="44"/>
        <v>1</v>
      </c>
      <c r="BE20" s="25">
        <f>IF(H6=Rækker!B50,Rækker!B65,IF(H6=Rækker!E50,Rækker!E65,IF(H6=Rækker!H50,Rækker!H65,IF(H6=Rækker!K50,Rækker!K65,IF(H6=Rækker!N50,Rækker!N65,IF(H6=Rækker!Q50,Rækker!Q65,IF(H6=Rækker!T50,Rækker!T65,BF20)))))))</f>
        <v>1</v>
      </c>
      <c r="BF20" s="25">
        <f>IF(H6=Rækker!W50,Rækker!W65,IF(H6=Rækker!Z50,Rækker!Z65,IF(H6=Rækker!AC50,Rækker!AC65,IF(H6=Rækker!AF50,Rækker!AF65,IF(H6=Rækker!AI50,Rækker!AI65,IF(H6=Rækker!AL50,Rækker!AL65,IF(H6=Rækker!AO50,Rækker!AO65,BG20)))))))</f>
        <v>1</v>
      </c>
      <c r="BG20" s="25">
        <f>IF(H6=Rækker!AR50,Rækker!AR65,IF(H6=Rækker!AU50,Rækker!AU65,IF(H6=Rækker!AX50,Rækker!AX65,IF(H6=Rækker!BA50,Rækker!BA65,IF(H6=Rækker!BD50,Rækker!BD65,IF(H6=Rækker!BG50,Rækker!BG65,0))))))</f>
        <v>0</v>
      </c>
      <c r="BH20" s="25">
        <f>IF(H6=Rækker!B50,Rækker!C65,IF(H6=Rækker!E50,Rækker!F65,IF(H6=Rækker!H50,Rækker!I65,IF(H6=Rækker!K50,Rækker!L65,IF(H6=Rækker!N50,Rækker!O65,IF(H6=Rækker!Q50,Rækker!R65,IF(H6=Rækker!T50,Rækker!U65,BI20)))))))</f>
        <v>1</v>
      </c>
      <c r="BI20" s="25">
        <f>IF(H6=Rækker!W50,Rækker!X65,IF(H6=Rækker!Z50,Rækker!AA65,IF(H6=Rækker!AC50,Rækker!AD65,IF(H6=Rækker!AF50,Rækker!AG65,IF(H6=Rækker!AI50,Rækker!AJ65,IF(H6=Rækker!AL50,Rækker!AM65,IF(H6=Rækker!AO50,Rækker!AP65,BJ20)))))))</f>
        <v>1</v>
      </c>
      <c r="BJ20" s="25">
        <f>IF(H6=Rækker!AR50,Rækker!AS65,IF(H6=Rækker!AU50,Rækker!AV65,IF(H6=Rækker!AX50,Rækker!AY65,IF(H6=Rækker!BA50,Rækker!BB65,IF(H6=Rækker!BD50,Rækker!BE65,IF(H6=Rækker!BG50,Rækker!BH65,0))))))</f>
        <v>0</v>
      </c>
      <c r="BK20" s="25">
        <f t="shared" si="45"/>
        <v>1</v>
      </c>
      <c r="BL20" s="25">
        <f t="shared" si="46"/>
        <v>1</v>
      </c>
      <c r="BM20" s="25">
        <f>IF(J6=Rækker!B50,Rækker!B65,IF(J6=Rækker!E50,Rækker!E65,IF(J6=Rækker!H50,Rækker!H65,IF(J6=Rækker!K50,Rækker!K65,IF(J6=Rækker!N50,Rækker!N65,IF(J6=Rækker!Q50,Rækker!Q65,IF(J6=Rækker!T50,Rækker!T65,BN20)))))))</f>
        <v>1</v>
      </c>
      <c r="BN20" s="25">
        <f>IF(J6=Rækker!W50,Rækker!W65,IF(J6=Rækker!Z50,Rækker!Z65,IF(J6=Rækker!AC50,Rækker!AC65,IF(J6=Rækker!AF50,Rækker!AF65,IF(J6=Rækker!AI50,Rækker!AI65,IF(J6=Rækker!AL50,Rækker!AL65,IF(J6=Rækker!AO50,Rækker!AO65,BO20)))))))</f>
        <v>0</v>
      </c>
      <c r="BO20" s="25">
        <f>IF(J6=Rækker!AR50,Rækker!AR65,IF(J6=Rækker!AU50,Rækker!AU65,IF(J6=Rækker!AX50,Rækker!AX65,IF(J6=Rækker!BA50,Rækker!BA65,IF(J6=Rækker!BD50,Rækker!BD65,IF(J6=Rækker!BG50,Rækker!BG65,0))))))</f>
        <v>0</v>
      </c>
      <c r="BP20" s="25">
        <f>IF(J6=Rækker!B50,Rækker!C65,IF(J6=Rækker!E50,Rækker!F65,IF(J6=Rækker!H50,Rækker!I65,IF(J6=Rækker!K50,Rækker!L65,IF(J6=Rækker!N50,Rækker!O65,IF(J6=Rækker!Q50,Rækker!R65,IF(J6=Rækker!T50,Rækker!U65,BQ20)))))))</f>
        <v>1</v>
      </c>
      <c r="BQ20" s="25">
        <f>IF(J6=Rækker!W50,Rækker!X65,IF(J6=Rækker!Z50,Rækker!AA65,IF(J6=Rækker!AC50,Rækker!AD65,IF(J6=Rækker!AF50,Rækker!AG65,IF(J6=Rækker!AI50,Rækker!AJ65,IF(J6=Rækker!AL50,Rækker!AM65,IF(J6=Rækker!AO50,Rækker!AP65,BR20)))))))</f>
        <v>0</v>
      </c>
      <c r="BR20" s="25">
        <f>IF(J6=Rækker!AR50,Rækker!AS65,IF(J6=Rækker!AU50,Rækker!AV65,IF(J6=Rækker!AX50,Rækker!AY65,IF(J6=Rækker!BA50,Rækker!BB65,IF(J6=Rækker!BD50,Rækker!BE65,IF(J6=Rækker!BG50,Rækker!BH65,0))))))</f>
        <v>0</v>
      </c>
      <c r="BS20" s="25">
        <f t="shared" si="47"/>
        <v>1</v>
      </c>
      <c r="BT20" s="25">
        <f t="shared" si="48"/>
        <v>12</v>
      </c>
      <c r="BU20" s="25">
        <f>IF(L6=Rækker!B50,Rækker!B65,IF(L6=Rækker!E50,Rækker!E65,IF(L6=Rækker!H50,Rækker!H65,IF(L6=Rækker!K50,Rækker!K65,IF(L6=Rækker!N50,Rækker!N65,IF(L6=Rækker!Q50,Rækker!Q65,IF(L6=Rækker!T50,Rækker!T65,BV20)))))))</f>
        <v>1</v>
      </c>
      <c r="BV20" s="25">
        <f>IF(L6=Rækker!W50,Rækker!W65,IF(L6=Rækker!Z50,Rækker!Z65,IF(L6=Rækker!AC50,Rækker!AC65,IF(L6=Rækker!AF50,Rækker!AF65,IF(L6=Rækker!AI50,Rækker!AI65,IF(L6=Rækker!AL50,Rækker!AL65,IF(L6=Rækker!AO50,Rækker!AO65,BW20)))))))</f>
        <v>0</v>
      </c>
      <c r="BW20" s="25">
        <f>IF(L6=Rækker!AR50,Rækker!AR65,IF(L6=Rækker!AU50,Rækker!AU65,IF(L6=Rækker!AX50,Rækker!AX65,IF(L6=Rækker!BA50,Rækker!BA65,IF(L6=Rækker!BD50,Rækker!BD65,IF(L6=Rækker!BG50,Rækker!BG65,0))))))</f>
        <v>0</v>
      </c>
      <c r="BX20" s="25">
        <f>IF(L6=Rækker!B50,Rækker!C65,IF(L6=Rækker!E50,Rækker!F65,IF(L6=Rækker!H50,Rækker!I65,IF(L6=Rækker!K50,Rækker!L65,IF(L6=Rækker!N50,Rækker!O65,IF(L6=Rækker!Q50,Rækker!R65,IF(L6=Rækker!T50,Rækker!U65,BY20)))))))</f>
        <v>12</v>
      </c>
      <c r="BY20" s="25">
        <f>IF(L6=Rækker!W50,Rækker!X65,IF(L6=Rækker!Z50,Rækker!AA65,IF(L6=Rækker!AC50,Rækker!AD65,IF(L6=Rækker!AF50,Rækker!AG65,IF(L6=Rækker!AI50,Rækker!AJ65,IF(L6=Rækker!AL50,Rækker!AM65,IF(L6=Rækker!AO50,Rækker!AP65,BZ20)))))))</f>
        <v>0</v>
      </c>
      <c r="BZ20" s="25">
        <f>IF(L6=Rækker!AR50,Rækker!AS65,IF(L6=Rækker!AU50,Rækker!AV65,IF(L6=Rækker!AX50,Rækker!AY65,IF(L6=Rækker!BA50,Rækker!BB65,IF(L6=Rækker!BD50,Rækker!BE65,IF(L6=Rækker!BG50,Rækker!BH65,0))))))</f>
        <v>0</v>
      </c>
      <c r="CA20" s="25">
        <f t="shared" si="49"/>
        <v>1</v>
      </c>
      <c r="CB20" s="25">
        <f t="shared" si="50"/>
        <v>12</v>
      </c>
      <c r="CC20" s="25">
        <f>IF(N6=Rækker!B50,Rækker!B65,IF(N6=Rækker!E50,Rækker!E65,IF(N6=Rækker!H50,Rækker!H65,IF(N6=Rækker!K50,Rækker!K65,IF(N6=Rækker!N50,Rækker!N65,IF(N6=Rækker!Q50,Rækker!Q65,IF(N6=Rækker!T50,Rækker!T65,CD20)))))))</f>
        <v>1</v>
      </c>
      <c r="CD20" s="25">
        <f>IF(N6=Rækker!W50,Rækker!W65,IF(N6=Rækker!Z50,Rækker!Z65,IF(N6=Rækker!AC50,Rækker!AC65,IF(N6=Rækker!AF50,Rækker!AF65,IF(N6=Rækker!AI50,Rækker!AI65,IF(N6=Rækker!AL50,Rækker!AL65,IF(N6=Rækker!AO50,Rækker!AO65,CE20)))))))</f>
        <v>1</v>
      </c>
      <c r="CE20" s="25">
        <f>IF(N6=Rækker!AR50,Rækker!AR65,IF(N6=Rækker!AU50,Rækker!AU65,IF(N6=Rækker!AX50,Rækker!AX65,IF(N6=Rækker!BA50,Rækker!BA65,IF(N6=Rækker!BD50,Rækker!BD65,IF(N6=Rækker!BG50,Rækker!BG65,0))))))</f>
        <v>0</v>
      </c>
      <c r="CF20" s="25">
        <f>IF(N6=Rækker!B50,Rækker!C65,IF(N6=Rækker!E50,Rækker!F65,IF(N6=Rækker!H50,Rækker!I65,IF(N6=Rækker!K50,Rækker!L65,IF(N6=Rækker!N50,Rækker!O65,IF(N6=Rækker!Q50,Rækker!R65,IF(N6=Rækker!T50,Rækker!U65,CG20)))))))</f>
        <v>12</v>
      </c>
      <c r="CG20" s="25">
        <f>IF(N6=Rækker!W50,Rækker!X65,IF(N6=Rækker!Z50,Rækker!AA65,IF(N6=Rækker!AC50,Rækker!AD65,IF(N6=Rækker!AF50,Rækker!AG65,IF(N6=Rækker!AI50,Rækker!AJ65,IF(N6=Rækker!AL50,Rækker!AM65,IF(N6=Rækker!AO50,Rækker!AP65,CH20)))))))</f>
        <v>12</v>
      </c>
      <c r="CH20" s="25">
        <f>IF(N6=Rækker!AR50,Rækker!AS65,IF(N6=Rækker!AU50,Rækker!AV65,IF(N6=Rækker!AX50,Rækker!AY65,IF(N6=Rækker!BA50,Rækker!BB65,IF(N6=Rækker!BD50,Rækker!BE65,IF(N6=Rækker!BG50,Rækker!BH65,0))))))</f>
        <v>0</v>
      </c>
      <c r="CI20" s="25">
        <f t="shared" si="51"/>
        <v>2</v>
      </c>
      <c r="CJ20" s="25">
        <f t="shared" si="52"/>
        <v>2</v>
      </c>
      <c r="CK20" s="25">
        <f>IF(P6=Rækker!B50,Rækker!B65,IF(P6=Rækker!E50,Rækker!E65,IF(P6=Rækker!H50,Rækker!H65,IF(P6=Rækker!K50,Rækker!K65,IF(P6=Rækker!N50,Rækker!N65,IF(P6=Rækker!Q50,Rækker!Q65,IF(P6=Rækker!T50,Rækker!T65,CL20)))))))</f>
        <v>2</v>
      </c>
      <c r="CL20" s="25">
        <f>IF(P6=Rækker!W50,Rækker!W65,IF(P6=Rækker!Z50,Rækker!Z65,IF(P6=Rækker!AC50,Rækker!AC65,IF(P6=Rækker!AF50,Rækker!AF65,IF(P6=Rækker!AI50,Rækker!AI65,IF(P6=Rækker!AL50,Rækker!AL65,IF(P6=Rækker!AO50,Rækker!AO65,CM20)))))))</f>
        <v>2</v>
      </c>
      <c r="CM20" s="25">
        <f>IF(P6=Rækker!AR50,Rækker!AR65,IF(P6=Rækker!AU50,Rækker!AU65,IF(P6=Rækker!AX50,Rækker!AX65,IF(P6=Rækker!BA50,Rækker!BA65,IF(P6=Rækker!BD50,Rækker!BD65,IF(P6=Rækker!BG50,Rækker!BG65,0))))))</f>
        <v>2</v>
      </c>
      <c r="CN20" s="25">
        <f>IF(P6=Rækker!B50,Rækker!C65,IF(P6=Rækker!E50,Rækker!F65,IF(P6=Rækker!H50,Rækker!I65,IF(P6=Rækker!K50,Rækker!L65,IF(P6=Rækker!N50,Rækker!O65,IF(P6=Rækker!Q50,Rækker!R65,IF(P6=Rækker!T50,Rækker!U65,CO20)))))))</f>
        <v>2</v>
      </c>
      <c r="CO20" s="25">
        <f>IF(P6=Rækker!W50,Rækker!X65,IF(P6=Rækker!Z50,Rækker!AA65,IF(P6=Rækker!AC50,Rækker!AD65,IF(P6=Rækker!AF50,Rækker!AG65,IF(P6=Rækker!AI50,Rækker!AJ65,IF(P6=Rækker!AL50,Rækker!AM65,IF(P6=Rækker!AO50,Rækker!AP65,CP20)))))))</f>
        <v>2</v>
      </c>
      <c r="CP20" s="25">
        <f>IF(P6=Rækker!AR50,Rækker!AS65,IF(P6=Rækker!AU50,Rækker!AV65,IF(P6=Rækker!AX50,Rækker!AY65,IF(P6=Rækker!BA50,Rækker!BB65,IF(P6=Rækker!BD50,Rækker!BE65,IF(P6=Rækker!BG50,Rækker!BH65,0))))))</f>
        <v>2</v>
      </c>
      <c r="CQ20" s="25">
        <f t="shared" si="53"/>
        <v>1</v>
      </c>
      <c r="CR20" s="25" t="str">
        <f t="shared" si="54"/>
        <v>1X</v>
      </c>
      <c r="CS20" s="25">
        <f>IF(R6=Rækker!B50,Rækker!B65,IF(R6=Rækker!E50,Rækker!E65,IF(R6=Rækker!H50,Rækker!H65,IF(R6=Rækker!K50,Rækker!K65,IF(R6=Rækker!N50,Rækker!N65,IF(R6=Rækker!Q50,Rækker!Q65,IF(R6=Rækker!T50,Rækker!T65,CT20)))))))</f>
        <v>1</v>
      </c>
      <c r="CT20" s="25">
        <f>IF(R6=Rækker!W50,Rækker!W65,IF(R6=Rækker!Z50,Rækker!Z65,IF(R6=Rækker!AC50,Rækker!AC65,IF(R6=Rækker!AF50,Rækker!AF65,IF(R6=Rækker!AI50,Rækker!AI65,IF(R6=Rækker!AL50,Rækker!AL65,IF(R6=Rækker!AO50,Rækker!AO65,CU20)))))))</f>
        <v>0</v>
      </c>
      <c r="CU20" s="25">
        <f>IF(R6=Rækker!AR50,Rækker!AR65,IF(R6=Rækker!AU50,Rækker!AU65,IF(R6=Rækker!AX50,Rækker!AX65,IF(R6=Rækker!BA50,Rækker!BA65,IF(R6=Rækker!BD50,Rækker!BD65,IF(R6=Rækker!BG50,Rækker!BG65,0))))))</f>
        <v>0</v>
      </c>
      <c r="CV20" s="25" t="str">
        <f>IF(R6=Rækker!B50,Rækker!C65,IF(R6=Rækker!E50,Rækker!F65,IF(R6=Rækker!H50,Rækker!I65,IF(R6=Rækker!K50,Rækker!L65,IF(R6=Rækker!N50,Rækker!O65,IF(R6=Rækker!Q50,Rækker!R65,IF(R6=Rækker!T50,Rækker!U65,CW20)))))))</f>
        <v>1x</v>
      </c>
      <c r="CW20" s="25">
        <f>IF(R6=Rækker!W50,Rækker!X65,IF(R6=Rækker!Z50,Rækker!AA65,IF(R6=Rækker!AC50,Rækker!AD65,IF(R6=Rækker!AF50,Rækker!AG65,IF(R6=Rækker!AI50,Rækker!AJ65,IF(R6=Rækker!AL50,Rækker!AM65,IF(R6=Rækker!AO50,Rækker!AP65,CX20)))))))</f>
        <v>0</v>
      </c>
      <c r="CX20" s="25">
        <f>IF(R6=Rækker!AR50,Rækker!AS65,IF(R6=Rækker!AU50,Rækker!AV65,IF(R6=Rækker!AX50,Rækker!AY65,IF(R6=Rækker!BA50,Rækker!BB65,IF(R6=Rækker!BD50,Rækker!BE65,IF(R6=Rækker!BG50,Rækker!BH65,0))))))</f>
        <v>0</v>
      </c>
      <c r="CY20" s="25">
        <f t="shared" si="55"/>
        <v>1</v>
      </c>
      <c r="CZ20" s="25">
        <f t="shared" si="56"/>
        <v>12</v>
      </c>
      <c r="DA20" s="25">
        <f>IF(T6=Rækker!B50,Rækker!B65,IF(T6=Rækker!E50,Rækker!E65,IF(T6=Rækker!H50,Rækker!H65,IF(T6=Rækker!K50,Rækker!K65,IF(T6=Rækker!N50,Rækker!N65,IF(T6=Rækker!Q50,Rækker!Q65,IF(T6=Rækker!T50,Rækker!T65,DB20)))))))</f>
        <v>1</v>
      </c>
      <c r="DB20" s="25">
        <f>IF(T6=Rækker!W50,Rækker!W65,IF(T6=Rækker!Z50,Rækker!Z65,IF(T6=Rækker!AC50,Rækker!AC65,IF(T6=Rækker!AF50,Rækker!AF65,IF(T6=Rækker!AI50,Rækker!AI65,IF(T6=Rækker!AL50,Rækker!AL65,IF(T6=Rækker!AO50,Rækker!AO65,DC20)))))))</f>
        <v>0</v>
      </c>
      <c r="DC20" s="25">
        <f>IF(T6=Rækker!AR50,Rækker!AR65,IF(T6=Rækker!AU50,Rækker!AU65,IF(T6=Rækker!AX50,Rækker!AX65,IF(T6=Rækker!BA50,Rækker!BA65,IF(T6=Rækker!BD50,Rækker!BD65,IF(T6=Rækker!BG50,Rækker!BG65,0))))))</f>
        <v>0</v>
      </c>
      <c r="DD20" s="25">
        <f>IF(T6=Rækker!B50,Rækker!C65,IF(T6=Rækker!E50,Rækker!F65,IF(T6=Rækker!H50,Rækker!I65,IF(T6=Rækker!K50,Rækker!L65,IF(T6=Rækker!N50,Rækker!O65,IF(T6=Rækker!Q50,Rækker!R65,IF(T6=Rækker!T50,Rækker!U65,DE20)))))))</f>
        <v>12</v>
      </c>
      <c r="DE20" s="25">
        <f>IF(T6=Rækker!W50,Rækker!X65,IF(T6=Rækker!Z50,Rækker!AA65,IF(T6=Rækker!AC50,Rækker!AD65,IF(T6=Rækker!AF50,Rækker!AG65,IF(T6=Rækker!AI50,Rækker!AJ65,IF(T6=Rækker!AL50,Rækker!AM65,IF(T6=Rækker!AO50,Rækker!AP65,DF20)))))))</f>
        <v>0</v>
      </c>
      <c r="DF20" s="25">
        <f>IF(T6=Rækker!AR50,Rækker!AS65,IF(T6=Rækker!AU50,Rækker!AV65,IF(T6=Rækker!AX50,Rækker!AY65,IF(T6=Rækker!BA50,Rækker!BB65,IF(T6=Rækker!BD50,Rækker!BE65,IF(T6=Rækker!BG50,Rækker!BH65,0))))))</f>
        <v>0</v>
      </c>
      <c r="DG20" s="25" t="str">
        <f t="shared" si="57"/>
        <v>X</v>
      </c>
      <c r="DH20" s="25" t="str">
        <f t="shared" si="58"/>
        <v>1X</v>
      </c>
      <c r="DI20" s="25" t="str">
        <f>IF(V6=Rækker!B50,Rækker!B65,IF(V6=Rækker!E50,Rækker!E65,IF(V6=Rækker!H50,Rækker!H65,IF(V6=Rækker!K50,Rækker!K65,IF(V6=Rækker!N50,Rækker!N65,IF(V6=Rækker!Q50,Rækker!Q65,IF(V6=Rækker!T50,Rækker!T65,DJ20)))))))</f>
        <v>x</v>
      </c>
      <c r="DJ20" s="25" t="str">
        <f>IF(V6=Rækker!W50,Rækker!W65,IF(V6=Rækker!Z50,Rækker!Z65,IF(V6=Rækker!AC50,Rækker!AC65,IF(V6=Rækker!AF50,Rækker!AF65,IF(V6=Rækker!AI50,Rækker!AI65,IF(V6=Rækker!AL50,Rækker!AL65,IF(V6=Rækker!AO50,Rækker!AO65,DK20)))))))</f>
        <v>x</v>
      </c>
      <c r="DK20" s="25" t="str">
        <f>IF(V6=Rækker!AR50,Rækker!AR65,IF(V6=Rækker!AU50,Rækker!AU65,IF(V6=Rækker!AX50,Rækker!AX65,IF(V6=Rækker!BA50,Rækker!BA65,IF(V6=Rækker!BD50,Rækker!BD65,IF(V6=Rækker!BG50,Rækker!BG65,0))))))</f>
        <v>x</v>
      </c>
      <c r="DL20" s="25" t="str">
        <f>IF(V6=Rækker!B50,Rækker!C65,IF(V6=Rækker!E50,Rækker!F65,IF(V6=Rækker!H50,Rækker!I65,IF(V6=Rækker!K50,Rækker!L65,IF(V6=Rækker!N50,Rækker!O65,IF(V6=Rækker!Q50,Rækker!R65,IF(V6=Rækker!T50,Rækker!U65,DM20)))))))</f>
        <v>1x</v>
      </c>
      <c r="DM20" s="25" t="str">
        <f>IF(V6=Rækker!W50,Rækker!X65,IF(V6=Rækker!Z50,Rækker!AA65,IF(V6=Rækker!AC50,Rækker!AD65,IF(V6=Rækker!AF50,Rækker!AG65,IF(V6=Rækker!AI50,Rækker!AJ65,IF(V6=Rækker!AL50,Rækker!AM65,IF(V6=Rækker!AO50,Rækker!AP65,DN20)))))))</f>
        <v>1x</v>
      </c>
      <c r="DN20" s="25" t="str">
        <f>IF(V6=Rækker!AR50,Rækker!AS65,IF(V6=Rækker!AU50,Rækker!AV65,IF(V6=Rækker!AX50,Rækker!AY65,IF(V6=Rækker!BA50,Rækker!BB65,IF(V6=Rækker!BD50,Rækker!BE65,IF(V6=Rækker!BG50,Rækker!BH65,0))))))</f>
        <v>1x</v>
      </c>
      <c r="DO20" s="25">
        <f t="shared" si="59"/>
        <v>1</v>
      </c>
      <c r="DP20" s="25">
        <f t="shared" si="60"/>
        <v>1</v>
      </c>
      <c r="DQ20" s="25">
        <f>IF(X6=Rækker!B50,Rækker!B65,IF(X6=Rækker!E50,Rækker!E65,IF(X6=Rækker!H50,Rækker!H65,IF(X6=Rækker!K50,Rækker!K65,IF(X6=Rækker!N50,Rækker!N65,IF(X6=Rækker!Q50,Rækker!Q65,IF(X6=Rækker!T50,Rækker!T65,DR20)))))))</f>
        <v>1</v>
      </c>
      <c r="DR20" s="25">
        <f>IF(X6=Rækker!W50,Rækker!W65,IF(X6=Rækker!Z50,Rækker!Z65,IF(X6=Rækker!AC50,Rækker!AC65,IF(X6=Rækker!AF50,Rækker!AF65,IF(X6=Rækker!AI50,Rækker!AI65,IF(X6=Rækker!AL50,Rækker!AL65,IF(X6=Rækker!AO50,Rækker!AO65,DS20)))))))</f>
        <v>1</v>
      </c>
      <c r="DS20" s="25">
        <f>IF(X6=Rækker!AR50,Rækker!AR65,IF(X6=Rækker!AU50,Rækker!AU65,IF(X6=Rækker!AX50,Rækker!AX65,IF(X6=Rækker!BA50,Rækker!BA65,IF(X6=Rækker!BD50,Rækker!BD65,IF(X6=Rækker!BG50,Rækker!BG65,0))))))</f>
        <v>0</v>
      </c>
      <c r="DT20" s="25">
        <f>IF(X6=Rækker!B50,Rækker!C65,IF(X6=Rækker!E50,Rækker!F65,IF(X6=Rækker!H50,Rækker!I65,IF(X6=Rækker!K50,Rækker!L65,IF(X6=Rækker!N50,Rækker!O65,IF(X6=Rækker!Q50,Rækker!R65,IF(X6=Rækker!T50,Rækker!U65,DU20)))))))</f>
        <v>1</v>
      </c>
      <c r="DU20" s="25">
        <f>IF(X6=Rækker!W50,Rækker!X65,IF(X6=Rækker!Z50,Rækker!AA65,IF(X6=Rækker!AC50,Rækker!AD65,IF(X6=Rækker!AF50,Rækker!AG65,IF(X6=Rækker!AI50,Rækker!AJ65,IF(X6=Rækker!AL50,Rækker!AM65,IF(X6=Rækker!AO50,Rækker!AP65,DV20)))))))</f>
        <v>1</v>
      </c>
      <c r="DV20" s="25">
        <f>IF(X6=Rækker!AR50,Rækker!AS65,IF(X6=Rækker!AU50,Rækker!AV65,IF(X6=Rækker!AX50,Rækker!AY65,IF(X6=Rækker!BA50,Rækker!BB65,IF(X6=Rækker!BD50,Rækker!BE65,IF(X6=Rækker!BG50,Rækker!BH65,0))))))</f>
        <v>0</v>
      </c>
      <c r="DW20" s="25">
        <f t="shared" si="61"/>
        <v>1</v>
      </c>
      <c r="DX20" s="25">
        <f t="shared" si="62"/>
        <v>12</v>
      </c>
      <c r="DY20" s="25">
        <f>IF(Z6=Rækker!B50,Rækker!B65,IF(Z6=Rækker!E50,Rækker!E65,IF(Z6=Rækker!H50,Rækker!H65,IF(Z6=Rækker!K50,Rækker!K65,IF(Z6=Rækker!N50,Rækker!N65,IF(Z6=Rækker!Q50,Rækker!Q65,IF(Z6=Rækker!T50,Rækker!T65,DZ20)))))))</f>
        <v>1</v>
      </c>
      <c r="DZ20" s="25">
        <f>IF(Z6=Rækker!W50,Rækker!W65,IF(Z6=Rækker!Z50,Rækker!Z65,IF(Z6=Rækker!AC50,Rækker!AC65,IF(Z6=Rækker!AF50,Rækker!AF65,IF(Z6=Rækker!AI50,Rækker!AI65,IF(Z6=Rækker!AL50,Rækker!AL65,IF(Z6=Rækker!AO50,Rækker!AO65,EA20)))))))</f>
        <v>1</v>
      </c>
      <c r="EA20" s="25">
        <f>IF(Z6=Rækker!AR50,Rækker!AR65,IF(Z6=Rækker!AU50,Rækker!AU65,IF(Z6=Rækker!AX50,Rækker!AX65,IF(Z6=Rækker!BA50,Rækker!BA65,IF(Z6=Rækker!BD50,Rækker!BD65,IF(Z6=Rækker!BG50,Rækker!BG65,0))))))</f>
        <v>0</v>
      </c>
      <c r="EB20" s="25">
        <f>IF(Z6=Rækker!B50,Rækker!C65,IF(Z6=Rækker!E50,Rækker!F65,IF(Z6=Rækker!H50,Rækker!I65,IF(Z6=Rækker!K50,Rækker!L65,IF(Z6=Rækker!N50,Rækker!O65,IF(Z6=Rækker!Q50,Rækker!R65,IF(Z6=Rækker!T50,Rækker!U65,EC20)))))))</f>
        <v>12</v>
      </c>
      <c r="EC20" s="25">
        <f>IF(Z6=Rækker!W50,Rækker!X65,IF(Z6=Rækker!Z50,Rækker!AA65,IF(Z6=Rækker!AC50,Rækker!AD65,IF(Z6=Rækker!AF50,Rækker!AG65,IF(Z6=Rækker!AI50,Rækker!AJ65,IF(Z6=Rækker!AL50,Rækker!AM65,IF(Z6=Rækker!AO50,Rækker!AP65,ED20)))))))</f>
        <v>12</v>
      </c>
      <c r="ED20" s="25">
        <f>IF(Z6=Rækker!AR50,Rækker!AS65,IF(Z6=Rækker!AU50,Rækker!AV65,IF(Z6=Rækker!AX50,Rækker!AY65,IF(Z6=Rækker!BA50,Rækker!BB65,IF(Z6=Rækker!BD50,Rækker!BE65,IF(Z6=Rækker!BG50,Rækker!BH65,0))))))</f>
        <v>0</v>
      </c>
      <c r="EE20" s="25">
        <f t="shared" si="63"/>
        <v>1</v>
      </c>
      <c r="EF20" s="25">
        <f t="shared" si="64"/>
        <v>1</v>
      </c>
      <c r="EG20" s="25">
        <f>IF(AB6=Rækker!B50,Rækker!B65,IF(AB6=Rækker!E50,Rækker!E65,IF(AB6=Rækker!H50,Rækker!H65,IF(AB6=Rækker!K50,Rækker!K65,IF(AB6=Rækker!N50,Rækker!N65,IF(AB6=Rækker!Q50,Rækker!Q65,IF(AB6=Rækker!T50,Rækker!T65,EH20)))))))</f>
        <v>1</v>
      </c>
      <c r="EH20" s="25">
        <f>IF(AB6=Rækker!W50,Rækker!W65,IF(AB6=Rækker!Z50,Rækker!Z65,IF(AB6=Rækker!AC50,Rækker!AC65,IF(AB6=Rækker!AF50,Rækker!AF65,IF(AB6=Rækker!AI50,Rækker!AI65,IF(AB6=Rækker!AL50,Rækker!AL65,IF(AB6=Rækker!AO50,Rækker!AO65,EI20)))))))</f>
        <v>1</v>
      </c>
      <c r="EI20" s="25">
        <f>IF(AB6=Rækker!AR50,Rækker!AR65,IF(AB6=Rækker!AU50,Rækker!AU65,IF(AB6=Rækker!AX50,Rækker!AX65,IF(AB6=Rækker!BA50,Rækker!BA65,IF(AB6=Rækker!BD50,Rækker!BD65,IF(AB6=Rækker!BG50,Rækker!BG65,0))))))</f>
        <v>0</v>
      </c>
      <c r="EJ20" s="25">
        <f>IF(AB6=Rækker!B50,Rækker!C65,IF(AB6=Rækker!E50,Rækker!F65,IF(AB6=Rækker!H50,Rækker!I65,IF(AB6=Rækker!K50,Rækker!L65,IF(AB6=Rækker!N50,Rækker!O65,IF(AB6=Rækker!Q50,Rækker!R65,IF(AB6=Rækker!T50,Rækker!U65,EK20)))))))</f>
        <v>1</v>
      </c>
      <c r="EK20" s="25">
        <f>IF(AB6=Rækker!W50,Rækker!X65,IF(AB6=Rækker!Z50,Rækker!AA65,IF(AB6=Rækker!AC50,Rækker!AD65,IF(AB6=Rækker!AF50,Rækker!AG65,IF(AB6=Rækker!AI50,Rækker!AJ65,IF(AB6=Rækker!AL50,Rækker!AM65,IF(AB6=Rækker!AO50,Rækker!AP65,EL20)))))))</f>
        <v>1</v>
      </c>
      <c r="EL20" s="25">
        <f>IF(AB6=Rækker!AR50,Rækker!AS65,IF(AB6=Rækker!AU50,Rækker!AV65,IF(AB6=Rækker!AX50,Rækker!AY65,IF(AB6=Rækker!BA50,Rækker!BB65,IF(AB6=Rækker!BD50,Rækker!BE65,IF(AB6=Rækker!BG50,Rækker!BH65,0))))))</f>
        <v>0</v>
      </c>
      <c r="EM20" s="25">
        <f t="shared" si="65"/>
        <v>1</v>
      </c>
      <c r="EN20" s="25" t="str">
        <f t="shared" si="66"/>
        <v>1X</v>
      </c>
      <c r="EO20" s="25">
        <f>IF(AD6=Rækker!B50,Rækker!B65,IF(AD6=Rækker!E50,Rækker!E65,IF(AD6=Rækker!H50,Rækker!H65,IF(AD6=Rækker!K50,Rækker!K65,IF(AD6=Rækker!N50,Rækker!N65,IF(AD6=Rækker!Q50,Rækker!Q65,IF(AD6=Rækker!T50,Rækker!T65,EP20)))))))</f>
        <v>1</v>
      </c>
      <c r="EP20" s="25">
        <f>IF(AD6=Rækker!W50,Rækker!W65,IF(AD6=Rækker!Z50,Rækker!Z65,IF(AD6=Rækker!AC50,Rækker!AC65,IF(AD6=Rækker!AF50,Rækker!AF65,IF(AD6=Rækker!AI50,Rækker!AI65,IF(AD6=Rækker!AL50,Rækker!AL65,IF(AD6=Rækker!AO50,Rækker!AO65,EQ20)))))))</f>
        <v>0</v>
      </c>
      <c r="EQ20" s="25">
        <f>IF(AD6=Rækker!AR50,Rækker!AR65,IF(AD6=Rækker!AU50,Rækker!AU65,IF(AD6=Rækker!AX50,Rækker!AX65,IF(AD6=Rækker!BA50,Rækker!BA65,IF(AD6=Rækker!BD50,Rækker!BD65,IF(AD6=Rækker!BG50,Rækker!BG65,0))))))</f>
        <v>0</v>
      </c>
      <c r="ER20" s="25" t="str">
        <f>IF(AD6=Rækker!B50,Rækker!C65,IF(AD6=Rækker!E50,Rækker!F65,IF(AD6=Rækker!H50,Rækker!I65,IF(AD6=Rækker!K50,Rækker!L65,IF(AD6=Rækker!N50,Rækker!O65,IF(AD6=Rækker!Q50,Rækker!R65,IF(AD6=Rækker!T50,Rækker!U65,ES20)))))))</f>
        <v>1x</v>
      </c>
      <c r="ES20" s="25">
        <f>IF(AD6=Rækker!W50,Rækker!X65,IF(AD6=Rækker!Z50,Rækker!AA65,IF(AD6=Rækker!AC50,Rækker!AD65,IF(AD6=Rækker!AF50,Rækker!AG65,IF(AD6=Rækker!AI50,Rækker!AJ65,IF(AD6=Rækker!AL50,Rækker!AM65,IF(AD6=Rækker!AO50,Rækker!AP65,ET20)))))))</f>
        <v>0</v>
      </c>
      <c r="ET20" s="25">
        <f>IF(AD6=Rækker!AR50,Rækker!AS65,IF(AD6=Rækker!AU50,Rækker!AV65,IF(AD6=Rækker!AX50,Rækker!AY65,IF(AD6=Rækker!BA50,Rækker!BB65,IF(AD6=Rækker!BD50,Rækker!BE65,IF(AD6=Rækker!BG50,Rækker!BH65,0))))))</f>
        <v>0</v>
      </c>
      <c r="EU20" s="25">
        <f t="shared" si="67"/>
        <v>1</v>
      </c>
      <c r="EV20" s="25">
        <f t="shared" si="68"/>
        <v>1</v>
      </c>
      <c r="EW20" s="25">
        <f>IF(AF6=Rækker!B50,Rækker!B65,IF(AF6=Rækker!E50,Rækker!E65,IF(AF6=Rækker!H50,Rækker!H65,IF(AF6=Rækker!K50,Rækker!K65,IF(AF6=Rækker!N50,Rækker!N65,IF(AF6=Rækker!Q50,Rækker!Q65,IF(AF6=Rækker!T50,Rækker!T65,EX20)))))))</f>
        <v>1</v>
      </c>
      <c r="EX20" s="25">
        <f>IF(AF6=Rækker!W50,Rækker!W65,IF(AF6=Rækker!Z50,Rækker!Z65,IF(AF6=Rækker!AC50,Rækker!AC65,IF(AF6=Rækker!AF50,Rækker!AF65,IF(AF6=Rækker!AI50,Rækker!AI65,IF(AF6=Rækker!AL50,Rækker!AL65,IF(AF6=Rækker!AO50,Rækker!AO65,EY20)))))))</f>
        <v>1</v>
      </c>
      <c r="EY20" s="25">
        <f>IF(AF6=Rækker!AR50,Rækker!AR65,IF(AF6=Rækker!AU50,Rækker!AU65,IF(AF6=Rækker!AX50,Rækker!AX65,IF(AF6=Rækker!BA50,Rækker!BA65,IF(AF6=Rækker!BD50,Rækker!BD65,IF(AF6=Rækker!BG50,Rækker!BG65,0))))))</f>
        <v>1</v>
      </c>
      <c r="EZ20" s="25">
        <f>IF(AF6=Rækker!B50,Rækker!C65,IF(AF6=Rækker!E50,Rækker!F65,IF(AF6=Rækker!H50,Rækker!I65,IF(AF6=Rækker!K50,Rækker!L65,IF(AF6=Rækker!N50,Rækker!O65,IF(AF6=Rækker!Q50,Rækker!R65,IF(AF6=Rækker!T50,Rækker!U65,FA20)))))))</f>
        <v>1</v>
      </c>
      <c r="FA20" s="25">
        <f>IF(AF6=Rækker!W50,Rækker!X65,IF(AF6=Rækker!Z50,Rækker!AA65,IF(AF6=Rækker!AC50,Rækker!AD65,IF(AF6=Rækker!AF50,Rækker!AG65,IF(AF6=Rækker!AI50,Rækker!AJ65,IF(AF6=Rækker!AL50,Rækker!AM65,IF(AF6=Rækker!AO50,Rækker!AP65,FB20)))))))</f>
        <v>1</v>
      </c>
      <c r="FB20" s="25">
        <f>IF(AF6=Rækker!AR50,Rækker!AS65,IF(AF6=Rækker!AU50,Rækker!AV65,IF(AF6=Rækker!AX50,Rækker!AY65,IF(AF6=Rækker!BA50,Rækker!BB65,IF(AF6=Rækker!BD50,Rækker!BE65,IF(AF6=Rækker!BG50,Rækker!BH65,0))))))</f>
        <v>1</v>
      </c>
      <c r="FC20" s="25">
        <f t="shared" si="69"/>
        <v>1</v>
      </c>
      <c r="FD20" s="25">
        <f t="shared" si="70"/>
        <v>12</v>
      </c>
      <c r="FE20" s="25">
        <f>IF(AH6=Rækker!B50,Rækker!B65,IF(AH6=Rækker!E50,Rækker!E65,IF(AH6=Rækker!H50,Rækker!H65,IF(AH6=Rækker!K50,Rækker!K65,IF(AH6=Rækker!N50,Rækker!N65,IF(AH6=Rækker!Q50,Rækker!Q65,IF(AH6=Rækker!T50,Rækker!T65,FF20)))))))</f>
        <v>1</v>
      </c>
      <c r="FF20" s="25">
        <f>IF(AH6=Rækker!W50,Rækker!W65,IF(AH6=Rækker!Z50,Rækker!Z65,IF(AH6=Rækker!AC50,Rækker!AC65,IF(AH6=Rækker!AF50,Rækker!AF65,IF(AH6=Rækker!AI50,Rækker!AI65,IF(AH6=Rækker!AL50,Rækker!AL65,IF(AH6=Rækker!AO50,Rækker!AO65,FG20)))))))</f>
        <v>1</v>
      </c>
      <c r="FG20" s="25">
        <f>IF(AH6=Rækker!AR50,Rækker!AR65,IF(AH6=Rækker!AU50,Rækker!AU65,IF(AH6=Rækker!AX50,Rækker!AX65,IF(AH6=Rækker!BA50,Rækker!BA65,IF(AH6=Rækker!BD50,Rækker!BD65,IF(AH6=Rækker!BG50,Rækker!BG65,0))))))</f>
        <v>1</v>
      </c>
      <c r="FH20" s="25">
        <f>IF(AH6=Rækker!B50,Rækker!C65,IF(AH6=Rækker!E50,Rækker!F65,IF(AH6=Rækker!H50,Rækker!I65,IF(AH6=Rækker!K50,Rækker!L65,IF(AH6=Rækker!N50,Rækker!O65,IF(AH6=Rækker!Q50,Rækker!R65,IF(AH6=Rækker!T50,Rækker!U65,FI20)))))))</f>
        <v>12</v>
      </c>
      <c r="FI20" s="25">
        <f>IF(AH6=Rækker!W50,Rækker!X65,IF(AH6=Rækker!Z50,Rækker!AA65,IF(AH6=Rækker!AC50,Rækker!AD65,IF(AH6=Rækker!AF50,Rækker!AG65,IF(AH6=Rækker!AI50,Rækker!AJ65,IF(AH6=Rækker!AL50,Rækker!AM65,IF(AH6=Rækker!AO50,Rækker!AP65,FJ20)))))))</f>
        <v>12</v>
      </c>
      <c r="FJ20" s="25">
        <f>IF(AH6=Rækker!AR50,Rækker!AS65,IF(AH6=Rækker!AU50,Rækker!AV65,IF(AH6=Rækker!AX50,Rækker!AY65,IF(AH6=Rækker!BA50,Rækker!BB65,IF(AH6=Rækker!BD50,Rækker!BE65,IF(AH6=Rækker!BG50,Rækker!BH65,0))))))</f>
        <v>12</v>
      </c>
      <c r="FK20" s="25" t="str">
        <f t="shared" si="71"/>
        <v>1*</v>
      </c>
      <c r="FL20" s="25">
        <f t="shared" si="72"/>
        <v>1</v>
      </c>
      <c r="FM20" s="25" t="str">
        <f>IF(AJ6=Rækker!B50,Rækker!B65,IF(AJ6=Rækker!E50,Rækker!E65,IF(AJ6=Rækker!H50,Rækker!H65,IF(AJ6=Rækker!K50,Rækker!K65,IF(AJ6=Rækker!N50,Rækker!N65,IF(AJ6=Rækker!Q50,Rækker!Q65,IF(AJ6=Rækker!T50,Rækker!T65,FN20)))))))</f>
        <v>1*</v>
      </c>
      <c r="FN20" s="25" t="str">
        <f>IF(AJ6=Rækker!W50,Rækker!W65,IF(AJ6=Rækker!Z50,Rækker!Z65,IF(AJ6=Rækker!AC50,Rækker!AC65,IF(AJ6=Rækker!AF50,Rækker!AF65,IF(AJ6=Rækker!AI50,Rækker!AI65,IF(AJ6=Rækker!AL50,Rækker!AL65,IF(AJ6=Rækker!AO50,Rækker!AO65,FO20)))))))</f>
        <v>1*</v>
      </c>
      <c r="FO20" s="25" t="str">
        <f>IF(AJ6=Rækker!AR50,Rækker!AR65,IF(AJ6=Rækker!AU50,Rækker!AU65,IF(AJ6=Rækker!AX50,Rækker!AX65,IF(AJ6=Rækker!BA50,Rækker!BA65,IF(AJ6=Rækker!BD50,Rækker!BD65,IF(AJ6=Rækker!BG50,Rækker!BG65,0))))))</f>
        <v>1*</v>
      </c>
      <c r="FP20" s="25">
        <f>IF(AJ6=Rækker!B50,Rækker!C65,IF(AJ6=Rækker!E50,Rækker!F65,IF(AJ6=Rækker!H50,Rækker!I65,IF(AJ6=Rækker!K50,Rækker!L65,IF(AJ6=Rækker!N50,Rækker!O65,IF(AJ6=Rækker!Q50,Rækker!R65,IF(AJ6=Rækker!T50,Rækker!U65,FQ20)))))))</f>
        <v>1</v>
      </c>
      <c r="FQ20" s="25">
        <f>IF(AJ6=Rækker!W50,Rækker!X65,IF(AJ6=Rækker!Z50,Rækker!AA65,IF(AJ6=Rækker!AC50,Rækker!AD65,IF(AJ6=Rækker!AF50,Rækker!AG65,IF(AJ6=Rækker!AI50,Rækker!AJ65,IF(AJ6=Rækker!AL50,Rækker!AM65,IF(AJ6=Rækker!AO50,Rækker!AP65,FR20)))))))</f>
        <v>1</v>
      </c>
      <c r="FR20" s="25">
        <f>IF(AJ6=Rækker!AR50,Rækker!AS65,IF(AJ6=Rækker!AU50,Rækker!AV65,IF(AJ6=Rækker!AX50,Rækker!AY65,IF(AJ6=Rækker!BA50,Rækker!BB65,IF(AJ6=Rækker!BD50,Rækker!BE65,IF(AJ6=Rækker!BG50,Rækker!BH65,0))))))</f>
        <v>1</v>
      </c>
      <c r="FS20" s="25">
        <f t="shared" si="73"/>
        <v>1</v>
      </c>
      <c r="FT20" s="25">
        <f t="shared" si="74"/>
        <v>12</v>
      </c>
      <c r="FU20" s="25">
        <f>IF(AL6=Rækker!B50,Rækker!B65,IF(AL6=Rækker!E50,Rækker!E65,IF(AL6=Rækker!H50,Rækker!H65,IF(AL6=Rækker!K50,Rækker!K65,IF(AL6=Rækker!N50,Rækker!N65,IF(AL6=Rækker!Q50,Rækker!Q65,IF(AL6=Rækker!T50,Rækker!T65,FV20)))))))</f>
        <v>1</v>
      </c>
      <c r="FV20" s="25">
        <f>IF(AL6=Rækker!W50,Rækker!W65,IF(AL6=Rækker!Z50,Rækker!Z65,IF(AL6=Rækker!AC50,Rækker!AC65,IF(AL6=Rækker!AF50,Rækker!AF65,IF(AL6=Rækker!AI50,Rækker!AI65,IF(AL6=Rækker!AL50,Rækker!AL65,IF(AL6=Rækker!AO50,Rækker!AO65,FW20)))))))</f>
        <v>1</v>
      </c>
      <c r="FW20" s="25">
        <f>IF(AL6=Rækker!AR50,Rækker!AR65,IF(AL6=Rækker!AU50,Rækker!AU65,IF(AL6=Rækker!AX50,Rækker!AX65,IF(AL6=Rækker!BA50,Rækker!BA65,IF(AL6=Rækker!BD50,Rækker!BD65,IF(AL6=Rækker!BG50,Rækker!BG65,0))))))</f>
        <v>1</v>
      </c>
      <c r="FX20" s="25">
        <f>IF(AL6=Rækker!B50,Rækker!C65,IF(AL6=Rækker!E50,Rækker!F65,IF(AL6=Rækker!H50,Rækker!I65,IF(AL6=Rækker!K50,Rækker!L65,IF(AL6=Rækker!N50,Rækker!O65,IF(AL6=Rækker!Q50,Rækker!R65,IF(AL6=Rækker!T50,Rækker!U65,FY20)))))))</f>
        <v>12</v>
      </c>
      <c r="FY20" s="25">
        <f>IF(AL6=Rækker!W50,Rækker!X65,IF(AL6=Rækker!Z50,Rækker!AA65,IF(AL6=Rækker!AC50,Rækker!AD65,IF(AL6=Rækker!AF50,Rækker!AG65,IF(AL6=Rækker!AI50,Rækker!AJ65,IF(AL6=Rækker!AL50,Rækker!AM65,IF(AL6=Rækker!AO50,Rækker!AP65,FZ20)))))))</f>
        <v>12</v>
      </c>
      <c r="FZ20" s="25">
        <f>IF(AL6=Rækker!AR50,Rækker!AS65,IF(AL6=Rækker!AU50,Rækker!AV65,IF(AL6=Rækker!AX50,Rækker!AY65,IF(AL6=Rækker!BA50,Rækker!BB65,IF(AL6=Rækker!BD50,Rækker!BE65,IF(AL6=Rækker!BG50,Rækker!BH65,0))))))</f>
        <v>12</v>
      </c>
      <c r="GA20" s="25">
        <f t="shared" si="75"/>
        <v>1</v>
      </c>
      <c r="GB20" s="25" t="str">
        <f t="shared" si="76"/>
        <v>1X</v>
      </c>
      <c r="GC20" s="25">
        <f>IF(AN6=Rækker!B50,Rækker!B65,IF(AN6=Rækker!E50,Rækker!E65,IF(AN6=Rækker!H50,Rækker!H65,IF(AN6=Rækker!K50,Rækker!K65,IF(AN6=Rækker!N50,Rækker!N65,IF(AN6=Rækker!Q50,Rækker!Q65,IF(AN6=Rækker!T50,Rækker!T65,GD20)))))))</f>
        <v>1</v>
      </c>
      <c r="GD20" s="25">
        <f>IF(AN6=Rækker!W50,Rækker!W65,IF(AN6=Rækker!Z50,Rækker!Z65,IF(AN6=Rækker!AC50,Rækker!AC65,IF(AN6=Rækker!AF50,Rækker!AF65,IF(AN6=Rækker!AI50,Rækker!AI65,IF(AN6=Rækker!AL50,Rækker!AL65,IF(AN6=Rækker!AO50,Rækker!AO65,GE20)))))))</f>
        <v>1</v>
      </c>
      <c r="GE20" s="25">
        <f>IF(AN6=Rækker!AR50,Rækker!AR65,IF(AN6=Rækker!AU50,Rækker!AU65,IF(AN6=Rækker!AX50,Rækker!AX65,IF(AN6=Rækker!BA50,Rækker!BA65,IF(AN6=Rækker!BD50,Rækker!BD65,IF(AN6=Rækker!BG50,Rækker!BG65,0))))))</f>
        <v>0</v>
      </c>
      <c r="GF20" s="25" t="str">
        <f>IF(AN6=Rækker!B50,Rækker!C65,IF(AN6=Rækker!E50,Rækker!F65,IF(AN6=Rækker!H50,Rækker!I65,IF(AN6=Rækker!K50,Rækker!L65,IF(AN6=Rækker!N50,Rækker!O65,IF(AN6=Rækker!Q50,Rækker!R65,IF(AN6=Rækker!T50,Rækker!U65,GG20)))))))</f>
        <v>1x</v>
      </c>
      <c r="GG20" s="25" t="str">
        <f>IF(AN6=Rækker!W50,Rækker!X65,IF(AN6=Rækker!Z50,Rækker!AA65,IF(AN6=Rækker!AC50,Rækker!AD65,IF(AN6=Rækker!AF50,Rækker!AG65,IF(AN6=Rækker!AI50,Rækker!AJ65,IF(AN6=Rækker!AL50,Rækker!AM65,IF(AN6=Rækker!AO50,Rækker!AP65,GH20)))))))</f>
        <v>1x</v>
      </c>
      <c r="GH20" s="25">
        <f>IF(AN6=Rækker!AR50,Rækker!AS65,IF(AN6=Rækker!AU50,Rækker!AV65,IF(AN6=Rækker!AX50,Rækker!AY65,IF(AN6=Rækker!BA50,Rækker!BB65,IF(AN6=Rækker!BD50,Rækker!BE65,IF(AN6=Rækker!BG50,Rækker!BH65,0))))))</f>
        <v>0</v>
      </c>
      <c r="GI20" s="25">
        <f t="shared" si="77"/>
        <v>1</v>
      </c>
      <c r="GJ20" s="25">
        <f t="shared" si="78"/>
        <v>1</v>
      </c>
      <c r="GK20" s="25">
        <f>IF(AP6=Rækker!B50,Rækker!B65,IF(AP6=Rækker!E50,Rækker!E65,IF(AP6=Rækker!H50,Rækker!H65,IF(AP6=Rækker!K50,Rækker!K65,IF(AP6=Rækker!N50,Rækker!N65,IF(AP6=Rækker!Q50,Rækker!Q65,IF(AP6=Rækker!T50,Rækker!T65,GL20)))))))</f>
        <v>1</v>
      </c>
      <c r="GL20" s="25">
        <f>IF(AP6=Rækker!W50,Rækker!W65,IF(AP6=Rækker!Z50,Rækker!Z65,IF(AP6=Rækker!AC50,Rækker!AC65,IF(AP6=Rækker!AF50,Rækker!AF65,IF(AP6=Rækker!AI50,Rækker!AI65,IF(AP6=Rækker!AL50,Rækker!AL65,IF(AP6=Rækker!AO50,Rækker!AO65,GM20)))))))</f>
        <v>0</v>
      </c>
      <c r="GM20" s="25">
        <f>IF(AP6=Rækker!AR50,Rækker!AR65,IF(AP6=Rækker!AU50,Rækker!AU65,IF(AP6=Rækker!AX50,Rækker!AX65,IF(AP6=Rækker!BA50,Rækker!BA65,IF(AP6=Rækker!BD50,Rækker!BD65,IF(AP6=Rækker!BG50,Rækker!BG65,0))))))</f>
        <v>0</v>
      </c>
      <c r="GN20" s="25">
        <f>IF(AP6=Rækker!B50,Rækker!C65,IF(AP6=Rækker!E50,Rækker!F65,IF(AP6=Rækker!H50,Rækker!I65,IF(AP6=Rækker!K50,Rækker!L65,IF(AP6=Rækker!N50,Rækker!O65,IF(AP6=Rækker!Q50,Rækker!R65,IF(AP6=Rækker!T50,Rækker!U65,GO20)))))))</f>
        <v>1</v>
      </c>
      <c r="GO20" s="25">
        <f>IF(AP6=Rækker!W50,Rækker!X65,IF(AP6=Rækker!Z50,Rækker!AA65,IF(AP6=Rækker!AC50,Rækker!AD65,IF(AP6=Rækker!AF50,Rækker!AG65,IF(AP6=Rækker!AI50,Rækker!AJ65,IF(AP6=Rækker!AL50,Rækker!AM65,IF(AP6=Rækker!AO50,Rækker!AP65,GP20)))))))</f>
        <v>0</v>
      </c>
      <c r="GP20" s="25">
        <f>IF(AP6=Rækker!AR50,Rækker!AS65,IF(AP6=Rækker!AU50,Rækker!AV65,IF(AP6=Rækker!AX50,Rækker!AY65,IF(AP6=Rækker!BA50,Rækker!BB65,IF(AP6=Rækker!BD50,Rækker!BE65,IF(AP6=Rækker!BG50,Rækker!BH65,0))))))</f>
        <v>0</v>
      </c>
      <c r="GQ20" s="25">
        <f t="shared" si="79"/>
        <v>1</v>
      </c>
      <c r="GR20" s="25">
        <f t="shared" si="80"/>
        <v>12</v>
      </c>
      <c r="GS20" s="25">
        <f>IF(AR6=Rækker!B50,Rækker!B65,IF(AR6=Rækker!E50,Rækker!E65,IF(AR6=Rækker!H50,Rækker!H65,IF(AR6=Rækker!K50,Rækker!K65,IF(AR6=Rækker!N50,Rækker!N65,IF(AR6=Rækker!Q50,Rækker!Q65,IF(AR6=Rækker!T50,Rækker!T65,GT20)))))))</f>
        <v>1</v>
      </c>
      <c r="GT20" s="25">
        <f>IF(AR6=Rækker!W50,Rækker!W65,IF(AR6=Rækker!Z50,Rækker!Z65,IF(AR6=Rækker!AC50,Rækker!AC65,IF(AR6=Rækker!AF50,Rækker!AF65,IF(AR6=Rækker!AI50,Rækker!AI65,IF(AR6=Rækker!AL50,Rækker!AL65,IF(AR6=Rækker!AO50,Rækker!AO65,GU20)))))))</f>
        <v>0</v>
      </c>
      <c r="GU20" s="25">
        <f>IF(AR6=Rækker!AR50,Rækker!AR65,IF(AR6=Rækker!AU50,Rækker!AU65,IF(AR6=Rækker!AX50,Rækker!AX65,IF(AR6=Rækker!BA50,Rækker!BA65,IF(AR6=Rækker!BD50,Rækker!BD65,IF(AR6=Rækker!BG50,Rækker!BG65,0))))))</f>
        <v>0</v>
      </c>
      <c r="GV20" s="25">
        <f>IF(AR6=Rækker!B50,Rækker!C65,IF(AR6=Rækker!E50,Rækker!F65,IF(AR6=Rækker!H50,Rækker!I65,IF(AR6=Rækker!K50,Rækker!L65,IF(AR6=Rækker!N50,Rækker!O65,IF(AR6=Rækker!Q50,Rækker!R65,IF(AR6=Rækker!T50,Rækker!U65,GW20)))))))</f>
        <v>12</v>
      </c>
      <c r="GW20" s="25">
        <f>IF(AR6=Rækker!W50,Rækker!X65,IF(AR6=Rækker!Z50,Rækker!AA65,IF(AR6=Rækker!AC50,Rækker!AD65,IF(AR6=Rækker!AF50,Rækker!AG65,IF(AR6=Rækker!AI50,Rækker!AJ65,IF(AR6=Rækker!AL50,Rækker!AM65,IF(AR6=Rækker!AO50,Rækker!AP65,GX20)))))))</f>
        <v>0</v>
      </c>
      <c r="GX20" s="25">
        <f>IF(AR6=Rækker!AR50,Rækker!AS65,IF(AR6=Rækker!AU50,Rækker!AV65,IF(AR6=Rækker!AX50,Rækker!AY65,IF(AR6=Rækker!BA50,Rækker!BB65,IF(AR6=Rækker!BD50,Rækker!BE65,IF(AR6=Rækker!BG50,Rækker!BH65,0))))))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Port Vale - Bolton..........................................................................................</v>
      </c>
      <c r="D21" s="124" t="s">
        <v>109</v>
      </c>
      <c r="E21" s="96" t="str">
        <f>IF('1. Division'!E21&lt;&gt;"",'1. Division'!E21,"")</f>
        <v/>
      </c>
      <c r="F21" s="47">
        <f t="shared" si="0"/>
        <v>2</v>
      </c>
      <c r="G21" s="48">
        <f t="shared" si="1"/>
        <v>2</v>
      </c>
      <c r="H21" s="49" t="str">
        <f t="shared" si="2"/>
        <v>2*</v>
      </c>
      <c r="I21" s="50">
        <f t="shared" si="3"/>
        <v>2</v>
      </c>
      <c r="J21" s="49" t="str">
        <f t="shared" si="4"/>
        <v>2*</v>
      </c>
      <c r="K21" s="51">
        <f t="shared" si="5"/>
        <v>2</v>
      </c>
      <c r="L21" s="49" t="str">
        <f t="shared" si="6"/>
        <v>2*</v>
      </c>
      <c r="M21" s="51">
        <f t="shared" si="7"/>
        <v>2</v>
      </c>
      <c r="N21" s="49" t="str">
        <f t="shared" si="8"/>
        <v>2*</v>
      </c>
      <c r="O21" s="51">
        <f t="shared" si="9"/>
        <v>2</v>
      </c>
      <c r="P21" s="49" t="str">
        <f t="shared" si="10"/>
        <v>2*</v>
      </c>
      <c r="Q21" s="51">
        <f t="shared" si="11"/>
        <v>2</v>
      </c>
      <c r="R21" s="49">
        <f t="shared" si="12"/>
        <v>2</v>
      </c>
      <c r="S21" s="51">
        <f t="shared" si="13"/>
        <v>2</v>
      </c>
      <c r="T21" s="49">
        <f t="shared" si="14"/>
        <v>2</v>
      </c>
      <c r="U21" s="51" t="str">
        <f t="shared" si="15"/>
        <v>X2</v>
      </c>
      <c r="V21" s="49">
        <f t="shared" si="16"/>
        <v>2</v>
      </c>
      <c r="W21" s="51" t="str">
        <f t="shared" si="17"/>
        <v>X2</v>
      </c>
      <c r="X21" s="49">
        <f t="shared" si="18"/>
        <v>2</v>
      </c>
      <c r="Y21" s="51">
        <f t="shared" si="19"/>
        <v>2</v>
      </c>
      <c r="Z21" s="49" t="str">
        <f t="shared" si="20"/>
        <v>2*</v>
      </c>
      <c r="AA21" s="51">
        <f t="shared" si="21"/>
        <v>2</v>
      </c>
      <c r="AB21" s="49">
        <f t="shared" si="22"/>
        <v>2</v>
      </c>
      <c r="AC21" s="51">
        <f t="shared" si="23"/>
        <v>2</v>
      </c>
      <c r="AD21" s="49">
        <f t="shared" si="24"/>
        <v>2</v>
      </c>
      <c r="AE21" s="51">
        <f t="shared" si="25"/>
        <v>2</v>
      </c>
      <c r="AF21" s="49" t="str">
        <f t="shared" si="26"/>
        <v>2*</v>
      </c>
      <c r="AG21" s="51">
        <f t="shared" si="27"/>
        <v>2</v>
      </c>
      <c r="AH21" s="49">
        <f t="shared" si="28"/>
        <v>2</v>
      </c>
      <c r="AI21" s="51">
        <f t="shared" si="29"/>
        <v>2</v>
      </c>
      <c r="AJ21" s="49">
        <f t="shared" si="30"/>
        <v>2</v>
      </c>
      <c r="AK21" s="51" t="str">
        <f t="shared" si="31"/>
        <v>X2</v>
      </c>
      <c r="AL21" s="49">
        <f t="shared" si="32"/>
        <v>2</v>
      </c>
      <c r="AM21" s="51">
        <f t="shared" si="33"/>
        <v>2</v>
      </c>
      <c r="AN21" s="49" t="str">
        <f t="shared" si="34"/>
        <v>2*</v>
      </c>
      <c r="AO21" s="51">
        <f t="shared" si="35"/>
        <v>2</v>
      </c>
      <c r="AP21" s="49">
        <f t="shared" si="36"/>
        <v>2</v>
      </c>
      <c r="AQ21" s="51">
        <f t="shared" si="37"/>
        <v>2</v>
      </c>
      <c r="AR21" s="49" t="str">
        <f t="shared" si="38"/>
        <v>2*</v>
      </c>
      <c r="AS21" s="50">
        <f t="shared" si="39"/>
        <v>2</v>
      </c>
      <c r="AT21" s="21">
        <f>IF(E21&lt;&gt;"",1,0)+SUM(AT9:AT20)</f>
        <v>0</v>
      </c>
      <c r="AU21" s="25">
        <f t="shared" si="41"/>
        <v>2</v>
      </c>
      <c r="AV21" s="25">
        <f t="shared" si="42"/>
        <v>2</v>
      </c>
      <c r="AW21" s="25">
        <f>IF(F6=Rækker!B50,Rækker!B66,IF(F6=Rækker!E50,Rækker!E66,IF(F6=Rækker!H50,Rækker!H66,IF(F6=Rækker!K50,Rækker!K66,IF(F6=Rækker!N50,Rækker!N66,IF(F6=Rækker!Q50,Rækker!Q66,IF(F6=Rækker!T50,Rækker!T66,AX21)))))))</f>
        <v>2</v>
      </c>
      <c r="AX21" s="25">
        <f>IF(F6=Rækker!W50,Rækker!W66,IF(F6=Rækker!Z50,Rækker!Z66,IF(F6=Rækker!AC50,Rækker!AC66,IF(F6=Rækker!AF50,Rækker!AF66,IF(F6=Rækker!AI50,Rækker!AI66,IF(F6=Rækker!AL50,Rækker!AL66,IF(F6=Rækker!AO50,Rækker!AO66,AY21)))))))</f>
        <v>2</v>
      </c>
      <c r="AY21" s="25">
        <f>IF(F6=Rækker!AR50,Rækker!AR66,IF(F6=Rækker!AU50,Rækker!AU66,IF(F6=Rækker!AX50,Rækker!AX66,IF(F6=Rækker!BA50,Rækker!BA66,IF(F6=Rækker!BD50,Rækker!BD66,IF(F6=Rækker!BG50,Rækker!BG66,0))))))</f>
        <v>0</v>
      </c>
      <c r="AZ21" s="25">
        <f>IF(F6=Rækker!B50,Rækker!C66,IF(F6=Rækker!E50,Rækker!F66,IF(F6=Rækker!H50,Rækker!I66,IF(F6=Rækker!K50,Rækker!L66,IF(F6=Rækker!N50,Rækker!O66,IF(F6=Rækker!Q50,Rækker!R66,IF(F6=Rækker!T50,Rækker!U66,BA21)))))))</f>
        <v>2</v>
      </c>
      <c r="BA21" s="25">
        <f>IF(F6=Rækker!W50,Rækker!X66,IF(F6=Rækker!Z50,Rækker!AA66,IF(F6=Rækker!AC50,Rækker!AD66,IF(F6=Rækker!AF50,Rækker!AG66,IF(F6=Rækker!AI50,Rækker!AJ66,IF(F6=Rækker!AL50,Rækker!AM66,IF(F6=Rækker!AO50,Rækker!AP66,BB21)))))))</f>
        <v>2</v>
      </c>
      <c r="BB21" s="25">
        <f>IF(F6=Rækker!AR50,Rækker!AS66,IF(F6=Rækker!AU50,Rækker!AV66,IF(F6=Rækker!AX50,Rækker!AY66,IF(F6=Rækker!BA50,Rækker!BB66,IF(F6=Rækker!BD50,Rækker!BE66,IF(F6=Rækker!BG50,Rækker!BH66,0))))))</f>
        <v>0</v>
      </c>
      <c r="BC21" s="25" t="str">
        <f t="shared" si="43"/>
        <v>2*</v>
      </c>
      <c r="BD21" s="25">
        <f t="shared" si="44"/>
        <v>2</v>
      </c>
      <c r="BE21" s="25" t="str">
        <f>IF(H6=Rækker!B50,Rækker!B66,IF(H6=Rækker!E50,Rækker!E66,IF(H6=Rækker!H50,Rækker!H66,IF(H6=Rækker!K50,Rækker!K66,IF(H6=Rækker!N50,Rækker!N66,IF(H6=Rækker!Q50,Rækker!Q66,IF(H6=Rækker!T50,Rækker!T66,BF21)))))))</f>
        <v>2*</v>
      </c>
      <c r="BF21" s="25" t="str">
        <f>IF(H6=Rækker!W50,Rækker!W66,IF(H6=Rækker!Z50,Rækker!Z66,IF(H6=Rækker!AC50,Rækker!AC66,IF(H6=Rækker!AF50,Rækker!AF66,IF(H6=Rækker!AI50,Rækker!AI66,IF(H6=Rækker!AL50,Rækker!AL66,IF(H6=Rækker!AO50,Rækker!AO66,BG21)))))))</f>
        <v>2*</v>
      </c>
      <c r="BG21" s="25">
        <f>IF(H6=Rækker!AR50,Rækker!AR66,IF(H6=Rækker!AU50,Rækker!AU66,IF(H6=Rækker!AX50,Rækker!AX66,IF(H6=Rækker!BA50,Rækker!BA66,IF(H6=Rækker!BD50,Rækker!BD66,IF(H6=Rækker!BG50,Rækker!BG66,0))))))</f>
        <v>0</v>
      </c>
      <c r="BH21" s="25">
        <f>IF(H6=Rækker!B50,Rækker!C66,IF(H6=Rækker!E50,Rækker!F66,IF(H6=Rækker!H50,Rækker!I66,IF(H6=Rækker!K50,Rækker!L66,IF(H6=Rækker!N50,Rækker!O66,IF(H6=Rækker!Q50,Rækker!R66,IF(H6=Rækker!T50,Rækker!U66,BI21)))))))</f>
        <v>2</v>
      </c>
      <c r="BI21" s="25">
        <f>IF(H6=Rækker!W50,Rækker!X66,IF(H6=Rækker!Z50,Rækker!AA66,IF(H6=Rækker!AC50,Rækker!AD66,IF(H6=Rækker!AF50,Rækker!AG66,IF(H6=Rækker!AI50,Rækker!AJ66,IF(H6=Rækker!AL50,Rækker!AM66,IF(H6=Rækker!AO50,Rækker!AP66,BJ21)))))))</f>
        <v>2</v>
      </c>
      <c r="BJ21" s="25">
        <f>IF(H6=Rækker!AR50,Rækker!AS66,IF(H6=Rækker!AU50,Rækker!AV66,IF(H6=Rækker!AX50,Rækker!AY66,IF(H6=Rækker!BA50,Rækker!BB66,IF(H6=Rækker!BD50,Rækker!BE66,IF(H6=Rækker!BG50,Rækker!BH66,0))))))</f>
        <v>0</v>
      </c>
      <c r="BK21" s="25" t="str">
        <f t="shared" si="45"/>
        <v>2*</v>
      </c>
      <c r="BL21" s="25">
        <f t="shared" si="46"/>
        <v>2</v>
      </c>
      <c r="BM21" s="25" t="str">
        <f>IF(J6=Rækker!B50,Rækker!B66,IF(J6=Rækker!E50,Rækker!E66,IF(J6=Rækker!H50,Rækker!H66,IF(J6=Rækker!K50,Rækker!K66,IF(J6=Rækker!N50,Rækker!N66,IF(J6=Rækker!Q50,Rækker!Q66,IF(J6=Rækker!T50,Rækker!T66,BN21)))))))</f>
        <v>2*</v>
      </c>
      <c r="BN21" s="25">
        <f>IF(J6=Rækker!W50,Rækker!W66,IF(J6=Rækker!Z50,Rækker!Z66,IF(J6=Rækker!AC50,Rækker!AC66,IF(J6=Rækker!AF50,Rækker!AF66,IF(J6=Rækker!AI50,Rækker!AI66,IF(J6=Rækker!AL50,Rækker!AL66,IF(J6=Rækker!AO50,Rækker!AO66,BO21)))))))</f>
        <v>0</v>
      </c>
      <c r="BO21" s="25">
        <f>IF(J6=Rækker!AR50,Rækker!AR66,IF(J6=Rækker!AU50,Rækker!AU66,IF(J6=Rækker!AX50,Rækker!AX66,IF(J6=Rækker!BA50,Rækker!BA66,IF(J6=Rækker!BD50,Rækker!BD66,IF(J6=Rækker!BG50,Rækker!BG66,0))))))</f>
        <v>0</v>
      </c>
      <c r="BP21" s="25">
        <f>IF(J6=Rækker!B50,Rækker!C66,IF(J6=Rækker!E50,Rækker!F66,IF(J6=Rækker!H50,Rækker!I66,IF(J6=Rækker!K50,Rækker!L66,IF(J6=Rækker!N50,Rækker!O66,IF(J6=Rækker!Q50,Rækker!R66,IF(J6=Rækker!T50,Rækker!U66,BQ21)))))))</f>
        <v>2</v>
      </c>
      <c r="BQ21" s="25">
        <f>IF(J6=Rækker!W50,Rækker!X66,IF(J6=Rækker!Z50,Rækker!AA66,IF(J6=Rækker!AC50,Rækker!AD66,IF(J6=Rækker!AF50,Rækker!AG66,IF(J6=Rækker!AI50,Rækker!AJ66,IF(J6=Rækker!AL50,Rækker!AM66,IF(J6=Rækker!AO50,Rækker!AP66,BR21)))))))</f>
        <v>0</v>
      </c>
      <c r="BR21" s="25">
        <f>IF(J6=Rækker!AR50,Rækker!AS66,IF(J6=Rækker!AU50,Rækker!AV66,IF(J6=Rækker!AX50,Rækker!AY66,IF(J6=Rækker!BA50,Rækker!BB66,IF(J6=Rækker!BD50,Rækker!BE66,IF(J6=Rækker!BG50,Rækker!BH66,0))))))</f>
        <v>0</v>
      </c>
      <c r="BS21" s="25" t="str">
        <f t="shared" si="47"/>
        <v>2*</v>
      </c>
      <c r="BT21" s="25">
        <f t="shared" si="48"/>
        <v>2</v>
      </c>
      <c r="BU21" s="25" t="str">
        <f>IF(L6=Rækker!B50,Rækker!B66,IF(L6=Rækker!E50,Rækker!E66,IF(L6=Rækker!H50,Rækker!H66,IF(L6=Rækker!K50,Rækker!K66,IF(L6=Rækker!N50,Rækker!N66,IF(L6=Rækker!Q50,Rækker!Q66,IF(L6=Rækker!T50,Rækker!T66,BV21)))))))</f>
        <v>2*</v>
      </c>
      <c r="BV21" s="25">
        <f>IF(L6=Rækker!W50,Rækker!W66,IF(L6=Rækker!Z50,Rækker!Z66,IF(L6=Rækker!AC50,Rækker!AC66,IF(L6=Rækker!AF50,Rækker!AF66,IF(L6=Rækker!AI50,Rækker!AI66,IF(L6=Rækker!AL50,Rækker!AL66,IF(L6=Rækker!AO50,Rækker!AO66,BW21)))))))</f>
        <v>0</v>
      </c>
      <c r="BW21" s="25">
        <f>IF(L6=Rækker!AR50,Rækker!AR66,IF(L6=Rækker!AU50,Rækker!AU66,IF(L6=Rækker!AX50,Rækker!AX66,IF(L6=Rækker!BA50,Rækker!BA66,IF(L6=Rækker!BD50,Rækker!BD66,IF(L6=Rækker!BG50,Rækker!BG66,0))))))</f>
        <v>0</v>
      </c>
      <c r="BX21" s="25">
        <f>IF(L6=Rækker!B50,Rækker!C66,IF(L6=Rækker!E50,Rækker!F66,IF(L6=Rækker!H50,Rækker!I66,IF(L6=Rækker!K50,Rækker!L66,IF(L6=Rækker!N50,Rækker!O66,IF(L6=Rækker!Q50,Rækker!R66,IF(L6=Rækker!T50,Rækker!U66,BY21)))))))</f>
        <v>2</v>
      </c>
      <c r="BY21" s="25">
        <f>IF(L6=Rækker!W50,Rækker!X66,IF(L6=Rækker!Z50,Rækker!AA66,IF(L6=Rækker!AC50,Rækker!AD66,IF(L6=Rækker!AF50,Rækker!AG66,IF(L6=Rækker!AI50,Rækker!AJ66,IF(L6=Rækker!AL50,Rækker!AM66,IF(L6=Rækker!AO50,Rækker!AP66,BZ21)))))))</f>
        <v>0</v>
      </c>
      <c r="BZ21" s="25">
        <f>IF(L6=Rækker!AR50,Rækker!AS66,IF(L6=Rækker!AU50,Rækker!AV66,IF(L6=Rækker!AX50,Rækker!AY66,IF(L6=Rækker!BA50,Rækker!BB66,IF(L6=Rækker!BD50,Rækker!BE66,IF(L6=Rækker!BG50,Rækker!BH66,0))))))</f>
        <v>0</v>
      </c>
      <c r="CA21" s="25" t="str">
        <f t="shared" si="49"/>
        <v>2*</v>
      </c>
      <c r="CB21" s="25">
        <f t="shared" si="50"/>
        <v>2</v>
      </c>
      <c r="CC21" s="25" t="str">
        <f>IF(N6=Rækker!B50,Rækker!B66,IF(N6=Rækker!E50,Rækker!E66,IF(N6=Rækker!H50,Rækker!H66,IF(N6=Rækker!K50,Rækker!K66,IF(N6=Rækker!N50,Rækker!N66,IF(N6=Rækker!Q50,Rækker!Q66,IF(N6=Rækker!T50,Rækker!T66,CD21)))))))</f>
        <v>2*</v>
      </c>
      <c r="CD21" s="25" t="str">
        <f>IF(N6=Rækker!W50,Rækker!W66,IF(N6=Rækker!Z50,Rækker!Z66,IF(N6=Rækker!AC50,Rækker!AC66,IF(N6=Rækker!AF50,Rækker!AF66,IF(N6=Rækker!AI50,Rækker!AI66,IF(N6=Rækker!AL50,Rækker!AL66,IF(N6=Rækker!AO50,Rækker!AO66,CE21)))))))</f>
        <v>2*</v>
      </c>
      <c r="CE21" s="25">
        <f>IF(N6=Rækker!AR50,Rækker!AR66,IF(N6=Rækker!AU50,Rækker!AU66,IF(N6=Rækker!AX50,Rækker!AX66,IF(N6=Rækker!BA50,Rækker!BA66,IF(N6=Rækker!BD50,Rækker!BD66,IF(N6=Rækker!BG50,Rækker!BG66,0))))))</f>
        <v>0</v>
      </c>
      <c r="CF21" s="25">
        <f>IF(N6=Rækker!B50,Rækker!C66,IF(N6=Rækker!E50,Rækker!F66,IF(N6=Rækker!H50,Rækker!I66,IF(N6=Rækker!K50,Rækker!L66,IF(N6=Rækker!N50,Rækker!O66,IF(N6=Rækker!Q50,Rækker!R66,IF(N6=Rækker!T50,Rækker!U66,CG21)))))))</f>
        <v>2</v>
      </c>
      <c r="CG21" s="25">
        <f>IF(N6=Rækker!W50,Rækker!X66,IF(N6=Rækker!Z50,Rækker!AA66,IF(N6=Rækker!AC50,Rækker!AD66,IF(N6=Rækker!AF50,Rækker!AG66,IF(N6=Rækker!AI50,Rækker!AJ66,IF(N6=Rækker!AL50,Rækker!AM66,IF(N6=Rækker!AO50,Rækker!AP66,CH21)))))))</f>
        <v>2</v>
      </c>
      <c r="CH21" s="25">
        <f>IF(N6=Rækker!AR50,Rækker!AS66,IF(N6=Rækker!AU50,Rækker!AV66,IF(N6=Rækker!AX50,Rækker!AY66,IF(N6=Rækker!BA50,Rækker!BB66,IF(N6=Rækker!BD50,Rækker!BE66,IF(N6=Rækker!BG50,Rækker!BH66,0))))))</f>
        <v>0</v>
      </c>
      <c r="CI21" s="25" t="str">
        <f t="shared" si="51"/>
        <v>2*</v>
      </c>
      <c r="CJ21" s="25">
        <f t="shared" si="52"/>
        <v>2</v>
      </c>
      <c r="CK21" s="25" t="str">
        <f>IF(P6=Rækker!B50,Rækker!B66,IF(P6=Rækker!E50,Rækker!E66,IF(P6=Rækker!H50,Rækker!H66,IF(P6=Rækker!K50,Rækker!K66,IF(P6=Rækker!N50,Rækker!N66,IF(P6=Rækker!Q50,Rækker!Q66,IF(P6=Rækker!T50,Rækker!T66,CL21)))))))</f>
        <v>2*</v>
      </c>
      <c r="CL21" s="25" t="str">
        <f>IF(P6=Rækker!W50,Rækker!W66,IF(P6=Rækker!Z50,Rækker!Z66,IF(P6=Rækker!AC50,Rækker!AC66,IF(P6=Rækker!AF50,Rækker!AF66,IF(P6=Rækker!AI50,Rækker!AI66,IF(P6=Rækker!AL50,Rækker!AL66,IF(P6=Rækker!AO50,Rækker!AO66,CM21)))))))</f>
        <v>2*</v>
      </c>
      <c r="CM21" s="25" t="str">
        <f>IF(P6=Rækker!AR50,Rækker!AR66,IF(P6=Rækker!AU50,Rækker!AU66,IF(P6=Rækker!AX50,Rækker!AX66,IF(P6=Rækker!BA50,Rækker!BA66,IF(P6=Rækker!BD50,Rækker!BD66,IF(P6=Rækker!BG50,Rækker!BG66,0))))))</f>
        <v>2*</v>
      </c>
      <c r="CN21" s="25">
        <f>IF(P6=Rækker!B50,Rækker!C66,IF(P6=Rækker!E50,Rækker!F66,IF(P6=Rækker!H50,Rækker!I66,IF(P6=Rækker!K50,Rækker!L66,IF(P6=Rækker!N50,Rækker!O66,IF(P6=Rækker!Q50,Rækker!R66,IF(P6=Rækker!T50,Rækker!U66,CO21)))))))</f>
        <v>2</v>
      </c>
      <c r="CO21" s="25">
        <f>IF(P6=Rækker!W50,Rækker!X66,IF(P6=Rækker!Z50,Rækker!AA66,IF(P6=Rækker!AC50,Rækker!AD66,IF(P6=Rækker!AF50,Rækker!AG66,IF(P6=Rækker!AI50,Rækker!AJ66,IF(P6=Rækker!AL50,Rækker!AM66,IF(P6=Rækker!AO50,Rækker!AP66,CP21)))))))</f>
        <v>2</v>
      </c>
      <c r="CP21" s="25">
        <f>IF(P6=Rækker!AR50,Rækker!AS66,IF(P6=Rækker!AU50,Rækker!AV66,IF(P6=Rækker!AX50,Rækker!AY66,IF(P6=Rækker!BA50,Rækker!BB66,IF(P6=Rækker!BD50,Rækker!BE66,IF(P6=Rækker!BG50,Rækker!BH66,0))))))</f>
        <v>2</v>
      </c>
      <c r="CQ21" s="25">
        <f t="shared" si="53"/>
        <v>2</v>
      </c>
      <c r="CR21" s="25">
        <f t="shared" si="54"/>
        <v>2</v>
      </c>
      <c r="CS21" s="25">
        <f>IF(R6=Rækker!B50,Rækker!B66,IF(R6=Rækker!E50,Rækker!E66,IF(R6=Rækker!H50,Rækker!H66,IF(R6=Rækker!K50,Rækker!K66,IF(R6=Rækker!N50,Rækker!N66,IF(R6=Rækker!Q50,Rækker!Q66,IF(R6=Rækker!T50,Rækker!T66,CT21)))))))</f>
        <v>2</v>
      </c>
      <c r="CT21" s="25">
        <f>IF(R6=Rækker!W50,Rækker!W66,IF(R6=Rækker!Z50,Rækker!Z66,IF(R6=Rækker!AC50,Rækker!AC66,IF(R6=Rækker!AF50,Rækker!AF66,IF(R6=Rækker!AI50,Rækker!AI66,IF(R6=Rækker!AL50,Rækker!AL66,IF(R6=Rækker!AO50,Rækker!AO66,CU21)))))))</f>
        <v>0</v>
      </c>
      <c r="CU21" s="25">
        <f>IF(R6=Rækker!AR50,Rækker!AR66,IF(R6=Rækker!AU50,Rækker!AU66,IF(R6=Rækker!AX50,Rækker!AX66,IF(R6=Rækker!BA50,Rækker!BA66,IF(R6=Rækker!BD50,Rækker!BD66,IF(R6=Rækker!BG50,Rækker!BG66,0))))))</f>
        <v>0</v>
      </c>
      <c r="CV21" s="25">
        <f>IF(R6=Rækker!B50,Rækker!C66,IF(R6=Rækker!E50,Rækker!F66,IF(R6=Rækker!H50,Rækker!I66,IF(R6=Rækker!K50,Rækker!L66,IF(R6=Rækker!N50,Rækker!O66,IF(R6=Rækker!Q50,Rækker!R66,IF(R6=Rækker!T50,Rækker!U66,CW21)))))))</f>
        <v>2</v>
      </c>
      <c r="CW21" s="25">
        <f>IF(R6=Rækker!W50,Rækker!X66,IF(R6=Rækker!Z50,Rækker!AA66,IF(R6=Rækker!AC50,Rækker!AD66,IF(R6=Rækker!AF50,Rækker!AG66,IF(R6=Rækker!AI50,Rækker!AJ66,IF(R6=Rækker!AL50,Rækker!AM66,IF(R6=Rækker!AO50,Rækker!AP66,CX21)))))))</f>
        <v>0</v>
      </c>
      <c r="CX21" s="25">
        <f>IF(R6=Rækker!AR50,Rækker!AS66,IF(R6=Rækker!AU50,Rækker!AV66,IF(R6=Rækker!AX50,Rækker!AY66,IF(R6=Rækker!BA50,Rækker!BB66,IF(R6=Rækker!BD50,Rækker!BE66,IF(R6=Rækker!BG50,Rækker!BH66,0))))))</f>
        <v>0</v>
      </c>
      <c r="CY21" s="25">
        <f t="shared" si="55"/>
        <v>2</v>
      </c>
      <c r="CZ21" s="25" t="str">
        <f t="shared" si="56"/>
        <v>X2</v>
      </c>
      <c r="DA21" s="25">
        <f>IF(T6=Rækker!B50,Rækker!B66,IF(T6=Rækker!E50,Rækker!E66,IF(T6=Rækker!H50,Rækker!H66,IF(T6=Rækker!K50,Rækker!K66,IF(T6=Rækker!N50,Rækker!N66,IF(T6=Rækker!Q50,Rækker!Q66,IF(T6=Rækker!T50,Rækker!T66,DB21)))))))</f>
        <v>2</v>
      </c>
      <c r="DB21" s="25">
        <f>IF(T6=Rækker!W50,Rækker!W66,IF(T6=Rækker!Z50,Rækker!Z66,IF(T6=Rækker!AC50,Rækker!AC66,IF(T6=Rækker!AF50,Rækker!AF66,IF(T6=Rækker!AI50,Rækker!AI66,IF(T6=Rækker!AL50,Rækker!AL66,IF(T6=Rækker!AO50,Rækker!AO66,DC21)))))))</f>
        <v>0</v>
      </c>
      <c r="DC21" s="25">
        <f>IF(T6=Rækker!AR50,Rækker!AR66,IF(T6=Rækker!AU50,Rækker!AU66,IF(T6=Rækker!AX50,Rækker!AX66,IF(T6=Rækker!BA50,Rækker!BA66,IF(T6=Rækker!BD50,Rækker!BD66,IF(T6=Rækker!BG50,Rækker!BG66,0))))))</f>
        <v>0</v>
      </c>
      <c r="DD21" s="25" t="str">
        <f>IF(T6=Rækker!B50,Rækker!C66,IF(T6=Rækker!E50,Rækker!F66,IF(T6=Rækker!H50,Rækker!I66,IF(T6=Rækker!K50,Rækker!L66,IF(T6=Rækker!N50,Rækker!O66,IF(T6=Rækker!Q50,Rækker!R66,IF(T6=Rækker!T50,Rækker!U66,DE21)))))))</f>
        <v>x2</v>
      </c>
      <c r="DE21" s="25">
        <f>IF(T6=Rækker!W50,Rækker!X66,IF(T6=Rækker!Z50,Rækker!AA66,IF(T6=Rækker!AC50,Rækker!AD66,IF(T6=Rækker!AF50,Rækker!AG66,IF(T6=Rækker!AI50,Rækker!AJ66,IF(T6=Rækker!AL50,Rækker!AM66,IF(T6=Rækker!AO50,Rækker!AP66,DF21)))))))</f>
        <v>0</v>
      </c>
      <c r="DF21" s="25">
        <f>IF(T6=Rækker!AR50,Rækker!AS66,IF(T6=Rækker!AU50,Rækker!AV66,IF(T6=Rækker!AX50,Rækker!AY66,IF(T6=Rækker!BA50,Rækker!BB66,IF(T6=Rækker!BD50,Rækker!BE66,IF(T6=Rækker!BG50,Rækker!BH66,0))))))</f>
        <v>0</v>
      </c>
      <c r="DG21" s="25">
        <f t="shared" si="57"/>
        <v>2</v>
      </c>
      <c r="DH21" s="25" t="str">
        <f t="shared" si="58"/>
        <v>X2</v>
      </c>
      <c r="DI21" s="25">
        <f>IF(V6=Rækker!B50,Rækker!B66,IF(V6=Rækker!E50,Rækker!E66,IF(V6=Rækker!H50,Rækker!H66,IF(V6=Rækker!K50,Rækker!K66,IF(V6=Rækker!N50,Rækker!N66,IF(V6=Rækker!Q50,Rækker!Q66,IF(V6=Rækker!T50,Rækker!T66,DJ21)))))))</f>
        <v>2</v>
      </c>
      <c r="DJ21" s="25">
        <f>IF(V6=Rækker!W50,Rækker!W66,IF(V6=Rækker!Z50,Rækker!Z66,IF(V6=Rækker!AC50,Rækker!AC66,IF(V6=Rækker!AF50,Rækker!AF66,IF(V6=Rækker!AI50,Rækker!AI66,IF(V6=Rækker!AL50,Rækker!AL66,IF(V6=Rækker!AO50,Rækker!AO66,DK21)))))))</f>
        <v>2</v>
      </c>
      <c r="DK21" s="25">
        <f>IF(V6=Rækker!AR50,Rækker!AR66,IF(V6=Rækker!AU50,Rækker!AU66,IF(V6=Rækker!AX50,Rækker!AX66,IF(V6=Rækker!BA50,Rækker!BA66,IF(V6=Rækker!BD50,Rækker!BD66,IF(V6=Rækker!BG50,Rækker!BG66,0))))))</f>
        <v>2</v>
      </c>
      <c r="DL21" s="25" t="str">
        <f>IF(V6=Rækker!B50,Rækker!C66,IF(V6=Rækker!E50,Rækker!F66,IF(V6=Rækker!H50,Rækker!I66,IF(V6=Rækker!K50,Rækker!L66,IF(V6=Rækker!N50,Rækker!O66,IF(V6=Rækker!Q50,Rækker!R66,IF(V6=Rækker!T50,Rækker!U66,DM21)))))))</f>
        <v>x2</v>
      </c>
      <c r="DM21" s="25" t="str">
        <f>IF(V6=Rækker!W50,Rækker!X66,IF(V6=Rækker!Z50,Rækker!AA66,IF(V6=Rækker!AC50,Rækker!AD66,IF(V6=Rækker!AF50,Rækker!AG66,IF(V6=Rækker!AI50,Rækker!AJ66,IF(V6=Rækker!AL50,Rækker!AM66,IF(V6=Rækker!AO50,Rækker!AP66,DN21)))))))</f>
        <v>x2</v>
      </c>
      <c r="DN21" s="25" t="str">
        <f>IF(V6=Rækker!AR50,Rækker!AS66,IF(V6=Rækker!AU50,Rækker!AV66,IF(V6=Rækker!AX50,Rækker!AY66,IF(V6=Rækker!BA50,Rækker!BB66,IF(V6=Rækker!BD50,Rækker!BE66,IF(V6=Rækker!BG50,Rækker!BH66,0))))))</f>
        <v>x2</v>
      </c>
      <c r="DO21" s="25">
        <f t="shared" si="59"/>
        <v>2</v>
      </c>
      <c r="DP21" s="25">
        <f t="shared" si="60"/>
        <v>2</v>
      </c>
      <c r="DQ21" s="25">
        <f>IF(X6=Rækker!B50,Rækker!B66,IF(X6=Rækker!E50,Rækker!E66,IF(X6=Rækker!H50,Rækker!H66,IF(X6=Rækker!K50,Rækker!K66,IF(X6=Rækker!N50,Rækker!N66,IF(X6=Rækker!Q50,Rækker!Q66,IF(X6=Rækker!T50,Rækker!T66,DR21)))))))</f>
        <v>2</v>
      </c>
      <c r="DR21" s="25">
        <f>IF(X6=Rækker!W50,Rækker!W66,IF(X6=Rækker!Z50,Rækker!Z66,IF(X6=Rækker!AC50,Rækker!AC66,IF(X6=Rækker!AF50,Rækker!AF66,IF(X6=Rækker!AI50,Rækker!AI66,IF(X6=Rækker!AL50,Rækker!AL66,IF(X6=Rækker!AO50,Rækker!AO66,DS21)))))))</f>
        <v>2</v>
      </c>
      <c r="DS21" s="25">
        <f>IF(X6=Rækker!AR50,Rækker!AR66,IF(X6=Rækker!AU50,Rækker!AU66,IF(X6=Rækker!AX50,Rækker!AX66,IF(X6=Rækker!BA50,Rækker!BA66,IF(X6=Rækker!BD50,Rækker!BD66,IF(X6=Rækker!BG50,Rækker!BG66,0))))))</f>
        <v>0</v>
      </c>
      <c r="DT21" s="25">
        <f>IF(X6=Rækker!B50,Rækker!C66,IF(X6=Rækker!E50,Rækker!F66,IF(X6=Rækker!H50,Rækker!I66,IF(X6=Rækker!K50,Rækker!L66,IF(X6=Rækker!N50,Rækker!O66,IF(X6=Rækker!Q50,Rækker!R66,IF(X6=Rækker!T50,Rækker!U66,DU21)))))))</f>
        <v>2</v>
      </c>
      <c r="DU21" s="25">
        <f>IF(X6=Rækker!W50,Rækker!X66,IF(X6=Rækker!Z50,Rækker!AA66,IF(X6=Rækker!AC50,Rækker!AD66,IF(X6=Rækker!AF50,Rækker!AG66,IF(X6=Rækker!AI50,Rækker!AJ66,IF(X6=Rækker!AL50,Rækker!AM66,IF(X6=Rækker!AO50,Rækker!AP66,DV21)))))))</f>
        <v>2</v>
      </c>
      <c r="DV21" s="25">
        <f>IF(X6=Rækker!AR50,Rækker!AS66,IF(X6=Rækker!AU50,Rækker!AV66,IF(X6=Rækker!AX50,Rækker!AY66,IF(X6=Rækker!BA50,Rækker!BB66,IF(X6=Rækker!BD50,Rækker!BE66,IF(X6=Rækker!BG50,Rækker!BH66,0))))))</f>
        <v>0</v>
      </c>
      <c r="DW21" s="25" t="str">
        <f t="shared" si="61"/>
        <v>2*</v>
      </c>
      <c r="DX21" s="25">
        <f t="shared" si="62"/>
        <v>2</v>
      </c>
      <c r="DY21" s="25" t="str">
        <f>IF(Z6=Rækker!B50,Rækker!B66,IF(Z6=Rækker!E50,Rækker!E66,IF(Z6=Rækker!H50,Rækker!H66,IF(Z6=Rækker!K50,Rækker!K66,IF(Z6=Rækker!N50,Rækker!N66,IF(Z6=Rækker!Q50,Rækker!Q66,IF(Z6=Rækker!T50,Rækker!T66,DZ21)))))))</f>
        <v>2*</v>
      </c>
      <c r="DZ21" s="25" t="str">
        <f>IF(Z6=Rækker!W50,Rækker!W66,IF(Z6=Rækker!Z50,Rækker!Z66,IF(Z6=Rækker!AC50,Rækker!AC66,IF(Z6=Rækker!AF50,Rækker!AF66,IF(Z6=Rækker!AI50,Rækker!AI66,IF(Z6=Rækker!AL50,Rækker!AL66,IF(Z6=Rækker!AO50,Rækker!AO66,EA21)))))))</f>
        <v>2*</v>
      </c>
      <c r="EA21" s="25">
        <f>IF(Z6=Rækker!AR50,Rækker!AR66,IF(Z6=Rækker!AU50,Rækker!AU66,IF(Z6=Rækker!AX50,Rækker!AX66,IF(Z6=Rækker!BA50,Rækker!BA66,IF(Z6=Rækker!BD50,Rækker!BD66,IF(Z6=Rækker!BG50,Rækker!BG66,0))))))</f>
        <v>0</v>
      </c>
      <c r="EB21" s="25">
        <f>IF(Z6=Rækker!B50,Rækker!C66,IF(Z6=Rækker!E50,Rækker!F66,IF(Z6=Rækker!H50,Rækker!I66,IF(Z6=Rækker!K50,Rækker!L66,IF(Z6=Rækker!N50,Rækker!O66,IF(Z6=Rækker!Q50,Rækker!R66,IF(Z6=Rækker!T50,Rækker!U66,EC21)))))))</f>
        <v>2</v>
      </c>
      <c r="EC21" s="25">
        <f>IF(Z6=Rækker!W50,Rækker!X66,IF(Z6=Rækker!Z50,Rækker!AA66,IF(Z6=Rækker!AC50,Rækker!AD66,IF(Z6=Rækker!AF50,Rækker!AG66,IF(Z6=Rækker!AI50,Rækker!AJ66,IF(Z6=Rækker!AL50,Rækker!AM66,IF(Z6=Rækker!AO50,Rækker!AP66,ED21)))))))</f>
        <v>2</v>
      </c>
      <c r="ED21" s="25">
        <f>IF(Z6=Rækker!AR50,Rækker!AS66,IF(Z6=Rækker!AU50,Rækker!AV66,IF(Z6=Rækker!AX50,Rækker!AY66,IF(Z6=Rækker!BA50,Rækker!BB66,IF(Z6=Rækker!BD50,Rækker!BE66,IF(Z6=Rækker!BG50,Rækker!BH66,0))))))</f>
        <v>0</v>
      </c>
      <c r="EE21" s="25">
        <f t="shared" si="63"/>
        <v>2</v>
      </c>
      <c r="EF21" s="25">
        <f t="shared" si="64"/>
        <v>2</v>
      </c>
      <c r="EG21" s="25">
        <f>IF(AB6=Rækker!B50,Rækker!B66,IF(AB6=Rækker!E50,Rækker!E66,IF(AB6=Rækker!H50,Rækker!H66,IF(AB6=Rækker!K50,Rækker!K66,IF(AB6=Rækker!N50,Rækker!N66,IF(AB6=Rækker!Q50,Rækker!Q66,IF(AB6=Rækker!T50,Rækker!T66,EH21)))))))</f>
        <v>2</v>
      </c>
      <c r="EH21" s="25">
        <f>IF(AB6=Rækker!W50,Rækker!W66,IF(AB6=Rækker!Z50,Rækker!Z66,IF(AB6=Rækker!AC50,Rækker!AC66,IF(AB6=Rækker!AF50,Rækker!AF66,IF(AB6=Rækker!AI50,Rækker!AI66,IF(AB6=Rækker!AL50,Rækker!AL66,IF(AB6=Rækker!AO50,Rækker!AO66,EI21)))))))</f>
        <v>2</v>
      </c>
      <c r="EI21" s="25">
        <f>IF(AB6=Rækker!AR50,Rækker!AR66,IF(AB6=Rækker!AU50,Rækker!AU66,IF(AB6=Rækker!AX50,Rækker!AX66,IF(AB6=Rækker!BA50,Rækker!BA66,IF(AB6=Rækker!BD50,Rækker!BD66,IF(AB6=Rækker!BG50,Rækker!BG66,0))))))</f>
        <v>0</v>
      </c>
      <c r="EJ21" s="25">
        <f>IF(AB6=Rækker!B50,Rækker!C66,IF(AB6=Rækker!E50,Rækker!F66,IF(AB6=Rækker!H50,Rækker!I66,IF(AB6=Rækker!K50,Rækker!L66,IF(AB6=Rækker!N50,Rækker!O66,IF(AB6=Rækker!Q50,Rækker!R66,IF(AB6=Rækker!T50,Rækker!U66,EK21)))))))</f>
        <v>2</v>
      </c>
      <c r="EK21" s="25">
        <f>IF(AB6=Rækker!W50,Rækker!X66,IF(AB6=Rækker!Z50,Rækker!AA66,IF(AB6=Rækker!AC50,Rækker!AD66,IF(AB6=Rækker!AF50,Rækker!AG66,IF(AB6=Rækker!AI50,Rækker!AJ66,IF(AB6=Rækker!AL50,Rækker!AM66,IF(AB6=Rækker!AO50,Rækker!AP66,EL21)))))))</f>
        <v>2</v>
      </c>
      <c r="EL21" s="25">
        <f>IF(AB6=Rækker!AR50,Rækker!AS66,IF(AB6=Rækker!AU50,Rækker!AV66,IF(AB6=Rækker!AX50,Rækker!AY66,IF(AB6=Rækker!BA50,Rækker!BB66,IF(AB6=Rækker!BD50,Rækker!BE66,IF(AB6=Rækker!BG50,Rækker!BH66,0))))))</f>
        <v>0</v>
      </c>
      <c r="EM21" s="25">
        <f t="shared" si="65"/>
        <v>2</v>
      </c>
      <c r="EN21" s="25">
        <f t="shared" si="66"/>
        <v>2</v>
      </c>
      <c r="EO21" s="25">
        <f>IF(AD6=Rækker!B50,Rækker!B66,IF(AD6=Rækker!E50,Rækker!E66,IF(AD6=Rækker!H50,Rækker!H66,IF(AD6=Rækker!K50,Rækker!K66,IF(AD6=Rækker!N50,Rækker!N66,IF(AD6=Rækker!Q50,Rækker!Q66,IF(AD6=Rækker!T50,Rækker!T66,EP21)))))))</f>
        <v>2</v>
      </c>
      <c r="EP21" s="25">
        <f>IF(AD6=Rækker!W50,Rækker!W66,IF(AD6=Rækker!Z50,Rækker!Z66,IF(AD6=Rækker!AC50,Rækker!AC66,IF(AD6=Rækker!AF50,Rækker!AF66,IF(AD6=Rækker!AI50,Rækker!AI66,IF(AD6=Rækker!AL50,Rækker!AL66,IF(AD6=Rækker!AO50,Rækker!AO66,EQ21)))))))</f>
        <v>0</v>
      </c>
      <c r="EQ21" s="25">
        <f>IF(AD6=Rækker!AR50,Rækker!AR66,IF(AD6=Rækker!AU50,Rækker!AU66,IF(AD6=Rækker!AX50,Rækker!AX66,IF(AD6=Rækker!BA50,Rækker!BA66,IF(AD6=Rækker!BD50,Rækker!BD66,IF(AD6=Rækker!BG50,Rækker!BG66,0))))))</f>
        <v>0</v>
      </c>
      <c r="ER21" s="25">
        <f>IF(AD6=Rækker!B50,Rækker!C66,IF(AD6=Rækker!E50,Rækker!F66,IF(AD6=Rækker!H50,Rækker!I66,IF(AD6=Rækker!K50,Rækker!L66,IF(AD6=Rækker!N50,Rækker!O66,IF(AD6=Rækker!Q50,Rækker!R66,IF(AD6=Rækker!T50,Rækker!U66,ES21)))))))</f>
        <v>2</v>
      </c>
      <c r="ES21" s="25">
        <f>IF(AD6=Rækker!W50,Rækker!X66,IF(AD6=Rækker!Z50,Rækker!AA66,IF(AD6=Rækker!AC50,Rækker!AD66,IF(AD6=Rækker!AF50,Rækker!AG66,IF(AD6=Rækker!AI50,Rækker!AJ66,IF(AD6=Rækker!AL50,Rækker!AM66,IF(AD6=Rækker!AO50,Rækker!AP66,ET21)))))))</f>
        <v>0</v>
      </c>
      <c r="ET21" s="25">
        <f>IF(AD6=Rækker!AR50,Rækker!AS66,IF(AD6=Rækker!AU50,Rækker!AV66,IF(AD6=Rækker!AX50,Rækker!AY66,IF(AD6=Rækker!BA50,Rækker!BB66,IF(AD6=Rækker!BD50,Rækker!BE66,IF(AD6=Rækker!BG50,Rækker!BH66,0))))))</f>
        <v>0</v>
      </c>
      <c r="EU21" s="25" t="str">
        <f t="shared" si="67"/>
        <v>2*</v>
      </c>
      <c r="EV21" s="25">
        <f t="shared" si="68"/>
        <v>2</v>
      </c>
      <c r="EW21" s="25" t="str">
        <f>IF(AF6=Rækker!B50,Rækker!B66,IF(AF6=Rækker!E50,Rækker!E66,IF(AF6=Rækker!H50,Rækker!H66,IF(AF6=Rækker!K50,Rækker!K66,IF(AF6=Rækker!N50,Rækker!N66,IF(AF6=Rækker!Q50,Rækker!Q66,IF(AF6=Rækker!T50,Rækker!T66,EX21)))))))</f>
        <v>2*</v>
      </c>
      <c r="EX21" s="25" t="str">
        <f>IF(AF6=Rækker!W50,Rækker!W66,IF(AF6=Rækker!Z50,Rækker!Z66,IF(AF6=Rækker!AC50,Rækker!AC66,IF(AF6=Rækker!AF50,Rækker!AF66,IF(AF6=Rækker!AI50,Rækker!AI66,IF(AF6=Rækker!AL50,Rækker!AL66,IF(AF6=Rækker!AO50,Rækker!AO66,EY21)))))))</f>
        <v>2*</v>
      </c>
      <c r="EY21" s="25" t="str">
        <f>IF(AF6=Rækker!AR50,Rækker!AR66,IF(AF6=Rækker!AU50,Rækker!AU66,IF(AF6=Rækker!AX50,Rækker!AX66,IF(AF6=Rækker!BA50,Rækker!BA66,IF(AF6=Rækker!BD50,Rækker!BD66,IF(AF6=Rækker!BG50,Rækker!BG66,0))))))</f>
        <v>2*</v>
      </c>
      <c r="EZ21" s="25">
        <f>IF(AF6=Rækker!B50,Rækker!C66,IF(AF6=Rækker!E50,Rækker!F66,IF(AF6=Rækker!H50,Rækker!I66,IF(AF6=Rækker!K50,Rækker!L66,IF(AF6=Rækker!N50,Rækker!O66,IF(AF6=Rækker!Q50,Rækker!R66,IF(AF6=Rækker!T50,Rækker!U66,FA21)))))))</f>
        <v>2</v>
      </c>
      <c r="FA21" s="25">
        <f>IF(AF6=Rækker!W50,Rækker!X66,IF(AF6=Rækker!Z50,Rækker!AA66,IF(AF6=Rækker!AC50,Rækker!AD66,IF(AF6=Rækker!AF50,Rækker!AG66,IF(AF6=Rækker!AI50,Rækker!AJ66,IF(AF6=Rækker!AL50,Rækker!AM66,IF(AF6=Rækker!AO50,Rækker!AP66,FB21)))))))</f>
        <v>2</v>
      </c>
      <c r="FB21" s="25">
        <f>IF(AF6=Rækker!AR50,Rækker!AS66,IF(AF6=Rækker!AU50,Rækker!AV66,IF(AF6=Rækker!AX50,Rækker!AY66,IF(AF6=Rækker!BA50,Rækker!BB66,IF(AF6=Rækker!BD50,Rækker!BE66,IF(AF6=Rækker!BG50,Rækker!BH66,0))))))</f>
        <v>2</v>
      </c>
      <c r="FC21" s="25">
        <f t="shared" si="69"/>
        <v>2</v>
      </c>
      <c r="FD21" s="25">
        <f t="shared" si="70"/>
        <v>2</v>
      </c>
      <c r="FE21" s="25">
        <f>IF(AH6=Rækker!B50,Rækker!B66,IF(AH6=Rækker!E50,Rækker!E66,IF(AH6=Rækker!H50,Rækker!H66,IF(AH6=Rækker!K50,Rækker!K66,IF(AH6=Rækker!N50,Rækker!N66,IF(AH6=Rækker!Q50,Rækker!Q66,IF(AH6=Rækker!T50,Rækker!T66,FF21)))))))</f>
        <v>2</v>
      </c>
      <c r="FF21" s="25">
        <f>IF(AH6=Rækker!W50,Rækker!W66,IF(AH6=Rækker!Z50,Rækker!Z66,IF(AH6=Rækker!AC50,Rækker!AC66,IF(AH6=Rækker!AF50,Rækker!AF66,IF(AH6=Rækker!AI50,Rækker!AI66,IF(AH6=Rækker!AL50,Rækker!AL66,IF(AH6=Rækker!AO50,Rækker!AO66,FG21)))))))</f>
        <v>2</v>
      </c>
      <c r="FG21" s="25">
        <f>IF(AH6=Rækker!AR50,Rækker!AR66,IF(AH6=Rækker!AU50,Rækker!AU66,IF(AH6=Rækker!AX50,Rækker!AX66,IF(AH6=Rækker!BA50,Rækker!BA66,IF(AH6=Rækker!BD50,Rækker!BD66,IF(AH6=Rækker!BG50,Rækker!BG66,0))))))</f>
        <v>2</v>
      </c>
      <c r="FH21" s="25">
        <f>IF(AH6=Rækker!B50,Rækker!C66,IF(AH6=Rækker!E50,Rækker!F66,IF(AH6=Rækker!H50,Rækker!I66,IF(AH6=Rækker!K50,Rækker!L66,IF(AH6=Rækker!N50,Rækker!O66,IF(AH6=Rækker!Q50,Rækker!R66,IF(AH6=Rækker!T50,Rækker!U66,FI21)))))))</f>
        <v>2</v>
      </c>
      <c r="FI21" s="25">
        <f>IF(AH6=Rækker!W50,Rækker!X66,IF(AH6=Rækker!Z50,Rækker!AA66,IF(AH6=Rækker!AC50,Rækker!AD66,IF(AH6=Rækker!AF50,Rækker!AG66,IF(AH6=Rækker!AI50,Rækker!AJ66,IF(AH6=Rækker!AL50,Rækker!AM66,IF(AH6=Rækker!AO50,Rækker!AP66,FJ21)))))))</f>
        <v>2</v>
      </c>
      <c r="FJ21" s="25">
        <f>IF(AH6=Rækker!AR50,Rækker!AS66,IF(AH6=Rækker!AU50,Rækker!AV66,IF(AH6=Rækker!AX50,Rækker!AY66,IF(AH6=Rækker!BA50,Rækker!BB66,IF(AH6=Rækker!BD50,Rækker!BE66,IF(AH6=Rækker!BG50,Rækker!BH66,0))))))</f>
        <v>2</v>
      </c>
      <c r="FK21" s="25">
        <f t="shared" si="71"/>
        <v>2</v>
      </c>
      <c r="FL21" s="25" t="str">
        <f t="shared" si="72"/>
        <v>X2</v>
      </c>
      <c r="FM21" s="25">
        <f>IF(AJ6=Rækker!B50,Rækker!B66,IF(AJ6=Rækker!E50,Rækker!E66,IF(AJ6=Rækker!H50,Rækker!H66,IF(AJ6=Rækker!K50,Rækker!K66,IF(AJ6=Rækker!N50,Rækker!N66,IF(AJ6=Rækker!Q50,Rækker!Q66,IF(AJ6=Rækker!T50,Rækker!T66,FN21)))))))</f>
        <v>2</v>
      </c>
      <c r="FN21" s="25">
        <f>IF(AJ6=Rækker!W50,Rækker!W66,IF(AJ6=Rækker!Z50,Rækker!Z66,IF(AJ6=Rækker!AC50,Rækker!AC66,IF(AJ6=Rækker!AF50,Rækker!AF66,IF(AJ6=Rækker!AI50,Rækker!AI66,IF(AJ6=Rækker!AL50,Rækker!AL66,IF(AJ6=Rækker!AO50,Rækker!AO66,FO21)))))))</f>
        <v>2</v>
      </c>
      <c r="FO21" s="25">
        <f>IF(AJ6=Rækker!AR50,Rækker!AR66,IF(AJ6=Rækker!AU50,Rækker!AU66,IF(AJ6=Rækker!AX50,Rækker!AX66,IF(AJ6=Rækker!BA50,Rækker!BA66,IF(AJ6=Rækker!BD50,Rækker!BD66,IF(AJ6=Rækker!BG50,Rækker!BG66,0))))))</f>
        <v>2</v>
      </c>
      <c r="FP21" s="25" t="str">
        <f>IF(AJ6=Rækker!B50,Rækker!C66,IF(AJ6=Rækker!E50,Rækker!F66,IF(AJ6=Rækker!H50,Rækker!I66,IF(AJ6=Rækker!K50,Rækker!L66,IF(AJ6=Rækker!N50,Rækker!O66,IF(AJ6=Rækker!Q50,Rækker!R66,IF(AJ6=Rækker!T50,Rækker!U66,FQ21)))))))</f>
        <v>x2</v>
      </c>
      <c r="FQ21" s="25" t="str">
        <f>IF(AJ6=Rækker!W50,Rækker!X66,IF(AJ6=Rækker!Z50,Rækker!AA66,IF(AJ6=Rækker!AC50,Rækker!AD66,IF(AJ6=Rækker!AF50,Rækker!AG66,IF(AJ6=Rækker!AI50,Rækker!AJ66,IF(AJ6=Rækker!AL50,Rækker!AM66,IF(AJ6=Rækker!AO50,Rækker!AP66,FR21)))))))</f>
        <v>x2</v>
      </c>
      <c r="FR21" s="25" t="str">
        <f>IF(AJ6=Rækker!AR50,Rækker!AS66,IF(AJ6=Rækker!AU50,Rækker!AV66,IF(AJ6=Rækker!AX50,Rækker!AY66,IF(AJ6=Rækker!BA50,Rækker!BB66,IF(AJ6=Rækker!BD50,Rækker!BE66,IF(AJ6=Rækker!BG50,Rækker!BH66,0))))))</f>
        <v>x2</v>
      </c>
      <c r="FS21" s="25">
        <f t="shared" si="73"/>
        <v>2</v>
      </c>
      <c r="FT21" s="25">
        <f t="shared" si="74"/>
        <v>2</v>
      </c>
      <c r="FU21" s="25">
        <f>IF(AL6=Rækker!B50,Rækker!B66,IF(AL6=Rækker!E50,Rækker!E66,IF(AL6=Rækker!H50,Rækker!H66,IF(AL6=Rækker!K50,Rækker!K66,IF(AL6=Rækker!N50,Rækker!N66,IF(AL6=Rækker!Q50,Rækker!Q66,IF(AL6=Rækker!T50,Rækker!T66,FV21)))))))</f>
        <v>2</v>
      </c>
      <c r="FV21" s="25">
        <f>IF(AL6=Rækker!W50,Rækker!W66,IF(AL6=Rækker!Z50,Rækker!Z66,IF(AL6=Rækker!AC50,Rækker!AC66,IF(AL6=Rækker!AF50,Rækker!AF66,IF(AL6=Rækker!AI50,Rækker!AI66,IF(AL6=Rækker!AL50,Rækker!AL66,IF(AL6=Rækker!AO50,Rækker!AO66,FW21)))))))</f>
        <v>2</v>
      </c>
      <c r="FW21" s="25">
        <f>IF(AL6=Rækker!AR50,Rækker!AR66,IF(AL6=Rækker!AU50,Rækker!AU66,IF(AL6=Rækker!AX50,Rækker!AX66,IF(AL6=Rækker!BA50,Rækker!BA66,IF(AL6=Rækker!BD50,Rækker!BD66,IF(AL6=Rækker!BG50,Rækker!BG66,0))))))</f>
        <v>2</v>
      </c>
      <c r="FX21" s="25">
        <f>IF(AL6=Rækker!B50,Rækker!C66,IF(AL6=Rækker!E50,Rækker!F66,IF(AL6=Rækker!H50,Rækker!I66,IF(AL6=Rækker!K50,Rækker!L66,IF(AL6=Rækker!N50,Rækker!O66,IF(AL6=Rækker!Q50,Rækker!R66,IF(AL6=Rækker!T50,Rækker!U66,FY21)))))))</f>
        <v>2</v>
      </c>
      <c r="FY21" s="25">
        <f>IF(AL6=Rækker!W50,Rækker!X66,IF(AL6=Rækker!Z50,Rækker!AA66,IF(AL6=Rækker!AC50,Rækker!AD66,IF(AL6=Rækker!AF50,Rækker!AG66,IF(AL6=Rækker!AI50,Rækker!AJ66,IF(AL6=Rækker!AL50,Rækker!AM66,IF(AL6=Rækker!AO50,Rækker!AP66,FZ21)))))))</f>
        <v>2</v>
      </c>
      <c r="FZ21" s="25">
        <f>IF(AL6=Rækker!AR50,Rækker!AS66,IF(AL6=Rækker!AU50,Rækker!AV66,IF(AL6=Rækker!AX50,Rækker!AY66,IF(AL6=Rækker!BA50,Rækker!BB66,IF(AL6=Rækker!BD50,Rækker!BE66,IF(AL6=Rækker!BG50,Rækker!BH66,0))))))</f>
        <v>2</v>
      </c>
      <c r="GA21" s="25" t="str">
        <f t="shared" si="75"/>
        <v>2*</v>
      </c>
      <c r="GB21" s="25">
        <f t="shared" si="76"/>
        <v>2</v>
      </c>
      <c r="GC21" s="25" t="str">
        <f>IF(AN6=Rækker!B50,Rækker!B66,IF(AN6=Rækker!E50,Rækker!E66,IF(AN6=Rækker!H50,Rækker!H66,IF(AN6=Rækker!K50,Rækker!K66,IF(AN6=Rækker!N50,Rækker!N66,IF(AN6=Rækker!Q50,Rækker!Q66,IF(AN6=Rækker!T50,Rækker!T66,GD21)))))))</f>
        <v>2*</v>
      </c>
      <c r="GD21" s="25" t="str">
        <f>IF(AN6=Rækker!W50,Rækker!W66,IF(AN6=Rækker!Z50,Rækker!Z66,IF(AN6=Rækker!AC50,Rækker!AC66,IF(AN6=Rækker!AF50,Rækker!AF66,IF(AN6=Rækker!AI50,Rækker!AI66,IF(AN6=Rækker!AL50,Rækker!AL66,IF(AN6=Rækker!AO50,Rækker!AO66,GE21)))))))</f>
        <v>2*</v>
      </c>
      <c r="GE21" s="25">
        <f>IF(AN6=Rækker!AR50,Rækker!AR66,IF(AN6=Rækker!AU50,Rækker!AU66,IF(AN6=Rækker!AX50,Rækker!AX66,IF(AN6=Rækker!BA50,Rækker!BA66,IF(AN6=Rækker!BD50,Rækker!BD66,IF(AN6=Rækker!BG50,Rækker!BG66,0))))))</f>
        <v>0</v>
      </c>
      <c r="GF21" s="25">
        <f>IF(AN6=Rækker!B50,Rækker!C66,IF(AN6=Rækker!E50,Rækker!F66,IF(AN6=Rækker!H50,Rækker!I66,IF(AN6=Rækker!K50,Rækker!L66,IF(AN6=Rækker!N50,Rækker!O66,IF(AN6=Rækker!Q50,Rækker!R66,IF(AN6=Rækker!T50,Rækker!U66,GG21)))))))</f>
        <v>2</v>
      </c>
      <c r="GG21" s="25">
        <f>IF(AN6=Rækker!W50,Rækker!X66,IF(AN6=Rækker!Z50,Rækker!AA66,IF(AN6=Rækker!AC50,Rækker!AD66,IF(AN6=Rækker!AF50,Rækker!AG66,IF(AN6=Rækker!AI50,Rækker!AJ66,IF(AN6=Rækker!AL50,Rækker!AM66,IF(AN6=Rækker!AO50,Rækker!AP66,GH21)))))))</f>
        <v>2</v>
      </c>
      <c r="GH21" s="25">
        <f>IF(AN6=Rækker!AR50,Rækker!AS66,IF(AN6=Rækker!AU50,Rækker!AV66,IF(AN6=Rækker!AX50,Rækker!AY66,IF(AN6=Rækker!BA50,Rækker!BB66,IF(AN6=Rækker!BD50,Rækker!BE66,IF(AN6=Rækker!BG50,Rækker!BH66,0))))))</f>
        <v>0</v>
      </c>
      <c r="GI21" s="25">
        <f t="shared" si="77"/>
        <v>2</v>
      </c>
      <c r="GJ21" s="25">
        <f t="shared" si="78"/>
        <v>2</v>
      </c>
      <c r="GK21" s="25">
        <f>IF(AP6=Rækker!B50,Rækker!B66,IF(AP6=Rækker!E50,Rækker!E66,IF(AP6=Rækker!H50,Rækker!H66,IF(AP6=Rækker!K50,Rækker!K66,IF(AP6=Rækker!N50,Rækker!N66,IF(AP6=Rækker!Q50,Rækker!Q66,IF(AP6=Rækker!T50,Rækker!T66,GL21)))))))</f>
        <v>2</v>
      </c>
      <c r="GL21" s="25">
        <f>IF(AP6=Rækker!W50,Rækker!W66,IF(AP6=Rækker!Z50,Rækker!Z66,IF(AP6=Rækker!AC50,Rækker!AC66,IF(AP6=Rækker!AF50,Rækker!AF66,IF(AP6=Rækker!AI50,Rækker!AI66,IF(AP6=Rækker!AL50,Rækker!AL66,IF(AP6=Rækker!AO50,Rækker!AO66,GM21)))))))</f>
        <v>0</v>
      </c>
      <c r="GM21" s="25">
        <f>IF(AP6=Rækker!AR50,Rækker!AR66,IF(AP6=Rækker!AU50,Rækker!AU66,IF(AP6=Rækker!AX50,Rækker!AX66,IF(AP6=Rækker!BA50,Rækker!BA66,IF(AP6=Rækker!BD50,Rækker!BD66,IF(AP6=Rækker!BG50,Rækker!BG66,0))))))</f>
        <v>0</v>
      </c>
      <c r="GN21" s="25">
        <f>IF(AP6=Rækker!B50,Rækker!C66,IF(AP6=Rækker!E50,Rækker!F66,IF(AP6=Rækker!H50,Rækker!I66,IF(AP6=Rækker!K50,Rækker!L66,IF(AP6=Rækker!N50,Rækker!O66,IF(AP6=Rækker!Q50,Rækker!R66,IF(AP6=Rækker!T50,Rækker!U66,GO21)))))))</f>
        <v>2</v>
      </c>
      <c r="GO21" s="25">
        <f>IF(AP6=Rækker!W50,Rækker!X66,IF(AP6=Rækker!Z50,Rækker!AA66,IF(AP6=Rækker!AC50,Rækker!AD66,IF(AP6=Rækker!AF50,Rækker!AG66,IF(AP6=Rækker!AI50,Rækker!AJ66,IF(AP6=Rækker!AL50,Rækker!AM66,IF(AP6=Rækker!AO50,Rækker!AP66,GP21)))))))</f>
        <v>0</v>
      </c>
      <c r="GP21" s="25">
        <f>IF(AP6=Rækker!AR50,Rækker!AS66,IF(AP6=Rækker!AU50,Rækker!AV66,IF(AP6=Rækker!AX50,Rækker!AY66,IF(AP6=Rækker!BA50,Rækker!BB66,IF(AP6=Rækker!BD50,Rækker!BE66,IF(AP6=Rækker!BG50,Rækker!BH66,0))))))</f>
        <v>0</v>
      </c>
      <c r="GQ21" s="25" t="str">
        <f t="shared" si="79"/>
        <v>2*</v>
      </c>
      <c r="GR21" s="25">
        <f t="shared" si="80"/>
        <v>2</v>
      </c>
      <c r="GS21" s="25" t="str">
        <f>IF(AR6=Rækker!B50,Rækker!B66,IF(AR6=Rækker!E50,Rækker!E66,IF(AR6=Rækker!H50,Rækker!H66,IF(AR6=Rækker!K50,Rækker!K66,IF(AR6=Rækker!N50,Rækker!N66,IF(AR6=Rækker!Q50,Rækker!Q66,IF(AR6=Rækker!T50,Rækker!T66,GT21)))))))</f>
        <v>2*</v>
      </c>
      <c r="GT21" s="25">
        <f>IF(AR6=Rækker!W50,Rækker!W66,IF(AR6=Rækker!Z50,Rækker!Z66,IF(AR6=Rækker!AC50,Rækker!AC66,IF(AR6=Rækker!AF50,Rækker!AF66,IF(AR6=Rækker!AI50,Rækker!AI66,IF(AR6=Rækker!AL50,Rækker!AL66,IF(AR6=Rækker!AO50,Rækker!AO66,GU21)))))))</f>
        <v>0</v>
      </c>
      <c r="GU21" s="25">
        <f>IF(AR6=Rækker!AR50,Rækker!AR66,IF(AR6=Rækker!AU50,Rækker!AU66,IF(AR6=Rækker!AX50,Rækker!AX66,IF(AR6=Rækker!BA50,Rækker!BA66,IF(AR6=Rækker!BD50,Rækker!BD66,IF(AR6=Rækker!BG50,Rækker!BG66,0))))))</f>
        <v>0</v>
      </c>
      <c r="GV21" s="25">
        <f>IF(AR6=Rækker!B50,Rækker!C66,IF(AR6=Rækker!E50,Rækker!F66,IF(AR6=Rækker!H50,Rækker!I66,IF(AR6=Rækker!K50,Rækker!L66,IF(AR6=Rækker!N50,Rækker!O66,IF(AR6=Rækker!Q50,Rækker!R66,IF(AR6=Rækker!T50,Rækker!U66,GW21)))))))</f>
        <v>2</v>
      </c>
      <c r="GW21" s="25">
        <f>IF(AR6=Rækker!W50,Rækker!X66,IF(AR6=Rækker!Z50,Rækker!AA66,IF(AR6=Rækker!AC50,Rækker!AD66,IF(AR6=Rækker!AF50,Rækker!AG66,IF(AR6=Rækker!AI50,Rækker!AJ66,IF(AR6=Rækker!AL50,Rækker!AM66,IF(AR6=Rækker!AO50,Rækker!AP66,GX21)))))))</f>
        <v>0</v>
      </c>
      <c r="GX21" s="25">
        <f>IF(AR6=Rækker!AR50,Rækker!AS66,IF(AR6=Rækker!AU50,Rækker!AV66,IF(AR6=Rækker!AX50,Rækker!AY66,IF(AR6=Rækker!BA50,Rækker!BB66,IF(AR6=Rækker!BD50,Rækker!BE66,IF(AR6=Rækker!BG50,Rækker!BH66,0))))))</f>
        <v>0</v>
      </c>
    </row>
    <row r="22" spans="1:206" ht="5.0999999999999996" customHeight="1" thickTop="1" thickBot="1">
      <c r="A22" s="258"/>
      <c r="B22" s="234"/>
      <c r="C22" s="234"/>
      <c r="D22" s="234"/>
      <c r="E22" s="104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10"/>
      <c r="AT22" s="21">
        <f>ROUND(SUM(AU28:BN28)/COUNTIF(AU24:BN24,"=0"),0)</f>
        <v>0</v>
      </c>
      <c r="AU22" s="21" t="str">
        <f>IF(DB!Y52=1,IF(DB!Z52&gt;10,"Res 10+",CONCATENATE("Res ",DB!Z52)),IF(DB!V52=1,IF(DB!W52&gt;5,"Disket",IF(DB!W52=5,"MR -1 (2)",IF(DB!W52=4,"MR -1 (1)",CONCATENATE("MR ",DB!W52)))),IF(DB!R52=1,"Disket",IF(DB!T52=1,"Udmeldt",""))))</f>
        <v/>
      </c>
      <c r="AV22" s="21" t="str">
        <f>IF(DB!Y53=1,IF(DB!Z53&gt;10,"Res 10+",CONCATENATE("Res ",DB!Z53)),IF(DB!V53=1,IF(DB!W53&gt;5,"Disket",IF(DB!W53=5,"MR -1 (2)",IF(DB!W53=4,"MR -1 (1)",CONCATENATE("MR ",DB!W53)))),IF(DB!R53=1,"Disket",IF(DB!T53=1,"Udmeldt",""))))</f>
        <v/>
      </c>
      <c r="AW22" s="21" t="str">
        <f>IF(DB!Y54=1,IF(DB!Z54&gt;10,"Res 10+",CONCATENATE("Res ",DB!Z54)),IF(DB!V54=1,IF(DB!W54&gt;5,"Disket",IF(DB!W54=5,"MR -1 (2)",IF(DB!W54=4,"MR -1 (1)",CONCATENATE("MR ",DB!W54)))),IF(DB!R54=1,"Disket",IF(DB!T54=1,"Udmeldt",""))))</f>
        <v/>
      </c>
      <c r="AX22" s="21" t="str">
        <f>IF(DB!Y55=1,IF(DB!Z55&gt;10,"Res 10+",CONCATENATE("Res ",DB!Z55)),IF(DB!V55=1,IF(DB!W55&gt;5,"Disket",IF(DB!W55=5,"MR -1 (2)",IF(DB!W55=4,"MR -1 (1)",CONCATENATE("MR ",DB!W55)))),IF(DB!R55=1,"Disket",IF(DB!T55=1,"Udmeldt",""))))</f>
        <v/>
      </c>
      <c r="AY22" s="21" t="str">
        <f>IF(DB!Y56=1,IF(DB!Z56&gt;10,"Res 10+",CONCATENATE("Res ",DB!Z56)),IF(DB!V56=1,IF(DB!W56&gt;5,"Disket",IF(DB!W56=5,"MR -1 (2)",IF(DB!W56=4,"MR -1 (1)",CONCATENATE("MR ",DB!W56)))),IF(DB!R56=1,"Disket",IF(DB!T56=1,"Udmeldt",""))))</f>
        <v/>
      </c>
      <c r="AZ22" s="21" t="str">
        <f>IF(DB!Y57=1,IF(DB!Z57&gt;10,"Res 10+",CONCATENATE("Res ",DB!Z57)),IF(DB!V57=1,IF(DB!W57&gt;5,"Disket",IF(DB!W57=5,"MR -1 (2)",IF(DB!W57=4,"MR -1 (1)",CONCATENATE("MR ",DB!W57)))),IF(DB!R57=1,"Disket",IF(DB!T57=1,"Udmeldt",""))))</f>
        <v/>
      </c>
      <c r="BA22" s="21" t="str">
        <f>IF(DB!Y58=1,IF(DB!Z58&gt;10,"Res 10+",CONCATENATE("Res ",DB!Z58)),IF(DB!V58=1,IF(DB!W58&gt;5,"Disket",IF(DB!W58=5,"MR -1 (2)",IF(DB!W58=4,"MR -1 (1)",CONCATENATE("MR ",DB!W58)))),IF(DB!R58=1,"Disket",IF(DB!T58=1,"Udmeldt",""))))</f>
        <v/>
      </c>
      <c r="BB22" s="21" t="str">
        <f>IF(DB!Y59=1,IF(DB!Z59&gt;10,"Res 10+",CONCATENATE("Res ",DB!Z59)),IF(DB!V59=1,IF(DB!W59&gt;5,"Disket",IF(DB!W59=5,"MR -1 (2)",IF(DB!W59=4,"MR -1 (1)",CONCATENATE("MR ",DB!W59)))),IF(DB!R59=1,"Disket",IF(DB!T59=1,"Udmeldt",""))))</f>
        <v/>
      </c>
      <c r="BC22" s="21" t="str">
        <f>IF(DB!Y60=1,IF(DB!Z60&gt;10,"Res 10+",CONCATENATE("Res ",DB!Z60)),IF(DB!V60=1,IF(DB!W60&gt;5,"Disket",IF(DB!W60=5,"MR -1 (2)",IF(DB!W60=4,"MR -1 (1)",CONCATENATE("MR ",DB!W60)))),IF(DB!R60=1,"Disket",IF(DB!T60=1,"Udmeldt",""))))</f>
        <v/>
      </c>
      <c r="BD22" s="21" t="str">
        <f>IF(DB!Y61=1,IF(DB!Z61&gt;10,"Res 10+",CONCATENATE("Res ",DB!Z61)),IF(DB!V61=1,IF(DB!W61&gt;5,"Disket",IF(DB!W61=5,"MR -1 (2)",IF(DB!W61=4,"MR -1 (1)",CONCATENATE("MR ",DB!W61)))),IF(DB!R61=1,"Disket",IF(DB!T61=1,"Udmeldt",""))))</f>
        <v/>
      </c>
      <c r="BE22" s="21" t="str">
        <f>IF(DB!Y62=1,IF(DB!Z62&gt;10,"Res 10+",CONCATENATE("Res ",DB!Z62)),IF(DB!V62=1,IF(DB!W62&gt;5,"Disket",IF(DB!W62=5,"MR -1 (2)",IF(DB!W62=4,"MR -1 (1)",CONCATENATE("MR ",DB!W62)))),IF(DB!R62=1,"Disket",IF(DB!T62=1,"Udmeldt",""))))</f>
        <v/>
      </c>
      <c r="BF22" s="21" t="str">
        <f>IF(DB!Y63=1,IF(DB!Z63&gt;10,"Res 10+",CONCATENATE("Res ",DB!Z63)),IF(DB!V63=1,IF(DB!W63&gt;5,"Disket",IF(DB!W63=5,"MR -1 (2)",IF(DB!W63=4,"MR -1 (1)",CONCATENATE("MR ",DB!W63)))),IF(DB!R63=1,"Disket",IF(DB!T63=1,"Udmeldt",""))))</f>
        <v/>
      </c>
      <c r="BG22" s="21" t="str">
        <f>IF(DB!Y64=1,IF(DB!Z64&gt;10,"Res 10+",CONCATENATE("Res ",DB!Z64)),IF(DB!V64=1,IF(DB!W64&gt;5,"Disket",IF(DB!W64=5,"MR -1 (2)",IF(DB!W64=4,"MR -1 (1)",CONCATENATE("MR ",DB!W64)))),IF(DB!R64=1,"Disket",IF(DB!T64=1,"Udmeldt",""))))</f>
        <v/>
      </c>
      <c r="BH22" s="21" t="str">
        <f>IF(DB!Y65=1,IF(DB!Z65&gt;10,"Res 10+",CONCATENATE("Res ",DB!Z65)),IF(DB!V65=1,IF(DB!W65&gt;5,"Disket",IF(DB!W65=5,"MR -1 (2)",IF(DB!W65=4,"MR -1 (1)",CONCATENATE("MR ",DB!W65)))),IF(DB!R65=1,"Disket",IF(DB!T65=1,"Udmeldt",""))))</f>
        <v/>
      </c>
      <c r="BI22" s="21" t="str">
        <f>IF(DB!Y66=1,IF(DB!Z66&gt;10,"Res 10+",CONCATENATE("Res ",DB!Z66)),IF(DB!V66=1,IF(DB!W66&gt;5,"Disket",IF(DB!W66=5,"MR -1 (2)",IF(DB!W66=4,"MR -1 (1)",CONCATENATE("MR ",DB!W66)))),IF(DB!R66=1,"Disket",IF(DB!T66=1,"Udmeldt",""))))</f>
        <v/>
      </c>
      <c r="BJ22" s="21" t="str">
        <f>IF(DB!Y67=1,IF(DB!Z67&gt;10,"Res 10+",CONCATENATE("Res ",DB!Z67)),IF(DB!V67=1,IF(DB!W67&gt;5,"Disket",IF(DB!W67=5,"MR -1 (2)",IF(DB!W67=4,"MR -1 (1)",CONCATENATE("MR ",DB!W67)))),IF(DB!R67=1,"Disket",IF(DB!T67=1,"Udmeldt",""))))</f>
        <v/>
      </c>
      <c r="BK22" s="21" t="str">
        <f>IF(DB!Y68=1,IF(DB!Z68&gt;10,"Res 10+",CONCATENATE("Res ",DB!Z68)),IF(DB!V68=1,IF(DB!W68&gt;5,"Disket",IF(DB!W68=5,"MR -1 (2)",IF(DB!W68=4,"MR -1 (1)",CONCATENATE("MR ",DB!W68)))),IF(DB!R68=1,"Disket",IF(DB!T68=1,"Udmeldt",""))))</f>
        <v/>
      </c>
      <c r="BL22" s="21" t="str">
        <f>IF(DB!Y69=1,IF(DB!Z69&gt;10,"Res 10+",CONCATENATE("Res ",DB!Z69)),IF(DB!V69=1,IF(DB!W69&gt;5,"Disket",IF(DB!W69=5,"MR -1 (2)",IF(DB!W69=4,"MR -1 (1)",CONCATENATE("MR ",DB!W69)))),IF(DB!R69=1,"Disket",IF(DB!T69=1,"Udmeldt",""))))</f>
        <v/>
      </c>
      <c r="BM22" s="21" t="str">
        <f>IF(DB!Y70=1,IF(DB!Z70&gt;10,"Res 10+",CONCATENATE("Res ",DB!Z70)),IF(DB!V70=1,IF(DB!W70&gt;5,"Disket",IF(DB!W70=5,"MR -1 (2)",IF(DB!W70=4,"MR -1 (1)",CONCATENATE("MR ",DB!W70)))),IF(DB!R70=1,"Disket",IF(DB!T70=1,"Udmeldt",""))))</f>
        <v/>
      </c>
      <c r="BN22" s="21" t="str">
        <f>IF(DB!Y71=1,IF(DB!Z71&gt;10,"Res 10+",CONCATENATE("Res ",DB!Z71)),IF(DB!V71=1,IF(DB!W71&gt;5,"Disket",IF(DB!W71=5,"MR -1 (2)",IF(DB!W71=4,"MR -1 (1)",CONCATENATE("MR ",DB!W71)))),IF(DB!R71=1,"Disket",IF(DB!T71=1,"Udmeldt",""))))</f>
        <v/>
      </c>
    </row>
    <row r="23" spans="1:206" ht="21.6" customHeight="1" thickBot="1">
      <c r="A23" s="227" t="s">
        <v>53</v>
      </c>
      <c r="B23" s="228"/>
      <c r="C23" s="228"/>
      <c r="D23" s="228"/>
      <c r="E23" s="229"/>
      <c r="F23" s="226" t="str">
        <f>IF(AT21=13,IF(LEFT(F7,3)="Res",AT22,IF(LEFT(F7,4)="MR -",AT28,IF(LEFT(F7,2)="MR",AT25,IF(OR(F7="Disket",F7="Udmeldt"),0,AU28)))),"")</f>
        <v/>
      </c>
      <c r="G23" s="226"/>
      <c r="H23" s="226" t="str">
        <f>IF(AT21=13,IF(LEFT(H7,3)="Res",AT22,IF(LEFT(H7,4)="MR -",AT28,IF(LEFT(H7,2)="MR",AT25,IF(OR(H7="Disket",H7="Udmeldt"),0,AV28)))),"")</f>
        <v/>
      </c>
      <c r="I23" s="226"/>
      <c r="J23" s="226" t="str">
        <f>IF(AT21=13,IF(LEFT(J7,3)="Res",AT22,IF(LEFT(J7,4)="MR -",AT28,IF(LEFT(J7,2)="MR",AT25,IF(OR(J7="Disket",J7="Udmeldt"),0,AW28)))),"")</f>
        <v/>
      </c>
      <c r="K23" s="226"/>
      <c r="L23" s="226" t="str">
        <f>IF(AT21=13,IF(LEFT(L7,3)="Res",AT22,IF(LEFT(L7,4)="MR -",AT28,IF(LEFT(L7,2)="MR",AT25,IF(OR(L7="Disket",L7="Udmeldt"),0,AX28)))),"")</f>
        <v/>
      </c>
      <c r="M23" s="226"/>
      <c r="N23" s="226" t="str">
        <f>IF(AT21=13,IF(LEFT(N7,3)="Res",AT22,IF(LEFT(N7,4)="MR -",AT28,IF(LEFT(N7,2)="MR",AT25,IF(OR(N7="Disket",N7="Udmeldt"),0,AY28)))),"")</f>
        <v/>
      </c>
      <c r="O23" s="226"/>
      <c r="P23" s="226" t="str">
        <f>IF(AT21=13,IF(LEFT(P7,3)="Res",AT22,IF(LEFT(P7,4)="MR -",AT28,IF(LEFT(P7,2)="MR",AT25,IF(OR(P7="Disket",P7="Udmeldt"),0,AZ28)))),"")</f>
        <v/>
      </c>
      <c r="Q23" s="226"/>
      <c r="R23" s="226" t="str">
        <f>IF(AT21=13,IF(LEFT(R7,3)="Res",AT22,IF(LEFT(R7,4)="MR -",AT28,IF(LEFT(R7,2)="MR",AT25,IF(OR(R7="Disket",R7="Udmeldt"),0,BA28)))),"")</f>
        <v/>
      </c>
      <c r="S23" s="226"/>
      <c r="T23" s="226" t="str">
        <f>IF(AT21=13,IF(LEFT(T7,3)="Res",AT22,IF(LEFT(T7,4)="MR -",AT28,IF(LEFT(T7,2)="MR",AT25,IF(OR(T7="Disket",T7="Udmeldt"),0,BB28)))),"")</f>
        <v/>
      </c>
      <c r="U23" s="226"/>
      <c r="V23" s="226" t="str">
        <f>IF(AT21=13,IF(LEFT(V7,3)="Res",AT22,IF(LEFT(V7,4)="MR -",AT28,IF(LEFT(V7,2)="MR",AT25,IF(OR(V7="Disket",V7="Udmeldt"),0,BC28)))),"")</f>
        <v/>
      </c>
      <c r="W23" s="226"/>
      <c r="X23" s="226" t="str">
        <f>IF(AT21=13,IF(LEFT(X7,3)="Res",AT22,IF(LEFT(X7,4)="MR -",AT28,IF(LEFT(X7,2)="MR",AT25,IF(OR(X7="Disket",X7="Udmeldt"),0,BD28)))),"")</f>
        <v/>
      </c>
      <c r="Y23" s="226"/>
      <c r="Z23" s="226" t="str">
        <f>IF(AT21=13,IF(LEFT(Z7,3)="Res",AT22,IF(LEFT(Z7,4)="MR -",AT28,IF(LEFT(Z7,2)="MR",AT25,IF(OR(Z7="Disket",Z7="Udmeldt"),0,BE28)))),"")</f>
        <v/>
      </c>
      <c r="AA23" s="226"/>
      <c r="AB23" s="226" t="str">
        <f>IF(AT21=13,IF(LEFT(AB7,3)="Res",AT22,IF(LEFT(AB7,4)="MR -",AT28,IF(LEFT(AB7,2)="MR",AT25,IF(OR(AB7="Disket",AB7="Udmeldt"),0,BF28)))),"")</f>
        <v/>
      </c>
      <c r="AC23" s="226"/>
      <c r="AD23" s="226" t="str">
        <f>IF(AT21=13,IF(LEFT(AD7,3)="Res",AT22,IF(LEFT(AD7,4)="MR -",AT28,IF(LEFT(AD7,2)="MR",AT25,IF(OR(AD7="Disket",AD7="Udmeldt"),0,BG28)))),"")</f>
        <v/>
      </c>
      <c r="AE23" s="226"/>
      <c r="AF23" s="226" t="str">
        <f>IF(AT21=13,IF(LEFT(AF7,3)="Res",AT22,IF(LEFT(AF7,4)="MR -",AT28,IF(LEFT(AF7,2)="MR",AT25,IF(OR(AF7="Disket",AF7="Udmeldt"),0,BH28)))),"")</f>
        <v/>
      </c>
      <c r="AG23" s="226"/>
      <c r="AH23" s="226" t="str">
        <f>IF(AT21=13,IF(LEFT(AH7,3)="Res",AT22,IF(LEFT(AH7,4)="MR -",AT28,IF(LEFT(AH7,2)="MR",AT25,IF(OR(AH7="Disket",AH7="Udmeldt"),0,BI28)))),"")</f>
        <v/>
      </c>
      <c r="AI23" s="226"/>
      <c r="AJ23" s="226" t="str">
        <f>IF(AT21=13,IF(LEFT(AJ7,3)="Res",AT22,IF(LEFT(AJ7,4)="MR -",AT28,IF(LEFT(AJ7,2)="MR",AT25,IF(OR(AJ7="Disket",AJ7="Udmeldt"),0,BJ28)))),"")</f>
        <v/>
      </c>
      <c r="AK23" s="226"/>
      <c r="AL23" s="226" t="str">
        <f>IF(AT21=13,IF(LEFT(AL7,3)="Res",AT22,IF(LEFT(AL7,4)="MR -",AT28,IF(LEFT(AL7,2)="MR",AT25,IF(OR(AL7="Disket",AL7="Udmeldt"),0,BK28)))),"")</f>
        <v/>
      </c>
      <c r="AM23" s="226"/>
      <c r="AN23" s="226" t="str">
        <f>IF(AT21=13,IF(LEFT(AN7,3)="Res",AT22,IF(LEFT(AN7,4)="MR -",AT28,IF(LEFT(AN7,2)="MR",AT25,IF(OR(AN7="Disket",AN7="Udmeldt"),0,BL28)))),"")</f>
        <v/>
      </c>
      <c r="AO23" s="226"/>
      <c r="AP23" s="226" t="str">
        <f>IF(AT21=13,IF(LEFT(AP7,3)="Res",AT22,IF(LEFT(AP7,4)="MR -",AT28,IF(LEFT(AP7,2)="MR",AT25,IF(OR(AP7="Disket",AP7="Udmeldt"),0,BM28)))),"")</f>
        <v/>
      </c>
      <c r="AQ23" s="226"/>
      <c r="AR23" s="226" t="str">
        <f>IF(AT21=13,IF(LEFT(AR7,3)="Res",AT22,IF(LEFT(AR7,4)="MR -",AT28,IF(LEFT(AR7,2)="MR",AT25,IF(OR(AR7="Disket",AR7="Udmeldt"),0,BN28)))),"")</f>
        <v/>
      </c>
      <c r="AS23" s="238"/>
      <c r="AT23" s="21">
        <f>ROUND(SUM(AU29:BN29)/COUNTIF(AU24:BN24,"=0"),0)</f>
        <v>0</v>
      </c>
      <c r="AU23" s="21" t="str">
        <f>IF(LEFT(F6,8)="Reserve ","Res",AU22)</f>
        <v/>
      </c>
      <c r="AV23" s="21" t="str">
        <f>IF(LEFT(H6,8)="Reserve ","Res",AV22)</f>
        <v/>
      </c>
      <c r="AW23" s="21" t="str">
        <f>IF(LEFT(J6,8)="Reserve ","Res",AW22)</f>
        <v/>
      </c>
      <c r="AX23" s="21" t="str">
        <f>IF(LEFT(L6,8)="Reserve ","Res",AX22)</f>
        <v/>
      </c>
      <c r="AY23" s="21" t="str">
        <f>IF(LEFT(N6,8)="Reserve ","Res",AY22)</f>
        <v/>
      </c>
      <c r="AZ23" s="21" t="str">
        <f>IF(LEFT(P6,8)="Reserve ","Res",AZ22)</f>
        <v/>
      </c>
      <c r="BA23" s="21" t="str">
        <f>IF(LEFT(R6,8)="Reserve ","Res",BA22)</f>
        <v/>
      </c>
      <c r="BB23" s="21" t="str">
        <f>IF(LEFT(T6,8)="Reserve ","Res",BB22)</f>
        <v/>
      </c>
      <c r="BC23" s="21" t="str">
        <f>IF(LEFT(V6,8)="Reserve ","Res",BC22)</f>
        <v/>
      </c>
      <c r="BD23" s="21" t="str">
        <f>IF(LEFT(X6,8)="Reserve ","Res",BD22)</f>
        <v/>
      </c>
      <c r="BE23" s="21" t="str">
        <f>IF(LEFT(Z6,8)="Reserve ","Res",BE22)</f>
        <v/>
      </c>
      <c r="BF23" s="21" t="str">
        <f>IF(LEFT(AB6,8)="Reserve ","Res",BF22)</f>
        <v/>
      </c>
      <c r="BG23" s="21" t="str">
        <f>IF(LEFT(AD6,8)="Reserve ","Res",BG22)</f>
        <v/>
      </c>
      <c r="BH23" s="21" t="str">
        <f>IF(LEFT(AF6,8)="Reserve ","Res",BH22)</f>
        <v/>
      </c>
      <c r="BI23" s="21" t="str">
        <f>IF(LEFT(AH6,8)="Reserve ","Res",BI22)</f>
        <v/>
      </c>
      <c r="BJ23" s="21" t="str">
        <f>IF(LEFT(AJ6,8)="Reserve ","Res",BJ22)</f>
        <v/>
      </c>
      <c r="BK23" s="21" t="str">
        <f>IF(LEFT(AL6,8)="Reserve ","Res",BK22)</f>
        <v/>
      </c>
      <c r="BL23" s="21" t="str">
        <f>IF(LEFT(AN6,8)="Reserve ","Res",BL22)</f>
        <v/>
      </c>
      <c r="BM23" s="21" t="str">
        <f>IF(LEFT(AP6,8)="Reserve ","Res",BM22)</f>
        <v/>
      </c>
      <c r="BN23" s="21" t="str">
        <f>IF(LEFT(AR6,8)="Reserve ","Res",BN22)</f>
        <v/>
      </c>
    </row>
    <row r="24" spans="1:206" ht="21.6" customHeight="1">
      <c r="A24" s="230" t="s">
        <v>54</v>
      </c>
      <c r="B24" s="231"/>
      <c r="C24" s="231"/>
      <c r="D24" s="231"/>
      <c r="E24" s="232"/>
      <c r="F24" s="243">
        <f>DB!AA52</f>
        <v>78</v>
      </c>
      <c r="G24" s="243"/>
      <c r="H24" s="243">
        <f>DB!AA53</f>
        <v>73</v>
      </c>
      <c r="I24" s="243"/>
      <c r="J24" s="243">
        <f>DB!AA54</f>
        <v>72</v>
      </c>
      <c r="K24" s="243"/>
      <c r="L24" s="243">
        <f>DB!AA55</f>
        <v>74</v>
      </c>
      <c r="M24" s="243"/>
      <c r="N24" s="243">
        <f>DB!AA56</f>
        <v>73</v>
      </c>
      <c r="O24" s="243"/>
      <c r="P24" s="243">
        <f>DB!AA57</f>
        <v>70</v>
      </c>
      <c r="Q24" s="243"/>
      <c r="R24" s="243">
        <f>DB!AA58</f>
        <v>68</v>
      </c>
      <c r="S24" s="243"/>
      <c r="T24" s="243">
        <f>DB!AA59</f>
        <v>67</v>
      </c>
      <c r="U24" s="243"/>
      <c r="V24" s="243">
        <f>DB!AA60</f>
        <v>66</v>
      </c>
      <c r="W24" s="243"/>
      <c r="X24" s="243">
        <f>DB!AA61</f>
        <v>67</v>
      </c>
      <c r="Y24" s="243"/>
      <c r="Z24" s="243">
        <f>DB!AA62</f>
        <v>68</v>
      </c>
      <c r="AA24" s="243"/>
      <c r="AB24" s="243">
        <f>DB!AA63</f>
        <v>66</v>
      </c>
      <c r="AC24" s="243"/>
      <c r="AD24" s="243">
        <f>DB!AA64</f>
        <v>67</v>
      </c>
      <c r="AE24" s="243"/>
      <c r="AF24" s="243">
        <f>DB!AA65</f>
        <v>65</v>
      </c>
      <c r="AG24" s="243"/>
      <c r="AH24" s="243">
        <f>DB!AA66</f>
        <v>67</v>
      </c>
      <c r="AI24" s="243"/>
      <c r="AJ24" s="243">
        <f>DB!AA67</f>
        <v>64</v>
      </c>
      <c r="AK24" s="243"/>
      <c r="AL24" s="243">
        <f>DB!AA68</f>
        <v>65</v>
      </c>
      <c r="AM24" s="243"/>
      <c r="AN24" s="243">
        <f>DB!AA69</f>
        <v>62</v>
      </c>
      <c r="AO24" s="243"/>
      <c r="AP24" s="243">
        <f>DB!AA70</f>
        <v>62</v>
      </c>
      <c r="AQ24" s="243"/>
      <c r="AR24" s="243">
        <f>DB!AA71</f>
        <v>63</v>
      </c>
      <c r="AS24" s="244"/>
      <c r="AT24" s="21">
        <f>ROUND(SUM(AU34:BN34)/COUNTIF(AU24:BN24,"=0"),0)</f>
        <v>1</v>
      </c>
      <c r="AU24" s="21">
        <f t="shared" ref="AU24:BN24" si="81">IF(AU23&lt;&gt;"",1,0)</f>
        <v>0</v>
      </c>
      <c r="AV24" s="21">
        <f t="shared" si="81"/>
        <v>0</v>
      </c>
      <c r="AW24" s="21">
        <f t="shared" si="81"/>
        <v>0</v>
      </c>
      <c r="AX24" s="21">
        <f t="shared" si="81"/>
        <v>0</v>
      </c>
      <c r="AY24" s="21">
        <f t="shared" si="81"/>
        <v>0</v>
      </c>
      <c r="AZ24" s="21">
        <f t="shared" si="81"/>
        <v>0</v>
      </c>
      <c r="BA24" s="21">
        <f t="shared" si="81"/>
        <v>0</v>
      </c>
      <c r="BB24" s="21">
        <f t="shared" si="81"/>
        <v>0</v>
      </c>
      <c r="BC24" s="21">
        <f t="shared" si="81"/>
        <v>0</v>
      </c>
      <c r="BD24" s="21">
        <f t="shared" si="81"/>
        <v>0</v>
      </c>
      <c r="BE24" s="21">
        <f t="shared" si="81"/>
        <v>0</v>
      </c>
      <c r="BF24" s="21">
        <f t="shared" si="81"/>
        <v>0</v>
      </c>
      <c r="BG24" s="21">
        <f t="shared" si="81"/>
        <v>0</v>
      </c>
      <c r="BH24" s="21">
        <f t="shared" si="81"/>
        <v>0</v>
      </c>
      <c r="BI24" s="21">
        <f t="shared" si="81"/>
        <v>0</v>
      </c>
      <c r="BJ24" s="21">
        <f t="shared" si="81"/>
        <v>0</v>
      </c>
      <c r="BK24" s="21">
        <f t="shared" si="81"/>
        <v>0</v>
      </c>
      <c r="BL24" s="21">
        <f t="shared" si="81"/>
        <v>0</v>
      </c>
      <c r="BM24" s="21">
        <f t="shared" si="81"/>
        <v>0</v>
      </c>
      <c r="BN24" s="21">
        <f t="shared" si="81"/>
        <v>0</v>
      </c>
    </row>
    <row r="25" spans="1:206" ht="21.6" customHeight="1" thickBot="1">
      <c r="A25" s="233" t="s">
        <v>27</v>
      </c>
      <c r="B25" s="234"/>
      <c r="C25" s="234"/>
      <c r="D25" s="234"/>
      <c r="E25" s="235"/>
      <c r="F25" s="245">
        <f>DB!AB52</f>
        <v>1</v>
      </c>
      <c r="G25" s="245"/>
      <c r="H25" s="245">
        <f>DB!AB53</f>
        <v>3</v>
      </c>
      <c r="I25" s="245"/>
      <c r="J25" s="245">
        <f>DB!AB54</f>
        <v>5</v>
      </c>
      <c r="K25" s="245"/>
      <c r="L25" s="245">
        <f>DB!AB55</f>
        <v>2</v>
      </c>
      <c r="M25" s="245"/>
      <c r="N25" s="245">
        <f>DB!AB56</f>
        <v>3</v>
      </c>
      <c r="O25" s="245"/>
      <c r="P25" s="245">
        <f>DB!AB57</f>
        <v>6</v>
      </c>
      <c r="Q25" s="245"/>
      <c r="R25" s="245">
        <f>DB!AB58</f>
        <v>7</v>
      </c>
      <c r="S25" s="245"/>
      <c r="T25" s="245">
        <f>DB!AB59</f>
        <v>9</v>
      </c>
      <c r="U25" s="245"/>
      <c r="V25" s="245">
        <f>DB!AB60</f>
        <v>13</v>
      </c>
      <c r="W25" s="245"/>
      <c r="X25" s="245">
        <f>DB!AB61</f>
        <v>9</v>
      </c>
      <c r="Y25" s="245"/>
      <c r="Z25" s="245">
        <f>DB!AB62</f>
        <v>7</v>
      </c>
      <c r="AA25" s="245"/>
      <c r="AB25" s="245">
        <f>DB!AB63</f>
        <v>13</v>
      </c>
      <c r="AC25" s="245"/>
      <c r="AD25" s="245">
        <f>DB!AB64</f>
        <v>9</v>
      </c>
      <c r="AE25" s="245"/>
      <c r="AF25" s="245">
        <f>DB!AB65</f>
        <v>15</v>
      </c>
      <c r="AG25" s="245"/>
      <c r="AH25" s="245">
        <f>DB!AB66</f>
        <v>9</v>
      </c>
      <c r="AI25" s="245"/>
      <c r="AJ25" s="245">
        <f>DB!AB67</f>
        <v>17</v>
      </c>
      <c r="AK25" s="245"/>
      <c r="AL25" s="245">
        <f>DB!AB68</f>
        <v>15</v>
      </c>
      <c r="AM25" s="245"/>
      <c r="AN25" s="245">
        <f>DB!AB69</f>
        <v>19</v>
      </c>
      <c r="AO25" s="245"/>
      <c r="AP25" s="245">
        <f>DB!AB70</f>
        <v>19</v>
      </c>
      <c r="AQ25" s="245"/>
      <c r="AR25" s="245">
        <f>DB!AB71</f>
        <v>18</v>
      </c>
      <c r="AS25" s="246"/>
      <c r="AT25" s="21">
        <f>MIN(AU28:BN28)</f>
        <v>0</v>
      </c>
      <c r="AU25" s="21">
        <f>IF(F9=E9,1,0)+IF(F10=E10,1,0)+IF(F11=E11,1,0)+IF(F12=E12,1,0)+IF(F13=E13,1,0)+IF(F14=E14,1,0)+IF(F15=E15,1,0)+IF(F16=E16,1,0)+IF(F17=E17,1,0)+IF(F18=E18,1,0)+IF(F19=E19,1,0)+IF(F20=E20,1,0)+IF(F21=E21,1,0)</f>
        <v>0</v>
      </c>
      <c r="AV25" s="21">
        <f>IF(H9=E9,1,0)+IF(H10=E10,1,0)+IF(H11=E11,1,0)+IF(H12=E12,1,0)+IF(H13=E13,1,0)+IF(H14=E14,1,0)+IF(H15=E15,1,0)+IF(H16=E16,1,0)+IF(H17=E17,1,0)+IF(H18=E18,1,0)+IF(H19=E19,1,0)+IF(H20=E20,1,0)+IF(H21=E21,1,0)</f>
        <v>0</v>
      </c>
      <c r="AW25" s="21">
        <f>IF(J9=E9,1,0)+IF(J10=E10,1,0)+IF(J11=E11,1,0)+IF(J12=E12,1,0)+IF(J13=E13,1,0)+IF(J14=E14,1,0)+IF(J15=E15,1,0)+IF(J16=E16,1,0)+IF(J17=E17,1,0)+IF(J18=E18,1,0)+IF(J19=E19,1,0)+IF(J20=E20,1,0)+IF(J21=E21,1,0)</f>
        <v>0</v>
      </c>
      <c r="AX25" s="21">
        <f>IF(L9=E9,1,0)+IF(L10=E10,1,0)+IF(L11=E11,1,0)+IF(L12=E12,1,0)+IF(L13=E13,1,0)+IF(L14=E14,1,0)+IF(L15=E15,1,0)+IF(L16=E16,1,0)+IF(L17=E17,1,0)+IF(L18=E18,1,0)+IF(L19=E19,1,0)+IF(L20=E20,1,0)+IF(L21=E21,1,0)</f>
        <v>0</v>
      </c>
      <c r="AY25" s="21">
        <f>IF(N9=E9,1,0)+IF(N10=E10,1,0)+IF(N11=E11,1,0)+IF(N12=E12,1,0)+IF(N13=E13,1,0)+IF(N14=E14,1,0)+IF(N15=E15,1,0)+IF(N16=E16,1,0)+IF(N17=E17,1,0)+IF(N18=E18,1,0)+IF(N19=E19,1,0)+IF(N20=E20,1,0)+IF(N21=E21,1,0)</f>
        <v>0</v>
      </c>
      <c r="AZ25" s="21">
        <f>IF(P9=E9,1,0)+IF(P10=E10,1,0)+IF(P11=E11,1,0)+IF(P12=E12,1,0)+IF(P13=E13,1,0)+IF(P14=E14,1,0)+IF(P15=E15,1,0)+IF(P16=E16,1,0)+IF(P17=E17,1,0)+IF(P18=E18,1,0)+IF(P19=E19,1,0)+IF(P20=E20,1,0)+IF(P21=E21,1,0)</f>
        <v>0</v>
      </c>
      <c r="BA25" s="21">
        <f>IF(R9=E9,1,0)+IF(R10=E10,1,0)+IF(R11=E11,1,0)+IF(R12=E12,1,0)+IF(R13=E13,1,0)+IF(R14=E14,1,0)+IF(R15=E15,1,0)+IF(R16=E16,1,0)+IF(R17=E17,1,0)+IF(R18=E18,1,0)+IF(R19=E19,1,0)+IF(R20=E20,1,0)+IF(R21=E21,1,0)</f>
        <v>0</v>
      </c>
      <c r="BB25" s="21">
        <f>IF(T9=E9,1,0)+IF(T10=E10,1,0)+IF(T11=E11,1,0)+IF(T12=E12,1,0)+IF(T13=E13,1,0)+IF(T14=E14,1,0)+IF(T15=E15,1,0)+IF(T16=E16,1,0)+IF(T17=E17,1,0)+IF(T18=E18,1,0)+IF(T19=E19,1,0)+IF(T20=E20,1,0)+IF(T21=E21,1,0)</f>
        <v>0</v>
      </c>
      <c r="BC25" s="21">
        <f>IF(V9=E9,1,0)+IF(V10=E10,1,0)+IF(V11=E11,1,0)+IF(V12=E12,1,0)+IF(V13=E13,1,0)+IF(V14=E14,1,0)+IF(V15=E15,1,0)+IF(V16=E16,1,0)+IF(V17=E17,1,0)+IF(V18=E18,1,0)+IF(V19=E19,1,0)+IF(V20=E20,1,0)+IF(V21=E21,1,0)</f>
        <v>0</v>
      </c>
      <c r="BD25" s="21">
        <f>IF(X9=E9,1,0)+IF(X10=E10,1,0)+IF(X11=E11,1,0)+IF(X12=E12,1,0)+IF(X13=E13,1,0)+IF(X14=E14,1,0)+IF(X15=E15,1,0)+IF(X16=E16,1,0)+IF(X17=E17,1,0)+IF(X18=E18,1,0)+IF(X19=E19,1,0)+IF(X20=E20,1,0)+IF(X21=E21,1,0)</f>
        <v>0</v>
      </c>
      <c r="BE25" s="21">
        <f>IF(Z9=E9,1,0)+IF(Z10=E10,1,0)+IF(Z11=E11,1,0)+IF(Z12=E12,1,0)+IF(Z13=E13,1,0)+IF(Z14=E14,1,0)+IF(Z15=E15,1,0)+IF(Z16=E16,1,0)+IF(Z17=E17,1,0)+IF(Z18=E18,1,0)+IF(Z19=E19,1,0)+IF(Z20=E20,1,0)+IF(Z21=E21,1,0)</f>
        <v>0</v>
      </c>
      <c r="BF25" s="21">
        <f>IF(AB9=E9,1,0)+IF(AB10=E10,1,0)+IF(AB11=E11,1,0)+IF(AB12=E12,1,0)+IF(AB13=E13,1,0)+IF(AB14=E14,1,0)+IF(AB15=E15,1,0)+IF(AB16=E16,1,0)+IF(AB17=E17,1,0)+IF(AB18=E18,1,0)+IF(AB19=E19,1,0)+IF(AB20=E20,1,0)+IF(AB21=E21,1,0)</f>
        <v>0</v>
      </c>
      <c r="BG25" s="21">
        <f>IF(AD9=E9,1,0)+IF(AD10=E10,1,0)+IF(AD11=E11,1,0)+IF(AD12=E12,1,0)+IF(AD13=E13,1,0)+IF(AD14=E14,1,0)+IF(AD15=E15,1,0)+IF(AD16=E16,1,0)+IF(AD17=E17,1,0)+IF(AD18=E18,1,0)+IF(AD19=E19,1,0)+IF(AD20=E20,1,0)+IF(AD21=E21,1,0)</f>
        <v>0</v>
      </c>
      <c r="BH25" s="21">
        <f>IF(AF9=E9,1,0)+IF(AF10=E10,1,0)+IF(AF11=E11,1,0)+IF(AF12=E12,1,0)+IF(AF13=E13,1,0)+IF(AF14=E14,1,0)+IF(AF15=E15,1,0)+IF(AF16=E16,1,0)+IF(AF17=E17,1,0)+IF(AF18=E18,1,0)+IF(AF19=E19,1,0)+IF(AF20=E20,1,0)+IF(AF21=E21,1,0)</f>
        <v>0</v>
      </c>
      <c r="BI25" s="21">
        <f>IF(AH9=E9,1,0)+IF(AH10=E10,1,0)+IF(AH11=E11,1,0)+IF(AH12=E12,1,0)+IF(AH13=E13,1,0)+IF(AH14=E14,1,0)+IF(AH15=E15,1,0)+IF(AH16=E16,1,0)+IF(AH17=E17,1,0)+IF(AH18=E18,1,0)+IF(AH19=E19,1,0)+IF(AH20=E20,1,0)+IF(AH21=E21,1,0)</f>
        <v>0</v>
      </c>
      <c r="BJ25" s="21">
        <f>IF(AJ9=E9,1,0)+IF(AJ10=E10,1,0)+IF(AJ11=E11,1,0)+IF(AJ12=E12,1,0)+IF(AJ13=E13,1,0)+IF(AJ14=E14,1,0)+IF(AJ15=E15,1,0)+IF(AJ16=E16,1,0)+IF(AJ17=E17,1,0)+IF(AJ18=E18,1,0)+IF(AJ19=E19,1,0)+IF(AJ20=E20,1,0)+IF(AJ21=E21,1,0)</f>
        <v>0</v>
      </c>
      <c r="BK25" s="21">
        <f>IF(AL9=E9,1,0)+IF(AL10=E10,1,0)+IF(AL11=E11,1,0)+IF(AL12=E12,1,0)+IF(AL13=E13,1,0)+IF(AL14=E14,1,0)+IF(AL15=E15,1,0)+IF(AL16=E16,1,0)+IF(AL17=E17,1,0)+IF(AL18=E18,1,0)+IF(AL19=E19,1,0)+IF(AL20=E20,1,0)+IF(AL21=E21,1,0)</f>
        <v>0</v>
      </c>
      <c r="BL25" s="21">
        <f>IF(AN9=E9,1,0)+IF(AN10=E10,1,0)+IF(AN11=E11,1,0)+IF(AN12=E12,1,0)+IF(AN13=E13,1,0)+IF(AN14=E14,1,0)+IF(AN15=E15,1,0)+IF(AN16=E16,1,0)+IF(AN17=E17,1,0)+IF(AN18=E18,1,0)+IF(AN19=E19,1,0)+IF(AN20=E20,1,0)+IF(AN21=E21,1,0)</f>
        <v>0</v>
      </c>
      <c r="BM25" s="21">
        <f>IF(AP9=E9,1,0)+IF(AP10=E10,1,0)+IF(AP11=E11,1,0)+IF(AP12=E12,1,0)+IF(AP13=E13,1,0)+IF(AP14=E14,1,0)+IF(AP15=E15,1,0)+IF(AP16=E16,1,0)+IF(AP17=E17,1,0)+IF(AP18=E18,1,0)+IF(AP19=E19,1,0)+IF(AP20=E20,1,0)+IF(AP21=E21,1,0)</f>
        <v>0</v>
      </c>
      <c r="BN25" s="21">
        <f>IF(AR9=E9,1,0)+IF(AR10=E10,1,0)+IF(AR11=E11,1,0)+IF(AR12=E12,1,0)+IF(AR13=E13,1,0)+IF(AR14=E14,1,0)+IF(AR15=E15,1,0)+IF(AR16=E16,1,0)+IF(AR17=E17,1,0)+IF(AR18=E18,1,0)+IF(AR19=E19,1,0)+IF(AR20=E20,1,0)+IF(AR21=E21,1,0)</f>
        <v>0</v>
      </c>
    </row>
    <row r="26" spans="1:206" ht="21.6" customHeight="1">
      <c r="A26" s="236" t="s">
        <v>55</v>
      </c>
      <c r="B26" s="231"/>
      <c r="C26" s="231"/>
      <c r="D26" s="231"/>
      <c r="E26" s="232"/>
      <c r="F26" s="237" t="str">
        <f>IF(AT21=13,DB!AD52,"")</f>
        <v/>
      </c>
      <c r="G26" s="237"/>
      <c r="H26" s="237" t="str">
        <f>IF(AT21=13,DB!AD53,"")</f>
        <v/>
      </c>
      <c r="I26" s="237"/>
      <c r="J26" s="237" t="str">
        <f>IF(AT21=13,DB!AD54,"")</f>
        <v/>
      </c>
      <c r="K26" s="237"/>
      <c r="L26" s="237" t="str">
        <f>IF(AT21=13,DB!AD55,"")</f>
        <v/>
      </c>
      <c r="M26" s="237"/>
      <c r="N26" s="237" t="str">
        <f>IF(AT21=13,DB!AD56,"")</f>
        <v/>
      </c>
      <c r="O26" s="237"/>
      <c r="P26" s="237" t="str">
        <f>IF(AT21=13,DB!AD57,"")</f>
        <v/>
      </c>
      <c r="Q26" s="237"/>
      <c r="R26" s="237" t="str">
        <f>IF(AT21=13,DB!AD58,"")</f>
        <v/>
      </c>
      <c r="S26" s="237"/>
      <c r="T26" s="237" t="str">
        <f>IF(AT21=13,DB!AD59,"")</f>
        <v/>
      </c>
      <c r="U26" s="237"/>
      <c r="V26" s="237" t="str">
        <f>IF(AT21=13,DB!AD60,"")</f>
        <v/>
      </c>
      <c r="W26" s="237"/>
      <c r="X26" s="237" t="str">
        <f>IF(AT21=13,DB!AD61,"")</f>
        <v/>
      </c>
      <c r="Y26" s="237"/>
      <c r="Z26" s="237" t="str">
        <f>IF(AT21=13,DB!AD62,"")</f>
        <v/>
      </c>
      <c r="AA26" s="237"/>
      <c r="AB26" s="237" t="str">
        <f>IF(AT21=13,DB!AD63,"")</f>
        <v/>
      </c>
      <c r="AC26" s="237"/>
      <c r="AD26" s="237" t="str">
        <f>IF(AT21=13,DB!AD64,"")</f>
        <v/>
      </c>
      <c r="AE26" s="237"/>
      <c r="AF26" s="237" t="str">
        <f>IF(AT21=13,DB!AD65,"")</f>
        <v/>
      </c>
      <c r="AG26" s="237"/>
      <c r="AH26" s="237" t="str">
        <f>IF(AT21=13,DB!AD66,"")</f>
        <v/>
      </c>
      <c r="AI26" s="237"/>
      <c r="AJ26" s="237" t="str">
        <f>IF(AT21=13,DB!AD67,"")</f>
        <v/>
      </c>
      <c r="AK26" s="237"/>
      <c r="AL26" s="237" t="str">
        <f>IF(AT21=13,DB!AD68,"")</f>
        <v/>
      </c>
      <c r="AM26" s="237"/>
      <c r="AN26" s="237" t="str">
        <f>IF(AT21=13,DB!AD69,"")</f>
        <v/>
      </c>
      <c r="AO26" s="237"/>
      <c r="AP26" s="237" t="str">
        <f>IF(AT21=13,DB!AD70,"")</f>
        <v/>
      </c>
      <c r="AQ26" s="237"/>
      <c r="AR26" s="237" t="str">
        <f>IF(AT21=13,DB!AD71,"")</f>
        <v/>
      </c>
      <c r="AS26" s="239"/>
      <c r="AT26" s="21">
        <f>MIN(AU29:BN29)</f>
        <v>0</v>
      </c>
      <c r="AU26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0</v>
      </c>
      <c r="AV26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0</v>
      </c>
      <c r="AW26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0</v>
      </c>
      <c r="AX26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0</v>
      </c>
      <c r="AY26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0</v>
      </c>
      <c r="AZ26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0</v>
      </c>
      <c r="BA26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0</v>
      </c>
      <c r="BB26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0</v>
      </c>
      <c r="BC26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0</v>
      </c>
      <c r="BD26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0</v>
      </c>
      <c r="BE26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0</v>
      </c>
      <c r="BF26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0</v>
      </c>
      <c r="BG26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0</v>
      </c>
      <c r="BH26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0</v>
      </c>
      <c r="BI26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0</v>
      </c>
      <c r="BJ26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0</v>
      </c>
      <c r="BK26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0</v>
      </c>
      <c r="BL26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0</v>
      </c>
      <c r="BM26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0</v>
      </c>
      <c r="BN26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0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233" t="s">
        <v>56</v>
      </c>
      <c r="B27" s="234"/>
      <c r="C27" s="234"/>
      <c r="D27" s="234"/>
      <c r="E27" s="235"/>
      <c r="F27" s="240" t="str">
        <f>IF(AT21=13,DB!AE52,"")</f>
        <v/>
      </c>
      <c r="G27" s="240"/>
      <c r="H27" s="240" t="str">
        <f>IF(AT21=13,DB!AE53,"")</f>
        <v/>
      </c>
      <c r="I27" s="240"/>
      <c r="J27" s="240" t="str">
        <f>IF(AT21=13,DB!AE54,"")</f>
        <v/>
      </c>
      <c r="K27" s="240"/>
      <c r="L27" s="240" t="str">
        <f>IF(AT21=13,DB!AE55,"")</f>
        <v/>
      </c>
      <c r="M27" s="240"/>
      <c r="N27" s="240" t="str">
        <f>IF(AT21=13,DB!AE56,"")</f>
        <v/>
      </c>
      <c r="O27" s="240"/>
      <c r="P27" s="240" t="str">
        <f>IF(AT21=13,DB!AE57,"")</f>
        <v/>
      </c>
      <c r="Q27" s="240"/>
      <c r="R27" s="240" t="str">
        <f>IF(AT21=13,DB!AE58,"")</f>
        <v/>
      </c>
      <c r="S27" s="240"/>
      <c r="T27" s="240" t="str">
        <f>IF(AT21=13,DB!AE59,"")</f>
        <v/>
      </c>
      <c r="U27" s="240"/>
      <c r="V27" s="240" t="str">
        <f>IF(AT21=13,DB!AE60,"")</f>
        <v/>
      </c>
      <c r="W27" s="240"/>
      <c r="X27" s="240" t="str">
        <f>IF(AT21=13,DB!AE61,"")</f>
        <v/>
      </c>
      <c r="Y27" s="240"/>
      <c r="Z27" s="240" t="str">
        <f>IF(AT21=13,DB!AE62,"")</f>
        <v/>
      </c>
      <c r="AA27" s="240"/>
      <c r="AB27" s="240" t="str">
        <f>IF(AT21=13,DB!AE63,"")</f>
        <v/>
      </c>
      <c r="AC27" s="240"/>
      <c r="AD27" s="240" t="str">
        <f>IF(AT21=13,DB!AE64,"")</f>
        <v/>
      </c>
      <c r="AE27" s="240"/>
      <c r="AF27" s="240" t="str">
        <f>IF(AT21=13,DB!AE65,"")</f>
        <v/>
      </c>
      <c r="AG27" s="240"/>
      <c r="AH27" s="240" t="str">
        <f>IF(AT21=13,DB!AE66,"")</f>
        <v/>
      </c>
      <c r="AI27" s="240"/>
      <c r="AJ27" s="240" t="str">
        <f>IF(AT21=13,DB!AE67,"")</f>
        <v/>
      </c>
      <c r="AK27" s="240"/>
      <c r="AL27" s="240" t="str">
        <f>IF(AT21=13,DB!AE68,"")</f>
        <v/>
      </c>
      <c r="AM27" s="240"/>
      <c r="AN27" s="240" t="str">
        <f>IF(AT21=13,DB!AE69,"")</f>
        <v/>
      </c>
      <c r="AO27" s="240"/>
      <c r="AP27" s="240" t="str">
        <f>IF(AT21=13,DB!AE70,"")</f>
        <v/>
      </c>
      <c r="AQ27" s="240"/>
      <c r="AR27" s="241" t="str">
        <f>IF(AT21=13,DB!AE71,"")</f>
        <v/>
      </c>
      <c r="AS27" s="242"/>
      <c r="AT27" s="21">
        <f>MIN(AU34:BN34)</f>
        <v>1</v>
      </c>
      <c r="AU27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7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7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7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7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0</v>
      </c>
      <c r="AZ27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7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7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7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7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0</v>
      </c>
      <c r="BE27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7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7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7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0</v>
      </c>
      <c r="BI27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7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7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7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7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7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211"/>
      <c r="B28" s="186"/>
      <c r="C28" s="186"/>
      <c r="D28" s="186"/>
      <c r="E28" s="186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10"/>
      <c r="AT28" s="21">
        <f>IF(AT25=0,AT25,AT25-1)</f>
        <v>0</v>
      </c>
      <c r="AU28" s="21">
        <f t="shared" ref="AU28:BN28" si="82">IF(AU24=0,SUM(AU25:AU27),"")</f>
        <v>0</v>
      </c>
      <c r="AV28" s="21">
        <f t="shared" si="82"/>
        <v>0</v>
      </c>
      <c r="AW28" s="21">
        <f t="shared" si="82"/>
        <v>0</v>
      </c>
      <c r="AX28" s="21">
        <f t="shared" si="82"/>
        <v>0</v>
      </c>
      <c r="AY28" s="21">
        <f t="shared" si="82"/>
        <v>0</v>
      </c>
      <c r="AZ28" s="21">
        <f t="shared" si="82"/>
        <v>0</v>
      </c>
      <c r="BA28" s="21">
        <f t="shared" si="82"/>
        <v>0</v>
      </c>
      <c r="BB28" s="21">
        <f t="shared" si="82"/>
        <v>0</v>
      </c>
      <c r="BC28" s="21">
        <f t="shared" si="82"/>
        <v>0</v>
      </c>
      <c r="BD28" s="21">
        <f t="shared" si="82"/>
        <v>0</v>
      </c>
      <c r="BE28" s="21">
        <f t="shared" si="82"/>
        <v>0</v>
      </c>
      <c r="BF28" s="21">
        <f t="shared" si="82"/>
        <v>0</v>
      </c>
      <c r="BG28" s="21">
        <f t="shared" si="82"/>
        <v>0</v>
      </c>
      <c r="BH28" s="21">
        <f t="shared" si="82"/>
        <v>0</v>
      </c>
      <c r="BI28" s="21">
        <f t="shared" si="82"/>
        <v>0</v>
      </c>
      <c r="BJ28" s="21">
        <f t="shared" si="82"/>
        <v>0</v>
      </c>
      <c r="BK28" s="21">
        <f t="shared" si="82"/>
        <v>0</v>
      </c>
      <c r="BL28" s="21">
        <f t="shared" si="82"/>
        <v>0</v>
      </c>
      <c r="BM28" s="21">
        <f t="shared" si="82"/>
        <v>0</v>
      </c>
      <c r="BN28" s="21">
        <f t="shared" si="82"/>
        <v>0</v>
      </c>
    </row>
    <row r="29" spans="1:206" ht="21.6" customHeight="1" thickBot="1">
      <c r="A29" s="227" t="s">
        <v>57</v>
      </c>
      <c r="B29" s="228"/>
      <c r="C29" s="228"/>
      <c r="D29" s="228"/>
      <c r="E29" s="229"/>
      <c r="F29" s="226" t="str">
        <f>IF(AT21=13,IF(LEFT(F7,3)="Res",AT23,IF(LEFT(F7,4)="MR -",AT29,IF(LEFT(F7,2)="MR",AT26,IF(OR(F7="Disket",F7="Udmeldt"),0,AU29)))),"")</f>
        <v/>
      </c>
      <c r="G29" s="226"/>
      <c r="H29" s="226" t="str">
        <f>IF(AT21=13,IF(LEFT(H7,3)="Res",AT23,IF(LEFT(H7,4)="MR -",AT29,IF(LEFT(H7,2)="MR",AT26,IF(OR(H7="Disket",H7="Udmeldt"),0,AV29)))),"")</f>
        <v/>
      </c>
      <c r="I29" s="226"/>
      <c r="J29" s="226" t="str">
        <f>IF(AT21=13,IF(LEFT(J7,3)="Res",AT23,IF(LEFT(J7,4)="MR -",AT29,IF(LEFT(J7,2)="MR",AT26,IF(OR(J7="Disket",J7="Udmeldt"),0,AW29)))),"")</f>
        <v/>
      </c>
      <c r="K29" s="226"/>
      <c r="L29" s="226" t="str">
        <f>IF(AT21=13,IF(LEFT(L7,3)="Res",AT23,IF(LEFT(L7,4)="MR -",AT29,IF(LEFT(L7,2)="MR",AT26,IF(OR(L7="Disket",L7="Udmeldt"),0,AX29)))),"")</f>
        <v/>
      </c>
      <c r="M29" s="226"/>
      <c r="N29" s="226" t="str">
        <f>IF(AT21=13,IF(LEFT(N7,3)="Res",AT23,IF(LEFT(N7,4)="MR -",AT29,IF(LEFT(N7,2)="MR",AT26,IF(OR(N7="Disket",N7="Udmeldt"),0,AY29)))),"")</f>
        <v/>
      </c>
      <c r="O29" s="226"/>
      <c r="P29" s="226" t="str">
        <f>IF(AT21=13,IF(LEFT(P7,3)="Res",AT23,IF(LEFT(P7,4)="MR -",AT29,IF(LEFT(P7,2)="MR",AT26,IF(OR(P7="Disket",P7="Udmeldt"),0,AZ29)))),"")</f>
        <v/>
      </c>
      <c r="Q29" s="226"/>
      <c r="R29" s="226" t="str">
        <f>IF(AT21=13,IF(LEFT(R7,3)="Res",AT23,IF(LEFT(R7,4)="MR -",AT29,IF(LEFT(R7,2)="MR",AT26,IF(OR(R7="Disket",R7="Udmeldt"),0,BA29)))),"")</f>
        <v/>
      </c>
      <c r="S29" s="226"/>
      <c r="T29" s="226" t="str">
        <f>IF(AT21=13,IF(LEFT(T7,3)="Res",AT23,IF(LEFT(T7,4)="MR -",AT29,IF(LEFT(T7,2)="MR",AT26,IF(OR(T7="Disket",T7="Udmeldt"),0,BB29)))),"")</f>
        <v/>
      </c>
      <c r="U29" s="226"/>
      <c r="V29" s="226" t="str">
        <f>IF(AT21=13,IF(LEFT(V7,3)="Res",AT23,IF(LEFT(V7,4)="MR -",AT29,IF(LEFT(V7,2)="MR",AT26,IF(OR(V7="Disket",V7="Udmeldt"),0,BC29)))),"")</f>
        <v/>
      </c>
      <c r="W29" s="226"/>
      <c r="X29" s="226" t="str">
        <f>IF(AT21=13,IF(LEFT(X7,3)="Res",AT23,IF(LEFT(X7,4)="MR -",AT29,IF(LEFT(X7,2)="MR",AT26,IF(OR(X7="Disket",X7="Udmeldt"),0,BD29)))),"")</f>
        <v/>
      </c>
      <c r="Y29" s="226"/>
      <c r="Z29" s="226" t="str">
        <f>IF(AT21=13,IF(LEFT(Z7,3)="Res",AT23,IF(LEFT(Z7,4)="MR -",AT29,IF(LEFT(Z7,2)="MR",AT26,IF(OR(Z7="Disket",Z7="Udmeldt"),0,BE29)))),"")</f>
        <v/>
      </c>
      <c r="AA29" s="226"/>
      <c r="AB29" s="226" t="str">
        <f>IF(AT21=13,IF(LEFT(AB7,3)="Res",AT23,IF(LEFT(AB7,4)="MR -",AT29,IF(LEFT(AB7,2)="MR",AT26,IF(OR(AB7="Disket",AB7="Udmeldt"),0,BF29)))),"")</f>
        <v/>
      </c>
      <c r="AC29" s="226"/>
      <c r="AD29" s="226" t="str">
        <f>IF(AT21=13,IF(LEFT(AD7,3)="Res",AT23,IF(LEFT(AD7,4)="MR -",AT29,IF(LEFT(AD7,2)="MR",AT26,IF(OR(AD7="Disket",AD7="Udmeldt"),0,BG29)))),"")</f>
        <v/>
      </c>
      <c r="AE29" s="226"/>
      <c r="AF29" s="226" t="str">
        <f>IF(AT21=13,IF(LEFT(AF7,3)="Res",AT23,IF(LEFT(AF7,4)="MR -",AT29,IF(LEFT(AF7,2)="MR",AT26,IF(OR(AF7="Disket",AF7="Udmeldt"),0,BH29)))),"")</f>
        <v/>
      </c>
      <c r="AG29" s="226"/>
      <c r="AH29" s="226" t="str">
        <f>IF(AT21=13,IF(LEFT(AH7,3)="Res",AT23,IF(LEFT(AH7,4)="MR -",AT29,IF(LEFT(AH7,2)="MR",AT26,IF(OR(AH7="Disket",AH7="Udmeldt"),0,BI29)))),"")</f>
        <v/>
      </c>
      <c r="AI29" s="226"/>
      <c r="AJ29" s="226" t="str">
        <f>IF(AT21=13,IF(LEFT(AJ7,3)="Res",AT23,IF(LEFT(AJ7,4)="MR -",AT29,IF(LEFT(AJ7,2)="MR",AT26,IF(OR(AJ7="Disket",AJ7="Udmeldt"),0,BJ29)))),"")</f>
        <v/>
      </c>
      <c r="AK29" s="226"/>
      <c r="AL29" s="226" t="str">
        <f>IF(AT21=13,IF(LEFT(AL7,3)="Res",AT23,IF(LEFT(AL7,4)="MR -",AT29,IF(LEFT(AL7,2)="MR",AT26,IF(OR(AL7="Disket",AL7="Udmeldt"),0,BK29)))),"")</f>
        <v/>
      </c>
      <c r="AM29" s="226"/>
      <c r="AN29" s="226" t="str">
        <f>IF(AT21=13,IF(LEFT(AN7,3)="Res",AT23,IF(LEFT(AN7,4)="MR -",AT29,IF(LEFT(AN7,2)="MR",AT26,IF(OR(AN7="Disket",AN7="Udmeldt"),0,BL29)))),"")</f>
        <v/>
      </c>
      <c r="AO29" s="226"/>
      <c r="AP29" s="226" t="str">
        <f>IF(AT21=13,IF(LEFT(AP7,3)="Res",AT23,IF(LEFT(AP7,4)="MR -",AT29,IF(LEFT(AP7,2)="MR",AT26,IF(OR(AP7="Disket",AP7="Udmeldt"),0,BM29)))),"")</f>
        <v/>
      </c>
      <c r="AQ29" s="226"/>
      <c r="AR29" s="226" t="str">
        <f>IF(AT21=13,IF(LEFT(AR7,3)="Res",AT23,IF(LEFT(AR7,4)="MR -",AT29,IF(LEFT(AR7,2)="MR",AT26,IF(OR(AR7="Disket",AR7="Udmeldt"),0,BN29)))),"")</f>
        <v/>
      </c>
      <c r="AS29" s="238"/>
      <c r="AT29" s="21">
        <f>IF(AT26=0,AT26,AT26-1)</f>
        <v>0</v>
      </c>
      <c r="AU29" s="21">
        <f t="shared" ref="AU29:BN29" si="83">IF(AU24=0,SUM(AU26:AU27),"")</f>
        <v>0</v>
      </c>
      <c r="AV29" s="21">
        <f t="shared" si="83"/>
        <v>0</v>
      </c>
      <c r="AW29" s="21">
        <f t="shared" si="83"/>
        <v>0</v>
      </c>
      <c r="AX29" s="21">
        <f t="shared" si="83"/>
        <v>0</v>
      </c>
      <c r="AY29" s="21">
        <f t="shared" si="83"/>
        <v>0</v>
      </c>
      <c r="AZ29" s="21">
        <f t="shared" si="83"/>
        <v>0</v>
      </c>
      <c r="BA29" s="21">
        <f t="shared" si="83"/>
        <v>0</v>
      </c>
      <c r="BB29" s="21">
        <f t="shared" si="83"/>
        <v>0</v>
      </c>
      <c r="BC29" s="21">
        <f t="shared" si="83"/>
        <v>0</v>
      </c>
      <c r="BD29" s="21">
        <f t="shared" si="83"/>
        <v>0</v>
      </c>
      <c r="BE29" s="21">
        <f t="shared" si="83"/>
        <v>0</v>
      </c>
      <c r="BF29" s="21">
        <f t="shared" si="83"/>
        <v>0</v>
      </c>
      <c r="BG29" s="21">
        <f t="shared" si="83"/>
        <v>0</v>
      </c>
      <c r="BH29" s="21">
        <f t="shared" si="83"/>
        <v>0</v>
      </c>
      <c r="BI29" s="21">
        <f t="shared" si="83"/>
        <v>0</v>
      </c>
      <c r="BJ29" s="21">
        <f t="shared" si="83"/>
        <v>0</v>
      </c>
      <c r="BK29" s="21">
        <f t="shared" si="83"/>
        <v>0</v>
      </c>
      <c r="BL29" s="21">
        <f t="shared" si="83"/>
        <v>0</v>
      </c>
      <c r="BM29" s="21">
        <f t="shared" si="83"/>
        <v>0</v>
      </c>
      <c r="BN29" s="21">
        <f t="shared" si="83"/>
        <v>0</v>
      </c>
    </row>
    <row r="30" spans="1:206" ht="21.6" customHeight="1">
      <c r="A30" s="230" t="s">
        <v>54</v>
      </c>
      <c r="B30" s="231"/>
      <c r="C30" s="231"/>
      <c r="D30" s="231"/>
      <c r="E30" s="232"/>
      <c r="F30" s="243">
        <f>DB!AF52</f>
        <v>29</v>
      </c>
      <c r="G30" s="243"/>
      <c r="H30" s="243">
        <f>DB!AF53</f>
        <v>28</v>
      </c>
      <c r="I30" s="243"/>
      <c r="J30" s="243">
        <f>DB!AF54</f>
        <v>27</v>
      </c>
      <c r="K30" s="243"/>
      <c r="L30" s="243">
        <f>DB!AF55</f>
        <v>27</v>
      </c>
      <c r="M30" s="243"/>
      <c r="N30" s="243">
        <f>DB!AF56</f>
        <v>24</v>
      </c>
      <c r="O30" s="243"/>
      <c r="P30" s="243">
        <f>DB!AF57</f>
        <v>26</v>
      </c>
      <c r="Q30" s="243"/>
      <c r="R30" s="243">
        <f>DB!AF58</f>
        <v>27</v>
      </c>
      <c r="S30" s="243"/>
      <c r="T30" s="243">
        <f>DB!AF59</f>
        <v>25</v>
      </c>
      <c r="U30" s="243"/>
      <c r="V30" s="243">
        <f>DB!AF60</f>
        <v>26</v>
      </c>
      <c r="W30" s="243"/>
      <c r="X30" s="243">
        <f>DB!AF61</f>
        <v>26</v>
      </c>
      <c r="Y30" s="243"/>
      <c r="Z30" s="243">
        <f>DB!AF62</f>
        <v>27</v>
      </c>
      <c r="AA30" s="243"/>
      <c r="AB30" s="243">
        <f>DB!AF63</f>
        <v>25</v>
      </c>
      <c r="AC30" s="243"/>
      <c r="AD30" s="243">
        <f>DB!AF64</f>
        <v>25</v>
      </c>
      <c r="AE30" s="243"/>
      <c r="AF30" s="243">
        <f>DB!AF65</f>
        <v>25</v>
      </c>
      <c r="AG30" s="243"/>
      <c r="AH30" s="243">
        <f>DB!AF66</f>
        <v>23</v>
      </c>
      <c r="AI30" s="243"/>
      <c r="AJ30" s="243">
        <f>DB!AF67</f>
        <v>25</v>
      </c>
      <c r="AK30" s="243"/>
      <c r="AL30" s="243">
        <f>DB!AF68</f>
        <v>24</v>
      </c>
      <c r="AM30" s="243"/>
      <c r="AN30" s="243">
        <f>DB!AF69</f>
        <v>25</v>
      </c>
      <c r="AO30" s="243"/>
      <c r="AP30" s="243">
        <f>DB!AF70</f>
        <v>23</v>
      </c>
      <c r="AQ30" s="243"/>
      <c r="AR30" s="243">
        <f>DB!AF71</f>
        <v>24</v>
      </c>
      <c r="AS30" s="244"/>
      <c r="AT30" s="21">
        <f>IF(AT27=0,AT27,AT27-1)</f>
        <v>0</v>
      </c>
      <c r="AU30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0</v>
      </c>
      <c r="AV30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30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30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0</v>
      </c>
      <c r="AY30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1</v>
      </c>
      <c r="AZ30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0</v>
      </c>
      <c r="BA30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30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30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0</v>
      </c>
      <c r="BD30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0</v>
      </c>
      <c r="BE30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1</v>
      </c>
      <c r="BF30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0</v>
      </c>
      <c r="BG30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30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0</v>
      </c>
      <c r="BI30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30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1</v>
      </c>
      <c r="BK30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30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30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1</v>
      </c>
      <c r="BN30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0</v>
      </c>
    </row>
    <row r="31" spans="1:206" ht="21.6" customHeight="1" thickBot="1">
      <c r="A31" s="233" t="s">
        <v>27</v>
      </c>
      <c r="B31" s="234"/>
      <c r="C31" s="234"/>
      <c r="D31" s="234"/>
      <c r="E31" s="235"/>
      <c r="F31" s="245">
        <f>DB!AG52</f>
        <v>1</v>
      </c>
      <c r="G31" s="245"/>
      <c r="H31" s="245">
        <f>DB!AG53</f>
        <v>2</v>
      </c>
      <c r="I31" s="245"/>
      <c r="J31" s="245">
        <f>DB!AG54</f>
        <v>3</v>
      </c>
      <c r="K31" s="245"/>
      <c r="L31" s="245">
        <f>DB!AG55</f>
        <v>3</v>
      </c>
      <c r="M31" s="245"/>
      <c r="N31" s="245">
        <f>DB!AG56</f>
        <v>16</v>
      </c>
      <c r="O31" s="245"/>
      <c r="P31" s="245">
        <f>DB!AG57</f>
        <v>7</v>
      </c>
      <c r="Q31" s="245"/>
      <c r="R31" s="245">
        <f>DB!AG58</f>
        <v>3</v>
      </c>
      <c r="S31" s="245"/>
      <c r="T31" s="245">
        <f>DB!AG59</f>
        <v>10</v>
      </c>
      <c r="U31" s="245"/>
      <c r="V31" s="245">
        <f>DB!AG60</f>
        <v>7</v>
      </c>
      <c r="W31" s="245"/>
      <c r="X31" s="245">
        <f>DB!AG61</f>
        <v>7</v>
      </c>
      <c r="Y31" s="245"/>
      <c r="Z31" s="245">
        <f>DB!AG62</f>
        <v>3</v>
      </c>
      <c r="AA31" s="245"/>
      <c r="AB31" s="245">
        <f>DB!AG63</f>
        <v>10</v>
      </c>
      <c r="AC31" s="245"/>
      <c r="AD31" s="245">
        <f>DB!AG64</f>
        <v>10</v>
      </c>
      <c r="AE31" s="245"/>
      <c r="AF31" s="245">
        <f>DB!AG65</f>
        <v>10</v>
      </c>
      <c r="AG31" s="245"/>
      <c r="AH31" s="245">
        <f>DB!AG66</f>
        <v>19</v>
      </c>
      <c r="AI31" s="245"/>
      <c r="AJ31" s="245">
        <f>DB!AG67</f>
        <v>10</v>
      </c>
      <c r="AK31" s="245"/>
      <c r="AL31" s="245">
        <f>DB!AG68</f>
        <v>16</v>
      </c>
      <c r="AM31" s="245"/>
      <c r="AN31" s="245">
        <f>DB!AG69</f>
        <v>10</v>
      </c>
      <c r="AO31" s="245"/>
      <c r="AP31" s="245">
        <f>DB!AG70</f>
        <v>19</v>
      </c>
      <c r="AQ31" s="245"/>
      <c r="AR31" s="245">
        <f>DB!AG71</f>
        <v>16</v>
      </c>
      <c r="AS31" s="246"/>
      <c r="AU31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0</v>
      </c>
      <c r="AV31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1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1</v>
      </c>
      <c r="AX31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1</v>
      </c>
      <c r="AY31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0</v>
      </c>
      <c r="AZ31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1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1</v>
      </c>
      <c r="BB31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1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0</v>
      </c>
      <c r="BD31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1</v>
      </c>
      <c r="BE31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1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0</v>
      </c>
      <c r="BG31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1</v>
      </c>
      <c r="BH31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1</v>
      </c>
      <c r="BI31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1</v>
      </c>
      <c r="BJ31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0</v>
      </c>
      <c r="BK31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0</v>
      </c>
      <c r="BL31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1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0</v>
      </c>
      <c r="BN31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1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236" t="s">
        <v>55</v>
      </c>
      <c r="B32" s="231"/>
      <c r="C32" s="231"/>
      <c r="D32" s="231"/>
      <c r="E32" s="232"/>
      <c r="F32" s="237" t="str">
        <f>IF(AT21=13,DB!AI52,"")</f>
        <v/>
      </c>
      <c r="G32" s="237"/>
      <c r="H32" s="237" t="str">
        <f>IF(AT21=13,DB!AI53,"")</f>
        <v/>
      </c>
      <c r="I32" s="237"/>
      <c r="J32" s="237" t="str">
        <f>IF(AT21=13,DB!AI54,"")</f>
        <v/>
      </c>
      <c r="K32" s="237"/>
      <c r="L32" s="237" t="str">
        <f>IF(AT21=13,DB!AI55,"")</f>
        <v/>
      </c>
      <c r="M32" s="237"/>
      <c r="N32" s="237" t="str">
        <f>IF(AT21=13,DB!AI56,"")</f>
        <v/>
      </c>
      <c r="O32" s="237"/>
      <c r="P32" s="237" t="str">
        <f>IF(AT21=13,DB!AI57,"")</f>
        <v/>
      </c>
      <c r="Q32" s="237"/>
      <c r="R32" s="237" t="str">
        <f>IF(AT21=13,DB!AI58,"")</f>
        <v/>
      </c>
      <c r="S32" s="237"/>
      <c r="T32" s="237" t="str">
        <f>IF(AT21=13,DB!AI59,"")</f>
        <v/>
      </c>
      <c r="U32" s="237"/>
      <c r="V32" s="237" t="str">
        <f>IF(AT21=13,DB!AI60,"")</f>
        <v/>
      </c>
      <c r="W32" s="237"/>
      <c r="X32" s="237" t="str">
        <f>IF(AT21=13,DB!AI61,"")</f>
        <v/>
      </c>
      <c r="Y32" s="237"/>
      <c r="Z32" s="237" t="str">
        <f>IF(AT21=13,DB!AI62,"")</f>
        <v/>
      </c>
      <c r="AA32" s="237"/>
      <c r="AB32" s="237" t="str">
        <f>IF(AT21=13,DB!AI63,"")</f>
        <v/>
      </c>
      <c r="AC32" s="237"/>
      <c r="AD32" s="237" t="str">
        <f>IF(AT21=13,DB!AI64,"")</f>
        <v/>
      </c>
      <c r="AE32" s="237"/>
      <c r="AF32" s="237" t="str">
        <f>IF(AT21=13,DB!AI65,"")</f>
        <v/>
      </c>
      <c r="AG32" s="237"/>
      <c r="AH32" s="237" t="str">
        <f>IF(AT21=13,DB!AI66,"")</f>
        <v/>
      </c>
      <c r="AI32" s="237"/>
      <c r="AJ32" s="237" t="str">
        <f>IF(AT21=13,DB!AI67,"")</f>
        <v/>
      </c>
      <c r="AK32" s="237"/>
      <c r="AL32" s="237" t="str">
        <f>IF(AT21=13,DB!AI68,"")</f>
        <v/>
      </c>
      <c r="AM32" s="237"/>
      <c r="AN32" s="237" t="str">
        <f>IF(AT21=13,DB!AI69,"")</f>
        <v/>
      </c>
      <c r="AO32" s="237"/>
      <c r="AP32" s="237" t="str">
        <f>IF(AT21=13,DB!AI70,"")</f>
        <v/>
      </c>
      <c r="AQ32" s="237"/>
      <c r="AR32" s="237" t="str">
        <f>IF(AT21=13,DB!AI71,"")</f>
        <v/>
      </c>
      <c r="AS32" s="239"/>
      <c r="AU32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1</v>
      </c>
      <c r="AV32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1</v>
      </c>
      <c r="AW32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0</v>
      </c>
      <c r="AX32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0</v>
      </c>
      <c r="AY32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0</v>
      </c>
      <c r="AZ32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1</v>
      </c>
      <c r="BA32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0</v>
      </c>
      <c r="BB32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1</v>
      </c>
      <c r="BC32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1</v>
      </c>
      <c r="BD32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2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0</v>
      </c>
      <c r="BF32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1</v>
      </c>
      <c r="BG32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0</v>
      </c>
      <c r="BH32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2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0</v>
      </c>
      <c r="BJ32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0</v>
      </c>
      <c r="BK32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1</v>
      </c>
      <c r="BL32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1</v>
      </c>
      <c r="BM32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0</v>
      </c>
      <c r="BN32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233" t="s">
        <v>56</v>
      </c>
      <c r="B33" s="234"/>
      <c r="C33" s="234"/>
      <c r="D33" s="234"/>
      <c r="E33" s="235"/>
      <c r="F33" s="240" t="str">
        <f>IF(AT21=13,DB!AJ52,"")</f>
        <v/>
      </c>
      <c r="G33" s="240"/>
      <c r="H33" s="240" t="str">
        <f>IF(AT21=13,DB!AJ53,"")</f>
        <v/>
      </c>
      <c r="I33" s="240"/>
      <c r="J33" s="240" t="str">
        <f>IF(AT21=13,DB!AJ54,"")</f>
        <v/>
      </c>
      <c r="K33" s="240"/>
      <c r="L33" s="240" t="str">
        <f>IF(AT21=13,DB!AJ55,"")</f>
        <v/>
      </c>
      <c r="M33" s="240"/>
      <c r="N33" s="240" t="str">
        <f>IF(AT21=13,DB!AJ56,"")</f>
        <v/>
      </c>
      <c r="O33" s="240"/>
      <c r="P33" s="240" t="str">
        <f>IF(AT21=13,DB!AJ57,"")</f>
        <v/>
      </c>
      <c r="Q33" s="240"/>
      <c r="R33" s="240" t="str">
        <f>IF(AT21=13,DB!AJ58,"")</f>
        <v/>
      </c>
      <c r="S33" s="240"/>
      <c r="T33" s="240" t="str">
        <f>IF(AT21=13,DB!AJ59,"")</f>
        <v/>
      </c>
      <c r="U33" s="240"/>
      <c r="V33" s="240" t="str">
        <f>IF(AT21=13,DB!AJ60,"")</f>
        <v/>
      </c>
      <c r="W33" s="240"/>
      <c r="X33" s="240" t="str">
        <f>IF(AT21=13,DB!AJ61,"")</f>
        <v/>
      </c>
      <c r="Y33" s="240"/>
      <c r="Z33" s="240" t="str">
        <f>IF(AT21=13,DB!AJ62,"")</f>
        <v/>
      </c>
      <c r="AA33" s="240"/>
      <c r="AB33" s="240" t="str">
        <f>IF(AT21=13,DB!AJ63,"")</f>
        <v/>
      </c>
      <c r="AC33" s="240"/>
      <c r="AD33" s="240" t="str">
        <f>IF(AT21=13,DB!AJ64,"")</f>
        <v/>
      </c>
      <c r="AE33" s="240"/>
      <c r="AF33" s="240" t="str">
        <f>IF(AT21=13,DB!AJ65,"")</f>
        <v/>
      </c>
      <c r="AG33" s="240"/>
      <c r="AH33" s="240" t="str">
        <f>IF(AT21=13,DB!AJ66,"")</f>
        <v/>
      </c>
      <c r="AI33" s="240"/>
      <c r="AJ33" s="240" t="str">
        <f>IF(AT21=13,DB!AJ67,"")</f>
        <v/>
      </c>
      <c r="AK33" s="240"/>
      <c r="AL33" s="240" t="str">
        <f>IF(AT21=13,DB!AJ68,"")</f>
        <v/>
      </c>
      <c r="AM33" s="240"/>
      <c r="AN33" s="240" t="str">
        <f>IF(AT21=13,DB!AJ69,"")</f>
        <v/>
      </c>
      <c r="AO33" s="240"/>
      <c r="AP33" s="240" t="str">
        <f>IF(AT21=13,DB!AJ70,"")</f>
        <v/>
      </c>
      <c r="AQ33" s="240"/>
      <c r="AR33" s="241" t="str">
        <f>IF(AT21=13,DB!AJ71,"")</f>
        <v/>
      </c>
      <c r="AS33" s="242"/>
      <c r="AU33" s="21">
        <f>IF(G21="1x",IF(OR(E21=1,E21="x"),IF(F21=E21,0,1),0),0)+IF(G21=12,IF(OR(E21=1,E21=2),IF(F21=E21,0,1),0),0)+IF(G21="x2",IF(OR(E21="x",E21=2),IF(F21=E21,0,1),0),0)+IF(G21="1x2",IF(F21=E21,0,1),0)</f>
        <v>0</v>
      </c>
      <c r="AV33" s="21">
        <f>IF(I21="1x",IF(OR(E21=1,E21="x"),IF(H21=E21,0,1),0),0)+IF(I21=12,IF(OR(E21=1,E21=2),IF(H21=E21,0,1),0),0)+IF(I21="x2",IF(OR(E21="x",E21=2),IF(H21=E21,0,1),0),0)+IF(I21="1x2",IF(H21=E21,0,1),0)</f>
        <v>0</v>
      </c>
      <c r="AW33" s="21">
        <f>IF(K21="1x",IF(OR(E21=1,E21="x"),IF(J21=E21,0,1),0),0)+IF(K21=12,IF(OR(E21=1,E21=2),IF(J21=E21,0,1),0),0)+IF(K21="x2",IF(OR(E21="x",E21=2),IF(J21=E21,0,1),0),0)+IF(K21="1x2",IF(J21=E21,0,1),0)</f>
        <v>0</v>
      </c>
      <c r="AX33" s="21">
        <f>IF(M21="1x",IF(OR(E21=1,E21="x"),IF(L21=E21,0,1),0),0)+IF(M21=12,IF(OR(E21=1,E21=2),IF(L21=E21,0,1),0),0)+IF(M21="x2",IF(OR(E21="x",E21=2),IF(L21=E21,0,1),0),0)+IF(M21="1x2",IF(L21=E21,0,1),0)</f>
        <v>0</v>
      </c>
      <c r="AY33" s="21">
        <f>IF(O21="1x",IF(OR(E21=1,E21="x"),IF(N21=E21,0,1),0),0)+IF(O21=12,IF(OR(E21=1,E21=2),IF(N21=E21,0,1),0),0)+IF(O21="x2",IF(OR(E21="x",E21=2),IF(N21=E21,0,1),0),0)+IF(O21="1x2",IF(N21=E21,0,1),0)</f>
        <v>0</v>
      </c>
      <c r="AZ33" s="21">
        <f>IF(Q21="1x",IF(OR(E21=1,E21="x"),IF(P21=E21,0,1),0),0)+IF(Q21=12,IF(OR(E21=1,E21=2),IF(P21=E21,0,1),0),0)+IF(Q21="x2",IF(OR(E21="x",E21=2),IF(P21=E21,0,1),0),0)+IF(Q21="1x2",IF(P21=E21,0,1),0)</f>
        <v>0</v>
      </c>
      <c r="BA33" s="21">
        <f>IF(S21="1x",IF(OR(E21=1,E21="x"),IF(R21=E21,0,1),0),0)+IF(S21=12,IF(OR(E21=1,E21=2),IF(R21=E21,0,1),0),0)+IF(S21="x2",IF(OR(E21="x",E21=2),IF(R21=E21,0,1),0),0)+IF(S21="1x2",IF(R21=E21,0,1),0)</f>
        <v>0</v>
      </c>
      <c r="BB33" s="21">
        <f>IF(U21="1x",IF(OR(E21=1,E21="x"),IF(T21=E21,0,1),0),0)+IF(U21=12,IF(OR(E21=1,E21=2),IF(T21=E21,0,1),0),0)+IF(U21="x2",IF(OR(E21="x",E21=2),IF(T21=E21,0,1),0),0)+IF(U21="1x2",IF(T21=E21,0,1),0)</f>
        <v>0</v>
      </c>
      <c r="BC33" s="21">
        <f>IF(W21="1x",IF(OR(E21=1,E21="x"),IF(V21=E21,0,1),0),0)+IF(W21=12,IF(OR(E21=1,E21=2),IF(V21=E21,0,1),0),0)+IF(W21="x2",IF(OR(E21="x",E21=2),IF(V21=E21,0,1),0),0)+IF(W21="1x2",IF(V21=E21,0,1),0)</f>
        <v>0</v>
      </c>
      <c r="BD33" s="21">
        <f>IF(Y21="1x",IF(OR(E21=1,E21="x"),IF(X21=E21,0,1),0),0)+IF(Y21=12,IF(OR(E21=1,E21=2),IF(X21=E21,0,1),0),0)+IF(Y21="x2",IF(OR(E21="x",E21=2),IF(X21=E21,0,1),0),0)+IF(Y21="1x2",IF(X21=E21,0,1),0)</f>
        <v>0</v>
      </c>
      <c r="BE33" s="21">
        <f>IF(AA21="1x",IF(OR(E21=1,E21="x"),IF(Z21=E21,0,1),0),0)+IF(AA21=12,IF(OR(E21=1,E21=2),IF(Z21=E21,0,1),0),0)+IF(AA21="x2",IF(OR(E21="x",E21=2),IF(Z21=E21,0,1),0),0)+IF(AA21="1x2",IF(Z21=E21,0,1),0)</f>
        <v>0</v>
      </c>
      <c r="BF33" s="21">
        <f>IF(AC21="1x",IF(OR(E21=1,E21="x"),IF(AB21=E21,0,1),0),0)+IF(AC21=12,IF(OR(E21=1,E21=2),IF(AB21=E21,0,1),0),0)+IF(AC21="x2",IF(OR(E21="x",E21=2),IF(AB21=E21,0,1),0),0)+IF(AC21="1x2",IF(AB21=E21,0,1),0)</f>
        <v>0</v>
      </c>
      <c r="BG33" s="21">
        <f>IF(AE21="1x",IF(OR(E21=1,E21="x"),IF(AD21=E21,0,1),0),0)+IF(AE21=12,IF(OR(E21=1,E21=2),IF(AD21=E21,0,1),0),0)+IF(AE21="x2",IF(OR(E21="x",E21=2),IF(AD21=E21,0,1),0),0)+IF(AE21="1x2",IF(AD21=E21,0,1),0)</f>
        <v>0</v>
      </c>
      <c r="BH33" s="21">
        <f>IF(AG21="1x",IF(OR(E21=1,E21="x"),IF(AF21=E21,0,1),0),0)+IF(AG21=12,IF(OR(E21=1,E21=2),IF(AF21=E21,0,1),0),0)+IF(AG21="x2",IF(OR(E21="x",E21=2),IF(AF21=E21,0,1),0),0)+IF(AG21="1x2",IF(AF21=E21,0,1),0)</f>
        <v>0</v>
      </c>
      <c r="BI33" s="21">
        <f>IF(AI21="1x",IF(OR(E21=1,E21="x"),IF(AH21=E21,0,1),0),0)+IF(AI21=12,IF(OR(E21=1,E21=2),IF(AH21=E21,0,1),0),0)+IF(AI21="x2",IF(OR(E21="x",E21=2),IF(AH21=E21,0,1),0),0)+IF(AI21="1x2",IF(AH21=E21,0,1),0)</f>
        <v>0</v>
      </c>
      <c r="BJ33" s="21">
        <f>IF(AK21="1x",IF(OR(E21=1,E21="x"),IF(AJ21=E21,0,1),0),0)+IF(AK21=12,IF(OR(E21=1,E21=2),IF(AJ21=E21,0,1),0),0)+IF(AK21="x2",IF(OR(E21="x",E21=2),IF(AJ21=E21,0,1),0),0)+IF(AK21="1x2",IF(AJ21=E21,0,1),0)</f>
        <v>0</v>
      </c>
      <c r="BK33" s="21">
        <f>IF(AM21="1x",IF(OR(E21=1,E21="x"),IF(AL21=E21,0,1),0),0)+IF(AM21=12,IF(OR(E21=1,E21=2),IF(AL21=E21,0,1),0),0)+IF(AM21="x2",IF(OR(E21="x",E21=2),IF(AL21=E21,0,1),0),0)+IF(AM21="1x2",IF(AL21=E21,0,1),0)</f>
        <v>0</v>
      </c>
      <c r="BL33" s="21">
        <f>IF(AO21="1x",IF(OR(E21=1,E21="x"),IF(AN21=E21,0,1),0),0)+IF(AO21=12,IF(OR(E21=1,E21=2),IF(AN21=E21,0,1),0),0)+IF(AO21="x2",IF(OR(E21="x",E21=2),IF(AN21=E21,0,1),0),0)+IF(AO21="1x2",IF(AN21=E21,0,1),0)</f>
        <v>0</v>
      </c>
      <c r="BM33" s="21">
        <f>IF(AQ21="1x",IF(OR(E21=1,E21="x"),IF(AP21=E21,0,1),0),0)+IF(AQ21=12,IF(OR(E21=1,E21=2),IF(AP21=E21,0,1),0),0)+IF(AQ21="x2",IF(OR(E21="x",E21=2),IF(AP21=E21,0,1),0),0)+IF(AQ21="1x2",IF(AP21=E21,0,1),0)</f>
        <v>0</v>
      </c>
      <c r="BN33" s="21">
        <f>IF(AS21="1x",IF(OR(E21=1,E21="x"),IF(AR21=E21,0,1),0),0)+IF(AS21=12,IF(OR(E21=1,E21=2),IF(AR21=E21,0,1),0),0)+IF(AS21="x2",IF(OR(E21="x",E21=2),IF(AR21=E21,0,1),0),0)+IF(AS21="1x2",IF(AR21=E21,0,1),0)</f>
        <v>0</v>
      </c>
    </row>
    <row r="34" spans="1:75" ht="5.45" customHeight="1" thickBot="1">
      <c r="A34" s="211"/>
      <c r="B34" s="186"/>
      <c r="C34" s="186"/>
      <c r="D34" s="186"/>
      <c r="E34" s="186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10"/>
      <c r="AU34" s="21">
        <f t="shared" ref="AU34:BN34" si="84">IF(AU24=0,AU28+SUM(AU30:AU33),"")</f>
        <v>1</v>
      </c>
      <c r="AV34" s="21">
        <f t="shared" si="84"/>
        <v>1</v>
      </c>
      <c r="AW34" s="21">
        <f t="shared" si="84"/>
        <v>1</v>
      </c>
      <c r="AX34" s="21">
        <f t="shared" si="84"/>
        <v>1</v>
      </c>
      <c r="AY34" s="21">
        <f t="shared" si="84"/>
        <v>1</v>
      </c>
      <c r="AZ34" s="21">
        <f t="shared" si="84"/>
        <v>1</v>
      </c>
      <c r="BA34" s="21">
        <f t="shared" si="84"/>
        <v>1</v>
      </c>
      <c r="BB34" s="21">
        <f t="shared" si="84"/>
        <v>1</v>
      </c>
      <c r="BC34" s="21">
        <f t="shared" si="84"/>
        <v>1</v>
      </c>
      <c r="BD34" s="21">
        <f t="shared" si="84"/>
        <v>1</v>
      </c>
      <c r="BE34" s="21">
        <f t="shared" si="84"/>
        <v>1</v>
      </c>
      <c r="BF34" s="21">
        <f t="shared" si="84"/>
        <v>1</v>
      </c>
      <c r="BG34" s="21">
        <f t="shared" si="84"/>
        <v>1</v>
      </c>
      <c r="BH34" s="21">
        <f t="shared" si="84"/>
        <v>1</v>
      </c>
      <c r="BI34" s="21">
        <f t="shared" si="84"/>
        <v>1</v>
      </c>
      <c r="BJ34" s="21">
        <f t="shared" si="84"/>
        <v>1</v>
      </c>
      <c r="BK34" s="21">
        <f t="shared" si="84"/>
        <v>1</v>
      </c>
      <c r="BL34" s="21">
        <f t="shared" si="84"/>
        <v>1</v>
      </c>
      <c r="BM34" s="21">
        <f t="shared" si="84"/>
        <v>1</v>
      </c>
      <c r="BN34" s="21">
        <f t="shared" si="84"/>
        <v>1</v>
      </c>
    </row>
    <row r="35" spans="1:75" ht="21.6" customHeight="1" thickBot="1">
      <c r="A35" s="227" t="s">
        <v>58</v>
      </c>
      <c r="B35" s="228"/>
      <c r="C35" s="228"/>
      <c r="D35" s="228"/>
      <c r="E35" s="229"/>
      <c r="F35" s="226" t="str">
        <f>IF(AT21=13,IF(LEFT(F7,3)="Res",AT24,IF(LEFT(F7,4)="MR -",AT30,IF(LEFT(F7,2)="MR",AT27,IF(OR(F7="Disket",F7="Udmeldt"),0,AU34)))),"")</f>
        <v/>
      </c>
      <c r="G35" s="226"/>
      <c r="H35" s="226" t="str">
        <f>IF(AT21=13,IF(LEFT(H7,3)="Res",AT24,IF(LEFT(H7,4)="MR -",AT30,IF(LEFT(H7,2)="MR",AT27,IF(OR(H7="Disket",H7="Udmeldt"),0,AV34)))),"")</f>
        <v/>
      </c>
      <c r="I35" s="226"/>
      <c r="J35" s="226" t="str">
        <f>IF(AT21=13,IF(LEFT(J7,3)="Res",AT24,IF(LEFT(J7,4)="MR -",AT30,IF(LEFT(J7,2)="MR",AT27,IF(OR(J7="Disket",J7="Udmeldt"),0,AW34)))),"")</f>
        <v/>
      </c>
      <c r="K35" s="226"/>
      <c r="L35" s="226" t="str">
        <f>IF(AT21=13,IF(LEFT(L7,3)="Res",AT24,IF(LEFT(L7,4)="MR -",AT30,IF(LEFT(L7,2)="MR",AT27,IF(OR(L7="Disket",L7="Udmeldt"),0,AX34)))),"")</f>
        <v/>
      </c>
      <c r="M35" s="226"/>
      <c r="N35" s="226" t="str">
        <f>IF(AT21=13,IF(LEFT(N7,3)="Res",AT24,IF(LEFT(N7,4)="MR -",AT30,IF(LEFT(N7,2)="MR",AT27,IF(OR(N7="Disket",N7="Udmeldt"),0,AY34)))),"")</f>
        <v/>
      </c>
      <c r="O35" s="226"/>
      <c r="P35" s="226" t="str">
        <f>IF(AT21=13,IF(LEFT(P7,3)="Res",AT24,IF(LEFT(P7,4)="MR -",AT30,IF(LEFT(P7,2)="MR",AT27,IF(OR(P7="Disket",P7="Udmeldt"),0,AZ34)))),"")</f>
        <v/>
      </c>
      <c r="Q35" s="226"/>
      <c r="R35" s="226" t="str">
        <f>IF(AT21=13,IF(LEFT(R7,3)="Res",AT24,IF(LEFT(R7,4)="MR -",AT30,IF(LEFT(R7,2)="MR",AT27,IF(OR(R7="Disket",R7="Udmeldt"),0,BA34)))),"")</f>
        <v/>
      </c>
      <c r="S35" s="226"/>
      <c r="T35" s="226" t="str">
        <f>IF(AT21=13,IF(LEFT(T7,3)="Res",AT24,IF(LEFT(T7,4)="MR -",AT30,IF(LEFT(T7,2)="MR",AT27,IF(OR(T7="Disket",T7="Udmeldt"),0,BB34)))),"")</f>
        <v/>
      </c>
      <c r="U35" s="226"/>
      <c r="V35" s="226" t="str">
        <f>IF(AT21=13,IF(LEFT(V7,3)="Res",AT24,IF(LEFT(V7,4)="MR -",AT30,IF(LEFT(V7,2)="MR",AT27,IF(OR(V7="Disket",V7="Udmeldt"),0,BC34)))),"")</f>
        <v/>
      </c>
      <c r="W35" s="226"/>
      <c r="X35" s="226" t="str">
        <f>IF(AT21=13,IF(LEFT(X7,3)="Res",AT24,IF(LEFT(X7,4)="MR -",AT30,IF(LEFT(X7,2)="MR",AT27,IF(OR(X7="Disket",X7="Udmeldt"),0,BD34)))),"")</f>
        <v/>
      </c>
      <c r="Y35" s="226"/>
      <c r="Z35" s="226" t="str">
        <f>IF(AT21=13,IF(LEFT(Z7,3)="Res",AT24,IF(LEFT(Z7,4)="MR -",AT30,IF(LEFT(Z7,2)="MR",AT27,IF(OR(Z7="Disket",Z7="Udmeldt"),0,BE34)))),"")</f>
        <v/>
      </c>
      <c r="AA35" s="226"/>
      <c r="AB35" s="226" t="str">
        <f>IF(AT21=13,IF(LEFT(AB7,3)="Res",AT24,IF(LEFT(AB7,4)="MR -",AT30,IF(LEFT(AB7,2)="MR",AT27,IF(OR(AB7="Disket",AB7="Udmeldt"),0,BF34)))),"")</f>
        <v/>
      </c>
      <c r="AC35" s="226"/>
      <c r="AD35" s="226" t="str">
        <f>IF(AT21=13,IF(LEFT(AD7,3)="Res",AT24,IF(LEFT(AD7,4)="MR -",AT30,IF(LEFT(AD7,2)="MR",AT27,IF(OR(AD7="Disket",AD7="Udmeldt"),0,BG34)))),"")</f>
        <v/>
      </c>
      <c r="AE35" s="226"/>
      <c r="AF35" s="226" t="str">
        <f>IF(AT21=13,IF(LEFT(AF7,3)="Res",AT24,IF(LEFT(AF7,4)="MR -",AT30,IF(LEFT(AF7,2)="MR",AT27,IF(OR(AF7="Disket",AF7="Udmeldt"),0,BH34)))),"")</f>
        <v/>
      </c>
      <c r="AG35" s="226"/>
      <c r="AH35" s="226" t="str">
        <f>IF(AT21=13,IF(LEFT(AH7,3)="Res",AT24,IF(LEFT(AH7,4)="MR -",AT30,IF(LEFT(AH7,2)="MR",AT27,IF(OR(AH7="Disket",AH7="Udmeldt"),0,BI34)))),"")</f>
        <v/>
      </c>
      <c r="AI35" s="226"/>
      <c r="AJ35" s="226" t="str">
        <f>IF(AT21=13,IF(LEFT(AJ7,3)="Res",AT24,IF(LEFT(AJ7,4)="MR -",AT30,IF(LEFT(AJ7,2)="MR",AT27,IF(OR(AJ7="Disket",AJ7="Udmeldt"),0,BJ34)))),"")</f>
        <v/>
      </c>
      <c r="AK35" s="226"/>
      <c r="AL35" s="226" t="str">
        <f>IF(AT21=13,IF(LEFT(AL7,3)="Res",AT24,IF(LEFT(AL7,4)="MR -",AT30,IF(LEFT(AL7,2)="MR",AT27,IF(OR(AL7="Disket",AL7="Udmeldt"),0,BK34)))),"")</f>
        <v/>
      </c>
      <c r="AM35" s="226"/>
      <c r="AN35" s="226" t="str">
        <f>IF(AT21=13,IF(LEFT(AN7,3)="Res",AT24,IF(LEFT(AN7,4)="MR -",AT30,IF(LEFT(AN7,2)="MR",AT27,IF(OR(AN7="Disket",AN7="Udmeldt"),0,BL34)))),"")</f>
        <v/>
      </c>
      <c r="AO35" s="226"/>
      <c r="AP35" s="226" t="str">
        <f>IF(AT21=13,IF(LEFT(AP7,3)="Res",AT24,IF(LEFT(AP7,4)="MR -",AT30,IF(LEFT(AP7,2)="MR",AT27,IF(OR(AP7="Disket",AP7="Udmeldt"),0,BM34)))),"")</f>
        <v/>
      </c>
      <c r="AQ35" s="226"/>
      <c r="AR35" s="226" t="str">
        <f>IF(AT21=13,IF(LEFT(AR7,3)="Res",AT24,IF(LEFT(AR7,4)="MR -",AT30,IF(LEFT(AR7,2)="MR",AT27,IF(OR(AR7="Disket",AR7="Udmeldt"),0,BN34)))),"")</f>
        <v/>
      </c>
      <c r="AS35" s="238"/>
    </row>
    <row r="36" spans="1:75" ht="21.6" customHeight="1">
      <c r="A36" s="230" t="s">
        <v>54</v>
      </c>
      <c r="B36" s="231"/>
      <c r="C36" s="231"/>
      <c r="D36" s="231"/>
      <c r="E36" s="232"/>
      <c r="F36" s="243">
        <f>DB!AK52</f>
        <v>94</v>
      </c>
      <c r="G36" s="243"/>
      <c r="H36" s="243">
        <f>DB!AK53</f>
        <v>94</v>
      </c>
      <c r="I36" s="243"/>
      <c r="J36" s="243">
        <f>DB!AK54</f>
        <v>96</v>
      </c>
      <c r="K36" s="243"/>
      <c r="L36" s="243">
        <f>DB!AK55</f>
        <v>91</v>
      </c>
      <c r="M36" s="243"/>
      <c r="N36" s="243">
        <f>DB!AK56</f>
        <v>97</v>
      </c>
      <c r="O36" s="243"/>
      <c r="P36" s="243">
        <f>DB!AK57</f>
        <v>91</v>
      </c>
      <c r="Q36" s="243"/>
      <c r="R36" s="243">
        <f>DB!AK58</f>
        <v>90</v>
      </c>
      <c r="S36" s="243"/>
      <c r="T36" s="243">
        <f>DB!AK59</f>
        <v>95</v>
      </c>
      <c r="U36" s="243"/>
      <c r="V36" s="243">
        <f>DB!AK60</f>
        <v>95</v>
      </c>
      <c r="W36" s="243"/>
      <c r="X36" s="243">
        <f>DB!AK61</f>
        <v>91</v>
      </c>
      <c r="Y36" s="243"/>
      <c r="Z36" s="243">
        <f>DB!AK62</f>
        <v>86</v>
      </c>
      <c r="AA36" s="243"/>
      <c r="AB36" s="243">
        <f>DB!AK63</f>
        <v>92</v>
      </c>
      <c r="AC36" s="243"/>
      <c r="AD36" s="243">
        <f>DB!AK64</f>
        <v>87</v>
      </c>
      <c r="AE36" s="243"/>
      <c r="AF36" s="243">
        <f>DB!AK65</f>
        <v>88</v>
      </c>
      <c r="AG36" s="243"/>
      <c r="AH36" s="243">
        <f>DB!AK66</f>
        <v>89</v>
      </c>
      <c r="AI36" s="243"/>
      <c r="AJ36" s="243">
        <f>DB!AK67</f>
        <v>88</v>
      </c>
      <c r="AK36" s="243"/>
      <c r="AL36" s="243">
        <f>DB!AK68</f>
        <v>90</v>
      </c>
      <c r="AM36" s="243"/>
      <c r="AN36" s="243">
        <f>DB!AK69</f>
        <v>87</v>
      </c>
      <c r="AO36" s="243"/>
      <c r="AP36" s="243">
        <f>DB!AK70</f>
        <v>91</v>
      </c>
      <c r="AQ36" s="243"/>
      <c r="AR36" s="243">
        <f>DB!AK71</f>
        <v>86</v>
      </c>
      <c r="AS36" s="244"/>
    </row>
    <row r="37" spans="1:75" ht="21.6" customHeight="1" thickBot="1">
      <c r="A37" s="233" t="s">
        <v>27</v>
      </c>
      <c r="B37" s="234"/>
      <c r="C37" s="234"/>
      <c r="D37" s="234"/>
      <c r="E37" s="235"/>
      <c r="F37" s="245">
        <f>DB!AL52</f>
        <v>5</v>
      </c>
      <c r="G37" s="245"/>
      <c r="H37" s="245">
        <f>DB!AL53</f>
        <v>5</v>
      </c>
      <c r="I37" s="245"/>
      <c r="J37" s="245">
        <f>DB!AL54</f>
        <v>2</v>
      </c>
      <c r="K37" s="245"/>
      <c r="L37" s="245">
        <f>DB!AL55</f>
        <v>8</v>
      </c>
      <c r="M37" s="245"/>
      <c r="N37" s="245">
        <f>DB!AL56</f>
        <v>1</v>
      </c>
      <c r="O37" s="245"/>
      <c r="P37" s="245">
        <f>DB!AL57</f>
        <v>8</v>
      </c>
      <c r="Q37" s="245"/>
      <c r="R37" s="245">
        <f>DB!AL58</f>
        <v>12</v>
      </c>
      <c r="S37" s="245"/>
      <c r="T37" s="245">
        <f>DB!AL59</f>
        <v>3</v>
      </c>
      <c r="U37" s="245"/>
      <c r="V37" s="245">
        <f>DB!AL60</f>
        <v>3</v>
      </c>
      <c r="W37" s="245"/>
      <c r="X37" s="245">
        <f>DB!AL61</f>
        <v>8</v>
      </c>
      <c r="Y37" s="245"/>
      <c r="Z37" s="245">
        <f>DB!AL62</f>
        <v>19</v>
      </c>
      <c r="AA37" s="245"/>
      <c r="AB37" s="245">
        <f>DB!AL63</f>
        <v>7</v>
      </c>
      <c r="AC37" s="245"/>
      <c r="AD37" s="245">
        <f>DB!AL64</f>
        <v>17</v>
      </c>
      <c r="AE37" s="245"/>
      <c r="AF37" s="245">
        <f>DB!AL65</f>
        <v>15</v>
      </c>
      <c r="AG37" s="245"/>
      <c r="AH37" s="245">
        <f>DB!AL66</f>
        <v>14</v>
      </c>
      <c r="AI37" s="245"/>
      <c r="AJ37" s="245">
        <f>DB!AL67</f>
        <v>15</v>
      </c>
      <c r="AK37" s="245"/>
      <c r="AL37" s="245">
        <f>DB!AL68</f>
        <v>12</v>
      </c>
      <c r="AM37" s="245"/>
      <c r="AN37" s="245">
        <f>DB!AL69</f>
        <v>17</v>
      </c>
      <c r="AO37" s="245"/>
      <c r="AP37" s="245">
        <f>DB!AL70</f>
        <v>8</v>
      </c>
      <c r="AQ37" s="245"/>
      <c r="AR37" s="245">
        <f>DB!AL71</f>
        <v>19</v>
      </c>
      <c r="AS37" s="246"/>
    </row>
    <row r="38" spans="1:75" ht="21.6" customHeight="1">
      <c r="A38" s="236" t="s">
        <v>55</v>
      </c>
      <c r="B38" s="231"/>
      <c r="C38" s="231"/>
      <c r="D38" s="231"/>
      <c r="E38" s="232"/>
      <c r="F38" s="237" t="str">
        <f>IF(AT21=13,DB!AN52,"")</f>
        <v/>
      </c>
      <c r="G38" s="237"/>
      <c r="H38" s="237" t="str">
        <f>IF(AT21=13,DB!AN53,"")</f>
        <v/>
      </c>
      <c r="I38" s="237"/>
      <c r="J38" s="237" t="str">
        <f>IF(AT21=13,DB!AN54,"")</f>
        <v/>
      </c>
      <c r="K38" s="237"/>
      <c r="L38" s="237" t="str">
        <f>IF(AT21=13,DB!AN55,"")</f>
        <v/>
      </c>
      <c r="M38" s="237"/>
      <c r="N38" s="237" t="str">
        <f>IF(AT21=13,DB!AN56,"")</f>
        <v/>
      </c>
      <c r="O38" s="237"/>
      <c r="P38" s="237" t="str">
        <f>IF(AT21=13,DB!AN57,"")</f>
        <v/>
      </c>
      <c r="Q38" s="237"/>
      <c r="R38" s="237" t="str">
        <f>IF(AT21=13,DB!AN58,"")</f>
        <v/>
      </c>
      <c r="S38" s="237"/>
      <c r="T38" s="237" t="str">
        <f>IF(AT21=13,DB!AN59,"")</f>
        <v/>
      </c>
      <c r="U38" s="237"/>
      <c r="V38" s="237" t="str">
        <f>IF(AT21=13,DB!AN60,"")</f>
        <v/>
      </c>
      <c r="W38" s="237"/>
      <c r="X38" s="237" t="str">
        <f>IF(AT21=13,DB!AN61,"")</f>
        <v/>
      </c>
      <c r="Y38" s="237"/>
      <c r="Z38" s="237" t="str">
        <f>IF(AT21=13,DB!AN62,"")</f>
        <v/>
      </c>
      <c r="AA38" s="237"/>
      <c r="AB38" s="237" t="str">
        <f>IF(AT21=13,DB!AN63,"")</f>
        <v/>
      </c>
      <c r="AC38" s="237"/>
      <c r="AD38" s="237" t="str">
        <f>IF(AT21=13,DB!AN64,"")</f>
        <v/>
      </c>
      <c r="AE38" s="237"/>
      <c r="AF38" s="237" t="str">
        <f>IF(AT21=13,DB!AN65,"")</f>
        <v/>
      </c>
      <c r="AG38" s="237"/>
      <c r="AH38" s="237" t="str">
        <f>IF(AT21=13,DB!AN66,"")</f>
        <v/>
      </c>
      <c r="AI38" s="237"/>
      <c r="AJ38" s="237" t="str">
        <f>IF(AT21=13,DB!AN67,"")</f>
        <v/>
      </c>
      <c r="AK38" s="237"/>
      <c r="AL38" s="237" t="str">
        <f>IF(AT21=13,DB!AN68,"")</f>
        <v/>
      </c>
      <c r="AM38" s="237"/>
      <c r="AN38" s="237" t="str">
        <f>IF(AT21=13,DB!AN69,"")</f>
        <v/>
      </c>
      <c r="AO38" s="237"/>
      <c r="AP38" s="237" t="str">
        <f>IF(AT21=13,DB!AN70,"")</f>
        <v/>
      </c>
      <c r="AQ38" s="237"/>
      <c r="AR38" s="237" t="str">
        <f>IF(AT21=13,DB!AN71,"")</f>
        <v/>
      </c>
      <c r="AS38" s="239"/>
    </row>
    <row r="39" spans="1:75" ht="21.6" customHeight="1" thickBot="1">
      <c r="A39" s="233" t="s">
        <v>56</v>
      </c>
      <c r="B39" s="234"/>
      <c r="C39" s="234"/>
      <c r="D39" s="234"/>
      <c r="E39" s="235"/>
      <c r="F39" s="240" t="str">
        <f>IF(AT21=13,DB!AO52,"")</f>
        <v/>
      </c>
      <c r="G39" s="240"/>
      <c r="H39" s="240" t="str">
        <f>IF(AT21=13,DB!AO53,"")</f>
        <v/>
      </c>
      <c r="I39" s="240"/>
      <c r="J39" s="240" t="str">
        <f>IF(AT21=13,DB!AO54,"")</f>
        <v/>
      </c>
      <c r="K39" s="240"/>
      <c r="L39" s="240" t="str">
        <f>IF(AT21=13,DB!AO55,"")</f>
        <v/>
      </c>
      <c r="M39" s="240"/>
      <c r="N39" s="240" t="str">
        <f>IF(AT21=13,DB!AO56,"")</f>
        <v/>
      </c>
      <c r="O39" s="240"/>
      <c r="P39" s="240" t="str">
        <f>IF(AT21=13,DB!AO57,"")</f>
        <v/>
      </c>
      <c r="Q39" s="240"/>
      <c r="R39" s="240" t="str">
        <f>IF(AT21=13,DB!AO58,"")</f>
        <v/>
      </c>
      <c r="S39" s="240"/>
      <c r="T39" s="240" t="str">
        <f>IF(AT21=13,DB!AO59,"")</f>
        <v/>
      </c>
      <c r="U39" s="240"/>
      <c r="V39" s="240" t="str">
        <f>IF(AT21=13,DB!AO60,"")</f>
        <v/>
      </c>
      <c r="W39" s="240"/>
      <c r="X39" s="240" t="str">
        <f>IF(AT21=13,DB!AO61,"")</f>
        <v/>
      </c>
      <c r="Y39" s="240"/>
      <c r="Z39" s="240" t="str">
        <f>IF(AT21=13,DB!AO62,"")</f>
        <v/>
      </c>
      <c r="AA39" s="240"/>
      <c r="AB39" s="240" t="str">
        <f>IF(AT21=13,DB!AO63,"")</f>
        <v/>
      </c>
      <c r="AC39" s="240"/>
      <c r="AD39" s="240" t="str">
        <f>IF(AT21=13,DB!AO64,"")</f>
        <v/>
      </c>
      <c r="AE39" s="240"/>
      <c r="AF39" s="240" t="str">
        <f>IF(AT21=13,DB!AO65,"")</f>
        <v/>
      </c>
      <c r="AG39" s="240"/>
      <c r="AH39" s="240" t="str">
        <f>IF(AT21=13,DB!AO66,"")</f>
        <v/>
      </c>
      <c r="AI39" s="240"/>
      <c r="AJ39" s="240" t="str">
        <f>IF(AT21=13,DB!AO67,"")</f>
        <v/>
      </c>
      <c r="AK39" s="240"/>
      <c r="AL39" s="240" t="str">
        <f>IF(AT21=13,DB!AO68,"")</f>
        <v/>
      </c>
      <c r="AM39" s="240"/>
      <c r="AN39" s="240" t="str">
        <f>IF(AT21=13,DB!AO69,"")</f>
        <v/>
      </c>
      <c r="AO39" s="240"/>
      <c r="AP39" s="240" t="str">
        <f>IF(AT21=13,DB!AO70,"")</f>
        <v/>
      </c>
      <c r="AQ39" s="240"/>
      <c r="AR39" s="241" t="str">
        <f>IF(AT21=13,DB!AO71,"")</f>
        <v/>
      </c>
      <c r="AS39" s="242"/>
    </row>
    <row r="40" spans="1:75" ht="5.45" customHeight="1" thickBot="1">
      <c r="A40" s="211"/>
      <c r="B40" s="186"/>
      <c r="C40" s="186"/>
      <c r="D40" s="186"/>
      <c r="E40" s="186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10"/>
    </row>
    <row r="41" spans="1:75" ht="21.6" customHeight="1">
      <c r="A41" s="236" t="s">
        <v>26</v>
      </c>
      <c r="B41" s="231"/>
      <c r="C41" s="231"/>
      <c r="D41" s="231"/>
      <c r="E41" s="232"/>
      <c r="F41" s="243">
        <f>DB!AP52</f>
        <v>7</v>
      </c>
      <c r="G41" s="243"/>
      <c r="H41" s="243">
        <f>DB!AP53</f>
        <v>10</v>
      </c>
      <c r="I41" s="243"/>
      <c r="J41" s="243">
        <f>DB!AP54</f>
        <v>10</v>
      </c>
      <c r="K41" s="243"/>
      <c r="L41" s="243">
        <f>DB!AP55</f>
        <v>13</v>
      </c>
      <c r="M41" s="243"/>
      <c r="N41" s="243">
        <f>DB!AP56</f>
        <v>20</v>
      </c>
      <c r="O41" s="243"/>
      <c r="P41" s="243">
        <f>DB!AP57</f>
        <v>21</v>
      </c>
      <c r="Q41" s="243"/>
      <c r="R41" s="243">
        <f>DB!AP58</f>
        <v>22</v>
      </c>
      <c r="S41" s="243"/>
      <c r="T41" s="243">
        <f>DB!AP59</f>
        <v>22</v>
      </c>
      <c r="U41" s="243"/>
      <c r="V41" s="243">
        <f>DB!AP60</f>
        <v>23</v>
      </c>
      <c r="W41" s="243"/>
      <c r="X41" s="243">
        <f>DB!AP61</f>
        <v>24</v>
      </c>
      <c r="Y41" s="243"/>
      <c r="Z41" s="243">
        <f>DB!AP62</f>
        <v>29</v>
      </c>
      <c r="AA41" s="243"/>
      <c r="AB41" s="243">
        <f>DB!AP63</f>
        <v>30</v>
      </c>
      <c r="AC41" s="243"/>
      <c r="AD41" s="243">
        <f>DB!AP64</f>
        <v>36</v>
      </c>
      <c r="AE41" s="243"/>
      <c r="AF41" s="243">
        <f>DB!AP65</f>
        <v>40</v>
      </c>
      <c r="AG41" s="243"/>
      <c r="AH41" s="243">
        <f>DB!AP66</f>
        <v>42</v>
      </c>
      <c r="AI41" s="243"/>
      <c r="AJ41" s="243">
        <f>DB!AP67</f>
        <v>42</v>
      </c>
      <c r="AK41" s="243"/>
      <c r="AL41" s="243">
        <f>DB!AP68</f>
        <v>43</v>
      </c>
      <c r="AM41" s="243"/>
      <c r="AN41" s="243">
        <f>DB!AP69</f>
        <v>46</v>
      </c>
      <c r="AO41" s="243"/>
      <c r="AP41" s="243">
        <f>DB!AP70</f>
        <v>46</v>
      </c>
      <c r="AQ41" s="243"/>
      <c r="AR41" s="243">
        <f>DB!AP71</f>
        <v>53</v>
      </c>
      <c r="AS41" s="244"/>
      <c r="BV41" s="25"/>
      <c r="BW41" s="25"/>
    </row>
    <row r="42" spans="1:75" ht="21.6" customHeight="1">
      <c r="A42" s="248" t="s">
        <v>59</v>
      </c>
      <c r="B42" s="249"/>
      <c r="C42" s="249"/>
      <c r="D42" s="249"/>
      <c r="E42" s="250"/>
      <c r="F42" s="247" t="str">
        <f>IF(AT21=13,DB!AQ52,"")</f>
        <v/>
      </c>
      <c r="G42" s="247"/>
      <c r="H42" s="247" t="str">
        <f>IF(AT21=13,DB!AQ53,"")</f>
        <v/>
      </c>
      <c r="I42" s="247"/>
      <c r="J42" s="247" t="str">
        <f>IF(AT21=13,DB!AQ54,"")</f>
        <v/>
      </c>
      <c r="K42" s="247"/>
      <c r="L42" s="247" t="str">
        <f>IF(AT21=13,DB!AQ55,"")</f>
        <v/>
      </c>
      <c r="M42" s="247"/>
      <c r="N42" s="247" t="str">
        <f>IF(AT21=13,DB!AQ56,"")</f>
        <v/>
      </c>
      <c r="O42" s="247"/>
      <c r="P42" s="247" t="str">
        <f>IF(AT21=13,DB!AQ57,"")</f>
        <v/>
      </c>
      <c r="Q42" s="247"/>
      <c r="R42" s="247" t="str">
        <f>IF(AT21=13,DB!AQ58,"")</f>
        <v/>
      </c>
      <c r="S42" s="247"/>
      <c r="T42" s="247" t="str">
        <f>IF(AT21=13,DB!AQ59,"")</f>
        <v/>
      </c>
      <c r="U42" s="247"/>
      <c r="V42" s="247" t="str">
        <f>IF(AT21=13,DB!AQ60,"")</f>
        <v/>
      </c>
      <c r="W42" s="247"/>
      <c r="X42" s="247" t="str">
        <f>IF(AT21=13,DB!AQ61,"")</f>
        <v/>
      </c>
      <c r="Y42" s="247"/>
      <c r="Z42" s="247" t="str">
        <f>IF(AT21=13,DB!AQ62,"")</f>
        <v/>
      </c>
      <c r="AA42" s="247"/>
      <c r="AB42" s="247" t="str">
        <f>IF(AT21=13,DB!AQ63,"")</f>
        <v/>
      </c>
      <c r="AC42" s="247"/>
      <c r="AD42" s="247" t="str">
        <f>IF(AT21=13,DB!AQ64,"")</f>
        <v/>
      </c>
      <c r="AE42" s="247"/>
      <c r="AF42" s="247" t="str">
        <f>IF(AT21=13,DB!AQ65,"")</f>
        <v/>
      </c>
      <c r="AG42" s="247"/>
      <c r="AH42" s="247" t="str">
        <f>IF(AT21=13,DB!AQ66,"")</f>
        <v/>
      </c>
      <c r="AI42" s="247"/>
      <c r="AJ42" s="247" t="str">
        <f>IF(AT21=13,DB!AQ67,"")</f>
        <v/>
      </c>
      <c r="AK42" s="247"/>
      <c r="AL42" s="247" t="str">
        <f>IF(AT21=13,DB!AQ68,"")</f>
        <v/>
      </c>
      <c r="AM42" s="247"/>
      <c r="AN42" s="247" t="str">
        <f>IF(AT21=13,DB!AQ69,"")</f>
        <v/>
      </c>
      <c r="AO42" s="247"/>
      <c r="AP42" s="247" t="str">
        <f>IF(AT21=13,DB!AQ70,"")</f>
        <v/>
      </c>
      <c r="AQ42" s="247"/>
      <c r="AR42" s="251" t="str">
        <f>IF(AT21=13,DB!AQ71,"")</f>
        <v/>
      </c>
      <c r="AS42" s="252"/>
      <c r="BV42" s="25"/>
      <c r="BW42" s="25"/>
    </row>
    <row r="43" spans="1:75" ht="21.6" customHeight="1" thickBot="1">
      <c r="A43" s="233" t="s">
        <v>56</v>
      </c>
      <c r="B43" s="234"/>
      <c r="C43" s="234"/>
      <c r="D43" s="234"/>
      <c r="E43" s="235"/>
      <c r="F43" s="240" t="str">
        <f>IF(AT21=13,DB!AS52,"")</f>
        <v/>
      </c>
      <c r="G43" s="240"/>
      <c r="H43" s="240" t="str">
        <f>IF(AT21=13,DB!AS53,"")</f>
        <v/>
      </c>
      <c r="I43" s="240"/>
      <c r="J43" s="240" t="str">
        <f>IF(AT21=13,DB!AS54,"")</f>
        <v/>
      </c>
      <c r="K43" s="240"/>
      <c r="L43" s="240" t="str">
        <f>IF(AT21=13,DB!AS55,"")</f>
        <v/>
      </c>
      <c r="M43" s="240"/>
      <c r="N43" s="240" t="str">
        <f>IF(AT21=13,DB!AS56,"")</f>
        <v/>
      </c>
      <c r="O43" s="240"/>
      <c r="P43" s="240" t="str">
        <f>IF(AT21=13,DB!AS57,"")</f>
        <v/>
      </c>
      <c r="Q43" s="240"/>
      <c r="R43" s="240" t="str">
        <f>IF(AT21=13,DB!AS58,"")</f>
        <v/>
      </c>
      <c r="S43" s="240"/>
      <c r="T43" s="240" t="str">
        <f>IF(AT21=13,DB!AS59,"")</f>
        <v/>
      </c>
      <c r="U43" s="240"/>
      <c r="V43" s="240" t="str">
        <f>IF(AT21=13,DB!AS60,"")</f>
        <v/>
      </c>
      <c r="W43" s="240"/>
      <c r="X43" s="240" t="str">
        <f>IF(AT21=13,DB!AS61,"")</f>
        <v/>
      </c>
      <c r="Y43" s="240"/>
      <c r="Z43" s="240" t="str">
        <f>IF(AT21=13,DB!AS62,"")</f>
        <v/>
      </c>
      <c r="AA43" s="240"/>
      <c r="AB43" s="240" t="str">
        <f>IF(AT21=13,DB!AS63,"")</f>
        <v/>
      </c>
      <c r="AC43" s="240"/>
      <c r="AD43" s="240" t="str">
        <f>IF(AT21=13,DB!AS64,"")</f>
        <v/>
      </c>
      <c r="AE43" s="240"/>
      <c r="AF43" s="240" t="str">
        <f>IF(AT21=13,DB!AS65,"")</f>
        <v/>
      </c>
      <c r="AG43" s="240"/>
      <c r="AH43" s="240" t="str">
        <f>IF(AT21=13,DB!AS66,"")</f>
        <v/>
      </c>
      <c r="AI43" s="240"/>
      <c r="AJ43" s="240" t="str">
        <f>IF(AT21=13,DB!AS67,"")</f>
        <v/>
      </c>
      <c r="AK43" s="240"/>
      <c r="AL43" s="240" t="str">
        <f>IF(AT21=13,DB!AS68,"")</f>
        <v/>
      </c>
      <c r="AM43" s="240"/>
      <c r="AN43" s="240" t="str">
        <f>IF(AT21=13,DB!AS69,"")</f>
        <v/>
      </c>
      <c r="AO43" s="240"/>
      <c r="AP43" s="240" t="str">
        <f>IF(AT21=13,DB!AS70,"")</f>
        <v/>
      </c>
      <c r="AQ43" s="240"/>
      <c r="AR43" s="241" t="str">
        <f>IF(AT21=13,DB!AS71,"")</f>
        <v/>
      </c>
      <c r="AS43" s="242"/>
    </row>
    <row r="44" spans="1:75" ht="5.45" customHeight="1" thickBot="1">
      <c r="A44" s="269"/>
      <c r="B44" s="257"/>
      <c r="C44" s="257"/>
      <c r="D44" s="257"/>
      <c r="E44" s="257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10"/>
    </row>
    <row r="45" spans="1:75" ht="19.5" customHeight="1" thickTop="1">
      <c r="A45" s="270" t="s">
        <v>60</v>
      </c>
      <c r="B45" s="271"/>
      <c r="C45" s="271"/>
      <c r="D45" s="271"/>
      <c r="E45" s="271"/>
      <c r="F45" s="271"/>
      <c r="G45" s="271"/>
      <c r="H45" s="271"/>
      <c r="I45" s="271"/>
      <c r="J45" s="220" t="str">
        <f>CONCATENATE("Tips til ",[1]Sæsonstart!R4)</f>
        <v>Tips til Flemming Jensen</v>
      </c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 t="s">
        <v>61</v>
      </c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</row>
    <row r="46" spans="1:75" ht="19.5" customHeight="1">
      <c r="A46" s="267" t="s">
        <v>62</v>
      </c>
      <c r="B46" s="268"/>
      <c r="C46" s="268"/>
      <c r="D46" s="268"/>
      <c r="E46" s="268"/>
      <c r="F46" s="268"/>
      <c r="G46" s="268"/>
      <c r="H46" s="268"/>
      <c r="I46" s="268"/>
      <c r="J46" s="212" t="str">
        <f>CONCATENATE("senest ",[1]Sæsonstart!A22," kl. ",[1]Sæsonstart!A24)</f>
        <v>senest onsdag kl. 23.00</v>
      </c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 t="s">
        <v>66</v>
      </c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75" ht="19.5" customHeight="1">
      <c r="A47" s="267" t="s">
        <v>63</v>
      </c>
      <c r="B47" s="268"/>
      <c r="C47" s="268"/>
      <c r="D47" s="268"/>
      <c r="E47" s="268"/>
      <c r="F47" s="268"/>
      <c r="G47" s="268"/>
      <c r="H47" s="268"/>
      <c r="I47" s="268"/>
      <c r="J47" s="212" t="str">
        <f>CONCATENATE("på tlf.: ",[1]Sæsonstart!R6,IF([1]Sæsonstart!R8&lt;&gt;""," eller på email: ",""),IF([1]Sæsonstart!R8&lt;&gt;"",[1]Sæsonstart!R8,""))</f>
        <v>på tlf.: 29244417 eller på email: lundstipsforening@gmail.com</v>
      </c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3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A46:I46"/>
    <mergeCell ref="A47:I47"/>
    <mergeCell ref="A24:E24"/>
    <mergeCell ref="A25:E25"/>
    <mergeCell ref="A26:E26"/>
    <mergeCell ref="A27:E27"/>
    <mergeCell ref="A44:E44"/>
    <mergeCell ref="A45:I45"/>
    <mergeCell ref="H41:I41"/>
    <mergeCell ref="F39:G39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R43:AS43"/>
    <mergeCell ref="AP42:AQ42"/>
    <mergeCell ref="AR42:AS42"/>
    <mergeCell ref="F1:AK3"/>
    <mergeCell ref="AL1:AS3"/>
    <mergeCell ref="X41:Y41"/>
    <mergeCell ref="Z41:AA41"/>
    <mergeCell ref="AB41:AC41"/>
    <mergeCell ref="AD41:AE41"/>
    <mergeCell ref="AR41:AS41"/>
    <mergeCell ref="AJ43:AK43"/>
    <mergeCell ref="AL43:AM43"/>
    <mergeCell ref="P42:Q42"/>
    <mergeCell ref="R42:S42"/>
    <mergeCell ref="T42:U42"/>
    <mergeCell ref="P41:Q41"/>
    <mergeCell ref="R41:S41"/>
    <mergeCell ref="T41:U41"/>
    <mergeCell ref="V41:W41"/>
    <mergeCell ref="AL41:AM41"/>
    <mergeCell ref="AF41:AG41"/>
    <mergeCell ref="AH41:AI41"/>
    <mergeCell ref="AJ41:AK41"/>
    <mergeCell ref="A41:E41"/>
    <mergeCell ref="A42:E42"/>
    <mergeCell ref="A43:E43"/>
    <mergeCell ref="F43:G43"/>
    <mergeCell ref="F41:G41"/>
    <mergeCell ref="H42:I42"/>
    <mergeCell ref="AL42:AM42"/>
    <mergeCell ref="X42:Y42"/>
    <mergeCell ref="Z42:AA42"/>
    <mergeCell ref="AB42:AC42"/>
    <mergeCell ref="AD42:AE42"/>
    <mergeCell ref="V42:W42"/>
    <mergeCell ref="AF42:AG42"/>
    <mergeCell ref="V43:W43"/>
    <mergeCell ref="X43:Y43"/>
    <mergeCell ref="AH42:AI42"/>
    <mergeCell ref="Z43:AA43"/>
    <mergeCell ref="H43:I43"/>
    <mergeCell ref="J43:K43"/>
    <mergeCell ref="L43:M43"/>
    <mergeCell ref="T43:U43"/>
    <mergeCell ref="N43:O43"/>
    <mergeCell ref="P43:Q43"/>
    <mergeCell ref="R43:S43"/>
    <mergeCell ref="AJ39:AK39"/>
    <mergeCell ref="AL39:AM39"/>
    <mergeCell ref="AN39:AO39"/>
    <mergeCell ref="AP39:AQ39"/>
    <mergeCell ref="AR39:AS39"/>
    <mergeCell ref="F42:G42"/>
    <mergeCell ref="J42:K42"/>
    <mergeCell ref="L42:M42"/>
    <mergeCell ref="N42:O42"/>
    <mergeCell ref="AJ42:AK42"/>
    <mergeCell ref="AN42:AO42"/>
    <mergeCell ref="J41:K41"/>
    <mergeCell ref="L41:M41"/>
    <mergeCell ref="N41:O41"/>
    <mergeCell ref="AP41:AQ41"/>
    <mergeCell ref="AN41:AO41"/>
    <mergeCell ref="AB38:AC38"/>
    <mergeCell ref="AD38:AE38"/>
    <mergeCell ref="H39:I39"/>
    <mergeCell ref="J39:K39"/>
    <mergeCell ref="L39:M39"/>
    <mergeCell ref="N39:O39"/>
    <mergeCell ref="P39:Q39"/>
    <mergeCell ref="AH38:AI38"/>
    <mergeCell ref="AF38:AG38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F38:G38"/>
    <mergeCell ref="H38:I38"/>
    <mergeCell ref="J38:K38"/>
    <mergeCell ref="L38:M38"/>
    <mergeCell ref="N38:O38"/>
    <mergeCell ref="P38:Q38"/>
    <mergeCell ref="R38:S38"/>
    <mergeCell ref="T38:U38"/>
    <mergeCell ref="AJ38:AK38"/>
    <mergeCell ref="AL38:AM38"/>
    <mergeCell ref="AN38:AO38"/>
    <mergeCell ref="AP38:AQ38"/>
    <mergeCell ref="AR38:AS38"/>
    <mergeCell ref="V38:W38"/>
    <mergeCell ref="X38:Y38"/>
    <mergeCell ref="Z38:AA38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R35:AS35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P32:AQ32"/>
    <mergeCell ref="AR32:AS32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AR30:AS30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J25:AK25"/>
    <mergeCell ref="AL25:AM25"/>
    <mergeCell ref="AN25:AO25"/>
    <mergeCell ref="AP25:AQ25"/>
    <mergeCell ref="AR25:AS25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N27:AO27"/>
    <mergeCell ref="AP27:AQ27"/>
    <mergeCell ref="AR27:AS27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F25:G25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3:AO23"/>
    <mergeCell ref="AP23:AQ23"/>
    <mergeCell ref="AR23:AS23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Z25:AA25"/>
    <mergeCell ref="AB25:AC25"/>
    <mergeCell ref="AD25:AE25"/>
    <mergeCell ref="AF25:AG25"/>
    <mergeCell ref="AH25:AI25"/>
    <mergeCell ref="AL4:AM4"/>
    <mergeCell ref="AN4:AO4"/>
    <mergeCell ref="A35:E35"/>
    <mergeCell ref="A28:E28"/>
    <mergeCell ref="A29:E29"/>
    <mergeCell ref="A30:E30"/>
    <mergeCell ref="A31:E31"/>
    <mergeCell ref="A32:E32"/>
    <mergeCell ref="A33:E33"/>
    <mergeCell ref="A34:E34"/>
    <mergeCell ref="R23:S23"/>
    <mergeCell ref="T23:U23"/>
    <mergeCell ref="F26:G26"/>
    <mergeCell ref="H26:I26"/>
    <mergeCell ref="J26:K26"/>
    <mergeCell ref="L26:M26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P5:AQ5"/>
    <mergeCell ref="AP6:AQ6"/>
    <mergeCell ref="AP7:AQ7"/>
    <mergeCell ref="AR5:AS5"/>
    <mergeCell ref="AR6:AS6"/>
    <mergeCell ref="AR7:AS7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P4:AQ4"/>
    <mergeCell ref="AB4:AC4"/>
    <mergeCell ref="AD4:AE4"/>
    <mergeCell ref="AF4:AG4"/>
    <mergeCell ref="AH4:AI4"/>
    <mergeCell ref="AR4:AS4"/>
    <mergeCell ref="AJ4:AK4"/>
    <mergeCell ref="AJ5:AK5"/>
    <mergeCell ref="AJ6:AK6"/>
    <mergeCell ref="AJ7:AK7"/>
    <mergeCell ref="AL5:AM5"/>
    <mergeCell ref="AL6:AM6"/>
    <mergeCell ref="AL7:AM7"/>
    <mergeCell ref="AN5:AO5"/>
    <mergeCell ref="AN6:AO6"/>
    <mergeCell ref="AN7:AO7"/>
    <mergeCell ref="AD5:AE5"/>
    <mergeCell ref="AD6:AE6"/>
    <mergeCell ref="AD7:AE7"/>
    <mergeCell ref="AF5:AG5"/>
    <mergeCell ref="AF6:AG6"/>
    <mergeCell ref="AF7:AG7"/>
    <mergeCell ref="AH5:AI5"/>
    <mergeCell ref="AH6:AI6"/>
    <mergeCell ref="AH7:AI7"/>
    <mergeCell ref="X5:Y5"/>
    <mergeCell ref="X6:Y6"/>
    <mergeCell ref="X7:Y7"/>
    <mergeCell ref="Z5:AA5"/>
    <mergeCell ref="Z6:AA6"/>
    <mergeCell ref="Z7:AA7"/>
    <mergeCell ref="AB5:AC5"/>
    <mergeCell ref="AB6:AC6"/>
    <mergeCell ref="AB7:AC7"/>
    <mergeCell ref="P7:Q7"/>
    <mergeCell ref="R5:S5"/>
    <mergeCell ref="R6:S6"/>
    <mergeCell ref="R7:S7"/>
    <mergeCell ref="T5:U5"/>
    <mergeCell ref="T6:U6"/>
    <mergeCell ref="T7:U7"/>
    <mergeCell ref="V5:W5"/>
    <mergeCell ref="V6:W6"/>
    <mergeCell ref="V7:W7"/>
    <mergeCell ref="F5:G5"/>
    <mergeCell ref="F6:G6"/>
    <mergeCell ref="F7:G7"/>
    <mergeCell ref="AH46:AS46"/>
    <mergeCell ref="AH45:AS45"/>
    <mergeCell ref="J45:AG45"/>
    <mergeCell ref="J46:AG46"/>
    <mergeCell ref="V28:W28"/>
    <mergeCell ref="X28:Y28"/>
    <mergeCell ref="Z28:AA28"/>
    <mergeCell ref="H5:I5"/>
    <mergeCell ref="H6:I6"/>
    <mergeCell ref="H7:I7"/>
    <mergeCell ref="J5:K5"/>
    <mergeCell ref="J6:K6"/>
    <mergeCell ref="J7:K7"/>
    <mergeCell ref="L5:M5"/>
    <mergeCell ref="L6:M6"/>
    <mergeCell ref="L7:M7"/>
    <mergeCell ref="N5:O5"/>
    <mergeCell ref="N6:O6"/>
    <mergeCell ref="N7:O7"/>
    <mergeCell ref="P5:Q5"/>
    <mergeCell ref="P6:Q6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AR29:AS29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R28:AS28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AJ28:AK28"/>
    <mergeCell ref="AL28:AM28"/>
    <mergeCell ref="AN28:AO28"/>
    <mergeCell ref="AP28:AQ28"/>
    <mergeCell ref="AB28:AC28"/>
    <mergeCell ref="AD28:AE28"/>
    <mergeCell ref="AF28:AG28"/>
    <mergeCell ref="AH28:AI28"/>
    <mergeCell ref="AF30:AG30"/>
    <mergeCell ref="AH30:AI30"/>
    <mergeCell ref="AJ30:AK30"/>
    <mergeCell ref="AL30:AM30"/>
    <mergeCell ref="AN30:AO30"/>
    <mergeCell ref="AP30:AQ30"/>
    <mergeCell ref="AR34:AS34"/>
    <mergeCell ref="F40:G40"/>
    <mergeCell ref="H40:I40"/>
    <mergeCell ref="J40:K40"/>
    <mergeCell ref="R40:S40"/>
    <mergeCell ref="T40:U40"/>
    <mergeCell ref="V40:W40"/>
    <mergeCell ref="X40:Y40"/>
    <mergeCell ref="AF34:AG34"/>
    <mergeCell ref="AH34:AI34"/>
    <mergeCell ref="AB34:AC34"/>
    <mergeCell ref="AD34:AE34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40:E40"/>
    <mergeCell ref="L40:M40"/>
    <mergeCell ref="N40:O40"/>
    <mergeCell ref="P40:Q40"/>
    <mergeCell ref="AN34:AO34"/>
    <mergeCell ref="AP34:AQ34"/>
    <mergeCell ref="AJ34:AK34"/>
    <mergeCell ref="AL34:AM34"/>
    <mergeCell ref="X34:Y34"/>
    <mergeCell ref="Z34:AA34"/>
    <mergeCell ref="A36:E36"/>
    <mergeCell ref="A37:E37"/>
    <mergeCell ref="A38:E38"/>
    <mergeCell ref="A39:E39"/>
    <mergeCell ref="AD35:AE35"/>
    <mergeCell ref="AF35:AG35"/>
    <mergeCell ref="AH35:AI35"/>
    <mergeCell ref="AJ35:AK35"/>
    <mergeCell ref="AL35:AM35"/>
    <mergeCell ref="AN35:AO35"/>
    <mergeCell ref="AP35:AQ35"/>
    <mergeCell ref="F37:G37"/>
    <mergeCell ref="H37:I37"/>
    <mergeCell ref="J37:K37"/>
    <mergeCell ref="AP40:AQ40"/>
    <mergeCell ref="AR40:AS40"/>
    <mergeCell ref="F44:G44"/>
    <mergeCell ref="H44:I44"/>
    <mergeCell ref="J44:K44"/>
    <mergeCell ref="L44:M44"/>
    <mergeCell ref="N44:O44"/>
    <mergeCell ref="P44:Q44"/>
    <mergeCell ref="R44:S44"/>
    <mergeCell ref="T44:U44"/>
    <mergeCell ref="AH40:AI40"/>
    <mergeCell ref="AJ40:AK40"/>
    <mergeCell ref="AL40:AM40"/>
    <mergeCell ref="AN40:AO40"/>
    <mergeCell ref="Z40:AA40"/>
    <mergeCell ref="AB40:AC40"/>
    <mergeCell ref="AD40:AE40"/>
    <mergeCell ref="AF40:AG40"/>
    <mergeCell ref="AN43:AO43"/>
    <mergeCell ref="AP43:AQ43"/>
    <mergeCell ref="AB43:AC43"/>
    <mergeCell ref="AD43:AE43"/>
    <mergeCell ref="AF43:AG43"/>
    <mergeCell ref="AH43:AI43"/>
    <mergeCell ref="AN44:AO44"/>
    <mergeCell ref="V44:W44"/>
    <mergeCell ref="X44:Y44"/>
    <mergeCell ref="Z44:AA44"/>
    <mergeCell ref="AB44:AC44"/>
    <mergeCell ref="AP44:AQ44"/>
    <mergeCell ref="AR44:AS44"/>
    <mergeCell ref="AD44:AE44"/>
    <mergeCell ref="AF44:AG44"/>
    <mergeCell ref="AH44:AI44"/>
    <mergeCell ref="AJ44:AK44"/>
    <mergeCell ref="N22:O22"/>
    <mergeCell ref="P22:Q22"/>
    <mergeCell ref="R22:S22"/>
    <mergeCell ref="T22:U22"/>
    <mergeCell ref="F22:G22"/>
    <mergeCell ref="H22:I22"/>
    <mergeCell ref="J22:K22"/>
    <mergeCell ref="L22:M22"/>
    <mergeCell ref="AL44:AM44"/>
    <mergeCell ref="F23:G23"/>
    <mergeCell ref="H23:I23"/>
    <mergeCell ref="J23:K23"/>
    <mergeCell ref="L23:M23"/>
    <mergeCell ref="N23:O23"/>
    <mergeCell ref="P23:Q23"/>
    <mergeCell ref="AL23:AM23"/>
    <mergeCell ref="F27:G27"/>
    <mergeCell ref="H27:I27"/>
    <mergeCell ref="J27:K27"/>
    <mergeCell ref="L27:M27"/>
    <mergeCell ref="N27:O27"/>
    <mergeCell ref="P27:Q27"/>
    <mergeCell ref="R27:S27"/>
    <mergeCell ref="T27:U27"/>
    <mergeCell ref="AD22:AE22"/>
    <mergeCell ref="AF22:AG22"/>
    <mergeCell ref="AH22:AI22"/>
    <mergeCell ref="AR22:AS22"/>
    <mergeCell ref="AJ22:AK22"/>
    <mergeCell ref="AL22:AM22"/>
    <mergeCell ref="AN22:AO22"/>
    <mergeCell ref="AP22:AQ22"/>
    <mergeCell ref="V22:W22"/>
    <mergeCell ref="X22:Y22"/>
    <mergeCell ref="Z22:AA22"/>
    <mergeCell ref="AB22:AC22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2F92A-4ABC-4A6B-90A4-9E0F9E3F28DD}">
  <sheetPr>
    <pageSetUpPr fitToPage="1"/>
  </sheetPr>
  <dimension ref="A1:AG79"/>
  <sheetViews>
    <sheetView showGridLines="0" zoomScale="93" workbookViewId="0">
      <selection sqref="A1:M1"/>
    </sheetView>
  </sheetViews>
  <sheetFormatPr defaultColWidth="9.16796875" defaultRowHeight="12.75"/>
  <cols>
    <col min="1" max="1" width="2.42578125" style="62" bestFit="1" customWidth="1"/>
    <col min="2" max="2" width="3.50390625" style="62" bestFit="1" customWidth="1"/>
    <col min="3" max="3" width="14.42578125" style="62" customWidth="1"/>
    <col min="4" max="9" width="7.01171875" style="81" customWidth="1"/>
    <col min="10" max="10" width="7.01171875" style="81" bestFit="1" customWidth="1"/>
    <col min="11" max="11" width="1.6171875" style="81" bestFit="1" customWidth="1"/>
    <col min="12" max="12" width="31.015625" style="81" bestFit="1" customWidth="1"/>
    <col min="13" max="14" width="1.6171875" style="62" customWidth="1"/>
    <col min="15" max="15" width="3.7734375" style="62" customWidth="1"/>
    <col min="16" max="16" width="14.42578125" style="62" customWidth="1"/>
    <col min="17" max="17" width="1.6171875" style="62" customWidth="1"/>
    <col min="18" max="21" width="6.203125" style="62" customWidth="1"/>
    <col min="22" max="16384" width="9.16796875" style="62"/>
  </cols>
  <sheetData>
    <row r="1" spans="1:33" ht="18.75" thickTop="1">
      <c r="A1" s="305" t="str">
        <f>IF('1. Division'!AT21=13,CONCATENATE("Månedens Tipper i ",DB!D3," (uge ",DB!D1," af ",DB!D2,")"),DB!U1)</f>
        <v>Månedens Tipper i marts (uge 3 af 5)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7"/>
      <c r="N1" s="61"/>
      <c r="O1" s="305" t="s">
        <v>81</v>
      </c>
      <c r="P1" s="306"/>
      <c r="Q1" s="306"/>
      <c r="R1" s="306"/>
      <c r="S1" s="306"/>
      <c r="T1" s="306"/>
      <c r="U1" s="307"/>
    </row>
    <row r="2" spans="1:33" ht="13.5" customHeight="1">
      <c r="A2" s="275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208"/>
      <c r="N2" s="65"/>
      <c r="O2" s="308" t="s">
        <v>82</v>
      </c>
      <c r="P2" s="309"/>
      <c r="Q2" s="309"/>
      <c r="R2" s="309"/>
      <c r="S2" s="309"/>
      <c r="T2" s="309"/>
      <c r="U2" s="310"/>
    </row>
    <row r="3" spans="1:33" ht="13.5" customHeight="1">
      <c r="A3" s="276" t="s">
        <v>0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208"/>
      <c r="N3" s="65"/>
      <c r="O3" s="308"/>
      <c r="P3" s="309"/>
      <c r="Q3" s="309"/>
      <c r="R3" s="309"/>
      <c r="S3" s="309"/>
      <c r="T3" s="309"/>
      <c r="U3" s="310"/>
    </row>
    <row r="4" spans="1:33" ht="13.5" customHeight="1">
      <c r="A4" s="277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208"/>
      <c r="N4" s="65"/>
      <c r="O4" s="311" t="str">
        <f>IF('1. Division'!AT21=13,Rækker!A1,CONCATENATE("Uge ",DB!B5-1))</f>
        <v>Uge 11</v>
      </c>
      <c r="P4" s="312"/>
      <c r="Q4" s="312"/>
      <c r="R4" s="312"/>
      <c r="S4" s="312"/>
      <c r="T4" s="312"/>
      <c r="U4" s="313"/>
    </row>
    <row r="5" spans="1:33" ht="13.5" customHeight="1" thickBot="1">
      <c r="A5" s="277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208"/>
      <c r="N5" s="65"/>
      <c r="O5" s="314"/>
      <c r="P5" s="315"/>
      <c r="Q5" s="315"/>
      <c r="R5" s="315"/>
      <c r="S5" s="315"/>
      <c r="T5" s="315"/>
      <c r="U5" s="316"/>
    </row>
    <row r="6" spans="1:33" ht="13.5" customHeight="1" thickBot="1">
      <c r="A6" s="63"/>
      <c r="B6" s="66" t="s">
        <v>83</v>
      </c>
      <c r="C6" s="66" t="s">
        <v>48</v>
      </c>
      <c r="D6" s="66" t="s">
        <v>32</v>
      </c>
      <c r="E6" s="66" t="s">
        <v>25</v>
      </c>
      <c r="F6" s="66" t="s">
        <v>84</v>
      </c>
      <c r="G6" s="66" t="s">
        <v>25</v>
      </c>
      <c r="H6" s="66" t="s">
        <v>33</v>
      </c>
      <c r="I6" s="66" t="s">
        <v>25</v>
      </c>
      <c r="J6" s="66" t="s">
        <v>78</v>
      </c>
      <c r="K6" s="64"/>
      <c r="L6" s="67" t="str">
        <f>IF('1. Division'!AT21=13,DB!CQ75,DB!CP75)</f>
        <v/>
      </c>
      <c r="M6" s="68"/>
      <c r="N6" s="65"/>
      <c r="O6" s="101" t="s">
        <v>83</v>
      </c>
      <c r="P6" s="102" t="s">
        <v>48</v>
      </c>
      <c r="Q6" s="287" t="s">
        <v>85</v>
      </c>
      <c r="R6" s="287"/>
      <c r="S6" s="317"/>
      <c r="T6" s="287" t="s">
        <v>86</v>
      </c>
      <c r="U6" s="288"/>
    </row>
    <row r="7" spans="1:33" ht="13.5" customHeight="1">
      <c r="A7" s="63"/>
      <c r="B7" s="69"/>
      <c r="C7" s="69"/>
      <c r="D7" s="64"/>
      <c r="E7" s="64"/>
      <c r="F7" s="64"/>
      <c r="G7" s="64"/>
      <c r="H7" s="64"/>
      <c r="I7" s="64"/>
      <c r="J7" s="64"/>
      <c r="K7" s="64"/>
      <c r="L7" s="64"/>
      <c r="M7" s="68"/>
      <c r="N7" s="65"/>
      <c r="O7" s="63"/>
      <c r="P7" s="69"/>
      <c r="Q7" s="69"/>
      <c r="R7" s="69"/>
      <c r="S7" s="69"/>
      <c r="T7" s="69"/>
      <c r="U7" s="68"/>
    </row>
    <row r="8" spans="1:33" ht="13.5" customHeight="1">
      <c r="A8" s="70" t="str">
        <f>IF('1. Division'!AT21=13,IF(DB!BL76=0,"","%"),IF(DB!AX76=0,"","%"))</f>
        <v/>
      </c>
      <c r="B8" s="71" t="str">
        <f>IF('1. Division'!AT21=13,CONCATENATE(DB!AW76,"."),CONCATENATE(DB!AP76,"."))</f>
        <v>1.</v>
      </c>
      <c r="C8" s="72" t="str">
        <f>IF('1. Division'!AT21=13,DB!AZ76,DB!L76)</f>
        <v>Lund</v>
      </c>
      <c r="D8" s="64">
        <f>IF('1. Division'!AT21=13,DB!BH76,DB!Y76)</f>
        <v>24</v>
      </c>
      <c r="E8" s="64">
        <f>RANK(D8,D8:D27,0)</f>
        <v>2</v>
      </c>
      <c r="F8" s="64">
        <f>IF('1. Division'!AT21=13,DB!BI76,DB!AD76)</f>
        <v>9</v>
      </c>
      <c r="G8" s="64">
        <f>RANK(F8,F8:F27,0)</f>
        <v>2</v>
      </c>
      <c r="H8" s="64">
        <f>IF('1. Division'!AT21=13,DB!BJ76,DB!AI76)</f>
        <v>32</v>
      </c>
      <c r="I8" s="64">
        <f>RANK(H8,H8:H27,0)</f>
        <v>1</v>
      </c>
      <c r="J8" s="64">
        <f>IF('1. Division'!AT21=13,DB!BK76,DB!AN76)</f>
        <v>5</v>
      </c>
      <c r="K8" s="64"/>
      <c r="L8" s="81" t="str">
        <f>IF('1. Division'!AT21=13,IF(DB!D1=DB!D2,DB!BO76,""),DB!CP76)</f>
        <v/>
      </c>
      <c r="M8" s="73"/>
      <c r="N8" s="65"/>
      <c r="O8" s="86" t="str">
        <f>IF('1. Division'!AT21=13,IF(DB!DV10&lt;&gt;0,CONCATENATE(DB!CV10,"."),""),IF(DB!CI10&lt;&gt;0,CONCATENATE(DB!CP10,"."),""))</f>
        <v>1.</v>
      </c>
      <c r="P8" s="72" t="str">
        <f>IF('1. Division'!AT21=13,IF(DB!DV10&lt;&gt;0,DB!CX10,""),IF(DB!CI10&lt;&gt;0,DB!BM10,""))</f>
        <v>SPVK</v>
      </c>
      <c r="Q8" s="272" t="str">
        <f>IF('1. Division'!AT21=13,IF(DB!DJ10&lt;&gt;0,CONCATENATE(DB!DJ10," point    "),""),IF(DB!BV10&lt;&gt;0,CONCATENATE(DB!BV10," point    "),""))</f>
        <v/>
      </c>
      <c r="R8" s="273"/>
      <c r="S8" s="274"/>
      <c r="T8" s="272" t="str">
        <f>IF('1. Division'!AT21=13,IF(DB!DV10&lt;&gt;0,CONCATENATE(DB!DV10," point   "),""),IF(DB!CI10&lt;&gt;0,CONCATENATE(DB!CI10," point   "),""))</f>
        <v xml:space="preserve">26 point   </v>
      </c>
      <c r="U8" s="286"/>
      <c r="V8" s="74"/>
      <c r="W8" s="74"/>
      <c r="X8" s="64"/>
      <c r="Y8" s="64"/>
      <c r="Z8" s="64"/>
      <c r="AA8" s="64"/>
      <c r="AB8" s="64"/>
      <c r="AC8" s="64"/>
      <c r="AD8" s="64"/>
      <c r="AE8" s="72"/>
      <c r="AF8" s="72"/>
      <c r="AG8" s="72"/>
    </row>
    <row r="9" spans="1:33" ht="13.5" customHeight="1">
      <c r="A9" s="70" t="str">
        <f>IF('1. Division'!AT21=13,IF(DB!BL77=0,"","%"),IF(DB!AX77=0,"","%"))</f>
        <v/>
      </c>
      <c r="B9" s="71" t="str">
        <f>IF('1. Division'!AT21=13,CONCATENATE(DB!AW77,"."),CONCATENATE(DB!AP77,"."))</f>
        <v>2.</v>
      </c>
      <c r="C9" s="72" t="str">
        <f>IF('1. Division'!AT21=13,DB!AZ77,DB!L77)</f>
        <v>Far</v>
      </c>
      <c r="D9" s="64">
        <f>IF('1. Division'!AT21=13,DB!BH77,DB!Y77)</f>
        <v>25</v>
      </c>
      <c r="E9" s="64">
        <f>RANK(D9,D8:D27,0)</f>
        <v>1</v>
      </c>
      <c r="F9" s="64">
        <f>IF('1. Division'!AT21=13,DB!BI77,DB!AD77)</f>
        <v>9</v>
      </c>
      <c r="G9" s="64">
        <f>RANK(F9,F8:F27,0)</f>
        <v>2</v>
      </c>
      <c r="H9" s="64">
        <f>IF('1. Division'!AT21=13,DB!BJ77,DB!AI77)</f>
        <v>29</v>
      </c>
      <c r="I9" s="64">
        <f>RANK(H9,H8:H27,0)</f>
        <v>5</v>
      </c>
      <c r="J9" s="64">
        <f>IF('1. Division'!AT21=13,DB!BK77,DB!AN77)</f>
        <v>8</v>
      </c>
      <c r="K9" s="64"/>
      <c r="L9" s="81" t="str">
        <f>IF('1. Division'!AT21=13,IF(DB!D1=DB!D2,DB!BO77,""),DB!CP77)</f>
        <v/>
      </c>
      <c r="M9" s="73"/>
      <c r="N9" s="65"/>
      <c r="O9" s="86" t="str">
        <f>IF('1. Division'!AT21=13,IF(DB!DV11&lt;&gt;0,CONCATENATE(DB!CV11,"."),""),IF(DB!CI11&lt;&gt;0,CONCATENATE(DB!CP11,"."),""))</f>
        <v>2.</v>
      </c>
      <c r="P9" s="72" t="str">
        <f>IF('1. Division'!AT21=13,IF(DB!DV11&lt;&gt;0,DB!CX11,""),IF(DB!CI11&lt;&gt;0,DB!BM11,""))</f>
        <v>Anderup</v>
      </c>
      <c r="Q9" s="272" t="str">
        <f>IF('1. Division'!AT21=13,IF(DB!DJ11&lt;&gt;0,CONCATENATE(DB!DJ11," point    "),""),IF(DB!BV11&lt;&gt;0,CONCATENATE(DB!BV11," point    "),""))</f>
        <v/>
      </c>
      <c r="R9" s="273"/>
      <c r="S9" s="274"/>
      <c r="T9" s="272" t="str">
        <f>IF('1. Division'!AT21=13,IF(DB!DV11&lt;&gt;0,CONCATENATE(DB!DV11," point   "),""),IF(DB!CI11&lt;&gt;0,CONCATENATE(DB!CI11," point   "),""))</f>
        <v xml:space="preserve">26 point   </v>
      </c>
      <c r="U9" s="286"/>
      <c r="V9" s="74"/>
      <c r="W9" s="74"/>
      <c r="X9" s="64"/>
      <c r="Y9" s="64"/>
      <c r="Z9" s="64"/>
      <c r="AA9" s="64"/>
      <c r="AB9" s="64"/>
      <c r="AC9" s="64"/>
      <c r="AD9" s="64"/>
      <c r="AE9" s="72"/>
      <c r="AF9" s="72"/>
      <c r="AG9" s="72"/>
    </row>
    <row r="10" spans="1:33" ht="13.5" customHeight="1">
      <c r="A10" s="70" t="str">
        <f>IF('1. Division'!AT21=13,IF(DB!BL78=0,"","%"),IF(DB!AX78=0,"","%"))</f>
        <v/>
      </c>
      <c r="B10" s="71" t="str">
        <f>IF('1. Division'!AT21=13,CONCATENATE(DB!AW78,"."),CONCATENATE(DB!AP78,"."))</f>
        <v>3.</v>
      </c>
      <c r="C10" s="72" t="str">
        <f>IF('1. Division'!AT21=13,DB!AZ78,DB!L78)</f>
        <v>Select</v>
      </c>
      <c r="D10" s="64">
        <f>IF('1. Division'!AT21=13,DB!BH78,DB!Y78)</f>
        <v>23</v>
      </c>
      <c r="E10" s="64">
        <f>RANK(D10,D8:D27,0)</f>
        <v>8</v>
      </c>
      <c r="F10" s="64">
        <f>IF('1. Division'!AT21=13,DB!BI78,DB!AD78)</f>
        <v>9</v>
      </c>
      <c r="G10" s="64">
        <f>RANK(F10,F8:F27,0)</f>
        <v>2</v>
      </c>
      <c r="H10" s="64">
        <f>IF('1. Division'!AT21=13,DB!BJ78,DB!AI78)</f>
        <v>30</v>
      </c>
      <c r="I10" s="64">
        <f>RANK(H10,H8:H27,0)</f>
        <v>2</v>
      </c>
      <c r="J10" s="64">
        <f>IF('1. Division'!AT21=13,DB!BK78,DB!AN78)</f>
        <v>12</v>
      </c>
      <c r="K10" s="64"/>
      <c r="L10" s="81" t="str">
        <f>IF('1. Division'!AT21=13,IF(DB!D1=DB!D2,DB!BO78,""),DB!CP78)</f>
        <v/>
      </c>
      <c r="M10" s="73"/>
      <c r="N10" s="65"/>
      <c r="O10" s="86" t="str">
        <f>IF('1. Division'!AT21=13,IF(DB!DV12&lt;&gt;0,CONCATENATE(DB!CV12,"."),""),IF(DB!CI12&lt;&gt;0,CONCATENATE(DB!CP12,"."),""))</f>
        <v>3.</v>
      </c>
      <c r="P10" s="72" t="str">
        <f>IF('1. Division'!AT21=13,IF(DB!DV12&lt;&gt;0,DB!CX12,""),IF(DB!CI12&lt;&gt;0,DB!BM12,""))</f>
        <v>Nemelig</v>
      </c>
      <c r="Q10" s="272" t="str">
        <f>IF('1. Division'!AT21=13,IF(DB!DJ12&lt;&gt;0,CONCATENATE(DB!DJ12," point    "),""),IF(DB!BV12&lt;&gt;0,CONCATENATE(DB!BV12," point    "),""))</f>
        <v/>
      </c>
      <c r="R10" s="273"/>
      <c r="S10" s="274"/>
      <c r="T10" s="272" t="str">
        <f>IF('1. Division'!AT21=13,IF(DB!DV12&lt;&gt;0,CONCATENATE(DB!DV12," point   "),""),IF(DB!CI12&lt;&gt;0,CONCATENATE(DB!CI12," point   "),""))</f>
        <v xml:space="preserve">25 point   </v>
      </c>
      <c r="U10" s="286"/>
      <c r="V10" s="74"/>
      <c r="W10" s="74"/>
      <c r="X10" s="64"/>
      <c r="Y10" s="64"/>
      <c r="Z10" s="64"/>
      <c r="AA10" s="64"/>
      <c r="AB10" s="64"/>
      <c r="AC10" s="64"/>
      <c r="AD10" s="64"/>
      <c r="AE10" s="72"/>
      <c r="AF10" s="72"/>
      <c r="AG10" s="72"/>
    </row>
    <row r="11" spans="1:33" ht="13.5" customHeight="1">
      <c r="A11" s="70" t="str">
        <f>IF('1. Division'!AT21=13,IF(DB!BL79=0,"","%"),IF(DB!AX79=0,"","%"))</f>
        <v/>
      </c>
      <c r="B11" s="71" t="str">
        <f>IF('1. Division'!AT21=13,CONCATENATE(DB!AW79,"."),CONCATENATE(DB!AP79,"."))</f>
        <v>4.</v>
      </c>
      <c r="C11" s="72" t="str">
        <f>IF('1. Division'!AT21=13,DB!AZ79,DB!L79)</f>
        <v>Flinca</v>
      </c>
      <c r="D11" s="64">
        <f>IF('1. Division'!AT21=13,DB!BH79,DB!Y79)</f>
        <v>23</v>
      </c>
      <c r="E11" s="64">
        <f>RANK(D11,D8:D27,0)</f>
        <v>8</v>
      </c>
      <c r="F11" s="64">
        <f>IF('1. Division'!AT21=13,DB!BI79,DB!AD79)</f>
        <v>9</v>
      </c>
      <c r="G11" s="64">
        <f>RANK(F11,F8:F27,0)</f>
        <v>2</v>
      </c>
      <c r="H11" s="64">
        <f>IF('1. Division'!AT21=13,DB!BJ79,DB!AI79)</f>
        <v>29</v>
      </c>
      <c r="I11" s="64">
        <f>RANK(H11,H8:H27,0)</f>
        <v>5</v>
      </c>
      <c r="J11" s="64">
        <f>IF('1. Division'!AT21=13,DB!BK79,DB!AN79)</f>
        <v>15</v>
      </c>
      <c r="K11" s="64"/>
      <c r="L11" s="81" t="str">
        <f>IF('1. Division'!AT21=13,IF(DB!D1=DB!D2,DB!BO79,""),DB!CP79)</f>
        <v/>
      </c>
      <c r="M11" s="73"/>
      <c r="N11" s="65"/>
      <c r="O11" s="86" t="str">
        <f>IF('1. Division'!AT21=13,IF(DB!DV13&lt;&gt;0,CONCATENATE(DB!CV13,"."),""),IF(DB!CI13&lt;&gt;0,CONCATENATE(DB!CP13,"."),""))</f>
        <v>4.</v>
      </c>
      <c r="P11" s="72" t="str">
        <f>IF('1. Division'!AT21=13,IF(DB!DV13&lt;&gt;0,DB!CX13,""),IF(DB!CI13&lt;&gt;0,DB!BM13,""))</f>
        <v>Cottee</v>
      </c>
      <c r="Q11" s="272" t="str">
        <f>IF('1. Division'!AT21=13,IF(DB!DJ13&lt;&gt;0,CONCATENATE(DB!DJ13," point    "),""),IF(DB!BV13&lt;&gt;0,CONCATENATE(DB!BV13," point    "),""))</f>
        <v/>
      </c>
      <c r="R11" s="273"/>
      <c r="S11" s="274"/>
      <c r="T11" s="272" t="str">
        <f>IF('1. Division'!AT21=13,IF(DB!DV13&lt;&gt;0,CONCATENATE(DB!DV13," point   "),""),IF(DB!CI13&lt;&gt;0,CONCATENATE(DB!CI13," point   "),""))</f>
        <v xml:space="preserve">23 point   </v>
      </c>
      <c r="U11" s="286"/>
      <c r="V11" s="74"/>
      <c r="W11" s="74"/>
      <c r="X11" s="64"/>
      <c r="Y11" s="64"/>
      <c r="Z11" s="64"/>
      <c r="AA11" s="64"/>
      <c r="AB11" s="64"/>
      <c r="AC11" s="64"/>
      <c r="AD11" s="64"/>
      <c r="AE11" s="72"/>
      <c r="AF11" s="72"/>
      <c r="AG11" s="72"/>
    </row>
    <row r="12" spans="1:33" ht="13.5" customHeight="1">
      <c r="A12" s="70" t="str">
        <f>IF('1. Division'!AT21=13,IF(DB!BL80=0,"","%"),IF(DB!AX80=0,"","%"))</f>
        <v/>
      </c>
      <c r="B12" s="71" t="str">
        <f>IF('1. Division'!AT21=13,CONCATENATE(DB!AW80,"."),CONCATENATE(DB!AP80,"."))</f>
        <v>4.</v>
      </c>
      <c r="C12" s="72" t="str">
        <f>IF('1. Division'!AT21=13,DB!AZ80,DB!L80)</f>
        <v>United</v>
      </c>
      <c r="D12" s="64">
        <f>IF('1. Division'!AT21=13,DB!BH80,DB!Y80)</f>
        <v>23</v>
      </c>
      <c r="E12" s="64">
        <f>RANK(D12,D8:D27,0)</f>
        <v>8</v>
      </c>
      <c r="F12" s="64">
        <f>IF('1. Division'!AT21=13,DB!BI80,DB!AD80)</f>
        <v>9</v>
      </c>
      <c r="G12" s="64">
        <f>RANK(F12,F8:F27,0)</f>
        <v>2</v>
      </c>
      <c r="H12" s="64">
        <f>IF('1. Division'!AT21=13,DB!BJ80,DB!AI80)</f>
        <v>29</v>
      </c>
      <c r="I12" s="64">
        <f>RANK(H12,H8:H27,0)</f>
        <v>5</v>
      </c>
      <c r="J12" s="64">
        <f>IF('1. Division'!AT21=13,DB!BK80,DB!AN80)</f>
        <v>15</v>
      </c>
      <c r="K12" s="64"/>
      <c r="L12" s="81" t="str">
        <f>IF('1. Division'!AT21=13,IF(DB!D1=DB!D2,DB!BO80,""),DB!CP80)</f>
        <v/>
      </c>
      <c r="M12" s="73"/>
      <c r="N12" s="65"/>
      <c r="O12" s="86" t="str">
        <f>IF('1. Division'!AT21=13,IF(DB!DV14&lt;&gt;0,CONCATENATE(DB!CV14,"."),""),IF(DB!CI14&lt;&gt;0,CONCATENATE(DB!CP14,"."),""))</f>
        <v>5.</v>
      </c>
      <c r="P12" s="72" t="str">
        <f>IF('1. Division'!AT21=13,IF(DB!DV14&lt;&gt;0,DB!CX14,""),IF(DB!CI14&lt;&gt;0,DB!BM14,""))</f>
        <v>Degnen</v>
      </c>
      <c r="Q12" s="272" t="str">
        <f>IF('1. Division'!AT21=13,IF(DB!DJ14&lt;&gt;0,CONCATENATE(DB!DJ14," point    "),""),IF(DB!BV14&lt;&gt;0,CONCATENATE(DB!BV14," point    "),""))</f>
        <v/>
      </c>
      <c r="R12" s="273"/>
      <c r="S12" s="274"/>
      <c r="T12" s="272" t="str">
        <f>IF('1. Division'!AT21=13,IF(DB!DV14&lt;&gt;0,CONCATENATE(DB!DV14," point   "),""),IF(DB!CI14&lt;&gt;0,CONCATENATE(DB!CI14," point   "),""))</f>
        <v xml:space="preserve">21 point   </v>
      </c>
      <c r="U12" s="286"/>
      <c r="V12" s="74"/>
      <c r="W12" s="74"/>
      <c r="X12" s="64"/>
      <c r="Y12" s="64"/>
      <c r="Z12" s="64"/>
      <c r="AA12" s="64"/>
      <c r="AB12" s="64"/>
      <c r="AC12" s="64"/>
      <c r="AD12" s="64"/>
      <c r="AE12" s="72"/>
      <c r="AF12" s="72"/>
      <c r="AG12" s="72"/>
    </row>
    <row r="13" spans="1:33" ht="13.5" customHeight="1">
      <c r="A13" s="70" t="str">
        <f>IF('1. Division'!AT21=13,IF(DB!BL81=0,"","%"),IF(DB!AX81=0,"","%"))</f>
        <v/>
      </c>
      <c r="B13" s="71" t="str">
        <f>IF('1. Division'!AT21=13,CONCATENATE(DB!AW81,"."),CONCATENATE(DB!AP81,"."))</f>
        <v>6.</v>
      </c>
      <c r="C13" s="72" t="str">
        <f>IF('1. Division'!AT21=13,DB!AZ81,DB!L81)</f>
        <v>Cork</v>
      </c>
      <c r="D13" s="64">
        <f>IF('1. Division'!AT21=13,DB!BH81,DB!Y81)</f>
        <v>24</v>
      </c>
      <c r="E13" s="64">
        <f>RANK(D13,D8:D27,0)</f>
        <v>2</v>
      </c>
      <c r="F13" s="64">
        <f>IF('1. Division'!AT21=13,DB!BI81,DB!AD81)</f>
        <v>9</v>
      </c>
      <c r="G13" s="64">
        <f>RANK(F13,F8:F27,0)</f>
        <v>2</v>
      </c>
      <c r="H13" s="64">
        <f>IF('1. Division'!AT21=13,DB!BJ81,DB!AI81)</f>
        <v>28</v>
      </c>
      <c r="I13" s="64">
        <f>RANK(H13,H8:H27,0)</f>
        <v>14</v>
      </c>
      <c r="J13" s="64">
        <f>IF('1. Division'!AT21=13,DB!BK81,DB!AN81)</f>
        <v>18</v>
      </c>
      <c r="K13" s="64"/>
      <c r="L13" s="81" t="str">
        <f>IF('1. Division'!AT21=13,IF(DB!D1=DB!D2,DB!BO81,""),DB!CP81)</f>
        <v/>
      </c>
      <c r="M13" s="73"/>
      <c r="N13" s="65"/>
      <c r="O13" s="86" t="str">
        <f>IF('1. Division'!AT21=13,IF(DB!DV15&lt;&gt;0,CONCATENATE(DB!CV15,"."),""),IF(DB!CI15&lt;&gt;0,CONCATENATE(DB!CP15,"."),""))</f>
        <v>6.</v>
      </c>
      <c r="P13" s="72" t="str">
        <f>IF('1. Division'!AT21=13,IF(DB!DV15&lt;&gt;0,DB!CX15,""),IF(DB!CI15&lt;&gt;0,DB!BM15,""))</f>
        <v>2toNone</v>
      </c>
      <c r="Q13" s="272" t="str">
        <f>IF('1. Division'!AT21=13,IF(DB!DJ15&lt;&gt;0,CONCATENATE(DB!DJ15," point    "),""),IF(DB!BV15&lt;&gt;0,CONCATENATE(DB!BV15," point    "),""))</f>
        <v/>
      </c>
      <c r="R13" s="273"/>
      <c r="S13" s="274"/>
      <c r="T13" s="272" t="str">
        <f>IF('1. Division'!AT21=13,IF(DB!DV15&lt;&gt;0,CONCATENATE(DB!DV15," point   "),""),IF(DB!CI15&lt;&gt;0,CONCATENATE(DB!CI15," point   "),""))</f>
        <v xml:space="preserve">20 point   </v>
      </c>
      <c r="U13" s="286"/>
      <c r="V13" s="74"/>
      <c r="W13" s="74"/>
      <c r="X13" s="64"/>
      <c r="Y13" s="64"/>
      <c r="Z13" s="64"/>
      <c r="AA13" s="64"/>
      <c r="AB13" s="64"/>
      <c r="AC13" s="64"/>
      <c r="AD13" s="64"/>
      <c r="AE13" s="72"/>
      <c r="AF13" s="72"/>
      <c r="AG13" s="72"/>
    </row>
    <row r="14" spans="1:33" ht="13.5" customHeight="1">
      <c r="A14" s="70" t="str">
        <f>IF('1. Division'!AT21=13,IF(DB!BL82=0,"","%"),IF(DB!AX82=0,"","%"))</f>
        <v/>
      </c>
      <c r="B14" s="71" t="str">
        <f>IF('1. Division'!AT21=13,CONCATENATE(DB!AW82,"."),CONCATENATE(DB!AP82,"."))</f>
        <v>7.</v>
      </c>
      <c r="C14" s="72" t="str">
        <f>IF('1. Division'!AT21=13,DB!AZ82,DB!L82)</f>
        <v>Degnen</v>
      </c>
      <c r="D14" s="64">
        <f>IF('1. Division'!AT21=13,DB!BH82,DB!Y82)</f>
        <v>24</v>
      </c>
      <c r="E14" s="64">
        <f>RANK(D14,D8:D27,0)</f>
        <v>2</v>
      </c>
      <c r="F14" s="64">
        <f>IF('1. Division'!AT21=13,DB!BI82,DB!AD82)</f>
        <v>8</v>
      </c>
      <c r="G14" s="64">
        <f>RANK(F14,F8:F27,0)</f>
        <v>11</v>
      </c>
      <c r="H14" s="64">
        <f>IF('1. Division'!AT21=13,DB!BJ82,DB!AI82)</f>
        <v>29</v>
      </c>
      <c r="I14" s="64">
        <f>RANK(H14,H8:H27,0)</f>
        <v>5</v>
      </c>
      <c r="J14" s="64">
        <f>IF('1. Division'!AT21=13,DB!BK82,DB!AN82)</f>
        <v>18</v>
      </c>
      <c r="K14" s="64"/>
      <c r="L14" s="81" t="str">
        <f>IF('1. Division'!AT21=13,IF(DB!D1=DB!D2,DB!BO82,""),DB!CP82)</f>
        <v/>
      </c>
      <c r="M14" s="73"/>
      <c r="N14" s="65"/>
      <c r="O14" s="86" t="str">
        <f>IF('1. Division'!AT21=13,IF(DB!DV16&lt;&gt;0,CONCATENATE(DB!CV16,"."),""),IF(DB!CI16&lt;&gt;0,CONCATENATE(DB!CP16,"."),""))</f>
        <v>6.</v>
      </c>
      <c r="P14" s="72" t="str">
        <f>IF('1. Division'!AT21=13,IF(DB!DV16&lt;&gt;0,DB!CX16,""),IF(DB!CI16&lt;&gt;0,DB!BM16,""))</f>
        <v>Cork</v>
      </c>
      <c r="Q14" s="272" t="str">
        <f>IF('1. Division'!AT21=13,IF(DB!DJ16&lt;&gt;0,CONCATENATE(DB!DJ16," point    "),""),IF(DB!BV16&lt;&gt;0,CONCATENATE(DB!BV16," point    "),""))</f>
        <v/>
      </c>
      <c r="R14" s="273"/>
      <c r="S14" s="274"/>
      <c r="T14" s="272" t="str">
        <f>IF('1. Division'!AT21=13,IF(DB!DV16&lt;&gt;0,CONCATENATE(DB!DV16," point   "),""),IF(DB!CI16&lt;&gt;0,CONCATENATE(DB!CI16," point   "),""))</f>
        <v xml:space="preserve">20 point   </v>
      </c>
      <c r="U14" s="286"/>
      <c r="V14" s="74"/>
      <c r="W14" s="74"/>
      <c r="X14" s="64"/>
      <c r="Y14" s="64"/>
      <c r="Z14" s="64"/>
      <c r="AA14" s="64"/>
      <c r="AB14" s="64"/>
      <c r="AC14" s="64"/>
      <c r="AD14" s="64"/>
      <c r="AE14" s="72"/>
      <c r="AF14" s="72"/>
      <c r="AG14" s="72"/>
    </row>
    <row r="15" spans="1:33" ht="13.5" customHeight="1">
      <c r="A15" s="70" t="str">
        <f>IF('1. Division'!AT21=13,IF(DB!BL83=0,"","%"),IF(DB!AX83=0,"","%"))</f>
        <v/>
      </c>
      <c r="B15" s="71" t="str">
        <f>IF('1. Division'!AT21=13,CONCATENATE(DB!AW83,"."),CONCATENATE(DB!AP83,"."))</f>
        <v>7.</v>
      </c>
      <c r="C15" s="72" t="str">
        <f>IF('1. Division'!AT21=13,DB!AZ83,DB!L83)</f>
        <v>Kinks</v>
      </c>
      <c r="D15" s="64">
        <f>IF('1. Division'!AT21=13,DB!BH83,DB!Y83)</f>
        <v>24</v>
      </c>
      <c r="E15" s="64">
        <f>RANK(D15,D8:D27,0)</f>
        <v>2</v>
      </c>
      <c r="F15" s="64">
        <f>IF('1. Division'!AT21=13,DB!BI83,DB!AD83)</f>
        <v>8</v>
      </c>
      <c r="G15" s="64">
        <f>RANK(F15,F8:F27,0)</f>
        <v>11</v>
      </c>
      <c r="H15" s="64">
        <f>IF('1. Division'!AT21=13,DB!BJ83,DB!AI83)</f>
        <v>29</v>
      </c>
      <c r="I15" s="64">
        <f>RANK(H15,H8:H27,0)</f>
        <v>5</v>
      </c>
      <c r="J15" s="64">
        <f>IF('1. Division'!AT21=13,DB!BK83,DB!AN83)</f>
        <v>18</v>
      </c>
      <c r="K15" s="64"/>
      <c r="L15" s="81" t="str">
        <f>IF('1. Division'!AT21=13,IF(DB!D1=DB!D2,DB!BO83,""),DB!CP83)</f>
        <v/>
      </c>
      <c r="M15" s="73"/>
      <c r="N15" s="65"/>
      <c r="O15" s="86" t="str">
        <f>IF('1. Division'!AT21=13,IF(DB!DV17&lt;&gt;0,CONCATENATE(DB!CV17,"."),""),IF(DB!CI17&lt;&gt;0,CONCATENATE(DB!CP17,"."),""))</f>
        <v>6.</v>
      </c>
      <c r="P15" s="72" t="str">
        <f>IF('1. Division'!AT21=13,IF(DB!DV17&lt;&gt;0,DB!CX17,""),IF(DB!CI17&lt;&gt;0,DB!BM17,""))</f>
        <v>Galway</v>
      </c>
      <c r="Q15" s="272" t="str">
        <f>IF('1. Division'!AT21=13,IF(DB!DJ17&lt;&gt;0,CONCATENATE(DB!DJ17," point    "),""),IF(DB!BV17&lt;&gt;0,CONCATENATE(DB!BV17," point    "),""))</f>
        <v/>
      </c>
      <c r="R15" s="273"/>
      <c r="S15" s="274"/>
      <c r="T15" s="272" t="str">
        <f>IF('1. Division'!AT21=13,IF(DB!DV17&lt;&gt;0,CONCATENATE(DB!DV17," point   "),""),IF(DB!CI17&lt;&gt;0,CONCATENATE(DB!CI17," point   "),""))</f>
        <v xml:space="preserve">20 point   </v>
      </c>
      <c r="U15" s="286"/>
      <c r="V15" s="74"/>
      <c r="W15" s="74"/>
      <c r="X15" s="64"/>
      <c r="Y15" s="64"/>
      <c r="Z15" s="64"/>
      <c r="AA15" s="64"/>
      <c r="AB15" s="64"/>
      <c r="AC15" s="64"/>
      <c r="AD15" s="64"/>
      <c r="AE15" s="72"/>
      <c r="AF15" s="72"/>
      <c r="AG15" s="72"/>
    </row>
    <row r="16" spans="1:33" ht="13.5" customHeight="1">
      <c r="A16" s="70" t="str">
        <f>IF('1. Division'!AT21=13,IF(DB!BL84=0,"","%"),IF(DB!AX84=0,"","%"))</f>
        <v/>
      </c>
      <c r="B16" s="71" t="str">
        <f>IF('1. Division'!AT21=13,CONCATENATE(DB!AW84,"."),CONCATENATE(DB!AP84,"."))</f>
        <v>9.</v>
      </c>
      <c r="C16" s="72" t="str">
        <f>IF('1. Division'!AT21=13,DB!AZ84,DB!L84)</f>
        <v>Percy</v>
      </c>
      <c r="D16" s="64">
        <f>IF('1. Division'!AT21=13,DB!BH84,DB!Y84)</f>
        <v>22</v>
      </c>
      <c r="E16" s="64">
        <f>RANK(D16,D8:D27,0)</f>
        <v>14</v>
      </c>
      <c r="F16" s="64">
        <f>IF('1. Division'!AT21=13,DB!BI84,DB!AD84)</f>
        <v>9</v>
      </c>
      <c r="G16" s="64">
        <f>RANK(F16,F8:F27,0)</f>
        <v>2</v>
      </c>
      <c r="H16" s="64">
        <f>IF('1. Division'!AT21=13,DB!BJ84,DB!AI84)</f>
        <v>30</v>
      </c>
      <c r="I16" s="64">
        <f>RANK(H16,H8:H27,0)</f>
        <v>2</v>
      </c>
      <c r="J16" s="64">
        <f>IF('1. Division'!AT21=13,DB!BK84,DB!AN84)</f>
        <v>18</v>
      </c>
      <c r="K16" s="64"/>
      <c r="L16" s="81" t="str">
        <f>IF('1. Division'!AT21=13,IF(DB!D1=DB!D2,DB!BO84,""),DB!CP84)</f>
        <v/>
      </c>
      <c r="M16" s="73"/>
      <c r="N16" s="65"/>
      <c r="O16" s="86" t="str">
        <f>IF('1. Division'!AT21=13,IF(DB!DV18&lt;&gt;0,CONCATENATE(DB!CV18,"."),""),IF(DB!CI18&lt;&gt;0,CONCATENATE(DB!CP18,"."),""))</f>
        <v>6.</v>
      </c>
      <c r="P16" s="72" t="str">
        <f>IF('1. Division'!AT21=13,IF(DB!DV18&lt;&gt;0,DB!CX18,""),IF(DB!CI18&lt;&gt;0,DB!BM18,""))</f>
        <v>IanRush</v>
      </c>
      <c r="Q16" s="272" t="str">
        <f>IF('1. Division'!AT21=13,IF(DB!DJ18&lt;&gt;0,CONCATENATE(DB!DJ18," point    "),""),IF(DB!BV18&lt;&gt;0,CONCATENATE(DB!BV18," point    "),""))</f>
        <v xml:space="preserve">10 point    </v>
      </c>
      <c r="R16" s="273"/>
      <c r="S16" s="274"/>
      <c r="T16" s="272" t="str">
        <f>IF('1. Division'!AT21=13,IF(DB!DV18&lt;&gt;0,CONCATENATE(DB!DV18," point   "),""),IF(DB!CI18&lt;&gt;0,CONCATENATE(DB!CI18," point   "),""))</f>
        <v xml:space="preserve">20 point   </v>
      </c>
      <c r="U16" s="286"/>
      <c r="V16" s="74"/>
      <c r="W16" s="74"/>
      <c r="X16" s="64"/>
      <c r="Y16" s="64"/>
      <c r="Z16" s="64"/>
      <c r="AA16" s="64"/>
      <c r="AB16" s="64"/>
      <c r="AC16" s="64"/>
      <c r="AD16" s="64"/>
      <c r="AE16" s="72"/>
      <c r="AF16" s="72"/>
      <c r="AG16" s="72"/>
    </row>
    <row r="17" spans="1:33" ht="13.5" customHeight="1">
      <c r="A17" s="70" t="str">
        <f>IF('1. Division'!AT21=13,IF(DB!BL85=0,"","%"),IF(DB!AX85=0,"","%"))</f>
        <v/>
      </c>
      <c r="B17" s="71" t="str">
        <f>IF('1. Division'!AT21=13,CONCATENATE(DB!AW85,"."),CONCATENATE(DB!AP85,"."))</f>
        <v>10.</v>
      </c>
      <c r="C17" s="72" t="str">
        <f>IF('1. Division'!AT21=13,DB!AZ85,DB!L85)</f>
        <v>Kailua</v>
      </c>
      <c r="D17" s="64">
        <f>IF('1. Division'!AT21=13,DB!BH85,DB!Y85)</f>
        <v>22</v>
      </c>
      <c r="E17" s="64">
        <f>RANK(D17,D8:D27,0)</f>
        <v>14</v>
      </c>
      <c r="F17" s="64">
        <f>IF('1. Division'!AT21=13,DB!BI85,DB!AD85)</f>
        <v>9</v>
      </c>
      <c r="G17" s="64">
        <f>RANK(F17,F8:F27,0)</f>
        <v>2</v>
      </c>
      <c r="H17" s="64">
        <f>IF('1. Division'!AT21=13,DB!BJ85,DB!AI85)</f>
        <v>29</v>
      </c>
      <c r="I17" s="64">
        <f>RANK(H17,H8:H27,0)</f>
        <v>5</v>
      </c>
      <c r="J17" s="64">
        <f>IF('1. Division'!AT21=13,DB!BK85,DB!AN85)</f>
        <v>21</v>
      </c>
      <c r="K17" s="64"/>
      <c r="L17" s="81" t="str">
        <f>IF('1. Division'!AT21=13,IF(DB!D1=DB!D2,DB!BO85,""),DB!CP85)</f>
        <v/>
      </c>
      <c r="M17" s="73"/>
      <c r="N17" s="65"/>
      <c r="O17" s="86" t="str">
        <f>IF('1. Division'!AT21=13,IF(DB!DV19&lt;&gt;0,CONCATENATE(DB!CV19,"."),""),IF(DB!CI19&lt;&gt;0,CONCATENATE(DB!CP19,"."),""))</f>
        <v>10.</v>
      </c>
      <c r="P17" s="72" t="str">
        <f>IF('1. Division'!AT21=13,IF(DB!DV19&lt;&gt;0,DB!CX19,""),IF(DB!CI19&lt;&gt;0,DB!BM19,""))</f>
        <v>Frydkær</v>
      </c>
      <c r="Q17" s="272" t="str">
        <f>IF('1. Division'!AT21=13,IF(DB!DJ19&lt;&gt;0,CONCATENATE(DB!DJ19," point    "),""),IF(DB!BV19&lt;&gt;0,CONCATENATE(DB!BV19," point    "),""))</f>
        <v/>
      </c>
      <c r="R17" s="273"/>
      <c r="S17" s="274"/>
      <c r="T17" s="272" t="str">
        <f>IF('1. Division'!AT21=13,IF(DB!DV19&lt;&gt;0,CONCATENATE(DB!DV19," point   "),""),IF(DB!CI19&lt;&gt;0,CONCATENATE(DB!CI19," point   "),""))</f>
        <v xml:space="preserve">20 point   </v>
      </c>
      <c r="U17" s="286"/>
      <c r="V17" s="74"/>
      <c r="W17" s="74"/>
      <c r="X17" s="64"/>
      <c r="Y17" s="64"/>
      <c r="Z17" s="64"/>
      <c r="AA17" s="64"/>
      <c r="AB17" s="64"/>
      <c r="AC17" s="64"/>
      <c r="AD17" s="64"/>
      <c r="AE17" s="72"/>
      <c r="AF17" s="72"/>
      <c r="AG17" s="72"/>
    </row>
    <row r="18" spans="1:33" ht="13.5" customHeight="1">
      <c r="A18" s="70" t="str">
        <f>IF('1. Division'!AT21=13,IF(DB!BL86=0,"","%"),IF(DB!AX86=0,"","%"))</f>
        <v/>
      </c>
      <c r="B18" s="71" t="str">
        <f>IF('1. Division'!AT21=13,CONCATENATE(DB!AW86,"."),CONCATENATE(DB!AP86,"."))</f>
        <v>11.</v>
      </c>
      <c r="C18" s="72" t="str">
        <f>IF('1. Division'!AT21=13,DB!AZ86,DB!L86)</f>
        <v>Futte</v>
      </c>
      <c r="D18" s="64">
        <f>IF('1. Division'!AT21=13,DB!BH86,DB!Y86)</f>
        <v>24</v>
      </c>
      <c r="E18" s="64">
        <f>RANK(D18,D8:D27,0)</f>
        <v>2</v>
      </c>
      <c r="F18" s="64">
        <f>IF('1. Division'!AT21=13,DB!BI86,DB!AD86)</f>
        <v>7</v>
      </c>
      <c r="G18" s="64">
        <f>RANK(F18,F8:F27,0)</f>
        <v>18</v>
      </c>
      <c r="H18" s="64">
        <f>IF('1. Division'!AT21=13,DB!BJ86,DB!AI86)</f>
        <v>30</v>
      </c>
      <c r="I18" s="64">
        <f>RANK(H18,H8:H27,0)</f>
        <v>2</v>
      </c>
      <c r="J18" s="64">
        <f>IF('1. Division'!AT21=13,DB!BK86,DB!AN86)</f>
        <v>22</v>
      </c>
      <c r="K18" s="64"/>
      <c r="L18" s="81" t="str">
        <f>IF('1. Division'!AT21=13,IF(DB!D1=DB!D2,DB!BO86,""),DB!CP86)</f>
        <v/>
      </c>
      <c r="M18" s="73"/>
      <c r="N18" s="65"/>
      <c r="O18" s="86" t="str">
        <f>IF('1. Division'!AT21=13,IF(DB!DV20&lt;&gt;0,CONCATENATE(DB!CV20,"."),""),IF(DB!CI20&lt;&gt;0,CONCATENATE(DB!CP20,"."),""))</f>
        <v>11.</v>
      </c>
      <c r="P18" s="72" t="str">
        <f>IF('1. Division'!AT21=13,IF(DB!DV20&lt;&gt;0,DB!CX20,""),IF(DB!CI20&lt;&gt;0,DB!BM20,""))</f>
        <v>Nuser</v>
      </c>
      <c r="Q18" s="272" t="str">
        <f>IF('1. Division'!AT21=13,IF(DB!DJ20&lt;&gt;0,CONCATENATE(DB!DJ20," point    "),""),IF(DB!BV20&lt;&gt;0,CONCATENATE(DB!BV20," point    "),""))</f>
        <v xml:space="preserve">10 point    </v>
      </c>
      <c r="R18" s="273"/>
      <c r="S18" s="274"/>
      <c r="T18" s="272" t="str">
        <f>IF('1. Division'!AT21=13,IF(DB!DV20&lt;&gt;0,CONCATENATE(DB!DV20," point   "),""),IF(DB!CI20&lt;&gt;0,CONCATENATE(DB!CI20," point   "),""))</f>
        <v xml:space="preserve">19 point   </v>
      </c>
      <c r="U18" s="286"/>
      <c r="V18" s="74"/>
      <c r="W18" s="74"/>
      <c r="X18" s="64"/>
      <c r="Y18" s="64"/>
      <c r="Z18" s="64"/>
      <c r="AA18" s="64"/>
      <c r="AB18" s="64"/>
      <c r="AC18" s="64"/>
      <c r="AD18" s="64"/>
      <c r="AE18" s="72"/>
      <c r="AF18" s="72"/>
      <c r="AG18" s="72"/>
    </row>
    <row r="19" spans="1:33" ht="13.5" customHeight="1">
      <c r="A19" s="70" t="str">
        <f>IF('1. Division'!AT21=13,IF(DB!BL87=0,"","%"),IF(DB!AX87=0,"","%"))</f>
        <v/>
      </c>
      <c r="B19" s="71" t="str">
        <f>IF('1. Division'!AT21=13,CONCATENATE(DB!AW87,"."),CONCATENATE(DB!AP87,"."))</f>
        <v>12.</v>
      </c>
      <c r="C19" s="72" t="str">
        <f>IF('1. Division'!AT21=13,DB!AZ87,DB!L87)</f>
        <v>Chelsea</v>
      </c>
      <c r="D19" s="64">
        <f>IF('1. Division'!AT21=13,DB!BH87,DB!Y87)</f>
        <v>23</v>
      </c>
      <c r="E19" s="64">
        <f>RANK(D19,D8:D27,0)</f>
        <v>8</v>
      </c>
      <c r="F19" s="64">
        <f>IF('1. Division'!AT21=13,DB!BI87,DB!AD87)</f>
        <v>10</v>
      </c>
      <c r="G19" s="64">
        <f>RANK(F19,F8:F27,0)</f>
        <v>1</v>
      </c>
      <c r="H19" s="64">
        <f>IF('1. Division'!AT21=13,DB!BJ87,DB!AI87)</f>
        <v>28</v>
      </c>
      <c r="I19" s="64">
        <f>RANK(H19,H8:H27,0)</f>
        <v>14</v>
      </c>
      <c r="J19" s="64">
        <f>IF('1. Division'!AT21=13,DB!BK87,DB!AN87)</f>
        <v>23</v>
      </c>
      <c r="K19" s="64"/>
      <c r="L19" s="81" t="str">
        <f>IF('1. Division'!AT21=13,IF(DB!D1=DB!D2,DB!BO87,""),DB!CP87)</f>
        <v/>
      </c>
      <c r="M19" s="73"/>
      <c r="N19" s="65"/>
      <c r="O19" s="86" t="str">
        <f>IF('1. Division'!AT21=13,IF(DB!DV21&lt;&gt;0,CONCATENATE(DB!CV21,"."),""),IF(DB!CI21&lt;&gt;0,CONCATENATE(DB!CP21,"."),""))</f>
        <v>12.</v>
      </c>
      <c r="P19" s="72" t="str">
        <f>IF('1. Division'!AT21=13,IF(DB!DV21&lt;&gt;0,DB!CX21,""),IF(DB!CI21&lt;&gt;0,DB!BM21,""))</f>
        <v>Jesper</v>
      </c>
      <c r="Q19" s="272" t="str">
        <f>IF('1. Division'!AT21=13,IF(DB!DJ21&lt;&gt;0,CONCATENATE(DB!DJ21," point    "),""),IF(DB!BV21&lt;&gt;0,CONCATENATE(DB!BV21," point    "),""))</f>
        <v/>
      </c>
      <c r="R19" s="273"/>
      <c r="S19" s="274"/>
      <c r="T19" s="272" t="str">
        <f>IF('1. Division'!AT21=13,IF(DB!DV21&lt;&gt;0,CONCATENATE(DB!DV21," point   "),""),IF(DB!CI21&lt;&gt;0,CONCATENATE(DB!CI21," point   "),""))</f>
        <v xml:space="preserve">18 point   </v>
      </c>
      <c r="U19" s="286"/>
      <c r="V19" s="74"/>
      <c r="W19" s="74"/>
      <c r="X19" s="64"/>
      <c r="Y19" s="64"/>
      <c r="Z19" s="64"/>
      <c r="AA19" s="64"/>
      <c r="AB19" s="64"/>
      <c r="AC19" s="64"/>
      <c r="AD19" s="64"/>
      <c r="AE19" s="72"/>
      <c r="AF19" s="72"/>
      <c r="AG19" s="72"/>
    </row>
    <row r="20" spans="1:33" ht="13.5" customHeight="1">
      <c r="A20" s="70" t="str">
        <f>IF('1. Division'!AT21=13,IF(DB!BL88=0,"","%"),IF(DB!AX88=0,"","%"))</f>
        <v/>
      </c>
      <c r="B20" s="71" t="str">
        <f>IF('1. Division'!AT21=13,CONCATENATE(DB!AW88,"."),CONCATENATE(DB!AP88,"."))</f>
        <v>13.</v>
      </c>
      <c r="C20" s="72" t="str">
        <f>IF('1. Division'!AT21=13,DB!AZ88,DB!L88)</f>
        <v>Idskov</v>
      </c>
      <c r="D20" s="64">
        <f>IF('1. Division'!AT21=13,DB!BH88,DB!Y88)</f>
        <v>23</v>
      </c>
      <c r="E20" s="64">
        <f>RANK(D20,D8:D27,0)</f>
        <v>8</v>
      </c>
      <c r="F20" s="64">
        <f>IF('1. Division'!AT21=13,DB!BI88,DB!AD88)</f>
        <v>8</v>
      </c>
      <c r="G20" s="64">
        <f>RANK(F20,F8:F27,0)</f>
        <v>11</v>
      </c>
      <c r="H20" s="64">
        <f>IF('1. Division'!AT21=13,DB!BJ88,DB!AI88)</f>
        <v>29</v>
      </c>
      <c r="I20" s="64">
        <f>RANK(H20,H8:H27,0)</f>
        <v>5</v>
      </c>
      <c r="J20" s="64">
        <f>IF('1. Division'!AT21=13,DB!BK88,DB!AN88)</f>
        <v>24</v>
      </c>
      <c r="K20" s="64"/>
      <c r="L20" s="81" t="str">
        <f>IF('1. Division'!AT21=13,IF(DB!D1=DB!D2,DB!BO88,""),DB!CP88)</f>
        <v/>
      </c>
      <c r="M20" s="68"/>
      <c r="N20" s="65"/>
      <c r="O20" s="86" t="str">
        <f>IF('1. Division'!AT21=13,IF(DB!DV22&lt;&gt;0,CONCATENATE(DB!CV22,"."),""),IF(DB!CI22&lt;&gt;0,CONCATENATE(DB!CP22,"."),""))</f>
        <v>13.</v>
      </c>
      <c r="P20" s="72" t="str">
        <f>IF('1. Division'!AT21=13,IF(DB!DV22&lt;&gt;0,DB!CX22,""),IF(DB!CI22&lt;&gt;0,DB!BM22,""))</f>
        <v>Kinks</v>
      </c>
      <c r="Q20" s="272" t="str">
        <f>IF('1. Division'!AT21=13,IF(DB!DJ22&lt;&gt;0,CONCATENATE(DB!DJ22," point    "),""),IF(DB!BV22&lt;&gt;0,CONCATENATE(DB!BV22," point    "),""))</f>
        <v/>
      </c>
      <c r="R20" s="273"/>
      <c r="S20" s="274"/>
      <c r="T20" s="272" t="str">
        <f>IF('1. Division'!AT21=13,IF(DB!DV22&lt;&gt;0,CONCATENATE(DB!DV22," point   "),""),IF(DB!CI22&lt;&gt;0,CONCATENATE(DB!CI22," point   "),""))</f>
        <v xml:space="preserve">16 point   </v>
      </c>
      <c r="U20" s="286"/>
      <c r="V20" s="74"/>
      <c r="W20" s="74"/>
      <c r="X20" s="64"/>
      <c r="Y20" s="64"/>
      <c r="Z20" s="64"/>
      <c r="AA20" s="64"/>
      <c r="AB20" s="64"/>
      <c r="AC20" s="64"/>
      <c r="AD20" s="64"/>
      <c r="AE20" s="69"/>
      <c r="AF20" s="75"/>
      <c r="AG20" s="69"/>
    </row>
    <row r="21" spans="1:33" ht="13.5" customHeight="1">
      <c r="A21" s="70" t="str">
        <f>IF('1. Division'!AT21=13,IF(DB!BL89=0,"","%"),IF(DB!AX89=0,"","%"))</f>
        <v/>
      </c>
      <c r="B21" s="71" t="str">
        <f>IF('1. Division'!AT21=13,CONCATENATE(DB!AW89,"."),CONCATENATE(DB!AP89,"."))</f>
        <v>14.</v>
      </c>
      <c r="C21" s="72" t="str">
        <f>IF('1. Division'!AT21=13,DB!AZ89,DB!L89)</f>
        <v>Arsenal</v>
      </c>
      <c r="D21" s="64">
        <f>IF('1. Division'!AT21=13,DB!BH89,DB!Y89)</f>
        <v>24</v>
      </c>
      <c r="E21" s="64">
        <f>RANK(D21,D8:D27,0)</f>
        <v>2</v>
      </c>
      <c r="F21" s="64">
        <f>IF('1. Division'!AT21=13,DB!BI89,DB!AD89)</f>
        <v>7</v>
      </c>
      <c r="G21" s="64">
        <f>RANK(F21,F8:F27,0)</f>
        <v>18</v>
      </c>
      <c r="H21" s="64">
        <f>IF('1. Division'!AT21=13,DB!BJ89,DB!AI89)</f>
        <v>29</v>
      </c>
      <c r="I21" s="64">
        <f>RANK(H21,H8:H27,0)</f>
        <v>5</v>
      </c>
      <c r="J21" s="64">
        <f>IF('1. Division'!AT21=13,DB!BK89,DB!AN89)</f>
        <v>25</v>
      </c>
      <c r="K21" s="64"/>
      <c r="L21" s="81" t="str">
        <f>IF('1. Division'!AT21=13,IF(DB!D1=DB!D2,DB!BO89,""),DB!CP89)</f>
        <v/>
      </c>
      <c r="M21" s="68"/>
      <c r="N21" s="65"/>
      <c r="O21" s="86" t="str">
        <f>IF('1. Division'!AT21=13,IF(DB!DV23&lt;&gt;0,CONCATENATE(DB!CV23,"."),""),IF(DB!CI23&lt;&gt;0,CONCATENATE(DB!CP23,"."),""))</f>
        <v>13.</v>
      </c>
      <c r="P21" s="72" t="str">
        <f>IF('1. Division'!AT21=13,IF(DB!DV23&lt;&gt;0,DB!CX23,""),IF(DB!CI23&lt;&gt;0,DB!BM23,""))</f>
        <v>McCoist</v>
      </c>
      <c r="Q21" s="272" t="str">
        <f>IF('1. Division'!AT21=13,IF(DB!DJ23&lt;&gt;0,CONCATENATE(DB!DJ23," point    "),""),IF(DB!BV23&lt;&gt;0,CONCATENATE(DB!BV23," point    "),""))</f>
        <v/>
      </c>
      <c r="R21" s="273"/>
      <c r="S21" s="274"/>
      <c r="T21" s="272" t="str">
        <f>IF('1. Division'!AT21=13,IF(DB!DV23&lt;&gt;0,CONCATENATE(DB!DV23," point   "),""),IF(DB!CI23&lt;&gt;0,CONCATENATE(DB!CI23," point   "),""))</f>
        <v xml:space="preserve">16 point   </v>
      </c>
      <c r="U21" s="286"/>
      <c r="V21" s="74"/>
      <c r="W21" s="74"/>
      <c r="X21" s="64"/>
      <c r="Y21" s="64"/>
      <c r="Z21" s="64"/>
      <c r="AA21" s="64"/>
      <c r="AB21" s="64"/>
      <c r="AC21" s="64"/>
      <c r="AD21" s="64"/>
      <c r="AE21" s="69"/>
      <c r="AF21" s="75"/>
      <c r="AG21" s="69"/>
    </row>
    <row r="22" spans="1:33" ht="13.5" customHeight="1">
      <c r="A22" s="70" t="str">
        <f>IF('1. Division'!AT21=13,IF(DB!BL90=0,"","%"),IF(DB!AX90=0,"","%"))</f>
        <v/>
      </c>
      <c r="B22" s="71" t="str">
        <f>IF('1. Division'!AT21=13,CONCATENATE(DB!AW90,"."),CONCATENATE(DB!AP90,"."))</f>
        <v>15.</v>
      </c>
      <c r="C22" s="72" t="str">
        <f>IF('1. Division'!AT21=13,DB!AZ90,DB!L90)</f>
        <v>Frydkær</v>
      </c>
      <c r="D22" s="64">
        <f>IF('1. Division'!AT21=13,DB!BH90,DB!Y90)</f>
        <v>23</v>
      </c>
      <c r="E22" s="64">
        <f>RANK(D22,D8:D27,0)</f>
        <v>8</v>
      </c>
      <c r="F22" s="64">
        <f>IF('1. Division'!AT21=13,DB!BI90,DB!AD90)</f>
        <v>8</v>
      </c>
      <c r="G22" s="64">
        <f>RANK(F22,F8:F27,0)</f>
        <v>11</v>
      </c>
      <c r="H22" s="64">
        <f>IF('1. Division'!AT21=13,DB!BJ90,DB!AI90)</f>
        <v>28</v>
      </c>
      <c r="I22" s="64">
        <f>RANK(H22,H8:H27,0)</f>
        <v>14</v>
      </c>
      <c r="J22" s="64">
        <f>IF('1. Division'!AT21=13,DB!BK90,DB!AN90)</f>
        <v>33</v>
      </c>
      <c r="K22" s="64"/>
      <c r="L22" s="81" t="str">
        <f>IF('1. Division'!AT21=13,IF(DB!D1=DB!D2,DB!BO90,""),DB!CP90)</f>
        <v/>
      </c>
      <c r="M22" s="68"/>
      <c r="N22" s="65"/>
      <c r="O22" s="86" t="str">
        <f>IF('1. Division'!AT21=13,IF(DB!DV24&lt;&gt;0,CONCATENATE(DB!CV24,"."),""),IF(DB!CI24&lt;&gt;0,CONCATENATE(DB!CP24,"."),""))</f>
        <v>15.</v>
      </c>
      <c r="P22" s="72" t="str">
        <f>IF('1. Division'!AT21=13,IF(DB!DV24&lt;&gt;0,DB!CX24,""),IF(DB!CI24&lt;&gt;0,DB!BM24,""))</f>
        <v>Søknud</v>
      </c>
      <c r="Q22" s="272" t="str">
        <f>IF('1. Division'!AT21=13,IF(DB!DJ24&lt;&gt;0,CONCATENATE(DB!DJ24," point    "),""),IF(DB!BV24&lt;&gt;0,CONCATENATE(DB!BV24," point    "),""))</f>
        <v xml:space="preserve">10 point    </v>
      </c>
      <c r="R22" s="273"/>
      <c r="S22" s="274"/>
      <c r="T22" s="272" t="str">
        <f>IF('1. Division'!AT21=13,IF(DB!DV24&lt;&gt;0,CONCATENATE(DB!DV24," point   "),""),IF(DB!CI24&lt;&gt;0,CONCATENATE(DB!CI24," point   "),""))</f>
        <v xml:space="preserve">15 point   </v>
      </c>
      <c r="U22" s="286"/>
      <c r="V22" s="74"/>
      <c r="W22" s="74"/>
      <c r="X22" s="64"/>
      <c r="Y22" s="64"/>
      <c r="Z22" s="64"/>
      <c r="AA22" s="64"/>
      <c r="AB22" s="64"/>
      <c r="AC22" s="64"/>
      <c r="AD22" s="64"/>
      <c r="AE22" s="69"/>
      <c r="AF22" s="75"/>
      <c r="AG22" s="69"/>
    </row>
    <row r="23" spans="1:33" ht="13.5" customHeight="1">
      <c r="A23" s="70" t="str">
        <f>IF('1. Division'!AT21=13,IF(DB!BL91=0,"","%"),IF(DB!AX91=0,"","%"))</f>
        <v/>
      </c>
      <c r="B23" s="71" t="str">
        <f>IF('1. Division'!AT21=13,CONCATENATE(DB!AW91,"."),CONCATENATE(DB!AP91,"."))</f>
        <v>16.</v>
      </c>
      <c r="C23" s="72" t="str">
        <f>IF('1. Division'!AT21=13,DB!AZ91,DB!L91)</f>
        <v>Zico</v>
      </c>
      <c r="D23" s="64">
        <f>IF('1. Division'!AT21=13,DB!BH91,DB!Y91)</f>
        <v>22</v>
      </c>
      <c r="E23" s="64">
        <f>RANK(D23,D8:D27,0)</f>
        <v>14</v>
      </c>
      <c r="F23" s="64">
        <f>IF('1. Division'!AT21=13,DB!BI91,DB!AD91)</f>
        <v>9</v>
      </c>
      <c r="G23" s="64">
        <f>RANK(F23,F8:F27,0)</f>
        <v>2</v>
      </c>
      <c r="H23" s="64">
        <f>IF('1. Division'!AT21=13,DB!BJ91,DB!AI91)</f>
        <v>27</v>
      </c>
      <c r="I23" s="64">
        <f>RANK(H23,H8:H27,0)</f>
        <v>18</v>
      </c>
      <c r="J23" s="64">
        <f>IF('1. Division'!AT21=13,DB!BK91,DB!AN91)</f>
        <v>34</v>
      </c>
      <c r="K23" s="64"/>
      <c r="L23" s="81" t="str">
        <f>IF('1. Division'!AT21=13,IF(DB!D1=DB!D2,DB!BO91,""),DB!CP91)</f>
        <v/>
      </c>
      <c r="M23" s="68"/>
      <c r="N23" s="65"/>
      <c r="O23" s="86" t="str">
        <f>IF('1. Division'!AT21=13,IF(DB!DV25&lt;&gt;0,CONCATENATE(DB!CV25,"."),""),IF(DB!CI25&lt;&gt;0,CONCATENATE(DB!CP25,"."),""))</f>
        <v>15.</v>
      </c>
      <c r="P23" s="72" t="str">
        <f>IF('1. Division'!AT21=13,IF(DB!DV25&lt;&gt;0,DB!CX25,""),IF(DB!CI25&lt;&gt;0,DB!BM25,""))</f>
        <v>Tynde</v>
      </c>
      <c r="Q23" s="272" t="str">
        <f>IF('1. Division'!AT21=13,IF(DB!DJ25&lt;&gt;0,CONCATENATE(DB!DJ25," point    "),""),IF(DB!BV25&lt;&gt;0,CONCATENATE(DB!BV25," point    "),""))</f>
        <v/>
      </c>
      <c r="R23" s="273"/>
      <c r="S23" s="274"/>
      <c r="T23" s="272" t="str">
        <f>IF('1. Division'!AT21=13,IF(DB!DV25&lt;&gt;0,CONCATENATE(DB!DV25," point   "),""),IF(DB!CI25&lt;&gt;0,CONCATENATE(DB!CI25," point   "),""))</f>
        <v xml:space="preserve">15 point   </v>
      </c>
      <c r="U23" s="286"/>
      <c r="V23" s="74"/>
      <c r="W23" s="74"/>
      <c r="X23" s="64"/>
      <c r="Y23" s="64"/>
      <c r="Z23" s="64"/>
      <c r="AA23" s="64"/>
      <c r="AB23" s="64"/>
      <c r="AC23" s="64"/>
      <c r="AD23" s="64"/>
      <c r="AE23" s="69"/>
      <c r="AF23" s="75"/>
      <c r="AG23" s="69"/>
    </row>
    <row r="24" spans="1:33" ht="13.5" customHeight="1">
      <c r="A24" s="70" t="str">
        <f>IF('1. Division'!AT21=13,IF(DB!BL92=0,"","%"),IF(DB!AX92=0,"","%"))</f>
        <v/>
      </c>
      <c r="B24" s="71" t="str">
        <f>IF('1. Division'!AT21=13,CONCATENATE(DB!AW92,"."),CONCATENATE(DB!AP92,"."))</f>
        <v>17.</v>
      </c>
      <c r="C24" s="72" t="str">
        <f>IF('1. Division'!AT21=13,DB!AZ92,DB!L92)</f>
        <v>Himbo</v>
      </c>
      <c r="D24" s="64">
        <f>IF('1. Division'!AT21=13,DB!BH92,DB!Y92)</f>
        <v>21</v>
      </c>
      <c r="E24" s="64">
        <f>RANK(D24,D8:D27,0)</f>
        <v>18</v>
      </c>
      <c r="F24" s="64">
        <f>IF('1. Division'!AT21=13,DB!BI92,DB!AD92)</f>
        <v>8</v>
      </c>
      <c r="G24" s="64">
        <f>RANK(F24,F8:F27,0)</f>
        <v>11</v>
      </c>
      <c r="H24" s="64">
        <f>IF('1. Division'!AT21=13,DB!BJ92,DB!AI92)</f>
        <v>29</v>
      </c>
      <c r="I24" s="64">
        <f>RANK(H24,H8:H27,0)</f>
        <v>5</v>
      </c>
      <c r="J24" s="64">
        <f>IF('1. Division'!AT21=13,DB!BK92,DB!AN92)</f>
        <v>34</v>
      </c>
      <c r="K24" s="64"/>
      <c r="L24" s="81" t="str">
        <f>IF('1. Division'!AT21=13,IF(DB!D1=DB!D2,DB!BO92,""),DB!CP92)</f>
        <v/>
      </c>
      <c r="M24" s="68"/>
      <c r="N24" s="65"/>
      <c r="O24" s="86" t="str">
        <f>IF('1. Division'!AT21=13,IF(DB!DV26&lt;&gt;0,CONCATENATE(DB!CV26,"."),""),IF(DB!CI26&lt;&gt;0,CONCATENATE(DB!CP26,"."),""))</f>
        <v>17.</v>
      </c>
      <c r="P24" s="72" t="str">
        <f>IF('1. Division'!AT21=13,IF(DB!DV26&lt;&gt;0,DB!CX26,""),IF(DB!CI26&lt;&gt;0,DB!BM26,""))</f>
        <v>LPHJ</v>
      </c>
      <c r="Q24" s="272" t="str">
        <f>IF('1. Division'!AT21=13,IF(DB!DJ26&lt;&gt;0,CONCATENATE(DB!DJ26," point    "),""),IF(DB!BV26&lt;&gt;0,CONCATENATE(DB!BV26," point    "),""))</f>
        <v xml:space="preserve">10 point    </v>
      </c>
      <c r="R24" s="273"/>
      <c r="S24" s="274"/>
      <c r="T24" s="272" t="str">
        <f>IF('1. Division'!AT21=13,IF(DB!DV26&lt;&gt;0,CONCATENATE(DB!DV26," point   "),""),IF(DB!CI26&lt;&gt;0,CONCATENATE(DB!CI26," point   "),""))</f>
        <v xml:space="preserve">14 point   </v>
      </c>
      <c r="U24" s="286"/>
      <c r="V24" s="74"/>
      <c r="W24" s="74"/>
      <c r="X24" s="64"/>
      <c r="Y24" s="64"/>
      <c r="Z24" s="64"/>
      <c r="AA24" s="64"/>
      <c r="AB24" s="64"/>
      <c r="AC24" s="64"/>
      <c r="AD24" s="64"/>
      <c r="AE24" s="69"/>
      <c r="AF24" s="75"/>
      <c r="AG24" s="69"/>
    </row>
    <row r="25" spans="1:33" ht="13.5" customHeight="1">
      <c r="A25" s="70" t="str">
        <f>IF('1. Division'!AT21=13,IF(DB!BL93=0,"","%"),IF(DB!AX93=0,"","%"))</f>
        <v/>
      </c>
      <c r="B25" s="71" t="str">
        <f>IF('1. Division'!AT21=13,CONCATENATE(DB!AW93,"."),CONCATENATE(DB!AP93,"."))</f>
        <v>18.</v>
      </c>
      <c r="C25" s="72" t="str">
        <f>IF('1. Division'!AT21=13,DB!AZ93,DB!L93)</f>
        <v>Stoke</v>
      </c>
      <c r="D25" s="64">
        <f>IF('1. Division'!AT21=13,DB!BH93,DB!Y93)</f>
        <v>22</v>
      </c>
      <c r="E25" s="64">
        <f>RANK(D25,D8:D27,0)</f>
        <v>14</v>
      </c>
      <c r="F25" s="64">
        <f>IF('1. Division'!AT21=13,DB!BI93,DB!AD93)</f>
        <v>8</v>
      </c>
      <c r="G25" s="64">
        <f>RANK(F25,F8:F27,0)</f>
        <v>11</v>
      </c>
      <c r="H25" s="64">
        <f>IF('1. Division'!AT21=13,DB!BJ93,DB!AI93)</f>
        <v>27</v>
      </c>
      <c r="I25" s="64">
        <f>RANK(H25,H8:H27,0)</f>
        <v>18</v>
      </c>
      <c r="J25" s="64">
        <f>IF('1. Division'!AT21=13,DB!BK93,DB!AN93)</f>
        <v>43</v>
      </c>
      <c r="K25" s="64"/>
      <c r="L25" s="81" t="str">
        <f>IF('1. Division'!AT21=13,IF(DB!D1=DB!D2,DB!BO93,""),DB!CP93)</f>
        <v/>
      </c>
      <c r="M25" s="68"/>
      <c r="N25" s="65"/>
      <c r="O25" s="86" t="str">
        <f>IF('1. Division'!AT21=13,IF(DB!DV27&lt;&gt;0,CONCATENATE(DB!CV27,"."),""),IF(DB!CI27&lt;&gt;0,CONCATENATE(DB!CP27,"."),""))</f>
        <v>18.</v>
      </c>
      <c r="P25" s="72" t="str">
        <f>IF('1. Division'!AT21=13,IF(DB!DV27&lt;&gt;0,DB!CX27,""),IF(DB!CI27&lt;&gt;0,DB!BM27,""))</f>
        <v>Stoke</v>
      </c>
      <c r="Q25" s="272" t="str">
        <f>IF('1. Division'!AT21=13,IF(DB!DJ27&lt;&gt;0,CONCATENATE(DB!DJ27," point    "),""),IF(DB!BV27&lt;&gt;0,CONCATENATE(DB!BV27," point    "),""))</f>
        <v/>
      </c>
      <c r="R25" s="273"/>
      <c r="S25" s="274"/>
      <c r="T25" s="272" t="str">
        <f>IF('1. Division'!AT21=13,IF(DB!DV27&lt;&gt;0,CONCATENATE(DB!DV27," point   "),""),IF(DB!CI27&lt;&gt;0,CONCATENATE(DB!CI27," point   "),""))</f>
        <v xml:space="preserve">13 point   </v>
      </c>
      <c r="U25" s="286"/>
      <c r="V25" s="74"/>
      <c r="W25" s="74"/>
      <c r="X25" s="64"/>
      <c r="Y25" s="64"/>
      <c r="Z25" s="64"/>
      <c r="AA25" s="64"/>
      <c r="AB25" s="64"/>
      <c r="AC25" s="64"/>
      <c r="AD25" s="64"/>
      <c r="AE25" s="69"/>
      <c r="AF25" s="75"/>
      <c r="AG25" s="69"/>
    </row>
    <row r="26" spans="1:33" ht="13.5" customHeight="1">
      <c r="A26" s="70" t="str">
        <f>IF('1. Division'!AT21=13,IF(DB!BL94=0,"","%"),IF(DB!AX94=0,"","%"))</f>
        <v/>
      </c>
      <c r="B26" s="71" t="str">
        <f>IF('1. Division'!AT21=13,CONCATENATE(DB!AW94,"."),CONCATENATE(DB!AP94,"."))</f>
        <v>19.</v>
      </c>
      <c r="C26" s="72" t="str">
        <f>IF('1. Division'!AT21=13,DB!AZ94,DB!L94)</f>
        <v>Derby</v>
      </c>
      <c r="D26" s="64">
        <f>IF('1. Division'!AT21=13,DB!BH94,DB!Y94)</f>
        <v>19</v>
      </c>
      <c r="E26" s="64">
        <f>RANK(D26,D8:D27,0)</f>
        <v>20</v>
      </c>
      <c r="F26" s="64">
        <f>IF('1. Division'!AT21=13,DB!BI94,DB!AD94)</f>
        <v>8</v>
      </c>
      <c r="G26" s="64">
        <f>RANK(F26,F8:F27,0)</f>
        <v>11</v>
      </c>
      <c r="H26" s="64">
        <f>IF('1. Division'!AT21=13,DB!BJ94,DB!AI94)</f>
        <v>28</v>
      </c>
      <c r="I26" s="64">
        <f>RANK(H26,H8:H27,0)</f>
        <v>14</v>
      </c>
      <c r="J26" s="64">
        <f>IF('1. Division'!AT21=13,DB!BK94,DB!AN94)</f>
        <v>45</v>
      </c>
      <c r="K26" s="64"/>
      <c r="L26" s="81" t="str">
        <f>IF('1. Division'!AT21=13,IF(DB!D1=DB!D2,DB!BO94,""),DB!CP94)</f>
        <v/>
      </c>
      <c r="M26" s="68"/>
      <c r="N26" s="65"/>
      <c r="O26" s="86" t="str">
        <f>IF('1. Division'!AT21=13,IF(DB!DV28&lt;&gt;0,CONCATENATE(DB!CV28,"."),""),IF(DB!CI28&lt;&gt;0,CONCATENATE(DB!CP28,"."),""))</f>
        <v>19.</v>
      </c>
      <c r="P26" s="72" t="str">
        <f>IF('1. Division'!AT21=13,IF(DB!DV28&lt;&gt;0,DB!CX28,""),IF(DB!CI28&lt;&gt;0,DB!BM28,""))</f>
        <v>Harry</v>
      </c>
      <c r="Q26" s="272" t="str">
        <f>IF('1. Division'!AT21=13,IF(DB!DJ28&lt;&gt;0,CONCATENATE(DB!DJ28," point    "),""),IF(DB!BV28&lt;&gt;0,CONCATENATE(DB!BV28," point    "),""))</f>
        <v/>
      </c>
      <c r="R26" s="273"/>
      <c r="S26" s="274"/>
      <c r="T26" s="272" t="str">
        <f>IF('1. Division'!AT21=13,IF(DB!DV28&lt;&gt;0,CONCATENATE(DB!DV28," point   "),""),IF(DB!CI28&lt;&gt;0,CONCATENATE(DB!CI28," point   "),""))</f>
        <v xml:space="preserve">13 point   </v>
      </c>
      <c r="U26" s="286"/>
      <c r="V26" s="74"/>
      <c r="W26" s="74"/>
      <c r="X26" s="64"/>
      <c r="Y26" s="64"/>
      <c r="Z26" s="64"/>
      <c r="AA26" s="64"/>
      <c r="AB26" s="64"/>
      <c r="AC26" s="64"/>
      <c r="AD26" s="64"/>
      <c r="AE26" s="69"/>
      <c r="AF26" s="75"/>
      <c r="AG26" s="69"/>
    </row>
    <row r="27" spans="1:33" ht="13.5" customHeight="1">
      <c r="A27" s="70" t="str">
        <f>IF('1. Division'!AT21=13,IF(DB!BL95=0,"","%"),IF(DB!AX95=0,"","%"))</f>
        <v/>
      </c>
      <c r="B27" s="71" t="str">
        <f>IF('1. Division'!AT21=13,CONCATENATE(DB!AW95,"."),CONCATENATE(DB!AP95,"."))</f>
        <v>20.</v>
      </c>
      <c r="C27" s="72" t="str">
        <f>IF('1. Division'!AT21=13,DB!AZ95,DB!L95)</f>
        <v>Fox</v>
      </c>
      <c r="D27" s="64">
        <f>IF('1. Division'!AT21=13,DB!BH95,DB!Y95)</f>
        <v>21</v>
      </c>
      <c r="E27" s="64">
        <f>RANK(D27,D8:D27,0)</f>
        <v>18</v>
      </c>
      <c r="F27" s="64">
        <f>IF('1. Division'!AT21=13,DB!BI95,DB!AD95)</f>
        <v>7</v>
      </c>
      <c r="G27" s="64">
        <f>RANK(F27,F8:F27,0)</f>
        <v>18</v>
      </c>
      <c r="H27" s="64">
        <f>IF('1. Division'!AT21=13,DB!BJ95,DB!AI95)</f>
        <v>27</v>
      </c>
      <c r="I27" s="64">
        <f>RANK(H27,H8:H27,0)</f>
        <v>18</v>
      </c>
      <c r="J27" s="64">
        <f>IF('1. Division'!AT21=13,DB!BK95,DB!AN95)</f>
        <v>54</v>
      </c>
      <c r="K27" s="64"/>
      <c r="L27" s="81" t="str">
        <f>IF('1. Division'!AT21=13,IF(DB!D1=DB!D2,DB!BO95,""),DB!CP95)</f>
        <v/>
      </c>
      <c r="M27" s="68"/>
      <c r="N27" s="65"/>
      <c r="O27" s="86" t="str">
        <f>IF('1. Division'!AT21=13,IF(DB!DV29&lt;&gt;0,CONCATENATE(DB!CV29,"."),""),IF(DB!CI29&lt;&gt;0,CONCATENATE(DB!CP29,"."),""))</f>
        <v>20.</v>
      </c>
      <c r="P27" s="72" t="str">
        <f>IF('1. Division'!AT21=13,IF(DB!DV29&lt;&gt;0,DB!CX29,""),IF(DB!CI29&lt;&gt;0,DB!BM29,""))</f>
        <v>Percy</v>
      </c>
      <c r="Q27" s="272" t="str">
        <f>IF('1. Division'!AT21=13,IF(DB!DJ29&lt;&gt;0,CONCATENATE(DB!DJ29," point    "),""),IF(DB!BV29&lt;&gt;0,CONCATENATE(DB!BV29," point    "),""))</f>
        <v/>
      </c>
      <c r="R27" s="273"/>
      <c r="S27" s="274"/>
      <c r="T27" s="272" t="str">
        <f>IF('1. Division'!AT21=13,IF(DB!DV29&lt;&gt;0,CONCATENATE(DB!DV29," point   "),""),IF(DB!CI29&lt;&gt;0,CONCATENATE(DB!CI29," point   "),""))</f>
        <v xml:space="preserve">12 point   </v>
      </c>
      <c r="U27" s="286"/>
      <c r="V27" s="74"/>
      <c r="W27" s="74"/>
      <c r="X27" s="64"/>
      <c r="Y27" s="64"/>
      <c r="Z27" s="64"/>
      <c r="AA27" s="64"/>
      <c r="AB27" s="64"/>
      <c r="AC27" s="64"/>
      <c r="AD27" s="64"/>
      <c r="AE27" s="69"/>
      <c r="AF27" s="75"/>
      <c r="AG27" s="69"/>
    </row>
    <row r="28" spans="1:33" ht="13.5" customHeight="1">
      <c r="A28" s="276" t="s">
        <v>14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208"/>
      <c r="N28" s="65"/>
      <c r="O28" s="86" t="str">
        <f>IF('1. Division'!AT21=13,IF(DB!DV30&lt;&gt;0,CONCATENATE(DB!CV30,"."),""),IF(DB!CI30&lt;&gt;0,CONCATENATE(DB!CP30,"."),""))</f>
        <v>20.</v>
      </c>
      <c r="P28" s="72" t="str">
        <f>IF('1. Division'!AT21=13,IF(DB!DV30&lt;&gt;0,DB!CX30,""),IF(DB!CI30&lt;&gt;0,DB!BM30,""))</f>
        <v>Watson</v>
      </c>
      <c r="Q28" s="272" t="str">
        <f>IF('1. Division'!AT21=13,IF(DB!DJ30&lt;&gt;0,CONCATENATE(DB!DJ30," point    "),""),IF(DB!BV30&lt;&gt;0,CONCATENATE(DB!BV30," point    "),""))</f>
        <v/>
      </c>
      <c r="R28" s="273"/>
      <c r="S28" s="274"/>
      <c r="T28" s="272" t="str">
        <f>IF('1. Division'!AT21=13,IF(DB!DV30&lt;&gt;0,CONCATENATE(DB!DV30," point   "),""),IF(DB!CI30&lt;&gt;0,CONCATENATE(DB!CI30," point   "),""))</f>
        <v xml:space="preserve">12 point   </v>
      </c>
      <c r="U28" s="286"/>
    </row>
    <row r="29" spans="1:33" ht="13.5" customHeight="1">
      <c r="A29" s="277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208"/>
      <c r="N29" s="65"/>
      <c r="O29" s="86" t="str">
        <f>IF('1. Division'!AT21=13,IF(DB!DV31&lt;&gt;0,CONCATENATE(DB!CV31,"."),""),IF(DB!CI31&lt;&gt;0,CONCATENATE(DB!CP31,"."),""))</f>
        <v>22.</v>
      </c>
      <c r="P29" s="72" t="str">
        <f>IF('1. Division'!AT21=13,IF(DB!DV31&lt;&gt;0,DB!CX31,""),IF(DB!CI31&lt;&gt;0,DB!BM31,""))</f>
        <v>Sergio</v>
      </c>
      <c r="Q29" s="272" t="str">
        <f>IF('1. Division'!AT21=13,IF(DB!DJ31&lt;&gt;0,CONCATENATE(DB!DJ31," point    "),""),IF(DB!BV31&lt;&gt;0,CONCATENATE(DB!BV31," point    "),""))</f>
        <v/>
      </c>
      <c r="R29" s="273"/>
      <c r="S29" s="274"/>
      <c r="T29" s="272" t="str">
        <f>IF('1. Division'!AT21=13,IF(DB!DV31&lt;&gt;0,CONCATENATE(DB!DV31," point   "),""),IF(DB!CI31&lt;&gt;0,CONCATENATE(DB!CI31," point   "),""))</f>
        <v xml:space="preserve">11 point   </v>
      </c>
      <c r="U29" s="286"/>
    </row>
    <row r="30" spans="1:33" ht="13.5" customHeight="1" thickBot="1">
      <c r="A30" s="277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208"/>
      <c r="N30" s="65"/>
      <c r="O30" s="86" t="str">
        <f>IF('1. Division'!AT21=13,IF(DB!DV32&lt;&gt;0,CONCATENATE(DB!CV32,"."),""),IF(DB!CI32&lt;&gt;0,CONCATENATE(DB!CP32,"."),""))</f>
        <v>22.</v>
      </c>
      <c r="P30" s="72" t="str">
        <f>IF('1. Division'!AT21=13,IF(DB!DV32&lt;&gt;0,DB!CX32,""),IF(DB!CI32&lt;&gt;0,DB!BM32,""))</f>
        <v>Zico</v>
      </c>
      <c r="Q30" s="272" t="str">
        <f>IF('1. Division'!AT21=13,IF(DB!DJ32&lt;&gt;0,CONCATENATE(DB!DJ32," point    "),""),IF(DB!BV32&lt;&gt;0,CONCATENATE(DB!BV32," point    "),""))</f>
        <v/>
      </c>
      <c r="R30" s="273"/>
      <c r="S30" s="274"/>
      <c r="T30" s="272" t="str">
        <f>IF('1. Division'!AT21=13,IF(DB!DV32&lt;&gt;0,CONCATENATE(DB!DV32," point   "),""),IF(DB!CI32&lt;&gt;0,CONCATENATE(DB!CI32," point   "),""))</f>
        <v xml:space="preserve">11 point   </v>
      </c>
      <c r="U30" s="286"/>
    </row>
    <row r="31" spans="1:33" ht="13.5" customHeight="1" thickBot="1">
      <c r="A31" s="63"/>
      <c r="B31" s="66" t="s">
        <v>83</v>
      </c>
      <c r="C31" s="66" t="s">
        <v>48</v>
      </c>
      <c r="D31" s="66" t="s">
        <v>32</v>
      </c>
      <c r="E31" s="66" t="s">
        <v>25</v>
      </c>
      <c r="F31" s="66" t="s">
        <v>84</v>
      </c>
      <c r="G31" s="66" t="s">
        <v>25</v>
      </c>
      <c r="H31" s="66" t="s">
        <v>33</v>
      </c>
      <c r="I31" s="66" t="s">
        <v>25</v>
      </c>
      <c r="J31" s="66" t="s">
        <v>78</v>
      </c>
      <c r="K31" s="64"/>
      <c r="L31" s="67" t="str">
        <f>IF('1. Division'!AT21=13,DB!CQ96,DB!CP96)</f>
        <v/>
      </c>
      <c r="M31" s="68"/>
      <c r="N31" s="65"/>
      <c r="O31" s="86" t="str">
        <f>IF('1. Division'!AT21=13,IF(DB!DV33&lt;&gt;0,CONCATENATE(DB!CV33,"."),""),IF(DB!CI33&lt;&gt;0,CONCATENATE(DB!CP33,"."),""))</f>
        <v>24.</v>
      </c>
      <c r="P31" s="72" t="str">
        <f>IF('1. Division'!AT21=13,IF(DB!DV33&lt;&gt;0,DB!CX33,""),IF(DB!CI33&lt;&gt;0,DB!BM33,""))</f>
        <v>Flinca</v>
      </c>
      <c r="Q31" s="272" t="str">
        <f>IF('1. Division'!AT21=13,IF(DB!DJ33&lt;&gt;0,CONCATENATE(DB!DJ33," point    "),""),IF(DB!BV33&lt;&gt;0,CONCATENATE(DB!BV33," point    "),""))</f>
        <v/>
      </c>
      <c r="R31" s="273"/>
      <c r="S31" s="274"/>
      <c r="T31" s="272" t="str">
        <f>IF('1. Division'!AT21=13,IF(DB!DV33&lt;&gt;0,CONCATENATE(DB!DV33," point   "),""),IF(DB!CI33&lt;&gt;0,CONCATENATE(DB!CI33," point   "),""))</f>
        <v xml:space="preserve">10 point   </v>
      </c>
      <c r="U31" s="286"/>
    </row>
    <row r="32" spans="1:33" ht="13.5" customHeight="1">
      <c r="A32" s="63"/>
      <c r="B32" s="69"/>
      <c r="C32" s="69"/>
      <c r="D32" s="64"/>
      <c r="E32" s="64"/>
      <c r="F32" s="64"/>
      <c r="G32" s="64"/>
      <c r="H32" s="64"/>
      <c r="I32" s="64"/>
      <c r="J32" s="64"/>
      <c r="K32" s="64"/>
      <c r="L32" s="64"/>
      <c r="M32" s="68"/>
      <c r="N32" s="65"/>
      <c r="O32" s="86" t="str">
        <f>IF('1. Division'!AT21=13,IF(DB!DV34&lt;&gt;0,CONCATENATE(DB!CV34,"."),""),IF(DB!CI34&lt;&gt;0,CONCATENATE(DB!CP34,"."),""))</f>
        <v>24.</v>
      </c>
      <c r="P32" s="72" t="str">
        <f>IF('1. Division'!AT21=13,IF(DB!DV34&lt;&gt;0,DB!CX34,""),IF(DB!CI34&lt;&gt;0,DB!BM34,""))</f>
        <v>Hede</v>
      </c>
      <c r="Q32" s="272" t="str">
        <f>IF('1. Division'!AT21=13,IF(DB!DJ34&lt;&gt;0,CONCATENATE(DB!DJ34," point    "),""),IF(DB!BV34&lt;&gt;0,CONCATENATE(DB!BV34," point    "),""))</f>
        <v/>
      </c>
      <c r="R32" s="273"/>
      <c r="S32" s="274"/>
      <c r="T32" s="272" t="str">
        <f>IF('1. Division'!AT21=13,IF(DB!DV34&lt;&gt;0,CONCATENATE(DB!DV34," point   "),""),IF(DB!CI34&lt;&gt;0,CONCATENATE(DB!CI34," point   "),""))</f>
        <v xml:space="preserve">10 point   </v>
      </c>
      <c r="U32" s="286"/>
    </row>
    <row r="33" spans="1:21" ht="13.5" customHeight="1">
      <c r="A33" s="70" t="str">
        <f>IF('1. Division'!AT21=13,IF(DB!BL97=0,"","%"),IF(DB!AX97=0,"","%"))</f>
        <v/>
      </c>
      <c r="B33" s="71" t="str">
        <f>IF('1. Division'!AT21=13,CONCATENATE(DB!AW97,"."),CONCATENATE(DB!AP97,"."))</f>
        <v>1.</v>
      </c>
      <c r="C33" s="72" t="str">
        <f>IF('1. Division'!AT21=13,DB!AZ97,DB!L97)</f>
        <v>IanRush</v>
      </c>
      <c r="D33" s="64">
        <f>IF('1. Division'!AT21=13,DB!BH97,DB!Y97)</f>
        <v>26</v>
      </c>
      <c r="E33" s="64">
        <f>RANK(D33,D33:D52,0)</f>
        <v>1</v>
      </c>
      <c r="F33" s="64">
        <f>IF('1. Division'!AT21=13,DB!BI97,DB!AD97)</f>
        <v>9</v>
      </c>
      <c r="G33" s="64">
        <f>RANK(F33,F33:F52,0)</f>
        <v>1</v>
      </c>
      <c r="H33" s="64">
        <f>IF('1. Division'!AT21=13,DB!BJ97,DB!AI97)</f>
        <v>30</v>
      </c>
      <c r="I33" s="64">
        <f>RANK(H33,H33:H52,0)</f>
        <v>1</v>
      </c>
      <c r="J33" s="64">
        <f>IF('1. Division'!AT21=13,DB!BK97,DB!AN97)</f>
        <v>3</v>
      </c>
      <c r="K33" s="64"/>
      <c r="L33" s="64" t="str">
        <f>IF('1. Division'!AT21=13,IF(DB!D1=DB!D2,DB!BO97,""),DB!CP97)</f>
        <v/>
      </c>
      <c r="M33" s="73"/>
      <c r="N33" s="65"/>
      <c r="O33" s="86" t="str">
        <f>IF('1. Division'!AT21=13,IF(DB!DV35&lt;&gt;0,CONCATENATE(DB!CV35,"."),""),IF(DB!CI35&lt;&gt;0,CONCATENATE(DB!CP35,"."),""))</f>
        <v>24.</v>
      </c>
      <c r="P33" s="72" t="str">
        <f>IF('1. Division'!AT21=13,IF(DB!DV35&lt;&gt;0,DB!CX35,""),IF(DB!CI35&lt;&gt;0,DB!BM35,""))</f>
        <v>Kailua</v>
      </c>
      <c r="Q33" s="272" t="str">
        <f>IF('1. Division'!AT21=13,IF(DB!DJ35&lt;&gt;0,CONCATENATE(DB!DJ35," point    "),""),IF(DB!BV35&lt;&gt;0,CONCATENATE(DB!BV35," point    "),""))</f>
        <v/>
      </c>
      <c r="R33" s="273"/>
      <c r="S33" s="274"/>
      <c r="T33" s="272" t="str">
        <f>IF('1. Division'!AT21=13,IF(DB!DV35&lt;&gt;0,CONCATENATE(DB!DV35," point   "),""),IF(DB!CI35&lt;&gt;0,CONCATENATE(DB!CI35," point   "),""))</f>
        <v xml:space="preserve">10 point   </v>
      </c>
      <c r="U33" s="286"/>
    </row>
    <row r="34" spans="1:21" ht="13.5" customHeight="1">
      <c r="A34" s="70" t="str">
        <f>IF('1. Division'!AT21=13,IF(DB!BL98=0,"","%"),IF(DB!AX98=0,"","%"))</f>
        <v/>
      </c>
      <c r="B34" s="71" t="str">
        <f>IF('1. Division'!AT21=13,CONCATENATE(DB!AW98,"."),CONCATENATE(DB!AP98,"."))</f>
        <v>2.</v>
      </c>
      <c r="C34" s="72" t="str">
        <f>IF('1. Division'!AT21=13,DB!AZ98,DB!L98)</f>
        <v>Harry</v>
      </c>
      <c r="D34" s="64">
        <f>IF('1. Division'!AT21=13,DB!BH98,DB!Y98)</f>
        <v>24</v>
      </c>
      <c r="E34" s="64">
        <f>RANK(D34,D33:D52,0)</f>
        <v>3</v>
      </c>
      <c r="F34" s="64">
        <f>IF('1. Division'!AT21=13,DB!BI98,DB!AD98)</f>
        <v>9</v>
      </c>
      <c r="G34" s="64">
        <f>RANK(F34,F33:F52,0)</f>
        <v>1</v>
      </c>
      <c r="H34" s="64">
        <f>IF('1. Division'!AT21=13,DB!BJ98,DB!AI98)</f>
        <v>30</v>
      </c>
      <c r="I34" s="64">
        <f>RANK(H34,H33:H52,0)</f>
        <v>1</v>
      </c>
      <c r="J34" s="64">
        <f>IF('1. Division'!AT21=13,DB!BK98,DB!AN98)</f>
        <v>5</v>
      </c>
      <c r="K34" s="64"/>
      <c r="L34" s="64" t="str">
        <f>IF('1. Division'!AT21=13,IF(DB!D1=DB!D2,DB!BO98,""),DB!CP98)</f>
        <v/>
      </c>
      <c r="M34" s="73"/>
      <c r="N34" s="65"/>
      <c r="O34" s="86" t="str">
        <f>IF('1. Division'!AT21=13,IF(DB!DV36&lt;&gt;0,CONCATENATE(DB!CV36,"."),""),IF(DB!CI36&lt;&gt;0,CONCATENATE(DB!CP36,"."),""))</f>
        <v>27.</v>
      </c>
      <c r="P34" s="72" t="str">
        <f>IF('1. Division'!AT21=13,IF(DB!DV36&lt;&gt;0,DB!CX36,""),IF(DB!CI36&lt;&gt;0,DB!BM36,""))</f>
        <v>Lund</v>
      </c>
      <c r="Q34" s="272" t="str">
        <f>IF('1. Division'!AT21=13,IF(DB!DJ36&lt;&gt;0,CONCATENATE(DB!DJ36," point    "),""),IF(DB!BV36&lt;&gt;0,CONCATENATE(DB!BV36," point    "),""))</f>
        <v xml:space="preserve">2 point    </v>
      </c>
      <c r="R34" s="273"/>
      <c r="S34" s="274"/>
      <c r="T34" s="272" t="str">
        <f>IF('1. Division'!AT21=13,IF(DB!DV36&lt;&gt;0,CONCATENATE(DB!DV36," point   "),""),IF(DB!CI36&lt;&gt;0,CONCATENATE(DB!CI36," point   "),""))</f>
        <v xml:space="preserve">10 point   </v>
      </c>
      <c r="U34" s="286"/>
    </row>
    <row r="35" spans="1:21" ht="13.5" customHeight="1">
      <c r="A35" s="70" t="str">
        <f>IF('1. Division'!AT21=13,IF(DB!BL99=0,"","%"),IF(DB!AX99=0,"","%"))</f>
        <v/>
      </c>
      <c r="B35" s="71" t="str">
        <f>IF('1. Division'!AT21=13,CONCATENATE(DB!AW99,"."),CONCATENATE(DB!AP99,"."))</f>
        <v>2.</v>
      </c>
      <c r="C35" s="72" t="str">
        <f>IF('1. Division'!AT21=13,DB!AZ99,DB!L99)</f>
        <v>McCoist</v>
      </c>
      <c r="D35" s="64">
        <f>IF('1. Division'!AT21=13,DB!BH99,DB!Y99)</f>
        <v>24</v>
      </c>
      <c r="E35" s="64">
        <f>RANK(D35,D33:D52,0)</f>
        <v>3</v>
      </c>
      <c r="F35" s="64">
        <f>IF('1. Division'!AT21=13,DB!BI99,DB!AD99)</f>
        <v>9</v>
      </c>
      <c r="G35" s="64">
        <f>RANK(F35,F33:F52,0)</f>
        <v>1</v>
      </c>
      <c r="H35" s="64">
        <f>IF('1. Division'!AT21=13,DB!BJ99,DB!AI99)</f>
        <v>30</v>
      </c>
      <c r="I35" s="64">
        <f>RANK(H35,H33:H52,0)</f>
        <v>1</v>
      </c>
      <c r="J35" s="64">
        <f>IF('1. Division'!AT21=13,DB!BK99,DB!AN99)</f>
        <v>5</v>
      </c>
      <c r="K35" s="64"/>
      <c r="L35" s="64" t="str">
        <f>IF('1. Division'!AT21=13,IF(DB!D1=DB!D2,DB!BO99,""),DB!CP99)</f>
        <v/>
      </c>
      <c r="M35" s="73"/>
      <c r="N35" s="65"/>
      <c r="O35" s="86" t="str">
        <f>IF('1. Division'!AT21=13,IF(DB!DV37&lt;&gt;0,CONCATENATE(DB!CV37,"."),""),IF(DB!CI37&lt;&gt;0,CONCATENATE(DB!CP37,"."),""))</f>
        <v>28.</v>
      </c>
      <c r="P35" s="72" t="str">
        <f>IF('1. Division'!AT21=13,IF(DB!DV37&lt;&gt;0,DB!CX37,""),IF(DB!CI37&lt;&gt;0,DB!BM37,""))</f>
        <v>Culopip</v>
      </c>
      <c r="Q35" s="272" t="str">
        <f>IF('1. Division'!AT21=13,IF(DB!DJ37&lt;&gt;0,CONCATENATE(DB!DJ37," point    "),""),IF(DB!BV37&lt;&gt;0,CONCATENATE(DB!BV37," point    "),""))</f>
        <v/>
      </c>
      <c r="R35" s="273"/>
      <c r="S35" s="274"/>
      <c r="T35" s="272" t="str">
        <f>IF('1. Division'!AT21=13,IF(DB!DV37&lt;&gt;0,CONCATENATE(DB!DV37," point   "),""),IF(DB!CI37&lt;&gt;0,CONCATENATE(DB!CI37," point   "),""))</f>
        <v xml:space="preserve">10 point   </v>
      </c>
      <c r="U35" s="286"/>
    </row>
    <row r="36" spans="1:21" ht="13.5" customHeight="1">
      <c r="A36" s="70" t="str">
        <f>IF('1. Division'!AT21=13,IF(DB!BL100=0,"","%"),IF(DB!AX100=0,"","%"))</f>
        <v/>
      </c>
      <c r="B36" s="71" t="str">
        <f>IF('1. Division'!AT21=13,CONCATENATE(DB!AW100,"."),CONCATENATE(DB!AP100,"."))</f>
        <v>4.</v>
      </c>
      <c r="C36" s="72" t="str">
        <f>IF('1. Division'!AT21=13,DB!AZ100,DB!L100)</f>
        <v>Watson</v>
      </c>
      <c r="D36" s="64">
        <f>IF('1. Division'!AT21=13,DB!BH100,DB!Y100)</f>
        <v>22</v>
      </c>
      <c r="E36" s="64">
        <f>RANK(D36,D33:D52,0)</f>
        <v>8</v>
      </c>
      <c r="F36" s="64">
        <f>IF('1. Division'!AT21=13,DB!BI100,DB!AD100)</f>
        <v>9</v>
      </c>
      <c r="G36" s="64">
        <f>RANK(F36,F33:F52,0)</f>
        <v>1</v>
      </c>
      <c r="H36" s="64">
        <f>IF('1. Division'!AT21=13,DB!BJ100,DB!AI100)</f>
        <v>30</v>
      </c>
      <c r="I36" s="64">
        <f>RANK(H36,H33:H52,0)</f>
        <v>1</v>
      </c>
      <c r="J36" s="64">
        <f>IF('1. Division'!AT21=13,DB!BK100,DB!AN100)</f>
        <v>10</v>
      </c>
      <c r="K36" s="64"/>
      <c r="L36" s="64" t="str">
        <f>IF('1. Division'!AT21=13,IF(DB!D1=DB!D2,DB!BO100,""),DB!CP100)</f>
        <v/>
      </c>
      <c r="M36" s="73"/>
      <c r="N36" s="65"/>
      <c r="O36" s="86" t="str">
        <f>IF('1. Division'!AT21=13,IF(DB!DV38&lt;&gt;0,CONCATENATE(DB!CV38,"."),""),IF(DB!CI38&lt;&gt;0,CONCATENATE(DB!CP38,"."),""))</f>
        <v>29.</v>
      </c>
      <c r="P36" s="72" t="str">
        <f>IF('1. Division'!AT21=13,IF(DB!DV38&lt;&gt;0,DB!CX38,""),IF(DB!CI38&lt;&gt;0,DB!BM38,""))</f>
        <v>Agger</v>
      </c>
      <c r="Q36" s="272" t="str">
        <f>IF('1. Division'!AT21=13,IF(DB!DJ38&lt;&gt;0,CONCATENATE(DB!DJ38," point    "),""),IF(DB!BV38&lt;&gt;0,CONCATENATE(DB!BV38," point    "),""))</f>
        <v/>
      </c>
      <c r="R36" s="273"/>
      <c r="S36" s="274"/>
      <c r="T36" s="272" t="str">
        <f>IF('1. Division'!AT21=13,IF(DB!DV38&lt;&gt;0,CONCATENATE(DB!DV38," point   "),""),IF(DB!CI38&lt;&gt;0,CONCATENATE(DB!CI38," point   "),""))</f>
        <v xml:space="preserve">9 point   </v>
      </c>
      <c r="U36" s="286"/>
    </row>
    <row r="37" spans="1:21" ht="13.5" customHeight="1">
      <c r="A37" s="70" t="str">
        <f>IF('1. Division'!AT21=13,IF(DB!BL101=0,"","%"),IF(DB!AX101=0,"","%"))</f>
        <v/>
      </c>
      <c r="B37" s="71" t="str">
        <f>IF('1. Division'!AT21=13,CONCATENATE(DB!AW101,"."),CONCATENATE(DB!AP101,"."))</f>
        <v>5.</v>
      </c>
      <c r="C37" s="72" t="str">
        <f>IF('1. Division'!AT21=13,DB!AZ101,DB!L101)</f>
        <v>Højgård</v>
      </c>
      <c r="D37" s="64">
        <f>IF('1. Division'!AT21=13,DB!BH101,DB!Y101)</f>
        <v>22</v>
      </c>
      <c r="E37" s="64">
        <f>RANK(D37,D33:D52,0)</f>
        <v>8</v>
      </c>
      <c r="F37" s="64">
        <f>IF('1. Division'!AT21=13,DB!BI101,DB!AD101)</f>
        <v>9</v>
      </c>
      <c r="G37" s="64">
        <f>RANK(F37,F33:F52,0)</f>
        <v>1</v>
      </c>
      <c r="H37" s="64">
        <f>IF('1. Division'!AT21=13,DB!BJ101,DB!AI101)</f>
        <v>29</v>
      </c>
      <c r="I37" s="64">
        <f>RANK(H37,H33:H52,0)</f>
        <v>9</v>
      </c>
      <c r="J37" s="64">
        <f>IF('1. Division'!AT21=13,DB!BK101,DB!AN101)</f>
        <v>18</v>
      </c>
      <c r="K37" s="64"/>
      <c r="L37" s="64" t="str">
        <f>IF('1. Division'!AT21=13,IF(DB!D1=DB!D2,DB!BO101,""),DB!CP101)</f>
        <v/>
      </c>
      <c r="M37" s="73"/>
      <c r="N37" s="65"/>
      <c r="O37" s="86" t="str">
        <f>IF('1. Division'!AT21=13,IF(DB!DV39&lt;&gt;0,CONCATENATE(DB!CV39,"."),""),IF(DB!CI39&lt;&gt;0,CONCATENATE(DB!CP39,"."),""))</f>
        <v>29.</v>
      </c>
      <c r="P37" s="72" t="str">
        <f>IF('1. Division'!AT21=13,IF(DB!DV39&lt;&gt;0,DB!CX39,""),IF(DB!CI39&lt;&gt;0,DB!BM39,""))</f>
        <v>ÅZÆTZØW</v>
      </c>
      <c r="Q37" s="272" t="str">
        <f>IF('1. Division'!AT21=13,IF(DB!DJ39&lt;&gt;0,CONCATENATE(DB!DJ39," point    "),""),IF(DB!BV39&lt;&gt;0,CONCATENATE(DB!BV39," point    "),""))</f>
        <v/>
      </c>
      <c r="R37" s="273"/>
      <c r="S37" s="274"/>
      <c r="T37" s="272" t="str">
        <f>IF('1. Division'!AT21=13,IF(DB!DV39&lt;&gt;0,CONCATENATE(DB!DV39," point   "),""),IF(DB!CI39&lt;&gt;0,CONCATENATE(DB!CI39," point   "),""))</f>
        <v xml:space="preserve">9 point   </v>
      </c>
      <c r="U37" s="286"/>
    </row>
    <row r="38" spans="1:21" ht="13.5" customHeight="1">
      <c r="A38" s="70" t="str">
        <f>IF('1. Division'!AT21=13,IF(DB!BL102=0,"","%"),IF(DB!AX102=0,"","%"))</f>
        <v/>
      </c>
      <c r="B38" s="71" t="str">
        <f>IF('1. Division'!AT21=13,CONCATENATE(DB!AW102,"."),CONCATENATE(DB!AP102,"."))</f>
        <v>6.</v>
      </c>
      <c r="C38" s="72" t="str">
        <f>IF('1. Division'!AT21=13,DB!AZ102,DB!L102)</f>
        <v>Culopip</v>
      </c>
      <c r="D38" s="64">
        <f>IF('1. Division'!AT21=13,DB!BH102,DB!Y102)</f>
        <v>22</v>
      </c>
      <c r="E38" s="64">
        <f>RANK(D38,D33:D52,0)</f>
        <v>8</v>
      </c>
      <c r="F38" s="64">
        <f>IF('1. Division'!AT21=13,DB!BI102,DB!AD102)</f>
        <v>8</v>
      </c>
      <c r="G38" s="64">
        <f>RANK(F38,F33:F52,0)</f>
        <v>9</v>
      </c>
      <c r="H38" s="64">
        <f>IF('1. Division'!AT21=13,DB!BJ102,DB!AI102)</f>
        <v>30</v>
      </c>
      <c r="I38" s="64">
        <f>RANK(H38,H33:H52,0)</f>
        <v>1</v>
      </c>
      <c r="J38" s="64">
        <f>IF('1. Division'!AT21=13,DB!BK102,DB!AN102)</f>
        <v>18</v>
      </c>
      <c r="K38" s="64"/>
      <c r="L38" s="64" t="str">
        <f>IF('1. Division'!AT21=13,IF(DB!D1=DB!D2,DB!BO102,""),DB!CP102)</f>
        <v/>
      </c>
      <c r="M38" s="73"/>
      <c r="N38" s="65"/>
      <c r="O38" s="86" t="str">
        <f>IF('1. Division'!AT21=13,IF(DB!DV40&lt;&gt;0,CONCATENATE(DB!CV40,"."),""),IF(DB!CI40&lt;&gt;0,CONCATENATE(DB!CP40,"."),""))</f>
        <v>31.</v>
      </c>
      <c r="P38" s="72" t="str">
        <f>IF('1. Division'!AT21=13,IF(DB!DV40&lt;&gt;0,DB!CX40,""),IF(DB!CI40&lt;&gt;0,DB!BM40,""))</f>
        <v>Fox</v>
      </c>
      <c r="Q38" s="272" t="str">
        <f>IF('1. Division'!AT21=13,IF(DB!DJ40&lt;&gt;0,CONCATENATE(DB!DJ40," point    "),""),IF(DB!BV40&lt;&gt;0,CONCATENATE(DB!BV40," point    "),""))</f>
        <v/>
      </c>
      <c r="R38" s="273"/>
      <c r="S38" s="274"/>
      <c r="T38" s="272" t="str">
        <f>IF('1. Division'!AT21=13,IF(DB!DV40&lt;&gt;0,CONCATENATE(DB!DV40," point   "),""),IF(DB!CI40&lt;&gt;0,CONCATENATE(DB!CI40," point   "),""))</f>
        <v xml:space="preserve">9 point   </v>
      </c>
      <c r="U38" s="286"/>
    </row>
    <row r="39" spans="1:21" ht="13.5" customHeight="1">
      <c r="A39" s="70" t="str">
        <f>IF('1. Division'!AT21=13,IF(DB!BL103=0,"","%"),IF(DB!AX103=0,"","%"))</f>
        <v/>
      </c>
      <c r="B39" s="71" t="str">
        <f>IF('1. Division'!AT21=13,CONCATENATE(DB!AW103,"."),CONCATENATE(DB!AP103,"."))</f>
        <v>7.</v>
      </c>
      <c r="C39" s="72" t="str">
        <f>IF('1. Division'!AT21=13,DB!AZ103,DB!L103)</f>
        <v>MFP</v>
      </c>
      <c r="D39" s="64">
        <f>IF('1. Division'!AT21=13,DB!BH103,DB!Y103)</f>
        <v>21</v>
      </c>
      <c r="E39" s="64">
        <f>RANK(D39,D33:D52,0)</f>
        <v>16</v>
      </c>
      <c r="F39" s="64">
        <f>IF('1. Division'!AT21=13,DB!BI103,DB!AD103)</f>
        <v>9</v>
      </c>
      <c r="G39" s="64">
        <f>RANK(F39,F33:F52,0)</f>
        <v>1</v>
      </c>
      <c r="H39" s="64">
        <f>IF('1. Division'!AT21=13,DB!BJ103,DB!AI103)</f>
        <v>30</v>
      </c>
      <c r="I39" s="64">
        <f>RANK(H39,H33:H52,0)</f>
        <v>1</v>
      </c>
      <c r="J39" s="64">
        <f>IF('1. Division'!AT21=13,DB!BK103,DB!AN103)</f>
        <v>18</v>
      </c>
      <c r="K39" s="64"/>
      <c r="L39" s="64" t="str">
        <f>IF('1. Division'!AT21=13,IF(DB!D1=DB!D2,DB!BO103,""),DB!CP103)</f>
        <v/>
      </c>
      <c r="M39" s="73"/>
      <c r="N39" s="65"/>
      <c r="O39" s="86" t="str">
        <f>IF('1. Division'!AT21=13,IF(DB!DV41&lt;&gt;0,CONCATENATE(DB!CV41,"."),""),IF(DB!CI41&lt;&gt;0,CONCATENATE(DB!CP41,"."),""))</f>
        <v>31.</v>
      </c>
      <c r="P39" s="72" t="str">
        <f>IF('1. Division'!AT21=13,IF(DB!DV41&lt;&gt;0,DB!CX41,""),IF(DB!CI41&lt;&gt;0,DB!BM41,""))</f>
        <v>Piquet</v>
      </c>
      <c r="Q39" s="272" t="str">
        <f>IF('1. Division'!AT21=13,IF(DB!DJ41&lt;&gt;0,CONCATENATE(DB!DJ41," point    "),""),IF(DB!BV41&lt;&gt;0,CONCATENATE(DB!BV41," point    "),""))</f>
        <v/>
      </c>
      <c r="R39" s="273"/>
      <c r="S39" s="274"/>
      <c r="T39" s="272" t="str">
        <f>IF('1. Division'!AT21=13,IF(DB!DV41&lt;&gt;0,CONCATENATE(DB!DV41," point   "),""),IF(DB!CI41&lt;&gt;0,CONCATENATE(DB!CI41," point   "),""))</f>
        <v xml:space="preserve">9 point   </v>
      </c>
      <c r="U39" s="286"/>
    </row>
    <row r="40" spans="1:21" ht="13.5" customHeight="1">
      <c r="A40" s="70" t="str">
        <f>IF('1. Division'!AT21=13,IF(DB!BL104=0,"","%"),IF(DB!AX104=0,"","%"))</f>
        <v/>
      </c>
      <c r="B40" s="71" t="str">
        <f>IF('1. Division'!AT21=13,CONCATENATE(DB!AW104,"."),CONCATENATE(DB!AP104,"."))</f>
        <v>8.</v>
      </c>
      <c r="C40" s="72" t="str">
        <f>IF('1. Division'!AT21=13,DB!AZ104,DB!L104)</f>
        <v>SPVK</v>
      </c>
      <c r="D40" s="64">
        <f>IF('1. Division'!AT21=13,DB!BH104,DB!Y104)</f>
        <v>25</v>
      </c>
      <c r="E40" s="64">
        <f>RANK(D40,D33:D52,0)</f>
        <v>2</v>
      </c>
      <c r="F40" s="64">
        <f>IF('1. Division'!AT21=13,DB!BI104,DB!AD104)</f>
        <v>8</v>
      </c>
      <c r="G40" s="64">
        <f>RANK(F40,F33:F52,0)</f>
        <v>9</v>
      </c>
      <c r="H40" s="64">
        <f>IF('1. Division'!AT21=13,DB!BJ104,DB!AI104)</f>
        <v>29</v>
      </c>
      <c r="I40" s="64">
        <f>RANK(H40,H33:H52,0)</f>
        <v>9</v>
      </c>
      <c r="J40" s="64">
        <f>IF('1. Division'!AT21=13,DB!BK104,DB!AN104)</f>
        <v>20</v>
      </c>
      <c r="K40" s="64"/>
      <c r="L40" s="64" t="str">
        <f>IF('1. Division'!AT21=13,IF(DB!D1=DB!D2,DB!BO104,""),DB!CP104)</f>
        <v/>
      </c>
      <c r="M40" s="73"/>
      <c r="N40" s="65"/>
      <c r="O40" s="86" t="str">
        <f>IF('1. Division'!AT21=13,IF(DB!DV42&lt;&gt;0,CONCATENATE(DB!CV42,"."),""),IF(DB!CI42&lt;&gt;0,CONCATENATE(DB!CP42,"."),""))</f>
        <v>33.</v>
      </c>
      <c r="P40" s="72" t="str">
        <f>IF('1. Division'!AT21=13,IF(DB!DV42&lt;&gt;0,DB!CX42,""),IF(DB!CI42&lt;&gt;0,DB!BM42,""))</f>
        <v>Randers</v>
      </c>
      <c r="Q40" s="272" t="str">
        <f>IF('1. Division'!AT21=13,IF(DB!DJ42&lt;&gt;0,CONCATENATE(DB!DJ42," point    "),""),IF(DB!BV42&lt;&gt;0,CONCATENATE(DB!BV42," point    "),""))</f>
        <v/>
      </c>
      <c r="R40" s="273"/>
      <c r="S40" s="274"/>
      <c r="T40" s="272" t="str">
        <f>IF('1. Division'!AT21=13,IF(DB!DV42&lt;&gt;0,CONCATENATE(DB!DV42," point   "),""),IF(DB!CI42&lt;&gt;0,CONCATENATE(DB!CI42," point   "),""))</f>
        <v xml:space="preserve">8 point   </v>
      </c>
      <c r="U40" s="286"/>
    </row>
    <row r="41" spans="1:21" ht="13.5" customHeight="1">
      <c r="A41" s="70" t="str">
        <f>IF('1. Division'!AT21=13,IF(DB!BL105=0,"","%"),IF(DB!AX105=0,"","%"))</f>
        <v/>
      </c>
      <c r="B41" s="71" t="str">
        <f>IF('1. Division'!AT21=13,CONCATENATE(DB!AW105,"."),CONCATENATE(DB!AP105,"."))</f>
        <v>9.</v>
      </c>
      <c r="C41" s="72" t="str">
        <f>IF('1. Division'!AT21=13,DB!AZ105,DB!L105)</f>
        <v>Lions</v>
      </c>
      <c r="D41" s="64">
        <f>IF('1. Division'!AT21=13,DB!BH105,DB!Y105)</f>
        <v>24</v>
      </c>
      <c r="E41" s="64">
        <f>RANK(D41,D33:D52,0)</f>
        <v>3</v>
      </c>
      <c r="F41" s="64">
        <f>IF('1. Division'!AT21=13,DB!BI105,DB!AD105)</f>
        <v>7</v>
      </c>
      <c r="G41" s="64">
        <f>RANK(F41,F33:F52,0)</f>
        <v>16</v>
      </c>
      <c r="H41" s="64">
        <f>IF('1. Division'!AT21=13,DB!BJ105,DB!AI105)</f>
        <v>30</v>
      </c>
      <c r="I41" s="64">
        <f>RANK(H41,H33:H52,0)</f>
        <v>1</v>
      </c>
      <c r="J41" s="64">
        <f>IF('1. Division'!AT21=13,DB!BK105,DB!AN105)</f>
        <v>20</v>
      </c>
      <c r="K41" s="64"/>
      <c r="L41" s="64" t="str">
        <f>IF('1. Division'!AT21=13,IF(DB!D1=DB!D2,DB!BO105,""),DB!CP105)</f>
        <v/>
      </c>
      <c r="M41" s="73"/>
      <c r="N41" s="65"/>
      <c r="O41" s="86" t="str">
        <f>IF('1. Division'!AT21=13,IF(DB!DV43&lt;&gt;0,CONCATENATE(DB!CV43,"."),""),IF(DB!CI43&lt;&gt;0,CONCATENATE(DB!CP43,"."),""))</f>
        <v>34.</v>
      </c>
      <c r="P41" s="72" t="str">
        <f>IF('1. Division'!AT21=13,IF(DB!DV43&lt;&gt;0,DB!CX43,""),IF(DB!CI43&lt;&gt;0,DB!BM43,""))</f>
        <v>Select</v>
      </c>
      <c r="Q41" s="272" t="str">
        <f>IF('1. Division'!AT21=13,IF(DB!DJ43&lt;&gt;0,CONCATENATE(DB!DJ43," point    "),""),IF(DB!BV43&lt;&gt;0,CONCATENATE(DB!BV43," point    "),""))</f>
        <v xml:space="preserve">2 point    </v>
      </c>
      <c r="R41" s="273"/>
      <c r="S41" s="274"/>
      <c r="T41" s="272" t="str">
        <f>IF('1. Division'!AT21=13,IF(DB!DV43&lt;&gt;0,CONCATENATE(DB!DV43," point   "),""),IF(DB!CI43&lt;&gt;0,CONCATENATE(DB!CI43," point   "),""))</f>
        <v xml:space="preserve">7 point   </v>
      </c>
      <c r="U41" s="286"/>
    </row>
    <row r="42" spans="1:21" ht="13.5" customHeight="1">
      <c r="A42" s="70" t="str">
        <f>IF('1. Division'!AT21=13,IF(DB!BL106=0,"","%"),IF(DB!AX106=0,"","%"))</f>
        <v/>
      </c>
      <c r="B42" s="71" t="str">
        <f>IF('1. Division'!AT21=13,CONCATENATE(DB!AW106,"."),CONCATENATE(DB!AP106,"."))</f>
        <v>10.</v>
      </c>
      <c r="C42" s="72" t="str">
        <f>IF('1. Division'!AT21=13,DB!AZ106,DB!L106)</f>
        <v>Forest</v>
      </c>
      <c r="D42" s="64">
        <f>IF('1. Division'!AT21=13,DB!BH106,DB!Y106)</f>
        <v>23</v>
      </c>
      <c r="E42" s="64">
        <f>RANK(D42,D33:D52,0)</f>
        <v>6</v>
      </c>
      <c r="F42" s="64">
        <f>IF('1. Division'!AT21=13,DB!BI106,DB!AD106)</f>
        <v>9</v>
      </c>
      <c r="G42" s="64">
        <f>RANK(F42,F33:F52,0)</f>
        <v>1</v>
      </c>
      <c r="H42" s="64">
        <f>IF('1. Division'!AT21=13,DB!BJ106,DB!AI106)</f>
        <v>28</v>
      </c>
      <c r="I42" s="64">
        <f>RANK(H42,H33:H52,0)</f>
        <v>13</v>
      </c>
      <c r="J42" s="64">
        <f>IF('1. Division'!AT21=13,DB!BK106,DB!AN106)</f>
        <v>20</v>
      </c>
      <c r="K42" s="64"/>
      <c r="L42" s="64" t="str">
        <f>IF('1. Division'!AT21=13,IF(DB!D1=DB!D2,DB!BO106,""),DB!CP106)</f>
        <v/>
      </c>
      <c r="M42" s="73"/>
      <c r="N42" s="65"/>
      <c r="O42" s="86" t="str">
        <f>IF('1. Division'!AT21=13,IF(DB!DV44&lt;&gt;0,CONCATENATE(DB!CV44,"."),""),IF(DB!CI44&lt;&gt;0,CONCATENATE(DB!CP44,"."),""))</f>
        <v>34.</v>
      </c>
      <c r="P42" s="72" t="str">
        <f>IF('1. Division'!AT21=13,IF(DB!DV44&lt;&gt;0,DB!CX44,""),IF(DB!CI44&lt;&gt;0,DB!BM44,""))</f>
        <v>Steam</v>
      </c>
      <c r="Q42" s="272" t="str">
        <f>IF('1. Division'!AT21=13,IF(DB!DJ44&lt;&gt;0,CONCATENATE(DB!DJ44," point    "),""),IF(DB!BV44&lt;&gt;0,CONCATENATE(DB!BV44," point    "),""))</f>
        <v/>
      </c>
      <c r="R42" s="273"/>
      <c r="S42" s="274"/>
      <c r="T42" s="272" t="str">
        <f>IF('1. Division'!AT21=13,IF(DB!DV44&lt;&gt;0,CONCATENATE(DB!DV44," point   "),""),IF(DB!CI44&lt;&gt;0,CONCATENATE(DB!CI44," point   "),""))</f>
        <v xml:space="preserve">7 point   </v>
      </c>
      <c r="U42" s="286"/>
    </row>
    <row r="43" spans="1:21" ht="13.5" customHeight="1">
      <c r="A43" s="70" t="str">
        <f>IF('1. Division'!AT21=13,IF(DB!BL107=0,"","%"),IF(DB!AX107=0,"","%"))</f>
        <v/>
      </c>
      <c r="B43" s="71" t="str">
        <f>IF('1. Division'!AT21=13,CONCATENATE(DB!AW107,"."),CONCATENATE(DB!AP107,"."))</f>
        <v>11.</v>
      </c>
      <c r="C43" s="72" t="str">
        <f>IF('1. Division'!AT21=13,DB!AZ107,DB!L107)</f>
        <v>Malthe</v>
      </c>
      <c r="D43" s="64">
        <f>IF('1. Division'!AT21=13,DB!BH107,DB!Y107)</f>
        <v>23</v>
      </c>
      <c r="E43" s="64">
        <f>RANK(D43,D33:D52,0)</f>
        <v>6</v>
      </c>
      <c r="F43" s="64">
        <f>IF('1. Division'!AT21=13,DB!BI107,DB!AD107)</f>
        <v>8</v>
      </c>
      <c r="G43" s="64">
        <f>RANK(F43,F33:F52,0)</f>
        <v>9</v>
      </c>
      <c r="H43" s="64">
        <f>IF('1. Division'!AT21=13,DB!BJ107,DB!AI107)</f>
        <v>29</v>
      </c>
      <c r="I43" s="64">
        <f>RANK(H43,H33:H52,0)</f>
        <v>9</v>
      </c>
      <c r="J43" s="64">
        <f>IF('1. Division'!AT21=13,DB!BK107,DB!AN107)</f>
        <v>24</v>
      </c>
      <c r="K43" s="64"/>
      <c r="L43" s="64" t="str">
        <f>IF('1. Division'!AT21=13,IF(DB!D1=DB!D2,DB!BO107,""),DB!CP107)</f>
        <v/>
      </c>
      <c r="M43" s="73"/>
      <c r="N43" s="65"/>
      <c r="O43" s="86" t="str">
        <f>IF('1. Division'!AT21=13,IF(DB!DV45&lt;&gt;0,CONCATENATE(DB!CV45,"."),""),IF(DB!CI45&lt;&gt;0,CONCATENATE(DB!CP45,"."),""))</f>
        <v>36.</v>
      </c>
      <c r="P43" s="72" t="str">
        <f>IF('1. Division'!AT21=13,IF(DB!DV45&lt;&gt;0,DB!CX45,""),IF(DB!CI45&lt;&gt;0,DB!BM45,""))</f>
        <v>MFP</v>
      </c>
      <c r="Q43" s="272" t="str">
        <f>IF('1. Division'!AT21=13,IF(DB!DJ45&lt;&gt;0,CONCATENATE(DB!DJ45," point    "),""),IF(DB!BV45&lt;&gt;0,CONCATENATE(DB!BV45," point    "),""))</f>
        <v xml:space="preserve">2 point    </v>
      </c>
      <c r="R43" s="273"/>
      <c r="S43" s="274"/>
      <c r="T43" s="272" t="str">
        <f>IF('1. Division'!AT21=13,IF(DB!DV45&lt;&gt;0,CONCATENATE(DB!DV45," point   "),""),IF(DB!CI45&lt;&gt;0,CONCATENATE(DB!CI45," point   "),""))</f>
        <v xml:space="preserve">6 point   </v>
      </c>
      <c r="U43" s="286"/>
    </row>
    <row r="44" spans="1:21" ht="13.5" customHeight="1">
      <c r="A44" s="70" t="str">
        <f>IF('1. Division'!AT21=13,IF(DB!BL108=0,"","%"),IF(DB!AX108=0,"","%"))</f>
        <v/>
      </c>
      <c r="B44" s="71" t="str">
        <f>IF('1. Division'!AT21=13,CONCATENATE(DB!AW108,"."),CONCATENATE(DB!AP108,"."))</f>
        <v>12.</v>
      </c>
      <c r="C44" s="72" t="str">
        <f>IF('1. Division'!AT21=13,DB!AZ108,DB!L108)</f>
        <v>Anderup</v>
      </c>
      <c r="D44" s="64">
        <f>IF('1. Division'!AT21=13,DB!BH108,DB!Y108)</f>
        <v>22</v>
      </c>
      <c r="E44" s="64">
        <f>RANK(D44,D33:D52,0)</f>
        <v>8</v>
      </c>
      <c r="F44" s="64">
        <f>IF('1. Division'!AT21=13,DB!BI108,DB!AD108)</f>
        <v>8</v>
      </c>
      <c r="G44" s="64">
        <f>RANK(F44,F33:F52,0)</f>
        <v>9</v>
      </c>
      <c r="H44" s="64">
        <f>IF('1. Division'!AT21=13,DB!BJ108,DB!AI108)</f>
        <v>29</v>
      </c>
      <c r="I44" s="64">
        <f>RANK(H44,H33:H52,0)</f>
        <v>9</v>
      </c>
      <c r="J44" s="64">
        <f>IF('1. Division'!AT21=13,DB!BK108,DB!AN108)</f>
        <v>26</v>
      </c>
      <c r="K44" s="64"/>
      <c r="L44" s="64" t="str">
        <f>IF('1. Division'!AT21=13,IF(DB!D1=DB!D2,DB!BO108,""),DB!CP108)</f>
        <v/>
      </c>
      <c r="M44" s="73"/>
      <c r="N44" s="65"/>
      <c r="O44" s="86" t="str">
        <f>IF('1. Division'!AT21=13,IF(DB!DV46&lt;&gt;0,CONCATENATE(DB!CV46,"."),""),IF(DB!CI46&lt;&gt;0,CONCATENATE(DB!CP46,"."),""))</f>
        <v>37.</v>
      </c>
      <c r="P44" s="72" t="str">
        <f>IF('1. Division'!AT21=13,IF(DB!DV46&lt;&gt;0,DB!CX46,""),IF(DB!CI46&lt;&gt;0,DB!BM46,""))</f>
        <v>Forest</v>
      </c>
      <c r="Q44" s="272" t="str">
        <f>IF('1. Division'!AT21=13,IF(DB!DJ46&lt;&gt;0,CONCATENATE(DB!DJ46," point    "),""),IF(DB!BV46&lt;&gt;0,CONCATENATE(DB!BV46," point    "),""))</f>
        <v/>
      </c>
      <c r="R44" s="273"/>
      <c r="S44" s="274"/>
      <c r="T44" s="272" t="str">
        <f>IF('1. Division'!AT21=13,IF(DB!DV46&lt;&gt;0,CONCATENATE(DB!DV46," point   "),""),IF(DB!CI46&lt;&gt;0,CONCATENATE(DB!CI46," point   "),""))</f>
        <v xml:space="preserve">5 point   </v>
      </c>
      <c r="U44" s="286"/>
    </row>
    <row r="45" spans="1:21" ht="13.5" customHeight="1">
      <c r="A45" s="70" t="str">
        <f>IF('1. Division'!AT21=13,IF(DB!BL109=0,"","%"),IF(DB!AX109=0,"","%"))</f>
        <v/>
      </c>
      <c r="B45" s="71" t="str">
        <f>IF('1. Division'!AT21=13,CONCATENATE(DB!AW109,"."),CONCATENATE(DB!AP109,"."))</f>
        <v>13.</v>
      </c>
      <c r="C45" s="72" t="str">
        <f>IF('1. Division'!AT21=13,DB!AZ109,DB!L109)</f>
        <v>Sergio</v>
      </c>
      <c r="D45" s="64">
        <f>IF('1. Division'!AT21=13,DB!BH109,DB!Y109)</f>
        <v>22</v>
      </c>
      <c r="E45" s="64">
        <f>RANK(D45,D33:D52,0)</f>
        <v>8</v>
      </c>
      <c r="F45" s="64">
        <f>IF('1. Division'!AT21=13,DB!BI109,DB!AD109)</f>
        <v>9</v>
      </c>
      <c r="G45" s="64">
        <f>RANK(F45,F33:F52,0)</f>
        <v>1</v>
      </c>
      <c r="H45" s="64">
        <f>IF('1. Division'!AT21=13,DB!BJ109,DB!AI109)</f>
        <v>27</v>
      </c>
      <c r="I45" s="64">
        <f>RANK(H45,H33:H52,0)</f>
        <v>18</v>
      </c>
      <c r="J45" s="64">
        <f>IF('1. Division'!AT21=13,DB!BK109,DB!AN109)</f>
        <v>27</v>
      </c>
      <c r="K45" s="64"/>
      <c r="L45" s="64" t="str">
        <f>IF('1. Division'!AT21=13,IF(DB!D1=DB!D2,DB!BO109,""),DB!CP109)</f>
        <v/>
      </c>
      <c r="M45" s="68"/>
      <c r="N45" s="65"/>
      <c r="O45" s="86" t="str">
        <f>IF('1. Division'!AT21=13,IF(DB!DV47&lt;&gt;0,CONCATENATE(DB!CV47,"."),""),IF(DB!CI47&lt;&gt;0,CONCATENATE(DB!CP47,"."),""))</f>
        <v>37.</v>
      </c>
      <c r="P45" s="72" t="str">
        <f>IF('1. Division'!AT21=13,IF(DB!DV47&lt;&gt;0,DB!CX47,""),IF(DB!CI47&lt;&gt;0,DB!BM47,""))</f>
        <v>LUFCMOT</v>
      </c>
      <c r="Q45" s="272" t="str">
        <f>IF('1. Division'!AT21=13,IF(DB!DJ47&lt;&gt;0,CONCATENATE(DB!DJ47," point    "),""),IF(DB!BV47&lt;&gt;0,CONCATENATE(DB!BV47," point    "),""))</f>
        <v/>
      </c>
      <c r="R45" s="273"/>
      <c r="S45" s="274"/>
      <c r="T45" s="272" t="str">
        <f>IF('1. Division'!AT21=13,IF(DB!DV47&lt;&gt;0,CONCATENATE(DB!DV47," point   "),""),IF(DB!CI47&lt;&gt;0,CONCATENATE(DB!CI47," point   "),""))</f>
        <v xml:space="preserve">5 point   </v>
      </c>
      <c r="U45" s="286"/>
    </row>
    <row r="46" spans="1:21" ht="13.5" customHeight="1">
      <c r="A46" s="70" t="str">
        <f>IF('1. Division'!AT21=13,IF(DB!BL110=0,"","%"),IF(DB!AX110=0,"","%"))</f>
        <v/>
      </c>
      <c r="B46" s="71" t="str">
        <f>IF('1. Division'!AT21=13,CONCATENATE(DB!AW110,"."),CONCATENATE(DB!AP110,"."))</f>
        <v>14.</v>
      </c>
      <c r="C46" s="72" t="str">
        <f>IF('1. Division'!AT21=13,DB!AZ110,DB!L110)</f>
        <v>Agger</v>
      </c>
      <c r="D46" s="64">
        <f>IF('1. Division'!AT21=13,DB!BH110,DB!Y110)</f>
        <v>22</v>
      </c>
      <c r="E46" s="64">
        <f>RANK(D46,D33:D52,0)</f>
        <v>8</v>
      </c>
      <c r="F46" s="64">
        <f>IF('1. Division'!AT21=13,DB!BI110,DB!AD110)</f>
        <v>8</v>
      </c>
      <c r="G46" s="64">
        <f>RANK(F46,F33:F52,0)</f>
        <v>9</v>
      </c>
      <c r="H46" s="64">
        <f>IF('1. Division'!AT21=13,DB!BJ110,DB!AI110)</f>
        <v>28</v>
      </c>
      <c r="I46" s="64">
        <f>RANK(H46,H33:H52,0)</f>
        <v>13</v>
      </c>
      <c r="J46" s="64">
        <f>IF('1. Division'!AT21=13,DB!BK110,DB!AN110)</f>
        <v>30</v>
      </c>
      <c r="K46" s="64"/>
      <c r="L46" s="64" t="str">
        <f>IF('1. Division'!AT21=13,IF(DB!D1=DB!D2,DB!BO110,""),DB!CP110)</f>
        <v/>
      </c>
      <c r="M46" s="68"/>
      <c r="N46" s="65"/>
      <c r="O46" s="86" t="str">
        <f>IF('1. Division'!AT21=13,IF(DB!DV48&lt;&gt;0,CONCATENATE(DB!CV48,"."),""),IF(DB!CI48&lt;&gt;0,CONCATENATE(DB!CP48,"."),""))</f>
        <v>37.</v>
      </c>
      <c r="P46" s="72" t="str">
        <f>IF('1. Division'!AT21=13,IF(DB!DV48&lt;&gt;0,DB!CX48,""),IF(DB!CI48&lt;&gt;0,DB!BM48,""))</f>
        <v>Schøn</v>
      </c>
      <c r="Q46" s="272" t="str">
        <f>IF('1. Division'!AT21=13,IF(DB!DJ48&lt;&gt;0,CONCATENATE(DB!DJ48," point    "),""),IF(DB!BV48&lt;&gt;0,CONCATENATE(DB!BV48," point    "),""))</f>
        <v/>
      </c>
      <c r="R46" s="273"/>
      <c r="S46" s="274"/>
      <c r="T46" s="272" t="str">
        <f>IF('1. Division'!AT21=13,IF(DB!DV48&lt;&gt;0,CONCATENATE(DB!DV48," point   "),""),IF(DB!CI48&lt;&gt;0,CONCATENATE(DB!CI48," point   "),""))</f>
        <v xml:space="preserve">5 point   </v>
      </c>
      <c r="U46" s="286"/>
    </row>
    <row r="47" spans="1:21" ht="13.5" customHeight="1">
      <c r="A47" s="70" t="str">
        <f>IF('1. Division'!AT21=13,IF(DB!BL111=0,"","%"),IF(DB!AX111=0,"","%"))</f>
        <v/>
      </c>
      <c r="B47" s="71" t="str">
        <f>IF('1. Division'!AT21=13,CONCATENATE(DB!AW111,"."),CONCATENATE(DB!AP111,"."))</f>
        <v>14.</v>
      </c>
      <c r="C47" s="72" t="str">
        <f>IF('1. Division'!AT21=13,DB!AZ111,DB!L111)</f>
        <v>Cottee</v>
      </c>
      <c r="D47" s="64">
        <f>IF('1. Division'!AT21=13,DB!BH111,DB!Y111)</f>
        <v>22</v>
      </c>
      <c r="E47" s="64">
        <f>RANK(D47,D33:D52,0)</f>
        <v>8</v>
      </c>
      <c r="F47" s="64">
        <f>IF('1. Division'!AT21=13,DB!BI111,DB!AD111)</f>
        <v>8</v>
      </c>
      <c r="G47" s="64">
        <f>RANK(F47,F33:F52,0)</f>
        <v>9</v>
      </c>
      <c r="H47" s="64">
        <f>IF('1. Division'!AT21=13,DB!BJ111,DB!AI111)</f>
        <v>28</v>
      </c>
      <c r="I47" s="64">
        <f>RANK(H47,H33:H52,0)</f>
        <v>13</v>
      </c>
      <c r="J47" s="64">
        <f>IF('1. Division'!AT21=13,DB!BK111,DB!AN111)</f>
        <v>30</v>
      </c>
      <c r="K47" s="64"/>
      <c r="L47" s="64" t="str">
        <f>IF('1. Division'!AT21=13,IF(DB!D1=DB!D2,DB!BO111,""),DB!CP111)</f>
        <v/>
      </c>
      <c r="M47" s="68"/>
      <c r="N47" s="65"/>
      <c r="O47" s="86" t="str">
        <f>IF('1. Division'!AT21=13,IF(DB!DV49&lt;&gt;0,CONCATENATE(DB!CV49,"."),""),IF(DB!CI49&lt;&gt;0,CONCATENATE(DB!CP49,"."),""))</f>
        <v>40.</v>
      </c>
      <c r="P47" s="72" t="str">
        <f>IF('1. Division'!AT21=13,IF(DB!DV49&lt;&gt;0,DB!CX49,""),IF(DB!CI49&lt;&gt;0,DB!BM49,""))</f>
        <v>Far</v>
      </c>
      <c r="Q47" s="272" t="str">
        <f>IF('1. Division'!AT21=13,IF(DB!DJ49&lt;&gt;0,CONCATENATE(DB!DJ49," point    "),""),IF(DB!BV49&lt;&gt;0,CONCATENATE(DB!BV49," point    "),""))</f>
        <v xml:space="preserve">2 point    </v>
      </c>
      <c r="R47" s="273"/>
      <c r="S47" s="274"/>
      <c r="T47" s="272" t="str">
        <f>IF('1. Division'!AT21=13,IF(DB!DV49&lt;&gt;0,CONCATENATE(DB!DV49," point   "),""),IF(DB!CI49&lt;&gt;0,CONCATENATE(DB!CI49," point   "),""))</f>
        <v xml:space="preserve">5 point   </v>
      </c>
      <c r="U47" s="286"/>
    </row>
    <row r="48" spans="1:21" ht="13.5" customHeight="1">
      <c r="A48" s="70" t="str">
        <f>IF('1. Division'!AT21=13,IF(DB!BL112=0,"","%"),IF(DB!AX112=0,"","%"))</f>
        <v/>
      </c>
      <c r="B48" s="71" t="str">
        <f>IF('1. Division'!AT21=13,CONCATENATE(DB!AW112,"."),CONCATENATE(DB!AP112,"."))</f>
        <v>16.</v>
      </c>
      <c r="C48" s="72" t="str">
        <f>IF('1. Division'!AT21=13,DB!AZ112,DB!L112)</f>
        <v>Tynde</v>
      </c>
      <c r="D48" s="64">
        <f>IF('1. Division'!AT21=13,DB!BH112,DB!Y112)</f>
        <v>21</v>
      </c>
      <c r="E48" s="64">
        <f>RANK(D48,D33:D52,0)</f>
        <v>16</v>
      </c>
      <c r="F48" s="64">
        <f>IF('1. Division'!AT21=13,DB!BI112,DB!AD112)</f>
        <v>7</v>
      </c>
      <c r="G48" s="64">
        <f>RANK(F48,F33:F52,0)</f>
        <v>16</v>
      </c>
      <c r="H48" s="64">
        <f>IF('1. Division'!AT21=13,DB!BJ112,DB!AI112)</f>
        <v>30</v>
      </c>
      <c r="I48" s="64">
        <f>RANK(H48,H33:H52,0)</f>
        <v>1</v>
      </c>
      <c r="J48" s="64">
        <f>IF('1. Division'!AT21=13,DB!BK112,DB!AN112)</f>
        <v>33</v>
      </c>
      <c r="K48" s="64"/>
      <c r="L48" s="64" t="str">
        <f>IF('1. Division'!AT21=13,IF(DB!D1=DB!D2,DB!BO112,""),DB!CP112)</f>
        <v/>
      </c>
      <c r="M48" s="68"/>
      <c r="N48" s="65"/>
      <c r="O48" s="86" t="str">
        <f>IF('1. Division'!AT21=13,IF(DB!DV50&lt;&gt;0,CONCATENATE(DB!CV50,"."),""),IF(DB!CI50&lt;&gt;0,CONCATENATE(DB!CP50,"."),""))</f>
        <v>40.</v>
      </c>
      <c r="P48" s="72" t="str">
        <f>IF('1. Division'!AT21=13,IF(DB!DV50&lt;&gt;0,DB!CX50,""),IF(DB!CI50&lt;&gt;0,DB!BM50,""))</f>
        <v>Nielsen</v>
      </c>
      <c r="Q48" s="272" t="str">
        <f>IF('1. Division'!AT21=13,IF(DB!DJ50&lt;&gt;0,CONCATENATE(DB!DJ50," point    "),""),IF(DB!BV50&lt;&gt;0,CONCATENATE(DB!BV50," point    "),""))</f>
        <v/>
      </c>
      <c r="R48" s="273"/>
      <c r="S48" s="274"/>
      <c r="T48" s="272" t="str">
        <f>IF('1. Division'!AT21=13,IF(DB!DV50&lt;&gt;0,CONCATENATE(DB!DV50," point   "),""),IF(DB!CI50&lt;&gt;0,CONCATENATE(DB!CI50," point   "),""))</f>
        <v xml:space="preserve">5 point   </v>
      </c>
      <c r="U48" s="286"/>
    </row>
    <row r="49" spans="1:21" ht="13.5" customHeight="1">
      <c r="A49" s="70" t="str">
        <f>IF('1. Division'!AT21=13,IF(DB!BL113=0,"","%"),IF(DB!AX113=0,"","%"))</f>
        <v/>
      </c>
      <c r="B49" s="71" t="str">
        <f>IF('1. Division'!AT21=13,CONCATENATE(DB!AW113,"."),CONCATENATE(DB!AP113,"."))</f>
        <v>17.</v>
      </c>
      <c r="C49" s="72" t="str">
        <f>IF('1. Division'!AT21=13,DB!AZ113,DB!L113)</f>
        <v>Livpool</v>
      </c>
      <c r="D49" s="64">
        <f>IF('1. Division'!AT21=13,DB!BH113,DB!Y113)</f>
        <v>21</v>
      </c>
      <c r="E49" s="64">
        <f>RANK(D49,D33:D52,0)</f>
        <v>16</v>
      </c>
      <c r="F49" s="64">
        <f>IF('1. Division'!AT21=13,DB!BI113,DB!AD113)</f>
        <v>8</v>
      </c>
      <c r="G49" s="64">
        <f>RANK(F49,F33:F52,0)</f>
        <v>9</v>
      </c>
      <c r="H49" s="64">
        <f>IF('1. Division'!AT21=13,DB!BJ113,DB!AI113)</f>
        <v>28</v>
      </c>
      <c r="I49" s="64">
        <f>RANK(H49,H33:H52,0)</f>
        <v>13</v>
      </c>
      <c r="J49" s="64">
        <f>IF('1. Division'!AT21=13,DB!BK113,DB!AN113)</f>
        <v>38</v>
      </c>
      <c r="K49" s="64"/>
      <c r="L49" s="64" t="str">
        <f>IF('1. Division'!AT21=13,IF(DB!D1=DB!D2,DB!BO113,""),DB!CP113)</f>
        <v/>
      </c>
      <c r="M49" s="68"/>
      <c r="N49" s="65"/>
      <c r="O49" s="86" t="str">
        <f>IF('1. Division'!AT21=13,IF(DB!DV51&lt;&gt;0,CONCATENATE(DB!CV51,"."),""),IF(DB!CI51&lt;&gt;0,CONCATENATE(DB!CP51,"."),""))</f>
        <v>42.</v>
      </c>
      <c r="P49" s="72" t="str">
        <f>IF('1. Division'!AT21=13,IF(DB!DV51&lt;&gt;0,DB!CX51,""),IF(DB!CI51&lt;&gt;0,DB!BM51,""))</f>
        <v>Arsenal</v>
      </c>
      <c r="Q49" s="272" t="str">
        <f>IF('1. Division'!AT21=13,IF(DB!DJ51&lt;&gt;0,CONCATENATE(DB!DJ51," point    "),""),IF(DB!BV51&lt;&gt;0,CONCATENATE(DB!BV51," point    "),""))</f>
        <v/>
      </c>
      <c r="R49" s="273"/>
      <c r="S49" s="274"/>
      <c r="T49" s="272" t="str">
        <f>IF('1. Division'!AT21=13,IF(DB!DV51&lt;&gt;0,CONCATENATE(DB!DV51," point   "),""),IF(DB!CI51&lt;&gt;0,CONCATENATE(DB!CI51," point   "),""))</f>
        <v xml:space="preserve">4 point   </v>
      </c>
      <c r="U49" s="286"/>
    </row>
    <row r="50" spans="1:21" ht="13.5" customHeight="1">
      <c r="A50" s="70" t="str">
        <f>IF('1. Division'!AT21=13,IF(DB!BL114=0,"","%"),IF(DB!AX114=0,"","%"))</f>
        <v/>
      </c>
      <c r="B50" s="71" t="str">
        <f>IF('1. Division'!AT21=13,CONCATENATE(DB!AW114,"."),CONCATENATE(DB!AP114,"."))</f>
        <v>18.</v>
      </c>
      <c r="C50" s="72" t="str">
        <f>IF('1. Division'!AT21=13,DB!AZ114,DB!L114)</f>
        <v>LUFCMOT</v>
      </c>
      <c r="D50" s="64">
        <f>IF('1. Division'!AT21=13,DB!BH114,DB!Y114)</f>
        <v>22</v>
      </c>
      <c r="E50" s="64">
        <f>RANK(D50,D33:D52,0)</f>
        <v>8</v>
      </c>
      <c r="F50" s="64">
        <f>IF('1. Division'!AT21=13,DB!BI114,DB!AD114)</f>
        <v>7</v>
      </c>
      <c r="G50" s="64">
        <f>RANK(F50,F33:F52,0)</f>
        <v>16</v>
      </c>
      <c r="H50" s="64">
        <f>IF('1. Division'!AT21=13,DB!BJ114,DB!AI114)</f>
        <v>27</v>
      </c>
      <c r="I50" s="64">
        <f>RANK(H50,H33:H52,0)</f>
        <v>18</v>
      </c>
      <c r="J50" s="64">
        <f>IF('1. Division'!AT21=13,DB!BK114,DB!AN114)</f>
        <v>42</v>
      </c>
      <c r="K50" s="64"/>
      <c r="L50" s="64" t="str">
        <f>IF('1. Division'!AT21=13,IF(DB!D1=DB!D2,DB!BO114,""),DB!CP114)</f>
        <v/>
      </c>
      <c r="M50" s="68"/>
      <c r="N50" s="65"/>
      <c r="O50" s="86" t="str">
        <f>IF('1. Division'!AT21=13,IF(DB!DV52&lt;&gt;0,CONCATENATE(DB!CV52,"."),""),IF(DB!CI52&lt;&gt;0,CONCATENATE(DB!CP52,"."),""))</f>
        <v>42.</v>
      </c>
      <c r="P50" s="72" t="str">
        <f>IF('1. Division'!AT21=13,IF(DB!DV52&lt;&gt;0,DB!CX52,""),IF(DB!CI52&lt;&gt;0,DB!BM52,""))</f>
        <v>Barca</v>
      </c>
      <c r="Q50" s="272" t="str">
        <f>IF('1. Division'!AT21=13,IF(DB!DJ52&lt;&gt;0,CONCATENATE(DB!DJ52," point    "),""),IF(DB!BV52&lt;&gt;0,CONCATENATE(DB!BV52," point    "),""))</f>
        <v/>
      </c>
      <c r="R50" s="273"/>
      <c r="S50" s="274"/>
      <c r="T50" s="272" t="str">
        <f>IF('1. Division'!AT21=13,IF(DB!DV52&lt;&gt;0,CONCATENATE(DB!DV52," point   "),""),IF(DB!CI52&lt;&gt;0,CONCATENATE(DB!CI52," point   "),""))</f>
        <v xml:space="preserve">4 point   </v>
      </c>
      <c r="U50" s="286"/>
    </row>
    <row r="51" spans="1:21" ht="13.5" customHeight="1">
      <c r="A51" s="70" t="str">
        <f>IF('1. Division'!AT21=13,IF(DB!BL115=0,"","%"),IF(DB!AX115=0,"","%"))</f>
        <v/>
      </c>
      <c r="B51" s="71" t="str">
        <f>IF('1. Division'!AT21=13,CONCATENATE(DB!AW115,"."),CONCATENATE(DB!AP115,"."))</f>
        <v>19.</v>
      </c>
      <c r="C51" s="72" t="str">
        <f>IF('1. Division'!AT21=13,DB!AZ115,DB!L115)</f>
        <v>Piquet</v>
      </c>
      <c r="D51" s="64">
        <f>IF('1. Division'!AT21=13,DB!BH115,DB!Y115)</f>
        <v>21</v>
      </c>
      <c r="E51" s="64">
        <f>RANK(D51,D33:D52,0)</f>
        <v>16</v>
      </c>
      <c r="F51" s="64">
        <f>IF('1. Division'!AT21=13,DB!BI115,DB!AD115)</f>
        <v>7</v>
      </c>
      <c r="G51" s="64">
        <f>RANK(F51,F33:F52,0)</f>
        <v>16</v>
      </c>
      <c r="H51" s="64">
        <f>IF('1. Division'!AT21=13,DB!BJ115,DB!AI115)</f>
        <v>27</v>
      </c>
      <c r="I51" s="64">
        <f>RANK(H51,H33:H52,0)</f>
        <v>18</v>
      </c>
      <c r="J51" s="64">
        <f>IF('1. Division'!AT21=13,DB!BK115,DB!AN115)</f>
        <v>50</v>
      </c>
      <c r="K51" s="64"/>
      <c r="L51" s="64" t="str">
        <f>IF('1. Division'!AT21=13,IF(DB!D1=DB!D2,DB!BO115,""),DB!CP115)</f>
        <v/>
      </c>
      <c r="M51" s="68"/>
      <c r="N51" s="65"/>
      <c r="O51" s="86" t="str">
        <f>IF('1. Division'!AT21=13,IF(DB!DV53&lt;&gt;0,CONCATENATE(DB!CV53,"."),""),IF(DB!CI53&lt;&gt;0,CONCATENATE(DB!CP53,"."),""))</f>
        <v>42.</v>
      </c>
      <c r="P51" s="72" t="str">
        <f>IF('1. Division'!AT21=13,IF(DB!DV53&lt;&gt;0,DB!CX53,""),IF(DB!CI53&lt;&gt;0,DB!BM53,""))</f>
        <v>Chelsea</v>
      </c>
      <c r="Q51" s="272" t="str">
        <f>IF('1. Division'!AT21=13,IF(DB!DJ53&lt;&gt;0,CONCATENATE(DB!DJ53," point    "),""),IF(DB!BV53&lt;&gt;0,CONCATENATE(DB!BV53," point    "),""))</f>
        <v/>
      </c>
      <c r="R51" s="273"/>
      <c r="S51" s="274"/>
      <c r="T51" s="272" t="str">
        <f>IF('1. Division'!AT21=13,IF(DB!DV53&lt;&gt;0,CONCATENATE(DB!DV53," point   "),""),IF(DB!CI53&lt;&gt;0,CONCATENATE(DB!CI53," point   "),""))</f>
        <v xml:space="preserve">4 point   </v>
      </c>
      <c r="U51" s="286"/>
    </row>
    <row r="52" spans="1:21" ht="13.5" customHeight="1">
      <c r="A52" s="70" t="str">
        <f>IF('1. Division'!AT21=13,IF(DB!BL116=0,"","%"),IF(DB!AX116=0,"","%"))</f>
        <v/>
      </c>
      <c r="B52" s="71" t="str">
        <f>IF('1. Division'!AT21=13,CONCATENATE(DB!AW116,"."),CONCATENATE(DB!AP116,"."))</f>
        <v>20.</v>
      </c>
      <c r="C52" s="72" t="str">
        <f>IF('1. Division'!AT21=13,DB!AZ116,DB!L116)</f>
        <v>Nielsen</v>
      </c>
      <c r="D52" s="64">
        <f>IF('1. Division'!AT21=13,DB!BH116,DB!Y116)</f>
        <v>20</v>
      </c>
      <c r="E52" s="64">
        <f>RANK(D52,D33:D52,0)</f>
        <v>20</v>
      </c>
      <c r="F52" s="64">
        <f>IF('1. Division'!AT21=13,DB!BI116,DB!AD116)</f>
        <v>6</v>
      </c>
      <c r="G52" s="64">
        <f>RANK(F52,F33:F52,0)</f>
        <v>20</v>
      </c>
      <c r="H52" s="64">
        <f>IF('1. Division'!AT21=13,DB!BJ116,DB!AI116)</f>
        <v>28</v>
      </c>
      <c r="I52" s="64">
        <f>RANK(H52,H33:H52,0)</f>
        <v>13</v>
      </c>
      <c r="J52" s="64">
        <f>IF('1. Division'!AT21=13,DB!BK116,DB!AN116)</f>
        <v>53</v>
      </c>
      <c r="K52" s="64"/>
      <c r="L52" s="64" t="str">
        <f>IF('1. Division'!AT21=13,IF(DB!D1=DB!D2,DB!BO116,""),DB!CP116)</f>
        <v/>
      </c>
      <c r="M52" s="68"/>
      <c r="N52" s="65"/>
      <c r="O52" s="86" t="str">
        <f>IF('1. Division'!AT21=13,IF(DB!DV54&lt;&gt;0,CONCATENATE(DB!CV54,"."),""),IF(DB!CI54&lt;&gt;0,CONCATENATE(DB!CP54,"."),""))</f>
        <v>42.</v>
      </c>
      <c r="P52" s="72" t="str">
        <f>IF('1. Division'!AT21=13,IF(DB!DV54&lt;&gt;0,DB!CX54,""),IF(DB!CI54&lt;&gt;0,DB!BM54,""))</f>
        <v>Livpool</v>
      </c>
      <c r="Q52" s="272" t="str">
        <f>IF('1. Division'!AT21=13,IF(DB!DJ54&lt;&gt;0,CONCATENATE(DB!DJ54," point    "),""),IF(DB!BV54&lt;&gt;0,CONCATENATE(DB!BV54," point    "),""))</f>
        <v/>
      </c>
      <c r="R52" s="273"/>
      <c r="S52" s="274"/>
      <c r="T52" s="272" t="str">
        <f>IF('1. Division'!AT21=13,IF(DB!DV54&lt;&gt;0,CONCATENATE(DB!DV54," point   "),""),IF(DB!CI54&lt;&gt;0,CONCATENATE(DB!CI54," point   "),""))</f>
        <v xml:space="preserve">4 point   </v>
      </c>
      <c r="U52" s="286"/>
    </row>
    <row r="53" spans="1:21" ht="13.5" customHeight="1">
      <c r="A53" s="276" t="s">
        <v>15</v>
      </c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208"/>
      <c r="N53" s="65"/>
      <c r="O53" s="86" t="str">
        <f>IF('1. Division'!AT21=13,IF(DB!DV55&lt;&gt;0,CONCATENATE(DB!CV55,"."),""),IF(DB!CI55&lt;&gt;0,CONCATENATE(DB!CP55,"."),""))</f>
        <v>42.</v>
      </c>
      <c r="P53" s="72" t="str">
        <f>IF('1. Division'!AT21=13,IF(DB!DV55&lt;&gt;0,DB!CX55,""),IF(DB!CI55&lt;&gt;0,DB!BM55,""))</f>
        <v>Lucky</v>
      </c>
      <c r="Q53" s="272" t="str">
        <f>IF('1. Division'!AT21=13,IF(DB!DJ55&lt;&gt;0,CONCATENATE(DB!DJ55," point    "),""),IF(DB!BV55&lt;&gt;0,CONCATENATE(DB!BV55," point    "),""))</f>
        <v/>
      </c>
      <c r="R53" s="273"/>
      <c r="S53" s="274"/>
      <c r="T53" s="272" t="str">
        <f>IF('1. Division'!AT21=13,IF(DB!DV55&lt;&gt;0,CONCATENATE(DB!DV55," point   "),""),IF(DB!CI55&lt;&gt;0,CONCATENATE(DB!CI55," point   "),""))</f>
        <v xml:space="preserve">4 point   </v>
      </c>
      <c r="U53" s="286"/>
    </row>
    <row r="54" spans="1:21" ht="13.5" customHeight="1">
      <c r="A54" s="277"/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208"/>
      <c r="N54" s="65"/>
      <c r="O54" s="86" t="str">
        <f>IF('1. Division'!AT21=13,IF(DB!DV56&lt;&gt;0,CONCATENATE(DB!CV56,"."),""),IF(DB!CI56&lt;&gt;0,CONCATENATE(DB!CP56,"."),""))</f>
        <v>47.</v>
      </c>
      <c r="P54" s="72" t="str">
        <f>IF('1. Division'!AT21=13,IF(DB!DV56&lt;&gt;0,DB!CX56,""),IF(DB!CI56&lt;&gt;0,DB!BM56,""))</f>
        <v>Futte</v>
      </c>
      <c r="Q54" s="272" t="str">
        <f>IF('1. Division'!AT21=13,IF(DB!DJ56&lt;&gt;0,CONCATENATE(DB!DJ56," point    "),""),IF(DB!BV56&lt;&gt;0,CONCATENATE(DB!BV56," point    "),""))</f>
        <v/>
      </c>
      <c r="R54" s="273"/>
      <c r="S54" s="274"/>
      <c r="T54" s="272" t="str">
        <f>IF('1. Division'!AT21=13,IF(DB!DV56&lt;&gt;0,CONCATENATE(DB!DV56," point   "),""),IF(DB!CI56&lt;&gt;0,CONCATENATE(DB!CI56," point   "),""))</f>
        <v xml:space="preserve">3 point   </v>
      </c>
      <c r="U54" s="286"/>
    </row>
    <row r="55" spans="1:21" ht="13.5" customHeight="1" thickBot="1">
      <c r="A55" s="277"/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208"/>
      <c r="N55" s="65"/>
      <c r="O55" s="86" t="str">
        <f>IF('1. Division'!AT21=13,IF(DB!DV57&lt;&gt;0,CONCATENATE(DB!CV57,"."),""),IF(DB!CI57&lt;&gt;0,CONCATENATE(DB!CP57,"."),""))</f>
        <v>47.</v>
      </c>
      <c r="P55" s="72" t="str">
        <f>IF('1. Division'!AT21=13,IF(DB!DV57&lt;&gt;0,DB!CX57,""),IF(DB!CI57&lt;&gt;0,DB!BM57,""))</f>
        <v>Himbo</v>
      </c>
      <c r="Q55" s="272" t="str">
        <f>IF('1. Division'!AT21=13,IF(DB!DJ57&lt;&gt;0,CONCATENATE(DB!DJ57," point    "),""),IF(DB!BV57&lt;&gt;0,CONCATENATE(DB!BV57," point    "),""))</f>
        <v/>
      </c>
      <c r="R55" s="273"/>
      <c r="S55" s="274"/>
      <c r="T55" s="272" t="str">
        <f>IF('1. Division'!AT21=13,IF(DB!DV57&lt;&gt;0,CONCATENATE(DB!DV57," point   "),""),IF(DB!CI57&lt;&gt;0,CONCATENATE(DB!CI57," point   "),""))</f>
        <v xml:space="preserve">3 point   </v>
      </c>
      <c r="U55" s="286"/>
    </row>
    <row r="56" spans="1:21" ht="13.5" customHeight="1" thickBot="1">
      <c r="A56" s="63"/>
      <c r="B56" s="66" t="s">
        <v>83</v>
      </c>
      <c r="C56" s="66" t="s">
        <v>48</v>
      </c>
      <c r="D56" s="66" t="s">
        <v>32</v>
      </c>
      <c r="E56" s="66" t="s">
        <v>25</v>
      </c>
      <c r="F56" s="66" t="s">
        <v>84</v>
      </c>
      <c r="G56" s="66" t="s">
        <v>25</v>
      </c>
      <c r="H56" s="66" t="s">
        <v>33</v>
      </c>
      <c r="I56" s="66" t="s">
        <v>25</v>
      </c>
      <c r="J56" s="66" t="s">
        <v>78</v>
      </c>
      <c r="K56" s="64"/>
      <c r="L56" s="67" t="str">
        <f>IF('1. Division'!AT21=13,DB!CQ117,DB!CP117)</f>
        <v/>
      </c>
      <c r="M56" s="68"/>
      <c r="N56" s="65"/>
      <c r="O56" s="86" t="str">
        <f>IF('1. Division'!AT21=13,IF(DB!DV58&lt;&gt;0,CONCATENATE(DB!CV58,"."),""),IF(DB!CI58&lt;&gt;0,CONCATENATE(DB!CP58,"."),""))</f>
        <v>47.</v>
      </c>
      <c r="P56" s="72" t="str">
        <f>IF('1. Division'!AT21=13,IF(DB!DV58&lt;&gt;0,DB!CX58,""),IF(DB!CI58&lt;&gt;0,DB!BM58,""))</f>
        <v>Lions</v>
      </c>
      <c r="Q56" s="272" t="str">
        <f>IF('1. Division'!AT21=13,IF(DB!DJ58&lt;&gt;0,CONCATENATE(DB!DJ58," point    "),""),IF(DB!BV58&lt;&gt;0,CONCATENATE(DB!BV58," point    "),""))</f>
        <v/>
      </c>
      <c r="R56" s="273"/>
      <c r="S56" s="274"/>
      <c r="T56" s="272" t="str">
        <f>IF('1. Division'!AT21=13,IF(DB!DV58&lt;&gt;0,CONCATENATE(DB!DV58," point   "),""),IF(DB!CI58&lt;&gt;0,CONCATENATE(DB!CI58," point   "),""))</f>
        <v xml:space="preserve">3 point   </v>
      </c>
      <c r="U56" s="286"/>
    </row>
    <row r="57" spans="1:21" ht="13.5" customHeight="1">
      <c r="A57" s="63"/>
      <c r="B57" s="69"/>
      <c r="C57" s="69"/>
      <c r="D57" s="64"/>
      <c r="E57" s="64"/>
      <c r="F57" s="64"/>
      <c r="G57" s="64"/>
      <c r="H57" s="64"/>
      <c r="I57" s="64"/>
      <c r="J57" s="64"/>
      <c r="K57" s="64"/>
      <c r="L57" s="64"/>
      <c r="M57" s="68"/>
      <c r="N57" s="65"/>
      <c r="O57" s="86" t="str">
        <f>IF('1. Division'!AT21=13,IF(DB!DV59&lt;&gt;0,CONCATENATE(DB!CV59,"."),""),IF(DB!CI59&lt;&gt;0,CONCATENATE(DB!CP59,"."),""))</f>
        <v>50.</v>
      </c>
      <c r="P57" s="72" t="str">
        <f>IF('1. Division'!AT21=13,IF(DB!DV59&lt;&gt;0,DB!CX59,""),IF(DB!CI59&lt;&gt;0,DB!BM59,""))</f>
        <v>Idskov</v>
      </c>
      <c r="Q57" s="272" t="str">
        <f>IF('1. Division'!AT21=13,IF(DB!DJ59&lt;&gt;0,CONCATENATE(DB!DJ59," point    "),""),IF(DB!BV59&lt;&gt;0,CONCATENATE(DB!BV59," point    "),""))</f>
        <v xml:space="preserve">2 point    </v>
      </c>
      <c r="R57" s="273"/>
      <c r="S57" s="274"/>
      <c r="T57" s="272" t="str">
        <f>IF('1. Division'!AT21=13,IF(DB!DV59&lt;&gt;0,CONCATENATE(DB!DV59," point   "),""),IF(DB!CI59&lt;&gt;0,CONCATENATE(DB!CI59," point   "),""))</f>
        <v xml:space="preserve">2 point   </v>
      </c>
      <c r="U57" s="286"/>
    </row>
    <row r="58" spans="1:21" ht="13.5" customHeight="1">
      <c r="A58" s="70" t="str">
        <f>IF('1. Division'!AT21=13,IF(DB!BL118=0,"","%"),IF(DB!AX118=0,"","%"))</f>
        <v/>
      </c>
      <c r="B58" s="71" t="str">
        <f>IF('1. Division'!AT21=13,CONCATENATE(DB!AW118,"."),CONCATENATE(DB!AP118,"."))</f>
        <v>1.</v>
      </c>
      <c r="C58" s="72" t="str">
        <f>IF('1. Division'!AT21=13,DB!AZ118,DB!L118)</f>
        <v>Nuser</v>
      </c>
      <c r="D58" s="64">
        <f>IF('1. Division'!AT21=13,DB!BH118,DB!Y118)</f>
        <v>24</v>
      </c>
      <c r="E58" s="64">
        <f>RANK(D58,D58:D77,0)</f>
        <v>1</v>
      </c>
      <c r="F58" s="64">
        <f>IF('1. Division'!AT21=13,DB!BI118,DB!AD118)</f>
        <v>9</v>
      </c>
      <c r="G58" s="64">
        <f>RANK(F58,F58:F77,0)</f>
        <v>3</v>
      </c>
      <c r="H58" s="64">
        <f>IF('1. Division'!AT21=13,DB!BJ118,DB!AI118)</f>
        <v>32</v>
      </c>
      <c r="I58" s="64">
        <f>RANK(H58,H58:H77,0)</f>
        <v>1</v>
      </c>
      <c r="J58" s="64">
        <f>IF('1. Division'!AT21=13,DB!BK118,DB!AN118)</f>
        <v>5</v>
      </c>
      <c r="K58" s="64"/>
      <c r="L58" s="64" t="str">
        <f>IF('1. Division'!AT21=13,IF(DB!D1=DB!D2,DB!BO118,""),DB!CP118)</f>
        <v/>
      </c>
      <c r="M58" s="73"/>
      <c r="N58" s="65"/>
      <c r="O58" s="86" t="str">
        <f>IF('1. Division'!AT21=13,IF(DB!DV60&lt;&gt;0,CONCATENATE(DB!CV60,"."),""),IF(DB!CI60&lt;&gt;0,CONCATENATE(DB!CP60,"."),""))</f>
        <v>50.</v>
      </c>
      <c r="P58" s="72" t="str">
        <f>IF('1. Division'!AT21=13,IF(DB!DV60&lt;&gt;0,DB!CX60,""),IF(DB!CI60&lt;&gt;0,DB!BM60,""))</f>
        <v>Malthe</v>
      </c>
      <c r="Q58" s="272" t="str">
        <f>IF('1. Division'!AT21=13,IF(DB!DJ60&lt;&gt;0,CONCATENATE(DB!DJ60," point    "),""),IF(DB!BV60&lt;&gt;0,CONCATENATE(DB!BV60," point    "),""))</f>
        <v xml:space="preserve">2 point    </v>
      </c>
      <c r="R58" s="273"/>
      <c r="S58" s="274"/>
      <c r="T58" s="272" t="str">
        <f>IF('1. Division'!AT21=13,IF(DB!DV60&lt;&gt;0,CONCATENATE(DB!DV60," point   "),""),IF(DB!CI60&lt;&gt;0,CONCATENATE(DB!CI60," point   "),""))</f>
        <v xml:space="preserve">2 point   </v>
      </c>
      <c r="U58" s="286"/>
    </row>
    <row r="59" spans="1:21" ht="13.5" customHeight="1">
      <c r="A59" s="70" t="str">
        <f>IF('1. Division'!AT21=13,IF(DB!BL119=0,"","%"),IF(DB!AX119=0,"","%"))</f>
        <v/>
      </c>
      <c r="B59" s="71" t="str">
        <f>IF('1. Division'!AT21=13,CONCATENATE(DB!AW119,"."),CONCATENATE(DB!AP119,"."))</f>
        <v>2.</v>
      </c>
      <c r="C59" s="72" t="str">
        <f>IF('1. Division'!AT21=13,DB!AZ119,DB!L119)</f>
        <v>Galway</v>
      </c>
      <c r="D59" s="64">
        <f>IF('1. Division'!AT21=13,DB!BH119,DB!Y119)</f>
        <v>24</v>
      </c>
      <c r="E59" s="64">
        <f>RANK(D59,D58:D77,0)</f>
        <v>1</v>
      </c>
      <c r="F59" s="64">
        <f>IF('1. Division'!AT21=13,DB!BI119,DB!AD119)</f>
        <v>9</v>
      </c>
      <c r="G59" s="64">
        <f>RANK(F59,F58:F77,0)</f>
        <v>3</v>
      </c>
      <c r="H59" s="64">
        <f>IF('1. Division'!AT21=13,DB!BJ119,DB!AI119)</f>
        <v>28</v>
      </c>
      <c r="I59" s="64">
        <f>RANK(H59,H58:H77,0)</f>
        <v>5</v>
      </c>
      <c r="J59" s="64">
        <f>IF('1. Division'!AT21=13,DB!BK119,DB!AN119)</f>
        <v>9</v>
      </c>
      <c r="K59" s="64"/>
      <c r="L59" s="64" t="str">
        <f>IF('1. Division'!AT21=13,IF(DB!D1=DB!D2,DB!BO119,""),DB!CP119)</f>
        <v/>
      </c>
      <c r="M59" s="73"/>
      <c r="N59" s="65"/>
      <c r="O59" s="86" t="str">
        <f>IF('1. Division'!AT21=13,IF(DB!DV61&lt;&gt;0,CONCATENATE(DB!CV61,"."),""),IF(DB!CI61&lt;&gt;0,CONCATENATE(DB!CP61,"."),""))</f>
        <v>50.</v>
      </c>
      <c r="P59" s="72" t="str">
        <f>IF('1. Division'!AT21=13,IF(DB!DV61&lt;&gt;0,DB!CX61,""),IF(DB!CI61&lt;&gt;0,DB!BM61,""))</f>
        <v>Sebjoh</v>
      </c>
      <c r="Q59" s="272" t="str">
        <f>IF('1. Division'!AT21=13,IF(DB!DJ61&lt;&gt;0,CONCATENATE(DB!DJ61," point    "),""),IF(DB!BV61&lt;&gt;0,CONCATENATE(DB!BV61," point    "),""))</f>
        <v xml:space="preserve">2 point    </v>
      </c>
      <c r="R59" s="273"/>
      <c r="S59" s="274"/>
      <c r="T59" s="272" t="str">
        <f>IF('1. Division'!AT21=13,IF(DB!DV61&lt;&gt;0,CONCATENATE(DB!DV61," point   "),""),IF(DB!CI61&lt;&gt;0,CONCATENATE(DB!CI61," point   "),""))</f>
        <v xml:space="preserve">2 point   </v>
      </c>
      <c r="U59" s="286"/>
    </row>
    <row r="60" spans="1:21" ht="13.5" customHeight="1">
      <c r="A60" s="70" t="str">
        <f>IF('1. Division'!AT21=13,IF(DB!BL120=0,"","%"),IF(DB!AX120=0,"","%"))</f>
        <v/>
      </c>
      <c r="B60" s="71" t="str">
        <f>IF('1. Division'!AT21=13,CONCATENATE(DB!AW120,"."),CONCATENATE(DB!AP120,"."))</f>
        <v>3.</v>
      </c>
      <c r="C60" s="72" t="str">
        <f>IF('1. Division'!AT21=13,DB!AZ120,DB!L120)</f>
        <v>LPHJ</v>
      </c>
      <c r="D60" s="64">
        <f>IF('1. Division'!AT21=13,DB!BH120,DB!Y120)</f>
        <v>23</v>
      </c>
      <c r="E60" s="64">
        <f>RANK(D60,D58:D77,0)</f>
        <v>5</v>
      </c>
      <c r="F60" s="64">
        <f>IF('1. Division'!AT21=13,DB!BI120,DB!AD120)</f>
        <v>9</v>
      </c>
      <c r="G60" s="64">
        <f>RANK(F60,F58:F77,0)</f>
        <v>3</v>
      </c>
      <c r="H60" s="64">
        <f>IF('1. Division'!AT21=13,DB!BJ120,DB!AI120)</f>
        <v>31</v>
      </c>
      <c r="I60" s="64">
        <f>RANK(H60,H58:H77,0)</f>
        <v>2</v>
      </c>
      <c r="J60" s="64">
        <f>IF('1. Division'!AT21=13,DB!BK120,DB!AN120)</f>
        <v>10</v>
      </c>
      <c r="K60" s="64"/>
      <c r="L60" s="64" t="str">
        <f>IF('1. Division'!AT21=13,IF(DB!D1=DB!D2,DB!BO120,""),DB!CP120)</f>
        <v/>
      </c>
      <c r="M60" s="73"/>
      <c r="N60" s="65"/>
      <c r="O60" s="86" t="str">
        <f>IF('1. Division'!AT21=13,IF(DB!DV62&lt;&gt;0,CONCATENATE(DB!CV62,"."),""),IF(DB!CI62&lt;&gt;0,CONCATENATE(DB!CP62,"."),""))</f>
        <v>50.</v>
      </c>
      <c r="P60" s="72" t="str">
        <f>IF('1. Division'!AT21=13,IF(DB!DV62&lt;&gt;0,DB!CX62,""),IF(DB!CI62&lt;&gt;0,DB!BM62,""))</f>
        <v>United</v>
      </c>
      <c r="Q60" s="272" t="str">
        <f>IF('1. Division'!AT21=13,IF(DB!DJ62&lt;&gt;0,CONCATENATE(DB!DJ62," point    "),""),IF(DB!BV62&lt;&gt;0,CONCATENATE(DB!BV62," point    "),""))</f>
        <v xml:space="preserve">2 point    </v>
      </c>
      <c r="R60" s="273"/>
      <c r="S60" s="274"/>
      <c r="T60" s="272" t="str">
        <f>IF('1. Division'!AT21=13,IF(DB!DV62&lt;&gt;0,CONCATENATE(DB!DV62," point   "),""),IF(DB!CI62&lt;&gt;0,CONCATENATE(DB!CI62," point   "),""))</f>
        <v xml:space="preserve">2 point   </v>
      </c>
      <c r="U60" s="286"/>
    </row>
    <row r="61" spans="1:21" ht="13.5" customHeight="1">
      <c r="A61" s="70" t="str">
        <f>IF('1. Division'!AT21=13,IF(DB!BL121=0,"","%"),IF(DB!AX121=0,"","%"))</f>
        <v/>
      </c>
      <c r="B61" s="71" t="str">
        <f>IF('1. Division'!AT21=13,CONCATENATE(DB!AW121,"."),CONCATENATE(DB!AP121,"."))</f>
        <v>4.</v>
      </c>
      <c r="C61" s="72" t="str">
        <f>IF('1. Division'!AT21=13,DB!AZ121,DB!L121)</f>
        <v>Barca</v>
      </c>
      <c r="D61" s="64">
        <f>IF('1. Division'!AT21=13,DB!BH121,DB!Y121)</f>
        <v>23</v>
      </c>
      <c r="E61" s="64">
        <f>RANK(D61,D58:D77,0)</f>
        <v>5</v>
      </c>
      <c r="F61" s="64">
        <f>IF('1. Division'!AT21=13,DB!BI121,DB!AD121)</f>
        <v>10</v>
      </c>
      <c r="G61" s="64">
        <f>RANK(F61,F58:F77,0)</f>
        <v>1</v>
      </c>
      <c r="H61" s="64">
        <f>IF('1. Division'!AT21=13,DB!BJ121,DB!AI121)</f>
        <v>28</v>
      </c>
      <c r="I61" s="64">
        <f>RANK(H61,H58:H77,0)</f>
        <v>5</v>
      </c>
      <c r="J61" s="64">
        <f>IF('1. Division'!AT21=13,DB!BK121,DB!AN121)</f>
        <v>11</v>
      </c>
      <c r="K61" s="64"/>
      <c r="L61" s="64" t="str">
        <f>IF('1. Division'!AT21=13,IF(DB!D1=DB!D2,DB!BO121,""),DB!CP121)</f>
        <v/>
      </c>
      <c r="M61" s="73"/>
      <c r="N61" s="65"/>
      <c r="O61" s="86" t="str">
        <f>IF('1. Division'!AT21=13,IF(DB!DV63&lt;&gt;0,CONCATENATE(DB!CV63,"."),""),IF(DB!CI63&lt;&gt;0,CONCATENATE(DB!CP63,"."),""))</f>
        <v/>
      </c>
      <c r="P61" s="72" t="str">
        <f>IF('1. Division'!AT21=13,IF(DB!DV63&lt;&gt;0,DB!CX63,""),IF(DB!CI63&lt;&gt;0,DB!BM63,""))</f>
        <v/>
      </c>
      <c r="Q61" s="272" t="str">
        <f>IF('1. Division'!AT21=13,IF(DB!DJ63&lt;&gt;0,CONCATENATE(DB!DJ63," point    "),""),IF(DB!BV63&lt;&gt;0,CONCATENATE(DB!BV63," point    "),""))</f>
        <v/>
      </c>
      <c r="R61" s="273"/>
      <c r="S61" s="274"/>
      <c r="T61" s="272" t="str">
        <f>IF('1. Division'!AT21=13,IF(DB!DV63&lt;&gt;0,CONCATENATE(DB!DV63," point   "),""),IF(DB!CI63&lt;&gt;0,CONCATENATE(DB!CI63," point   "),""))</f>
        <v/>
      </c>
      <c r="U61" s="286"/>
    </row>
    <row r="62" spans="1:21" ht="13.5" customHeight="1">
      <c r="A62" s="70" t="str">
        <f>IF('1. Division'!AT21=13,IF(DB!BL122=0,"","%"),IF(DB!AX122=0,"","%"))</f>
        <v/>
      </c>
      <c r="B62" s="71" t="str">
        <f>IF('1. Division'!AT21=13,CONCATENATE(DB!AW122,"."),CONCATENATE(DB!AP122,"."))</f>
        <v>5.</v>
      </c>
      <c r="C62" s="72" t="str">
        <f>IF('1. Division'!AT21=13,DB!AZ122,DB!L122)</f>
        <v>Søknud</v>
      </c>
      <c r="D62" s="64">
        <f>IF('1. Division'!AT21=13,DB!BH122,DB!Y122)</f>
        <v>24</v>
      </c>
      <c r="E62" s="64">
        <f>RANK(D62,D58:D77,0)</f>
        <v>1</v>
      </c>
      <c r="F62" s="64">
        <f>IF('1. Division'!AT21=13,DB!BI122,DB!AD122)</f>
        <v>8</v>
      </c>
      <c r="G62" s="64">
        <f>RANK(F62,F58:F77,0)</f>
        <v>9</v>
      </c>
      <c r="H62" s="64">
        <f>IF('1. Division'!AT21=13,DB!BJ122,DB!AI122)</f>
        <v>31</v>
      </c>
      <c r="I62" s="64">
        <f>RANK(H62,H58:H77,0)</f>
        <v>2</v>
      </c>
      <c r="J62" s="64">
        <f>IF('1. Division'!AT21=13,DB!BK122,DB!AN122)</f>
        <v>12</v>
      </c>
      <c r="K62" s="64"/>
      <c r="L62" s="64" t="str">
        <f>IF('1. Division'!AT21=13,IF(DB!D1=DB!D2,DB!BO122,""),DB!CP122)</f>
        <v/>
      </c>
      <c r="M62" s="73"/>
      <c r="N62" s="65"/>
      <c r="O62" s="86" t="str">
        <f>IF('1. Division'!AT21=13,IF(DB!DV64&lt;&gt;0,CONCATENATE(DB!CV64,"."),""),IF(DB!CI64&lt;&gt;0,CONCATENATE(DB!CP64,"."),""))</f>
        <v/>
      </c>
      <c r="P62" s="72" t="str">
        <f>IF('1. Division'!AT21=13,IF(DB!DV64&lt;&gt;0,DB!CX64,""),IF(DB!CI64&lt;&gt;0,DB!BM64,""))</f>
        <v/>
      </c>
      <c r="Q62" s="272" t="str">
        <f>IF('1. Division'!AT21=13,IF(DB!DJ64&lt;&gt;0,CONCATENATE(DB!DJ64," point    "),""),IF(DB!BV64&lt;&gt;0,CONCATENATE(DB!BV64," point    "),""))</f>
        <v/>
      </c>
      <c r="R62" s="273"/>
      <c r="S62" s="274"/>
      <c r="T62" s="272" t="str">
        <f>IF('1. Division'!AT21=13,IF(DB!DV64&lt;&gt;0,CONCATENATE(DB!DV64," point   "),""),IF(DB!CI64&lt;&gt;0,CONCATENATE(DB!CI64," point   "),""))</f>
        <v/>
      </c>
      <c r="U62" s="286"/>
    </row>
    <row r="63" spans="1:21" ht="13.5" customHeight="1">
      <c r="A63" s="70" t="str">
        <f>IF('1. Division'!AT21=13,IF(DB!BL123=0,"","%"),IF(DB!AX123=0,"","%"))</f>
        <v/>
      </c>
      <c r="B63" s="71" t="str">
        <f>IF('1. Division'!AT21=13,CONCATENATE(DB!AW123,"."),CONCATENATE(DB!AP123,"."))</f>
        <v>6.</v>
      </c>
      <c r="C63" s="72" t="str">
        <f>IF('1. Division'!AT21=13,DB!AZ123,DB!L123)</f>
        <v>Hede</v>
      </c>
      <c r="D63" s="64">
        <f>IF('1. Division'!AT21=13,DB!BH123,DB!Y123)</f>
        <v>22</v>
      </c>
      <c r="E63" s="64">
        <f>RANK(D63,D58:D77,0)</f>
        <v>7</v>
      </c>
      <c r="F63" s="64">
        <f>IF('1. Division'!AT21=13,DB!BI123,DB!AD123)</f>
        <v>9</v>
      </c>
      <c r="G63" s="64">
        <f>RANK(F63,F58:F77,0)</f>
        <v>3</v>
      </c>
      <c r="H63" s="64">
        <f>IF('1. Division'!AT21=13,DB!BJ123,DB!AI123)</f>
        <v>28</v>
      </c>
      <c r="I63" s="64">
        <f>RANK(H63,H58:H77,0)</f>
        <v>5</v>
      </c>
      <c r="J63" s="64">
        <f>IF('1. Division'!AT21=13,DB!BK123,DB!AN123)</f>
        <v>15</v>
      </c>
      <c r="K63" s="64"/>
      <c r="L63" s="64" t="str">
        <f>IF('1. Division'!AT21=13,IF(DB!D1=DB!D2,DB!BO123,""),DB!CP123)</f>
        <v/>
      </c>
      <c r="M63" s="73"/>
      <c r="N63" s="65"/>
      <c r="O63" s="86" t="str">
        <f>IF('1. Division'!AT21=13,IF(DB!DV65&lt;&gt;0,CONCATENATE(DB!CV65,"."),""),IF(DB!CI65&lt;&gt;0,CONCATENATE(DB!CP65,"."),""))</f>
        <v/>
      </c>
      <c r="P63" s="72" t="str">
        <f>IF('1. Division'!AT21=13,IF(DB!DV65&lt;&gt;0,DB!CX65,""),IF(DB!CI65&lt;&gt;0,DB!BM65,""))</f>
        <v/>
      </c>
      <c r="Q63" s="272" t="str">
        <f>IF('1. Division'!AT21=13,IF(DB!DJ65&lt;&gt;0,CONCATENATE(DB!DJ65," point    "),""),IF(DB!BV65&lt;&gt;0,CONCATENATE(DB!BV65," point    "),""))</f>
        <v/>
      </c>
      <c r="R63" s="273"/>
      <c r="S63" s="274"/>
      <c r="T63" s="272" t="str">
        <f>IF('1. Division'!AT21=13,IF(DB!DV65&lt;&gt;0,CONCATENATE(DB!DV65," point   "),""),IF(DB!CI65&lt;&gt;0,CONCATENATE(DB!CI65," point   "),""))</f>
        <v/>
      </c>
      <c r="U63" s="286"/>
    </row>
    <row r="64" spans="1:21" ht="13.5" customHeight="1">
      <c r="A64" s="70" t="str">
        <f>IF('1. Division'!AT21=13,IF(DB!BL124=0,"","%"),IF(DB!AX124=0,"","%"))</f>
        <v/>
      </c>
      <c r="B64" s="71" t="str">
        <f>IF('1. Division'!AT21=13,CONCATENATE(DB!AW124,"."),CONCATENATE(DB!AP124,"."))</f>
        <v>7.</v>
      </c>
      <c r="C64" s="72" t="str">
        <f>IF('1. Division'!AT21=13,DB!AZ124,DB!L124)</f>
        <v>Randers</v>
      </c>
      <c r="D64" s="64">
        <f>IF('1. Division'!AT21=13,DB!BH124,DB!Y124)</f>
        <v>21</v>
      </c>
      <c r="E64" s="64">
        <f>RANK(D64,D58:D77,0)</f>
        <v>10</v>
      </c>
      <c r="F64" s="64">
        <f>IF('1. Division'!AT21=13,DB!BI124,DB!AD124)</f>
        <v>10</v>
      </c>
      <c r="G64" s="64">
        <f>RANK(F64,F58:F77,0)</f>
        <v>1</v>
      </c>
      <c r="H64" s="64">
        <f>IF('1. Division'!AT21=13,DB!BJ124,DB!AI124)</f>
        <v>28</v>
      </c>
      <c r="I64" s="64">
        <f>RANK(H64,H58:H77,0)</f>
        <v>5</v>
      </c>
      <c r="J64" s="64">
        <f>IF('1. Division'!AT21=13,DB!BK124,DB!AN124)</f>
        <v>16</v>
      </c>
      <c r="K64" s="64"/>
      <c r="L64" s="64" t="str">
        <f>IF('1. Division'!AT21=13,IF(DB!D1=DB!D2,DB!BO124,""),DB!CP124)</f>
        <v/>
      </c>
      <c r="M64" s="73"/>
      <c r="N64" s="65"/>
      <c r="O64" s="86" t="str">
        <f>IF('1. Division'!AT21=13,IF(DB!DV66&lt;&gt;0,CONCATENATE(DB!CV66,"."),""),IF(DB!CI66&lt;&gt;0,CONCATENATE(DB!CP66,"."),""))</f>
        <v/>
      </c>
      <c r="P64" s="72" t="str">
        <f>IF('1. Division'!AT21=13,IF(DB!DV66&lt;&gt;0,DB!CX66,""),IF(DB!CI66&lt;&gt;0,DB!BM66,""))</f>
        <v/>
      </c>
      <c r="Q64" s="272" t="str">
        <f>IF('1. Division'!AT21=13,IF(DB!DJ66&lt;&gt;0,CONCATENATE(DB!DJ66," point    "),""),IF(DB!BV66&lt;&gt;0,CONCATENATE(DB!BV66," point    "),""))</f>
        <v/>
      </c>
      <c r="R64" s="273"/>
      <c r="S64" s="274"/>
      <c r="T64" s="272" t="str">
        <f>IF('1. Division'!AT21=13,IF(DB!DV66&lt;&gt;0,CONCATENATE(DB!DV66," point   "),""),IF(DB!CI66&lt;&gt;0,CONCATENATE(DB!CI66," point   "),""))</f>
        <v/>
      </c>
      <c r="U64" s="286"/>
    </row>
    <row r="65" spans="1:21" ht="13.5" customHeight="1">
      <c r="A65" s="70" t="str">
        <f>IF('1. Division'!AT21=13,IF(DB!BL125=0,"","%"),IF(DB!AX125=0,"","%"))</f>
        <v/>
      </c>
      <c r="B65" s="71" t="str">
        <f>IF('1. Division'!AT21=13,CONCATENATE(DB!AW125,"."),CONCATENATE(DB!AP125,"."))</f>
        <v>8.</v>
      </c>
      <c r="C65" s="72" t="str">
        <f>IF('1. Division'!AT21=13,DB!AZ125,DB!L125)</f>
        <v>Schøn</v>
      </c>
      <c r="D65" s="64">
        <f>IF('1. Division'!AT21=13,DB!BH125,DB!Y125)</f>
        <v>22</v>
      </c>
      <c r="E65" s="64">
        <f>RANK(D65,D58:D77,0)</f>
        <v>7</v>
      </c>
      <c r="F65" s="64">
        <f>IF('1. Division'!AT21=13,DB!BI125,DB!AD125)</f>
        <v>8</v>
      </c>
      <c r="G65" s="64">
        <f>RANK(F65,F58:F77,0)</f>
        <v>9</v>
      </c>
      <c r="H65" s="64">
        <f>IF('1. Division'!AT21=13,DB!BJ125,DB!AI125)</f>
        <v>28</v>
      </c>
      <c r="I65" s="64">
        <f>RANK(H65,H58:H77,0)</f>
        <v>5</v>
      </c>
      <c r="J65" s="64">
        <f>IF('1. Division'!AT21=13,DB!BK125,DB!AN125)</f>
        <v>21</v>
      </c>
      <c r="K65" s="64"/>
      <c r="L65" s="64" t="str">
        <f>IF('1. Division'!AT21=13,IF(DB!D1=DB!D2,DB!BO125,""),DB!CP125)</f>
        <v/>
      </c>
      <c r="M65" s="73"/>
      <c r="N65" s="65"/>
      <c r="O65" s="86" t="str">
        <f>IF('1. Division'!AT21=13,IF(DB!DV67&lt;&gt;0,CONCATENATE(DB!CV67,"."),""),IF(DB!CI67&lt;&gt;0,CONCATENATE(DB!CP67,"."),""))</f>
        <v/>
      </c>
      <c r="P65" s="72" t="str">
        <f>IF('1. Division'!AT21=13,IF(DB!DV67&lt;&gt;0,DB!CX67,""),IF(DB!CI67&lt;&gt;0,DB!BM67,""))</f>
        <v/>
      </c>
      <c r="Q65" s="272" t="str">
        <f>IF('1. Division'!AT21=13,IF(DB!DJ67&lt;&gt;0,CONCATENATE(DB!DJ67," point    "),""),IF(DB!BV67&lt;&gt;0,CONCATENATE(DB!BV67," point    "),""))</f>
        <v/>
      </c>
      <c r="R65" s="273"/>
      <c r="S65" s="274"/>
      <c r="T65" s="272" t="str">
        <f>IF('1. Division'!AT21=13,IF(DB!DV67&lt;&gt;0,CONCATENATE(DB!DV67," point   "),""),IF(DB!CI67&lt;&gt;0,CONCATENATE(DB!CI67," point   "),""))</f>
        <v/>
      </c>
      <c r="U65" s="286"/>
    </row>
    <row r="66" spans="1:21" ht="13.5" customHeight="1">
      <c r="A66" s="70" t="str">
        <f>IF('1. Division'!AT21=13,IF(DB!BL126=0,"","%"),IF(DB!AX126=0,"","%"))</f>
        <v/>
      </c>
      <c r="B66" s="71" t="str">
        <f>IF('1. Division'!AT21=13,CONCATENATE(DB!AW126,"."),CONCATENATE(DB!AP126,"."))</f>
        <v>9.</v>
      </c>
      <c r="C66" s="72" t="str">
        <f>IF('1. Division'!AT21=13,DB!AZ126,DB!L126)</f>
        <v>Kudsken</v>
      </c>
      <c r="D66" s="64">
        <f>IF('1. Division'!AT21=13,DB!BH126,DB!Y126)</f>
        <v>22</v>
      </c>
      <c r="E66" s="64">
        <f>RANK(D66,D58:D77,0)</f>
        <v>7</v>
      </c>
      <c r="F66" s="64">
        <f>IF('1. Division'!AT21=13,DB!BI126,DB!AD126)</f>
        <v>9</v>
      </c>
      <c r="G66" s="64">
        <f>RANK(F66,F58:F77,0)</f>
        <v>3</v>
      </c>
      <c r="H66" s="64">
        <f>IF('1. Division'!AT21=13,DB!BJ126,DB!AI126)</f>
        <v>27</v>
      </c>
      <c r="I66" s="64">
        <f>RANK(H66,H58:H77,0)</f>
        <v>13</v>
      </c>
      <c r="J66" s="64">
        <f>IF('1. Division'!AT21=13,DB!BK126,DB!AN126)</f>
        <v>23</v>
      </c>
      <c r="K66" s="64"/>
      <c r="L66" s="64" t="str">
        <f>IF('1. Division'!AT21=13,IF(DB!D1=DB!D2,DB!BO126,""),DB!CP126)</f>
        <v/>
      </c>
      <c r="M66" s="73"/>
      <c r="N66" s="65"/>
      <c r="O66" s="86" t="str">
        <f>IF('1. Division'!AT21=13,IF(DB!DV68&lt;&gt;0,CONCATENATE(DB!CV68,"."),""),IF(DB!CI68&lt;&gt;0,CONCATENATE(DB!CP68,"."),""))</f>
        <v/>
      </c>
      <c r="P66" s="72" t="str">
        <f>IF('1. Division'!AT21=13,IF(DB!DV68&lt;&gt;0,DB!CX68,""),IF(DB!CI68&lt;&gt;0,DB!BM68,""))</f>
        <v/>
      </c>
      <c r="Q66" s="272" t="str">
        <f>IF('1. Division'!AT21=13,IF(DB!DJ68&lt;&gt;0,CONCATENATE(DB!DJ68," point    "),""),IF(DB!BV68&lt;&gt;0,CONCATENATE(DB!BV68," point    "),""))</f>
        <v/>
      </c>
      <c r="R66" s="273"/>
      <c r="S66" s="274"/>
      <c r="T66" s="272" t="str">
        <f>IF('1. Division'!AT21=13,IF(DB!DV68&lt;&gt;0,CONCATENATE(DB!DV68," point   "),""),IF(DB!CI68&lt;&gt;0,CONCATENATE(DB!CI68," point   "),""))</f>
        <v/>
      </c>
      <c r="U66" s="286"/>
    </row>
    <row r="67" spans="1:21" ht="13.5" customHeight="1" thickBot="1">
      <c r="A67" s="70" t="str">
        <f>IF('1. Division'!AT21=13,IF(DB!BL127=0,"","%"),IF(DB!AX127=0,"","%"))</f>
        <v/>
      </c>
      <c r="B67" s="71" t="str">
        <f>IF('1. Division'!AT21=13,CONCATENATE(DB!AW127,"."),CONCATENATE(DB!AP127,"."))</f>
        <v>10.</v>
      </c>
      <c r="C67" s="72" t="str">
        <f>IF('1. Division'!AT21=13,DB!AZ127,DB!L127)</f>
        <v>Sebjoh</v>
      </c>
      <c r="D67" s="64">
        <f>IF('1. Division'!AT21=13,DB!BH127,DB!Y127)</f>
        <v>21</v>
      </c>
      <c r="E67" s="64">
        <f>RANK(D67,D58:D77,0)</f>
        <v>10</v>
      </c>
      <c r="F67" s="64">
        <f>IF('1. Division'!AT21=13,DB!BI127,DB!AD127)</f>
        <v>8</v>
      </c>
      <c r="G67" s="64">
        <f>RANK(F67,F58:F77,0)</f>
        <v>9</v>
      </c>
      <c r="H67" s="64">
        <f>IF('1. Division'!AT21=13,DB!BJ127,DB!AI127)</f>
        <v>29</v>
      </c>
      <c r="I67" s="64">
        <f>RANK(H67,H58:H77,0)</f>
        <v>4</v>
      </c>
      <c r="J67" s="64">
        <f>IF('1. Division'!AT21=13,DB!BK127,DB!AN127)</f>
        <v>23</v>
      </c>
      <c r="K67" s="64"/>
      <c r="L67" s="64" t="str">
        <f>IF('1. Division'!AT21=13,IF(DB!D1=DB!D2,DB!BO127,""),DB!CP127)</f>
        <v/>
      </c>
      <c r="M67" s="73"/>
      <c r="N67" s="65"/>
      <c r="O67" s="86" t="str">
        <f>IF('1. Division'!AT21=13,IF(DB!DV69&lt;&gt;0,CONCATENATE(DB!CV69,"."),""),IF(DB!CI69&lt;&gt;0,CONCATENATE(DB!CP69,"."),""))</f>
        <v/>
      </c>
      <c r="P67" s="72" t="str">
        <f>IF('1. Division'!AT21=13,IF(DB!DV69&lt;&gt;0,DB!CX69,""),IF(DB!CI69&lt;&gt;0,DB!BM69,""))</f>
        <v/>
      </c>
      <c r="Q67" s="272" t="str">
        <f>IF('1. Division'!AT21=13,IF(DB!DJ69&lt;&gt;0,CONCATENATE(DB!DJ69," point    "),""),IF(DB!BV69&lt;&gt;0,CONCATENATE(DB!BV69," point    "),""))</f>
        <v/>
      </c>
      <c r="R67" s="273"/>
      <c r="S67" s="274"/>
      <c r="T67" s="272" t="str">
        <f>IF('1. Division'!AT21=13,IF(DB!DV69&lt;&gt;0,CONCATENATE(DB!DV69," point   "),""),IF(DB!CI69&lt;&gt;0,CONCATENATE(DB!CI69," point   "),""))</f>
        <v/>
      </c>
      <c r="U67" s="286"/>
    </row>
    <row r="68" spans="1:21" ht="13.5" customHeight="1" thickTop="1" thickBot="1">
      <c r="A68" s="70" t="str">
        <f>IF('1. Division'!AT21=13,IF(DB!BL128=0,"","%"),IF(DB!AX128=0,"","%"))</f>
        <v/>
      </c>
      <c r="B68" s="71" t="str">
        <f>IF('1. Division'!AT21=13,CONCATENATE(DB!AW128,"."),CONCATENATE(DB!AP128,"."))</f>
        <v>11.</v>
      </c>
      <c r="C68" s="72" t="str">
        <f>IF('1. Division'!AT21=13,DB!AZ128,DB!L128)</f>
        <v>Nemelig</v>
      </c>
      <c r="D68" s="64">
        <f>IF('1. Division'!AT21=13,DB!BH128,DB!Y128)</f>
        <v>24</v>
      </c>
      <c r="E68" s="64">
        <f>RANK(D68,D58:D77,0)</f>
        <v>1</v>
      </c>
      <c r="F68" s="64">
        <f>IF('1. Division'!AT21=13,DB!BI128,DB!AD128)</f>
        <v>8</v>
      </c>
      <c r="G68" s="64">
        <f>RANK(F68,F58:F77,0)</f>
        <v>9</v>
      </c>
      <c r="H68" s="64">
        <f>IF('1. Division'!AT21=13,DB!BJ128,DB!AI128)</f>
        <v>26</v>
      </c>
      <c r="I68" s="64">
        <f>RANK(H68,H58:H77,0)</f>
        <v>14</v>
      </c>
      <c r="J68" s="64">
        <f>IF('1. Division'!AT21=13,DB!BK128,DB!AN128)</f>
        <v>24</v>
      </c>
      <c r="K68" s="64"/>
      <c r="L68" s="64" t="str">
        <f>IF('1. Division'!AT21=13,IF(DB!D1=DB!D2,DB!BO128,""),DB!CP128)</f>
        <v/>
      </c>
      <c r="M68" s="73"/>
      <c r="N68" s="63"/>
      <c r="O68" s="56"/>
      <c r="P68" s="56"/>
      <c r="Q68" s="56"/>
      <c r="R68" s="56"/>
      <c r="S68" s="56"/>
      <c r="T68" s="56"/>
      <c r="U68" s="56"/>
    </row>
    <row r="69" spans="1:21" ht="13.5" customHeight="1" thickTop="1" thickBot="1">
      <c r="A69" s="70" t="str">
        <f>IF('1. Division'!AT21=13,IF(DB!BL129=0,"","%"),IF(DB!AX129=0,"","%"))</f>
        <v/>
      </c>
      <c r="B69" s="71" t="str">
        <f>IF('1. Division'!AT21=13,CONCATENATE(DB!AW129,"."),CONCATENATE(DB!AP129,"."))</f>
        <v>12.</v>
      </c>
      <c r="C69" s="72" t="str">
        <f>IF('1. Division'!AT21=13,DB!AZ129,DB!L129)</f>
        <v>Magpies</v>
      </c>
      <c r="D69" s="64">
        <f>IF('1. Division'!AT21=13,DB!BH129,DB!Y129)</f>
        <v>21</v>
      </c>
      <c r="E69" s="64">
        <f>RANK(D69,D58:D77,0)</f>
        <v>10</v>
      </c>
      <c r="F69" s="64">
        <f>IF('1. Division'!AT21=13,DB!BI129,DB!AD129)</f>
        <v>8</v>
      </c>
      <c r="G69" s="64">
        <f>RANK(F69,F58:F77,0)</f>
        <v>9</v>
      </c>
      <c r="H69" s="64">
        <f>IF('1. Division'!AT21=13,DB!BJ129,DB!AI129)</f>
        <v>28</v>
      </c>
      <c r="I69" s="64">
        <f>RANK(H69,H58:H77,0)</f>
        <v>5</v>
      </c>
      <c r="J69" s="64">
        <f>IF('1. Division'!AT21=13,DB!BK129,DB!AN129)</f>
        <v>24</v>
      </c>
      <c r="K69" s="64"/>
      <c r="L69" s="64" t="str">
        <f>IF('1. Division'!AT21=13,IF(DB!D1=DB!D2,DB!BO129,""),DB!CP129)</f>
        <v/>
      </c>
      <c r="M69" s="73"/>
      <c r="N69" s="63"/>
      <c r="O69" s="289" t="s">
        <v>87</v>
      </c>
      <c r="P69" s="290"/>
      <c r="Q69" s="290"/>
      <c r="R69" s="290"/>
      <c r="S69" s="290"/>
      <c r="T69" s="290"/>
      <c r="U69" s="291"/>
    </row>
    <row r="70" spans="1:21" ht="13.5" customHeight="1" thickTop="1" thickBot="1">
      <c r="A70" s="70" t="str">
        <f>IF('1. Division'!AT21=13,IF(DB!BL130=0,"","%"),IF(DB!AX130=0,"","%"))</f>
        <v/>
      </c>
      <c r="B70" s="71" t="str">
        <f>IF('1. Division'!AT21=13,CONCATENATE(DB!AW130,"."),CONCATENATE(DB!AP130,"."))</f>
        <v>13.</v>
      </c>
      <c r="C70" s="72" t="str">
        <f>IF('1. Division'!AT21=13,DB!AZ130,DB!L130)</f>
        <v>ÅZÆTZØW</v>
      </c>
      <c r="D70" s="64">
        <f>IF('1. Division'!AT21=13,DB!BH130,DB!Y130)</f>
        <v>20</v>
      </c>
      <c r="E70" s="64">
        <f>RANK(D70,D58:D77,0)</f>
        <v>16</v>
      </c>
      <c r="F70" s="64">
        <f>IF('1. Division'!AT21=13,DB!BI130,DB!AD130)</f>
        <v>9</v>
      </c>
      <c r="G70" s="64">
        <f>RANK(F70,F58:F77,0)</f>
        <v>3</v>
      </c>
      <c r="H70" s="64">
        <f>IF('1. Division'!AT21=13,DB!BJ130,DB!AI130)</f>
        <v>28</v>
      </c>
      <c r="I70" s="64">
        <f>RANK(H70,H58:H77,0)</f>
        <v>5</v>
      </c>
      <c r="J70" s="64">
        <f>IF('1. Division'!AT21=13,DB!BK130,DB!AN130)</f>
        <v>24</v>
      </c>
      <c r="K70" s="64"/>
      <c r="L70" s="64" t="str">
        <f>IF('1. Division'!AT21=13,IF(DB!D1=DB!D2,DB!BO130,""),DB!CP130)</f>
        <v/>
      </c>
      <c r="M70" s="68"/>
      <c r="N70" s="63"/>
      <c r="O70" s="278" t="str">
        <f>O4</f>
        <v>Uge 11</v>
      </c>
      <c r="P70" s="279"/>
      <c r="Q70" s="280"/>
      <c r="R70" s="281"/>
      <c r="S70" s="82" t="s">
        <v>32</v>
      </c>
      <c r="T70" s="82" t="s">
        <v>84</v>
      </c>
      <c r="U70" s="57" t="s">
        <v>33</v>
      </c>
    </row>
    <row r="71" spans="1:21" ht="13.5" customHeight="1">
      <c r="A71" s="70" t="str">
        <f>IF('1. Division'!AT21=13,IF(DB!BL131=0,"","%"),IF(DB!AX131=0,"","%"))</f>
        <v/>
      </c>
      <c r="B71" s="71" t="str">
        <f>IF('1. Division'!AT21=13,CONCATENATE(DB!AW131,"."),CONCATENATE(DB!AP131,"."))</f>
        <v>14.</v>
      </c>
      <c r="C71" s="72" t="str">
        <f>IF('1. Division'!AT21=13,DB!AZ131,DB!L131)</f>
        <v>Laplace</v>
      </c>
      <c r="D71" s="64">
        <f>IF('1. Division'!AT21=13,DB!BH131,DB!Y131)</f>
        <v>21</v>
      </c>
      <c r="E71" s="64">
        <f>RANK(D71,D58:D77,0)</f>
        <v>10</v>
      </c>
      <c r="F71" s="64">
        <f>IF('1. Division'!AT21=13,DB!BI131,DB!AD131)</f>
        <v>8</v>
      </c>
      <c r="G71" s="64">
        <f>RANK(F71,F58:F77,0)</f>
        <v>9</v>
      </c>
      <c r="H71" s="64">
        <f>IF('1. Division'!AT21=13,DB!BJ131,DB!AI131)</f>
        <v>26</v>
      </c>
      <c r="I71" s="64">
        <f>RANK(H71,H58:H77,0)</f>
        <v>14</v>
      </c>
      <c r="J71" s="64">
        <f>IF('1. Division'!AT21=13,DB!BK131,DB!AN131)</f>
        <v>33</v>
      </c>
      <c r="K71" s="64"/>
      <c r="L71" s="64" t="str">
        <f>IF('1. Division'!AT21=13,IF(DB!D1=DB!D2,DB!BO131,""),DB!CP131)</f>
        <v/>
      </c>
      <c r="M71" s="68"/>
      <c r="N71" s="63"/>
      <c r="O71" s="282" t="s">
        <v>0</v>
      </c>
      <c r="P71" s="283"/>
      <c r="Q71" s="284"/>
      <c r="R71" s="285"/>
      <c r="S71" s="83">
        <f>IF('1. Division'!AT21=13,'1. Division'!AT22,DB!R1)</f>
        <v>5</v>
      </c>
      <c r="T71" s="83">
        <f>IF('1. Division'!AT21=13,'1. Division'!AT23,DB!S1)</f>
        <v>3</v>
      </c>
      <c r="U71" s="58">
        <f>IF('1. Division'!AT21=13,'1. Division'!AT24,DB!T1)</f>
        <v>8</v>
      </c>
    </row>
    <row r="72" spans="1:21" ht="13.5" customHeight="1">
      <c r="A72" s="70" t="str">
        <f>IF('1. Division'!AT21=13,IF(DB!BL132=0,"","%"),IF(DB!AX132=0,"","%"))</f>
        <v/>
      </c>
      <c r="B72" s="71" t="str">
        <f>IF('1. Division'!AT21=13,CONCATENATE(DB!AW132,"."),CONCATENATE(DB!AP132,"."))</f>
        <v>15.</v>
      </c>
      <c r="C72" s="72" t="str">
        <f>IF('1. Division'!AT21=13,DB!AZ132,DB!L132)</f>
        <v>brula</v>
      </c>
      <c r="D72" s="64">
        <f>IF('1. Division'!AT21=13,DB!BH132,DB!Y132)</f>
        <v>21</v>
      </c>
      <c r="E72" s="64">
        <f>RANK(D72,D58:D77,0)</f>
        <v>10</v>
      </c>
      <c r="F72" s="64">
        <f>IF('1. Division'!AT21=13,DB!BI132,DB!AD132)</f>
        <v>6</v>
      </c>
      <c r="G72" s="64">
        <f>RANK(F72,F58:F77,0)</f>
        <v>20</v>
      </c>
      <c r="H72" s="64">
        <f>IF('1. Division'!AT21=13,DB!BJ132,DB!AI132)</f>
        <v>28</v>
      </c>
      <c r="I72" s="64">
        <f>RANK(H72,H58:H77,0)</f>
        <v>5</v>
      </c>
      <c r="J72" s="64">
        <f>IF('1. Division'!AT21=13,DB!BK132,DB!AN132)</f>
        <v>35</v>
      </c>
      <c r="K72" s="64"/>
      <c r="L72" s="64" t="str">
        <f>IF('1. Division'!AT21=13,IF(DB!D1=DB!D2,DB!BO132,""),DB!CP132)</f>
        <v/>
      </c>
      <c r="M72" s="68"/>
      <c r="N72" s="63"/>
      <c r="O72" s="297" t="s">
        <v>14</v>
      </c>
      <c r="P72" s="298"/>
      <c r="Q72" s="299"/>
      <c r="R72" s="300"/>
      <c r="S72" s="84">
        <f>IF('1. Division'!AT21=13,'2. Division'!AT22,DB!R2)</f>
        <v>5</v>
      </c>
      <c r="T72" s="84">
        <f>IF('1. Division'!AT21=13,'2. Division'!AT23,DB!S2)</f>
        <v>2</v>
      </c>
      <c r="U72" s="59">
        <f>IF('1. Division'!AT21=13,'2. Division'!AT24,DB!T2)</f>
        <v>8</v>
      </c>
    </row>
    <row r="73" spans="1:21" ht="13.5" customHeight="1" thickBot="1">
      <c r="A73" s="70" t="str">
        <f>IF('1. Division'!AT21=13,IF(DB!BL133=0,"","%"),IF(DB!AX133=0,"","%"))</f>
        <v/>
      </c>
      <c r="B73" s="71" t="str">
        <f>IF('1. Division'!AT21=13,CONCATENATE(DB!AW133,"."),CONCATENATE(DB!AP133,"."))</f>
        <v>16.</v>
      </c>
      <c r="C73" s="72" t="str">
        <f>IF('1. Division'!AT21=13,DB!AZ133,DB!L133)</f>
        <v>Jesper</v>
      </c>
      <c r="D73" s="64">
        <f>IF('1. Division'!AT21=13,DB!BH133,DB!Y133)</f>
        <v>21</v>
      </c>
      <c r="E73" s="64">
        <f>RANK(D73,D58:D77,0)</f>
        <v>10</v>
      </c>
      <c r="F73" s="64">
        <f>IF('1. Division'!AT21=13,DB!BI133,DB!AD133)</f>
        <v>7</v>
      </c>
      <c r="G73" s="64">
        <f>RANK(F73,F58:F77,0)</f>
        <v>16</v>
      </c>
      <c r="H73" s="64">
        <f>IF('1. Division'!AT21=13,DB!BJ133,DB!AI133)</f>
        <v>26</v>
      </c>
      <c r="I73" s="64">
        <f>RANK(H73,H58:H77,0)</f>
        <v>14</v>
      </c>
      <c r="J73" s="64">
        <f>IF('1. Division'!AT21=13,DB!BK133,DB!AN133)</f>
        <v>40</v>
      </c>
      <c r="K73" s="64"/>
      <c r="L73" s="64" t="str">
        <f>IF('1. Division'!AT21=13,IF(DB!D1=DB!D2,DB!BO133,""),DB!CP133)</f>
        <v/>
      </c>
      <c r="M73" s="68"/>
      <c r="N73" s="63"/>
      <c r="O73" s="301" t="s">
        <v>15</v>
      </c>
      <c r="P73" s="302"/>
      <c r="Q73" s="303"/>
      <c r="R73" s="304"/>
      <c r="S73" s="85">
        <f>IF('1. Division'!AT21=13,'3. Division'!AT22,DB!R3)</f>
        <v>5</v>
      </c>
      <c r="T73" s="85">
        <f>IF('1. Division'!AT21=13,'3. Division'!AT23,DB!S3)</f>
        <v>2</v>
      </c>
      <c r="U73" s="60">
        <f>IF('1. Division'!AT21=13,'3. Division'!AT24,DB!T3)</f>
        <v>8</v>
      </c>
    </row>
    <row r="74" spans="1:21" ht="13.5" customHeight="1" thickTop="1">
      <c r="A74" s="70" t="str">
        <f>IF('1. Division'!AT21=13,IF(DB!BL134=0,"","%"),IF(DB!AX134=0,"","%"))</f>
        <v/>
      </c>
      <c r="B74" s="71" t="str">
        <f>IF('1. Division'!AT21=13,CONCATENATE(DB!AW134,"."),CONCATENATE(DB!AP134,"."))</f>
        <v>17.</v>
      </c>
      <c r="C74" s="72" t="str">
        <f>IF('1. Division'!AT21=13,DB!AZ134,DB!L134)</f>
        <v>Lucky</v>
      </c>
      <c r="D74" s="64">
        <f>IF('1. Division'!AT21=13,DB!BH134,DB!Y134)</f>
        <v>16</v>
      </c>
      <c r="E74" s="64">
        <f>RANK(D74,D58:D77,0)</f>
        <v>20</v>
      </c>
      <c r="F74" s="64">
        <f>IF('1. Division'!AT21=13,DB!BI134,DB!AD134)</f>
        <v>8</v>
      </c>
      <c r="G74" s="64">
        <f>RANK(F74,F58:F77,0)</f>
        <v>9</v>
      </c>
      <c r="H74" s="64">
        <f>IF('1. Division'!AT21=13,DB!BJ134,DB!AI134)</f>
        <v>23</v>
      </c>
      <c r="I74" s="64">
        <f>RANK(H74,H58:H77,0)</f>
        <v>19</v>
      </c>
      <c r="J74" s="64">
        <f>IF('1. Division'!AT21=13,DB!BK134,DB!AN134)</f>
        <v>48</v>
      </c>
      <c r="K74" s="64"/>
      <c r="L74" s="64" t="str">
        <f>IF('1. Division'!AT21=13,IF(DB!D1=DB!D2,DB!BO134,""),DB!CP134)</f>
        <v/>
      </c>
      <c r="M74" s="68"/>
      <c r="N74" s="63"/>
      <c r="O74" s="296"/>
      <c r="P74" s="296"/>
      <c r="Q74" s="296"/>
      <c r="R74" s="296"/>
      <c r="S74" s="296"/>
      <c r="T74" s="296"/>
      <c r="U74" s="296"/>
    </row>
    <row r="75" spans="1:21" ht="13.5" customHeight="1">
      <c r="A75" s="70" t="str">
        <f>IF('1. Division'!AT21=13,IF(DB!BL135=0,"","%"),IF(DB!AX135=0,"","%"))</f>
        <v/>
      </c>
      <c r="B75" s="71" t="str">
        <f>IF('1. Division'!AT21=13,CONCATENATE(DB!AW135,"."),CONCATENATE(DB!AP135,"."))</f>
        <v>18.</v>
      </c>
      <c r="C75" s="72" t="str">
        <f>IF('1. Division'!AT21=13,DB!AZ135,DB!L135)</f>
        <v>Murer</v>
      </c>
      <c r="D75" s="64">
        <f>IF('1. Division'!AT21=13,DB!BH135,DB!Y135)</f>
        <v>20</v>
      </c>
      <c r="E75" s="64">
        <f>RANK(D75,D58:D77,0)</f>
        <v>16</v>
      </c>
      <c r="F75" s="64">
        <f>IF('1. Division'!AT21=13,DB!BI135,DB!AD135)</f>
        <v>7</v>
      </c>
      <c r="G75" s="64">
        <f>RANK(F75,F58:F77,0)</f>
        <v>16</v>
      </c>
      <c r="H75" s="64">
        <f>IF('1. Division'!AT21=13,DB!BJ135,DB!AI135)</f>
        <v>25</v>
      </c>
      <c r="I75" s="64">
        <f>RANK(H75,H58:H77,0)</f>
        <v>17</v>
      </c>
      <c r="J75" s="64">
        <f>IF('1. Division'!AT21=13,DB!BK135,DB!AN135)</f>
        <v>49</v>
      </c>
      <c r="K75" s="64"/>
      <c r="L75" s="64" t="str">
        <f>IF('1. Division'!AT21=13,IF(DB!D1=DB!D2,DB!BO135,""),DB!CP135)</f>
        <v/>
      </c>
      <c r="M75" s="68"/>
      <c r="N75" s="63"/>
      <c r="O75" s="294"/>
      <c r="P75" s="295"/>
      <c r="Q75" s="295"/>
      <c r="R75" s="295"/>
      <c r="S75" s="295"/>
      <c r="T75" s="295"/>
      <c r="U75" s="295"/>
    </row>
    <row r="76" spans="1:21" ht="13.5" customHeight="1">
      <c r="A76" s="70" t="str">
        <f>IF('1. Division'!AT21=13,IF(DB!BL136=0,"","%"),IF(DB!AX136=0,"","%"))</f>
        <v/>
      </c>
      <c r="B76" s="71" t="str">
        <f>IF('1. Division'!AT21=13,CONCATENATE(DB!AW136,"."),CONCATENATE(DB!AP136,"."))</f>
        <v>19.</v>
      </c>
      <c r="C76" s="72" t="str">
        <f>IF('1. Division'!AT21=13,DB!AZ136,DB!L136)</f>
        <v>2toNone</v>
      </c>
      <c r="D76" s="64">
        <f>IF('1. Division'!AT21=13,DB!BH136,DB!Y136)</f>
        <v>19</v>
      </c>
      <c r="E76" s="64">
        <f>RANK(D76,D58:D77,0)</f>
        <v>18</v>
      </c>
      <c r="F76" s="64">
        <f>IF('1. Division'!AT21=13,DB!BI136,DB!AD136)</f>
        <v>7</v>
      </c>
      <c r="G76" s="64">
        <f>RANK(F76,F58:F77,0)</f>
        <v>16</v>
      </c>
      <c r="H76" s="64">
        <f>IF('1. Division'!AT21=13,DB!BJ136,DB!AI136)</f>
        <v>25</v>
      </c>
      <c r="I76" s="64">
        <f>RANK(H76,H58:H77,0)</f>
        <v>17</v>
      </c>
      <c r="J76" s="64">
        <f>IF('1. Division'!AT21=13,DB!BK136,DB!AN136)</f>
        <v>51</v>
      </c>
      <c r="K76" s="64"/>
      <c r="L76" s="64" t="str">
        <f>IF('1. Division'!AT21=13,IF(DB!D1=DB!D2,DB!BO136,""),DB!CP136)</f>
        <v/>
      </c>
      <c r="M76" s="68"/>
      <c r="N76" s="63"/>
      <c r="O76" s="295"/>
      <c r="P76" s="295"/>
      <c r="Q76" s="295"/>
      <c r="R76" s="295"/>
      <c r="S76" s="295"/>
      <c r="T76" s="295"/>
      <c r="U76" s="295"/>
    </row>
    <row r="77" spans="1:21" ht="13.5" customHeight="1">
      <c r="A77" s="70" t="str">
        <f>IF('1. Division'!AT21=13,IF(DB!BL137=0,"","%"),IF(DB!AX137=0,"","%"))</f>
        <v/>
      </c>
      <c r="B77" s="71" t="str">
        <f>IF('1. Division'!AT21=13,CONCATENATE(DB!AW137,"."),CONCATENATE(DB!AP137,"."))</f>
        <v>20.</v>
      </c>
      <c r="C77" s="72" t="str">
        <f>IF('1. Division'!AT21=13,DB!AZ137,DB!L137)</f>
        <v>Steam</v>
      </c>
      <c r="D77" s="64">
        <f>IF('1. Division'!AT21=13,DB!BH137,DB!Y137)</f>
        <v>19</v>
      </c>
      <c r="E77" s="64">
        <f>RANK(D77,D58:D77,0)</f>
        <v>18</v>
      </c>
      <c r="F77" s="64">
        <f>IF('1. Division'!AT21=13,DB!BI137,DB!AD137)</f>
        <v>7</v>
      </c>
      <c r="G77" s="64">
        <f>RANK(F77,F58:F77,0)</f>
        <v>16</v>
      </c>
      <c r="H77" s="64">
        <f>IF('1. Division'!AT21=13,DB!BJ137,DB!AI137)</f>
        <v>23</v>
      </c>
      <c r="I77" s="64">
        <f>RANK(H77,H58:H77,0)</f>
        <v>19</v>
      </c>
      <c r="J77" s="64">
        <f>IF('1. Division'!AT21=13,DB!BK137,DB!AN137)</f>
        <v>53</v>
      </c>
      <c r="K77" s="64"/>
      <c r="L77" s="64" t="str">
        <f>IF('1. Division'!AT21=13,IF(DB!D1=DB!D2,DB!BO137,""),DB!CP137)</f>
        <v/>
      </c>
      <c r="M77" s="68"/>
      <c r="N77" s="69"/>
      <c r="O77" s="295"/>
      <c r="P77" s="295"/>
      <c r="Q77" s="295"/>
      <c r="R77" s="295"/>
      <c r="S77" s="295"/>
      <c r="T77" s="295"/>
      <c r="U77" s="295"/>
    </row>
    <row r="78" spans="1:21" ht="13.5" customHeight="1" thickBot="1">
      <c r="A78" s="76"/>
      <c r="B78" s="77"/>
      <c r="C78" s="77"/>
      <c r="D78" s="78"/>
      <c r="E78" s="78"/>
      <c r="F78" s="78"/>
      <c r="G78" s="78"/>
      <c r="H78" s="78"/>
      <c r="I78" s="78"/>
      <c r="J78" s="78"/>
      <c r="K78" s="78"/>
      <c r="L78" s="78"/>
      <c r="M78" s="79"/>
      <c r="N78" s="80"/>
      <c r="O78" s="295"/>
      <c r="P78" s="295"/>
      <c r="Q78" s="295"/>
      <c r="R78" s="295"/>
      <c r="S78" s="295"/>
      <c r="T78" s="295"/>
      <c r="U78" s="295"/>
    </row>
    <row r="79" spans="1:21" ht="13.5" customHeight="1" thickTop="1">
      <c r="A79" s="292" t="s">
        <v>88</v>
      </c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</row>
  </sheetData>
  <sheetProtection sheet="1" objects="1" scenarios="1"/>
  <mergeCells count="138">
    <mergeCell ref="A1:M1"/>
    <mergeCell ref="O1:U1"/>
    <mergeCell ref="Q14:S14"/>
    <mergeCell ref="O2:U3"/>
    <mergeCell ref="O4:U5"/>
    <mergeCell ref="Q11:S11"/>
    <mergeCell ref="Q12:S12"/>
    <mergeCell ref="Q6:S6"/>
    <mergeCell ref="Q8:S8"/>
    <mergeCell ref="Q9:S9"/>
    <mergeCell ref="A79:M79"/>
    <mergeCell ref="O75:U78"/>
    <mergeCell ref="O74:U74"/>
    <mergeCell ref="O72:R72"/>
    <mergeCell ref="O73:R73"/>
    <mergeCell ref="Q10:S10"/>
    <mergeCell ref="Q23:S23"/>
    <mergeCell ref="Q24:S24"/>
    <mergeCell ref="Q13:S13"/>
    <mergeCell ref="Q28:S28"/>
    <mergeCell ref="Q29:S29"/>
    <mergeCell ref="O69:U69"/>
    <mergeCell ref="Q36:S36"/>
    <mergeCell ref="Q37:S37"/>
    <mergeCell ref="Q38:S38"/>
    <mergeCell ref="Q39:S39"/>
    <mergeCell ref="Q32:S32"/>
    <mergeCell ref="Q33:S33"/>
    <mergeCell ref="Q34:S34"/>
    <mergeCell ref="Q35:S35"/>
    <mergeCell ref="Q46:S46"/>
    <mergeCell ref="T18:U18"/>
    <mergeCell ref="T19:U19"/>
    <mergeCell ref="T6:U6"/>
    <mergeCell ref="T8:U8"/>
    <mergeCell ref="T9:U9"/>
    <mergeCell ref="T10:U10"/>
    <mergeCell ref="T13:U13"/>
    <mergeCell ref="T14:U14"/>
    <mergeCell ref="T11:U11"/>
    <mergeCell ref="T12:U12"/>
    <mergeCell ref="T15:U15"/>
    <mergeCell ref="T16:U16"/>
    <mergeCell ref="T17:U17"/>
    <mergeCell ref="T28:U28"/>
    <mergeCell ref="T29:U29"/>
    <mergeCell ref="T30:U30"/>
    <mergeCell ref="T31:U31"/>
    <mergeCell ref="T24:U24"/>
    <mergeCell ref="T25:U25"/>
    <mergeCell ref="T26:U26"/>
    <mergeCell ref="T27:U27"/>
    <mergeCell ref="T20:U20"/>
    <mergeCell ref="T21:U21"/>
    <mergeCell ref="T22:U22"/>
    <mergeCell ref="T23:U23"/>
    <mergeCell ref="T40:U40"/>
    <mergeCell ref="T41:U41"/>
    <mergeCell ref="T42:U42"/>
    <mergeCell ref="T43:U43"/>
    <mergeCell ref="T36:U36"/>
    <mergeCell ref="T37:U37"/>
    <mergeCell ref="T38:U38"/>
    <mergeCell ref="T39:U39"/>
    <mergeCell ref="T32:U32"/>
    <mergeCell ref="T33:U33"/>
    <mergeCell ref="T34:U34"/>
    <mergeCell ref="T35:U35"/>
    <mergeCell ref="T52:U52"/>
    <mergeCell ref="T53:U53"/>
    <mergeCell ref="T54:U54"/>
    <mergeCell ref="T55:U55"/>
    <mergeCell ref="T48:U48"/>
    <mergeCell ref="T49:U49"/>
    <mergeCell ref="T50:U50"/>
    <mergeCell ref="T51:U51"/>
    <mergeCell ref="T44:U44"/>
    <mergeCell ref="T45:U45"/>
    <mergeCell ref="T46:U46"/>
    <mergeCell ref="T47:U47"/>
    <mergeCell ref="T64:U64"/>
    <mergeCell ref="T65:U65"/>
    <mergeCell ref="T66:U66"/>
    <mergeCell ref="T67:U67"/>
    <mergeCell ref="T60:U60"/>
    <mergeCell ref="T61:U61"/>
    <mergeCell ref="T62:U62"/>
    <mergeCell ref="T63:U63"/>
    <mergeCell ref="T56:U56"/>
    <mergeCell ref="T57:U57"/>
    <mergeCell ref="T58:U58"/>
    <mergeCell ref="T59:U59"/>
    <mergeCell ref="O70:R70"/>
    <mergeCell ref="O71:R71"/>
    <mergeCell ref="Q15:S15"/>
    <mergeCell ref="Q16:S16"/>
    <mergeCell ref="Q17:S17"/>
    <mergeCell ref="Q18:S18"/>
    <mergeCell ref="Q65:S65"/>
    <mergeCell ref="Q66:S66"/>
    <mergeCell ref="Q67:S67"/>
    <mergeCell ref="Q19:S19"/>
    <mergeCell ref="Q61:S61"/>
    <mergeCell ref="Q57:S57"/>
    <mergeCell ref="Q58:S58"/>
    <mergeCell ref="Q59:S59"/>
    <mergeCell ref="Q60:S60"/>
    <mergeCell ref="Q53:S53"/>
    <mergeCell ref="Q54:S54"/>
    <mergeCell ref="Q48:S48"/>
    <mergeCell ref="Q55:S55"/>
    <mergeCell ref="Q56:S56"/>
    <mergeCell ref="Q49:S49"/>
    <mergeCell ref="Q50:S50"/>
    <mergeCell ref="Q51:S51"/>
    <mergeCell ref="Q52:S52"/>
    <mergeCell ref="Q63:S63"/>
    <mergeCell ref="Q64:S64"/>
    <mergeCell ref="A2:M2"/>
    <mergeCell ref="A3:M5"/>
    <mergeCell ref="A28:M30"/>
    <mergeCell ref="A53:M55"/>
    <mergeCell ref="Q20:S20"/>
    <mergeCell ref="Q21:S21"/>
    <mergeCell ref="Q22:S22"/>
    <mergeCell ref="Q62:S62"/>
    <mergeCell ref="Q47:S47"/>
    <mergeCell ref="Q40:S40"/>
    <mergeCell ref="Q41:S41"/>
    <mergeCell ref="Q42:S42"/>
    <mergeCell ref="Q43:S43"/>
    <mergeCell ref="Q44:S44"/>
    <mergeCell ref="Q45:S45"/>
    <mergeCell ref="Q30:S30"/>
    <mergeCell ref="Q25:S25"/>
    <mergeCell ref="Q26:S26"/>
    <mergeCell ref="Q27:S27"/>
    <mergeCell ref="Q31:S31"/>
  </mergeCells>
  <phoneticPr fontId="0" type="noConversion"/>
  <printOptions horizontalCentered="1"/>
  <pageMargins left="0" right="0" top="0.19685039370078741" bottom="0" header="0" footer="0"/>
  <pageSetup paperSize="9" scale="69" orientation="portrait" horizontalDpi="4294967293" verticalDpi="1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34AED-00FD-4596-9452-A7513F9C46DA}">
  <sheetPr>
    <pageSetUpPr fitToPage="1"/>
  </sheetPr>
  <dimension ref="A1:T38"/>
  <sheetViews>
    <sheetView showGridLines="0" zoomScale="91" workbookViewId="0">
      <selection sqref="A1:S2"/>
    </sheetView>
  </sheetViews>
  <sheetFormatPr defaultColWidth="9.16796875" defaultRowHeight="12.75"/>
  <cols>
    <col min="1" max="1" width="3.50390625" style="126" customWidth="1"/>
    <col min="2" max="2" width="14.5625" style="126" customWidth="1"/>
    <col min="3" max="3" width="1.6171875" style="126" customWidth="1"/>
    <col min="4" max="4" width="14.5625" style="126" customWidth="1"/>
    <col min="5" max="5" width="2.96484375" style="126" customWidth="1"/>
    <col min="6" max="6" width="1.6171875" style="126" customWidth="1"/>
    <col min="7" max="7" width="2.96484375" style="126" customWidth="1"/>
    <col min="8" max="8" width="1.6171875" style="126" customWidth="1"/>
    <col min="9" max="9" width="2.96484375" style="126" customWidth="1"/>
    <col min="10" max="10" width="1.6171875" style="126" customWidth="1"/>
    <col min="11" max="11" width="2.96484375" style="126" customWidth="1"/>
    <col min="12" max="12" width="1.6171875" style="126" customWidth="1"/>
    <col min="13" max="13" width="2.96484375" style="126" customWidth="1"/>
    <col min="14" max="14" width="1.6171875" style="126" customWidth="1"/>
    <col min="15" max="15" width="2.96484375" style="126" customWidth="1"/>
    <col min="16" max="16" width="1.6171875" style="126" customWidth="1"/>
    <col min="17" max="17" width="2.96484375" style="126" customWidth="1"/>
    <col min="18" max="18" width="1.6171875" style="126" customWidth="1"/>
    <col min="19" max="19" width="2.96484375" style="126" customWidth="1"/>
    <col min="20" max="20" width="14.5625" style="126" customWidth="1"/>
    <col min="21" max="16384" width="9.16796875" style="126"/>
  </cols>
  <sheetData>
    <row r="1" spans="1:20" ht="13.5" customHeight="1">
      <c r="A1" s="324" t="str">
        <f>CONCATENATE("Pokalturneringen ",DB!B1)</f>
        <v>Pokalturneringen 2026</v>
      </c>
      <c r="B1" s="325"/>
      <c r="C1" s="325"/>
      <c r="D1" s="325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327"/>
    </row>
    <row r="2" spans="1:20" ht="13.5" customHeight="1" thickBot="1">
      <c r="A2" s="326"/>
      <c r="B2" s="326"/>
      <c r="C2" s="326"/>
      <c r="D2" s="326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328"/>
    </row>
    <row r="3" spans="1:20" ht="13.5" customHeight="1" thickTop="1">
      <c r="A3" s="320" t="str">
        <f>CONCATENATE("1. runde - Resultater, Uge ",DB!B5-1)</f>
        <v>1. runde - Resultater, Uge 11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220"/>
      <c r="Q3" s="220"/>
      <c r="R3" s="220"/>
      <c r="S3" s="321"/>
      <c r="T3" s="329" t="s">
        <v>138</v>
      </c>
    </row>
    <row r="4" spans="1:20" ht="13.5" customHeight="1" thickBot="1">
      <c r="A4" s="198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322"/>
      <c r="Q4" s="322"/>
      <c r="R4" s="322"/>
      <c r="S4" s="323"/>
      <c r="T4" s="330"/>
    </row>
    <row r="5" spans="1:20" ht="13.5" customHeight="1" thickTop="1">
      <c r="A5" s="128" t="s">
        <v>94</v>
      </c>
      <c r="B5" s="129" t="str">
        <f>DB!A142</f>
        <v>LUFCMOT</v>
      </c>
      <c r="C5" s="130" t="s">
        <v>95</v>
      </c>
      <c r="D5" s="131" t="str">
        <f>DB!B142</f>
        <v>Degnen</v>
      </c>
      <c r="E5" s="129">
        <f>DB!K142</f>
        <v>2</v>
      </c>
      <c r="F5" s="130" t="str">
        <f t="shared" ref="F5:F32" si="0">IF(E5&lt;&gt;"","-","")</f>
        <v>-</v>
      </c>
      <c r="G5" s="131">
        <f>DB!L142</f>
        <v>2</v>
      </c>
      <c r="H5" s="130" t="str">
        <f t="shared" ref="H5:H32" si="1">IF(I5&lt;&gt;"",",","")</f>
        <v>,</v>
      </c>
      <c r="I5" s="129">
        <f>DB!P142</f>
        <v>10</v>
      </c>
      <c r="J5" s="130" t="str">
        <f t="shared" ref="J5:J32" si="2">IF(I5&lt;&gt;"","-","")</f>
        <v>-</v>
      </c>
      <c r="K5" s="131">
        <f>DB!Q142</f>
        <v>11</v>
      </c>
      <c r="L5" s="130" t="str">
        <f t="shared" ref="L5:L32" si="3">IF(M5&lt;&gt;"",",","")</f>
        <v>,</v>
      </c>
      <c r="M5" s="129">
        <f>DB!U142</f>
        <v>7</v>
      </c>
      <c r="N5" s="130" t="str">
        <f t="shared" ref="N5:N32" si="4">IF(M5&lt;&gt;"","-","")</f>
        <v>-</v>
      </c>
      <c r="O5" s="131">
        <f>DB!V142</f>
        <v>7</v>
      </c>
      <c r="P5" s="130" t="str">
        <f t="shared" ref="P5:P32" si="5">IF(Q5&lt;&gt;"",",","")</f>
        <v>,</v>
      </c>
      <c r="Q5" s="129">
        <f>DB!Z142</f>
        <v>5</v>
      </c>
      <c r="R5" s="130" t="str">
        <f t="shared" ref="R5:R32" si="6">IF(Q5&lt;&gt;"","-","")</f>
        <v>-</v>
      </c>
      <c r="S5" s="132">
        <f>DB!AA142</f>
        <v>6</v>
      </c>
      <c r="T5" s="125" t="str">
        <f>DB!AD142</f>
        <v>Degnen</v>
      </c>
    </row>
    <row r="6" spans="1:20" ht="13.5" customHeight="1">
      <c r="A6" s="133" t="s">
        <v>96</v>
      </c>
      <c r="B6" s="134" t="str">
        <f>DB!A143</f>
        <v>Cork</v>
      </c>
      <c r="C6" s="135" t="s">
        <v>95</v>
      </c>
      <c r="D6" s="136" t="str">
        <f>DB!B143</f>
        <v>SPVK</v>
      </c>
      <c r="E6" s="134">
        <f>DB!K143</f>
        <v>3</v>
      </c>
      <c r="F6" s="135" t="str">
        <f t="shared" si="0"/>
        <v>-</v>
      </c>
      <c r="G6" s="136">
        <f>DB!L143</f>
        <v>3</v>
      </c>
      <c r="H6" s="135" t="str">
        <f t="shared" si="1"/>
        <v>,</v>
      </c>
      <c r="I6" s="134">
        <f>DB!P143</f>
        <v>11</v>
      </c>
      <c r="J6" s="135" t="str">
        <f t="shared" si="2"/>
        <v>-</v>
      </c>
      <c r="K6" s="136">
        <f>DB!Q143</f>
        <v>10</v>
      </c>
      <c r="L6" s="135" t="str">
        <f t="shared" si="3"/>
        <v>,</v>
      </c>
      <c r="M6" s="134">
        <f>DB!U143</f>
        <v>7</v>
      </c>
      <c r="N6" s="135" t="str">
        <f t="shared" si="4"/>
        <v>-</v>
      </c>
      <c r="O6" s="136">
        <f>DB!V143</f>
        <v>8</v>
      </c>
      <c r="P6" s="135" t="str">
        <f t="shared" si="5"/>
        <v>,</v>
      </c>
      <c r="Q6" s="134">
        <f>DB!Z143</f>
        <v>6</v>
      </c>
      <c r="R6" s="135" t="str">
        <f t="shared" si="6"/>
        <v>-</v>
      </c>
      <c r="S6" s="137">
        <f>DB!AA143</f>
        <v>7</v>
      </c>
      <c r="T6" s="138" t="str">
        <f>DB!AD143</f>
        <v>SPVK</v>
      </c>
    </row>
    <row r="7" spans="1:20" ht="13.5" customHeight="1">
      <c r="A7" s="133" t="s">
        <v>97</v>
      </c>
      <c r="B7" s="134" t="str">
        <f>DB!A144</f>
        <v>Futte</v>
      </c>
      <c r="C7" s="135" t="s">
        <v>95</v>
      </c>
      <c r="D7" s="136" t="str">
        <f>DB!B144</f>
        <v>Piquet</v>
      </c>
      <c r="E7" s="134">
        <f>DB!K144</f>
        <v>3</v>
      </c>
      <c r="F7" s="135" t="str">
        <f t="shared" si="0"/>
        <v>-</v>
      </c>
      <c r="G7" s="136">
        <f>DB!L144</f>
        <v>2</v>
      </c>
      <c r="H7" s="135" t="str">
        <f t="shared" si="1"/>
        <v>,</v>
      </c>
      <c r="I7" s="134">
        <f>DB!P144</f>
        <v>11</v>
      </c>
      <c r="J7" s="135" t="str">
        <f t="shared" si="2"/>
        <v>-</v>
      </c>
      <c r="K7" s="136">
        <f>DB!Q144</f>
        <v>9</v>
      </c>
      <c r="L7" s="135" t="str">
        <f t="shared" si="3"/>
        <v/>
      </c>
      <c r="M7" s="134" t="str">
        <f>DB!U144</f>
        <v/>
      </c>
      <c r="N7" s="135" t="str">
        <f t="shared" si="4"/>
        <v/>
      </c>
      <c r="O7" s="136" t="str">
        <f>DB!V144</f>
        <v/>
      </c>
      <c r="P7" s="135" t="str">
        <f t="shared" si="5"/>
        <v/>
      </c>
      <c r="Q7" s="134" t="str">
        <f>DB!Z144</f>
        <v/>
      </c>
      <c r="R7" s="135" t="str">
        <f t="shared" si="6"/>
        <v/>
      </c>
      <c r="S7" s="137" t="str">
        <f>DB!AA144</f>
        <v/>
      </c>
      <c r="T7" s="138" t="str">
        <f>DB!AD144</f>
        <v>Futte</v>
      </c>
    </row>
    <row r="8" spans="1:20" ht="13.5" customHeight="1">
      <c r="A8" s="133" t="s">
        <v>98</v>
      </c>
      <c r="B8" s="134" t="str">
        <f>DB!A145</f>
        <v>Murer</v>
      </c>
      <c r="C8" s="135" t="s">
        <v>95</v>
      </c>
      <c r="D8" s="136" t="str">
        <f>DB!B145</f>
        <v>Culopip</v>
      </c>
      <c r="E8" s="134">
        <f>DB!K145</f>
        <v>3</v>
      </c>
      <c r="F8" s="135" t="str">
        <f t="shared" si="0"/>
        <v>-</v>
      </c>
      <c r="G8" s="136">
        <f>DB!L145</f>
        <v>3</v>
      </c>
      <c r="H8" s="135" t="str">
        <f t="shared" si="1"/>
        <v>,</v>
      </c>
      <c r="I8" s="134">
        <f>DB!P145</f>
        <v>10</v>
      </c>
      <c r="J8" s="135" t="str">
        <f t="shared" si="2"/>
        <v>-</v>
      </c>
      <c r="K8" s="136">
        <f>DB!Q145</f>
        <v>10</v>
      </c>
      <c r="L8" s="135" t="str">
        <f t="shared" si="3"/>
        <v>,</v>
      </c>
      <c r="M8" s="134">
        <f>DB!U145</f>
        <v>6</v>
      </c>
      <c r="N8" s="135" t="str">
        <f t="shared" si="4"/>
        <v>-</v>
      </c>
      <c r="O8" s="136">
        <f>DB!V145</f>
        <v>7</v>
      </c>
      <c r="P8" s="135" t="str">
        <f t="shared" si="5"/>
        <v>,</v>
      </c>
      <c r="Q8" s="134">
        <f>DB!Z145</f>
        <v>4</v>
      </c>
      <c r="R8" s="135" t="str">
        <f t="shared" si="6"/>
        <v>-</v>
      </c>
      <c r="S8" s="137">
        <f>DB!AA145</f>
        <v>5</v>
      </c>
      <c r="T8" s="138" t="str">
        <f>DB!AD145</f>
        <v>Culopip</v>
      </c>
    </row>
    <row r="9" spans="1:20" ht="13.5" customHeight="1">
      <c r="A9" s="133" t="s">
        <v>99</v>
      </c>
      <c r="B9" s="134" t="str">
        <f>DB!A146</f>
        <v>Steam</v>
      </c>
      <c r="C9" s="135" t="s">
        <v>95</v>
      </c>
      <c r="D9" s="136" t="str">
        <f>DB!B146</f>
        <v>Cottee</v>
      </c>
      <c r="E9" s="134">
        <f>DB!K146</f>
        <v>1</v>
      </c>
      <c r="F9" s="135" t="str">
        <f t="shared" si="0"/>
        <v>-</v>
      </c>
      <c r="G9" s="136">
        <f>DB!L146</f>
        <v>2</v>
      </c>
      <c r="H9" s="135" t="str">
        <f t="shared" si="1"/>
        <v>,</v>
      </c>
      <c r="I9" s="134">
        <f>DB!P146</f>
        <v>6</v>
      </c>
      <c r="J9" s="135" t="str">
        <f t="shared" si="2"/>
        <v>-</v>
      </c>
      <c r="K9" s="136">
        <f>DB!Q146</f>
        <v>11</v>
      </c>
      <c r="L9" s="135" t="str">
        <f t="shared" si="3"/>
        <v/>
      </c>
      <c r="M9" s="134" t="str">
        <f>DB!U146</f>
        <v/>
      </c>
      <c r="N9" s="135" t="str">
        <f t="shared" si="4"/>
        <v/>
      </c>
      <c r="O9" s="136" t="str">
        <f>DB!V146</f>
        <v/>
      </c>
      <c r="P9" s="135" t="str">
        <f t="shared" si="5"/>
        <v/>
      </c>
      <c r="Q9" s="134" t="str">
        <f>DB!Z146</f>
        <v/>
      </c>
      <c r="R9" s="135" t="str">
        <f t="shared" si="6"/>
        <v/>
      </c>
      <c r="S9" s="137" t="str">
        <f>DB!AA146</f>
        <v/>
      </c>
      <c r="T9" s="138" t="str">
        <f>DB!AD146</f>
        <v>Cottee</v>
      </c>
    </row>
    <row r="10" spans="1:20" ht="13.5" customHeight="1">
      <c r="A10" s="133" t="s">
        <v>100</v>
      </c>
      <c r="B10" s="134" t="str">
        <f>DB!A147</f>
        <v>Søknud</v>
      </c>
      <c r="C10" s="135" t="s">
        <v>95</v>
      </c>
      <c r="D10" s="136" t="str">
        <f>DB!B147</f>
        <v>United</v>
      </c>
      <c r="E10" s="134">
        <f>DB!K147</f>
        <v>3</v>
      </c>
      <c r="F10" s="135" t="str">
        <f t="shared" si="0"/>
        <v>-</v>
      </c>
      <c r="G10" s="136">
        <f>DB!L147</f>
        <v>3</v>
      </c>
      <c r="H10" s="135" t="str">
        <f t="shared" si="1"/>
        <v>,</v>
      </c>
      <c r="I10" s="134">
        <f>DB!P147</f>
        <v>9</v>
      </c>
      <c r="J10" s="135" t="str">
        <f t="shared" si="2"/>
        <v>-</v>
      </c>
      <c r="K10" s="136">
        <f>DB!Q147</f>
        <v>10</v>
      </c>
      <c r="L10" s="135" t="str">
        <f t="shared" si="3"/>
        <v>,</v>
      </c>
      <c r="M10" s="134">
        <f>DB!U147</f>
        <v>8</v>
      </c>
      <c r="N10" s="135" t="str">
        <f t="shared" si="4"/>
        <v>-</v>
      </c>
      <c r="O10" s="136">
        <f>DB!V147</f>
        <v>7</v>
      </c>
      <c r="P10" s="135" t="str">
        <f t="shared" si="5"/>
        <v>,</v>
      </c>
      <c r="Q10" s="134">
        <f>DB!Z147</f>
        <v>7</v>
      </c>
      <c r="R10" s="135" t="str">
        <f t="shared" si="6"/>
        <v>-</v>
      </c>
      <c r="S10" s="137">
        <f>DB!AA147</f>
        <v>6</v>
      </c>
      <c r="T10" s="138" t="str">
        <f>DB!AD147</f>
        <v>Søknud</v>
      </c>
    </row>
    <row r="11" spans="1:20" ht="13.5" customHeight="1">
      <c r="A11" s="133" t="s">
        <v>101</v>
      </c>
      <c r="B11" s="134" t="str">
        <f>DB!A148</f>
        <v>Jesper</v>
      </c>
      <c r="C11" s="135" t="s">
        <v>95</v>
      </c>
      <c r="D11" s="136" t="str">
        <f>DB!B148</f>
        <v>Randers</v>
      </c>
      <c r="E11" s="134">
        <f>DB!K148</f>
        <v>2</v>
      </c>
      <c r="F11" s="135" t="str">
        <f t="shared" si="0"/>
        <v>-</v>
      </c>
      <c r="G11" s="136">
        <f>DB!L148</f>
        <v>4</v>
      </c>
      <c r="H11" s="135" t="str">
        <f t="shared" si="1"/>
        <v>,</v>
      </c>
      <c r="I11" s="134">
        <f>DB!P148</f>
        <v>10</v>
      </c>
      <c r="J11" s="135" t="str">
        <f t="shared" si="2"/>
        <v>-</v>
      </c>
      <c r="K11" s="136">
        <f>DB!Q148</f>
        <v>9</v>
      </c>
      <c r="L11" s="135" t="str">
        <f t="shared" si="3"/>
        <v>,</v>
      </c>
      <c r="M11" s="134">
        <f>DB!U148</f>
        <v>6</v>
      </c>
      <c r="N11" s="135" t="str">
        <f t="shared" si="4"/>
        <v>-</v>
      </c>
      <c r="O11" s="136">
        <f>DB!V148</f>
        <v>6</v>
      </c>
      <c r="P11" s="135" t="str">
        <f t="shared" si="5"/>
        <v>,</v>
      </c>
      <c r="Q11" s="134">
        <f>DB!Z148</f>
        <v>5</v>
      </c>
      <c r="R11" s="135" t="str">
        <f t="shared" si="6"/>
        <v>-</v>
      </c>
      <c r="S11" s="137">
        <f>DB!AA148</f>
        <v>6</v>
      </c>
      <c r="T11" s="138" t="str">
        <f>DB!AD148</f>
        <v>Randers</v>
      </c>
    </row>
    <row r="12" spans="1:20" ht="13.5" customHeight="1">
      <c r="A12" s="133" t="s">
        <v>102</v>
      </c>
      <c r="B12" s="134" t="str">
        <f>DB!A149</f>
        <v>Schøn</v>
      </c>
      <c r="C12" s="135" t="s">
        <v>95</v>
      </c>
      <c r="D12" s="136" t="str">
        <f>DB!B149</f>
        <v>Zico</v>
      </c>
      <c r="E12" s="134">
        <f>DB!K149</f>
        <v>2</v>
      </c>
      <c r="F12" s="135" t="str">
        <f t="shared" si="0"/>
        <v>-</v>
      </c>
      <c r="G12" s="136">
        <f>DB!L149</f>
        <v>2</v>
      </c>
      <c r="H12" s="135" t="str">
        <f t="shared" si="1"/>
        <v>,</v>
      </c>
      <c r="I12" s="134">
        <f>DB!P149</f>
        <v>10</v>
      </c>
      <c r="J12" s="135" t="str">
        <f t="shared" si="2"/>
        <v>-</v>
      </c>
      <c r="K12" s="136">
        <f>DB!Q149</f>
        <v>10</v>
      </c>
      <c r="L12" s="135" t="str">
        <f t="shared" si="3"/>
        <v>,</v>
      </c>
      <c r="M12" s="134">
        <f>DB!U149</f>
        <v>6</v>
      </c>
      <c r="N12" s="135" t="str">
        <f t="shared" si="4"/>
        <v>-</v>
      </c>
      <c r="O12" s="136">
        <f>DB!V149</f>
        <v>8</v>
      </c>
      <c r="P12" s="135" t="str">
        <f t="shared" si="5"/>
        <v>,</v>
      </c>
      <c r="Q12" s="134">
        <f>DB!Z149</f>
        <v>6</v>
      </c>
      <c r="R12" s="135" t="str">
        <f t="shared" si="6"/>
        <v>-</v>
      </c>
      <c r="S12" s="137">
        <f>DB!AA149</f>
        <v>4</v>
      </c>
      <c r="T12" s="138" t="str">
        <f>DB!AD149</f>
        <v/>
      </c>
    </row>
    <row r="13" spans="1:20" ht="13.5" customHeight="1">
      <c r="A13" s="133" t="s">
        <v>103</v>
      </c>
      <c r="B13" s="134" t="str">
        <f>DB!A150</f>
        <v>Højgård</v>
      </c>
      <c r="C13" s="135" t="s">
        <v>95</v>
      </c>
      <c r="D13" s="136" t="str">
        <f>DB!B150</f>
        <v>ÅZÆTZØW</v>
      </c>
      <c r="E13" s="134">
        <f>DB!K150</f>
        <v>2</v>
      </c>
      <c r="F13" s="135" t="str">
        <f t="shared" si="0"/>
        <v>-</v>
      </c>
      <c r="G13" s="136">
        <f>DB!L150</f>
        <v>2</v>
      </c>
      <c r="H13" s="135" t="str">
        <f t="shared" si="1"/>
        <v>,</v>
      </c>
      <c r="I13" s="134">
        <f>DB!P150</f>
        <v>10</v>
      </c>
      <c r="J13" s="135" t="str">
        <f t="shared" si="2"/>
        <v>-</v>
      </c>
      <c r="K13" s="136">
        <f>DB!Q150</f>
        <v>8</v>
      </c>
      <c r="L13" s="135" t="str">
        <f t="shared" si="3"/>
        <v>,</v>
      </c>
      <c r="M13" s="134">
        <f>DB!U150</f>
        <v>8</v>
      </c>
      <c r="N13" s="135" t="str">
        <f t="shared" si="4"/>
        <v>-</v>
      </c>
      <c r="O13" s="136">
        <f>DB!V150</f>
        <v>7</v>
      </c>
      <c r="P13" s="135" t="str">
        <f t="shared" si="5"/>
        <v/>
      </c>
      <c r="Q13" s="134" t="str">
        <f>DB!Z150</f>
        <v/>
      </c>
      <c r="R13" s="135" t="str">
        <f t="shared" si="6"/>
        <v/>
      </c>
      <c r="S13" s="137" t="str">
        <f>DB!AA150</f>
        <v/>
      </c>
      <c r="T13" s="138" t="str">
        <f>DB!AD150</f>
        <v>Højgård</v>
      </c>
    </row>
    <row r="14" spans="1:20" ht="13.5" customHeight="1">
      <c r="A14" s="133" t="s">
        <v>104</v>
      </c>
      <c r="B14" s="134" t="str">
        <f>DB!A151</f>
        <v>LPHJ</v>
      </c>
      <c r="C14" s="135" t="s">
        <v>95</v>
      </c>
      <c r="D14" s="136" t="str">
        <f>DB!B151</f>
        <v>Hede</v>
      </c>
      <c r="E14" s="134">
        <f>DB!K151</f>
        <v>2</v>
      </c>
      <c r="F14" s="135" t="str">
        <f t="shared" si="0"/>
        <v>-</v>
      </c>
      <c r="G14" s="136">
        <f>DB!L151</f>
        <v>1</v>
      </c>
      <c r="H14" s="135" t="str">
        <f t="shared" si="1"/>
        <v>,</v>
      </c>
      <c r="I14" s="134">
        <f>DB!P151</f>
        <v>10</v>
      </c>
      <c r="J14" s="135" t="str">
        <f t="shared" si="2"/>
        <v>-</v>
      </c>
      <c r="K14" s="136">
        <f>DB!Q151</f>
        <v>10</v>
      </c>
      <c r="L14" s="135" t="str">
        <f t="shared" si="3"/>
        <v>,</v>
      </c>
      <c r="M14" s="134">
        <f>DB!U151</f>
        <v>7</v>
      </c>
      <c r="N14" s="135" t="str">
        <f t="shared" si="4"/>
        <v>-</v>
      </c>
      <c r="O14" s="136">
        <f>DB!V151</f>
        <v>7</v>
      </c>
      <c r="P14" s="135" t="str">
        <f t="shared" si="5"/>
        <v>,</v>
      </c>
      <c r="Q14" s="134">
        <f>DB!Z151</f>
        <v>6</v>
      </c>
      <c r="R14" s="135" t="str">
        <f t="shared" si="6"/>
        <v>-</v>
      </c>
      <c r="S14" s="137">
        <f>DB!AA151</f>
        <v>5</v>
      </c>
      <c r="T14" s="138" t="str">
        <f>DB!AD151</f>
        <v>LPHJ</v>
      </c>
    </row>
    <row r="15" spans="1:20" ht="13.5" customHeight="1">
      <c r="A15" s="133" t="s">
        <v>105</v>
      </c>
      <c r="B15" s="134" t="str">
        <f>DB!A152</f>
        <v>Frydkær</v>
      </c>
      <c r="C15" s="135" t="s">
        <v>95</v>
      </c>
      <c r="D15" s="136" t="str">
        <f>DB!B152</f>
        <v>Nemelig</v>
      </c>
      <c r="E15" s="134">
        <f>DB!K152</f>
        <v>2</v>
      </c>
      <c r="F15" s="135" t="str">
        <f t="shared" si="0"/>
        <v>-</v>
      </c>
      <c r="G15" s="136">
        <f>DB!L152</f>
        <v>6</v>
      </c>
      <c r="H15" s="135" t="str">
        <f t="shared" si="1"/>
        <v>,</v>
      </c>
      <c r="I15" s="134">
        <f>DB!P152</f>
        <v>11</v>
      </c>
      <c r="J15" s="135" t="str">
        <f t="shared" si="2"/>
        <v>-</v>
      </c>
      <c r="K15" s="136">
        <f>DB!Q152</f>
        <v>10</v>
      </c>
      <c r="L15" s="135" t="str">
        <f t="shared" si="3"/>
        <v>,</v>
      </c>
      <c r="M15" s="134">
        <f>DB!U152</f>
        <v>6</v>
      </c>
      <c r="N15" s="135" t="str">
        <f t="shared" si="4"/>
        <v>-</v>
      </c>
      <c r="O15" s="136">
        <f>DB!V152</f>
        <v>8</v>
      </c>
      <c r="P15" s="135" t="str">
        <f t="shared" si="5"/>
        <v/>
      </c>
      <c r="Q15" s="134" t="str">
        <f>DB!Z152</f>
        <v/>
      </c>
      <c r="R15" s="135" t="str">
        <f t="shared" si="6"/>
        <v/>
      </c>
      <c r="S15" s="137" t="str">
        <f>DB!AA152</f>
        <v/>
      </c>
      <c r="T15" s="138" t="str">
        <f>DB!AD152</f>
        <v>Nemelig</v>
      </c>
    </row>
    <row r="16" spans="1:20" ht="13.5" customHeight="1">
      <c r="A16" s="133" t="s">
        <v>106</v>
      </c>
      <c r="B16" s="134" t="str">
        <f>DB!A153</f>
        <v>Percy</v>
      </c>
      <c r="C16" s="135" t="s">
        <v>95</v>
      </c>
      <c r="D16" s="136" t="str">
        <f>DB!B153</f>
        <v>Lions</v>
      </c>
      <c r="E16" s="134">
        <f>DB!K153</f>
        <v>3</v>
      </c>
      <c r="F16" s="135" t="str">
        <f t="shared" si="0"/>
        <v>-</v>
      </c>
      <c r="G16" s="136">
        <f>DB!L153</f>
        <v>3</v>
      </c>
      <c r="H16" s="135" t="str">
        <f t="shared" si="1"/>
        <v>,</v>
      </c>
      <c r="I16" s="134">
        <f>DB!P153</f>
        <v>9</v>
      </c>
      <c r="J16" s="135" t="str">
        <f t="shared" si="2"/>
        <v>-</v>
      </c>
      <c r="K16" s="136">
        <f>DB!Q153</f>
        <v>11</v>
      </c>
      <c r="L16" s="135" t="str">
        <f t="shared" si="3"/>
        <v>,</v>
      </c>
      <c r="M16" s="134">
        <f>DB!U153</f>
        <v>8</v>
      </c>
      <c r="N16" s="135" t="str">
        <f t="shared" si="4"/>
        <v>-</v>
      </c>
      <c r="O16" s="136">
        <f>DB!V153</f>
        <v>8</v>
      </c>
      <c r="P16" s="135" t="str">
        <f t="shared" si="5"/>
        <v>,</v>
      </c>
      <c r="Q16" s="134">
        <f>DB!Z153</f>
        <v>5</v>
      </c>
      <c r="R16" s="135" t="str">
        <f t="shared" si="6"/>
        <v>-</v>
      </c>
      <c r="S16" s="137">
        <f>DB!AA153</f>
        <v>5</v>
      </c>
      <c r="T16" s="138" t="str">
        <f>DB!AD153</f>
        <v/>
      </c>
    </row>
    <row r="17" spans="1:20" ht="13.5" customHeight="1">
      <c r="A17" s="133" t="s">
        <v>107</v>
      </c>
      <c r="B17" s="134" t="str">
        <f>DB!A154</f>
        <v>MFP</v>
      </c>
      <c r="C17" s="135" t="s">
        <v>95</v>
      </c>
      <c r="D17" s="136" t="str">
        <f>DB!B154</f>
        <v>Sergio</v>
      </c>
      <c r="E17" s="134">
        <f>DB!K154</f>
        <v>2</v>
      </c>
      <c r="F17" s="135" t="str">
        <f t="shared" si="0"/>
        <v>-</v>
      </c>
      <c r="G17" s="136">
        <f>DB!L154</f>
        <v>2</v>
      </c>
      <c r="H17" s="135" t="str">
        <f t="shared" si="1"/>
        <v>,</v>
      </c>
      <c r="I17" s="134">
        <f>DB!P154</f>
        <v>8</v>
      </c>
      <c r="J17" s="135" t="str">
        <f t="shared" si="2"/>
        <v>-</v>
      </c>
      <c r="K17" s="136">
        <f>DB!Q154</f>
        <v>10</v>
      </c>
      <c r="L17" s="135" t="str">
        <f t="shared" si="3"/>
        <v>,</v>
      </c>
      <c r="M17" s="134">
        <f>DB!U154</f>
        <v>7</v>
      </c>
      <c r="N17" s="135" t="str">
        <f t="shared" si="4"/>
        <v>-</v>
      </c>
      <c r="O17" s="136">
        <f>DB!V154</f>
        <v>8</v>
      </c>
      <c r="P17" s="135" t="str">
        <f t="shared" si="5"/>
        <v/>
      </c>
      <c r="Q17" s="134" t="str">
        <f>DB!Z154</f>
        <v/>
      </c>
      <c r="R17" s="135" t="str">
        <f t="shared" si="6"/>
        <v/>
      </c>
      <c r="S17" s="137" t="str">
        <f>DB!AA154</f>
        <v/>
      </c>
      <c r="T17" s="138" t="str">
        <f>DB!AD154</f>
        <v>Sergio</v>
      </c>
    </row>
    <row r="18" spans="1:20" ht="13.5" customHeight="1">
      <c r="A18" s="133" t="s">
        <v>122</v>
      </c>
      <c r="B18" s="134" t="str">
        <f>DB!A155</f>
        <v>Laplace</v>
      </c>
      <c r="C18" s="135" t="s">
        <v>95</v>
      </c>
      <c r="D18" s="136" t="str">
        <f>DB!B155</f>
        <v>Harry</v>
      </c>
      <c r="E18" s="134">
        <f>DB!K155</f>
        <v>2</v>
      </c>
      <c r="F18" s="135" t="str">
        <f t="shared" si="0"/>
        <v>-</v>
      </c>
      <c r="G18" s="136">
        <f>DB!L155</f>
        <v>2</v>
      </c>
      <c r="H18" s="135" t="str">
        <f t="shared" si="1"/>
        <v>,</v>
      </c>
      <c r="I18" s="134">
        <f>DB!P155</f>
        <v>9</v>
      </c>
      <c r="J18" s="135" t="str">
        <f t="shared" si="2"/>
        <v>-</v>
      </c>
      <c r="K18" s="136">
        <f>DB!Q155</f>
        <v>10</v>
      </c>
      <c r="L18" s="135" t="str">
        <f t="shared" si="3"/>
        <v>,</v>
      </c>
      <c r="M18" s="134">
        <f>DB!U155</f>
        <v>7</v>
      </c>
      <c r="N18" s="135" t="str">
        <f t="shared" si="4"/>
        <v>-</v>
      </c>
      <c r="O18" s="136">
        <f>DB!V155</f>
        <v>8</v>
      </c>
      <c r="P18" s="135" t="str">
        <f t="shared" si="5"/>
        <v/>
      </c>
      <c r="Q18" s="134" t="str">
        <f>DB!Z155</f>
        <v/>
      </c>
      <c r="R18" s="135" t="str">
        <f t="shared" si="6"/>
        <v/>
      </c>
      <c r="S18" s="137" t="str">
        <f>DB!AA155</f>
        <v/>
      </c>
      <c r="T18" s="138" t="str">
        <f>DB!AD155</f>
        <v>Harry</v>
      </c>
    </row>
    <row r="19" spans="1:20" ht="13.5" customHeight="1">
      <c r="A19" s="133" t="s">
        <v>123</v>
      </c>
      <c r="B19" s="134" t="str">
        <f>DB!A156</f>
        <v>Kailua</v>
      </c>
      <c r="C19" s="135" t="s">
        <v>95</v>
      </c>
      <c r="D19" s="136" t="str">
        <f>DB!B156</f>
        <v>Malthe</v>
      </c>
      <c r="E19" s="134">
        <f>DB!K156</f>
        <v>3</v>
      </c>
      <c r="F19" s="135" t="str">
        <f t="shared" si="0"/>
        <v>-</v>
      </c>
      <c r="G19" s="136">
        <f>DB!L156</f>
        <v>3</v>
      </c>
      <c r="H19" s="135" t="str">
        <f t="shared" si="1"/>
        <v>,</v>
      </c>
      <c r="I19" s="134">
        <f>DB!P156</f>
        <v>11</v>
      </c>
      <c r="J19" s="135" t="str">
        <f t="shared" si="2"/>
        <v>-</v>
      </c>
      <c r="K19" s="136">
        <f>DB!Q156</f>
        <v>10</v>
      </c>
      <c r="L19" s="135" t="str">
        <f t="shared" si="3"/>
        <v>,</v>
      </c>
      <c r="M19" s="134">
        <f>DB!U156</f>
        <v>7</v>
      </c>
      <c r="N19" s="135" t="str">
        <f t="shared" si="4"/>
        <v>-</v>
      </c>
      <c r="O19" s="136">
        <f>DB!V156</f>
        <v>7</v>
      </c>
      <c r="P19" s="135" t="str">
        <f t="shared" si="5"/>
        <v>,</v>
      </c>
      <c r="Q19" s="134">
        <f>DB!Z156</f>
        <v>4</v>
      </c>
      <c r="R19" s="135" t="str">
        <f t="shared" si="6"/>
        <v>-</v>
      </c>
      <c r="S19" s="137">
        <f>DB!AA156</f>
        <v>6</v>
      </c>
      <c r="T19" s="138" t="str">
        <f>DB!AD156</f>
        <v/>
      </c>
    </row>
    <row r="20" spans="1:20" ht="13.5" customHeight="1">
      <c r="A20" s="133" t="s">
        <v>124</v>
      </c>
      <c r="B20" s="134" t="str">
        <f>DB!A157</f>
        <v>Stoke</v>
      </c>
      <c r="C20" s="135" t="s">
        <v>95</v>
      </c>
      <c r="D20" s="136" t="str">
        <f>DB!B157</f>
        <v>Livpool</v>
      </c>
      <c r="E20" s="134">
        <f>DB!K157</f>
        <v>3</v>
      </c>
      <c r="F20" s="135" t="str">
        <f t="shared" si="0"/>
        <v>-</v>
      </c>
      <c r="G20" s="136">
        <f>DB!L157</f>
        <v>2</v>
      </c>
      <c r="H20" s="135" t="str">
        <f t="shared" si="1"/>
        <v>,</v>
      </c>
      <c r="I20" s="134">
        <f>DB!P157</f>
        <v>10</v>
      </c>
      <c r="J20" s="135" t="str">
        <f t="shared" si="2"/>
        <v>-</v>
      </c>
      <c r="K20" s="136">
        <f>DB!Q157</f>
        <v>9</v>
      </c>
      <c r="L20" s="135" t="str">
        <f t="shared" si="3"/>
        <v/>
      </c>
      <c r="M20" s="134" t="str">
        <f>DB!U157</f>
        <v/>
      </c>
      <c r="N20" s="135" t="str">
        <f t="shared" si="4"/>
        <v/>
      </c>
      <c r="O20" s="136" t="str">
        <f>DB!V157</f>
        <v/>
      </c>
      <c r="P20" s="135" t="str">
        <f t="shared" si="5"/>
        <v/>
      </c>
      <c r="Q20" s="134" t="str">
        <f>DB!Z157</f>
        <v/>
      </c>
      <c r="R20" s="135" t="str">
        <f t="shared" si="6"/>
        <v/>
      </c>
      <c r="S20" s="137" t="str">
        <f>DB!AA157</f>
        <v/>
      </c>
      <c r="T20" s="138" t="str">
        <f>DB!AD157</f>
        <v>Stoke</v>
      </c>
    </row>
    <row r="21" spans="1:20" ht="13.5" customHeight="1">
      <c r="A21" s="133" t="s">
        <v>125</v>
      </c>
      <c r="B21" s="134" t="str">
        <f>DB!A158</f>
        <v>McCoist</v>
      </c>
      <c r="C21" s="135" t="s">
        <v>95</v>
      </c>
      <c r="D21" s="136" t="str">
        <f>DB!B158</f>
        <v>Nielsen</v>
      </c>
      <c r="E21" s="134">
        <f>DB!K158</f>
        <v>3</v>
      </c>
      <c r="F21" s="135" t="str">
        <f t="shared" si="0"/>
        <v>-</v>
      </c>
      <c r="G21" s="136">
        <f>DB!L158</f>
        <v>3</v>
      </c>
      <c r="H21" s="135" t="str">
        <f t="shared" si="1"/>
        <v>,</v>
      </c>
      <c r="I21" s="134">
        <f>DB!P158</f>
        <v>11</v>
      </c>
      <c r="J21" s="135" t="str">
        <f t="shared" si="2"/>
        <v>-</v>
      </c>
      <c r="K21" s="136">
        <f>DB!Q158</f>
        <v>9</v>
      </c>
      <c r="L21" s="135" t="str">
        <f t="shared" si="3"/>
        <v>,</v>
      </c>
      <c r="M21" s="134">
        <f>DB!U158</f>
        <v>7</v>
      </c>
      <c r="N21" s="135" t="str">
        <f t="shared" si="4"/>
        <v>-</v>
      </c>
      <c r="O21" s="136">
        <f>DB!V158</f>
        <v>6</v>
      </c>
      <c r="P21" s="135" t="str">
        <f t="shared" si="5"/>
        <v/>
      </c>
      <c r="Q21" s="134" t="str">
        <f>DB!Z158</f>
        <v/>
      </c>
      <c r="R21" s="135" t="str">
        <f t="shared" si="6"/>
        <v/>
      </c>
      <c r="S21" s="137" t="str">
        <f>DB!AA158</f>
        <v/>
      </c>
      <c r="T21" s="138" t="str">
        <f>DB!AD158</f>
        <v>McCoist</v>
      </c>
    </row>
    <row r="22" spans="1:20" ht="13.5" customHeight="1">
      <c r="A22" s="133" t="s">
        <v>126</v>
      </c>
      <c r="B22" s="134" t="str">
        <f>DB!A159</f>
        <v>Far</v>
      </c>
      <c r="C22" s="135" t="s">
        <v>95</v>
      </c>
      <c r="D22" s="136" t="str">
        <f>DB!B159</f>
        <v>Himbo</v>
      </c>
      <c r="E22" s="134">
        <f>DB!K159</f>
        <v>3</v>
      </c>
      <c r="F22" s="135" t="str">
        <f t="shared" si="0"/>
        <v>-</v>
      </c>
      <c r="G22" s="136">
        <f>DB!L159</f>
        <v>3</v>
      </c>
      <c r="H22" s="135" t="str">
        <f t="shared" si="1"/>
        <v>,</v>
      </c>
      <c r="I22" s="134">
        <f>DB!P159</f>
        <v>10</v>
      </c>
      <c r="J22" s="135" t="str">
        <f t="shared" si="2"/>
        <v>-</v>
      </c>
      <c r="K22" s="136">
        <f>DB!Q159</f>
        <v>9</v>
      </c>
      <c r="L22" s="135" t="str">
        <f t="shared" si="3"/>
        <v>,</v>
      </c>
      <c r="M22" s="134">
        <f>DB!U159</f>
        <v>9</v>
      </c>
      <c r="N22" s="135" t="str">
        <f t="shared" si="4"/>
        <v>-</v>
      </c>
      <c r="O22" s="136">
        <f>DB!V159</f>
        <v>7</v>
      </c>
      <c r="P22" s="135" t="str">
        <f t="shared" si="5"/>
        <v/>
      </c>
      <c r="Q22" s="134" t="str">
        <f>DB!Z159</f>
        <v/>
      </c>
      <c r="R22" s="135" t="str">
        <f t="shared" si="6"/>
        <v/>
      </c>
      <c r="S22" s="137" t="str">
        <f>DB!AA159</f>
        <v/>
      </c>
      <c r="T22" s="138" t="str">
        <f>DB!AD159</f>
        <v>Far</v>
      </c>
    </row>
    <row r="23" spans="1:20" ht="13.5" customHeight="1">
      <c r="A23" s="133" t="s">
        <v>127</v>
      </c>
      <c r="B23" s="134" t="str">
        <f>DB!A160</f>
        <v>Nuser</v>
      </c>
      <c r="C23" s="135" t="s">
        <v>95</v>
      </c>
      <c r="D23" s="136" t="str">
        <f>DB!B160</f>
        <v>Chelsea</v>
      </c>
      <c r="E23" s="134">
        <f>DB!K160</f>
        <v>2</v>
      </c>
      <c r="F23" s="135" t="str">
        <f t="shared" si="0"/>
        <v>-</v>
      </c>
      <c r="G23" s="136">
        <f>DB!L160</f>
        <v>2</v>
      </c>
      <c r="H23" s="135" t="str">
        <f t="shared" si="1"/>
        <v>,</v>
      </c>
      <c r="I23" s="134">
        <f>DB!P160</f>
        <v>9</v>
      </c>
      <c r="J23" s="135" t="str">
        <f t="shared" si="2"/>
        <v>-</v>
      </c>
      <c r="K23" s="136">
        <f>DB!Q160</f>
        <v>10</v>
      </c>
      <c r="L23" s="135" t="str">
        <f t="shared" si="3"/>
        <v>,</v>
      </c>
      <c r="M23" s="134">
        <f>DB!U160</f>
        <v>9</v>
      </c>
      <c r="N23" s="135" t="str">
        <f t="shared" si="4"/>
        <v>-</v>
      </c>
      <c r="O23" s="136">
        <f>DB!V160</f>
        <v>7</v>
      </c>
      <c r="P23" s="135" t="str">
        <f t="shared" si="5"/>
        <v>,</v>
      </c>
      <c r="Q23" s="134">
        <f>DB!Z160</f>
        <v>6</v>
      </c>
      <c r="R23" s="135" t="str">
        <f t="shared" si="6"/>
        <v>-</v>
      </c>
      <c r="S23" s="137">
        <f>DB!AA160</f>
        <v>6</v>
      </c>
      <c r="T23" s="138" t="str">
        <f>DB!AD160</f>
        <v/>
      </c>
    </row>
    <row r="24" spans="1:20" ht="13.5" customHeight="1">
      <c r="A24" s="133" t="s">
        <v>128</v>
      </c>
      <c r="B24" s="134" t="str">
        <f>DB!A161</f>
        <v>Kinks</v>
      </c>
      <c r="C24" s="135" t="s">
        <v>95</v>
      </c>
      <c r="D24" s="136" t="str">
        <f>DB!B161</f>
        <v>Galway</v>
      </c>
      <c r="E24" s="134">
        <f>DB!K161</f>
        <v>2</v>
      </c>
      <c r="F24" s="135" t="str">
        <f t="shared" si="0"/>
        <v>-</v>
      </c>
      <c r="G24" s="136">
        <f>DB!L161</f>
        <v>3</v>
      </c>
      <c r="H24" s="135" t="str">
        <f t="shared" si="1"/>
        <v>,</v>
      </c>
      <c r="I24" s="134">
        <f>DB!P161</f>
        <v>11</v>
      </c>
      <c r="J24" s="135" t="str">
        <f t="shared" si="2"/>
        <v>-</v>
      </c>
      <c r="K24" s="136">
        <f>DB!Q161</f>
        <v>11</v>
      </c>
      <c r="L24" s="135" t="str">
        <f t="shared" si="3"/>
        <v>,</v>
      </c>
      <c r="M24" s="134">
        <f>DB!U161</f>
        <v>8</v>
      </c>
      <c r="N24" s="135" t="str">
        <f t="shared" si="4"/>
        <v>-</v>
      </c>
      <c r="O24" s="136">
        <f>DB!V161</f>
        <v>7</v>
      </c>
      <c r="P24" s="135" t="str">
        <f t="shared" si="5"/>
        <v>,</v>
      </c>
      <c r="Q24" s="134">
        <f>DB!Z161</f>
        <v>5</v>
      </c>
      <c r="R24" s="135" t="str">
        <f t="shared" si="6"/>
        <v>-</v>
      </c>
      <c r="S24" s="137">
        <f>DB!AA161</f>
        <v>6</v>
      </c>
      <c r="T24" s="138" t="str">
        <f>DB!AD161</f>
        <v>Galway</v>
      </c>
    </row>
    <row r="25" spans="1:20" ht="13.5" customHeight="1">
      <c r="A25" s="133" t="s">
        <v>129</v>
      </c>
      <c r="B25" s="134" t="str">
        <f>DB!A162</f>
        <v>Tynde</v>
      </c>
      <c r="C25" s="135" t="s">
        <v>95</v>
      </c>
      <c r="D25" s="136" t="str">
        <f>DB!B162</f>
        <v>Sebjoh</v>
      </c>
      <c r="E25" s="134">
        <f>DB!K162</f>
        <v>3</v>
      </c>
      <c r="F25" s="135" t="str">
        <f t="shared" si="0"/>
        <v>-</v>
      </c>
      <c r="G25" s="136">
        <f>DB!L162</f>
        <v>1</v>
      </c>
      <c r="H25" s="135" t="str">
        <f t="shared" si="1"/>
        <v>,</v>
      </c>
      <c r="I25" s="134">
        <f>DB!P162</f>
        <v>9</v>
      </c>
      <c r="J25" s="135" t="str">
        <f t="shared" si="2"/>
        <v>-</v>
      </c>
      <c r="K25" s="136">
        <f>DB!Q162</f>
        <v>8</v>
      </c>
      <c r="L25" s="135" t="str">
        <f t="shared" si="3"/>
        <v/>
      </c>
      <c r="M25" s="134" t="str">
        <f>DB!U162</f>
        <v/>
      </c>
      <c r="N25" s="135" t="str">
        <f t="shared" si="4"/>
        <v/>
      </c>
      <c r="O25" s="136" t="str">
        <f>DB!V162</f>
        <v/>
      </c>
      <c r="P25" s="135" t="str">
        <f t="shared" si="5"/>
        <v/>
      </c>
      <c r="Q25" s="134" t="str">
        <f>DB!Z162</f>
        <v/>
      </c>
      <c r="R25" s="135" t="str">
        <f t="shared" si="6"/>
        <v/>
      </c>
      <c r="S25" s="137" t="str">
        <f>DB!AA162</f>
        <v/>
      </c>
      <c r="T25" s="138" t="str">
        <f>DB!AD162</f>
        <v>Tynde</v>
      </c>
    </row>
    <row r="26" spans="1:20" ht="13.5" customHeight="1">
      <c r="A26" s="133" t="s">
        <v>130</v>
      </c>
      <c r="B26" s="134" t="str">
        <f>DB!A163</f>
        <v>Select</v>
      </c>
      <c r="C26" s="135" t="s">
        <v>95</v>
      </c>
      <c r="D26" s="136" t="str">
        <f>DB!B163</f>
        <v>Idskov</v>
      </c>
      <c r="E26" s="134">
        <f>DB!K163</f>
        <v>2</v>
      </c>
      <c r="F26" s="135" t="str">
        <f t="shared" si="0"/>
        <v>-</v>
      </c>
      <c r="G26" s="136">
        <f>DB!L163</f>
        <v>3</v>
      </c>
      <c r="H26" s="135" t="str">
        <f t="shared" si="1"/>
        <v>,</v>
      </c>
      <c r="I26" s="134">
        <f>DB!P163</f>
        <v>10</v>
      </c>
      <c r="J26" s="135" t="str">
        <f t="shared" si="2"/>
        <v>-</v>
      </c>
      <c r="K26" s="136">
        <f>DB!Q163</f>
        <v>10</v>
      </c>
      <c r="L26" s="135" t="str">
        <f t="shared" si="3"/>
        <v>,</v>
      </c>
      <c r="M26" s="134">
        <f>DB!U163</f>
        <v>7</v>
      </c>
      <c r="N26" s="135" t="str">
        <f t="shared" si="4"/>
        <v>-</v>
      </c>
      <c r="O26" s="136">
        <f>DB!V163</f>
        <v>7</v>
      </c>
      <c r="P26" s="135" t="str">
        <f t="shared" si="5"/>
        <v>,</v>
      </c>
      <c r="Q26" s="134">
        <f>DB!Z163</f>
        <v>6</v>
      </c>
      <c r="R26" s="135" t="str">
        <f t="shared" si="6"/>
        <v>-</v>
      </c>
      <c r="S26" s="137">
        <f>DB!AA163</f>
        <v>6</v>
      </c>
      <c r="T26" s="138" t="str">
        <f>DB!AD163</f>
        <v/>
      </c>
    </row>
    <row r="27" spans="1:20" ht="13.5" customHeight="1">
      <c r="A27" s="133" t="s">
        <v>131</v>
      </c>
      <c r="B27" s="134" t="str">
        <f>DB!A164</f>
        <v>brula</v>
      </c>
      <c r="C27" s="135" t="s">
        <v>95</v>
      </c>
      <c r="D27" s="136" t="str">
        <f>DB!B164</f>
        <v>Watson</v>
      </c>
      <c r="E27" s="134">
        <f>DB!K164</f>
        <v>1</v>
      </c>
      <c r="F27" s="135" t="str">
        <f t="shared" si="0"/>
        <v>-</v>
      </c>
      <c r="G27" s="136">
        <f>DB!L164</f>
        <v>3</v>
      </c>
      <c r="H27" s="135" t="str">
        <f t="shared" si="1"/>
        <v>,</v>
      </c>
      <c r="I27" s="134">
        <f>DB!P164</f>
        <v>7</v>
      </c>
      <c r="J27" s="135" t="str">
        <f t="shared" si="2"/>
        <v>-</v>
      </c>
      <c r="K27" s="136">
        <f>DB!Q164</f>
        <v>9</v>
      </c>
      <c r="L27" s="135" t="str">
        <f t="shared" si="3"/>
        <v/>
      </c>
      <c r="M27" s="134" t="str">
        <f>DB!U164</f>
        <v/>
      </c>
      <c r="N27" s="135" t="str">
        <f t="shared" si="4"/>
        <v/>
      </c>
      <c r="O27" s="136" t="str">
        <f>DB!V164</f>
        <v/>
      </c>
      <c r="P27" s="135" t="str">
        <f t="shared" si="5"/>
        <v/>
      </c>
      <c r="Q27" s="134" t="str">
        <f>DB!Z164</f>
        <v/>
      </c>
      <c r="R27" s="135" t="str">
        <f t="shared" si="6"/>
        <v/>
      </c>
      <c r="S27" s="137" t="str">
        <f>DB!AA164</f>
        <v/>
      </c>
      <c r="T27" s="138" t="str">
        <f>DB!AD164</f>
        <v>Watson</v>
      </c>
    </row>
    <row r="28" spans="1:20" ht="13.5" customHeight="1">
      <c r="A28" s="133" t="s">
        <v>132</v>
      </c>
      <c r="B28" s="134" t="str">
        <f>DB!A165</f>
        <v>Derby</v>
      </c>
      <c r="C28" s="135" t="s">
        <v>95</v>
      </c>
      <c r="D28" s="136" t="str">
        <f>DB!B165</f>
        <v>Fox</v>
      </c>
      <c r="E28" s="134">
        <f>DB!K165</f>
        <v>2</v>
      </c>
      <c r="F28" s="135" t="str">
        <f t="shared" si="0"/>
        <v>-</v>
      </c>
      <c r="G28" s="136">
        <f>DB!L165</f>
        <v>2</v>
      </c>
      <c r="H28" s="135" t="str">
        <f t="shared" si="1"/>
        <v>,</v>
      </c>
      <c r="I28" s="134">
        <f>DB!P165</f>
        <v>7</v>
      </c>
      <c r="J28" s="135" t="str">
        <f t="shared" si="2"/>
        <v>-</v>
      </c>
      <c r="K28" s="136">
        <f>DB!Q165</f>
        <v>9</v>
      </c>
      <c r="L28" s="135" t="str">
        <f t="shared" si="3"/>
        <v>,</v>
      </c>
      <c r="M28" s="134">
        <f>DB!U165</f>
        <v>7</v>
      </c>
      <c r="N28" s="135" t="str">
        <f t="shared" si="4"/>
        <v>-</v>
      </c>
      <c r="O28" s="136">
        <f>DB!V165</f>
        <v>8</v>
      </c>
      <c r="P28" s="135" t="str">
        <f t="shared" si="5"/>
        <v/>
      </c>
      <c r="Q28" s="134" t="str">
        <f>DB!Z165</f>
        <v/>
      </c>
      <c r="R28" s="135" t="str">
        <f t="shared" si="6"/>
        <v/>
      </c>
      <c r="S28" s="137" t="str">
        <f>DB!AA165</f>
        <v/>
      </c>
      <c r="T28" s="138" t="str">
        <f>DB!AD165</f>
        <v>Fox</v>
      </c>
    </row>
    <row r="29" spans="1:20" ht="13.5" customHeight="1">
      <c r="A29" s="133" t="s">
        <v>133</v>
      </c>
      <c r="B29" s="134" t="str">
        <f>DB!A166</f>
        <v>Kudsken</v>
      </c>
      <c r="C29" s="135" t="s">
        <v>95</v>
      </c>
      <c r="D29" s="136" t="str">
        <f>DB!B166</f>
        <v>Anderup</v>
      </c>
      <c r="E29" s="134">
        <f>DB!K166</f>
        <v>2</v>
      </c>
      <c r="F29" s="135" t="str">
        <f t="shared" si="0"/>
        <v>-</v>
      </c>
      <c r="G29" s="136">
        <f>DB!L166</f>
        <v>3</v>
      </c>
      <c r="H29" s="135" t="str">
        <f t="shared" si="1"/>
        <v>,</v>
      </c>
      <c r="I29" s="134">
        <f>DB!P166</f>
        <v>8</v>
      </c>
      <c r="J29" s="135" t="str">
        <f t="shared" si="2"/>
        <v>-</v>
      </c>
      <c r="K29" s="136">
        <f>DB!Q166</f>
        <v>9</v>
      </c>
      <c r="L29" s="135" t="str">
        <f t="shared" si="3"/>
        <v/>
      </c>
      <c r="M29" s="134" t="str">
        <f>DB!U166</f>
        <v/>
      </c>
      <c r="N29" s="135" t="str">
        <f t="shared" si="4"/>
        <v/>
      </c>
      <c r="O29" s="136" t="str">
        <f>DB!V166</f>
        <v/>
      </c>
      <c r="P29" s="135" t="str">
        <f t="shared" si="5"/>
        <v/>
      </c>
      <c r="Q29" s="134" t="str">
        <f>DB!Z166</f>
        <v/>
      </c>
      <c r="R29" s="135" t="str">
        <f t="shared" si="6"/>
        <v/>
      </c>
      <c r="S29" s="137" t="str">
        <f>DB!AA166</f>
        <v/>
      </c>
      <c r="T29" s="138" t="str">
        <f>DB!AD166</f>
        <v>Anderup</v>
      </c>
    </row>
    <row r="30" spans="1:20" ht="13.5" customHeight="1">
      <c r="A30" s="133" t="s">
        <v>134</v>
      </c>
      <c r="B30" s="134" t="str">
        <f>DB!A167</f>
        <v>Forest</v>
      </c>
      <c r="C30" s="135" t="s">
        <v>95</v>
      </c>
      <c r="D30" s="136" t="str">
        <f>DB!B167</f>
        <v>Flinca</v>
      </c>
      <c r="E30" s="134">
        <f>DB!K167</f>
        <v>3</v>
      </c>
      <c r="F30" s="135" t="str">
        <f t="shared" si="0"/>
        <v>-</v>
      </c>
      <c r="G30" s="136">
        <f>DB!L167</f>
        <v>3</v>
      </c>
      <c r="H30" s="135" t="str">
        <f t="shared" si="1"/>
        <v>,</v>
      </c>
      <c r="I30" s="134">
        <f>DB!P167</f>
        <v>10</v>
      </c>
      <c r="J30" s="135" t="str">
        <f t="shared" si="2"/>
        <v>-</v>
      </c>
      <c r="K30" s="136">
        <f>DB!Q167</f>
        <v>10</v>
      </c>
      <c r="L30" s="135" t="str">
        <f t="shared" si="3"/>
        <v>,</v>
      </c>
      <c r="M30" s="134">
        <f>DB!U167</f>
        <v>7</v>
      </c>
      <c r="N30" s="135" t="str">
        <f t="shared" si="4"/>
        <v>-</v>
      </c>
      <c r="O30" s="136">
        <f>DB!V167</f>
        <v>7</v>
      </c>
      <c r="P30" s="135" t="str">
        <f t="shared" si="5"/>
        <v>,</v>
      </c>
      <c r="Q30" s="134">
        <f>DB!Z167</f>
        <v>6</v>
      </c>
      <c r="R30" s="135" t="str">
        <f t="shared" si="6"/>
        <v>-</v>
      </c>
      <c r="S30" s="137">
        <f>DB!AA167</f>
        <v>6</v>
      </c>
      <c r="T30" s="138" t="str">
        <f>DB!AD167</f>
        <v/>
      </c>
    </row>
    <row r="31" spans="1:20" ht="13.5" customHeight="1">
      <c r="A31" s="133" t="s">
        <v>135</v>
      </c>
      <c r="B31" s="134" t="str">
        <f>DB!A168</f>
        <v>Lucky</v>
      </c>
      <c r="C31" s="135" t="s">
        <v>95</v>
      </c>
      <c r="D31" s="136" t="str">
        <f>DB!B168</f>
        <v>Magpies</v>
      </c>
      <c r="E31" s="134">
        <f>DB!K168</f>
        <v>1</v>
      </c>
      <c r="F31" s="135" t="str">
        <f t="shared" si="0"/>
        <v>-</v>
      </c>
      <c r="G31" s="136">
        <f>DB!L168</f>
        <v>2</v>
      </c>
      <c r="H31" s="135" t="str">
        <f t="shared" si="1"/>
        <v>,</v>
      </c>
      <c r="I31" s="134">
        <f>DB!P168</f>
        <v>7</v>
      </c>
      <c r="J31" s="135" t="str">
        <f t="shared" si="2"/>
        <v>-</v>
      </c>
      <c r="K31" s="136">
        <f>DB!Q168</f>
        <v>9</v>
      </c>
      <c r="L31" s="135" t="str">
        <f t="shared" si="3"/>
        <v/>
      </c>
      <c r="M31" s="134" t="str">
        <f>DB!U168</f>
        <v/>
      </c>
      <c r="N31" s="135" t="str">
        <f t="shared" si="4"/>
        <v/>
      </c>
      <c r="O31" s="136" t="str">
        <f>DB!V168</f>
        <v/>
      </c>
      <c r="P31" s="135" t="str">
        <f t="shared" si="5"/>
        <v/>
      </c>
      <c r="Q31" s="134" t="str">
        <f>DB!Z168</f>
        <v/>
      </c>
      <c r="R31" s="135" t="str">
        <f t="shared" si="6"/>
        <v/>
      </c>
      <c r="S31" s="137" t="str">
        <f>DB!AA168</f>
        <v/>
      </c>
      <c r="T31" s="138" t="str">
        <f>DB!AD168</f>
        <v>Magpies</v>
      </c>
    </row>
    <row r="32" spans="1:20" ht="13.5" customHeight="1" thickBot="1">
      <c r="A32" s="139" t="s">
        <v>136</v>
      </c>
      <c r="B32" s="140" t="str">
        <f>DB!A169</f>
        <v>IanRush</v>
      </c>
      <c r="C32" s="141" t="s">
        <v>95</v>
      </c>
      <c r="D32" s="142" t="str">
        <f>DB!B169</f>
        <v>2toNone</v>
      </c>
      <c r="E32" s="140">
        <f>DB!K169</f>
        <v>2</v>
      </c>
      <c r="F32" s="141" t="str">
        <f t="shared" si="0"/>
        <v>-</v>
      </c>
      <c r="G32" s="142">
        <f>DB!L169</f>
        <v>1</v>
      </c>
      <c r="H32" s="141" t="str">
        <f t="shared" si="1"/>
        <v>,</v>
      </c>
      <c r="I32" s="140">
        <f>DB!P169</f>
        <v>11</v>
      </c>
      <c r="J32" s="141" t="str">
        <f t="shared" si="2"/>
        <v>-</v>
      </c>
      <c r="K32" s="142">
        <f>DB!Q169</f>
        <v>8</v>
      </c>
      <c r="L32" s="141" t="str">
        <f t="shared" si="3"/>
        <v/>
      </c>
      <c r="M32" s="140" t="str">
        <f>DB!U169</f>
        <v/>
      </c>
      <c r="N32" s="141" t="str">
        <f t="shared" si="4"/>
        <v/>
      </c>
      <c r="O32" s="142" t="str">
        <f>DB!V169</f>
        <v/>
      </c>
      <c r="P32" s="141" t="str">
        <f t="shared" si="5"/>
        <v/>
      </c>
      <c r="Q32" s="140" t="str">
        <f>DB!Z169</f>
        <v/>
      </c>
      <c r="R32" s="141" t="str">
        <f t="shared" si="6"/>
        <v/>
      </c>
      <c r="S32" s="143" t="str">
        <f>DB!AA169</f>
        <v/>
      </c>
      <c r="T32" s="127" t="str">
        <f>DB!AD169</f>
        <v>IanRush</v>
      </c>
    </row>
    <row r="33" spans="1:20" ht="13.5" customHeight="1" thickTop="1">
      <c r="A33" s="331" t="s">
        <v>137</v>
      </c>
      <c r="B33" s="332"/>
      <c r="C33" s="332"/>
      <c r="D33" s="333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:20" ht="13.5" customHeight="1" thickBot="1">
      <c r="A34" s="198"/>
      <c r="B34" s="199"/>
      <c r="C34" s="199"/>
      <c r="D34" s="200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:20" ht="13.5" customHeight="1" thickTop="1">
      <c r="A35" s="128" t="s">
        <v>94</v>
      </c>
      <c r="B35" s="129" t="str">
        <f>DB!A170</f>
        <v>Barca</v>
      </c>
      <c r="C35" s="130" t="s">
        <v>95</v>
      </c>
      <c r="D35" s="132" t="str">
        <f>DB!B170</f>
        <v>Arsenal</v>
      </c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</row>
    <row r="36" spans="1:20" ht="13.5" customHeight="1" thickBot="1">
      <c r="A36" s="139" t="s">
        <v>124</v>
      </c>
      <c r="B36" s="140" t="str">
        <f>DB!A171</f>
        <v>Agger</v>
      </c>
      <c r="C36" s="141" t="s">
        <v>95</v>
      </c>
      <c r="D36" s="143" t="str">
        <f>DB!B171</f>
        <v>Lund</v>
      </c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</row>
    <row r="37" spans="1:20" ht="13.5" customHeight="1" thickTop="1">
      <c r="A37" s="318" t="str">
        <f>IF(AND(T5&lt;&gt;"",T6&lt;&gt;"",T7&lt;&gt;"",T8&lt;&gt;"",T9&lt;&gt;"",T10&lt;&gt;"",T11&lt;&gt;"",T12&lt;&gt;"",T13&lt;&gt;"",T14&lt;&gt;"",T15&lt;&gt;"",T16&lt;&gt;"",T17&lt;&gt;"",T18&lt;&gt;"",T19&lt;&gt;"",T20&lt;&gt;"",T21&lt;&gt;"",T22&lt;&gt;"",T23&lt;&gt;"",T24&lt;&gt;"",T25&lt;&gt;"",T26&lt;&gt;"",T27&lt;&gt;"",T28&lt;&gt;"",T29&lt;&gt;"",T30&lt;&gt;"",T31&lt;&gt;"",T32&lt;&gt;""),"2. runde starter i uge 15","")</f>
        <v/>
      </c>
      <c r="B37" s="318"/>
      <c r="C37" s="318"/>
      <c r="D37" s="318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</row>
    <row r="38" spans="1:20" ht="13.5" customHeight="1">
      <c r="A38" s="319"/>
      <c r="B38" s="319"/>
      <c r="C38" s="319"/>
      <c r="D38" s="319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</row>
  </sheetData>
  <sheetProtection sheet="1" objects="1" scenarios="1"/>
  <mergeCells count="6">
    <mergeCell ref="A37:D38"/>
    <mergeCell ref="A3:S4"/>
    <mergeCell ref="A1:S2"/>
    <mergeCell ref="T1:T2"/>
    <mergeCell ref="T3:T4"/>
    <mergeCell ref="A33:D34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5525-CFD6-498A-AD34-2A47251E2B6A}">
  <sheetPr>
    <pageSetUpPr fitToPage="1"/>
  </sheetPr>
  <dimension ref="A1:X38"/>
  <sheetViews>
    <sheetView showGridLines="0" zoomScale="91" workbookViewId="0">
      <selection sqref="A1:W2"/>
    </sheetView>
  </sheetViews>
  <sheetFormatPr defaultColWidth="9.16796875" defaultRowHeight="12.75"/>
  <cols>
    <col min="1" max="1" width="3.50390625" style="126" customWidth="1"/>
    <col min="2" max="2" width="14.5625" style="126" customWidth="1"/>
    <col min="3" max="3" width="1.6171875" style="126" customWidth="1"/>
    <col min="4" max="4" width="14.5625" style="126" customWidth="1"/>
    <col min="5" max="5" width="2.96484375" style="126" customWidth="1"/>
    <col min="6" max="6" width="1.6171875" style="126" customWidth="1"/>
    <col min="7" max="7" width="2.96484375" style="126" customWidth="1"/>
    <col min="8" max="8" width="1.6171875" style="126" customWidth="1"/>
    <col min="9" max="9" width="2.96484375" style="126" customWidth="1"/>
    <col min="10" max="10" width="1.6171875" style="126" customWidth="1"/>
    <col min="11" max="11" width="2.96484375" style="126" customWidth="1"/>
    <col min="12" max="12" width="1.6171875" style="126" customWidth="1"/>
    <col min="13" max="13" width="2.96484375" style="126" customWidth="1"/>
    <col min="14" max="14" width="1.6171875" style="126" customWidth="1"/>
    <col min="15" max="15" width="2.96484375" style="126" customWidth="1"/>
    <col min="16" max="16" width="1.6171875" style="126" customWidth="1"/>
    <col min="17" max="17" width="2.96484375" style="126" customWidth="1"/>
    <col min="18" max="18" width="1.6171875" style="126" customWidth="1"/>
    <col min="19" max="19" width="2.96484375" style="126" customWidth="1"/>
    <col min="20" max="20" width="1.6171875" style="126" customWidth="1"/>
    <col min="21" max="21" width="2.96484375" style="126" customWidth="1"/>
    <col min="22" max="22" width="1.6171875" style="126" customWidth="1"/>
    <col min="23" max="23" width="2.96484375" style="126" customWidth="1"/>
    <col min="24" max="24" width="14.5625" style="126" customWidth="1"/>
    <col min="25" max="16384" width="9.16796875" style="126"/>
  </cols>
  <sheetData>
    <row r="1" spans="1:24" ht="13.5" customHeight="1">
      <c r="A1" s="324" t="str">
        <f>CONCATENATE("Pokalturneringen ",DB!B1)</f>
        <v>Pokalturneringen 2026</v>
      </c>
      <c r="B1" s="325"/>
      <c r="C1" s="325"/>
      <c r="D1" s="325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327"/>
    </row>
    <row r="2" spans="1:24" ht="13.5" customHeight="1" thickBot="1">
      <c r="A2" s="326"/>
      <c r="B2" s="326"/>
      <c r="C2" s="326"/>
      <c r="D2" s="326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328"/>
    </row>
    <row r="3" spans="1:24" ht="13.5" customHeight="1" thickTop="1">
      <c r="A3" s="320" t="str">
        <f>CONCATENATE("1. runde - Resultater, Uge ",DB!B5)</f>
        <v>1. runde - Resultater, Uge 12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220"/>
      <c r="Q3" s="220"/>
      <c r="R3" s="220"/>
      <c r="S3" s="220"/>
      <c r="T3" s="220"/>
      <c r="U3" s="220"/>
      <c r="V3" s="220"/>
      <c r="W3" s="321"/>
      <c r="X3" s="329" t="s">
        <v>138</v>
      </c>
    </row>
    <row r="4" spans="1:24" ht="13.5" customHeight="1" thickBot="1">
      <c r="A4" s="198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322"/>
      <c r="Q4" s="322"/>
      <c r="R4" s="322"/>
      <c r="S4" s="322"/>
      <c r="T4" s="322"/>
      <c r="U4" s="322"/>
      <c r="V4" s="322"/>
      <c r="W4" s="323"/>
      <c r="X4" s="330"/>
    </row>
    <row r="5" spans="1:24" ht="13.5" customHeight="1" thickTop="1">
      <c r="A5" s="128" t="s">
        <v>94</v>
      </c>
      <c r="B5" s="129" t="str">
        <f>DB!A142</f>
        <v>LUFCMOT</v>
      </c>
      <c r="C5" s="130" t="s">
        <v>95</v>
      </c>
      <c r="D5" s="131" t="str">
        <f>DB!B142</f>
        <v>Degnen</v>
      </c>
      <c r="E5" s="129">
        <f>DB!K142</f>
        <v>2</v>
      </c>
      <c r="F5" s="130" t="str">
        <f t="shared" ref="F5:F32" si="0">IF(E5&lt;&gt;"","-","")</f>
        <v>-</v>
      </c>
      <c r="G5" s="131">
        <f>DB!L142</f>
        <v>2</v>
      </c>
      <c r="H5" s="130" t="str">
        <f t="shared" ref="H5:H32" si="1">IF(I5&lt;&gt;"",",","")</f>
        <v>,</v>
      </c>
      <c r="I5" s="129">
        <f>DB!P142</f>
        <v>10</v>
      </c>
      <c r="J5" s="130" t="str">
        <f t="shared" ref="J5:J32" si="2">IF(I5&lt;&gt;"","-","")</f>
        <v>-</v>
      </c>
      <c r="K5" s="131">
        <f>DB!Q142</f>
        <v>11</v>
      </c>
      <c r="L5" s="130" t="str">
        <f t="shared" ref="L5:L32" si="3">IF(M5&lt;&gt;"",",","")</f>
        <v>,</v>
      </c>
      <c r="M5" s="129">
        <f>DB!U142</f>
        <v>7</v>
      </c>
      <c r="N5" s="130" t="str">
        <f t="shared" ref="N5:N32" si="4">IF(M5&lt;&gt;"","-","")</f>
        <v>-</v>
      </c>
      <c r="O5" s="131">
        <f>DB!V142</f>
        <v>7</v>
      </c>
      <c r="P5" s="130" t="str">
        <f t="shared" ref="P5:P32" si="5">IF(Q5&lt;&gt;"",",","")</f>
        <v>,</v>
      </c>
      <c r="Q5" s="129">
        <f>DB!Z142</f>
        <v>5</v>
      </c>
      <c r="R5" s="130" t="str">
        <f t="shared" ref="R5:R32" si="6">IF(Q5&lt;&gt;"","-","")</f>
        <v>-</v>
      </c>
      <c r="S5" s="131">
        <f>DB!AA142</f>
        <v>6</v>
      </c>
      <c r="T5" s="130" t="str">
        <f t="shared" ref="T5:T32" si="7">IF(U5&lt;&gt;"",",","")</f>
        <v/>
      </c>
      <c r="U5" s="129" t="str">
        <f>IF('1. Division'!AT21=13,DB!AE142,"")</f>
        <v/>
      </c>
      <c r="V5" s="130" t="str">
        <f t="shared" ref="V5:V32" si="8">IF(U5&lt;&gt;"","-","")</f>
        <v/>
      </c>
      <c r="W5" s="132" t="str">
        <f>IF('1. Division'!AT21=13,DB!AG142,"")</f>
        <v/>
      </c>
      <c r="X5" s="125" t="str">
        <f>IF('1. Division'!AT21=13,DB!AK142,DB!AD142)</f>
        <v>Degnen</v>
      </c>
    </row>
    <row r="6" spans="1:24" ht="13.5" customHeight="1">
      <c r="A6" s="133" t="s">
        <v>96</v>
      </c>
      <c r="B6" s="134" t="str">
        <f>DB!A143</f>
        <v>Cork</v>
      </c>
      <c r="C6" s="135" t="s">
        <v>95</v>
      </c>
      <c r="D6" s="136" t="str">
        <f>DB!B143</f>
        <v>SPVK</v>
      </c>
      <c r="E6" s="134">
        <f>DB!K143</f>
        <v>3</v>
      </c>
      <c r="F6" s="135" t="str">
        <f t="shared" si="0"/>
        <v>-</v>
      </c>
      <c r="G6" s="136">
        <f>DB!L143</f>
        <v>3</v>
      </c>
      <c r="H6" s="135" t="str">
        <f t="shared" si="1"/>
        <v>,</v>
      </c>
      <c r="I6" s="134">
        <f>DB!P143</f>
        <v>11</v>
      </c>
      <c r="J6" s="135" t="str">
        <f t="shared" si="2"/>
        <v>-</v>
      </c>
      <c r="K6" s="136">
        <f>DB!Q143</f>
        <v>10</v>
      </c>
      <c r="L6" s="135" t="str">
        <f t="shared" si="3"/>
        <v>,</v>
      </c>
      <c r="M6" s="134">
        <f>DB!U143</f>
        <v>7</v>
      </c>
      <c r="N6" s="135" t="str">
        <f t="shared" si="4"/>
        <v>-</v>
      </c>
      <c r="O6" s="136">
        <f>DB!V143</f>
        <v>8</v>
      </c>
      <c r="P6" s="135" t="str">
        <f t="shared" si="5"/>
        <v>,</v>
      </c>
      <c r="Q6" s="134">
        <f>DB!Z143</f>
        <v>6</v>
      </c>
      <c r="R6" s="135" t="str">
        <f t="shared" si="6"/>
        <v>-</v>
      </c>
      <c r="S6" s="136">
        <f>DB!AA143</f>
        <v>7</v>
      </c>
      <c r="T6" s="135" t="str">
        <f t="shared" si="7"/>
        <v/>
      </c>
      <c r="U6" s="134" t="str">
        <f>IF('1. Division'!AT21=13,DB!AE143,"")</f>
        <v/>
      </c>
      <c r="V6" s="135" t="str">
        <f t="shared" si="8"/>
        <v/>
      </c>
      <c r="W6" s="137" t="str">
        <f>IF('1. Division'!AT21=13,DB!AG143,"")</f>
        <v/>
      </c>
      <c r="X6" s="138" t="str">
        <f>IF('1. Division'!AT21=13,DB!AK143,DB!AD143)</f>
        <v>SPVK</v>
      </c>
    </row>
    <row r="7" spans="1:24" ht="13.5" customHeight="1">
      <c r="A7" s="133" t="s">
        <v>97</v>
      </c>
      <c r="B7" s="134" t="str">
        <f>DB!A144</f>
        <v>Futte</v>
      </c>
      <c r="C7" s="135" t="s">
        <v>95</v>
      </c>
      <c r="D7" s="136" t="str">
        <f>DB!B144</f>
        <v>Piquet</v>
      </c>
      <c r="E7" s="134">
        <f>DB!K144</f>
        <v>3</v>
      </c>
      <c r="F7" s="135" t="str">
        <f t="shared" si="0"/>
        <v>-</v>
      </c>
      <c r="G7" s="136">
        <f>DB!L144</f>
        <v>2</v>
      </c>
      <c r="H7" s="135" t="str">
        <f t="shared" si="1"/>
        <v>,</v>
      </c>
      <c r="I7" s="134">
        <f>DB!P144</f>
        <v>11</v>
      </c>
      <c r="J7" s="135" t="str">
        <f t="shared" si="2"/>
        <v>-</v>
      </c>
      <c r="K7" s="136">
        <f>DB!Q144</f>
        <v>9</v>
      </c>
      <c r="L7" s="135" t="str">
        <f t="shared" si="3"/>
        <v/>
      </c>
      <c r="M7" s="134" t="str">
        <f>DB!U144</f>
        <v/>
      </c>
      <c r="N7" s="135" t="str">
        <f t="shared" si="4"/>
        <v/>
      </c>
      <c r="O7" s="136" t="str">
        <f>DB!V144</f>
        <v/>
      </c>
      <c r="P7" s="135" t="str">
        <f t="shared" si="5"/>
        <v/>
      </c>
      <c r="Q7" s="134" t="str">
        <f>DB!Z144</f>
        <v/>
      </c>
      <c r="R7" s="135" t="str">
        <f t="shared" si="6"/>
        <v/>
      </c>
      <c r="S7" s="136" t="str">
        <f>DB!AA144</f>
        <v/>
      </c>
      <c r="T7" s="135" t="str">
        <f t="shared" si="7"/>
        <v/>
      </c>
      <c r="U7" s="134" t="str">
        <f>IF('1. Division'!AT21=13,DB!AE144,"")</f>
        <v/>
      </c>
      <c r="V7" s="135" t="str">
        <f t="shared" si="8"/>
        <v/>
      </c>
      <c r="W7" s="137" t="str">
        <f>IF('1. Division'!AT21=13,DB!AG144,"")</f>
        <v/>
      </c>
      <c r="X7" s="138" t="str">
        <f>IF('1. Division'!AT21=13,DB!AK144,DB!AD144)</f>
        <v>Futte</v>
      </c>
    </row>
    <row r="8" spans="1:24" ht="13.5" customHeight="1">
      <c r="A8" s="133" t="s">
        <v>98</v>
      </c>
      <c r="B8" s="134" t="str">
        <f>DB!A145</f>
        <v>Murer</v>
      </c>
      <c r="C8" s="135" t="s">
        <v>95</v>
      </c>
      <c r="D8" s="136" t="str">
        <f>DB!B145</f>
        <v>Culopip</v>
      </c>
      <c r="E8" s="134">
        <f>DB!K145</f>
        <v>3</v>
      </c>
      <c r="F8" s="135" t="str">
        <f t="shared" si="0"/>
        <v>-</v>
      </c>
      <c r="G8" s="136">
        <f>DB!L145</f>
        <v>3</v>
      </c>
      <c r="H8" s="135" t="str">
        <f t="shared" si="1"/>
        <v>,</v>
      </c>
      <c r="I8" s="134">
        <f>DB!P145</f>
        <v>10</v>
      </c>
      <c r="J8" s="135" t="str">
        <f t="shared" si="2"/>
        <v>-</v>
      </c>
      <c r="K8" s="136">
        <f>DB!Q145</f>
        <v>10</v>
      </c>
      <c r="L8" s="135" t="str">
        <f t="shared" si="3"/>
        <v>,</v>
      </c>
      <c r="M8" s="134">
        <f>DB!U145</f>
        <v>6</v>
      </c>
      <c r="N8" s="135" t="str">
        <f t="shared" si="4"/>
        <v>-</v>
      </c>
      <c r="O8" s="136">
        <f>DB!V145</f>
        <v>7</v>
      </c>
      <c r="P8" s="135" t="str">
        <f t="shared" si="5"/>
        <v>,</v>
      </c>
      <c r="Q8" s="134">
        <f>DB!Z145</f>
        <v>4</v>
      </c>
      <c r="R8" s="135" t="str">
        <f t="shared" si="6"/>
        <v>-</v>
      </c>
      <c r="S8" s="136">
        <f>DB!AA145</f>
        <v>5</v>
      </c>
      <c r="T8" s="135" t="str">
        <f t="shared" si="7"/>
        <v/>
      </c>
      <c r="U8" s="134" t="str">
        <f>IF('1. Division'!AT21=13,DB!AE145,"")</f>
        <v/>
      </c>
      <c r="V8" s="135" t="str">
        <f t="shared" si="8"/>
        <v/>
      </c>
      <c r="W8" s="137" t="str">
        <f>IF('1. Division'!AT21=13,DB!AG145,"")</f>
        <v/>
      </c>
      <c r="X8" s="138" t="str">
        <f>IF('1. Division'!AT21=13,DB!AK145,DB!AD145)</f>
        <v>Culopip</v>
      </c>
    </row>
    <row r="9" spans="1:24" ht="13.5" customHeight="1">
      <c r="A9" s="133" t="s">
        <v>99</v>
      </c>
      <c r="B9" s="134" t="str">
        <f>DB!A146</f>
        <v>Steam</v>
      </c>
      <c r="C9" s="135" t="s">
        <v>95</v>
      </c>
      <c r="D9" s="136" t="str">
        <f>DB!B146</f>
        <v>Cottee</v>
      </c>
      <c r="E9" s="134">
        <f>DB!K146</f>
        <v>1</v>
      </c>
      <c r="F9" s="135" t="str">
        <f t="shared" si="0"/>
        <v>-</v>
      </c>
      <c r="G9" s="136">
        <f>DB!L146</f>
        <v>2</v>
      </c>
      <c r="H9" s="135" t="str">
        <f t="shared" si="1"/>
        <v>,</v>
      </c>
      <c r="I9" s="134">
        <f>DB!P146</f>
        <v>6</v>
      </c>
      <c r="J9" s="135" t="str">
        <f t="shared" si="2"/>
        <v>-</v>
      </c>
      <c r="K9" s="136">
        <f>DB!Q146</f>
        <v>11</v>
      </c>
      <c r="L9" s="135" t="str">
        <f t="shared" si="3"/>
        <v/>
      </c>
      <c r="M9" s="134" t="str">
        <f>DB!U146</f>
        <v/>
      </c>
      <c r="N9" s="135" t="str">
        <f t="shared" si="4"/>
        <v/>
      </c>
      <c r="O9" s="136" t="str">
        <f>DB!V146</f>
        <v/>
      </c>
      <c r="P9" s="135" t="str">
        <f t="shared" si="5"/>
        <v/>
      </c>
      <c r="Q9" s="134" t="str">
        <f>DB!Z146</f>
        <v/>
      </c>
      <c r="R9" s="135" t="str">
        <f t="shared" si="6"/>
        <v/>
      </c>
      <c r="S9" s="136" t="str">
        <f>DB!AA146</f>
        <v/>
      </c>
      <c r="T9" s="135" t="str">
        <f t="shared" si="7"/>
        <v/>
      </c>
      <c r="U9" s="134" t="str">
        <f>IF('1. Division'!AT21=13,DB!AE146,"")</f>
        <v/>
      </c>
      <c r="V9" s="135" t="str">
        <f t="shared" si="8"/>
        <v/>
      </c>
      <c r="W9" s="137" t="str">
        <f>IF('1. Division'!AT21=13,DB!AG146,"")</f>
        <v/>
      </c>
      <c r="X9" s="138" t="str">
        <f>IF('1. Division'!AT21=13,DB!AK146,DB!AD146)</f>
        <v>Cottee</v>
      </c>
    </row>
    <row r="10" spans="1:24" ht="13.5" customHeight="1">
      <c r="A10" s="133" t="s">
        <v>100</v>
      </c>
      <c r="B10" s="134" t="str">
        <f>DB!A147</f>
        <v>Søknud</v>
      </c>
      <c r="C10" s="135" t="s">
        <v>95</v>
      </c>
      <c r="D10" s="136" t="str">
        <f>DB!B147</f>
        <v>United</v>
      </c>
      <c r="E10" s="134">
        <f>DB!K147</f>
        <v>3</v>
      </c>
      <c r="F10" s="135" t="str">
        <f t="shared" si="0"/>
        <v>-</v>
      </c>
      <c r="G10" s="136">
        <f>DB!L147</f>
        <v>3</v>
      </c>
      <c r="H10" s="135" t="str">
        <f t="shared" si="1"/>
        <v>,</v>
      </c>
      <c r="I10" s="134">
        <f>DB!P147</f>
        <v>9</v>
      </c>
      <c r="J10" s="135" t="str">
        <f t="shared" si="2"/>
        <v>-</v>
      </c>
      <c r="K10" s="136">
        <f>DB!Q147</f>
        <v>10</v>
      </c>
      <c r="L10" s="135" t="str">
        <f t="shared" si="3"/>
        <v>,</v>
      </c>
      <c r="M10" s="134">
        <f>DB!U147</f>
        <v>8</v>
      </c>
      <c r="N10" s="135" t="str">
        <f t="shared" si="4"/>
        <v>-</v>
      </c>
      <c r="O10" s="136">
        <f>DB!V147</f>
        <v>7</v>
      </c>
      <c r="P10" s="135" t="str">
        <f t="shared" si="5"/>
        <v>,</v>
      </c>
      <c r="Q10" s="134">
        <f>DB!Z147</f>
        <v>7</v>
      </c>
      <c r="R10" s="135" t="str">
        <f t="shared" si="6"/>
        <v>-</v>
      </c>
      <c r="S10" s="136">
        <f>DB!AA147</f>
        <v>6</v>
      </c>
      <c r="T10" s="135" t="str">
        <f t="shared" si="7"/>
        <v/>
      </c>
      <c r="U10" s="134" t="str">
        <f>IF('1. Division'!AT21=13,DB!AE147,"")</f>
        <v/>
      </c>
      <c r="V10" s="135" t="str">
        <f t="shared" si="8"/>
        <v/>
      </c>
      <c r="W10" s="137" t="str">
        <f>IF('1. Division'!AT21=13,DB!AG147,"")</f>
        <v/>
      </c>
      <c r="X10" s="138" t="str">
        <f>IF('1. Division'!AT21=13,DB!AK147,DB!AD147)</f>
        <v>Søknud</v>
      </c>
    </row>
    <row r="11" spans="1:24" ht="13.5" customHeight="1">
      <c r="A11" s="133" t="s">
        <v>101</v>
      </c>
      <c r="B11" s="134" t="str">
        <f>DB!A148</f>
        <v>Jesper</v>
      </c>
      <c r="C11" s="135" t="s">
        <v>95</v>
      </c>
      <c r="D11" s="136" t="str">
        <f>DB!B148</f>
        <v>Randers</v>
      </c>
      <c r="E11" s="134">
        <f>DB!K148</f>
        <v>2</v>
      </c>
      <c r="F11" s="135" t="str">
        <f t="shared" si="0"/>
        <v>-</v>
      </c>
      <c r="G11" s="136">
        <f>DB!L148</f>
        <v>4</v>
      </c>
      <c r="H11" s="135" t="str">
        <f t="shared" si="1"/>
        <v>,</v>
      </c>
      <c r="I11" s="134">
        <f>DB!P148</f>
        <v>10</v>
      </c>
      <c r="J11" s="135" t="str">
        <f t="shared" si="2"/>
        <v>-</v>
      </c>
      <c r="K11" s="136">
        <f>DB!Q148</f>
        <v>9</v>
      </c>
      <c r="L11" s="135" t="str">
        <f t="shared" si="3"/>
        <v>,</v>
      </c>
      <c r="M11" s="134">
        <f>DB!U148</f>
        <v>6</v>
      </c>
      <c r="N11" s="135" t="str">
        <f t="shared" si="4"/>
        <v>-</v>
      </c>
      <c r="O11" s="136">
        <f>DB!V148</f>
        <v>6</v>
      </c>
      <c r="P11" s="135" t="str">
        <f t="shared" si="5"/>
        <v>,</v>
      </c>
      <c r="Q11" s="134">
        <f>DB!Z148</f>
        <v>5</v>
      </c>
      <c r="R11" s="135" t="str">
        <f t="shared" si="6"/>
        <v>-</v>
      </c>
      <c r="S11" s="136">
        <f>DB!AA148</f>
        <v>6</v>
      </c>
      <c r="T11" s="135" t="str">
        <f t="shared" si="7"/>
        <v/>
      </c>
      <c r="U11" s="134" t="str">
        <f>IF('1. Division'!AT21=13,DB!AE148,"")</f>
        <v/>
      </c>
      <c r="V11" s="135" t="str">
        <f t="shared" si="8"/>
        <v/>
      </c>
      <c r="W11" s="137" t="str">
        <f>IF('1. Division'!AT21=13,DB!AG148,"")</f>
        <v/>
      </c>
      <c r="X11" s="138" t="str">
        <f>IF('1. Division'!AT21=13,DB!AK148,DB!AD148)</f>
        <v>Randers</v>
      </c>
    </row>
    <row r="12" spans="1:24" ht="13.5" customHeight="1">
      <c r="A12" s="133" t="s">
        <v>102</v>
      </c>
      <c r="B12" s="134" t="str">
        <f>DB!A149</f>
        <v>Schøn</v>
      </c>
      <c r="C12" s="135" t="s">
        <v>95</v>
      </c>
      <c r="D12" s="136" t="str">
        <f>DB!B149</f>
        <v>Zico</v>
      </c>
      <c r="E12" s="134">
        <f>DB!K149</f>
        <v>2</v>
      </c>
      <c r="F12" s="135" t="str">
        <f t="shared" si="0"/>
        <v>-</v>
      </c>
      <c r="G12" s="136">
        <f>DB!L149</f>
        <v>2</v>
      </c>
      <c r="H12" s="135" t="str">
        <f t="shared" si="1"/>
        <v>,</v>
      </c>
      <c r="I12" s="134">
        <f>DB!P149</f>
        <v>10</v>
      </c>
      <c r="J12" s="135" t="str">
        <f t="shared" si="2"/>
        <v>-</v>
      </c>
      <c r="K12" s="136">
        <f>DB!Q149</f>
        <v>10</v>
      </c>
      <c r="L12" s="135" t="str">
        <f t="shared" si="3"/>
        <v>,</v>
      </c>
      <c r="M12" s="134">
        <f>DB!U149</f>
        <v>6</v>
      </c>
      <c r="N12" s="135" t="str">
        <f t="shared" si="4"/>
        <v>-</v>
      </c>
      <c r="O12" s="136">
        <f>DB!V149</f>
        <v>8</v>
      </c>
      <c r="P12" s="135" t="str">
        <f t="shared" si="5"/>
        <v>,</v>
      </c>
      <c r="Q12" s="134">
        <f>DB!Z149</f>
        <v>6</v>
      </c>
      <c r="R12" s="135" t="str">
        <f t="shared" si="6"/>
        <v>-</v>
      </c>
      <c r="S12" s="136">
        <f>DB!AA149</f>
        <v>4</v>
      </c>
      <c r="T12" s="135" t="str">
        <f t="shared" si="7"/>
        <v/>
      </c>
      <c r="U12" s="134" t="str">
        <f>IF('1. Division'!AT21=13,DB!AE149,"")</f>
        <v/>
      </c>
      <c r="V12" s="135" t="str">
        <f t="shared" si="8"/>
        <v/>
      </c>
      <c r="W12" s="137" t="str">
        <f>IF('1. Division'!AT21=13,DB!AG149,"")</f>
        <v/>
      </c>
      <c r="X12" s="138" t="str">
        <f>IF('1. Division'!AT21=13,DB!AK149,DB!AD149)</f>
        <v/>
      </c>
    </row>
    <row r="13" spans="1:24" ht="13.5" customHeight="1">
      <c r="A13" s="133" t="s">
        <v>103</v>
      </c>
      <c r="B13" s="134" t="str">
        <f>DB!A150</f>
        <v>Højgård</v>
      </c>
      <c r="C13" s="135" t="s">
        <v>95</v>
      </c>
      <c r="D13" s="136" t="str">
        <f>DB!B150</f>
        <v>ÅZÆTZØW</v>
      </c>
      <c r="E13" s="134">
        <f>DB!K150</f>
        <v>2</v>
      </c>
      <c r="F13" s="135" t="str">
        <f t="shared" si="0"/>
        <v>-</v>
      </c>
      <c r="G13" s="136">
        <f>DB!L150</f>
        <v>2</v>
      </c>
      <c r="H13" s="135" t="str">
        <f t="shared" si="1"/>
        <v>,</v>
      </c>
      <c r="I13" s="134">
        <f>DB!P150</f>
        <v>10</v>
      </c>
      <c r="J13" s="135" t="str">
        <f t="shared" si="2"/>
        <v>-</v>
      </c>
      <c r="K13" s="136">
        <f>DB!Q150</f>
        <v>8</v>
      </c>
      <c r="L13" s="135" t="str">
        <f t="shared" si="3"/>
        <v>,</v>
      </c>
      <c r="M13" s="134">
        <f>DB!U150</f>
        <v>8</v>
      </c>
      <c r="N13" s="135" t="str">
        <f t="shared" si="4"/>
        <v>-</v>
      </c>
      <c r="O13" s="136">
        <f>DB!V150</f>
        <v>7</v>
      </c>
      <c r="P13" s="135" t="str">
        <f t="shared" si="5"/>
        <v/>
      </c>
      <c r="Q13" s="134" t="str">
        <f>DB!Z150</f>
        <v/>
      </c>
      <c r="R13" s="135" t="str">
        <f t="shared" si="6"/>
        <v/>
      </c>
      <c r="S13" s="136" t="str">
        <f>DB!AA150</f>
        <v/>
      </c>
      <c r="T13" s="135" t="str">
        <f t="shared" si="7"/>
        <v/>
      </c>
      <c r="U13" s="134" t="str">
        <f>IF('1. Division'!AT21=13,DB!AE150,"")</f>
        <v/>
      </c>
      <c r="V13" s="135" t="str">
        <f t="shared" si="8"/>
        <v/>
      </c>
      <c r="W13" s="137" t="str">
        <f>IF('1. Division'!AT21=13,DB!AG150,"")</f>
        <v/>
      </c>
      <c r="X13" s="138" t="str">
        <f>IF('1. Division'!AT21=13,DB!AK150,DB!AD150)</f>
        <v>Højgård</v>
      </c>
    </row>
    <row r="14" spans="1:24" ht="13.5" customHeight="1">
      <c r="A14" s="133" t="s">
        <v>104</v>
      </c>
      <c r="B14" s="134" t="str">
        <f>DB!A151</f>
        <v>LPHJ</v>
      </c>
      <c r="C14" s="135" t="s">
        <v>95</v>
      </c>
      <c r="D14" s="136" t="str">
        <f>DB!B151</f>
        <v>Hede</v>
      </c>
      <c r="E14" s="134">
        <f>DB!K151</f>
        <v>2</v>
      </c>
      <c r="F14" s="135" t="str">
        <f t="shared" si="0"/>
        <v>-</v>
      </c>
      <c r="G14" s="136">
        <f>DB!L151</f>
        <v>1</v>
      </c>
      <c r="H14" s="135" t="str">
        <f t="shared" si="1"/>
        <v>,</v>
      </c>
      <c r="I14" s="134">
        <f>DB!P151</f>
        <v>10</v>
      </c>
      <c r="J14" s="135" t="str">
        <f t="shared" si="2"/>
        <v>-</v>
      </c>
      <c r="K14" s="136">
        <f>DB!Q151</f>
        <v>10</v>
      </c>
      <c r="L14" s="135" t="str">
        <f t="shared" si="3"/>
        <v>,</v>
      </c>
      <c r="M14" s="134">
        <f>DB!U151</f>
        <v>7</v>
      </c>
      <c r="N14" s="135" t="str">
        <f t="shared" si="4"/>
        <v>-</v>
      </c>
      <c r="O14" s="136">
        <f>DB!V151</f>
        <v>7</v>
      </c>
      <c r="P14" s="135" t="str">
        <f t="shared" si="5"/>
        <v>,</v>
      </c>
      <c r="Q14" s="134">
        <f>DB!Z151</f>
        <v>6</v>
      </c>
      <c r="R14" s="135" t="str">
        <f t="shared" si="6"/>
        <v>-</v>
      </c>
      <c r="S14" s="136">
        <f>DB!AA151</f>
        <v>5</v>
      </c>
      <c r="T14" s="135" t="str">
        <f t="shared" si="7"/>
        <v/>
      </c>
      <c r="U14" s="134" t="str">
        <f>IF('1. Division'!AT21=13,DB!AE151,"")</f>
        <v/>
      </c>
      <c r="V14" s="135" t="str">
        <f t="shared" si="8"/>
        <v/>
      </c>
      <c r="W14" s="137" t="str">
        <f>IF('1. Division'!AT21=13,DB!AG151,"")</f>
        <v/>
      </c>
      <c r="X14" s="138" t="str">
        <f>IF('1. Division'!AT21=13,DB!AK151,DB!AD151)</f>
        <v>LPHJ</v>
      </c>
    </row>
    <row r="15" spans="1:24" ht="13.5" customHeight="1">
      <c r="A15" s="133" t="s">
        <v>105</v>
      </c>
      <c r="B15" s="134" t="str">
        <f>DB!A152</f>
        <v>Frydkær</v>
      </c>
      <c r="C15" s="135" t="s">
        <v>95</v>
      </c>
      <c r="D15" s="136" t="str">
        <f>DB!B152</f>
        <v>Nemelig</v>
      </c>
      <c r="E15" s="134">
        <f>DB!K152</f>
        <v>2</v>
      </c>
      <c r="F15" s="135" t="str">
        <f t="shared" si="0"/>
        <v>-</v>
      </c>
      <c r="G15" s="136">
        <f>DB!L152</f>
        <v>6</v>
      </c>
      <c r="H15" s="135" t="str">
        <f t="shared" si="1"/>
        <v>,</v>
      </c>
      <c r="I15" s="134">
        <f>DB!P152</f>
        <v>11</v>
      </c>
      <c r="J15" s="135" t="str">
        <f t="shared" si="2"/>
        <v>-</v>
      </c>
      <c r="K15" s="136">
        <f>DB!Q152</f>
        <v>10</v>
      </c>
      <c r="L15" s="135" t="str">
        <f t="shared" si="3"/>
        <v>,</v>
      </c>
      <c r="M15" s="134">
        <f>DB!U152</f>
        <v>6</v>
      </c>
      <c r="N15" s="135" t="str">
        <f t="shared" si="4"/>
        <v>-</v>
      </c>
      <c r="O15" s="136">
        <f>DB!V152</f>
        <v>8</v>
      </c>
      <c r="P15" s="135" t="str">
        <f t="shared" si="5"/>
        <v/>
      </c>
      <c r="Q15" s="134" t="str">
        <f>DB!Z152</f>
        <v/>
      </c>
      <c r="R15" s="135" t="str">
        <f t="shared" si="6"/>
        <v/>
      </c>
      <c r="S15" s="136" t="str">
        <f>DB!AA152</f>
        <v/>
      </c>
      <c r="T15" s="135" t="str">
        <f t="shared" si="7"/>
        <v/>
      </c>
      <c r="U15" s="134" t="str">
        <f>IF('1. Division'!AT21=13,DB!AE152,"")</f>
        <v/>
      </c>
      <c r="V15" s="135" t="str">
        <f t="shared" si="8"/>
        <v/>
      </c>
      <c r="W15" s="137" t="str">
        <f>IF('1. Division'!AT21=13,DB!AG152,"")</f>
        <v/>
      </c>
      <c r="X15" s="138" t="str">
        <f>IF('1. Division'!AT21=13,DB!AK152,DB!AD152)</f>
        <v>Nemelig</v>
      </c>
    </row>
    <row r="16" spans="1:24" ht="13.5" customHeight="1">
      <c r="A16" s="133" t="s">
        <v>106</v>
      </c>
      <c r="B16" s="134" t="str">
        <f>DB!A153</f>
        <v>Percy</v>
      </c>
      <c r="C16" s="135" t="s">
        <v>95</v>
      </c>
      <c r="D16" s="136" t="str">
        <f>DB!B153</f>
        <v>Lions</v>
      </c>
      <c r="E16" s="134">
        <f>DB!K153</f>
        <v>3</v>
      </c>
      <c r="F16" s="135" t="str">
        <f t="shared" si="0"/>
        <v>-</v>
      </c>
      <c r="G16" s="136">
        <f>DB!L153</f>
        <v>3</v>
      </c>
      <c r="H16" s="135" t="str">
        <f t="shared" si="1"/>
        <v>,</v>
      </c>
      <c r="I16" s="134">
        <f>DB!P153</f>
        <v>9</v>
      </c>
      <c r="J16" s="135" t="str">
        <f t="shared" si="2"/>
        <v>-</v>
      </c>
      <c r="K16" s="136">
        <f>DB!Q153</f>
        <v>11</v>
      </c>
      <c r="L16" s="135" t="str">
        <f t="shared" si="3"/>
        <v>,</v>
      </c>
      <c r="M16" s="134">
        <f>DB!U153</f>
        <v>8</v>
      </c>
      <c r="N16" s="135" t="str">
        <f t="shared" si="4"/>
        <v>-</v>
      </c>
      <c r="O16" s="136">
        <f>DB!V153</f>
        <v>8</v>
      </c>
      <c r="P16" s="135" t="str">
        <f t="shared" si="5"/>
        <v>,</v>
      </c>
      <c r="Q16" s="134">
        <f>DB!Z153</f>
        <v>5</v>
      </c>
      <c r="R16" s="135" t="str">
        <f t="shared" si="6"/>
        <v>-</v>
      </c>
      <c r="S16" s="136">
        <f>DB!AA153</f>
        <v>5</v>
      </c>
      <c r="T16" s="135" t="str">
        <f t="shared" si="7"/>
        <v/>
      </c>
      <c r="U16" s="134" t="str">
        <f>IF('1. Division'!AT21=13,DB!AE153,"")</f>
        <v/>
      </c>
      <c r="V16" s="135" t="str">
        <f t="shared" si="8"/>
        <v/>
      </c>
      <c r="W16" s="137" t="str">
        <f>IF('1. Division'!AT21=13,DB!AG153,"")</f>
        <v/>
      </c>
      <c r="X16" s="138" t="str">
        <f>IF('1. Division'!AT21=13,DB!AK153,DB!AD153)</f>
        <v/>
      </c>
    </row>
    <row r="17" spans="1:24" ht="13.5" customHeight="1">
      <c r="A17" s="133" t="s">
        <v>107</v>
      </c>
      <c r="B17" s="134" t="str">
        <f>DB!A154</f>
        <v>MFP</v>
      </c>
      <c r="C17" s="135" t="s">
        <v>95</v>
      </c>
      <c r="D17" s="136" t="str">
        <f>DB!B154</f>
        <v>Sergio</v>
      </c>
      <c r="E17" s="134">
        <f>DB!K154</f>
        <v>2</v>
      </c>
      <c r="F17" s="135" t="str">
        <f t="shared" si="0"/>
        <v>-</v>
      </c>
      <c r="G17" s="136">
        <f>DB!L154</f>
        <v>2</v>
      </c>
      <c r="H17" s="135" t="str">
        <f t="shared" si="1"/>
        <v>,</v>
      </c>
      <c r="I17" s="134">
        <f>DB!P154</f>
        <v>8</v>
      </c>
      <c r="J17" s="135" t="str">
        <f t="shared" si="2"/>
        <v>-</v>
      </c>
      <c r="K17" s="136">
        <f>DB!Q154</f>
        <v>10</v>
      </c>
      <c r="L17" s="135" t="str">
        <f t="shared" si="3"/>
        <v>,</v>
      </c>
      <c r="M17" s="134">
        <f>DB!U154</f>
        <v>7</v>
      </c>
      <c r="N17" s="135" t="str">
        <f t="shared" si="4"/>
        <v>-</v>
      </c>
      <c r="O17" s="136">
        <f>DB!V154</f>
        <v>8</v>
      </c>
      <c r="P17" s="135" t="str">
        <f t="shared" si="5"/>
        <v/>
      </c>
      <c r="Q17" s="134" t="str">
        <f>DB!Z154</f>
        <v/>
      </c>
      <c r="R17" s="135" t="str">
        <f t="shared" si="6"/>
        <v/>
      </c>
      <c r="S17" s="136" t="str">
        <f>DB!AA154</f>
        <v/>
      </c>
      <c r="T17" s="135" t="str">
        <f t="shared" si="7"/>
        <v/>
      </c>
      <c r="U17" s="134" t="str">
        <f>IF('1. Division'!AT21=13,DB!AE154,"")</f>
        <v/>
      </c>
      <c r="V17" s="135" t="str">
        <f t="shared" si="8"/>
        <v/>
      </c>
      <c r="W17" s="137" t="str">
        <f>IF('1. Division'!AT21=13,DB!AG154,"")</f>
        <v/>
      </c>
      <c r="X17" s="138" t="str">
        <f>IF('1. Division'!AT21=13,DB!AK154,DB!AD154)</f>
        <v>Sergio</v>
      </c>
    </row>
    <row r="18" spans="1:24" ht="13.5" customHeight="1">
      <c r="A18" s="133" t="s">
        <v>122</v>
      </c>
      <c r="B18" s="134" t="str">
        <f>DB!A155</f>
        <v>Laplace</v>
      </c>
      <c r="C18" s="135" t="s">
        <v>95</v>
      </c>
      <c r="D18" s="136" t="str">
        <f>DB!B155</f>
        <v>Harry</v>
      </c>
      <c r="E18" s="134">
        <f>DB!K155</f>
        <v>2</v>
      </c>
      <c r="F18" s="135" t="str">
        <f t="shared" si="0"/>
        <v>-</v>
      </c>
      <c r="G18" s="136">
        <f>DB!L155</f>
        <v>2</v>
      </c>
      <c r="H18" s="135" t="str">
        <f t="shared" si="1"/>
        <v>,</v>
      </c>
      <c r="I18" s="134">
        <f>DB!P155</f>
        <v>9</v>
      </c>
      <c r="J18" s="135" t="str">
        <f t="shared" si="2"/>
        <v>-</v>
      </c>
      <c r="K18" s="136">
        <f>DB!Q155</f>
        <v>10</v>
      </c>
      <c r="L18" s="135" t="str">
        <f t="shared" si="3"/>
        <v>,</v>
      </c>
      <c r="M18" s="134">
        <f>DB!U155</f>
        <v>7</v>
      </c>
      <c r="N18" s="135" t="str">
        <f t="shared" si="4"/>
        <v>-</v>
      </c>
      <c r="O18" s="136">
        <f>DB!V155</f>
        <v>8</v>
      </c>
      <c r="P18" s="135" t="str">
        <f t="shared" si="5"/>
        <v/>
      </c>
      <c r="Q18" s="134" t="str">
        <f>DB!Z155</f>
        <v/>
      </c>
      <c r="R18" s="135" t="str">
        <f t="shared" si="6"/>
        <v/>
      </c>
      <c r="S18" s="136" t="str">
        <f>DB!AA155</f>
        <v/>
      </c>
      <c r="T18" s="135" t="str">
        <f t="shared" si="7"/>
        <v/>
      </c>
      <c r="U18" s="134" t="str">
        <f>IF('1. Division'!AT21=13,DB!AE155,"")</f>
        <v/>
      </c>
      <c r="V18" s="135" t="str">
        <f t="shared" si="8"/>
        <v/>
      </c>
      <c r="W18" s="137" t="str">
        <f>IF('1. Division'!AT21=13,DB!AG155,"")</f>
        <v/>
      </c>
      <c r="X18" s="138" t="str">
        <f>IF('1. Division'!AT21=13,DB!AK155,DB!AD155)</f>
        <v>Harry</v>
      </c>
    </row>
    <row r="19" spans="1:24" ht="13.5" customHeight="1">
      <c r="A19" s="133" t="s">
        <v>123</v>
      </c>
      <c r="B19" s="134" t="str">
        <f>DB!A156</f>
        <v>Kailua</v>
      </c>
      <c r="C19" s="135" t="s">
        <v>95</v>
      </c>
      <c r="D19" s="136" t="str">
        <f>DB!B156</f>
        <v>Malthe</v>
      </c>
      <c r="E19" s="134">
        <f>DB!K156</f>
        <v>3</v>
      </c>
      <c r="F19" s="135" t="str">
        <f t="shared" si="0"/>
        <v>-</v>
      </c>
      <c r="G19" s="136">
        <f>DB!L156</f>
        <v>3</v>
      </c>
      <c r="H19" s="135" t="str">
        <f t="shared" si="1"/>
        <v>,</v>
      </c>
      <c r="I19" s="134">
        <f>DB!P156</f>
        <v>11</v>
      </c>
      <c r="J19" s="135" t="str">
        <f t="shared" si="2"/>
        <v>-</v>
      </c>
      <c r="K19" s="136">
        <f>DB!Q156</f>
        <v>10</v>
      </c>
      <c r="L19" s="135" t="str">
        <f t="shared" si="3"/>
        <v>,</v>
      </c>
      <c r="M19" s="134">
        <f>DB!U156</f>
        <v>7</v>
      </c>
      <c r="N19" s="135" t="str">
        <f t="shared" si="4"/>
        <v>-</v>
      </c>
      <c r="O19" s="136">
        <f>DB!V156</f>
        <v>7</v>
      </c>
      <c r="P19" s="135" t="str">
        <f t="shared" si="5"/>
        <v>,</v>
      </c>
      <c r="Q19" s="134">
        <f>DB!Z156</f>
        <v>4</v>
      </c>
      <c r="R19" s="135" t="str">
        <f t="shared" si="6"/>
        <v>-</v>
      </c>
      <c r="S19" s="136">
        <f>DB!AA156</f>
        <v>6</v>
      </c>
      <c r="T19" s="135" t="str">
        <f t="shared" si="7"/>
        <v/>
      </c>
      <c r="U19" s="134" t="str">
        <f>IF('1. Division'!AT21=13,DB!AE156,"")</f>
        <v/>
      </c>
      <c r="V19" s="135" t="str">
        <f t="shared" si="8"/>
        <v/>
      </c>
      <c r="W19" s="137" t="str">
        <f>IF('1. Division'!AT21=13,DB!AG156,"")</f>
        <v/>
      </c>
      <c r="X19" s="138" t="str">
        <f>IF('1. Division'!AT21=13,DB!AK156,DB!AD156)</f>
        <v/>
      </c>
    </row>
    <row r="20" spans="1:24" ht="13.5" customHeight="1">
      <c r="A20" s="133" t="s">
        <v>124</v>
      </c>
      <c r="B20" s="134" t="str">
        <f>DB!A157</f>
        <v>Stoke</v>
      </c>
      <c r="C20" s="135" t="s">
        <v>95</v>
      </c>
      <c r="D20" s="136" t="str">
        <f>DB!B157</f>
        <v>Livpool</v>
      </c>
      <c r="E20" s="134">
        <f>DB!K157</f>
        <v>3</v>
      </c>
      <c r="F20" s="135" t="str">
        <f t="shared" si="0"/>
        <v>-</v>
      </c>
      <c r="G20" s="136">
        <f>DB!L157</f>
        <v>2</v>
      </c>
      <c r="H20" s="135" t="str">
        <f t="shared" si="1"/>
        <v>,</v>
      </c>
      <c r="I20" s="134">
        <f>DB!P157</f>
        <v>10</v>
      </c>
      <c r="J20" s="135" t="str">
        <f t="shared" si="2"/>
        <v>-</v>
      </c>
      <c r="K20" s="136">
        <f>DB!Q157</f>
        <v>9</v>
      </c>
      <c r="L20" s="135" t="str">
        <f t="shared" si="3"/>
        <v/>
      </c>
      <c r="M20" s="134" t="str">
        <f>DB!U157</f>
        <v/>
      </c>
      <c r="N20" s="135" t="str">
        <f t="shared" si="4"/>
        <v/>
      </c>
      <c r="O20" s="136" t="str">
        <f>DB!V157</f>
        <v/>
      </c>
      <c r="P20" s="135" t="str">
        <f t="shared" si="5"/>
        <v/>
      </c>
      <c r="Q20" s="134" t="str">
        <f>DB!Z157</f>
        <v/>
      </c>
      <c r="R20" s="135" t="str">
        <f t="shared" si="6"/>
        <v/>
      </c>
      <c r="S20" s="136" t="str">
        <f>DB!AA157</f>
        <v/>
      </c>
      <c r="T20" s="135" t="str">
        <f t="shared" si="7"/>
        <v/>
      </c>
      <c r="U20" s="134" t="str">
        <f>IF('1. Division'!AT21=13,DB!AE157,"")</f>
        <v/>
      </c>
      <c r="V20" s="135" t="str">
        <f t="shared" si="8"/>
        <v/>
      </c>
      <c r="W20" s="137" t="str">
        <f>IF('1. Division'!AT21=13,DB!AG157,"")</f>
        <v/>
      </c>
      <c r="X20" s="138" t="str">
        <f>IF('1. Division'!AT21=13,DB!AK157,DB!AD157)</f>
        <v>Stoke</v>
      </c>
    </row>
    <row r="21" spans="1:24" ht="13.5" customHeight="1">
      <c r="A21" s="133" t="s">
        <v>125</v>
      </c>
      <c r="B21" s="134" t="str">
        <f>DB!A158</f>
        <v>McCoist</v>
      </c>
      <c r="C21" s="135" t="s">
        <v>95</v>
      </c>
      <c r="D21" s="136" t="str">
        <f>DB!B158</f>
        <v>Nielsen</v>
      </c>
      <c r="E21" s="134">
        <f>DB!K158</f>
        <v>3</v>
      </c>
      <c r="F21" s="135" t="str">
        <f t="shared" si="0"/>
        <v>-</v>
      </c>
      <c r="G21" s="136">
        <f>DB!L158</f>
        <v>3</v>
      </c>
      <c r="H21" s="135" t="str">
        <f t="shared" si="1"/>
        <v>,</v>
      </c>
      <c r="I21" s="134">
        <f>DB!P158</f>
        <v>11</v>
      </c>
      <c r="J21" s="135" t="str">
        <f t="shared" si="2"/>
        <v>-</v>
      </c>
      <c r="K21" s="136">
        <f>DB!Q158</f>
        <v>9</v>
      </c>
      <c r="L21" s="135" t="str">
        <f t="shared" si="3"/>
        <v>,</v>
      </c>
      <c r="M21" s="134">
        <f>DB!U158</f>
        <v>7</v>
      </c>
      <c r="N21" s="135" t="str">
        <f t="shared" si="4"/>
        <v>-</v>
      </c>
      <c r="O21" s="136">
        <f>DB!V158</f>
        <v>6</v>
      </c>
      <c r="P21" s="135" t="str">
        <f t="shared" si="5"/>
        <v/>
      </c>
      <c r="Q21" s="134" t="str">
        <f>DB!Z158</f>
        <v/>
      </c>
      <c r="R21" s="135" t="str">
        <f t="shared" si="6"/>
        <v/>
      </c>
      <c r="S21" s="136" t="str">
        <f>DB!AA158</f>
        <v/>
      </c>
      <c r="T21" s="135" t="str">
        <f t="shared" si="7"/>
        <v/>
      </c>
      <c r="U21" s="134" t="str">
        <f>IF('1. Division'!AT21=13,DB!AE158,"")</f>
        <v/>
      </c>
      <c r="V21" s="135" t="str">
        <f t="shared" si="8"/>
        <v/>
      </c>
      <c r="W21" s="137" t="str">
        <f>IF('1. Division'!AT21=13,DB!AG158,"")</f>
        <v/>
      </c>
      <c r="X21" s="138" t="str">
        <f>IF('1. Division'!AT21=13,DB!AK158,DB!AD158)</f>
        <v>McCoist</v>
      </c>
    </row>
    <row r="22" spans="1:24" ht="13.5" customHeight="1">
      <c r="A22" s="133" t="s">
        <v>126</v>
      </c>
      <c r="B22" s="134" t="str">
        <f>DB!A159</f>
        <v>Far</v>
      </c>
      <c r="C22" s="135" t="s">
        <v>95</v>
      </c>
      <c r="D22" s="136" t="str">
        <f>DB!B159</f>
        <v>Himbo</v>
      </c>
      <c r="E22" s="134">
        <f>DB!K159</f>
        <v>3</v>
      </c>
      <c r="F22" s="135" t="str">
        <f t="shared" si="0"/>
        <v>-</v>
      </c>
      <c r="G22" s="136">
        <f>DB!L159</f>
        <v>3</v>
      </c>
      <c r="H22" s="135" t="str">
        <f t="shared" si="1"/>
        <v>,</v>
      </c>
      <c r="I22" s="134">
        <f>DB!P159</f>
        <v>10</v>
      </c>
      <c r="J22" s="135" t="str">
        <f t="shared" si="2"/>
        <v>-</v>
      </c>
      <c r="K22" s="136">
        <f>DB!Q159</f>
        <v>9</v>
      </c>
      <c r="L22" s="135" t="str">
        <f t="shared" si="3"/>
        <v>,</v>
      </c>
      <c r="M22" s="134">
        <f>DB!U159</f>
        <v>9</v>
      </c>
      <c r="N22" s="135" t="str">
        <f t="shared" si="4"/>
        <v>-</v>
      </c>
      <c r="O22" s="136">
        <f>DB!V159</f>
        <v>7</v>
      </c>
      <c r="P22" s="135" t="str">
        <f t="shared" si="5"/>
        <v/>
      </c>
      <c r="Q22" s="134" t="str">
        <f>DB!Z159</f>
        <v/>
      </c>
      <c r="R22" s="135" t="str">
        <f t="shared" si="6"/>
        <v/>
      </c>
      <c r="S22" s="136" t="str">
        <f>DB!AA159</f>
        <v/>
      </c>
      <c r="T22" s="135" t="str">
        <f t="shared" si="7"/>
        <v/>
      </c>
      <c r="U22" s="134" t="str">
        <f>IF('1. Division'!AT21=13,DB!AE159,"")</f>
        <v/>
      </c>
      <c r="V22" s="135" t="str">
        <f t="shared" si="8"/>
        <v/>
      </c>
      <c r="W22" s="137" t="str">
        <f>IF('1. Division'!AT21=13,DB!AG159,"")</f>
        <v/>
      </c>
      <c r="X22" s="138" t="str">
        <f>IF('1. Division'!AT21=13,DB!AK159,DB!AD159)</f>
        <v>Far</v>
      </c>
    </row>
    <row r="23" spans="1:24" ht="13.5" customHeight="1">
      <c r="A23" s="133" t="s">
        <v>127</v>
      </c>
      <c r="B23" s="134" t="str">
        <f>DB!A160</f>
        <v>Nuser</v>
      </c>
      <c r="C23" s="135" t="s">
        <v>95</v>
      </c>
      <c r="D23" s="136" t="str">
        <f>DB!B160</f>
        <v>Chelsea</v>
      </c>
      <c r="E23" s="134">
        <f>DB!K160</f>
        <v>2</v>
      </c>
      <c r="F23" s="135" t="str">
        <f t="shared" si="0"/>
        <v>-</v>
      </c>
      <c r="G23" s="136">
        <f>DB!L160</f>
        <v>2</v>
      </c>
      <c r="H23" s="135" t="str">
        <f t="shared" si="1"/>
        <v>,</v>
      </c>
      <c r="I23" s="134">
        <f>DB!P160</f>
        <v>9</v>
      </c>
      <c r="J23" s="135" t="str">
        <f t="shared" si="2"/>
        <v>-</v>
      </c>
      <c r="K23" s="136">
        <f>DB!Q160</f>
        <v>10</v>
      </c>
      <c r="L23" s="135" t="str">
        <f t="shared" si="3"/>
        <v>,</v>
      </c>
      <c r="M23" s="134">
        <f>DB!U160</f>
        <v>9</v>
      </c>
      <c r="N23" s="135" t="str">
        <f t="shared" si="4"/>
        <v>-</v>
      </c>
      <c r="O23" s="136">
        <f>DB!V160</f>
        <v>7</v>
      </c>
      <c r="P23" s="135" t="str">
        <f t="shared" si="5"/>
        <v>,</v>
      </c>
      <c r="Q23" s="134">
        <f>DB!Z160</f>
        <v>6</v>
      </c>
      <c r="R23" s="135" t="str">
        <f t="shared" si="6"/>
        <v>-</v>
      </c>
      <c r="S23" s="136">
        <f>DB!AA160</f>
        <v>6</v>
      </c>
      <c r="T23" s="135" t="str">
        <f t="shared" si="7"/>
        <v/>
      </c>
      <c r="U23" s="134" t="str">
        <f>IF('1. Division'!AT21=13,DB!AE160,"")</f>
        <v/>
      </c>
      <c r="V23" s="135" t="str">
        <f t="shared" si="8"/>
        <v/>
      </c>
      <c r="W23" s="137" t="str">
        <f>IF('1. Division'!AT21=13,DB!AG160,"")</f>
        <v/>
      </c>
      <c r="X23" s="138" t="str">
        <f>IF('1. Division'!AT21=13,DB!AK160,DB!AD160)</f>
        <v/>
      </c>
    </row>
    <row r="24" spans="1:24" ht="13.5" customHeight="1">
      <c r="A24" s="133" t="s">
        <v>128</v>
      </c>
      <c r="B24" s="134" t="str">
        <f>DB!A161</f>
        <v>Kinks</v>
      </c>
      <c r="C24" s="135" t="s">
        <v>95</v>
      </c>
      <c r="D24" s="136" t="str">
        <f>DB!B161</f>
        <v>Galway</v>
      </c>
      <c r="E24" s="134">
        <f>DB!K161</f>
        <v>2</v>
      </c>
      <c r="F24" s="135" t="str">
        <f t="shared" si="0"/>
        <v>-</v>
      </c>
      <c r="G24" s="136">
        <f>DB!L161</f>
        <v>3</v>
      </c>
      <c r="H24" s="135" t="str">
        <f t="shared" si="1"/>
        <v>,</v>
      </c>
      <c r="I24" s="134">
        <f>DB!P161</f>
        <v>11</v>
      </c>
      <c r="J24" s="135" t="str">
        <f t="shared" si="2"/>
        <v>-</v>
      </c>
      <c r="K24" s="136">
        <f>DB!Q161</f>
        <v>11</v>
      </c>
      <c r="L24" s="135" t="str">
        <f t="shared" si="3"/>
        <v>,</v>
      </c>
      <c r="M24" s="134">
        <f>DB!U161</f>
        <v>8</v>
      </c>
      <c r="N24" s="135" t="str">
        <f t="shared" si="4"/>
        <v>-</v>
      </c>
      <c r="O24" s="136">
        <f>DB!V161</f>
        <v>7</v>
      </c>
      <c r="P24" s="135" t="str">
        <f t="shared" si="5"/>
        <v>,</v>
      </c>
      <c r="Q24" s="134">
        <f>DB!Z161</f>
        <v>5</v>
      </c>
      <c r="R24" s="135" t="str">
        <f t="shared" si="6"/>
        <v>-</v>
      </c>
      <c r="S24" s="136">
        <f>DB!AA161</f>
        <v>6</v>
      </c>
      <c r="T24" s="135" t="str">
        <f t="shared" si="7"/>
        <v/>
      </c>
      <c r="U24" s="134" t="str">
        <f>IF('1. Division'!AT21=13,DB!AE161,"")</f>
        <v/>
      </c>
      <c r="V24" s="135" t="str">
        <f t="shared" si="8"/>
        <v/>
      </c>
      <c r="W24" s="137" t="str">
        <f>IF('1. Division'!AT21=13,DB!AG161,"")</f>
        <v/>
      </c>
      <c r="X24" s="138" t="str">
        <f>IF('1. Division'!AT21=13,DB!AK161,DB!AD161)</f>
        <v>Galway</v>
      </c>
    </row>
    <row r="25" spans="1:24" ht="13.5" customHeight="1">
      <c r="A25" s="133" t="s">
        <v>129</v>
      </c>
      <c r="B25" s="134" t="str">
        <f>DB!A162</f>
        <v>Tynde</v>
      </c>
      <c r="C25" s="135" t="s">
        <v>95</v>
      </c>
      <c r="D25" s="136" t="str">
        <f>DB!B162</f>
        <v>Sebjoh</v>
      </c>
      <c r="E25" s="134">
        <f>DB!K162</f>
        <v>3</v>
      </c>
      <c r="F25" s="135" t="str">
        <f t="shared" si="0"/>
        <v>-</v>
      </c>
      <c r="G25" s="136">
        <f>DB!L162</f>
        <v>1</v>
      </c>
      <c r="H25" s="135" t="str">
        <f t="shared" si="1"/>
        <v>,</v>
      </c>
      <c r="I25" s="134">
        <f>DB!P162</f>
        <v>9</v>
      </c>
      <c r="J25" s="135" t="str">
        <f t="shared" si="2"/>
        <v>-</v>
      </c>
      <c r="K25" s="136">
        <f>DB!Q162</f>
        <v>8</v>
      </c>
      <c r="L25" s="135" t="str">
        <f t="shared" si="3"/>
        <v/>
      </c>
      <c r="M25" s="134" t="str">
        <f>DB!U162</f>
        <v/>
      </c>
      <c r="N25" s="135" t="str">
        <f t="shared" si="4"/>
        <v/>
      </c>
      <c r="O25" s="136" t="str">
        <f>DB!V162</f>
        <v/>
      </c>
      <c r="P25" s="135" t="str">
        <f t="shared" si="5"/>
        <v/>
      </c>
      <c r="Q25" s="134" t="str">
        <f>DB!Z162</f>
        <v/>
      </c>
      <c r="R25" s="135" t="str">
        <f t="shared" si="6"/>
        <v/>
      </c>
      <c r="S25" s="136" t="str">
        <f>DB!AA162</f>
        <v/>
      </c>
      <c r="T25" s="135" t="str">
        <f t="shared" si="7"/>
        <v/>
      </c>
      <c r="U25" s="134" t="str">
        <f>IF('1. Division'!AT21=13,DB!AE162,"")</f>
        <v/>
      </c>
      <c r="V25" s="135" t="str">
        <f t="shared" si="8"/>
        <v/>
      </c>
      <c r="W25" s="137" t="str">
        <f>IF('1. Division'!AT21=13,DB!AG162,"")</f>
        <v/>
      </c>
      <c r="X25" s="138" t="str">
        <f>IF('1. Division'!AT21=13,DB!AK162,DB!AD162)</f>
        <v>Tynde</v>
      </c>
    </row>
    <row r="26" spans="1:24" ht="13.5" customHeight="1">
      <c r="A26" s="133" t="s">
        <v>130</v>
      </c>
      <c r="B26" s="134" t="str">
        <f>DB!A163</f>
        <v>Select</v>
      </c>
      <c r="C26" s="135" t="s">
        <v>95</v>
      </c>
      <c r="D26" s="136" t="str">
        <f>DB!B163</f>
        <v>Idskov</v>
      </c>
      <c r="E26" s="134">
        <f>DB!K163</f>
        <v>2</v>
      </c>
      <c r="F26" s="135" t="str">
        <f t="shared" si="0"/>
        <v>-</v>
      </c>
      <c r="G26" s="136">
        <f>DB!L163</f>
        <v>3</v>
      </c>
      <c r="H26" s="135" t="str">
        <f t="shared" si="1"/>
        <v>,</v>
      </c>
      <c r="I26" s="134">
        <f>DB!P163</f>
        <v>10</v>
      </c>
      <c r="J26" s="135" t="str">
        <f t="shared" si="2"/>
        <v>-</v>
      </c>
      <c r="K26" s="136">
        <f>DB!Q163</f>
        <v>10</v>
      </c>
      <c r="L26" s="135" t="str">
        <f t="shared" si="3"/>
        <v>,</v>
      </c>
      <c r="M26" s="134">
        <f>DB!U163</f>
        <v>7</v>
      </c>
      <c r="N26" s="135" t="str">
        <f t="shared" si="4"/>
        <v>-</v>
      </c>
      <c r="O26" s="136">
        <f>DB!V163</f>
        <v>7</v>
      </c>
      <c r="P26" s="135" t="str">
        <f t="shared" si="5"/>
        <v>,</v>
      </c>
      <c r="Q26" s="134">
        <f>DB!Z163</f>
        <v>6</v>
      </c>
      <c r="R26" s="135" t="str">
        <f t="shared" si="6"/>
        <v>-</v>
      </c>
      <c r="S26" s="136">
        <f>DB!AA163</f>
        <v>6</v>
      </c>
      <c r="T26" s="135" t="str">
        <f t="shared" si="7"/>
        <v/>
      </c>
      <c r="U26" s="134" t="str">
        <f>IF('1. Division'!AT21=13,DB!AE163,"")</f>
        <v/>
      </c>
      <c r="V26" s="135" t="str">
        <f t="shared" si="8"/>
        <v/>
      </c>
      <c r="W26" s="137" t="str">
        <f>IF('1. Division'!AT21=13,DB!AG163,"")</f>
        <v/>
      </c>
      <c r="X26" s="138" t="str">
        <f>IF('1. Division'!AT21=13,DB!AK163,DB!AD163)</f>
        <v/>
      </c>
    </row>
    <row r="27" spans="1:24" ht="13.5" customHeight="1">
      <c r="A27" s="133" t="s">
        <v>131</v>
      </c>
      <c r="B27" s="134" t="str">
        <f>DB!A164</f>
        <v>brula</v>
      </c>
      <c r="C27" s="135" t="s">
        <v>95</v>
      </c>
      <c r="D27" s="136" t="str">
        <f>DB!B164</f>
        <v>Watson</v>
      </c>
      <c r="E27" s="134">
        <f>DB!K164</f>
        <v>1</v>
      </c>
      <c r="F27" s="135" t="str">
        <f t="shared" si="0"/>
        <v>-</v>
      </c>
      <c r="G27" s="136">
        <f>DB!L164</f>
        <v>3</v>
      </c>
      <c r="H27" s="135" t="str">
        <f t="shared" si="1"/>
        <v>,</v>
      </c>
      <c r="I27" s="134">
        <f>DB!P164</f>
        <v>7</v>
      </c>
      <c r="J27" s="135" t="str">
        <f t="shared" si="2"/>
        <v>-</v>
      </c>
      <c r="K27" s="136">
        <f>DB!Q164</f>
        <v>9</v>
      </c>
      <c r="L27" s="135" t="str">
        <f t="shared" si="3"/>
        <v/>
      </c>
      <c r="M27" s="134" t="str">
        <f>DB!U164</f>
        <v/>
      </c>
      <c r="N27" s="135" t="str">
        <f t="shared" si="4"/>
        <v/>
      </c>
      <c r="O27" s="136" t="str">
        <f>DB!V164</f>
        <v/>
      </c>
      <c r="P27" s="135" t="str">
        <f t="shared" si="5"/>
        <v/>
      </c>
      <c r="Q27" s="134" t="str">
        <f>DB!Z164</f>
        <v/>
      </c>
      <c r="R27" s="135" t="str">
        <f t="shared" si="6"/>
        <v/>
      </c>
      <c r="S27" s="136" t="str">
        <f>DB!AA164</f>
        <v/>
      </c>
      <c r="T27" s="135" t="str">
        <f t="shared" si="7"/>
        <v/>
      </c>
      <c r="U27" s="134" t="str">
        <f>IF('1. Division'!AT21=13,DB!AE164,"")</f>
        <v/>
      </c>
      <c r="V27" s="135" t="str">
        <f t="shared" si="8"/>
        <v/>
      </c>
      <c r="W27" s="137" t="str">
        <f>IF('1. Division'!AT21=13,DB!AG164,"")</f>
        <v/>
      </c>
      <c r="X27" s="138" t="str">
        <f>IF('1. Division'!AT21=13,DB!AK164,DB!AD164)</f>
        <v>Watson</v>
      </c>
    </row>
    <row r="28" spans="1:24" ht="13.5" customHeight="1">
      <c r="A28" s="133" t="s">
        <v>132</v>
      </c>
      <c r="B28" s="134" t="str">
        <f>DB!A165</f>
        <v>Derby</v>
      </c>
      <c r="C28" s="135" t="s">
        <v>95</v>
      </c>
      <c r="D28" s="136" t="str">
        <f>DB!B165</f>
        <v>Fox</v>
      </c>
      <c r="E28" s="134">
        <f>DB!K165</f>
        <v>2</v>
      </c>
      <c r="F28" s="135" t="str">
        <f t="shared" si="0"/>
        <v>-</v>
      </c>
      <c r="G28" s="136">
        <f>DB!L165</f>
        <v>2</v>
      </c>
      <c r="H28" s="135" t="str">
        <f t="shared" si="1"/>
        <v>,</v>
      </c>
      <c r="I28" s="134">
        <f>DB!P165</f>
        <v>7</v>
      </c>
      <c r="J28" s="135" t="str">
        <f t="shared" si="2"/>
        <v>-</v>
      </c>
      <c r="K28" s="136">
        <f>DB!Q165</f>
        <v>9</v>
      </c>
      <c r="L28" s="135" t="str">
        <f t="shared" si="3"/>
        <v>,</v>
      </c>
      <c r="M28" s="134">
        <f>DB!U165</f>
        <v>7</v>
      </c>
      <c r="N28" s="135" t="str">
        <f t="shared" si="4"/>
        <v>-</v>
      </c>
      <c r="O28" s="136">
        <f>DB!V165</f>
        <v>8</v>
      </c>
      <c r="P28" s="135" t="str">
        <f t="shared" si="5"/>
        <v/>
      </c>
      <c r="Q28" s="134" t="str">
        <f>DB!Z165</f>
        <v/>
      </c>
      <c r="R28" s="135" t="str">
        <f t="shared" si="6"/>
        <v/>
      </c>
      <c r="S28" s="136" t="str">
        <f>DB!AA165</f>
        <v/>
      </c>
      <c r="T28" s="135" t="str">
        <f t="shared" si="7"/>
        <v/>
      </c>
      <c r="U28" s="134" t="str">
        <f>IF('1. Division'!AT21=13,DB!AE165,"")</f>
        <v/>
      </c>
      <c r="V28" s="135" t="str">
        <f t="shared" si="8"/>
        <v/>
      </c>
      <c r="W28" s="137" t="str">
        <f>IF('1. Division'!AT21=13,DB!AG165,"")</f>
        <v/>
      </c>
      <c r="X28" s="138" t="str">
        <f>IF('1. Division'!AT21=13,DB!AK165,DB!AD165)</f>
        <v>Fox</v>
      </c>
    </row>
    <row r="29" spans="1:24" ht="13.5" customHeight="1">
      <c r="A29" s="133" t="s">
        <v>133</v>
      </c>
      <c r="B29" s="134" t="str">
        <f>DB!A166</f>
        <v>Kudsken</v>
      </c>
      <c r="C29" s="135" t="s">
        <v>95</v>
      </c>
      <c r="D29" s="136" t="str">
        <f>DB!B166</f>
        <v>Anderup</v>
      </c>
      <c r="E29" s="134">
        <f>DB!K166</f>
        <v>2</v>
      </c>
      <c r="F29" s="135" t="str">
        <f t="shared" si="0"/>
        <v>-</v>
      </c>
      <c r="G29" s="136">
        <f>DB!L166</f>
        <v>3</v>
      </c>
      <c r="H29" s="135" t="str">
        <f t="shared" si="1"/>
        <v>,</v>
      </c>
      <c r="I29" s="134">
        <f>DB!P166</f>
        <v>8</v>
      </c>
      <c r="J29" s="135" t="str">
        <f t="shared" si="2"/>
        <v>-</v>
      </c>
      <c r="K29" s="136">
        <f>DB!Q166</f>
        <v>9</v>
      </c>
      <c r="L29" s="135" t="str">
        <f t="shared" si="3"/>
        <v/>
      </c>
      <c r="M29" s="134" t="str">
        <f>DB!U166</f>
        <v/>
      </c>
      <c r="N29" s="135" t="str">
        <f t="shared" si="4"/>
        <v/>
      </c>
      <c r="O29" s="136" t="str">
        <f>DB!V166</f>
        <v/>
      </c>
      <c r="P29" s="135" t="str">
        <f t="shared" si="5"/>
        <v/>
      </c>
      <c r="Q29" s="134" t="str">
        <f>DB!Z166</f>
        <v/>
      </c>
      <c r="R29" s="135" t="str">
        <f t="shared" si="6"/>
        <v/>
      </c>
      <c r="S29" s="136" t="str">
        <f>DB!AA166</f>
        <v/>
      </c>
      <c r="T29" s="135" t="str">
        <f t="shared" si="7"/>
        <v/>
      </c>
      <c r="U29" s="134" t="str">
        <f>IF('1. Division'!AT21=13,DB!AE166,"")</f>
        <v/>
      </c>
      <c r="V29" s="135" t="str">
        <f t="shared" si="8"/>
        <v/>
      </c>
      <c r="W29" s="137" t="str">
        <f>IF('1. Division'!AT21=13,DB!AG166,"")</f>
        <v/>
      </c>
      <c r="X29" s="138" t="str">
        <f>IF('1. Division'!AT21=13,DB!AK166,DB!AD166)</f>
        <v>Anderup</v>
      </c>
    </row>
    <row r="30" spans="1:24" ht="13.5" customHeight="1">
      <c r="A30" s="133" t="s">
        <v>134</v>
      </c>
      <c r="B30" s="134" t="str">
        <f>DB!A167</f>
        <v>Forest</v>
      </c>
      <c r="C30" s="135" t="s">
        <v>95</v>
      </c>
      <c r="D30" s="136" t="str">
        <f>DB!B167</f>
        <v>Flinca</v>
      </c>
      <c r="E30" s="134">
        <f>DB!K167</f>
        <v>3</v>
      </c>
      <c r="F30" s="135" t="str">
        <f t="shared" si="0"/>
        <v>-</v>
      </c>
      <c r="G30" s="136">
        <f>DB!L167</f>
        <v>3</v>
      </c>
      <c r="H30" s="135" t="str">
        <f t="shared" si="1"/>
        <v>,</v>
      </c>
      <c r="I30" s="134">
        <f>DB!P167</f>
        <v>10</v>
      </c>
      <c r="J30" s="135" t="str">
        <f t="shared" si="2"/>
        <v>-</v>
      </c>
      <c r="K30" s="136">
        <f>DB!Q167</f>
        <v>10</v>
      </c>
      <c r="L30" s="135" t="str">
        <f t="shared" si="3"/>
        <v>,</v>
      </c>
      <c r="M30" s="134">
        <f>DB!U167</f>
        <v>7</v>
      </c>
      <c r="N30" s="135" t="str">
        <f t="shared" si="4"/>
        <v>-</v>
      </c>
      <c r="O30" s="136">
        <f>DB!V167</f>
        <v>7</v>
      </c>
      <c r="P30" s="135" t="str">
        <f t="shared" si="5"/>
        <v>,</v>
      </c>
      <c r="Q30" s="134">
        <f>DB!Z167</f>
        <v>6</v>
      </c>
      <c r="R30" s="135" t="str">
        <f t="shared" si="6"/>
        <v>-</v>
      </c>
      <c r="S30" s="136">
        <f>DB!AA167</f>
        <v>6</v>
      </c>
      <c r="T30" s="135" t="str">
        <f t="shared" si="7"/>
        <v/>
      </c>
      <c r="U30" s="134" t="str">
        <f>IF('1. Division'!AT21=13,DB!AE167,"")</f>
        <v/>
      </c>
      <c r="V30" s="135" t="str">
        <f t="shared" si="8"/>
        <v/>
      </c>
      <c r="W30" s="137" t="str">
        <f>IF('1. Division'!AT21=13,DB!AG167,"")</f>
        <v/>
      </c>
      <c r="X30" s="138" t="str">
        <f>IF('1. Division'!AT21=13,DB!AK167,DB!AD167)</f>
        <v/>
      </c>
    </row>
    <row r="31" spans="1:24" ht="13.5" customHeight="1">
      <c r="A31" s="133" t="s">
        <v>135</v>
      </c>
      <c r="B31" s="134" t="str">
        <f>DB!A168</f>
        <v>Lucky</v>
      </c>
      <c r="C31" s="135" t="s">
        <v>95</v>
      </c>
      <c r="D31" s="136" t="str">
        <f>DB!B168</f>
        <v>Magpies</v>
      </c>
      <c r="E31" s="134">
        <f>DB!K168</f>
        <v>1</v>
      </c>
      <c r="F31" s="135" t="str">
        <f t="shared" si="0"/>
        <v>-</v>
      </c>
      <c r="G31" s="136">
        <f>DB!L168</f>
        <v>2</v>
      </c>
      <c r="H31" s="135" t="str">
        <f t="shared" si="1"/>
        <v>,</v>
      </c>
      <c r="I31" s="134">
        <f>DB!P168</f>
        <v>7</v>
      </c>
      <c r="J31" s="135" t="str">
        <f t="shared" si="2"/>
        <v>-</v>
      </c>
      <c r="K31" s="136">
        <f>DB!Q168</f>
        <v>9</v>
      </c>
      <c r="L31" s="135" t="str">
        <f t="shared" si="3"/>
        <v/>
      </c>
      <c r="M31" s="134" t="str">
        <f>DB!U168</f>
        <v/>
      </c>
      <c r="N31" s="135" t="str">
        <f t="shared" si="4"/>
        <v/>
      </c>
      <c r="O31" s="136" t="str">
        <f>DB!V168</f>
        <v/>
      </c>
      <c r="P31" s="135" t="str">
        <f t="shared" si="5"/>
        <v/>
      </c>
      <c r="Q31" s="134" t="str">
        <f>DB!Z168</f>
        <v/>
      </c>
      <c r="R31" s="135" t="str">
        <f t="shared" si="6"/>
        <v/>
      </c>
      <c r="S31" s="136" t="str">
        <f>DB!AA168</f>
        <v/>
      </c>
      <c r="T31" s="135" t="str">
        <f t="shared" si="7"/>
        <v/>
      </c>
      <c r="U31" s="134" t="str">
        <f>IF('1. Division'!AT21=13,DB!AE168,"")</f>
        <v/>
      </c>
      <c r="V31" s="135" t="str">
        <f t="shared" si="8"/>
        <v/>
      </c>
      <c r="W31" s="137" t="str">
        <f>IF('1. Division'!AT21=13,DB!AG168,"")</f>
        <v/>
      </c>
      <c r="X31" s="138" t="str">
        <f>IF('1. Division'!AT21=13,DB!AK168,DB!AD168)</f>
        <v>Magpies</v>
      </c>
    </row>
    <row r="32" spans="1:24" ht="13.5" customHeight="1" thickBot="1">
      <c r="A32" s="139" t="s">
        <v>136</v>
      </c>
      <c r="B32" s="140" t="str">
        <f>DB!A169</f>
        <v>IanRush</v>
      </c>
      <c r="C32" s="141" t="s">
        <v>95</v>
      </c>
      <c r="D32" s="142" t="str">
        <f>DB!B169</f>
        <v>2toNone</v>
      </c>
      <c r="E32" s="140">
        <f>DB!K169</f>
        <v>2</v>
      </c>
      <c r="F32" s="141" t="str">
        <f t="shared" si="0"/>
        <v>-</v>
      </c>
      <c r="G32" s="142">
        <f>DB!L169</f>
        <v>1</v>
      </c>
      <c r="H32" s="141" t="str">
        <f t="shared" si="1"/>
        <v>,</v>
      </c>
      <c r="I32" s="140">
        <f>DB!P169</f>
        <v>11</v>
      </c>
      <c r="J32" s="141" t="str">
        <f t="shared" si="2"/>
        <v>-</v>
      </c>
      <c r="K32" s="142">
        <f>DB!Q169</f>
        <v>8</v>
      </c>
      <c r="L32" s="141" t="str">
        <f t="shared" si="3"/>
        <v/>
      </c>
      <c r="M32" s="140" t="str">
        <f>DB!U169</f>
        <v/>
      </c>
      <c r="N32" s="141" t="str">
        <f t="shared" si="4"/>
        <v/>
      </c>
      <c r="O32" s="142" t="str">
        <f>DB!V169</f>
        <v/>
      </c>
      <c r="P32" s="141" t="str">
        <f t="shared" si="5"/>
        <v/>
      </c>
      <c r="Q32" s="140" t="str">
        <f>DB!Z169</f>
        <v/>
      </c>
      <c r="R32" s="141" t="str">
        <f t="shared" si="6"/>
        <v/>
      </c>
      <c r="S32" s="142" t="str">
        <f>DB!AA169</f>
        <v/>
      </c>
      <c r="T32" s="141" t="str">
        <f t="shared" si="7"/>
        <v/>
      </c>
      <c r="U32" s="140" t="str">
        <f>IF('1. Division'!AT21=13,DB!AE169,"")</f>
        <v/>
      </c>
      <c r="V32" s="141" t="str">
        <f t="shared" si="8"/>
        <v/>
      </c>
      <c r="W32" s="143" t="str">
        <f>IF('1. Division'!AT21=13,DB!AG169,"")</f>
        <v/>
      </c>
      <c r="X32" s="127" t="str">
        <f>IF('1. Division'!AT21=13,DB!AK169,DB!AD169)</f>
        <v>IanRush</v>
      </c>
    </row>
    <row r="33" spans="1:24" ht="13.5" customHeight="1" thickTop="1">
      <c r="A33" s="331" t="s">
        <v>137</v>
      </c>
      <c r="B33" s="332"/>
      <c r="C33" s="332"/>
      <c r="D33" s="333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</row>
    <row r="34" spans="1:24" ht="13.5" customHeight="1" thickBot="1">
      <c r="A34" s="198"/>
      <c r="B34" s="199"/>
      <c r="C34" s="199"/>
      <c r="D34" s="200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</row>
    <row r="35" spans="1:24" ht="13.5" customHeight="1" thickTop="1">
      <c r="A35" s="128" t="s">
        <v>94</v>
      </c>
      <c r="B35" s="129" t="str">
        <f>DB!A170</f>
        <v>Barca</v>
      </c>
      <c r="C35" s="130" t="s">
        <v>95</v>
      </c>
      <c r="D35" s="132" t="str">
        <f>DB!B170</f>
        <v>Arsenal</v>
      </c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spans="1:24" ht="13.5" customHeight="1" thickBot="1">
      <c r="A36" s="139" t="s">
        <v>124</v>
      </c>
      <c r="B36" s="140" t="str">
        <f>DB!A171</f>
        <v>Agger</v>
      </c>
      <c r="C36" s="141" t="s">
        <v>95</v>
      </c>
      <c r="D36" s="143" t="str">
        <f>DB!B171</f>
        <v>Lund</v>
      </c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spans="1:24" ht="13.5" customHeight="1" thickTop="1">
      <c r="A37" s="318" t="str">
        <f>IF(AND(X5&lt;&gt;"",X6&lt;&gt;"",X7&lt;&gt;"",X8&lt;&gt;"",X9&lt;&gt;"",X10&lt;&gt;"",X11&lt;&gt;"",X12&lt;&gt;"",X13&lt;&gt;"",X14&lt;&gt;"",X15&lt;&gt;"",X16&lt;&gt;"",X17&lt;&gt;"",X18&lt;&gt;"",X19&lt;&gt;"",X20&lt;&gt;"",X21&lt;&gt;"",X22&lt;&gt;"",X23&lt;&gt;"",X24&lt;&gt;"",X25&lt;&gt;"",X26&lt;&gt;"",X27&lt;&gt;"",X28&lt;&gt;"",X29&lt;&gt;"",X30&lt;&gt;"",X31&lt;&gt;"",X32&lt;&gt;""),"2. runde starter i uge 15","")</f>
        <v/>
      </c>
      <c r="B37" s="318"/>
      <c r="C37" s="318"/>
      <c r="D37" s="318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</row>
    <row r="38" spans="1:24" ht="13.5" customHeight="1">
      <c r="A38" s="319"/>
      <c r="B38" s="319"/>
      <c r="C38" s="319"/>
      <c r="D38" s="319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</row>
  </sheetData>
  <sheetProtection sheet="1" objects="1" scenarios="1"/>
  <mergeCells count="6">
    <mergeCell ref="A37:D38"/>
    <mergeCell ref="A3:W4"/>
    <mergeCell ref="A1:W2"/>
    <mergeCell ref="X1:X2"/>
    <mergeCell ref="X3:X4"/>
    <mergeCell ref="A33:D34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91B55-09F6-49A8-A8DD-AAE473DE3A0D}">
  <dimension ref="A1:EC171"/>
  <sheetViews>
    <sheetView workbookViewId="0"/>
  </sheetViews>
  <sheetFormatPr defaultColWidth="9.16796875" defaultRowHeight="12.75"/>
  <cols>
    <col min="1" max="16384" width="9.16796875" style="1"/>
  </cols>
  <sheetData>
    <row r="1" spans="1:133">
      <c r="A1" s="1" t="s">
        <v>73</v>
      </c>
      <c r="B1" s="1">
        <f>[2]DB!B1</f>
        <v>2026</v>
      </c>
      <c r="C1" s="1" t="s">
        <v>74</v>
      </c>
      <c r="D1" s="1">
        <f>IF(B2&lt;&gt;B3,1,E2+1)</f>
        <v>4</v>
      </c>
      <c r="E1" s="1" t="s">
        <v>76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>
        <f>'[2]MT + ÅT'!S71</f>
        <v>5</v>
      </c>
      <c r="S1" s="1">
        <f>'[2]MT + ÅT'!T71</f>
        <v>3</v>
      </c>
      <c r="T1" s="1">
        <f>'[2]MT + ÅT'!U71</f>
        <v>8</v>
      </c>
      <c r="U1" s="1" t="str">
        <f>'[2]MT + ÅT'!A1</f>
        <v>Månedens Tipper i marts (uge 3 af 5)</v>
      </c>
    </row>
    <row r="2" spans="1:133">
      <c r="A2" s="1" t="s">
        <v>69</v>
      </c>
      <c r="B2" s="1" t="str">
        <f>[2]DB!B3</f>
        <v>Marts</v>
      </c>
      <c r="C2" s="1" t="s">
        <v>75</v>
      </c>
      <c r="D2" s="1">
        <f>IF(B3=F1,F4)+IF(B3=G1,G4)+IF(B3=H1,H4)+IF(B3=I1,I4)+IF(B3=J1,J4)+IF(B3=K1,K4)+IF(B3=L1,L4)+IF(B3=M1,M4)+IF(B3=N1,N4)+IF(B3=O1,O4)+IF(B3=P1,P4)+IF(B3=Q1,Q4)</f>
        <v>5</v>
      </c>
      <c r="E2" s="1">
        <f>[2]DB!D1</f>
        <v>3</v>
      </c>
      <c r="F2" s="1">
        <f>[2]DB!F2</f>
        <v>1</v>
      </c>
      <c r="G2" s="1">
        <f>[2]DB!G2</f>
        <v>5</v>
      </c>
      <c r="H2" s="1">
        <f>[2]DB!H2</f>
        <v>9</v>
      </c>
      <c r="I2" s="1">
        <f>[2]DB!I2</f>
        <v>14</v>
      </c>
      <c r="J2" s="1">
        <f>[2]DB!J2</f>
        <v>18</v>
      </c>
      <c r="K2" s="1">
        <f>[2]DB!K2</f>
        <v>23</v>
      </c>
      <c r="L2" s="1">
        <f>[2]DB!L2</f>
        <v>27</v>
      </c>
      <c r="M2" s="1">
        <f>[2]DB!M2</f>
        <v>31</v>
      </c>
      <c r="N2" s="1">
        <f>[2]DB!N2</f>
        <v>36</v>
      </c>
      <c r="O2" s="1">
        <f>[2]DB!O2</f>
        <v>40</v>
      </c>
      <c r="P2" s="1">
        <f>[2]DB!P2</f>
        <v>44</v>
      </c>
      <c r="Q2" s="1">
        <f>[2]DB!Q2</f>
        <v>49</v>
      </c>
      <c r="R2" s="1">
        <f>'[2]MT + ÅT'!S72</f>
        <v>5</v>
      </c>
      <c r="S2" s="1">
        <f>'[2]MT + ÅT'!T72</f>
        <v>2</v>
      </c>
      <c r="T2" s="1">
        <f>'[2]MT + ÅT'!U72</f>
        <v>8</v>
      </c>
    </row>
    <row r="3" spans="1:133">
      <c r="A3" s="1" t="s">
        <v>70</v>
      </c>
      <c r="B3" s="1" t="str">
        <f>IF(F5=1,F1,IF(G5=1,G1,IF(H5=1,H1,IF(I5=1,I1,IF(J5=1,J1,IF(K5=1,K1,C3))))))</f>
        <v>Marts</v>
      </c>
      <c r="C3" s="1" t="str">
        <f>IF(L5=1,L1,IF(M5=1,M1,IF(N5=1,N1,IF(O5=1,O1,IF(P5=1,P1,IF(Q5=1,Q1,""))))))</f>
        <v/>
      </c>
      <c r="D3" s="1" t="str">
        <f>LOWER(B3)</f>
        <v>marts</v>
      </c>
      <c r="F3" s="1">
        <f>[2]DB!F3</f>
        <v>4</v>
      </c>
      <c r="G3" s="1">
        <f>[2]DB!G3</f>
        <v>8</v>
      </c>
      <c r="H3" s="1">
        <f>[2]DB!H3</f>
        <v>13</v>
      </c>
      <c r="I3" s="1">
        <f>[2]DB!I3</f>
        <v>17</v>
      </c>
      <c r="J3" s="1">
        <f>[2]DB!J3</f>
        <v>22</v>
      </c>
      <c r="K3" s="1">
        <f>[2]DB!K3</f>
        <v>26</v>
      </c>
      <c r="L3" s="1">
        <f>[2]DB!L3</f>
        <v>30</v>
      </c>
      <c r="M3" s="1">
        <f>[2]DB!M3</f>
        <v>35</v>
      </c>
      <c r="N3" s="1">
        <f>[2]DB!N3</f>
        <v>39</v>
      </c>
      <c r="O3" s="1">
        <f>[2]DB!O3</f>
        <v>43</v>
      </c>
      <c r="P3" s="1">
        <f>[2]DB!P3</f>
        <v>48</v>
      </c>
      <c r="Q3" s="1">
        <f>[2]DB!Q3</f>
        <v>53</v>
      </c>
      <c r="R3" s="1">
        <f>'[2]MT + ÅT'!S73</f>
        <v>5</v>
      </c>
      <c r="S3" s="1">
        <f>'[2]MT + ÅT'!T73</f>
        <v>2</v>
      </c>
      <c r="T3" s="1">
        <f>'[2]MT + ÅT'!U73</f>
        <v>8</v>
      </c>
    </row>
    <row r="4" spans="1:133">
      <c r="A4" s="1" t="s">
        <v>71</v>
      </c>
      <c r="B4" s="1" t="str">
        <f>IF(F6=1,F1,IF(G6=1,G1,IF(H6=1,H1,IF(I6=1,I1,IF(J6=1,J1,IF(K6=1,K1,C4))))))</f>
        <v>Marts</v>
      </c>
      <c r="C4" s="1" t="str">
        <f>IF(L6=1,L1,IF(M6=1,M1,IF(N6=1,N1,IF(O6=1,O1,IF(P6=1,P1,IF(Q6=1,Q1,""))))))</f>
        <v/>
      </c>
      <c r="F4" s="1">
        <f t="shared" ref="F4:Q4" si="0">F3-F2+1</f>
        <v>4</v>
      </c>
      <c r="G4" s="1">
        <f t="shared" si="0"/>
        <v>4</v>
      </c>
      <c r="H4" s="1">
        <f t="shared" si="0"/>
        <v>5</v>
      </c>
      <c r="I4" s="1">
        <f t="shared" si="0"/>
        <v>4</v>
      </c>
      <c r="J4" s="1">
        <f t="shared" si="0"/>
        <v>5</v>
      </c>
      <c r="K4" s="1">
        <f t="shared" si="0"/>
        <v>4</v>
      </c>
      <c r="L4" s="1">
        <f t="shared" si="0"/>
        <v>4</v>
      </c>
      <c r="M4" s="1">
        <f t="shared" si="0"/>
        <v>5</v>
      </c>
      <c r="N4" s="1">
        <f t="shared" si="0"/>
        <v>4</v>
      </c>
      <c r="O4" s="1">
        <f t="shared" si="0"/>
        <v>4</v>
      </c>
      <c r="P4" s="1">
        <f t="shared" si="0"/>
        <v>5</v>
      </c>
      <c r="Q4" s="1">
        <f t="shared" si="0"/>
        <v>5</v>
      </c>
    </row>
    <row r="5" spans="1:133">
      <c r="A5" s="1" t="s">
        <v>29</v>
      </c>
      <c r="B5" s="1">
        <v>12</v>
      </c>
      <c r="F5" s="1">
        <f>IF(AND(B5&gt;=F2,B5&lt;=F3),1,0)</f>
        <v>0</v>
      </c>
      <c r="G5" s="1">
        <f>IF(AND(B5&gt;=G2,B5&lt;=G3),1,0)</f>
        <v>0</v>
      </c>
      <c r="H5" s="1">
        <f>IF(AND(B5&gt;=H2,B5&lt;=H3),1,0)</f>
        <v>1</v>
      </c>
      <c r="I5" s="1">
        <f>IF(AND(B5&gt;=I2,B5&lt;=I3),1,0)</f>
        <v>0</v>
      </c>
      <c r="J5" s="1">
        <f>IF(AND(B5&gt;=J2,B5&lt;=J3),1,0)</f>
        <v>0</v>
      </c>
      <c r="K5" s="1">
        <f>IF(AND(B5&gt;=K2,B5&lt;=K3),1,0)</f>
        <v>0</v>
      </c>
      <c r="L5" s="1">
        <f>IF(AND(B5&gt;=L2,B5&lt;=L3),1,0)</f>
        <v>0</v>
      </c>
      <c r="M5" s="1">
        <f>IF(AND(B5&gt;=M2,B5&lt;=M3),1,0)</f>
        <v>0</v>
      </c>
      <c r="N5" s="1">
        <f>IF(AND(B5&gt;=N2,B5&lt;=N3),1,0)</f>
        <v>0</v>
      </c>
      <c r="O5" s="1">
        <f>IF(AND(B5&gt;=O2,B5&lt;=O3),1,0)</f>
        <v>0</v>
      </c>
      <c r="P5" s="1">
        <f>IF(AND(B5&gt;=P2,B5&lt;=P3),1,0)</f>
        <v>0</v>
      </c>
      <c r="Q5" s="1">
        <f>IF(AND(B5&gt;=Q2,B5&lt;=Q3),1,0)</f>
        <v>0</v>
      </c>
    </row>
    <row r="6" spans="1:133">
      <c r="F6" s="1">
        <f>IF(AND(B5+1&gt;=F2,B5+1&lt;=F3),1,0)</f>
        <v>0</v>
      </c>
      <c r="G6" s="1">
        <f>IF(AND(B5+1&gt;=G2,B5+1&lt;=G3),1,0)</f>
        <v>0</v>
      </c>
      <c r="H6" s="1">
        <f>IF(AND(B5+1&gt;=H2,B5+1&lt;=H3),1,0)</f>
        <v>1</v>
      </c>
      <c r="I6" s="1">
        <f>IF(AND(B5+1&gt;=I2,B5+1&lt;=I3),1,0)</f>
        <v>0</v>
      </c>
      <c r="J6" s="1">
        <f>IF(AND(B5+1&gt;=J2,B5+1&lt;=J3),1,0)</f>
        <v>0</v>
      </c>
      <c r="K6" s="1">
        <f>IF(AND(B5+1&gt;=K2,B5+1&lt;=K3),1,0)</f>
        <v>0</v>
      </c>
      <c r="L6" s="1">
        <f>IF(AND(B5+1&gt;=L2,B5+1&lt;=L3),1,0)</f>
        <v>0</v>
      </c>
      <c r="M6" s="1">
        <f>IF(AND(B5+1&gt;=M2,B5+1&lt;=M3),1,0)</f>
        <v>0</v>
      </c>
      <c r="N6" s="1">
        <f>IF(AND(B5+1&gt;=N2,B5+1&lt;=N3),1,0)</f>
        <v>0</v>
      </c>
      <c r="O6" s="1">
        <f>IF(AND(B5+1&gt;=O2,B5+1&lt;=O3),1,0)</f>
        <v>0</v>
      </c>
      <c r="P6" s="1">
        <f>IF(AND(B5+1&gt;=P2,B5+1&lt;=P3),1,0)</f>
        <v>0</v>
      </c>
      <c r="Q6" s="1">
        <f>IF(AND(B5+1&gt;=Q2,B5+1&lt;=Q3),1,0)</f>
        <v>0</v>
      </c>
    </row>
    <row r="7" spans="1:133">
      <c r="A7" s="335" t="s">
        <v>91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334"/>
      <c r="N7" s="335" t="s">
        <v>16</v>
      </c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334"/>
      <c r="AZ7" s="335" t="s">
        <v>17</v>
      </c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334"/>
      <c r="BM7" s="335" t="s">
        <v>16</v>
      </c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334"/>
      <c r="CV7" s="335" t="s">
        <v>17</v>
      </c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334"/>
      <c r="EB7" s="98"/>
      <c r="EC7" s="98"/>
    </row>
    <row r="8" spans="1:133">
      <c r="A8" s="103" t="s">
        <v>89</v>
      </c>
      <c r="B8" s="1" t="s">
        <v>47</v>
      </c>
      <c r="C8" s="186" t="s">
        <v>72</v>
      </c>
      <c r="D8" s="186"/>
      <c r="E8" s="186" t="s">
        <v>65</v>
      </c>
      <c r="F8" s="186"/>
      <c r="G8" s="186" t="s">
        <v>67</v>
      </c>
      <c r="H8" s="186"/>
      <c r="I8" s="186"/>
      <c r="J8" s="186" t="s">
        <v>31</v>
      </c>
      <c r="K8" s="186"/>
      <c r="L8" s="186"/>
      <c r="M8" s="1" t="s">
        <v>28</v>
      </c>
      <c r="N8" s="100" t="s">
        <v>1</v>
      </c>
      <c r="O8" s="98" t="s">
        <v>48</v>
      </c>
      <c r="P8" s="98" t="s">
        <v>47</v>
      </c>
      <c r="Q8" s="204" t="s">
        <v>72</v>
      </c>
      <c r="R8" s="204"/>
      <c r="S8" s="204" t="s">
        <v>65</v>
      </c>
      <c r="T8" s="204"/>
      <c r="U8" s="204" t="s">
        <v>67</v>
      </c>
      <c r="V8" s="204"/>
      <c r="W8" s="204"/>
      <c r="X8" s="204" t="s">
        <v>31</v>
      </c>
      <c r="Y8" s="204"/>
      <c r="Z8" s="204"/>
      <c r="AA8" s="204" t="s">
        <v>32</v>
      </c>
      <c r="AB8" s="204"/>
      <c r="AC8" s="204"/>
      <c r="AD8" s="204"/>
      <c r="AE8" s="204"/>
      <c r="AF8" s="204" t="s">
        <v>77</v>
      </c>
      <c r="AG8" s="204"/>
      <c r="AH8" s="204"/>
      <c r="AI8" s="204"/>
      <c r="AJ8" s="204"/>
      <c r="AK8" s="204" t="s">
        <v>33</v>
      </c>
      <c r="AL8" s="204"/>
      <c r="AM8" s="204"/>
      <c r="AN8" s="204"/>
      <c r="AO8" s="204"/>
      <c r="AP8" s="204" t="s">
        <v>26</v>
      </c>
      <c r="AQ8" s="204"/>
      <c r="AR8" s="204" t="s">
        <v>27</v>
      </c>
      <c r="AS8" s="204"/>
      <c r="AT8" s="204" t="s">
        <v>28</v>
      </c>
      <c r="AU8" s="204"/>
      <c r="AV8" s="204"/>
      <c r="AW8" s="98" t="s">
        <v>79</v>
      </c>
      <c r="AX8" s="98" t="s">
        <v>23</v>
      </c>
      <c r="AY8" s="99" t="s">
        <v>80</v>
      </c>
      <c r="AZ8" s="335" t="s">
        <v>25</v>
      </c>
      <c r="BA8" s="186"/>
      <c r="BB8" s="204" t="s">
        <v>48</v>
      </c>
      <c r="BC8" s="186"/>
      <c r="BD8" s="186"/>
      <c r="BE8" s="98" t="s">
        <v>47</v>
      </c>
      <c r="BF8" s="98" t="s">
        <v>72</v>
      </c>
      <c r="BG8" s="98" t="s">
        <v>65</v>
      </c>
      <c r="BH8" s="98" t="s">
        <v>67</v>
      </c>
      <c r="BI8" s="98" t="s">
        <v>31</v>
      </c>
      <c r="BJ8" s="98" t="s">
        <v>32</v>
      </c>
      <c r="BK8" s="98" t="s">
        <v>77</v>
      </c>
      <c r="BL8" s="99" t="s">
        <v>33</v>
      </c>
      <c r="BM8" s="100" t="s">
        <v>48</v>
      </c>
      <c r="BN8" s="204" t="s">
        <v>47</v>
      </c>
      <c r="BO8" s="204"/>
      <c r="BP8" s="204" t="s">
        <v>72</v>
      </c>
      <c r="BQ8" s="204"/>
      <c r="BR8" s="204"/>
      <c r="BS8" s="204" t="s">
        <v>65</v>
      </c>
      <c r="BT8" s="204"/>
      <c r="BU8" s="204"/>
      <c r="BV8" s="204" t="s">
        <v>80</v>
      </c>
      <c r="BW8" s="186"/>
      <c r="BX8" s="186"/>
      <c r="BY8" s="204" t="s">
        <v>18</v>
      </c>
      <c r="BZ8" s="204"/>
      <c r="CA8" s="204" t="s">
        <v>19</v>
      </c>
      <c r="CB8" s="204"/>
      <c r="CC8" s="204" t="s">
        <v>20</v>
      </c>
      <c r="CD8" s="204"/>
      <c r="CE8" s="204" t="s">
        <v>21</v>
      </c>
      <c r="CF8" s="204"/>
      <c r="CG8" s="204" t="s">
        <v>22</v>
      </c>
      <c r="CH8" s="204"/>
      <c r="CI8" s="204" t="s">
        <v>24</v>
      </c>
      <c r="CJ8" s="204"/>
      <c r="CK8" s="204" t="s">
        <v>28</v>
      </c>
      <c r="CL8" s="204"/>
      <c r="CM8" s="204"/>
      <c r="CN8" s="204"/>
      <c r="CO8" s="204"/>
      <c r="CP8" s="204" t="s">
        <v>27</v>
      </c>
      <c r="CQ8" s="204"/>
      <c r="CR8" s="204" t="s">
        <v>79</v>
      </c>
      <c r="CS8" s="186"/>
      <c r="CT8" s="186"/>
      <c r="CU8" s="334"/>
      <c r="CV8" s="335" t="s">
        <v>25</v>
      </c>
      <c r="CW8" s="186"/>
      <c r="CX8" s="204" t="s">
        <v>48</v>
      </c>
      <c r="CY8" s="204"/>
      <c r="CZ8" s="204"/>
      <c r="DA8" s="204"/>
      <c r="DB8" s="204"/>
      <c r="DC8" s="204"/>
      <c r="DD8" s="204"/>
      <c r="DE8" s="204"/>
      <c r="DF8" s="204" t="s">
        <v>72</v>
      </c>
      <c r="DG8" s="204"/>
      <c r="DH8" s="204" t="s">
        <v>65</v>
      </c>
      <c r="DI8" s="204"/>
      <c r="DJ8" s="204" t="s">
        <v>80</v>
      </c>
      <c r="DK8" s="204"/>
      <c r="DL8" s="204">
        <v>10</v>
      </c>
      <c r="DM8" s="204"/>
      <c r="DN8" s="204">
        <v>5</v>
      </c>
      <c r="DO8" s="204"/>
      <c r="DP8" s="204">
        <v>4</v>
      </c>
      <c r="DQ8" s="204"/>
      <c r="DR8" s="204">
        <v>3</v>
      </c>
      <c r="DS8" s="204"/>
      <c r="DT8" s="204">
        <v>2</v>
      </c>
      <c r="DU8" s="204"/>
      <c r="DV8" s="204" t="s">
        <v>24</v>
      </c>
      <c r="DW8" s="334"/>
    </row>
    <row r="9" spans="1:133">
      <c r="C9" s="1" t="s">
        <v>16</v>
      </c>
      <c r="D9" s="1" t="s">
        <v>17</v>
      </c>
      <c r="E9" s="1" t="s">
        <v>16</v>
      </c>
      <c r="F9" s="1" t="s">
        <v>17</v>
      </c>
      <c r="G9" s="1" t="s">
        <v>16</v>
      </c>
      <c r="H9" s="1" t="s">
        <v>68</v>
      </c>
      <c r="I9" s="1" t="s">
        <v>17</v>
      </c>
      <c r="J9" s="1" t="s">
        <v>16</v>
      </c>
      <c r="K9" s="1" t="s">
        <v>68</v>
      </c>
      <c r="L9" s="1" t="s">
        <v>17</v>
      </c>
      <c r="M9" s="1" t="s">
        <v>68</v>
      </c>
      <c r="N9" s="100"/>
      <c r="O9" s="98"/>
      <c r="P9" s="98"/>
      <c r="Q9" s="98" t="s">
        <v>16</v>
      </c>
      <c r="R9" s="98" t="s">
        <v>17</v>
      </c>
      <c r="S9" s="98" t="s">
        <v>16</v>
      </c>
      <c r="T9" s="98" t="s">
        <v>17</v>
      </c>
      <c r="U9" s="98" t="s">
        <v>16</v>
      </c>
      <c r="V9" s="98" t="s">
        <v>68</v>
      </c>
      <c r="W9" s="98" t="s">
        <v>17</v>
      </c>
      <c r="X9" s="98" t="s">
        <v>16</v>
      </c>
      <c r="Y9" s="98" t="s">
        <v>68</v>
      </c>
      <c r="Z9" s="98" t="s">
        <v>17</v>
      </c>
      <c r="AA9" s="98" t="s">
        <v>16</v>
      </c>
      <c r="AB9" s="98" t="s">
        <v>25</v>
      </c>
      <c r="AC9" s="98" t="s">
        <v>68</v>
      </c>
      <c r="AD9" s="98" t="s">
        <v>17</v>
      </c>
      <c r="AE9" s="98" t="s">
        <v>25</v>
      </c>
      <c r="AF9" s="98" t="s">
        <v>16</v>
      </c>
      <c r="AG9" s="98" t="s">
        <v>25</v>
      </c>
      <c r="AH9" s="98" t="s">
        <v>68</v>
      </c>
      <c r="AI9" s="98" t="s">
        <v>17</v>
      </c>
      <c r="AJ9" s="98" t="s">
        <v>25</v>
      </c>
      <c r="AK9" s="98" t="s">
        <v>16</v>
      </c>
      <c r="AL9" s="98" t="s">
        <v>25</v>
      </c>
      <c r="AM9" s="98" t="s">
        <v>68</v>
      </c>
      <c r="AN9" s="98" t="s">
        <v>17</v>
      </c>
      <c r="AO9" s="98" t="s">
        <v>25</v>
      </c>
      <c r="AP9" s="98" t="s">
        <v>16</v>
      </c>
      <c r="AQ9" s="98" t="s">
        <v>17</v>
      </c>
      <c r="AR9" s="98" t="s">
        <v>16</v>
      </c>
      <c r="AS9" s="98" t="s">
        <v>17</v>
      </c>
      <c r="AT9" s="98"/>
      <c r="AU9" s="98"/>
      <c r="AV9" s="98"/>
      <c r="AW9" s="98"/>
      <c r="AX9" s="98"/>
      <c r="AY9" s="99"/>
      <c r="AZ9" s="98" t="s">
        <v>16</v>
      </c>
      <c r="BA9" s="98" t="s">
        <v>17</v>
      </c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9"/>
      <c r="BM9" s="98"/>
      <c r="BN9" s="98"/>
      <c r="BO9" s="98"/>
      <c r="BP9" s="98" t="s">
        <v>16</v>
      </c>
      <c r="BQ9" s="98" t="s">
        <v>17</v>
      </c>
      <c r="BR9" s="98"/>
      <c r="BS9" s="98" t="s">
        <v>16</v>
      </c>
      <c r="BT9" s="98" t="s">
        <v>17</v>
      </c>
      <c r="BU9" s="98"/>
      <c r="BV9" s="98" t="s">
        <v>16</v>
      </c>
      <c r="BW9" s="98" t="s">
        <v>68</v>
      </c>
      <c r="BX9" s="98"/>
      <c r="BY9" s="98" t="s">
        <v>16</v>
      </c>
      <c r="BZ9" s="98" t="s">
        <v>17</v>
      </c>
      <c r="CA9" s="98" t="s">
        <v>16</v>
      </c>
      <c r="CB9" s="98" t="s">
        <v>17</v>
      </c>
      <c r="CC9" s="98" t="s">
        <v>16</v>
      </c>
      <c r="CD9" s="98" t="s">
        <v>17</v>
      </c>
      <c r="CE9" s="98" t="s">
        <v>16</v>
      </c>
      <c r="CF9" s="98" t="s">
        <v>17</v>
      </c>
      <c r="CG9" s="98" t="s">
        <v>16</v>
      </c>
      <c r="CH9" s="98" t="s">
        <v>17</v>
      </c>
      <c r="CI9" s="98" t="s">
        <v>16</v>
      </c>
      <c r="CJ9" s="98" t="s">
        <v>17</v>
      </c>
      <c r="CK9" s="98"/>
      <c r="CL9" s="98"/>
      <c r="CM9" s="98"/>
      <c r="CN9" s="98"/>
      <c r="CO9" s="98"/>
      <c r="CP9" s="98" t="s">
        <v>16</v>
      </c>
      <c r="CQ9" s="98" t="s">
        <v>17</v>
      </c>
      <c r="CR9" s="98"/>
      <c r="CS9" s="98"/>
      <c r="CT9" s="98"/>
      <c r="CU9" s="99"/>
      <c r="DW9" s="99"/>
    </row>
    <row r="10" spans="1:133">
      <c r="A10" s="97" t="str">
        <f>[2]DB!A10</f>
        <v>Arsenal</v>
      </c>
      <c r="B10" s="1">
        <f>[2]DB!B10</f>
        <v>4</v>
      </c>
      <c r="C10" s="1">
        <f>[2]DB!D10</f>
        <v>0</v>
      </c>
      <c r="D10" s="1">
        <f>IF(OR(Rækker!B10="Disket",I10&gt;5,C10=1),1,0)</f>
        <v>0</v>
      </c>
      <c r="E10" s="1">
        <f>[2]DB!F10</f>
        <v>0</v>
      </c>
      <c r="F10" s="1">
        <f>IF(OR(Rækker!B10="Udmeldt",E10=1),1,0)</f>
        <v>0</v>
      </c>
      <c r="G10" s="1">
        <f>[2]DB!I10</f>
        <v>0</v>
      </c>
      <c r="H10" s="1">
        <f>IF(Rækker!B10="MR",1,0)</f>
        <v>0</v>
      </c>
      <c r="I10" s="1">
        <f>G10+H10</f>
        <v>0</v>
      </c>
      <c r="J10" s="1">
        <f>[2]DB!L10</f>
        <v>0</v>
      </c>
      <c r="K10" s="1">
        <f>IF(Rækker!B10="Res",1,0)</f>
        <v>0</v>
      </c>
      <c r="L10" s="1">
        <f>J10+K10</f>
        <v>0</v>
      </c>
      <c r="M10" s="1" t="s">
        <v>90</v>
      </c>
      <c r="N10" s="100">
        <f>[2]DB!AZ10</f>
        <v>1</v>
      </c>
      <c r="O10" s="98" t="str">
        <f>[2]DB!BB10</f>
        <v>Lund</v>
      </c>
      <c r="P10" s="1">
        <f>IF(O10=A10,B10,0)+IF(O10=A11,B11,0)+IF(O10=A12,B12,0)+IF(O10=A13,B13,0)+IF(O10=A14,B14,0)+IF(O10=A15,B15,0)+IF(O10=A16,B16,0)+IF(O10=A17,B17,0)+IF(O10=A18,B18,0)+IF(O10=A19,B19,0)+IF(O10=A20,B20,0)+IF(O10=A21,B21,0)+IF(O10=A22,B22,0)+IF(O10=A23,B23,0)+IF(O10=A24,B24,0)+IF(O10=A25,B25,0)+IF(O10=A26,B26,0)+IF(O10=A27,B27,0)+IF(O10=A28,B28,0)+IF(O10=A29,B29,0)</f>
        <v>36</v>
      </c>
      <c r="Q10" s="1">
        <f>[2]DB!BF10</f>
        <v>0</v>
      </c>
      <c r="R10" s="1">
        <f>IF(O10=A10,D10,0)+IF(O10=A11,D11,0)+IF(O10=A12,D12,0)+IF(O10=A13,D13,0)+IF(O10=A14,D14,0)+IF(O10=A15,D15,0)+IF(O10=A16,D16,0)+IF(O10=A17,D17,0)+IF(O10=A18,D18,0)+IF(O10=A19,D19,0)+IF(O10=A20,D20,0)+IF(O10=A21,D21,0)+IF(O10=A22,D22,0)+IF(O10=A23,D23,0)+IF(O10=A24,D24,0)+IF(O10=A25,D25,0)+IF(O10=A26,D26,0)+IF(O10=A27,D27,0)+IF(O10=A28,D28,0)+IF(O10=A29,D29,0)</f>
        <v>0</v>
      </c>
      <c r="S10" s="1">
        <f>[2]DB!BG10</f>
        <v>0</v>
      </c>
      <c r="T10" s="1">
        <f>IF(O10=A10,F10,0)+IF(O10=A11,F11,0)+IF(O10=A12,F12,0)+IF(O10=A13,F13,0)+IF(O10=A14,F14,0)+IF(O10=A15,F15,0)+IF(O10=A16,F16,0)+IF(O10=A17,F17,0)+IF(O10=A18,F18,0)+IF(O10=A19,F19,0)+IF(O10=A20,F20,0)+IF(O10=A21,F21,0)+IF(O10=A22,F22,0)+IF(O10=A23,F23,0)+IF(O10=A24,F24,0)+IF(O10=A25,F25,0)+IF(O10=A26,F26,0)+IF(O10=A27,F27,0)+IF(O10=A28,F28,0)+IF(O10=A29,F29,0)</f>
        <v>0</v>
      </c>
      <c r="U10" s="1">
        <f>[2]DB!BH10</f>
        <v>0</v>
      </c>
      <c r="V10" s="1">
        <f>IF(O10=A10,H10,0)+IF(O10=A11,H11,0)+IF(O10=A12,H12,0)+IF(O10=A13,H13,0)+IF(O10=A14,H14,0)+IF(O10=A15,H15,0)+IF(O10=A16,H16,0)+IF(O10=A17,H17,0)+IF(O10=A18,H18,0)+IF(O10=A19,H19,0)+IF(O10=A20,H20,0)+IF(O10=A21,H21,0)+IF(O10=A22,H22,0)+IF(O10=A23,H23,0)+IF(O10=A24,H24,0)+IF(O10=A25,H25,0)+IF(O10=A26,H26,0)+IF(O10=A27,H27,0)+IF(O10=A28,H28,0)+IF(O10=A29,H29,0)</f>
        <v>0</v>
      </c>
      <c r="W10" s="1">
        <f>U10+V10</f>
        <v>0</v>
      </c>
      <c r="X10" s="1">
        <f>[2]DB!BI10</f>
        <v>0</v>
      </c>
      <c r="Y10" s="1">
        <f>IF(O10=A10,K10,0)+IF(O10=A11,K11,0)+IF(O10=A12,K12,0)+IF(O10=A13,K13,0)+IF(O10=A14,K14,0)+IF(O10=A15,K15,0)+IF(O10=A16,K16,0)+IF(O10=A17,K17,0)+IF(O10=A18,K18,0)+IF(O10=A19,K19,0)+IF(O10=A20,K20,0)+IF(O10=A21,K21,0)+IF(O10=A22,K22,0)+IF(O10=A23,K23,0)+IF(O10=A24,K24,0)+IF(O10=A25,K25,0)+IF(O10=A26,K26,0)+IF(O10=A27,K27,0)+IF(O10=A28,K28,0)+IF(O10=A29,K29,0)</f>
        <v>0</v>
      </c>
      <c r="Z10" s="1">
        <f>X10+Y10</f>
        <v>0</v>
      </c>
      <c r="AA10" s="1">
        <f>[2]DB!BJ10</f>
        <v>74</v>
      </c>
      <c r="AB10" s="1">
        <f>RANK(AA10,AA10:AA29,0)</f>
        <v>2</v>
      </c>
      <c r="AC10" s="1" t="str">
        <f>'1. Division'!F23</f>
        <v/>
      </c>
      <c r="AD10" s="1" t="e">
        <f t="shared" ref="AD10:AD29" si="1">IF(OR(R10=1,T10=1),0,AA10+AC10)</f>
        <v>#VALUE!</v>
      </c>
      <c r="AE10" s="1" t="e">
        <f>RANK(AD10,AD10:AD29,0)</f>
        <v>#VALUE!</v>
      </c>
      <c r="AF10" s="1">
        <f>[2]DB!BK10</f>
        <v>28</v>
      </c>
      <c r="AG10" s="1">
        <f>RANK(AF10,AF10:AF29,0)</f>
        <v>1</v>
      </c>
      <c r="AH10" s="1" t="str">
        <f>'1. Division'!F29</f>
        <v/>
      </c>
      <c r="AI10" s="1" t="e">
        <f t="shared" ref="AI10:AI29" si="2">IF(OR(R10=1,T10=1),0,AF10+AH10)</f>
        <v>#VALUE!</v>
      </c>
      <c r="AJ10" s="1" t="e">
        <f>RANK(AI10,AI10:AI29,0)</f>
        <v>#VALUE!</v>
      </c>
      <c r="AK10" s="1">
        <f>[2]DB!BL10</f>
        <v>98</v>
      </c>
      <c r="AL10" s="1">
        <f>RANK(AK10,AK10:AK29,0)</f>
        <v>1</v>
      </c>
      <c r="AM10" s="1" t="str">
        <f>'1. Division'!F35</f>
        <v/>
      </c>
      <c r="AN10" s="1" t="e">
        <f t="shared" ref="AN10:AN29" si="3">IF(OR(R10=1,T10=1),0,AK10+AM10)</f>
        <v>#VALUE!</v>
      </c>
      <c r="AO10" s="1" t="e">
        <f>RANK(AN10,AN10:AN29,0)</f>
        <v>#VALUE!</v>
      </c>
      <c r="AP10" s="1">
        <f>AB10+AG10+AL10</f>
        <v>4</v>
      </c>
      <c r="AQ10" s="1" t="e">
        <f>AE10+AJ10+AO10</f>
        <v>#VALUE!</v>
      </c>
      <c r="AR10" s="1">
        <f>[2]DB!BA10</f>
        <v>1</v>
      </c>
      <c r="AS10" s="1" t="e">
        <f>RANK(AQ10,AQ10:AQ29,1)+AT10</f>
        <v>#VALUE!</v>
      </c>
      <c r="AT10" s="1" t="e">
        <f>IF(AQ10=AQ10,IF(AD10=AD10,IF(AI10=AI10,IF(AN10=AN10,0,IF(AN10&lt;AN10,1,0)),IF(AI10&lt;AI10,1,0)),IF(AD10&lt;AD10,1,0)),0)+IF(AQ10=AQ11,IF(AD10=AD11,IF(AI10=AI11,IF(AN10=AN11,0,IF(AN10&lt;AN11,1,0)),IF(AI10&lt;AI11,1,0)),IF(AD10&lt;AD11,1,0)),0)+IF(AQ10=AQ12,IF(AD10=AD12,IF(AI10=AI12,IF(AN10=AN12,0,IF(AN10&lt;AN12,1,0)),IF(AI10&lt;AI12,1,0)),IF(AD10&lt;AD12,1,0)),0)+IF(AQ10=AQ13,IF(AD10=AD13,IF(AI10=AI13,IF(AN10=AN13,0,IF(AN10&lt;AN13,1,0)),IF(AI10&lt;AI13,1,0)),IF(AD10&lt;AD13,1,0)),0)+IF(AQ10=AQ14,IF(AD10=AD14,IF(AI10=AI14,IF(AN10=AN14,0,IF(AN10&lt;AN14,1,0)),IF(AI10&lt;AI14,1,0)),IF(AD10&lt;AD14,1,0)),0)+IF(AQ10=AQ15,IF(AD10=AD15,IF(AI10=AI15,IF(AN10=AN15,0,IF(AN10&lt;AN15,1,0)),IF(AI10&lt;AI15,1,0)),IF(AD10&lt;AD15,1,0)),0)+IF(AQ10=AQ16,IF(AD10=AD16,IF(AI10=AI16,IF(AN10=AN16,0,IF(AN10&lt;AN16,1,0)),IF(AI10&lt;AI16,1,0)),IF(AD10&lt;AD16,1,0)),0)+AU10+AV10</f>
        <v>#VALUE!</v>
      </c>
      <c r="AU10" s="1" t="e">
        <f>IF(AQ10=AQ17,IF(AD10=AD17,IF(AI10=AI17,IF(AN10=AN17,0,IF(AN10&lt;AN17,1,0)),IF(AI10&lt;AI17,1,0)),IF(AD10&lt;AD17,1,0)),0)+IF(AQ10=AQ18,IF(AD10=AD18,IF(AI10=AI18,IF(AN10=AN18,0,IF(AN10&lt;AN18,1,0)),IF(AI10&lt;AI18,1,0)),IF(AD10&lt;AD18,1,0)),0)+IF(AQ10=AQ19,IF(AD10=AD19,IF(AI10=AI19,IF(AN10=AN19,0,IF(AN10&lt;AN19,1,0)),IF(AI10&lt;AI19,1,0)),IF(AD10&lt;AD19,1,0)),0)+IF(AQ10=AQ20,IF(AD10=AD20,IF(AI10=AI20,IF(AN10=AN20,0,IF(AN10&lt;AN20,1,0)),IF(AI10&lt;AI20,1,0)),IF(AD10&lt;AD20,1,0)),0)+IF(AQ10=AQ21,IF(AD10=AD21,IF(AI10=AI21,IF(AN10=AN21,0,IF(AN10&lt;AN21,1,0)),IF(AI10&lt;AI21,1,0)),IF(AD10&lt;AD21,1,0)),0)+IF(AQ10=AQ22,IF(AD10=AD22,IF(AI10=AI22,IF(AN10=AN22,0,IF(AN10&lt;AN22,1,0)),IF(AI10&lt;AI22,1,0)),IF(AD10&lt;AD22,1,0)),0)+IF(AQ10=AQ23,IF(AD10=AD23,IF(AI10=AI23,IF(AN10=AN23,0,IF(AN10&lt;AN23,1,0)),IF(AI10&lt;AI23,1,0)),IF(AD10&lt;AD23,1,0)),0)</f>
        <v>#VALUE!</v>
      </c>
      <c r="AV10" s="1" t="e">
        <f>IF(AQ10=AQ24,IF(AD10=AD24,IF(AI10=AI24,IF(AN10=AN24,0,IF(AN10&lt;AN24,1,0)),IF(AI10&lt;AI24,1,0)),IF(AD10&lt;AD24,1,0)),0)+IF(AQ10=AQ25,IF(AD10=AD25,IF(AI10=AI25,IF(AN10=AN25,0,IF(AN10&lt;AN25,1,0)),IF(AI10&lt;AI25,1,0)),IF(AD10&lt;AD25,1,0)),0)+IF(AQ10=AQ26,IF(AD10=AD26,IF(AI10=AI26,IF(AN10=AN26,0,IF(AN10&lt;AN26,1,0)),IF(AI10&lt;AI26,1,0)),IF(AD10&lt;AD26,1,0)),0)+IF(AQ10=AQ27,IF(AD10=AD27,IF(AI10=AI27,IF(AN10=AN27,0,IF(AN10&lt;AN27,1,0)),IF(AI10&lt;AI27,1,0)),IF(AD10&lt;AD27,1,0)),0)+IF(AQ10=AQ28,IF(AD10=AD28,IF(AI10=AI28,IF(AN10=AN28,0,IF(AN10&lt;AN28,1,0)),IF(AI10&lt;AI28,1,0)),IF(AD10&lt;AD28,1,0)),0)+IF(AQ10=AQ29,IF(AD10=AD29,IF(AI10=AI29,IF(AN10=AN29,0,IF(AN10&lt;AN29,1,0)),IF(AI10&lt;AI29,1,0)),IF(AD10&lt;AD29,1,0)),0)</f>
        <v>#VALUE!</v>
      </c>
      <c r="AW10" s="1" t="e">
        <f>IF(AND(AS10=AS10,P10&gt;P10),1,0)+IF(AND(AS10=AS11,P10&gt;P11),1,0)+IF(AND(AS10=AS12,P10&gt;P12),1,0)+IF(AND(AS10=AS13,P10&gt;P13),1,0)+IF(AND(AS10=AS14,P10&gt;P14),1,0)+IF(AND(AS10=AS15,P10&gt;P15),1,0)+IF(AND(AS10=AS16,P10&gt;P16),1,0)+IF(AND(AS10=AS17,P10&gt;P17),1,0)+IF(AND(AS10=AS18,P10&gt;P18),1,0)+IF(AND(AS10=AS19,P10&gt;P19),1,0)+IF(AND(AS10=AS20,P10&gt;P20),1,0)+IF(AND(AS10=AS21,P10&gt;P21),1,0)+IF(AND(AS10=AS22,P10&gt;P22),1,0)+IF(AND(AS10=AS23,P10&gt;P23),1,0)+IF(AND(AS10=AS24,P10&gt;P24),1,0)+IF(AND(AS10=AS25,P10&gt;P25),1,0)+IF(AND(AS10=AS26,P10&gt;P26),1,0)+IF(AND(AS10=AS27,P10&gt;P27),1,0)+IF(AND(AS10=AS28,P10&gt;P28),1,0)+IF(AND(AS10=AS29,P10&gt;P29),1,0)+AS10</f>
        <v>#VALUE!</v>
      </c>
      <c r="AX10" s="1" t="e">
        <f>AC10+AH10+AM10</f>
        <v>#VALUE!</v>
      </c>
      <c r="AY10" s="1" t="e">
        <f>IF(OR(R10=1,T10=1),0,IF(RANK(AX10,AX10:AX71,0)=1,10,IF(RANK(AX10,AX10:AX71,0)=2,5,IF(RANK(AX10,AX10:AX71,0)=3,4,IF(RANK(AX10,AX10:AX71,0)=4,3,IF(RANK(AX10,AX10:AX71,0)=5,2,0))))))</f>
        <v>#VALUE!</v>
      </c>
      <c r="AZ10" s="100" t="e">
        <f>IF(AW10=1,AR10,0)+IF(AW11=1,AR11,0)+IF(AW12=1,AR12,0)+IF(AW13=1,AR13,0)+IF(AW14=1,AR14,0)+IF(AW15=1,AR15,0)+IF(AW16=1,AR16,0)+IF(AW17=1,AR17,0)+IF(AW18=1,AR18,0)+IF(AW19=1,AR19,0)+IF(AW20=1,AR20,0)+IF(AW21=1,AR21,0)+IF(AW22=1,AR22,0)+IF(AW23=1,AR23,0)+IF(AW24=1,AR24,0)+IF(AW25=1,AR25,0)+IF(AW26=1,AR26,0)+IF(AW27=1,AR27,0)+IF(AW28=1,AR28,0)+IF(AW29=1,AR29,0)</f>
        <v>#VALUE!</v>
      </c>
      <c r="BA10" s="98" t="e">
        <f>IF(AW10=1,AS10,0)+IF(AW11=1,AS11,0)+IF(AW12=1,AS12,0)+IF(AW13=1,AS13,0)+IF(AW14=1,AS14,0)+IF(AW15=1,AS15,0)+IF(AW16=1,AS16,0)+IF(AW17=1,AS17,0)+IF(AW18=1,AS18,0)+IF(AW19=1,AS19,0)+IF(AW20=1,AS20,0)+IF(AW21=1,AS21,0)+IF(AW22=1,AS22,0)+IF(AW23=1,AS23,0)+IF(AW24=1,AS24,0)+IF(AW25=1,AS25,0)+IF(AW26=1,AS26,0)+IF(AW27=1,AS27,0)+IF(AW28=1,AS28,0)+IF(AW29=1,AS29,0)</f>
        <v>#VALUE!</v>
      </c>
      <c r="BB10" s="98" t="e">
        <f>IF(AW10=1,O10,IF(AW11=1,O11,IF(AW12=1,O12,IF(AW13=1,O13,IF(AW14=1,O14,IF(AW15=1,O15,IF(AW16=1,O16,BC10)))))))</f>
        <v>#VALUE!</v>
      </c>
      <c r="BC10" s="98" t="e">
        <f>IF(AW17=1,O17,IF(AW18=1,O18,IF(AW19=1,O19,IF(AW20=1,O20,IF(AW21=1,O21,IF(AW22=1,O22,IF(AW23=1,O23,BD10)))))))</f>
        <v>#VALUE!</v>
      </c>
      <c r="BD10" s="98" t="e">
        <f>IF(AW24=1,O24,IF(AW25=1,O25,IF(AW26=1,O26,IF(AW27=1,O27,IF(AW28=1,O28,IF(AW29=1,O29,""))))))</f>
        <v>#VALUE!</v>
      </c>
      <c r="BE10" s="98" t="e">
        <f>IF(AW10=1,P10,0)+IF(AW11=1,P11,0)+IF(AW12=1,P12,0)+IF(AW13=1,P13,0)+IF(AW14=1,P14,0)+IF(AW15=1,P15,0)+IF(AW16=1,P16,0)+IF(AW17=1,P17,0)+IF(AW18=1,P18,0)+IF(AW19=1,P19,0)+IF(AW20=1,P20,0)+IF(AW21=1,P21,0)+IF(AW22=1,P22,0)+IF(AW23=1,P23,0)+IF(AW24=1,P24,0)+IF(AW25=1,P25,0)+IF(AW26=1,P26,0)+IF(AW27=1,P27,0)+IF(AW28=1,P28,0)+IF(AW29=1,P29,0)</f>
        <v>#VALUE!</v>
      </c>
      <c r="BF10" s="98" t="e">
        <f>IF(AW10=1,R10,0)+IF(AW11=1,R11,0)+IF(AW12=1,R12,0)+IF(AW13=1,R13,0)+IF(AW14=1,R14,0)+IF(AW15=1,R15,0)+IF(AW16=1,R16,0)+IF(AW17=1,R17,0)+IF(AW18=1,R18,0)+IF(AW19=1,R19,0)+IF(AW20=1,R20,0)+IF(AW21=1,R21,0)+IF(AW22=1,R22,0)+IF(AW23=1,R23,0)+IF(AW24=1,R24,0)+IF(AW25=1,R25,0)+IF(AW26=1,R26,0)+IF(AW27=1,R27,0)+IF(AW28=1,R28,0)+IF(AW29=1,R29,0)</f>
        <v>#VALUE!</v>
      </c>
      <c r="BG10" s="98" t="e">
        <f>IF(AW10=1,T10,0)+IF(AW11=1,T11,0)+IF(AW12=1,T12,0)+IF(AW13=1,T13,0)+IF(AW14=1,T14,0)+IF(AW15=1,T15,0)+IF(AW16=1,T16,0)+IF(AW17=1,T17,0)+IF(AW18=1,T18,0)+IF(AW19=1,T19,0)+IF(AW20=1,T20,0)+IF(AW21=1,T21,0)+IF(AW22=1,T22,0)+IF(AW23=1,T23,0)+IF(AW24=1,T24,0)+IF(AW25=1,T25,0)+IF(AW26=1,T26,0)+IF(AW27=1,T27,0)+IF(AW28=1,T28,0)+IF(AW29=1,T29,0)</f>
        <v>#VALUE!</v>
      </c>
      <c r="BH10" s="98" t="e">
        <f>IF(AW10=1,W10,0)+IF(AW11=1,W11,0)+IF(AW12=1,W12,0)+IF(AW13=1,W13,0)+IF(AW14=1,W14,0)+IF(AW15=1,W15,0)+IF(AW16=1,W16,0)+IF(AW17=1,W17,0)+IF(AW18=1,W18,0)+IF(AW19=1,W19,0)+IF(AW20=1,W20,0)+IF(AW21=1,W21,0)+IF(AW22=1,W22,0)+IF(AW23=1,W23,0)+IF(AW24=1,W24,0)+IF(AW25=1,W25,0)+IF(AW26=1,W26,0)+IF(AW27=1,W27,0)+IF(AW28=1,W28,0)+IF(AW29=1,W29,0)</f>
        <v>#VALUE!</v>
      </c>
      <c r="BI10" s="98" t="e">
        <f>IF(AW10=1,Z10,0)+IF(AW11=1,Z11,0)+IF(AW12=1,Z12,0)+IF(AW13=1,Z13,0)+IF(AW14=1,Z14,0)+IF(AW15=1,Z15,0)+IF(AW16=1,Z16,0)+IF(AW17=1,Z17,0)+IF(AW18=1,Z18,0)+IF(AW19=1,Z19,0)+IF(AW20=1,Z20,0)+IF(AW21=1,Z21,0)+IF(AW22=1,Z22,0)+IF(AW23=1,Z23,0)+IF(AW24=1,Z24,0)+IF(AW25=1,Z25,0)+IF(AW26=1,Z26,0)+IF(AW27=1,Z27,0)+IF(AW28=1,Z28,0)+IF(AW29=1,Z29,0)</f>
        <v>#VALUE!</v>
      </c>
      <c r="BJ10" s="98" t="e">
        <f>IF(AW10=1,AD10,0)+IF(AW11=1,AD11,0)+IF(AW12=1,AD12,0)+IF(AW13=1,AD13,0)+IF(AW14=1,AD14,0)+IF(AW15=1,AD15,0)+IF(AW16=1,AD16,0)+IF(AW17=1,AD17,0)+IF(AW18=1,AD18,0)+IF(AW19=1,AD19,0)+IF(AW20=1,AD20,0)+IF(AW21=1,AD21,0)+IF(AW22=1,AD22,0)+IF(AW23=1,AD23,0)+IF(AW24=1,AD24,0)+IF(AW25=1,AD25,0)+IF(AW26=1,AD26,0)+IF(AW27=1,AD27,0)+IF(AW28=1,AD28,0)+IF(AW29=1,AD29,0)</f>
        <v>#VALUE!</v>
      </c>
      <c r="BK10" s="98" t="e">
        <f>IF(AW10=1,AI10,0)+IF(AW11=1,AI11,0)+IF(AW12=1,AI12,0)+IF(AW13=1,AI13,0)+IF(AW14=1,AI14,0)+IF(AW15=1,AI15,0)+IF(AW16=1,AI16,0)+IF(AW17=1,AI17,0)+IF(AW18=1,AI18,0)+IF(AW19=1,AI19,0)+IF(AW20=1,AI20,0)+IF(AW21=1,AI21,0)+IF(AW22=1,AI22,0)+IF(AW23=1,AI23,0)+IF(AW24=1,AI24,0)+IF(AW25=1,AI25,0)+IF(AW26=1,AI26,0)+IF(AW27=1,AI27,0)+IF(AW28=1,AI28,0)+IF(AW29=1,AI29,0)</f>
        <v>#VALUE!</v>
      </c>
      <c r="BL10" s="99" t="e">
        <f>IF(AW10=1,AN10,0)+IF(AW11=1,AN11,0)+IF(AW12=1,AN12,0)+IF(AW13=1,AN13,0)+IF(AW14=1,AN14,0)+IF(AW15=1,AN15,0)+IF(AW16=1,AN16,0)+IF(AW17=1,AN17,0)+IF(AW18=1,AN18,0)+IF(AW19=1,AN19,0)+IF(AW20=1,AN20,0)+IF(AW21=1,AN21,0)+IF(AW22=1,AN22,0)+IF(AW23=1,AN23,0)+IF(AW24=1,AN24,0)+IF(AW25=1,AN25,0)+IF(AW26=1,AN26,0)+IF(AW27=1,AN27,0)+IF(AW28=1,AN28,0)+IF(AW29=1,AN29,0)</f>
        <v>#VALUE!</v>
      </c>
      <c r="BM10" s="98" t="str">
        <f>[2]DB!CX10</f>
        <v>SPVK</v>
      </c>
      <c r="BN10" s="98">
        <f>IF(BM10=O10,P10,0)+IF(BM10=O11,P11,0)+IF(BM10=O12,P12,0)+IF(BM10=O13,P13,0)+IF(BM10=O14,P14,0)+IF(BM10=O15,P15,0)+IF(BM10=O16,P16,0)+IF(BM10=O17,P17,0)+IF(BM10=O18,P18,0)+IF(BM10=O19,P19,0)+IF(BM10=O20,P20,0)+IF(BM10=O21,P21,0)+IF(BM10=O22,P22,0)+IF(BM10=O23,P23,0)+IF(BM10=O24,P24,0)+IF(BM10=O25,P25,0)+IF(BM10=O26,P26,0)+IF(BM10=O27,P27,0)+IF(BM10=O28,P28,0)+IF(BM10=O29,P29,0)+IF(BM10=O31,P31,0)+IF(BM10=O32,P32,0)+IF(BM10=O33,P33,0)+IF(BM10=O34,P34,0)+IF(BM10=O35,P35,0)+IF(BM10=O36,P36,0)+IF(BM10=O37,P37,0)+IF(BM10=O38,P38,0)+IF(BM10=O39,P39,0)+IF(BM10=O40,P40,0)+BO10</f>
        <v>52</v>
      </c>
      <c r="BO10" s="98">
        <f>IF(BM10=O41,P41,0)+IF(BM10=O42,P42,0)+IF(BM10=O43,P43,0)+IF(BM10=O44,P44,0)+IF(BM10=O45,P45,0)+IF(BM10=O46,P46,0)+IF(BM10=O47,P47,0)+IF(BM10=O48,P48,0)+IF(BM10=O49,P49,0)+IF(BM10=O50,P50,0)+IF(BM10=O52,P52,0)+IF(BM10=O53,P53,0)+IF(BM10=O54,P54,0)+IF(BM10=O55,P55,0)+IF(BM10=O56,P56,0)+IF(BM10=O57,P57,0)+IF(BM10=O58,P58,0)+IF(BM10=O59,P59,0)+IF(BM10=O60,P60,0)+IF(BM10=O61,P61,0)+IF(BM10=O62,P62,0)+IF(BM10=O63,P63,0)+IF(BM10=O64,P64,0)+IF(BM10=O65,P65,0)+IF(BM10=O66,P66,0)+IF(BM10=O67,P67,0)+IF(BM10=O68,P68,0)+IF(BM10=O69,P69,0)+IF(BM10=O70,P70,0)+IF(BM10=O71,P71,0)</f>
        <v>0</v>
      </c>
      <c r="BP10" s="98">
        <f>[2]DB!DF10</f>
        <v>0</v>
      </c>
      <c r="BQ10" s="98">
        <f>IF(BM10=O10,R10,0)+IF(BM10=O11,R11,0)+IF(BM10=O12,R12,0)+IF(BM10=O13,R13,0)+IF(BM10=O14,R14,0)+IF(BM10=O15,R15,0)+IF(BM10=O16,R16,0)+IF(BM10=O17,R17,0)+IF(BM10=O18,R18,0)+IF(BM10=O19,R19,0)+IF(BM10=O20,R20,0)+IF(BM10=O21,R21,0)+IF(BM10=O22,R22,0)+IF(BM10=O23,R23,0)+IF(BM10=O24,R24,0)+IF(BM10=O25,R25,0)+IF(BM10=O26,R26,0)+IF(BM10=O27,R27,0)+IF(BM10=O28,R28,0)+IF(BM10=O29,R29,0)+IF(BM10=O31,R31,0)+IF(BM10=O32,R32,0)+IF(BM10=O33,R33,0)+IF(BM10=O34,R34,0)+IF(BM10=O35,R35,0)+IF(BM10=O36,R36,0)+IF(BM10=O37,R37,0)+IF(BM10=O38,R38,0)+IF(BM10=O39,R39,0)+IF(BM10=O40,R40,0)+BR10</f>
        <v>0</v>
      </c>
      <c r="BR10" s="98">
        <f>IF(BM10=O41,R41,0)+IF(BM10=O42,R42,0)+IF(BM10=O43,R43,0)+IF(BM10=O44,R44,0)+IF(BM10=O45,R45,0)+IF(BM10=O46,R46,0)+IF(BM10=O47,R47,0)+IF(BM10=O48,R48,0)+IF(BM10=O49,R49,0)+IF(BM10=O50,R50,0)+IF(BM10=O52,R52,0)+IF(BM10=O53,R53,0)+IF(BM10=O54,R54,0)+IF(BM10=O55,R55,0)+IF(BM10=O56,R56,0)+IF(BM10=O57,R57,0)+IF(BM10=O58,R58,0)+IF(BM10=O59,R59,0)+IF(BM10=O60,R60,0)+IF(BM10=O61,R61,0)+IF(BM10=O62,R62,0)+IF(BM10=O63,R63,0)+IF(BM10=O64,R64,0)+IF(BM10=O65,R65,0)+IF(BM10=O66,R66,0)+IF(BM10=O67,R67,0)+IF(BM10=O68,R68,0)+IF(BM10=O69,R69,0)+IF(BM10=O70,R70,0)+IF(BM10=O71,R71,0)</f>
        <v>0</v>
      </c>
      <c r="BS10" s="98">
        <f>[2]DB!DH10</f>
        <v>0</v>
      </c>
      <c r="BT10" s="98">
        <f>IF(BM10=O10,T10,0)+IF(BM10=O11,T11,0)+IF(BM10=O12,T12,0)+IF(BM10=O13,T13,0)+IF(BM10=O14,T14,0)+IF(BM10=O15,T15,0)+IF(BM10=O16,T16,0)+IF(BM10=O17,T17,0)+IF(BM10=O18,T18,0)+IF(BM10=O19,T19,0)+IF(BM10=O20,T20,0)+IF(BM10=O21,T21,0)+IF(BM10=O22,T22,0)+IF(BM10=O23,T23,0)+IF(BM10=O24,T24,0)+IF(BM10=O25,T25,0)+IF(BM10=O26,T26,0)+IF(BM10=O27,T27,0)+IF(BM10=O28,T28,0)+IF(BM10=O29,T29,0)+IF(BM10=O31,T31,0)+IF(BM10=O32,T32,0)+IF(BM10=O33,T33,0)+IF(BM10=O34,T34,0)+IF(BM10=O35,T35,0)+IF(BM10=O36,T36,0)+IF(BM10=O37,T37,0)+IF(BM10=O38,T38,0)+IF(BM10=O39,T39,0)+IF(BM10=O40,T40,0)+BU10</f>
        <v>0</v>
      </c>
      <c r="BU10" s="98">
        <f>IF(BM10=O41,T41,0)+IF(BM10=O42,T42,0)+IF(BM10=O43,T43,0)+IF(BM10=O44,T44,0)+IF(BM10=O45,T45,0)+IF(BM10=O46,T46,0)+IF(BM10=O47,T47,0)+IF(BM10=O48,T48,0)+IF(BM10=O49,T49,0)+IF(BM10=O50,T50,0)+IF(BM10=O52,T52,0)+IF(BM10=O53,T53,0)+IF(BM10=O54,T54,0)+IF(BM10=O55,T55,0)+IF(BM10=O56,T56,0)+IF(BM10=O57,T57,0)+IF(BM10=O58,T58,0)+IF(BM10=O59,T59,0)+IF(BM10=O60,T60,0)+IF(BM10=O61,T61,0)+IF(BM10=O62,T62,0)+IF(BM10=O63,T63,0)+IF(BM10=O64,T64,0)+IF(BM10=O65,T65,0)+IF(BM10=O66,T66,0)+IF(BM10=O67,T67,0)+IF(BM10=O68,T68,0)+IF(BM10=O69,T69,0)+IF(BM10=O70,T70,0)+IF(BM10=O71,T71,0)</f>
        <v>0</v>
      </c>
      <c r="BV10" s="98">
        <f>[2]DB!DJ10</f>
        <v>0</v>
      </c>
      <c r="BW10" s="98" t="e">
        <f>IF(AND(BQ10=0,BT10=0),IF(BM10=O10,AY10,0)+IF(BM10=O11,AY11,0)+IF(BM10=O12,AY12,0)+IF(BM10=O13,AY13,0)+IF(BM10=O14,AY14,0)+IF(BM10=O15,AY15,0)+IF(BM10=O16,AY16,0)+IF(BM10=O17,AY17,0)+IF(BM10=O18,AY18,0)+IF(BM10=O19,AY19,0)+IF(BM10=O20,AY20,0)+IF(BM10=O21,AY21,0)+IF(BM10=O22,AY22,0)+IF(BM10=O23,AY23,0)+IF(BM10=O24,AY24,0)+IF(BM10=O25,AY25,0)+IF(BM10=O26,AY26,0)+IF(BM10=O27,AY27,0)+IF(BM10=O28,AY28,0)+IF(BM10=O29,AY29,0)+IF(BM10=O31,AY31,0)+IF(BM10=O32,AY32,0)+IF(BM10=O33,AY33,0)+IF(BM10=O34,AY34,0)+IF(BM10=O35,AY35,0)+IF(BM10=O36,AY36,0)+IF(BM10=O37,AY37,0)+IF(BM10=O38,AY38,0)+IF(BM10=O39,AY39,0)+IF(BM10=O40,AY40,0)+BX10,0)</f>
        <v>#VALUE!</v>
      </c>
      <c r="BX10" s="98">
        <f>IF(BM10=O41,AY41,0)+IF(BM10=O42,AY42,0)+IF(BM10=O43,AY43,0)+IF(BM10=O44,AY44,0)+IF(BM10=O45,AY45,0)+IF(BM10=O46,AY46,0)+IF(BM10=O47,AY47,0)+IF(BM10=O48,AY48,0)+IF(BM10=O49,AY49,0)+IF(BM10=O50,AY50,0)+IF(BM10=O52,AY52,0)+IF(BM10=O53,AY53,0)+IF(BM10=O54,AY54,0)+IF(BM10=O55,AY55,0)+IF(BM10=O56,AY56,0)+IF(BM10=O57,AY57,0)+IF(BM10=O58,AY58,0)+IF(BM10=O59,AY59,0)+IF(BM10=O60,AY60,0)+IF(BM10=O61,AY61,0)+IF(BM10=O62,AY62,0)+IF(BM10=O63,AY63,0)+IF(BM10=O64,AY64,0)+IF(BM10=O65,AY65,0)+IF(BM10=O66,AY66,0)+IF(BM10=O67,AY67,0)+IF(BM10=O68,AY68,0)+IF(BM10=O69,AY69,0)+IF(BM10=O70,AY70,0)+IF(BM10=O71,AY71,0)</f>
        <v>0</v>
      </c>
      <c r="BY10" s="98">
        <f>[2]DB!DL10</f>
        <v>2</v>
      </c>
      <c r="BZ10" s="98" t="e">
        <f t="shared" ref="BZ10:BZ41" si="4">IF(BW10=10,BY10+1,BY10)</f>
        <v>#VALUE!</v>
      </c>
      <c r="CA10" s="98">
        <f>[2]DB!DN10</f>
        <v>0</v>
      </c>
      <c r="CB10" s="98" t="e">
        <f t="shared" ref="CB10:CB41" si="5">IF(BW10=5,CA10+1,CA10)</f>
        <v>#VALUE!</v>
      </c>
      <c r="CC10" s="98">
        <f>[2]DB!DP10</f>
        <v>1</v>
      </c>
      <c r="CD10" s="98" t="e">
        <f t="shared" ref="CD10:CD41" si="6">IF(BW10=4,CC10+1,CC10)</f>
        <v>#VALUE!</v>
      </c>
      <c r="CE10" s="98">
        <f>[2]DB!DR10</f>
        <v>0</v>
      </c>
      <c r="CF10" s="98" t="e">
        <f t="shared" ref="CF10:CF41" si="7">IF(BW10=3,CE10+1,CE10)</f>
        <v>#VALUE!</v>
      </c>
      <c r="CG10" s="98">
        <f>[2]DB!DT10</f>
        <v>1</v>
      </c>
      <c r="CH10" s="98" t="e">
        <f t="shared" ref="CH10:CH41" si="8">IF(BW10=2,CG10+1,CG10)</f>
        <v>#VALUE!</v>
      </c>
      <c r="CI10" s="98">
        <f>[2]DB!DV10</f>
        <v>26</v>
      </c>
      <c r="CJ10" s="98" t="e">
        <f>IF(AND(BQ10=0,BT10=0),(BZ10*10)+(CB10*5)+(CD10*4)+(CF10*3)+(CH10*2),0)</f>
        <v>#VALUE!</v>
      </c>
      <c r="CK10" s="98" t="e">
        <f>IF(AND(BQ10=0,BT10=0),(BZ10*10000)+(CB10*1000)+(CD10*100)+(CF10*10)+(CH10*1),0)</f>
        <v>#VALUE!</v>
      </c>
      <c r="CL10" s="98" t="e">
        <f>RANK(CJ10,CJ10:CJ69,0)</f>
        <v>#VALUE!</v>
      </c>
      <c r="CM10" s="98" t="e">
        <f>IF(AND(CL10=CL10,CK10&lt;CK10),1,0)+IF(AND(CL10=CL11,CK10&lt;CK11),1,0)+IF(AND(CL10=CL12,CK10&lt;CK12),1,0)+IF(AND(CL10=CL13,CK10&lt;CK13),1,0)+IF(AND(CL10=CL14,CK10&lt;CK14),1,0)+IF(AND(CL10=CL15,CK10&lt;CK15),1,0)+IF(AND(CL10=CL16,CK10&lt;CK16),1,0)+IF(AND(CL10=CL17,CK10&lt;CK17),1,0)+IF(AND(CL10=CL18,CK10&lt;CK18),1,0)+IF(AND(CL10=CL19,CK10&lt;CK19),1,0)+IF(AND(CL10=CL20,CK10&lt;CK20),1,0)+IF(AND(CL10=CL21,CK10&lt;CK21),1,0)+IF(AND(CL10=CL22,CK10&lt;CK22),1,0)+IF(AND(CL10=CL23,CK10&lt;CK23),1,0)+IF(AND(CL10=CL24,CK10&lt;CK24),1,0)+IF(AND(CL10=CL25,CK10&lt;CK25),1,0)+IF(AND(CL10=CL26,CK10&lt;CK26),1,0)+IF(AND(CL10=CL27,CK10&lt;CK27),1,0)+IF(AND(CL10=CL28,CK10&lt;CK28),1,0)+IF(AND(CL10=CL29,CK10&lt;CK29),1,0)+CN10+CO10</f>
        <v>#VALUE!</v>
      </c>
      <c r="CN10" s="98" t="e">
        <f>IF(AND(CL10=CL30,CK10&lt;CK30),1,0)+IF(AND(CL10=CL31,CK10&lt;CK31),1,0)+IF(AND(CL10=CL32,CK10&lt;CK32),1,0)+IF(AND(CL10=CL33,CK10&lt;CK33),1,0)+IF(AND(CL10=CL34,CK10&lt;CK34),1,0)+IF(AND(CL10=CL35,CK10&lt;CK35),1,0)+IF(AND(CL10=CL36,CK10&lt;CK36),1,0)+IF(AND(CL10=CL37,CK10&lt;CK37),1,0)+IF(AND(CL10=CL38,CK10&lt;CK38),1,0)+IF(AND(CL10=CL39,CK10&lt;CK39),1,0)+IF(AND(CL10=CL40,CK10&lt;CK40),1,0)+IF(AND(CL10=CL41,CK10&lt;CK41),1,0)+IF(AND(CL10=CL42,CK10&lt;CK42),1,0)+IF(AND(CL10=CL43,CK10&lt;CK43),1,0)+IF(AND(CL10=CL44,CK10&lt;CK44),1,0)+IF(AND(CL10=CL45,CK10&lt;CK45),1,0)+IF(AND(CL10=CL46,CK10&lt;CK46),1,0)+IF(AND(CL10=CL47,CK10&lt;CK47),1,0)+IF(AND(CL10=CL48,CK10&lt;CK48),1,0)+IF(AND(CL10=CL49,CK10&lt;CK49),1,0)</f>
        <v>#VALUE!</v>
      </c>
      <c r="CO10" s="98" t="e">
        <f>IF(AND(CL10=CL50,CK10&lt;CK50),1,0)+IF(AND(CL10=CL51,CK10&lt;CK51),1,0)+IF(AND(CL10=CL52,CK10&lt;CK52),1,0)+IF(AND(CL10=CL53,CK10&lt;CK53),1,0)+IF(AND(CL10=CL54,CK10&lt;CK54),1,0)+IF(AND(CL10=CL55,CK10&lt;CK55),1,0)+IF(AND(CL10=CL56,CK10&lt;CK56),1,0)+IF(AND(CL10=CL57,CK10&lt;CK57),1,0)+IF(AND(CL10=CL58,CK10&lt;CK58),1,0)+IF(AND(CL10=CL59,CK10&lt;CK59),1,0)+IF(AND(CL10=CL60,CK10&lt;CK60),1,0)+IF(AND(CL10=CL61,CK10&lt;CK61),1,0)+IF(AND(CL10=CL62,CK10&lt;CK62),1,0)+IF(AND(CL10=CL63,CK10&lt;CK63),1,0)+IF(AND(CL10=CL64,CK10&lt;CK64),1,0)+IF(AND(CL10=CL65,CK10&lt;CK65),1,0)+IF(AND(CL10=CL66,CK10&lt;CK66),1,0)+IF(AND(CL10=CL67,CK10&lt;CK67),1,0)+IF(AND(CL10=CL68,CK10&lt;CK68),1,0)+IF(AND(CL10=CL69,CK10&lt;CK69),1,0)</f>
        <v>#VALUE!</v>
      </c>
      <c r="CP10" s="98">
        <f>[2]DB!CV10</f>
        <v>1</v>
      </c>
      <c r="CQ10" s="98" t="e">
        <f t="shared" ref="CQ10:CQ41" si="9">CL10+CM10</f>
        <v>#VALUE!</v>
      </c>
      <c r="CR10" s="98" t="e">
        <f>CQ10+CS10</f>
        <v>#VALUE!</v>
      </c>
      <c r="CS10" s="98" t="e">
        <f>IF(AND(CQ10=CQ10,BN10&gt;BN10),1,0)+IF(AND(CQ10=CQ11,BN10&gt;BN11),1,0)+IF(AND(CQ10=CQ12,BN10&gt;BN12),1,0)+IF(AND(CQ10=CQ13,BN10&gt;BN13),1,0)+IF(AND(CQ10=CQ14,BN10&gt;BN14),1,0)+IF(AND(CQ10=CQ15,BN10&gt;BN15),1,0)+IF(AND(CQ10=CQ16,BN10&gt;BN16),1,0)+IF(AND(CQ10=CQ17,BN10&gt;BN17),1,0)+IF(AND(CQ10=CQ18,BN10&gt;BN18),1,0)+IF(AND(CQ10=CQ19,BN10&gt;BN19),1,0)+IF(AND(CQ10=CQ20,BN10&gt;BN20),1,0)+IF(AND(CQ10=CQ21,BN10&gt;BN21),1,0)+IF(AND(CQ10=CQ22,BN10&gt;BN22),1,0)+IF(AND(CQ10=CQ23,BN10&gt;BN23),1,0)+IF(AND(CQ10=CQ24,BN10&gt;BN24),1,0)+IF(AND(CQ10=CQ25,BN10&gt;BN25),1,0)+IF(AND(CQ10=CQ26,BN10&gt;BN26),1,0)+IF(AND(CQ10=CQ27,BN10&gt;BN27),1,0)+IF(AND(CQ10=CQ28,BN10&gt;BN28),1,0)+IF(AND(CQ10=CQ29,BN10&gt;BN29),1,0)+CT10+CU10</f>
        <v>#VALUE!</v>
      </c>
      <c r="CT10" s="98" t="e">
        <f>IF(AND(CQ10=CQ30,BN10&gt;BN30),1,0)+IF(AND(CQ10=CQ31,BN10&gt;BN31),1,0)+IF(AND(CQ10=CQ32,BN10&gt;BN32),1,0)+IF(AND(CQ10=CQ33,BN10&gt;BN33),1,0)+IF(AND(CQ10=CQ34,BN10&gt;BN34),1,0)+IF(AND(CQ10=CQ35,BN10&gt;BN35),1,0)+IF(AND(CQ10=CQ36,BN10&gt;BN36),1,0)+IF(AND(CQ10=CQ37,BN10&gt;BN37),1,0)+IF(AND(CQ10=CQ38,BN10&gt;BN38),1,0)+IF(AND(CQ10=CQ39,BN10&gt;BN39),1,0)+IF(AND(CQ10=CQ40,BN10&gt;BN40),1,0)+IF(AND(CQ10=CQ41,BN10&gt;BN41),1,0)+IF(AND(CQ10=CQ42,BN10&gt;BN42),1,0)+IF(AND(CQ10=CQ43,BN10&gt;BN43),1,0)+IF(AND(CQ10=CQ44,BN10&gt;BN44),1,0)+IF(AND(CQ10=CQ45,BN10&gt;BN45),1,0)+IF(AND(CQ10=CQ46,BN10&gt;BN46),1,0)+IF(AND(CQ10=CQ47,BN10&gt;BN47),1,0)+IF(AND(CQ10=CQ48,BN10&gt;BN48),1,0)+IF(AND(CQ10=CQ49,BN10&gt;BN49),1,0)</f>
        <v>#VALUE!</v>
      </c>
      <c r="CU10" s="99" t="e">
        <f>IF(AND(CQ10=CQ50,BN10&gt;BN50),1,0)+IF(AND(CQ10=CQ51,BN10&gt;BN51),1,0)+IF(AND(CQ10=CQ52,BN10&gt;BN52),1,0)+IF(AND(CQ10=CQ53,BN10&gt;BN53),1,0)+IF(AND(CQ10=CQ54,BN10&gt;BN54),1,0)+IF(AND(CQ10=CQ55,BN10&gt;BN55),1,0)+IF(AND(CQ10=CQ56,BN10&gt;BN56),1,0)+IF(AND(CQ10=CQ57,BN10&gt;BN57),1,0)+IF(AND(CQ10=CQ58,BN10&gt;BN58),1,0)+IF(AND(CQ10=CQ59,BN10&gt;BN59),1,0)+IF(AND(CQ10=CQ60,BN10&gt;BN60),1,0)+IF(AND(CQ10=CQ61,BN10&gt;BN61),1,0)+IF(AND(CQ10=CQ62,BN10&gt;BN62),1,0)+IF(AND(CQ10=CQ63,BN10&gt;BN63),1,0)+IF(AND(CQ10=CQ64,BN10&gt;BN64),1,0)+IF(AND(CQ10=CQ65,BN10&gt;BN65),1,0)+IF(AND(CQ10=CQ66,BN10&gt;BN66),1,0)+IF(AND(CQ10=CQ67,BN10&gt;BN67),1,0)+IF(AND(CQ10=CQ68,BN10&gt;BN68),1,0)+IF(AND(CQ10=CQ69,BN10&gt;BN69),1,0)</f>
        <v>#VALUE!</v>
      </c>
      <c r="CV10" s="100" t="e">
        <f>IF(CR10=1,CQ10,0)+IF(CR11=1,CQ11,0)+IF(CR12=1,CQ12,0)+IF(CR13=1,CQ13,0)+IF(CR14=1,CQ14,0)+IF(CR15=1,CQ15,0)+IF(CR16=1,CQ16,0)+IF(CR17=1,CQ17,0)+IF(CR18=1,CQ18,0)+IF(CR19=1,CQ19,0)+IF(CR20=1,CQ20,0)+IF(CR21=1,CQ21,0)+IF(CR22=1,CQ22,0)+IF(CR23=1,CQ23,0)+IF(CR24=1,CQ24,0)+IF(CR25=1,CQ25,0)+IF(CR26=1,CQ26,0)+IF(CR27=1,CQ27,0)+IF(CR28=1,CQ28,0)+IF(CR29=1,CQ29,0)+IF(CR30=1,CQ30,0)+IF(CR31=1,CQ31,0)+IF(CR32=1,CQ32,0)+IF(CR33=1,CQ33,0)+IF(CR34=1,CQ34,0)+IF(CR35=1,CQ35,0)+IF(CR36=1,CQ36,0)+IF(CR37=1,CQ37,0)+IF(CR38=1,CQ38,0)+IF(CR39=1,CQ39,0)+CW10</f>
        <v>#VALUE!</v>
      </c>
      <c r="CW10" s="98" t="e">
        <f>IF(CR40=1,CQ40,0)+IF(CR41=1,CQ41,0)+IF(CR42=1,CQ42,0)+IF(CR43=1,CQ43,0)+IF(CR44=1,CQ44,0)+IF(CR45=1,CQ45,0)+IF(CR46=1,CQ46,0)+IF(CR47=1,CQ47,0)+IF(CR48=1,CQ48,0)+IF(CR49=1,CQ49,0)+IF(CR50=1,CQ50,0)+IF(CR51=1,CQ51,0)+IF(CR52=1,CQ52,0)+IF(CR53=1,CQ53,0)+IF(CR54=1,CQ54,0)+IF(CR55=1,CQ55,0)+IF(CR56=1,CQ56,0)+IF(CR57=1,CQ57,0)+IF(CR58=1,CQ58,0)+IF(CR59=1,CQ59,0)+IF(CR60=1,CQ60,0)+IF(CR61=1,CQ61,0)+IF(CR62=1,CQ62,0)+IF(CR63=1,CQ63,0)+IF(CR64=1,CQ64,0)+IF(CR65=1,CQ65,0)+IF(CR66=1,CQ66,0)+IF(CR67=1,CQ67,0)+IF(CR68=1,CQ68,0)+IF(CR69=1,CQ69,0)</f>
        <v>#VALUE!</v>
      </c>
      <c r="CX10" s="98" t="e">
        <f>IF(CR10=1,BM10,IF(CR11=1,BM11,IF(CR12=1,BM12,IF(CR13=1,BM13,IF(CR14=1,BM14,IF(CR15=1,BM15,IF(CR16=1,BM16,IF(CR17=1,BM17,CY10))))))))</f>
        <v>#VALUE!</v>
      </c>
      <c r="CY10" s="98" t="e">
        <f>IF(CR18=1,BM18,IF(CR19=1,BM19,IF(CR20=1,BM20,IF(CR21=1,BM21,IF(CR22=1,BM22,IF(CR23=1,BM23,IF(CR24=1,BM24,IF(CR25=1,BM25,CZ10))))))))</f>
        <v>#VALUE!</v>
      </c>
      <c r="CZ10" s="98" t="e">
        <f>IF(CR26=1,BM26,IF(CR27=1,BM27,IF(CR28=1,BM28,IF(CR29=1,BM29,IF(CR30=1,BM30,IF(CR31=1,BM31,IF(CR32=1,BM32,IF(CR33=1,BM33,DA10))))))))</f>
        <v>#VALUE!</v>
      </c>
      <c r="DA10" s="98" t="e">
        <f>IF(CR34=1,BM34,IF(CR35=1,BM35,IF(CR36=1,BM36,IF(CR37=1,BM37,IF(CR38=1,BM38,IF(CR39=1,BM39,IF(CR40=1,BM40,IF(CR41=1,BM41,DB10))))))))</f>
        <v>#VALUE!</v>
      </c>
      <c r="DB10" s="98" t="e">
        <f>IF(CR42=1,BM42,IF(CR43=1,BM43,IF(CR44=1,BM44,IF(CR45=1,BM45,IF(CR46=1,BM46,IF(CR47=1,BM47,IF(CR48=1,BM48,IF(CR49=1,BM49,DC10))))))))</f>
        <v>#VALUE!</v>
      </c>
      <c r="DC10" s="98" t="e">
        <f>IF(CR50=1,BM50,IF(CR51=1,BM51,IF(CR52=1,BM52,IF(CR53=1,BM53,IF(CR54=1,BM54,IF(CR55=1,BM55,IF(CR56=1,BM56,IF(CR57=1,BM57,DD10))))))))</f>
        <v>#VALUE!</v>
      </c>
      <c r="DD10" s="98" t="e">
        <f>IF(CR58=1,BM58,IF(CR59=1,BM59,IF(CR60=1,BM60,IF(CR61=1,BM61,IF(CR62=1,BM62,IF(CR63=1,BM63,IF(CR64=1,BM64,IF(CR65=1,BM65,DE10))))))))</f>
        <v>#VALUE!</v>
      </c>
      <c r="DE10" s="98" t="e">
        <f>IF(CR66=1,BM66,IF(CR67=1,BM67,IF(CR68=1,BM68,BM69)))</f>
        <v>#VALUE!</v>
      </c>
      <c r="DF10" s="98" t="e">
        <f>IF(CR10=1,BQ10,0)+IF(CR11=1,BQ11,0)+IF(CR12=1,BQ12,0)+IF(CR13=1,BQ13,0)+IF(CR14=1,BQ14,0)+IF(CR15=1,BQ15,0)+IF(CR16=1,BQ16,0)+IF(CR17=1,BQ17,0)+IF(CR18=1,BQ18,0)+IF(CR19=1,BQ19,0)+IF(CR20=1,BQ20,0)+IF(CR21=1,BQ21,0)+IF(CR22=1,BQ22,0)+IF(CR23=1,BQ23,0)+IF(CR24=1,BQ24,0)+IF(CR25=1,BQ25,0)+IF(CR26=1,BQ26,0)+IF(CR27=1,BQ27,0)+IF(CR28=1,BQ28,0)+IF(CR29=1,BQ29,0)+IF(CR30=1,BQ30,0)+IF(CR31=1,BQ31,0)+IF(CR32=1,BQ32,0)+IF(CR33=1,BQ33,0)+IF(CR34=1,BQ34,0)+IF(CR35=1,BQ35,0)+IF(CR36=1,BQ36,0)+IF(CR37=1,BQ37,0)+IF(CR38=1,BQ38,0)+IF(CR39=1,BQ39,0)+DG10</f>
        <v>#VALUE!</v>
      </c>
      <c r="DG10" s="98" t="e">
        <f>IF(CR40=1,BQ40,0)+IF(CR41=1,BQ41,0)+IF(CR42=1,BQ42,0)+IF(CR43=1,BQ43,0)+IF(CR44=1,BQ44,0)+IF(CR45=1,BQ45,0)+IF(CR46=1,BQ46,0)+IF(CR47=1,BQ47,0)+IF(CR48=1,BQ48,0)+IF(CR49=1,BQ49,0)+IF(CR50=1,BQ50,0)+IF(CR51=1,BQ51,0)+IF(CR52=1,BQ52,0)+IF(CR53=1,BQ53,0)+IF(CR54=1,BQ54,0)+IF(CR55=1,BQ55,0)+IF(CR56=1,BQ56,0)+IF(CR57=1,BQ57,0)+IF(CR58=1,BQ58,0)+IF(CR59=1,BQ59,0)+IF(CR60=1,BQ60,0)+IF(CR61=1,BQ61,0)+IF(CR62=1,BQ62,0)+IF(CR63=1,BQ63,0)+IF(CR64=1,BQ64,0)+IF(CR65=1,BQ65,0)+IF(CR66=1,BQ66,0)+IF(CR67=1,BQ67,0)+IF(CR68=1,BQ68,0)+IF(CR69=1,BQ69,0)</f>
        <v>#VALUE!</v>
      </c>
      <c r="DH10" s="98" t="e">
        <f>IF(CR10=1,BT10,0)+IF(CR11=1,BT11,0)+IF(CR12=1,BT12,0)+IF(CR13=1,BT13,0)+IF(CR14=1,BT14,0)+IF(CR15=1,BT15,0)+IF(CR16=1,BT16,0)+IF(CR17=1,BT17,0)+IF(CR18=1,BT18,0)+IF(CR19=1,BT19,0)+IF(CR20=1,BT20,0)+IF(CR21=1,BT21,0)+IF(CR22=1,BT22,0)+IF(CR23=1,BT23,0)+IF(CR24=1,BT24,0)+IF(CR25=1,BT25,0)+IF(CR26=1,BT26,0)+IF(CR27=1,BT27,0)+IF(CR28=1,BT28,0)+IF(CR29=1,BT29,0)+IF(CR30=1,BT30,0)+IF(CR31=1,BT31,0)+IF(CR32=1,BT32,0)+IF(CR33=1,BT33,0)+IF(CR34=1,BT34,0)+IF(CR35=1,BT35,0)+IF(CR36=1,BT36,0)+IF(CR37=1,BT37,0)+IF(CR38=1,BT38,0)+IF(CR39=1,BT39,0)+DI10</f>
        <v>#VALUE!</v>
      </c>
      <c r="DI10" s="98" t="e">
        <f>IF(CR40=1,BT40,0)+IF(CR41=1,BT41,0)+IF(CR42=1,BT42,0)+IF(CR43=1,BT43,0)+IF(CR44=1,BT44,0)+IF(CR45=1,BT45,0)+IF(CR46=1,BT46,0)+IF(CR47=1,BT47,0)+IF(CR48=1,BT48,0)+IF(CR49=1,BT49,0)+IF(CR50=1,BT50,0)+IF(CR51=1,BT51,0)+IF(CR52=1,BT52,0)+IF(CR53=1,BT53,0)+IF(CR54=1,BT54,0)+IF(CR55=1,BT55,0)+IF(CR56=1,BT56,0)+IF(CR57=1,BT57,0)+IF(CR58=1,BT58,0)+IF(CR59=1,BT59,0)+IF(CR60=1,BT60,0)+IF(CR61=1,BT61,0)+IF(CR62=1,BT62,0)+IF(CR63=1,BT63,0)+IF(CR64=1,BT64,0)+IF(CR65=1,BT65,0)+IF(CR66=1,BT66,0)+IF(CR67=1,BT67,0)+IF(CR68=1,BT68,0)+IF(CR69=1,BT69,0)</f>
        <v>#VALUE!</v>
      </c>
      <c r="DJ10" s="98" t="e">
        <f>IF(CR10=1,BW10,0)+IF(CR11=1,BW11,0)+IF(CR12=1,BW12,0)+IF(CR13=1,BW13,0)+IF(CR14=1,BW14,0)+IF(CR15=1,BW15,0)+IF(CR16=1,BW16,0)+IF(CR17=1,BW17,0)+IF(CR18=1,BW18,0)+IF(CR19=1,BW19,0)+IF(CR20=1,BW20,0)+IF(CR21=1,BW21,0)+IF(CR22=1,BW22,0)+IF(CR23=1,BW23,0)+IF(CR24=1,BW24,0)+IF(CR25=1,BW25,0)+IF(CR26=1,BW26,0)+IF(CR27=1,BW27,0)+IF(CR28=1,BW28,0)+IF(CR29=1,BW29,0)+IF(CR30=1,BW30,0)+IF(CR31=1,BW31,0)+IF(CR32=1,BW32,0)+IF(CR33=1,BW33,0)+IF(CR34=1,BW34,0)+IF(CR35=1,BW35,0)+IF(CR36=1,BW36,0)+IF(CR37=1,BW37,0)+IF(CR38=1,BW38,0)+IF(CR39=1,BW39,0)+DK10</f>
        <v>#VALUE!</v>
      </c>
      <c r="DK10" s="98" t="e">
        <f>IF(CR40=1,BW40,0)+IF(CR41=1,BW41,0)+IF(CR42=1,BW42,0)+IF(CR43=1,BW43,0)+IF(CR44=1,BW44,0)+IF(CR45=1,BW45,0)+IF(CR46=1,BW46,0)+IF(CR47=1,BW47,0)+IF(CR48=1,BW48,0)+IF(CR49=1,BW49,0)+IF(CR50=1,BW50,0)+IF(CR51=1,BW51,0)+IF(CR52=1,BW52,0)+IF(CR53=1,BW53,0)+IF(CR54=1,BW54,0)+IF(CR55=1,BW55,0)+IF(CR56=1,BW56,0)+IF(CR57=1,BW57,0)+IF(CR58=1,BW58,0)+IF(CR59=1,BW59,0)+IF(CR60=1,BW60,0)+IF(CR61=1,BW61,0)+IF(CR62=1,BW62,0)+IF(CR63=1,BW63,0)+IF(CR64=1,BW64,0)+IF(CR65=1,BW65,0)+IF(CR66=1,BW66,0)+IF(CR67=1,BW67,0)+IF(CR68=1,BW68,0)+IF(CR69=1,BW69,0)</f>
        <v>#VALUE!</v>
      </c>
      <c r="DL10" s="98" t="e">
        <f>IF(CR10=1,BZ10,0)+IF(CR11=1,BZ11,0)+IF(CR12=1,BZ12,0)+IF(CR13=1,BZ13,0)+IF(CR14=1,BZ14,0)+IF(CR15=1,BZ15,0)+IF(CR16=1,BZ16,0)+IF(CR17=1,BZ17,0)+IF(CR18=1,BZ18,0)+IF(CR19=1,BZ19,0)+IF(CR20=1,BZ20,0)+IF(CR21=1,BZ21,0)+IF(CR22=1,BZ22,0)+IF(CR23=1,BZ23,0)+IF(CR24=1,BZ24,0)+IF(CR25=1,BZ25,0)+IF(CR26=1,BZ26,0)+IF(CR27=1,BZ27,0)+IF(CR28=1,BZ28,0)+IF(CR29=1,BZ29,0)+IF(CR30=1,BZ30,0)+IF(CR31=1,BZ31,0)+IF(CR32=1,BZ32,0)+IF(CR33=1,BZ33,0)+IF(CR34=1,BZ34,0)+IF(CR35=1,BZ35,0)+IF(CR36=1,BZ36,0)+IF(CR37=1,BZ37,0)+IF(CR38=1,BZ38,0)+IF(CR39=1,BZ39,0)+DM10</f>
        <v>#VALUE!</v>
      </c>
      <c r="DM10" s="98" t="e">
        <f>IF(CR40=1,BZ40,0)+IF(CR41=1,BZ41,0)+IF(CR42=1,BZ42,0)+IF(CR43=1,BZ43,0)+IF(CR44=1,BZ44,0)+IF(CR45=1,BZ45,0)+IF(CR46=1,BZ46,0)+IF(CR47=1,BZ47,0)+IF(CR48=1,BZ48,0)+IF(CR49=1,BZ49,0)+IF(CR50=1,BZ50,0)+IF(CR51=1,BZ51,0)+IF(CR52=1,BZ52,0)+IF(CR53=1,BZ53,0)+IF(CR54=1,BZ54,0)+IF(CR55=1,BZ55,0)+IF(CR56=1,BZ56,0)+IF(CR57=1,BZ57,0)+IF(CR58=1,BZ58,0)+IF(CR59=1,BZ59,0)+IF(CR60=1,BZ60,0)+IF(CR61=1,BZ61,0)+IF(CR62=1,BZ62,0)+IF(CR63=1,BZ63,0)+IF(CR64=1,BZ64,0)+IF(CR65=1,BZ65,0)+IF(CR66=1,BZ66,0)+IF(CR67=1,BZ67,0)+IF(CR68=1,BZ68,0)+IF(CR69=1,BZ69,0)</f>
        <v>#VALUE!</v>
      </c>
      <c r="DN10" s="98" t="e">
        <f>IF(CR10=1,CB10,0)+IF(CR11=1,CB11,0)+IF(CR12=1,CB12,0)+IF(CR13=1,CB13,0)+IF(CR14=1,CB14,0)+IF(CR15=1,CB15,0)+IF(CR16=1,CB16,0)+IF(CR17=1,CB17,0)+IF(CR18=1,CB18,0)+IF(CR19=1,CB19,0)+IF(CR20=1,CB20,0)+IF(CR21=1,CB21,0)+IF(CR22=1,CB22,0)+IF(CR23=1,CB23,0)+IF(CR24=1,CB24,0)+IF(CR25=1,CB25,0)+IF(CR26=1,CB26,0)+IF(CR27=1,CB27,0)+IF(CR28=1,CB28,0)+IF(CR29=1,CB29,0)+IF(CR30=1,CB30,0)+IF(CR31=1,CB31,0)+IF(CR32=1,CB32,0)+IF(CR33=1,CB33,0)+IF(CR34=1,CB34,0)+IF(CR35=1,CB35,0)+IF(CR36=1,CB36,0)+IF(CR37=1,CB37,0)+IF(CR38=1,CB38,0)+IF(CR39=1,CB39,0)+DO10</f>
        <v>#VALUE!</v>
      </c>
      <c r="DO10" s="98" t="e">
        <f>IF(CR40=1,CB40,0)+IF(CR41=1,CB41,0)+IF(CR42=1,CB42,0)+IF(CR43=1,CB43,0)+IF(CR44=1,CB44,0)+IF(CR45=1,CB45,0)+IF(CR46=1,CB46,0)+IF(CR47=1,CB47,0)+IF(CR48=1,CB48,0)+IF(CR49=1,CB49,0)+IF(CR50=1,CB50,0)+IF(CR51=1,CB51,0)+IF(CR52=1,CB52,0)+IF(CR53=1,CB53,0)+IF(CR54=1,CB54,0)+IF(CR55=1,CB55,0)+IF(CR56=1,CB56,0)+IF(CR57=1,CB57,0)+IF(CR58=1,CB58,0)+IF(CR59=1,CB59,0)+IF(CR60=1,CB60,0)+IF(CR61=1,CB61,0)+IF(CR62=1,CB62,0)+IF(CR63=1,CB63,0)+IF(CR64=1,CB64,0)+IF(CR65=1,CB65,0)+IF(CR66=1,CB66,0)+IF(CR67=1,CB67,0)+IF(CR68=1,CB68,0)+IF(CR69=1,CB69,0)</f>
        <v>#VALUE!</v>
      </c>
      <c r="DP10" s="98" t="e">
        <f>IF(CR10=1,CD10,0)+IF(CR11=1,CD11,0)+IF(CR12=1,CD12,0)+IF(CR13=1,CD13,0)+IF(CR14=1,CD14,0)+IF(CR15=1,CD15,0)+IF(CR16=1,CD16,0)+IF(CR17=1,CD17,0)+IF(CR18=1,CD18,0)+IF(CR19=1,CD19,0)+IF(CR20=1,CD20,0)+IF(CR21=1,CD21,0)+IF(CR22=1,CD22,0)+IF(CR23=1,CD23,0)+IF(CR24=1,CD24,0)+IF(CR25=1,CD25,0)+IF(CR26=1,CD26,0)+IF(CR27=1,CD27,0)+IF(CR28=1,CD28,0)+IF(CR29=1,CD29,0)+IF(CR30=1,CD30,0)+IF(CR31=1,CD31,0)+IF(CR32=1,CD32,0)+IF(CR33=1,CD33,0)+IF(CR34=1,CD34,0)+IF(CR35=1,CD35,0)+IF(CR36=1,CD36,0)+IF(CR37=1,CD37,0)+IF(CR38=1,CD38,0)+IF(CR39=1,CD39,0)+DQ10</f>
        <v>#VALUE!</v>
      </c>
      <c r="DQ10" s="98" t="e">
        <f>IF(CR40=1,CD40,0)+IF(CR41=1,CD41,0)+IF(CR42=1,CD42,0)+IF(CR43=1,CD43,0)+IF(CR44=1,CD44,0)+IF(CR45=1,CD45,0)+IF(CR46=1,CD46,0)+IF(CR47=1,CD47,0)+IF(CR48=1,CD48,0)+IF(CR49=1,CD49,0)+IF(CR50=1,CD50,0)+IF(CR51=1,CD51,0)+IF(CR52=1,CD52,0)+IF(CR53=1,CD53,0)+IF(CR54=1,CD54,0)+IF(CR55=1,CD55,0)+IF(CR56=1,CD56,0)+IF(CR57=1,CD57,0)+IF(CR58=1,CD58,0)+IF(CR59=1,CD59,0)+IF(CR60=1,CD60,0)+IF(CR61=1,CD61,0)+IF(CR62=1,CD62,0)+IF(CR63=1,CD63,0)+IF(CR64=1,CD64,0)+IF(CR65=1,CD65,0)+IF(CR66=1,CD66,0)+IF(CR67=1,CD67,0)+IF(CR68=1,CD68,0)+IF(CR69=1,CD69,0)</f>
        <v>#VALUE!</v>
      </c>
      <c r="DR10" s="98" t="e">
        <f>IF(CR10=1,CF10,0)+IF(CR11=1,CF11,0)+IF(CR12=1,CF12,0)+IF(CR13=1,CF13,0)+IF(CR14=1,CF14,0)+IF(CR15=1,CF15,0)+IF(CR16=1,CF16,0)+IF(CR17=1,CF17,0)+IF(CR18=1,CF18,0)+IF(CR19=1,CF19,0)+IF(CR20=1,CF20,0)+IF(CR21=1,CF21,0)+IF(CR22=1,CF22,0)+IF(CR23=1,CF23,0)+IF(CR24=1,CF24,0)+IF(CR25=1,CF25,0)+IF(CR26=1,CF26,0)+IF(CR27=1,CF27,0)+IF(CR28=1,CF28,0)+IF(CR29=1,CF29,0)+IF(CR30=1,CF30,0)+IF(CR31=1,CF31,0)+IF(CR32=1,CF32,0)+IF(CR33=1,CF33,0)+IF(CR34=1,CF34,0)+IF(CR35=1,CF35,0)+IF(CR36=1,CF36,0)+IF(CR37=1,CF37,0)+IF(CR38=1,CF38,0)+IF(CR39=1,CF39,0)+DS10</f>
        <v>#VALUE!</v>
      </c>
      <c r="DS10" s="98" t="e">
        <f>IF(CR40=1,CF40,0)+IF(CR41=1,CF41,0)+IF(CR42=1,CF42,0)+IF(CR43=1,CF43,0)+IF(CR44=1,CF44,0)+IF(CR45=1,CF45,0)+IF(CR46=1,CF46,0)+IF(CR47=1,CF47,0)+IF(CR48=1,CF48,0)+IF(CR49=1,CF49,0)+IF(CR50=1,CF50,0)+IF(CR51=1,CF51,0)+IF(CR52=1,CF52,0)+IF(CR53=1,CF53,0)+IF(CR54=1,CF54,0)+IF(CR55=1,CF55,0)+IF(CR56=1,CF56,0)+IF(CR57=1,CF57,0)+IF(CR58=1,CF58,0)+IF(CR59=1,CF59,0)+IF(CR60=1,CF60,0)+IF(CR61=1,CF61,0)+IF(CR62=1,CF62,0)+IF(CR63=1,CF63,0)+IF(CR64=1,CF64,0)+IF(CR65=1,CF65,0)+IF(CR66=1,CF66,0)+IF(CR67=1,CF67,0)+IF(CR68=1,CF68,0)+IF(CR69=1,CF69,0)</f>
        <v>#VALUE!</v>
      </c>
      <c r="DT10" s="98" t="e">
        <f>IF(CR10=1,CH10,0)+IF(CR11=1,CH11,0)+IF(CR12=1,CH12,0)+IF(CR13=1,CH13,0)+IF(CR14=1,CH14,0)+IF(CR15=1,CH15,0)+IF(CR16=1,CH16,0)+IF(CR17=1,CH17,0)+IF(CR18=1,CH18,0)+IF(CR19=1,CH19,0)+IF(CR20=1,CH20,0)+IF(CR21=1,CH21,0)+IF(CR22=1,CH22,0)+IF(CR23=1,CH23,0)+IF(CR24=1,CH24,0)+IF(CR25=1,CH25,0)+IF(CR26=1,CH26,0)+IF(CR27=1,CH27,0)+IF(CR28=1,CH28,0)+IF(CR29=1,CH29,0)+IF(CR30=1,CH30,0)+IF(CR31=1,CH31,0)+IF(CR32=1,CH32,0)+IF(CR33=1,CH33,0)+IF(CR34=1,CH34,0)+IF(CR35=1,CH35,0)+IF(CR36=1,CH36,0)+IF(CR37=1,CH37,0)+IF(CR38=1,CH38,0)+IF(CR39=1,CH39,0)+DU10</f>
        <v>#VALUE!</v>
      </c>
      <c r="DU10" s="98" t="e">
        <f>IF(CR40=1,CH40,0)+IF(CR41=1,CH41,0)+IF(CR42=1,CH42,0)+IF(CR43=1,CH43,0)+IF(CR44=1,CH44,0)+IF(CR45=1,CH45,0)+IF(CR46=1,CH46,0)+IF(CR47=1,CH47,0)+IF(CR48=1,CH48,0)+IF(CR49=1,CH49,0)+IF(CR50=1,CH50,0)+IF(CR51=1,CH51,0)+IF(CR52=1,CH52,0)+IF(CR53=1,CH53,0)+IF(CR54=1,CH54,0)+IF(CR55=1,CH55,0)+IF(CR56=1,CH56,0)+IF(CR57=1,CH57,0)+IF(CR58=1,CH58,0)+IF(CR59=1,CH59,0)+IF(CR60=1,CH60,0)+IF(CR61=1,CH61,0)+IF(CR62=1,CH62,0)+IF(CR63=1,CH63,0)+IF(CR64=1,CH64,0)+IF(CR65=1,CH65,0)+IF(CR66=1,CH66,0)+IF(CR67=1,CH67,0)+IF(CR68=1,CH68,0)+IF(CR69=1,CH69,0)</f>
        <v>#VALUE!</v>
      </c>
      <c r="DV10" s="98" t="e">
        <f>IF(CR10=1,CJ10,0)+IF(CR11=1,CJ11,0)+IF(CR12=1,CJ12,0)+IF(CR13=1,CJ13,0)+IF(CR14=1,CJ14,0)+IF(CR15=1,CJ15,0)+IF(CR16=1,CJ16,0)+IF(CR17=1,CJ17,0)+IF(CR18=1,CJ18,0)+IF(CR19=1,CJ19,0)+IF(CR20=1,CJ20,0)+IF(CR21=1,CJ21,0)+IF(CR22=1,CJ22,0)+IF(CR23=1,CJ23,0)+IF(CR24=1,CJ24,0)+IF(CR25=1,CJ25,0)+IF(CR26=1,CJ26,0)+IF(CR27=1,CJ27,0)+IF(CR28=1,CJ28,0)+IF(CR29=1,CJ29,0)+IF(CR30=1,CJ30,0)+IF(CR31=1,CJ31,0)+IF(CR32=1,CJ32,0)+IF(CR33=1,CJ33,0)+IF(CR34=1,CJ34,0)+IF(CR35=1,CJ35,0)+IF(CR36=1,CJ36,0)+IF(CR37=1,CJ37,0)+IF(CR38=1,CJ38,0)+IF(CR39=1,CJ39,0)+DW10</f>
        <v>#VALUE!</v>
      </c>
      <c r="DW10" s="99" t="e">
        <f>IF(CR40=1,CJ40,0)+IF(CR41=1,CJ41,0)+IF(CR42=1,CJ42,0)+IF(CR43=1,CJ43,0)+IF(CR44=1,CJ44,0)+IF(CR45=1,CJ45,0)+IF(CR46=1,CJ46,0)+IF(CR47=1,CJ47,0)+IF(CR48=1,CJ48,0)+IF(CR49=1,CJ49,0)+IF(CR50=1,CJ50,0)+IF(CR51=1,CJ51,0)+IF(CR52=1,CJ52,0)+IF(CR53=1,CJ53,0)+IF(CR54=1,CJ54,0)+IF(CR55=1,CJ55,0)+IF(CR56=1,CJ56,0)+IF(CR57=1,CJ57,0)+IF(CR58=1,CJ58,0)+IF(CR59=1,CJ59,0)+IF(CR60=1,CJ60,0)+IF(CR61=1,CJ61,0)+IF(CR62=1,CJ62,0)+IF(CR63=1,CJ63,0)+IF(CR64=1,CJ64,0)+IF(CR65=1,CJ65,0)+IF(CR66=1,CJ66,0)+IF(CR67=1,CJ67,0)+IF(CR68=1,CJ68,0)+IF(CR69=1,CJ69,0)</f>
        <v>#VALUE!</v>
      </c>
    </row>
    <row r="11" spans="1:133">
      <c r="A11" s="97" t="str">
        <f>[2]DB!A11</f>
        <v>Chelsea</v>
      </c>
      <c r="B11" s="1">
        <f>[2]DB!B11</f>
        <v>7</v>
      </c>
      <c r="C11" s="1">
        <f>[2]DB!D11</f>
        <v>0</v>
      </c>
      <c r="D11" s="1">
        <f>IF(OR(Rækker!E10="Disket",I11&gt;5,C11=1),1,0)</f>
        <v>0</v>
      </c>
      <c r="E11" s="1">
        <f>[2]DB!F11</f>
        <v>0</v>
      </c>
      <c r="F11" s="1">
        <f>IF(OR(Rækker!E10="Udmeldt",E11=1),1,0)</f>
        <v>0</v>
      </c>
      <c r="G11" s="1">
        <f>[2]DB!I11</f>
        <v>0</v>
      </c>
      <c r="H11" s="1">
        <f>IF(Rækker!E10="MR",1,0)</f>
        <v>0</v>
      </c>
      <c r="I11" s="1">
        <f t="shared" ref="I11:I71" si="10">G11+H11</f>
        <v>0</v>
      </c>
      <c r="J11" s="1">
        <f>[2]DB!L11</f>
        <v>0</v>
      </c>
      <c r="K11" s="1">
        <f>IF(Rækker!E10="Res",1,0)</f>
        <v>0</v>
      </c>
      <c r="L11" s="1">
        <f t="shared" ref="L11:L71" si="11">J11+K11</f>
        <v>0</v>
      </c>
      <c r="M11" s="1" t="s">
        <v>90</v>
      </c>
      <c r="N11" s="100">
        <f>[2]DB!AZ11</f>
        <v>8</v>
      </c>
      <c r="O11" s="98" t="str">
        <f>[2]DB!BB11</f>
        <v>Select</v>
      </c>
      <c r="P11" s="1">
        <f>IF(O11=A10,B10,0)+IF(O11=A11,B11,0)+IF(O11=A12,B12,0)+IF(O11=A13,B13,0)+IF(O11=A14,B14,0)+IF(O11=A15,B15,0)+IF(O11=A16,B16,0)+IF(O11=A17,B17,0)+IF(O11=A18,B18,0)+IF(O11=A19,B19,0)+IF(O11=A20,B20,0)+IF(O11=A21,B21,0)+IF(O11=A22,B22,0)+IF(O11=A23,B23,0)+IF(O11=A24,B24,0)+IF(O11=A25,B25,0)+IF(O11=A26,B26,0)+IF(O11=A27,B27,0)+IF(O11=A28,B28,0)+IF(O11=A29,B29,0)</f>
        <v>50</v>
      </c>
      <c r="Q11" s="1">
        <f>[2]DB!BF11</f>
        <v>0</v>
      </c>
      <c r="R11" s="1">
        <f>IF(O11=A10,D10,0)+IF(O11=A11,D11,0)+IF(O11=A12,D12,0)+IF(O11=A13,D13,0)+IF(O11=A14,D14,0)+IF(O11=A15,D15,0)+IF(O11=A16,D16,0)+IF(O11=A17,D17,0)+IF(O11=A18,D18,0)+IF(O11=A19,D19,0)+IF(O11=A20,D20,0)+IF(O11=A21,D21,0)+IF(O11=A22,D22,0)+IF(O11=A23,D23,0)+IF(O11=A24,D24,0)+IF(O11=A25,D25,0)+IF(O11=A26,D26,0)+IF(O11=A27,D27,0)+IF(O11=A28,D28,0)+IF(O11=A29,D29,0)</f>
        <v>0</v>
      </c>
      <c r="S11" s="1">
        <f>[2]DB!BG11</f>
        <v>0</v>
      </c>
      <c r="T11" s="1">
        <f>IF(O11=A10,F10,0)+IF(O11=A11,F11,0)+IF(O11=A12,F12,0)+IF(O11=A13,F13,0)+IF(O11=A14,F14,0)+IF(O11=A15,F15,0)+IF(O11=A16,F16,0)+IF(O11=A17,F17,0)+IF(O11=A18,F18,0)+IF(O11=A19,F19,0)+IF(O11=A20,F20,0)+IF(O11=A21,F21,0)+IF(O11=A22,F22,0)+IF(O11=A23,F23,0)+IF(O11=A24,F24,0)+IF(O11=A25,F25,0)+IF(O11=A26,F26,0)+IF(O11=A27,F27,0)+IF(O11=A28,F28,0)+IF(O11=A29,F29,0)</f>
        <v>0</v>
      </c>
      <c r="U11" s="1">
        <f>[2]DB!BH11</f>
        <v>0</v>
      </c>
      <c r="V11" s="1">
        <f>IF(O11=A10,H10,0)+IF(O11=A11,H11,0)+IF(O11=A12,H12,0)+IF(O11=A13,H13,0)+IF(O11=A14,H14,0)+IF(O11=A15,H15,0)+IF(O11=A16,H16,0)+IF(O11=A17,H17,0)+IF(O11=A18,H18,0)+IF(O11=A19,H19,0)+IF(O11=A20,H20,0)+IF(O11=A21,H21,0)+IF(O11=A22,H22,0)+IF(O11=A23,H23,0)+IF(O11=A24,H24,0)+IF(O11=A25,H25,0)+IF(O11=A26,H26,0)+IF(O11=A27,H27,0)+IF(O11=A28,H28,0)+IF(O11=A29,H29,0)</f>
        <v>0</v>
      </c>
      <c r="W11" s="1">
        <f t="shared" ref="W11:W71" si="12">U11+V11</f>
        <v>0</v>
      </c>
      <c r="X11" s="1">
        <f>[2]DB!BI11</f>
        <v>0</v>
      </c>
      <c r="Y11" s="1">
        <f>IF(O11=A10,K10,0)+IF(O11=A11,K11,0)+IF(O11=A12,K12,0)+IF(O11=A13,K13,0)+IF(O11=A14,K14,0)+IF(O11=A15,K15,0)+IF(O11=A16,K16,0)+IF(O11=A17,K17,0)+IF(O11=A18,K18,0)+IF(O11=A19,K19,0)+IF(O11=A20,K20,0)+IF(O11=A21,K21,0)+IF(O11=A22,K22,0)+IF(O11=A23,K23,0)+IF(O11=A24,K24,0)+IF(O11=A25,K25,0)+IF(O11=A26,K26,0)+IF(O11=A27,K27,0)+IF(O11=A28,K28,0)+IF(O11=A29,K29,0)</f>
        <v>0</v>
      </c>
      <c r="Z11" s="1">
        <f t="shared" ref="Z11:Z71" si="13">X11+Y11</f>
        <v>0</v>
      </c>
      <c r="AA11" s="1">
        <f>[2]DB!BJ11</f>
        <v>71</v>
      </c>
      <c r="AB11" s="1">
        <f>RANK(AA11,AA10:AA29,0)</f>
        <v>10</v>
      </c>
      <c r="AC11" s="1" t="str">
        <f>'1. Division'!H23</f>
        <v/>
      </c>
      <c r="AD11" s="1" t="e">
        <f t="shared" si="1"/>
        <v>#VALUE!</v>
      </c>
      <c r="AE11" s="1" t="e">
        <f>RANK(AD11,AD10:AD29,0)</f>
        <v>#VALUE!</v>
      </c>
      <c r="AF11" s="1">
        <f>[2]DB!BK11</f>
        <v>27</v>
      </c>
      <c r="AG11" s="1">
        <f>RANK(AF11,AF10:AF29,0)</f>
        <v>3</v>
      </c>
      <c r="AH11" s="1" t="str">
        <f>'1. Division'!H29</f>
        <v/>
      </c>
      <c r="AI11" s="1" t="e">
        <f t="shared" si="2"/>
        <v>#VALUE!</v>
      </c>
      <c r="AJ11" s="1" t="e">
        <f>RANK(AI11,AI10:AI29,0)</f>
        <v>#VALUE!</v>
      </c>
      <c r="AK11" s="1">
        <f>[2]DB!BL11</f>
        <v>98</v>
      </c>
      <c r="AL11" s="1">
        <f>RANK(AK11,AK10:AK29,0)</f>
        <v>1</v>
      </c>
      <c r="AM11" s="1" t="str">
        <f>'1. Division'!H35</f>
        <v/>
      </c>
      <c r="AN11" s="1" t="e">
        <f t="shared" si="3"/>
        <v>#VALUE!</v>
      </c>
      <c r="AO11" s="1" t="e">
        <f>RANK(AN11,AN10:AN29,0)</f>
        <v>#VALUE!</v>
      </c>
      <c r="AP11" s="1">
        <f t="shared" ref="AP11:AP29" si="14">AB11+AG11+AL11</f>
        <v>14</v>
      </c>
      <c r="AQ11" s="1" t="e">
        <f t="shared" ref="AQ11:AQ29" si="15">AE11+AJ11+AO11</f>
        <v>#VALUE!</v>
      </c>
      <c r="AR11" s="1">
        <f>[2]DB!BA11</f>
        <v>2</v>
      </c>
      <c r="AS11" s="1" t="e">
        <f>RANK(AQ11,AQ10:AQ29,1)+AT11</f>
        <v>#VALUE!</v>
      </c>
      <c r="AT11" s="1" t="e">
        <f>IF(AQ11=AQ10,IF(AD11=AD10,IF(AI11=AI10,IF(AN11=AN10,0,IF(AN11&lt;AN10,1,0)),IF(AI11&lt;AI10,1,0)),IF(AD11&lt;AD10,1,0)),0)+IF(AQ11=AQ11,IF(AD11=AD11,IF(AI11=AI11,IF(AN11=AN11,0,IF(AN11&lt;AN11,1,0)),IF(AI11&lt;AI11,1,0)),IF(AD11&lt;AD11,1,0)),0)+IF(AQ11=AQ12,IF(AD11=AD12,IF(AI11=AI12,IF(AN11=AN12,0,IF(AN11&lt;AN12,1,0)),IF(AI11&lt;AI12,1,0)),IF(AD11&lt;AD12,1,0)),0)+IF(AQ11=AQ13,IF(AD11=AD13,IF(AI11=AI13,IF(AN11=AN13,0,IF(AN11&lt;AN13,1,0)),IF(AI11&lt;AI13,1,0)),IF(AD11&lt;AD13,1,0)),0)+IF(AQ11=AQ14,IF(AD11=AD14,IF(AI11=AI14,IF(AN11=AN14,0,IF(AN11&lt;AN14,1,0)),IF(AI11&lt;AI14,1,0)),IF(AD11&lt;AD14,1,0)),0)+IF(AQ11=AQ15,IF(AD11=AD15,IF(AI11=AI15,IF(AN11=AN15,0,IF(AN11&lt;AN15,1,0)),IF(AI11&lt;AI15,1,0)),IF(AD11&lt;AD15,1,0)),0)+IF(AQ11=AQ16,IF(AD11=AD16,IF(AI11=AI16,IF(AN11=AN16,0,IF(AN11&lt;AN16,1,0)),IF(AI11&lt;AI16,1,0)),IF(AD11&lt;AD16,1,0)),0)+AU11+AV11</f>
        <v>#VALUE!</v>
      </c>
      <c r="AU11" s="1" t="e">
        <f>IF(AQ11=AQ17,IF(AD11=AD17,IF(AI11=AI17,IF(AN11=AN17,0,IF(AN11&lt;AN17,1,0)),IF(AI11&lt;AI17,1,0)),IF(AD11&lt;AD17,1,0)),0)+IF(AQ11=AQ18,IF(AD11=AD18,IF(AI11=AI18,IF(AN11=AN18,0,IF(AN11&lt;AN18,1,0)),IF(AI11&lt;AI18,1,0)),IF(AD11&lt;AD18,1,0)),0)+IF(AQ11=AQ19,IF(AD11=AD19,IF(AI11=AI19,IF(AN11=AN19,0,IF(AN11&lt;AN19,1,0)),IF(AI11&lt;AI19,1,0)),IF(AD11&lt;AD19,1,0)),0)+IF(AQ11=AQ20,IF(AD11=AD20,IF(AI11=AI20,IF(AN11=AN20,0,IF(AN11&lt;AN20,1,0)),IF(AI11&lt;AI20,1,0)),IF(AD11&lt;AD20,1,0)),0)+IF(AQ11=AQ21,IF(AD11=AD21,IF(AI11=AI21,IF(AN11=AN21,0,IF(AN11&lt;AN21,1,0)),IF(AI11&lt;AI21,1,0)),IF(AD11&lt;AD21,1,0)),0)+IF(AQ11=AQ22,IF(AD11=AD22,IF(AI11=AI22,IF(AN11=AN22,0,IF(AN11&lt;AN22,1,0)),IF(AI11&lt;AI22,1,0)),IF(AD11&lt;AD22,1,0)),0)+IF(AQ11=AQ23,IF(AD11=AD23,IF(AI11=AI23,IF(AN11=AN23,0,IF(AN11&lt;AN23,1,0)),IF(AI11&lt;AI23,1,0)),IF(AD11&lt;AD23,1,0)),0)</f>
        <v>#VALUE!</v>
      </c>
      <c r="AV11" s="1" t="e">
        <f>IF(AQ11=AQ24,IF(AD11=AD24,IF(AI11=AI24,IF(AN11=AN24,0,IF(AN11&lt;AN24,1,0)),IF(AI11&lt;AI24,1,0)),IF(AD11&lt;AD24,1,0)),0)+IF(AQ11=AQ25,IF(AD11=AD25,IF(AI11=AI25,IF(AN11=AN25,0,IF(AN11&lt;AN25,1,0)),IF(AI11&lt;AI25,1,0)),IF(AD11&lt;AD25,1,0)),0)+IF(AQ11=AQ26,IF(AD11=AD26,IF(AI11=AI26,IF(AN11=AN26,0,IF(AN11&lt;AN26,1,0)),IF(AI11&lt;AI26,1,0)),IF(AD11&lt;AD26,1,0)),0)+IF(AQ11=AQ27,IF(AD11=AD27,IF(AI11=AI27,IF(AN11=AN27,0,IF(AN11&lt;AN27,1,0)),IF(AI11&lt;AI27,1,0)),IF(AD11&lt;AD27,1,0)),0)+IF(AQ11=AQ28,IF(AD11=AD28,IF(AI11=AI28,IF(AN11=AN28,0,IF(AN11&lt;AN28,1,0)),IF(AI11&lt;AI28,1,0)),IF(AD11&lt;AD28,1,0)),0)+IF(AQ11=AQ29,IF(AD11=AD29,IF(AI11=AI29,IF(AN11=AN29,0,IF(AN11&lt;AN29,1,0)),IF(AI11&lt;AI29,1,0)),IF(AD11&lt;AD29,1,0)),0)</f>
        <v>#VALUE!</v>
      </c>
      <c r="AW11" s="1" t="e">
        <f>IF(AND(AS11=AS10,P11&gt;P10),1,0)+IF(AND(AS11=AS11,P11&gt;P11),1,0)+IF(AND(AS11=AS12,P11&gt;P12),1,0)+IF(AND(AS11=AS13,P11&gt;P13),1,0)+IF(AND(AS11=AS14,P11&gt;P14),1,0)+IF(AND(AS11=AS15,P11&gt;P15),1,0)+IF(AND(AS11=AS16,P11&gt;P16),1,0)+IF(AND(AS11=AS17,P11&gt;P17),1,0)+IF(AND(AS11=AS18,P11&gt;P18),1,0)+IF(AND(AS11=AS19,P11&gt;P19),1,0)+IF(AND(AS11=AS20,P11&gt;P20),1,0)+IF(AND(AS11=AS21,P11&gt;P21),1,0)+IF(AND(AS11=AS22,P11&gt;P22),1,0)+IF(AND(AS11=AS23,P11&gt;P23),1,0)+IF(AND(AS11=AS24,P11&gt;P24),1,0)+IF(AND(AS11=AS25,P11&gt;P25),1,0)+IF(AND(AS11=AS26,P11&gt;P26),1,0)+IF(AND(AS11=AS27,P11&gt;P27),1,0)+IF(AND(AS11=AS28,P11&gt;P28),1,0)+IF(AND(AS11=AS29,P11&gt;P29),1,0)+AS11</f>
        <v>#VALUE!</v>
      </c>
      <c r="AX11" s="1" t="e">
        <f t="shared" ref="AX11:AX71" si="16">AC11+AH11+AM11</f>
        <v>#VALUE!</v>
      </c>
      <c r="AY11" s="1" t="e">
        <f>IF(OR(R11=1,T11=1),0,IF(RANK(AX11,AX10:AX71,0)=1,10,IF(RANK(AX11,AX10:AX71,0)=2,5,IF(RANK(AX11,AX10:AX71,0)=3,4,IF(RANK(AX11,AX10:AX71,0)=4,3,IF(RANK(AX11,AX10:AX71,0)=5,2,0))))))</f>
        <v>#VALUE!</v>
      </c>
      <c r="AZ11" s="100" t="e">
        <f>IF(AW10=2,AR10,0)+IF(AW11=2,AR11,0)+IF(AW12=2,AR12,0)+IF(AW13=2,AR13,0)+IF(AW14=2,AR14,0)+IF(AW15=2,AR15,0)+IF(AW16=2,AR16,0)+IF(AW17=2,AR17,0)+IF(AW18=2,AR18,0)+IF(AW19=2,AR19,0)+IF(AW20=2,AR20,0)+IF(AW21=2,AR21,0)+IF(AW22=2,AR22,0)+IF(AW23=2,AR23,0)+IF(AW24=2,AR24,0)+IF(AW25=2,AR25,0)+IF(AW26=2,AR26,0)+IF(AW27=2,AR27,0)+IF(AW28=2,AR28,0)+IF(AW29=2,AR29,0)</f>
        <v>#VALUE!</v>
      </c>
      <c r="BA11" s="98" t="e">
        <f>IF(AW10=2,AS10,0)+IF(AW11=2,AS11,0)+IF(AW12=2,AS12,0)+IF(AW13=2,AS13,0)+IF(AW14=2,AS14,0)+IF(AW15=2,AS15,0)+IF(AW16=2,AS16,0)+IF(AW17=2,AS17,0)+IF(AW18=2,AS18,0)+IF(AW19=2,AS19,0)+IF(AW20=2,AS20,0)+IF(AW21=2,AS21,0)+IF(AW22=2,AS22,0)+IF(AW23=2,AS23,0)+IF(AW24=2,AS24,0)+IF(AW25=2,AS25,0)+IF(AW26=2,AS26,0)+IF(AW27=2,AS27,0)+IF(AW28=2,AS28,0)+IF(AW29=2,AS29,0)</f>
        <v>#VALUE!</v>
      </c>
      <c r="BB11" s="98" t="e">
        <f>IF(AW10=2,O10,IF(AW11=2,O11,IF(AW12=2,O12,IF(AW13=2,O13,IF(AW14=2,O14,IF(AW15=2,O15,IF(AW16=2,O16,BC11)))))))</f>
        <v>#VALUE!</v>
      </c>
      <c r="BC11" s="98" t="e">
        <f>IF(AW17=2,O17,IF(AW18=2,O18,IF(AW19=2,O19,IF(AW20=2,O20,IF(AW21=2,O21,IF(AW22=2,O22,IF(AW23=2,O23,BD11)))))))</f>
        <v>#VALUE!</v>
      </c>
      <c r="BD11" s="98" t="e">
        <f>IF(AW24=2,O24,IF(AW25=2,O25,IF(AW26=2,O26,IF(AW27=2,O27,IF(AW28=2,O28,IF(AW29=2,O29,""))))))</f>
        <v>#VALUE!</v>
      </c>
      <c r="BE11" s="98" t="e">
        <f>IF(AW10=2,P10,0)+IF(AW11=2,P11,0)+IF(AW12=2,P12,0)+IF(AW13=2,P13,0)+IF(AW14=2,P14,0)+IF(AW15=2,P15,0)+IF(AW16=2,P16,0)+IF(AW17=2,P17,0)+IF(AW18=2,P18,0)+IF(AW19=2,P19,0)+IF(AW20=2,P20,0)+IF(AW21=2,P21,0)+IF(AW22=2,P22,0)+IF(AW23=2,P23,0)+IF(AW24=2,P24,0)+IF(AW25=2,P25,0)+IF(AW26=2,P26,0)+IF(AW27=2,P27,0)+IF(AW28=2,P28,0)+IF(AW29=2,P29,0)</f>
        <v>#VALUE!</v>
      </c>
      <c r="BF11" s="98" t="e">
        <f>IF(AW10=2,R10,0)+IF(AW11=2,R11,0)+IF(AW12=2,R12,0)+IF(AW13=2,R13,0)+IF(AW14=2,R14,0)+IF(AW15=2,R15,0)+IF(AW16=2,R16,0)+IF(AW17=2,R17,0)+IF(AW18=2,R18,0)+IF(AW19=2,R19,0)+IF(AW20=2,R20,0)+IF(AW21=2,R21,0)+IF(AW22=2,R22,0)+IF(AW23=2,R23,0)+IF(AW24=2,R24,0)+IF(AW25=2,R25,0)+IF(AW26=2,R26,0)+IF(AW27=2,R27,0)+IF(AW28=2,R28,0)+IF(AW29=2,R29,0)</f>
        <v>#VALUE!</v>
      </c>
      <c r="BG11" s="98" t="e">
        <f>IF(AW10=2,T10,0)+IF(AW11=2,T11,0)+IF(AW12=2,T12,0)+IF(AW13=2,T13,0)+IF(AW14=2,T14,0)+IF(AW15=2,T15,0)+IF(AW16=2,T16,0)+IF(AW17=2,T17,0)+IF(AW18=2,T18,0)+IF(AW19=2,T19,0)+IF(AW20=2,T20,0)+IF(AW21=2,T21,0)+IF(AW22=2,T22,0)+IF(AW23=2,T23,0)+IF(AW24=2,T24,0)+IF(AW25=2,T25,0)+IF(AW26=2,T26,0)+IF(AW27=2,T27,0)+IF(AW28=2,T28,0)+IF(AW29=2,T29,0)</f>
        <v>#VALUE!</v>
      </c>
      <c r="BH11" s="98" t="e">
        <f>IF(AW10=2,W10,0)+IF(AW11=2,W11,0)+IF(AW12=2,W12,0)+IF(AW13=2,W13,0)+IF(AW14=2,W14,0)+IF(AW15=2,W15,0)+IF(AW16=2,W16,0)+IF(AW17=2,W17,0)+IF(AW18=2,W18,0)+IF(AW19=2,W19,0)+IF(AW20=2,W20,0)+IF(AW21=2,W21,0)+IF(AW22=2,W22,0)+IF(AW23=2,W23,0)+IF(AW24=2,W24,0)+IF(AW25=2,W25,0)+IF(AW26=2,W26,0)+IF(AW27=2,W27,0)+IF(AW28=2,W28,0)+IF(AW29=2,W29,0)</f>
        <v>#VALUE!</v>
      </c>
      <c r="BI11" s="98" t="e">
        <f>IF(AW10=2,Z10,0)+IF(AW11=2,Z11,0)+IF(AW12=2,Z12,0)+IF(AW13=2,Z13,0)+IF(AW14=2,Z14,0)+IF(AW15=2,Z15,0)+IF(AW16=2,Z16,0)+IF(AW17=2,Z17,0)+IF(AW18=2,Z18,0)+IF(AW19=2,Z19,0)+IF(AW20=2,Z20,0)+IF(AW21=2,Z21,0)+IF(AW22=2,Z22,0)+IF(AW23=2,Z23,0)+IF(AW24=2,Z24,0)+IF(AW25=2,Z25,0)+IF(AW26=2,Z26,0)+IF(AW27=2,Z27,0)+IF(AW28=2,Z28,0)+IF(AW29=2,Z29,0)</f>
        <v>#VALUE!</v>
      </c>
      <c r="BJ11" s="98" t="e">
        <f>IF(AW10=2,AD10,0)+IF(AW11=2,AD11,0)+IF(AW12=2,AD12,0)+IF(AW13=2,AD13,0)+IF(AW14=2,AD14,0)+IF(AW15=2,AD15,0)+IF(AW16=2,AD16,0)+IF(AW17=2,AD17,0)+IF(AW18=2,AD18,0)+IF(AW19=2,AD19,0)+IF(AW20=2,AD20,0)+IF(AW21=2,AD21,0)+IF(AW22=2,AD22,0)+IF(AW23=2,AD23,0)+IF(AW24=2,AD24,0)+IF(AW25=2,AD25,0)+IF(AW26=2,AD26,0)+IF(AW27=2,AD27,0)+IF(AW28=2,AD28,0)+IF(AW29=2,AD29,0)</f>
        <v>#VALUE!</v>
      </c>
      <c r="BK11" s="98" t="e">
        <f>IF(AW10=2,AI10,0)+IF(AW11=2,AI11,0)+IF(AW12=2,AI12,0)+IF(AW13=2,AI13,0)+IF(AW14=2,AI14,0)+IF(AW15=2,AI15,0)+IF(AW16=2,AI16,0)+IF(AW17=2,AI17,0)+IF(AW18=2,AI18,0)+IF(AW19=2,AI19,0)+IF(AW20=2,AI20,0)+IF(AW21=2,AI21,0)+IF(AW22=2,AI22,0)+IF(AW23=2,AI23,0)+IF(AW24=2,AI24,0)+IF(AW25=2,AI25,0)+IF(AW26=2,AI26,0)+IF(AW27=2,AI27,0)+IF(AW28=2,AI28,0)+IF(AW29=2,AI29,0)</f>
        <v>#VALUE!</v>
      </c>
      <c r="BL11" s="99" t="e">
        <f>IF(AW10=2,AN10,0)+IF(AW11=2,AN11,0)+IF(AW12=2,AN12,0)+IF(AW13=2,AN13,0)+IF(AW14=2,AN14,0)+IF(AW15=2,AN15,0)+IF(AW16=2,AN16,0)+IF(AW17=2,AN17,0)+IF(AW18=2,AN18,0)+IF(AW19=2,AN19,0)+IF(AW20=2,AN20,0)+IF(AW21=2,AN21,0)+IF(AW22=2,AN22,0)+IF(AW23=2,AN23,0)+IF(AW24=2,AN24,0)+IF(AW25=2,AN25,0)+IF(AW26=2,AN26,0)+IF(AW27=2,AN27,0)+IF(AW28=2,AN28,0)+IF(AW29=2,AN29,0)</f>
        <v>#VALUE!</v>
      </c>
      <c r="BM11" s="98" t="str">
        <f>[2]DB!CX11</f>
        <v>Anderup</v>
      </c>
      <c r="BN11" s="98">
        <f>IF(BM11=O10,P10,0)+IF(BM11=O11,P11,0)+IF(BM11=O12,P12,0)+IF(BM11=O13,P13,0)+IF(BM11=O14,P14,0)+IF(BM11=O15,P15,0)+IF(BM11=O16,P16,0)+IF(BM11=O17,P17,0)+IF(BM11=O18,P18,0)+IF(BM11=O19,P19,0)+IF(BM11=O20,P20,0)+IF(BM11=O21,P21,0)+IF(BM11=O22,P22,0)+IF(BM11=O23,P23,0)+IF(BM11=O24,P24,0)+IF(BM11=O25,P25,0)+IF(BM11=O26,P26,0)+IF(BM11=O27,P27,0)+IF(BM11=O28,P28,0)+IF(BM11=O29,P29,0)+IF(BM11=O31,P31,0)+IF(BM11=O32,P32,0)+IF(BM11=O33,P33,0)+IF(BM11=O34,P34,0)+IF(BM11=O35,P35,0)+IF(BM11=O36,P36,0)+IF(BM11=O37,P37,0)+IF(BM11=O38,P38,0)+IF(BM11=O39,P39,0)+IF(BM11=O40,P40,0)+BO11</f>
        <v>3</v>
      </c>
      <c r="BO11" s="98">
        <f>IF(BM11=O41,P41,0)+IF(BM11=O42,P42,0)+IF(BM11=O43,P43,0)+IF(BM11=O44,P44,0)+IF(BM11=O45,P45,0)+IF(BM11=O46,P46,0)+IF(BM11=O47,P47,0)+IF(BM11=O48,P48,0)+IF(BM11=O49,P49,0)+IF(BM11=O50,P50,0)+IF(BM11=O52,P52,0)+IF(BM11=O53,P53,0)+IF(BM11=O54,P54,0)+IF(BM11=O55,P55,0)+IF(BM11=O56,P56,0)+IF(BM11=O57,P57,0)+IF(BM11=O58,P58,0)+IF(BM11=O59,P59,0)+IF(BM11=O60,P60,0)+IF(BM11=O61,P61,0)+IF(BM11=O62,P62,0)+IF(BM11=O63,P63,0)+IF(BM11=O64,P64,0)+IF(BM11=O65,P65,0)+IF(BM11=O66,P66,0)+IF(BM11=O67,P67,0)+IF(BM11=O68,P68,0)+IF(BM11=O69,P69,0)+IF(BM11=O70,P70,0)+IF(BM11=O71,P71,0)</f>
        <v>0</v>
      </c>
      <c r="BP11" s="98">
        <f>[2]DB!DF11</f>
        <v>0</v>
      </c>
      <c r="BQ11" s="98">
        <f>IF(BM11=O10,R10,0)+IF(BM11=O11,R11,0)+IF(BM11=O12,R12,0)+IF(BM11=O13,R13,0)+IF(BM11=O14,R14,0)+IF(BM11=O15,R15,0)+IF(BM11=O16,R16,0)+IF(BM11=O17,R17,0)+IF(BM11=O18,R18,0)+IF(BM11=O19,R19,0)+IF(BM11=O20,R20,0)+IF(BM11=O21,R21,0)+IF(BM11=O22,R22,0)+IF(BM11=O23,R23,0)+IF(BM11=O24,R24,0)+IF(BM11=O25,R25,0)+IF(BM11=O26,R26,0)+IF(BM11=O27,R27,0)+IF(BM11=O28,R28,0)+IF(BM11=O29,R29,0)+IF(BM11=O31,R31,0)+IF(BM11=O32,R32,0)+IF(BM11=O33,R33,0)+IF(BM11=O34,R34,0)+IF(BM11=O35,R35,0)+IF(BM11=O36,R36,0)+IF(BM11=O37,R37,0)+IF(BM11=O38,R38,0)+IF(BM11=O39,R39,0)+IF(BM11=O40,R40,0)+BR11</f>
        <v>0</v>
      </c>
      <c r="BR11" s="98">
        <f>IF(BM11=O41,R41,0)+IF(BM11=O42,R42,0)+IF(BM11=O43,R43,0)+IF(BM11=O44,R44,0)+IF(BM11=O45,R45,0)+IF(BM11=O46,R46,0)+IF(BM11=O47,R47,0)+IF(BM11=O48,R48,0)+IF(BM11=O49,R49,0)+IF(BM11=O50,R50,0)+IF(BM11=O52,R52,0)+IF(BM11=O53,R53,0)+IF(BM11=O54,R54,0)+IF(BM11=O55,R55,0)+IF(BM11=O56,R56,0)+IF(BM11=O57,R57,0)+IF(BM11=O58,R58,0)+IF(BM11=O59,R59,0)+IF(BM11=O60,R60,0)+IF(BM11=O61,R61,0)+IF(BM11=O62,R62,0)+IF(BM11=O63,R63,0)+IF(BM11=O64,R64,0)+IF(BM11=O65,R65,0)+IF(BM11=O66,R66,0)+IF(BM11=O67,R67,0)+IF(BM11=O68,R68,0)+IF(BM11=O69,R69,0)+IF(BM11=O70,R70,0)+IF(BM11=O71,R71,0)</f>
        <v>0</v>
      </c>
      <c r="BS11" s="98">
        <v>0</v>
      </c>
      <c r="BT11" s="98">
        <f>IF(BM11=O10,T10,0)+IF(BM11=O11,T11,0)+IF(BM11=O12,T12,0)+IF(BM11=O13,T13,0)+IF(BM11=O14,T14,0)+IF(BM11=O15,T15,0)+IF(BM11=O16,T16,0)+IF(BM11=O17,T17,0)+IF(BM11=O18,T18,0)+IF(BM11=O19,T19,0)+IF(BM11=O20,T20,0)+IF(BM11=O21,T21,0)+IF(BM11=O22,T22,0)+IF(BM11=O23,T23,0)+IF(BM11=O24,T24,0)+IF(BM11=O25,T25,0)+IF(BM11=O26,T26,0)+IF(BM11=O27,T27,0)+IF(BM11=O28,T28,0)+IF(BM11=O29,T29,0)+IF(BM11=O31,T31,0)+IF(BM11=O32,T32,0)+IF(BM11=O33,T33,0)+IF(BM11=O34,T34,0)+IF(BM11=O35,T35,0)+IF(BM11=O36,T36,0)+IF(BM11=O37,T37,0)+IF(BM11=O38,T38,0)+IF(BM11=O39,T39,0)+IF(BM11=O40,T40,0)+BU11</f>
        <v>0</v>
      </c>
      <c r="BU11" s="98">
        <f>IF(BM11=O41,T41,0)+IF(BM11=O42,T42,0)+IF(BM11=O43,T43,0)+IF(BM11=O44,T44,0)+IF(BM11=O45,T45,0)+IF(BM11=O46,T46,0)+IF(BM11=O47,T47,0)+IF(BM11=O48,T48,0)+IF(BM11=O49,T49,0)+IF(BM11=O50,T50,0)+IF(BM11=O52,T52,0)+IF(BM11=O53,T53,0)+IF(BM11=O54,T54,0)+IF(BM11=O55,T55,0)+IF(BM11=O56,T56,0)+IF(BM11=O57,T57,0)+IF(BM11=O58,T58,0)+IF(BM11=O59,T59,0)+IF(BM11=O60,T60,0)+IF(BM11=O61,T61,0)+IF(BM11=O62,T62,0)+IF(BM11=O63,T63,0)+IF(BM11=O64,T64,0)+IF(BM11=O65,T65,0)+IF(BM11=O66,T66,0)+IF(BM11=O67,T67,0)+IF(BM11=O68,T68,0)+IF(BM11=O69,T69,0)+IF(BM11=O70,T70,0)+IF(BM11=O71,T71,0)</f>
        <v>0</v>
      </c>
      <c r="BV11" s="98">
        <f>[2]DB!DJ11</f>
        <v>0</v>
      </c>
      <c r="BW11" s="98" t="e">
        <f>IF(AND(BQ11=0,BT11=0),IF(BM11=O10,AY10,0)+IF(BM11=O11,AY11,0)+IF(BM11=O12,AY12,0)+IF(BM11=O13,AY13,0)+IF(BM11=O14,AY14,0)+IF(BM11=O15,AY15,0)+IF(BM11=O16,AY16,0)+IF(BM11=O17,AY17,0)+IF(BM11=O18,AY18,0)+IF(BM11=O19,AY19,0)+IF(BM11=O20,AY20,0)+IF(BM11=O21,AY21,0)+IF(BM11=O22,AY22,0)+IF(BM11=O23,AY23,0)+IF(BM11=O24,AY24,0)+IF(BM11=O25,AY25,0)+IF(BM11=O26,AY26,0)+IF(BM11=O27,AY27,0)+IF(BM11=O28,AY28,0)+IF(BM11=O29,AY29,0)+IF(BM11=O31,AY31,0)+IF(BM11=O32,AY32,0)+IF(BM11=O33,AY33,0)+IF(BM11=O34,AY34,0)+IF(BM11=O35,AY35,0)+IF(BM11=O36,AY36,0)+IF(BM11=O37,AY37,0)+IF(BM11=O38,AY38,0)+IF(BM11=O39,AY39,0)+IF(BM11=O40,AY40,0)+BX11,0)</f>
        <v>#VALUE!</v>
      </c>
      <c r="BX11" s="98">
        <f>IF(BM11=O41,AY41,0)+IF(BM11=O42,AY42,0)+IF(BM11=O43,AY43,0)+IF(BM11=O44,AY44,0)+IF(BM11=O45,AY45,0)+IF(BM11=O46,AY46,0)+IF(BM11=O47,AY47,0)+IF(BM11=O48,AY48,0)+IF(BM11=O49,AY49,0)+IF(BM11=O50,AY50,0)+IF(BM11=O52,AY52,0)+IF(BM11=O53,AY53,0)+IF(BM11=O54,AY54,0)+IF(BM11=O55,AY55,0)+IF(BM11=O56,AY56,0)+IF(BM11=O57,AY57,0)+IF(BM11=O58,AY58,0)+IF(BM11=O59,AY59,0)+IF(BM11=O60,AY60,0)+IF(BM11=O61,AY61,0)+IF(BM11=O62,AY62,0)+IF(BM11=O63,AY63,0)+IF(BM11=O64,AY64,0)+IF(BM11=O65,AY65,0)+IF(BM11=O66,AY66,0)+IF(BM11=O67,AY67,0)+IF(BM11=O68,AY68,0)+IF(BM11=O69,AY69,0)+IF(BM11=O70,AY70,0)+IF(BM11=O71,AY71,0)</f>
        <v>0</v>
      </c>
      <c r="BY11" s="98">
        <f>[2]DB!DL11</f>
        <v>1</v>
      </c>
      <c r="BZ11" s="98" t="e">
        <f t="shared" si="4"/>
        <v>#VALUE!</v>
      </c>
      <c r="CA11" s="98">
        <f>[2]DB!DN11</f>
        <v>1</v>
      </c>
      <c r="CB11" s="98" t="e">
        <f t="shared" si="5"/>
        <v>#VALUE!</v>
      </c>
      <c r="CC11" s="98">
        <f>[2]DB!DP11</f>
        <v>2</v>
      </c>
      <c r="CD11" s="98" t="e">
        <f t="shared" si="6"/>
        <v>#VALUE!</v>
      </c>
      <c r="CE11" s="98">
        <f>[2]DB!DR11</f>
        <v>1</v>
      </c>
      <c r="CF11" s="98" t="e">
        <f t="shared" si="7"/>
        <v>#VALUE!</v>
      </c>
      <c r="CG11" s="98">
        <f>[2]DB!DT11</f>
        <v>0</v>
      </c>
      <c r="CH11" s="98" t="e">
        <f t="shared" si="8"/>
        <v>#VALUE!</v>
      </c>
      <c r="CI11" s="98">
        <f>[2]DB!DV11</f>
        <v>26</v>
      </c>
      <c r="CJ11" s="98" t="e">
        <f t="shared" ref="CJ11:CJ69" si="17">IF(AND(BQ11=0,BT11=0),(BZ11*10)+(CB11*5)+(CD11*4)+(CF11*3)+(CH11*2),0)</f>
        <v>#VALUE!</v>
      </c>
      <c r="CK11" s="98" t="e">
        <f t="shared" ref="CK11:CK69" si="18">IF(AND(BQ11=0,BT11=0),(BZ11*10000)+(CB11*1000)+(CD11*100)+(CF11*10)+(CH11*1),0)</f>
        <v>#VALUE!</v>
      </c>
      <c r="CL11" s="98" t="e">
        <f>RANK(CJ11,CJ10:CJ69,0)</f>
        <v>#VALUE!</v>
      </c>
      <c r="CM11" s="98" t="e">
        <f>IF(AND(CL11=CL10,CK11&lt;CK10),1,0)+IF(AND(CL11=CL11,CK11&lt;CK11),1,0)+IF(AND(CL11=CL12,CK11&lt;CK12),1,0)+IF(AND(CL11=CL13,CK11&lt;CK13),1,0)+IF(AND(CL11=CL14,CK11&lt;CK14),1,0)+IF(AND(CL11=CL15,CK11&lt;CK15),1,0)+IF(AND(CL11=CL16,CK11&lt;CK16),1,0)+IF(AND(CL11=CL17,CK11&lt;CK17),1,0)+IF(AND(CL11=CL18,CK11&lt;CK18),1,0)+IF(AND(CL11=CL19,CK11&lt;CK19),1,0)+IF(AND(CL11=CL20,CK11&lt;CK20),1,0)+IF(AND(CL11=CL21,CK11&lt;CK21),1,0)+IF(AND(CL11=CL22,CK11&lt;CK22),1,0)+IF(AND(CL11=CL23,CK11&lt;CK23),1,0)+IF(AND(CL11=CL24,CK11&lt;CK24),1,0)+IF(AND(CL11=CL25,CK11&lt;CK25),1,0)+IF(AND(CL11=CL26,CK11&lt;CK26),1,0)+IF(AND(CL11=CL27,CK11&lt;CK27),1,0)+IF(AND(CL11=CL28,CK11&lt;CK28),1,0)+IF(AND(CL11=CL29,CK11&lt;CK29),1,0)+CN11+CO11</f>
        <v>#VALUE!</v>
      </c>
      <c r="CN11" s="98" t="e">
        <f>IF(AND(CL11=CL30,CK11&lt;CK30),1,0)+IF(AND(CL11=CL31,CK11&lt;CK31),1,0)+IF(AND(CL11=CL32,CK11&lt;CK32),1,0)+IF(AND(CL11=CL33,CK11&lt;CK33),1,0)+IF(AND(CL11=CL34,CK11&lt;CK34),1,0)+IF(AND(CL11=CL35,CK11&lt;CK35),1,0)+IF(AND(CL11=CL36,CK11&lt;CK36),1,0)+IF(AND(CL11=CL37,CK11&lt;CK37),1,0)+IF(AND(CL11=CL38,CK11&lt;CK38),1,0)+IF(AND(CL11=CL39,CK11&lt;CK39),1,0)+IF(AND(CL11=CL40,CK11&lt;CK40),1,0)+IF(AND(CL11=CL41,CK11&lt;CK41),1,0)+IF(AND(CL11=CL42,CK11&lt;CK42),1,0)+IF(AND(CL11=CL43,CK11&lt;CK43),1,0)+IF(AND(CL11=CL44,CK11&lt;CK44),1,0)+IF(AND(CL11=CL45,CK11&lt;CK45),1,0)+IF(AND(CL11=CL46,CK11&lt;CK46),1,0)+IF(AND(CL11=CL47,CK11&lt;CK47),1,0)+IF(AND(CL11=CL48,CK11&lt;CK48),1,0)+IF(AND(CL11=CL49,CK11&lt;CK49),1,0)</f>
        <v>#VALUE!</v>
      </c>
      <c r="CO11" s="98" t="e">
        <f>IF(AND(CL11=CL50,CK11&lt;CK50),1,0)+IF(AND(CL11=CL51,CK11&lt;CK51),1,0)+IF(AND(CL11=CL52,CK11&lt;CK52),1,0)+IF(AND(CL11=CL53,CK11&lt;CK53),1,0)+IF(AND(CL11=CL54,CK11&lt;CK54),1,0)+IF(AND(CL11=CL55,CK11&lt;CK55),1,0)+IF(AND(CL11=CL56,CK11&lt;CK56),1,0)+IF(AND(CL11=CL57,CK11&lt;CK57),1,0)+IF(AND(CL11=CL58,CK11&lt;CK58),1,0)+IF(AND(CL11=CL59,CK11&lt;CK59),1,0)+IF(AND(CL11=CL60,CK11&lt;CK60),1,0)+IF(AND(CL11=CL61,CK11&lt;CK61),1,0)+IF(AND(CL11=CL62,CK11&lt;CK62),1,0)+IF(AND(CL11=CL63,CK11&lt;CK63),1,0)+IF(AND(CL11=CL64,CK11&lt;CK64),1,0)+IF(AND(CL11=CL65,CK11&lt;CK65),1,0)+IF(AND(CL11=CL66,CK11&lt;CK66),1,0)+IF(AND(CL11=CL67,CK11&lt;CK67),1,0)+IF(AND(CL11=CL68,CK11&lt;CK68),1,0)+IF(AND(CL11=CL69,CK11&lt;CK69),1,0)</f>
        <v>#VALUE!</v>
      </c>
      <c r="CP11" s="98">
        <f>[2]DB!CV11</f>
        <v>2</v>
      </c>
      <c r="CQ11" s="98" t="e">
        <f t="shared" si="9"/>
        <v>#VALUE!</v>
      </c>
      <c r="CR11" s="98" t="e">
        <f t="shared" ref="CR11:CR69" si="19">CQ11+CS11</f>
        <v>#VALUE!</v>
      </c>
      <c r="CS11" s="98" t="e">
        <f>IF(AND(CQ11=CQ10,BN11&gt;BN10),1,0)+IF(AND(CQ11=CQ11,BN11&gt;BN11),1,0)+IF(AND(CQ11=CQ12,BN11&gt;BN12),1,0)+IF(AND(CQ11=CQ13,BN11&gt;BN13),1,0)+IF(AND(CQ11=CQ14,BN11&gt;BN14),1,0)+IF(AND(CQ11=CQ15,BN11&gt;BN15),1,0)+IF(AND(CQ11=CQ16,BN11&gt;BN16),1,0)+IF(AND(CQ11=CQ17,BN11&gt;BN17),1,0)+IF(AND(CQ11=CQ18,BN11&gt;BN18),1,0)+IF(AND(CQ11=CQ19,BN11&gt;BN19),1,0)+IF(AND(CQ11=CQ20,BN11&gt;BN20),1,0)+IF(AND(CQ11=CQ21,BN11&gt;BN21),1,0)+IF(AND(CQ11=CQ22,BN11&gt;BN22),1,0)+IF(AND(CQ11=CQ23,BN11&gt;BN23),1,0)+IF(AND(CQ11=CQ24,BN11&gt;BN24),1,0)+IF(AND(CQ11=CQ25,BN11&gt;BN25),1,0)+IF(AND(CQ11=CQ26,BN11&gt;BN26),1,0)+IF(AND(CQ11=CQ27,BN11&gt;BN27),1,0)+IF(AND(CQ11=CQ28,BN11&gt;BN28),1,0)+IF(AND(CQ11=CQ29,BN11&gt;BN29),1,0)+CT11+CU11</f>
        <v>#VALUE!</v>
      </c>
      <c r="CT11" s="98" t="e">
        <f>IF(AND(CQ11=CQ30,BN11&gt;BN30),1,0)+IF(AND(CQ11=CQ31,BN11&gt;BN31),1,0)+IF(AND(CQ11=CQ32,BN11&gt;BN32),1,0)+IF(AND(CQ11=CQ33,BN11&gt;BN33),1,0)+IF(AND(CQ11=CQ34,BN11&gt;BN34),1,0)+IF(AND(CQ11=CQ35,BN11&gt;BN35),1,0)+IF(AND(CQ11=CQ36,BN11&gt;BN36),1,0)+IF(AND(CQ11=CQ37,BN11&gt;BN37),1,0)+IF(AND(CQ11=CQ38,BN11&gt;BN38),1,0)+IF(AND(CQ11=CQ39,BN11&gt;BN39),1,0)+IF(AND(CQ11=CQ40,BN11&gt;BN40),1,0)+IF(AND(CQ11=CQ41,BN11&gt;BN41),1,0)+IF(AND(CQ11=CQ42,BN11&gt;BN42),1,0)+IF(AND(CQ11=CQ43,BN11&gt;BN43),1,0)+IF(AND(CQ11=CQ44,BN11&gt;BN44),1,0)+IF(AND(CQ11=CQ45,BN11&gt;BN45),1,0)+IF(AND(CQ11=CQ46,BN11&gt;BN46),1,0)+IF(AND(CQ11=CQ47,BN11&gt;BN47),1,0)+IF(AND(CQ11=CQ48,BN11&gt;BN48),1,0)+IF(AND(CQ11=CQ49,BN11&gt;BN49),1,0)</f>
        <v>#VALUE!</v>
      </c>
      <c r="CU11" s="99" t="e">
        <f>IF(AND(CQ11=CQ50,BN11&gt;BN50),1,0)+IF(AND(CQ11=CQ51,BN11&gt;BN51),1,0)+IF(AND(CQ11=CQ52,BN11&gt;BN52),1,0)+IF(AND(CQ11=CQ53,BN11&gt;BN53),1,0)+IF(AND(CQ11=CQ54,BN11&gt;BN54),1,0)+IF(AND(CQ11=CQ55,BN11&gt;BN55),1,0)+IF(AND(CQ11=CQ56,BN11&gt;BN56),1,0)+IF(AND(CQ11=CQ57,BN11&gt;BN57),1,0)+IF(AND(CQ11=CQ58,BN11&gt;BN58),1,0)+IF(AND(CQ11=CQ59,BN11&gt;BN59),1,0)+IF(AND(CQ11=CQ60,BN11&gt;BN60),1,0)+IF(AND(CQ11=CQ61,BN11&gt;BN61),1,0)+IF(AND(CQ11=CQ62,BN11&gt;BN62),1,0)+IF(AND(CQ11=CQ63,BN11&gt;BN63),1,0)+IF(AND(CQ11=CQ64,BN11&gt;BN64),1,0)+IF(AND(CQ11=CQ65,BN11&gt;BN65),1,0)+IF(AND(CQ11=CQ66,BN11&gt;BN66),1,0)+IF(AND(CQ11=CQ67,BN11&gt;BN67),1,0)+IF(AND(CQ11=CQ68,BN11&gt;BN68),1,0)+IF(AND(CQ11=CQ69,BN11&gt;BN69),1,0)</f>
        <v>#VALUE!</v>
      </c>
      <c r="CV11" s="100" t="e">
        <f>IF(CR10=2,CQ10,0)+IF(CR11=2,CQ11,0)+IF(CR12=2,CQ12,0)+IF(CR13=2,CQ13,0)+IF(CR14=2,CQ14,0)+IF(CR15=2,CQ15,0)+IF(CR16=2,CQ16,0)+IF(CR17=2,CQ17,0)+IF(CR18=2,CQ18,0)+IF(CR19=2,CQ19,0)+IF(CR20=2,CQ20,0)+IF(CR21=2,CQ21,0)+IF(CR22=2,CQ22,0)+IF(CR23=2,CQ23,0)+IF(CR24=2,CQ24,0)+IF(CR25=2,CQ25,0)+IF(CR26=2,CQ26,0)+IF(CR27=2,CQ27,0)+IF(CR28=2,CQ28,0)+IF(CR29=2,CQ29,0)+IF(CR30=2,CQ30,0)+IF(CR31=2,CQ31,0)+IF(CR32=2,CQ32,0)+IF(CR33=2,CQ33,0)+IF(CR34=2,CQ34,0)+IF(CR35=2,CQ35,0)+IF(CR36=2,CQ36,0)+IF(CR37=2,CQ37,0)+IF(CR38=2,CQ38,0)+IF(CR39=2,CQ39,0)+CW11</f>
        <v>#VALUE!</v>
      </c>
      <c r="CW11" s="98" t="e">
        <f>IF(CR40=2,CQ40,0)+IF(CR41=2,CQ41,0)+IF(CR42=2,CQ42,0)+IF(CR43=2,CQ43,0)+IF(CR44=2,CQ44,0)+IF(CR45=2,CQ45,0)+IF(CR46=2,CQ46,0)+IF(CR47=2,CQ47,0)+IF(CR48=2,CQ48,0)+IF(CR49=2,CQ49,0)+IF(CR50=2,CQ50,0)+IF(CR51=2,CQ51,0)+IF(CR52=2,CQ52,0)+IF(CR53=2,CQ53,0)+IF(CR54=2,CQ54,0)+IF(CR55=2,CQ55,0)+IF(CR56=2,CQ56,0)+IF(CR57=2,CQ57,0)+IF(CR58=2,CQ58,0)+IF(CR59=2,CQ59,0)+IF(CR60=2,CQ60,0)+IF(CR61=2,CQ61,0)+IF(CR62=2,CQ62,0)+IF(CR63=2,CQ63,0)+IF(CR64=2,CQ64,0)+IF(CR65=2,CQ65,0)+IF(CR66=2,CQ66,0)+IF(CR67=2,CQ67,0)+IF(CR68=2,CQ68,0)+IF(CR69=2,CQ69,0)</f>
        <v>#VALUE!</v>
      </c>
      <c r="CX11" s="98" t="e">
        <f>IF(CR10=2,BM10,IF(CR11=2,BM11,IF(CR12=2,BM12,IF(CR13=2,BM13,IF(CR14=2,BM14,IF(CR15=2,BM15,IF(CR16=2,BM16,IF(CR17=2,BM17,CY11))))))))</f>
        <v>#VALUE!</v>
      </c>
      <c r="CY11" s="98" t="e">
        <f>IF(CR18=2,BM18,IF(CR19=2,BM19,IF(CR20=2,BM20,IF(CR21=2,BM21,IF(CR22=2,BM22,IF(CR23=2,BM23,IF(CR24=2,BM24,IF(CR25=2,BM25,CZ11))))))))</f>
        <v>#VALUE!</v>
      </c>
      <c r="CZ11" s="98" t="e">
        <f>IF(CR26=2,BM26,IF(CR27=2,BM27,IF(CR28=2,BM28,IF(CR29=2,BM29,IF(CR30=2,BM30,IF(CR31=2,BM31,IF(CR32=2,BM32,IF(CR33=2,BM33,DA11))))))))</f>
        <v>#VALUE!</v>
      </c>
      <c r="DA11" s="98" t="e">
        <f>IF(CR34=2,BM34,IF(CR35=2,BM35,IF(CR36=2,BM36,IF(CR37=2,BM37,IF(CR38=2,BM38,IF(CR39=2,BM39,IF(CR40=2,BM40,IF(CR41=2,BM41,DB11))))))))</f>
        <v>#VALUE!</v>
      </c>
      <c r="DB11" s="98" t="e">
        <f>IF(CR42=2,BM42,IF(CR43=2,BM43,IF(CR44=2,BM44,IF(CR45=2,BM45,IF(CR46=2,BM46,IF(CR47=2,BM47,IF(CR48=2,BM48,IF(CR49=2,BM49,DC11))))))))</f>
        <v>#VALUE!</v>
      </c>
      <c r="DC11" s="98" t="e">
        <f>IF(CR50=2,BM50,IF(CR51=2,BM51,IF(CR52=2,BM52,IF(CR53=2,BM53,IF(CR54=2,BM54,IF(CR55=2,BM55,IF(CR56=2,BM56,IF(CR57=2,BM57,DD11))))))))</f>
        <v>#VALUE!</v>
      </c>
      <c r="DD11" s="98" t="e">
        <f>IF(CR58=2,BM58,IF(CR59=2,BM59,IF(CR60=2,BM60,IF(CR61=2,BM61,IF(CR62=2,BM62,IF(CR63=2,BM63,IF(CR64=2,BM64,IF(CR65=2,BM65,DE11))))))))</f>
        <v>#VALUE!</v>
      </c>
      <c r="DE11" s="98" t="e">
        <f>IF(CR66=2,BM66,IF(CR67=2,BM67,IF(CR68=2,BM68,BM69)))</f>
        <v>#VALUE!</v>
      </c>
      <c r="DF11" s="98" t="e">
        <f>IF(CR10=2,BQ10,0)+IF(CR11=2,BQ11,0)+IF(CR12=2,BQ12,0)+IF(CR13=2,BQ13,0)+IF(CR14=2,BQ14,0)+IF(CR15=2,BQ15,0)+IF(CR16=2,BQ16,0)+IF(CR17=2,BQ17,0)+IF(CR18=2,BQ18,0)+IF(CR19=2,BQ19,0)+IF(CR20=2,BQ20,0)+IF(CR21=2,BQ21,0)+IF(CR22=2,BQ22,0)+IF(CR23=2,BQ23,0)+IF(CR24=2,BQ24,0)+IF(CR25=2,BQ25,0)+IF(CR26=2,BQ26,0)+IF(CR27=2,BQ27,0)+IF(CR28=2,BQ28,0)+IF(CR29=2,BQ29,0)+IF(CR30=2,BQ30,0)+IF(CR31=2,BQ31,0)+IF(CR32=2,BQ32,0)+IF(CR33=2,BQ33,0)+IF(CR34=2,BQ34,0)+IF(CR35=2,BQ35,0)+IF(CR36=2,BQ36,0)+IF(CR37=2,BQ37,0)+IF(CR38=2,BQ38,0)+IF(CR39=2,BQ39,0)+DG11</f>
        <v>#VALUE!</v>
      </c>
      <c r="DG11" s="98" t="e">
        <f>IF(CR40=2,BQ40,0)+IF(CR41=2,BQ41,0)+IF(CR42=2,BQ42,0)+IF(CR43=2,BQ43,0)+IF(CR44=2,BQ44,0)+IF(CR45=2,BQ45,0)+IF(CR46=2,BQ46,0)+IF(CR47=2,BQ47,0)+IF(CR48=2,BQ48,0)+IF(CR49=2,BQ49,0)+IF(CR50=2,BQ50,0)+IF(CR51=2,BQ51,0)+IF(CR52=2,BQ52,0)+IF(CR53=2,BQ53,0)+IF(CR54=2,BQ54,0)+IF(CR55=2,BQ55,0)+IF(CR56=2,BQ56,0)+IF(CR57=2,BQ57,0)+IF(CR58=2,BQ58,0)+IF(CR59=2,BQ59,0)+IF(CR60=2,BQ60,0)+IF(CR61=2,BQ61,0)+IF(CR62=2,BQ62,0)+IF(CR63=2,BQ63,0)+IF(CR64=2,BQ64,0)+IF(CR65=2,BQ65,0)+IF(CR66=2,BQ66,0)+IF(CR67=2,BQ67,0)+IF(CR68=2,BQ68,0)+IF(CR69=2,BQ69,0)</f>
        <v>#VALUE!</v>
      </c>
      <c r="DH11" s="98" t="e">
        <f>IF(CR10=2,BT10,0)+IF(CR11=2,BT11,0)+IF(CR12=2,BT12,0)+IF(CR13=2,BT13,0)+IF(CR14=2,BT14,0)+IF(CR15=2,BT15,0)+IF(CR16=2,BT16,0)+IF(CR17=2,BT17,0)+IF(CR18=2,BT18,0)+IF(CR19=2,BT19,0)+IF(CR20=2,BT20,0)+IF(CR21=2,BT21,0)+IF(CR22=2,BT22,0)+IF(CR23=2,BT23,0)+IF(CR24=2,BT24,0)+IF(CR25=2,BT25,0)+IF(CR26=2,BT26,0)+IF(CR27=2,BT27,0)+IF(CR28=2,BT28,0)+IF(CR29=2,BT29,0)+IF(CR30=2,BT30,0)+IF(CR31=2,BT31,0)+IF(CR32=2,BT32,0)+IF(CR33=2,BT33,0)+IF(CR34=2,BT34,0)+IF(CR35=2,BT35,0)+IF(CR36=2,BT36,0)+IF(CR37=2,BT37,0)+IF(CR38=2,BT38,0)+IF(CR39=2,BT39,0)+DI11</f>
        <v>#VALUE!</v>
      </c>
      <c r="DI11" s="98" t="e">
        <f>IF(CR40=2,BT40,0)+IF(CR41=2,BT41,0)+IF(CR42=2,BT42,0)+IF(CR43=2,BT43,0)+IF(CR44=2,BT44,0)+IF(CR45=2,BT45,0)+IF(CR46=2,BT46,0)+IF(CR47=2,BT47,0)+IF(CR48=2,BT48,0)+IF(CR49=2,BT49,0)+IF(CR50=2,BT50,0)+IF(CR51=2,BT51,0)+IF(CR52=2,BT52,0)+IF(CR53=2,BT53,0)+IF(CR54=2,BT54,0)+IF(CR55=2,BT55,0)+IF(CR56=2,BT56,0)+IF(CR57=2,BT57,0)+IF(CR58=2,BT58,0)+IF(CR59=2,BT59,0)+IF(CR60=2,BT60,0)+IF(CR61=2,BT61,0)+IF(CR62=2,BT62,0)+IF(CR63=2,BT63,0)+IF(CR64=2,BT64,0)+IF(CR65=2,BT65,0)+IF(CR66=2,BT66,0)+IF(CR67=2,BT67,0)+IF(CR68=2,BT68,0)+IF(CR69=2,BT69,0)</f>
        <v>#VALUE!</v>
      </c>
      <c r="DJ11" s="98" t="e">
        <f>IF(CR10=2,BW10,0)+IF(CR11=2,BW11,0)+IF(CR12=2,BW12,0)+IF(CR13=2,BW13,0)+IF(CR14=2,BW14,0)+IF(CR15=2,BW15,0)+IF(CR16=2,BW16,0)+IF(CR17=2,BW17,0)+IF(CR18=2,BW18,0)+IF(CR19=2,BW19,0)+IF(CR20=2,BW20,0)+IF(CR21=2,BW21,0)+IF(CR22=2,BW22,0)+IF(CR23=2,BW23,0)+IF(CR24=2,BW24,0)+IF(CR25=2,BW25,0)+IF(CR26=2,BW26,0)+IF(CR27=2,BW27,0)+IF(CR28=2,BW28,0)+IF(CR29=2,BW29,0)+IF(CR30=2,BW30,0)+IF(CR31=2,BW31,0)+IF(CR32=2,BW32,0)+IF(CR33=2,BW33,0)+IF(CR34=2,BW34,0)+IF(CR35=2,BW35,0)+IF(CR36=2,BW36,0)+IF(CR37=2,BW37,0)+IF(CR38=2,BW38,0)+IF(CR39=2,BW39,0)+DK11</f>
        <v>#VALUE!</v>
      </c>
      <c r="DK11" s="98" t="e">
        <f>IF(CR40=2,BW40,0)+IF(CR41=2,BW41,0)+IF(CR42=2,BW42,0)+IF(CR43=2,BW43,0)+IF(CR44=2,BW44,0)+IF(CR45=2,BW45,0)+IF(CR46=2,BW46,0)+IF(CR47=2,BW47,0)+IF(CR48=2,BW48,0)+IF(CR49=2,BW49,0)+IF(CR50=2,BW50,0)+IF(CR51=2,BW51,0)+IF(CR52=2,BW52,0)+IF(CR53=2,BW53,0)+IF(CR54=2,BW54,0)+IF(CR55=2,BW55,0)+IF(CR56=2,BW56,0)+IF(CR57=2,BW57,0)+IF(CR58=2,BW58,0)+IF(CR59=2,BW59,0)+IF(CR60=2,BW60,0)+IF(CR61=2,BW61,0)+IF(CR62=2,BW62,0)+IF(CR63=2,BW63,0)+IF(CR64=2,BW64,0)+IF(CR65=2,BW65,0)+IF(CR66=2,BW66,0)+IF(CR67=2,BW67,0)+IF(CR68=2,BW68,0)+IF(CR69=2,BW69,0)</f>
        <v>#VALUE!</v>
      </c>
      <c r="DL11" s="98" t="e">
        <f>IF(CR10=2,BZ10,0)+IF(CR11=2,BZ11,0)+IF(CR12=2,BZ12,0)+IF(CR13=2,BZ13,0)+IF(CR14=2,BZ14,0)+IF(CR15=2,BZ15,0)+IF(CR16=2,BZ16,0)+IF(CR17=2,BZ17,0)+IF(CR18=2,BZ18,0)+IF(CR19=2,BZ19,0)+IF(CR20=2,BZ20,0)+IF(CR21=2,BZ21,0)+IF(CR22=2,BZ22,0)+IF(CR23=2,BZ23,0)+IF(CR24=2,BZ24,0)+IF(CR25=2,BZ25,0)+IF(CR26=2,BZ26,0)+IF(CR27=2,BZ27,0)+IF(CR28=2,BZ28,0)+IF(CR29=2,BZ29,0)+IF(CR30=2,BZ30,0)+IF(CR31=2,BZ31,0)+IF(CR32=2,BZ32,0)+IF(CR33=2,BZ33,0)+IF(CR34=2,BZ34,0)+IF(CR35=2,BZ35,0)+IF(CR36=2,BZ36,0)+IF(CR37=2,BZ37,0)+IF(CR38=2,BZ38,0)+IF(CR39=2,BZ39,0)+DM11</f>
        <v>#VALUE!</v>
      </c>
      <c r="DM11" s="98" t="e">
        <f>IF(CR40=2,BZ40,0)+IF(CR41=2,BZ41,0)+IF(CR42=2,BZ42,0)+IF(CR43=2,BZ43,0)+IF(CR44=2,BZ44,0)+IF(CR45=2,BZ45,0)+IF(CR46=2,BZ46,0)+IF(CR47=2,BZ47,0)+IF(CR48=2,BZ48,0)+IF(CR49=2,BZ49,0)+IF(CR50=2,BZ50,0)+IF(CR51=2,BZ51,0)+IF(CR52=2,BZ52,0)+IF(CR53=2,BZ53,0)+IF(CR54=2,BZ54,0)+IF(CR55=2,BZ55,0)+IF(CR56=2,BZ56,0)+IF(CR57=2,BZ57,0)+IF(CR58=2,BZ58,0)+IF(CR59=2,BZ59,0)+IF(CR60=2,BZ60,0)+IF(CR61=2,BZ61,0)+IF(CR62=2,BZ62,0)+IF(CR63=2,BZ63,0)+IF(CR64=2,BZ64,0)+IF(CR65=2,BZ65,0)+IF(CR66=2,BZ66,0)+IF(CR67=2,BZ67,0)+IF(CR68=2,BZ68,0)+IF(CR69=2,BZ69,0)</f>
        <v>#VALUE!</v>
      </c>
      <c r="DN11" s="98" t="e">
        <f>IF(CR10=2,CB10,0)+IF(CR11=2,CB11,0)+IF(CR12=2,CB12,0)+IF(CR13=2,CB13,0)+IF(CR14=2,CB14,0)+IF(CR15=2,CB15,0)+IF(CR16=2,CB16,0)+IF(CR17=2,CB17,0)+IF(CR18=2,CB18,0)+IF(CR19=2,CB19,0)+IF(CR20=2,CB20,0)+IF(CR21=2,CB21,0)+IF(CR22=2,CB22,0)+IF(CR23=2,CB23,0)+IF(CR24=2,CB24,0)+IF(CR25=2,CB25,0)+IF(CR26=2,CB26,0)+IF(CR27=2,CB27,0)+IF(CR28=2,CB28,0)+IF(CR29=2,CB29,0)+IF(CR30=2,CB30,0)+IF(CR31=2,CB31,0)+IF(CR32=2,CB32,0)+IF(CR33=2,CB33,0)+IF(CR34=2,CB34,0)+IF(CR35=2,CB35,0)+IF(CR36=2,CB36,0)+IF(CR37=2,CB37,0)+IF(CR38=2,CB38,0)+IF(CR39=2,CB39,0)+DO11</f>
        <v>#VALUE!</v>
      </c>
      <c r="DO11" s="98" t="e">
        <f>IF(CR40=2,CB40,0)+IF(CR41=2,CB41,0)+IF(CR42=2,CB42,0)+IF(CR43=2,CB43,0)+IF(CR44=2,CB44,0)+IF(CR45=2,CB45,0)+IF(CR46=2,CB46,0)+IF(CR47=2,CB47,0)+IF(CR48=2,CB48,0)+IF(CR49=2,CB49,0)+IF(CR50=2,CB50,0)+IF(CR51=2,CB51,0)+IF(CR52=2,CB52,0)+IF(CR53=2,CB53,0)+IF(CR54=2,CB54,0)+IF(CR55=2,CB55,0)+IF(CR56=2,CB56,0)+IF(CR57=2,CB57,0)+IF(CR58=2,CB58,0)+IF(CR59=2,CB59,0)+IF(CR60=2,CB60,0)+IF(CR61=2,CB61,0)+IF(CR62=2,CB62,0)+IF(CR63=2,CB63,0)+IF(CR64=2,CB64,0)+IF(CR65=2,CB65,0)+IF(CR66=2,CB66,0)+IF(CR67=2,CB67,0)+IF(CR68=2,CB68,0)+IF(CR69=2,CB69,0)</f>
        <v>#VALUE!</v>
      </c>
      <c r="DP11" s="98" t="e">
        <f>IF(CR10=2,CD10,0)+IF(CR11=2,CD11,0)+IF(CR12=2,CD12,0)+IF(CR13=2,CD13,0)+IF(CR14=2,CD14,0)+IF(CR15=2,CD15,0)+IF(CR16=2,CD16,0)+IF(CR17=2,CD17,0)+IF(CR18=2,CD18,0)+IF(CR19=2,CD19,0)+IF(CR20=2,CD20,0)+IF(CR21=2,CD21,0)+IF(CR22=2,CD22,0)+IF(CR23=2,CD23,0)+IF(CR24=2,CD24,0)+IF(CR25=2,CD25,0)+IF(CR26=2,CD26,0)+IF(CR27=2,CD27,0)+IF(CR28=2,CD28,0)+IF(CR29=2,CD29,0)+IF(CR30=2,CD30,0)+IF(CR31=2,CD31,0)+IF(CR32=2,CD32,0)+IF(CR33=2,CD33,0)+IF(CR34=2,CD34,0)+IF(CR35=2,CD35,0)+IF(CR36=2,CD36,0)+IF(CR37=2,CD37,0)+IF(CR38=2,CD38,0)+IF(CR39=2,CD39,0)+DQ11</f>
        <v>#VALUE!</v>
      </c>
      <c r="DQ11" s="98" t="e">
        <f>IF(CR40=2,CD40,0)+IF(CR41=2,CD41,0)+IF(CR42=2,CD42,0)+IF(CR43=2,CD43,0)+IF(CR44=2,CD44,0)+IF(CR45=2,CD45,0)+IF(CR46=2,CD46,0)+IF(CR47=2,CD47,0)+IF(CR48=2,CD48,0)+IF(CR49=2,CD49,0)+IF(CR50=2,CD50,0)+IF(CR51=2,CD51,0)+IF(CR52=2,CD52,0)+IF(CR53=2,CD53,0)+IF(CR54=2,CD54,0)+IF(CR55=2,CD55,0)+IF(CR56=2,CD56,0)+IF(CR57=2,CD57,0)+IF(CR58=2,CD58,0)+IF(CR59=2,CD59,0)+IF(CR60=2,CD60,0)+IF(CR61=2,CD61,0)+IF(CR62=2,CD62,0)+IF(CR63=2,CD63,0)+IF(CR64=2,CD64,0)+IF(CR65=2,CD65,0)+IF(CR66=2,CD66,0)+IF(CR67=2,CD67,0)+IF(CR68=2,CD68,0)+IF(CR69=2,CD69,0)</f>
        <v>#VALUE!</v>
      </c>
      <c r="DR11" s="98" t="e">
        <f>IF(CR10=2,CF10,0)+IF(CR11=2,CF11,0)+IF(CR12=2,CF12,0)+IF(CR13=2,CF13,0)+IF(CR14=2,CF14,0)+IF(CR15=2,CF15,0)+IF(CR16=2,CF16,0)+IF(CR17=2,CF17,0)+IF(CR18=2,CF18,0)+IF(CR19=2,CF19,0)+IF(CR20=2,CF20,0)+IF(CR21=2,CF21,0)+IF(CR22=2,CF22,0)+IF(CR23=2,CF23,0)+IF(CR24=2,CF24,0)+IF(CR25=2,CF25,0)+IF(CR26=2,CF26,0)+IF(CR27=2,CF27,0)+IF(CR28=2,CF28,0)+IF(CR29=2,CF29,0)+IF(CR30=2,CF30,0)+IF(CR31=2,CF31,0)+IF(CR32=2,CF32,0)+IF(CR33=2,CF33,0)+IF(CR34=2,CF34,0)+IF(CR35=2,CF35,0)+IF(CR36=2,CF36,0)+IF(CR37=2,CF37,0)+IF(CR38=2,CF38,0)+IF(CR39=2,CF39,0)+DS11</f>
        <v>#VALUE!</v>
      </c>
      <c r="DS11" s="98" t="e">
        <f>IF(CR40=2,CF40,0)+IF(CR41=2,CF41,0)+IF(CR42=2,CF42,0)+IF(CR43=2,CF43,0)+IF(CR44=2,CF44,0)+IF(CR45=2,CF45,0)+IF(CR46=2,CF46,0)+IF(CR47=2,CF47,0)+IF(CR48=2,CF48,0)+IF(CR49=2,CF49,0)+IF(CR50=2,CF50,0)+IF(CR51=2,CF51,0)+IF(CR52=2,CF52,0)+IF(CR53=2,CF53,0)+IF(CR54=2,CF54,0)+IF(CR55=2,CF55,0)+IF(CR56=2,CF56,0)+IF(CR57=2,CF57,0)+IF(CR58=2,CF58,0)+IF(CR59=2,CF59,0)+IF(CR60=2,CF60,0)+IF(CR61=2,CF61,0)+IF(CR62=2,CF62,0)+IF(CR63=2,CF63,0)+IF(CR64=2,CF64,0)+IF(CR65=2,CF65,0)+IF(CR66=2,CF66,0)+IF(CR67=2,CF67,0)+IF(CR68=2,CF68,0)+IF(CR69=2,CF69,0)</f>
        <v>#VALUE!</v>
      </c>
      <c r="DT11" s="98" t="e">
        <f>IF(CR10=2,CH10,0)+IF(CR11=2,CH11,0)+IF(CR12=2,CH12,0)+IF(CR13=2,CH13,0)+IF(CR14=2,CH14,0)+IF(CR15=2,CH15,0)+IF(CR16=2,CH16,0)+IF(CR17=2,CH17,0)+IF(CR18=2,CH18,0)+IF(CR19=2,CH19,0)+IF(CR20=2,CH20,0)+IF(CR21=2,CH21,0)+IF(CR22=2,CH22,0)+IF(CR23=2,CH23,0)+IF(CR24=2,CH24,0)+IF(CR25=2,CH25,0)+IF(CR26=2,CH26,0)+IF(CR27=2,CH27,0)+IF(CR28=2,CH28,0)+IF(CR29=2,CH29,0)+IF(CR30=2,CH30,0)+IF(CR31=2,CH31,0)+IF(CR32=2,CH32,0)+IF(CR33=2,CH33,0)+IF(CR34=2,CH34,0)+IF(CR35=2,CH35,0)+IF(CR36=2,CH36,0)+IF(CR37=2,CH37,0)+IF(CR38=2,CH38,0)+IF(CR39=2,CH39,0)+DU11</f>
        <v>#VALUE!</v>
      </c>
      <c r="DU11" s="98" t="e">
        <f>IF(CR40=2,CH40,0)+IF(CR41=2,CH41,0)+IF(CR42=2,CH42,0)+IF(CR43=2,CH43,0)+IF(CR44=2,CH44,0)+IF(CR45=2,CH45,0)+IF(CR46=2,CH46,0)+IF(CR47=2,CH47,0)+IF(CR48=2,CH48,0)+IF(CR49=2,CH49,0)+IF(CR50=2,CH50,0)+IF(CR51=2,CH51,0)+IF(CR52=2,CH52,0)+IF(CR53=2,CH53,0)+IF(CR54=2,CH54,0)+IF(CR55=2,CH55,0)+IF(CR56=2,CH56,0)+IF(CR57=2,CH57,0)+IF(CR58=2,CH58,0)+IF(CR59=2,CH59,0)+IF(CR60=2,CH60,0)+IF(CR61=2,CH61,0)+IF(CR62=2,CH62,0)+IF(CR63=2,CH63,0)+IF(CR64=2,CH64,0)+IF(CR65=2,CH65,0)+IF(CR66=2,CH66,0)+IF(CR67=2,CH67,0)+IF(CR68=2,CH68,0)+IF(CR69=2,CH69,0)</f>
        <v>#VALUE!</v>
      </c>
      <c r="DV11" s="98" t="e">
        <f>IF(CR10=2,CJ10,0)+IF(CR11=2,CJ11,0)+IF(CR12=2,CJ12,0)+IF(CR13=2,CJ13,0)+IF(CR14=2,CJ14,0)+IF(CR15=2,CJ15,0)+IF(CR16=2,CJ16,0)+IF(CR17=2,CJ17,0)+IF(CR18=2,CJ18,0)+IF(CR19=2,CJ19,0)+IF(CR20=2,CJ20,0)+IF(CR21=2,CJ21,0)+IF(CR22=2,CJ22,0)+IF(CR23=2,CJ23,0)+IF(CR24=2,CJ24,0)+IF(CR25=2,CJ25,0)+IF(CR26=2,CJ26,0)+IF(CR27=2,CJ27,0)+IF(CR28=2,CJ28,0)+IF(CR29=2,CJ29,0)+IF(CR30=2,CJ30,0)+IF(CR31=2,CJ31,0)+IF(CR32=2,CJ32,0)+IF(CR33=2,CJ33,0)+IF(CR34=2,CJ34,0)+IF(CR35=2,CJ35,0)+IF(CR36=2,CJ36,0)+IF(CR37=2,CJ37,0)+IF(CR38=2,CJ38,0)+IF(CR39=2,CJ39,0)+DW11</f>
        <v>#VALUE!</v>
      </c>
      <c r="DW11" s="99" t="e">
        <f>IF(CR40=2,CJ40,0)+IF(CR41=2,CJ41,0)+IF(CR42=2,CJ42,0)+IF(CR43=2,CJ43,0)+IF(CR44=2,CJ44,0)+IF(CR45=2,CJ45,0)+IF(CR46=2,CJ46,0)+IF(CR47=2,CJ47,0)+IF(CR48=2,CJ48,0)+IF(CR49=2,CJ49,0)+IF(CR50=2,CJ50,0)+IF(CR51=2,CJ51,0)+IF(CR52=2,CJ52,0)+IF(CR53=2,CJ53,0)+IF(CR54=2,CJ54,0)+IF(CR55=2,CJ55,0)+IF(CR56=2,CJ56,0)+IF(CR57=2,CJ57,0)+IF(CR58=2,CJ58,0)+IF(CR59=2,CJ59,0)+IF(CR60=2,CJ60,0)+IF(CR61=2,CJ61,0)+IF(CR62=2,CJ62,0)+IF(CR63=2,CJ63,0)+IF(CR64=2,CJ64,0)+IF(CR65=2,CJ65,0)+IF(CR66=2,CJ66,0)+IF(CR67=2,CJ67,0)+IF(CR68=2,CJ68,0)+IF(CR69=2,CJ69,0)</f>
        <v>#VALUE!</v>
      </c>
    </row>
    <row r="12" spans="1:133">
      <c r="A12" s="97" t="str">
        <f>[2]DB!A12</f>
        <v>Cork</v>
      </c>
      <c r="B12" s="1">
        <f>[2]DB!B12</f>
        <v>8</v>
      </c>
      <c r="C12" s="1">
        <f>[2]DB!D12</f>
        <v>0</v>
      </c>
      <c r="D12" s="1">
        <f>IF(OR(Rækker!H10="Disket",I12&gt;5,C12=1),1,0)</f>
        <v>0</v>
      </c>
      <c r="E12" s="1">
        <f>[2]DB!F12</f>
        <v>0</v>
      </c>
      <c r="F12" s="1">
        <f>IF(OR(Rækker!H10="Udmeldt",E12=1),1,0)</f>
        <v>0</v>
      </c>
      <c r="G12" s="1">
        <f>[2]DB!I12</f>
        <v>0</v>
      </c>
      <c r="H12" s="1">
        <f>IF(Rækker!H10="MR",1,0)</f>
        <v>0</v>
      </c>
      <c r="I12" s="1">
        <f t="shared" si="10"/>
        <v>0</v>
      </c>
      <c r="J12" s="1">
        <f>[2]DB!L12</f>
        <v>0</v>
      </c>
      <c r="K12" s="1">
        <f>IF(Rækker!H10="Res",1,0)</f>
        <v>0</v>
      </c>
      <c r="L12" s="1">
        <f t="shared" si="11"/>
        <v>0</v>
      </c>
      <c r="M12" s="1" t="s">
        <v>90</v>
      </c>
      <c r="N12" s="100">
        <f>[2]DB!AZ12</f>
        <v>11</v>
      </c>
      <c r="O12" s="98" t="str">
        <f>[2]DB!BB12</f>
        <v>Cork</v>
      </c>
      <c r="P12" s="1">
        <f>IF(O12=A10,B10,0)+IF(O12=A11,B11,0)+IF(O12=A12,B12,0)+IF(O12=A13,B13,0)+IF(O12=A14,B14,0)+IF(O12=A15,B15,0)+IF(O12=A16,B16,0)+IF(O12=A17,B17,0)+IF(O12=A18,B18,0)+IF(O12=A19,B19,0)+IF(O12=A20,B20,0)+IF(O12=A21,B21,0)+IF(O12=A22,B22,0)+IF(O12=A23,B23,0)+IF(O12=A24,B24,0)+IF(O12=A25,B25,0)+IF(O12=A26,B26,0)+IF(O12=A27,B27,0)+IF(O12=A28,B28,0)+IF(O12=A29,B29,0)</f>
        <v>8</v>
      </c>
      <c r="Q12" s="1">
        <f>[2]DB!BF12</f>
        <v>0</v>
      </c>
      <c r="R12" s="1">
        <f>IF(O12=A10,D10,0)+IF(O12=A11,D11,0)+IF(O12=A12,D12,0)+IF(O12=A13,D13,0)+IF(O12=A14,D14,0)+IF(O12=A15,D15,0)+IF(O12=A16,D16,0)+IF(O12=A17,D17,0)+IF(O12=A18,D18,0)+IF(O12=A19,D19,0)+IF(O12=A20,D20,0)+IF(O12=A21,D21,0)+IF(O12=A22,D22,0)+IF(O12=A23,D23,0)+IF(O12=A24,D24,0)+IF(O12=A25,D25,0)+IF(O12=A26,D26,0)+IF(O12=A27,D27,0)+IF(O12=A28,D28,0)+IF(O12=A29,D29,0)</f>
        <v>0</v>
      </c>
      <c r="S12" s="1">
        <f>[2]DB!BG12</f>
        <v>0</v>
      </c>
      <c r="T12" s="1">
        <f>IF(O12=A10,F10,0)+IF(O12=A11,F11,0)+IF(O12=A12,F12,0)+IF(O12=A13,F13,0)+IF(O12=A14,F14,0)+IF(O12=A15,F15,0)+IF(O12=A16,F16,0)+IF(O12=A17,F17,0)+IF(O12=A18,F18,0)+IF(O12=A19,F19,0)+IF(O12=A20,F20,0)+IF(O12=A21,F21,0)+IF(O12=A22,F22,0)+IF(O12=A23,F23,0)+IF(O12=A24,F24,0)+IF(O12=A25,F25,0)+IF(O12=A26,F26,0)+IF(O12=A27,F27,0)+IF(O12=A28,F28,0)+IF(O12=A29,F29,0)</f>
        <v>0</v>
      </c>
      <c r="U12" s="1">
        <f>[2]DB!BH12</f>
        <v>0</v>
      </c>
      <c r="V12" s="1">
        <f>IF(O12=A10,H10,0)+IF(O12=A11,H11,0)+IF(O12=A12,H12,0)+IF(O12=A13,H13,0)+IF(O12=A14,H14,0)+IF(O12=A15,H15,0)+IF(O12=A16,H16,0)+IF(O12=A17,H17,0)+IF(O12=A18,H18,0)+IF(O12=A19,H19,0)+IF(O12=A20,H20,0)+IF(O12=A21,H21,0)+IF(O12=A22,H22,0)+IF(O12=A23,H23,0)+IF(O12=A24,H24,0)+IF(O12=A25,H25,0)+IF(O12=A26,H26,0)+IF(O12=A27,H27,0)+IF(O12=A28,H28,0)+IF(O12=A29,H29,0)</f>
        <v>0</v>
      </c>
      <c r="W12" s="1">
        <f t="shared" si="12"/>
        <v>0</v>
      </c>
      <c r="X12" s="1">
        <f>[2]DB!BI12</f>
        <v>0</v>
      </c>
      <c r="Y12" s="1">
        <f>IF(O12=A10,K10,0)+IF(O12=A11,K11,0)+IF(O12=A12,K12,0)+IF(O12=A13,K13,0)+IF(O12=A14,K14,0)+IF(O12=A15,K15,0)+IF(O12=A16,K16,0)+IF(O12=A17,K17,0)+IF(O12=A18,K18,0)+IF(O12=A19,K19,0)+IF(O12=A20,K20,0)+IF(O12=A21,K21,0)+IF(O12=A22,K22,0)+IF(O12=A23,K23,0)+IF(O12=A24,K24,0)+IF(O12=A25,K25,0)+IF(O12=A26,K26,0)+IF(O12=A27,K27,0)+IF(O12=A28,K28,0)+IF(O12=A29,K29,0)</f>
        <v>0</v>
      </c>
      <c r="Z12" s="1">
        <f t="shared" si="13"/>
        <v>0</v>
      </c>
      <c r="AA12" s="1">
        <f>[2]DB!BJ12</f>
        <v>72</v>
      </c>
      <c r="AB12" s="1">
        <f>RANK(AA12,AA10:AA29,0)</f>
        <v>5</v>
      </c>
      <c r="AC12" s="1" t="str">
        <f>'1. Division'!J23</f>
        <v/>
      </c>
      <c r="AD12" s="1" t="e">
        <f t="shared" si="1"/>
        <v>#VALUE!</v>
      </c>
      <c r="AE12" s="1" t="e">
        <f>RANK(AD12,AD10:AD29,0)</f>
        <v>#VALUE!</v>
      </c>
      <c r="AF12" s="1">
        <f>[2]DB!BK12</f>
        <v>27</v>
      </c>
      <c r="AG12" s="1">
        <f>RANK(AF12,AF10:AF29,0)</f>
        <v>3</v>
      </c>
      <c r="AH12" s="1" t="str">
        <f>'1. Division'!J29</f>
        <v/>
      </c>
      <c r="AI12" s="1" t="e">
        <f t="shared" si="2"/>
        <v>#VALUE!</v>
      </c>
      <c r="AJ12" s="1" t="e">
        <f>RANK(AI12,AI10:AI29,0)</f>
        <v>#VALUE!</v>
      </c>
      <c r="AK12" s="1">
        <f>[2]DB!BL12</f>
        <v>96</v>
      </c>
      <c r="AL12" s="1">
        <f>RANK(AK12,AK10:AK29,0)</f>
        <v>7</v>
      </c>
      <c r="AM12" s="1" t="str">
        <f>'1. Division'!J35</f>
        <v/>
      </c>
      <c r="AN12" s="1" t="e">
        <f t="shared" si="3"/>
        <v>#VALUE!</v>
      </c>
      <c r="AO12" s="1" t="e">
        <f>RANK(AN12,AN10:AN29,0)</f>
        <v>#VALUE!</v>
      </c>
      <c r="AP12" s="1">
        <f t="shared" si="14"/>
        <v>15</v>
      </c>
      <c r="AQ12" s="1" t="e">
        <f t="shared" si="15"/>
        <v>#VALUE!</v>
      </c>
      <c r="AR12" s="1">
        <f>[2]DB!BA12</f>
        <v>3</v>
      </c>
      <c r="AS12" s="1" t="e">
        <f>RANK(AQ12,AQ10:AQ29,1)+AT12</f>
        <v>#VALUE!</v>
      </c>
      <c r="AT12" s="1" t="e">
        <f>IF(AQ12=AQ10,IF(AD12=AD10,IF(AI12=AI10,IF(AN12=AN10,0,IF(AN12&lt;AN10,1,0)),IF(AI12&lt;AI10,1,0)),IF(AD12&lt;AD10,1,0)),0)+IF(AQ12=AQ11,IF(AD12=AD11,IF(AI12=AI11,IF(AN12=AN11,0,IF(AN12&lt;AN11,1,0)),IF(AI12&lt;AI11,1,0)),IF(AD12&lt;AD11,1,0)),0)+IF(AQ12=AQ12,IF(AD12=AD12,IF(AI12=AI12,IF(AN12=AN12,0,IF(AN12&lt;AN12,1,0)),IF(AI12&lt;AI12,1,0)),IF(AD12&lt;AD12,1,0)),0)+IF(AQ12=AQ13,IF(AD12=AD13,IF(AI12=AI13,IF(AN12=AN13,0,IF(AN12&lt;AN13,1,0)),IF(AI12&lt;AI13,1,0)),IF(AD12&lt;AD13,1,0)),0)+IF(AQ12=AQ14,IF(AD12=AD14,IF(AI12=AI14,IF(AN12=AN14,0,IF(AN12&lt;AN14,1,0)),IF(AI12&lt;AI14,1,0)),IF(AD12&lt;AD14,1,0)),0)+IF(AQ12=AQ15,IF(AD12=AD15,IF(AI12=AI15,IF(AN12=AN15,0,IF(AN12&lt;AN15,1,0)),IF(AI12&lt;AI15,1,0)),IF(AD12&lt;AD15,1,0)),0)+IF(AQ12=AQ16,IF(AD12=AD16,IF(AI12=AI16,IF(AN12=AN16,0,IF(AN12&lt;AN16,1,0)),IF(AI12&lt;AI16,1,0)),IF(AD12&lt;AD16,1,0)),0)+AU12+AV12</f>
        <v>#VALUE!</v>
      </c>
      <c r="AU12" s="1" t="e">
        <f>IF(AQ12=AQ17,IF(AD12=AD17,IF(AI12=AI17,IF(AN12=AN17,0,IF(AN12&lt;AN17,1,0)),IF(AI12&lt;AI17,1,0)),IF(AD12&lt;AD17,1,0)),0)+IF(AQ12=AQ18,IF(AD12=AD18,IF(AI12=AI18,IF(AN12=AN18,0,IF(AN12&lt;AN18,1,0)),IF(AI12&lt;AI18,1,0)),IF(AD12&lt;AD18,1,0)),0)+IF(AQ12=AQ19,IF(AD12=AD19,IF(AI12=AI19,IF(AN12=AN19,0,IF(AN12&lt;AN19,1,0)),IF(AI12&lt;AI19,1,0)),IF(AD12&lt;AD19,1,0)),0)+IF(AQ12=AQ20,IF(AD12=AD20,IF(AI12=AI20,IF(AN12=AN20,0,IF(AN12&lt;AN20,1,0)),IF(AI12&lt;AI20,1,0)),IF(AD12&lt;AD20,1,0)),0)+IF(AQ12=AQ21,IF(AD12=AD21,IF(AI12=AI21,IF(AN12=AN21,0,IF(AN12&lt;AN21,1,0)),IF(AI12&lt;AI21,1,0)),IF(AD12&lt;AD21,1,0)),0)+IF(AQ12=AQ22,IF(AD12=AD22,IF(AI12=AI22,IF(AN12=AN22,0,IF(AN12&lt;AN22,1,0)),IF(AI12&lt;AI22,1,0)),IF(AD12&lt;AD22,1,0)),0)+IF(AQ12=AQ23,IF(AD12=AD23,IF(AI12=AI23,IF(AN12=AN23,0,IF(AN12&lt;AN23,1,0)),IF(AI12&lt;AI23,1,0)),IF(AD12&lt;AD23,1,0)),0)</f>
        <v>#VALUE!</v>
      </c>
      <c r="AV12" s="1" t="e">
        <f>IF(AQ12=AQ24,IF(AD12=AD24,IF(AI12=AI24,IF(AN12=AN24,0,IF(AN12&lt;AN24,1,0)),IF(AI12&lt;AI24,1,0)),IF(AD12&lt;AD24,1,0)),0)+IF(AQ12=AQ25,IF(AD12=AD25,IF(AI12=AI25,IF(AN12=AN25,0,IF(AN12&lt;AN25,1,0)),IF(AI12&lt;AI25,1,0)),IF(AD12&lt;AD25,1,0)),0)+IF(AQ12=AQ26,IF(AD12=AD26,IF(AI12=AI26,IF(AN12=AN26,0,IF(AN12&lt;AN26,1,0)),IF(AI12&lt;AI26,1,0)),IF(AD12&lt;AD26,1,0)),0)+IF(AQ12=AQ27,IF(AD12=AD27,IF(AI12=AI27,IF(AN12=AN27,0,IF(AN12&lt;AN27,1,0)),IF(AI12&lt;AI27,1,0)),IF(AD12&lt;AD27,1,0)),0)+IF(AQ12=AQ28,IF(AD12=AD28,IF(AI12=AI28,IF(AN12=AN28,0,IF(AN12&lt;AN28,1,0)),IF(AI12&lt;AI28,1,0)),IF(AD12&lt;AD28,1,0)),0)+IF(AQ12=AQ29,IF(AD12=AD29,IF(AI12=AI29,IF(AN12=AN29,0,IF(AN12&lt;AN29,1,0)),IF(AI12&lt;AI29,1,0)),IF(AD12&lt;AD29,1,0)),0)</f>
        <v>#VALUE!</v>
      </c>
      <c r="AW12" s="1" t="e">
        <f>IF(AND(AS12=AS10,P12&gt;P10),1,0)+IF(AND(AS12=AS11,P12&gt;P11),1,0)+IF(AND(AS12=AS12,P12&gt;P12),1,0)+IF(AND(AS12=AS13,P12&gt;P13),1,0)+IF(AND(AS12=AS14,P12&gt;P14),1,0)+IF(AND(AS12=AS15,P12&gt;P15),1,0)+IF(AND(AS12=AS16,P12&gt;P16),1,0)+IF(AND(AS12=AS17,P12&gt;P17),1,0)+IF(AND(AS12=AS18,P12&gt;P18),1,0)+IF(AND(AS12=AS19,P12&gt;P19),1,0)+IF(AND(AS12=AS20,P12&gt;P20),1,0)+IF(AND(AS12=AS21,P12&gt;P21),1,0)+IF(AND(AS12=AS22,P12&gt;P22),1,0)+IF(AND(AS12=AS23,P12&gt;P23),1,0)+IF(AND(AS12=AS24,P12&gt;P24),1,0)+IF(AND(AS12=AS25,P12&gt;P25),1,0)+IF(AND(AS12=AS26,P12&gt;P26),1,0)+IF(AND(AS12=AS27,P12&gt;P27),1,0)+IF(AND(AS12=AS28,P12&gt;P28),1,0)+IF(AND(AS12=AS29,P12&gt;P29),1,0)+AS12</f>
        <v>#VALUE!</v>
      </c>
      <c r="AX12" s="1" t="e">
        <f t="shared" si="16"/>
        <v>#VALUE!</v>
      </c>
      <c r="AY12" s="1" t="e">
        <f>IF(OR(R12=1,T12=1),0,IF(RANK(AX12,AX10:AX71,0)=1,10,IF(RANK(AX12,AX10:AX71,0)=2,5,IF(RANK(AX12,AX10:AX71,0)=3,4,IF(RANK(AX12,AX10:AX71,0)=4,3,IF(RANK(AX12,AX10:AX71,0)=5,2,0))))))</f>
        <v>#VALUE!</v>
      </c>
      <c r="AZ12" s="100" t="e">
        <f>IF(AW10=3,AR10,0)+IF(AW11=3,AR11,0)+IF(AW12=3,AR12,0)+IF(AW13=3,AR13,0)+IF(AW14=3,AR14,0)+IF(AW15=3,AR15,0)+IF(AW16=3,AR16,0)+IF(AW17=3,AR17,0)+IF(AW18=3,AR18,0)+IF(AW19=3,AR19,0)+IF(AW20=3,AR20,0)+IF(AW21=3,AR21,0)+IF(AW22=3,AR22,0)+IF(AW23=3,AR23,0)+IF(AW24=3,AR24,0)+IF(AW25=3,AR25,0)+IF(AW26=3,AR26,0)+IF(AW27=3,AR27,0)+IF(AW28=3,AR28,0)+IF(AW29=3,AR29,0)</f>
        <v>#VALUE!</v>
      </c>
      <c r="BA12" s="98" t="e">
        <f>IF(AW10=3,AS10,0)+IF(AW11=3,AS11,0)+IF(AW12=3,AS12,0)+IF(AW13=3,AS13,0)+IF(AW14=3,AS14,0)+IF(AW15=3,AS15,0)+IF(AW16=3,AS16,0)+IF(AW17=3,AS17,0)+IF(AW18=3,AS18,0)+IF(AW19=3,AS19,0)+IF(AW20=3,AS20,0)+IF(AW21=3,AS21,0)+IF(AW22=3,AS22,0)+IF(AW23=3,AS23,0)+IF(AW24=3,AS24,0)+IF(AW25=3,AS25,0)+IF(AW26=3,AS26,0)+IF(AW27=3,AS27,0)+IF(AW28=3,AS28,0)+IF(AW29=3,AS29,0)</f>
        <v>#VALUE!</v>
      </c>
      <c r="BB12" s="98" t="e">
        <f>IF(AW10=3,O10,IF(AW11=3,O11,IF(AW12=3,O12,IF(AW13=3,O13,IF(AW14=3,O14,IF(AW15=3,O15,IF(AW16=3,O16,BC12)))))))</f>
        <v>#VALUE!</v>
      </c>
      <c r="BC12" s="98" t="e">
        <f>IF(AW17=3,O17,IF(AW18=3,O18,IF(AW19=3,O19,IF(AW20=3,O20,IF(AW21=3,O21,IF(AW22=3,O22,IF(AW23=3,O23,BD12)))))))</f>
        <v>#VALUE!</v>
      </c>
      <c r="BD12" s="98" t="e">
        <f>IF(AW24=3,O24,IF(AW25=3,O25,IF(AW26=3,O26,IF(AW27=3,O27,IF(AW28=3,O28,IF(AW29=3,O29,""))))))</f>
        <v>#VALUE!</v>
      </c>
      <c r="BE12" s="98" t="e">
        <f>IF(AW10=3,P10,0)+IF(AW11=3,P11,0)+IF(AW12=3,P12,0)+IF(AW13=3,P13,0)+IF(AW14=3,P14,0)+IF(AW15=3,P15,0)+IF(AW16=3,P16,0)+IF(AW17=3,P17,0)+IF(AW18=3,P18,0)+IF(AW19=3,P19,0)+IF(AW20=3,P20,0)+IF(AW21=3,P21,0)+IF(AW22=3,P22,0)+IF(AW23=3,P23,0)+IF(AW24=3,P24,0)+IF(AW25=3,P25,0)+IF(AW26=3,P26,0)+IF(AW27=3,P27,0)+IF(AW28=3,P28,0)+IF(AW29=3,P29,0)</f>
        <v>#VALUE!</v>
      </c>
      <c r="BF12" s="98" t="e">
        <f>IF(AW10=3,R10,0)+IF(AW11=3,R11,0)+IF(AW12=3,R12,0)+IF(AW13=3,R13,0)+IF(AW14=3,R14,0)+IF(AW15=3,R15,0)+IF(AW16=3,R16,0)+IF(AW17=3,R17,0)+IF(AW18=3,R18,0)+IF(AW19=3,R19,0)+IF(AW20=3,R20,0)+IF(AW21=3,R21,0)+IF(AW22=3,R22,0)+IF(AW23=3,R23,0)+IF(AW24=3,R24,0)+IF(AW25=3,R25,0)+IF(AW26=3,R26,0)+IF(AW27=3,R27,0)+IF(AW28=3,R28,0)+IF(AW29=3,R29,0)</f>
        <v>#VALUE!</v>
      </c>
      <c r="BG12" s="98" t="e">
        <f>IF(AW10=3,T10,0)+IF(AW11=3,T11,0)+IF(AW12=3,T12,0)+IF(AW13=3,T13,0)+IF(AW14=3,T14,0)+IF(AW15=3,T15,0)+IF(AW16=3,T16,0)+IF(AW17=3,T17,0)+IF(AW18=3,T18,0)+IF(AW19=3,T19,0)+IF(AW20=3,T20,0)+IF(AW21=3,T21,0)+IF(AW22=3,T22,0)+IF(AW23=3,T23,0)+IF(AW24=3,T24,0)+IF(AW25=3,T25,0)+IF(AW26=3,T26,0)+IF(AW27=3,T27,0)+IF(AW28=3,T28,0)+IF(AW29=3,T29,0)</f>
        <v>#VALUE!</v>
      </c>
      <c r="BH12" s="98" t="e">
        <f>IF(AW10=3,W10,0)+IF(AW11=3,W11,0)+IF(AW12=3,W12,0)+IF(AW13=3,W13,0)+IF(AW14=3,W14,0)+IF(AW15=3,W15,0)+IF(AW16=3,W16,0)+IF(AW17=3,W17,0)+IF(AW18=3,W18,0)+IF(AW19=3,W19,0)+IF(AW20=3,W20,0)+IF(AW21=3,W21,0)+IF(AW22=3,W22,0)+IF(AW23=3,W23,0)+IF(AW24=3,W24,0)+IF(AW25=3,W25,0)+IF(AW26=3,W26,0)+IF(AW27=3,W27,0)+IF(AW28=3,W28,0)+IF(AW29=3,W29,0)</f>
        <v>#VALUE!</v>
      </c>
      <c r="BI12" s="98" t="e">
        <f>IF(AW10=3,Z10,0)+IF(AW11=3,Z11,0)+IF(AW12=3,Z12,0)+IF(AW13=3,Z13,0)+IF(AW14=3,Z14,0)+IF(AW15=3,Z15,0)+IF(AW16=3,Z16,0)+IF(AW17=3,Z17,0)+IF(AW18=3,Z18,0)+IF(AW19=3,Z19,0)+IF(AW20=3,Z20,0)+IF(AW21=3,Z21,0)+IF(AW22=3,Z22,0)+IF(AW23=3,Z23,0)+IF(AW24=3,Z24,0)+IF(AW25=3,Z25,0)+IF(AW26=3,Z26,0)+IF(AW27=3,Z27,0)+IF(AW28=3,Z28,0)+IF(AW29=3,Z29,0)</f>
        <v>#VALUE!</v>
      </c>
      <c r="BJ12" s="98" t="e">
        <f>IF(AW10=3,AD10,0)+IF(AW11=3,AD11,0)+IF(AW12=3,AD12,0)+IF(AW13=3,AD13,0)+IF(AW14=3,AD14,0)+IF(AW15=3,AD15,0)+IF(AW16=3,AD16,0)+IF(AW17=3,AD17,0)+IF(AW18=3,AD18,0)+IF(AW19=3,AD19,0)+IF(AW20=3,AD20,0)+IF(AW21=3,AD21,0)+IF(AW22=3,AD22,0)+IF(AW23=3,AD23,0)+IF(AW24=3,AD24,0)+IF(AW25=3,AD25,0)+IF(AW26=3,AD26,0)+IF(AW27=3,AD27,0)+IF(AW28=3,AD28,0)+IF(AW29=3,AD29,0)</f>
        <v>#VALUE!</v>
      </c>
      <c r="BK12" s="98" t="e">
        <f>IF(AW10=3,AI10,0)+IF(AW11=3,AI11,0)+IF(AW12=3,AI12,0)+IF(AW13=3,AI13,0)+IF(AW14=3,AI14,0)+IF(AW15=3,AI15,0)+IF(AW16=3,AI16,0)+IF(AW17=3,AI17,0)+IF(AW18=3,AI18,0)+IF(AW19=3,AI19,0)+IF(AW20=3,AI20,0)+IF(AW21=3,AI21,0)+IF(AW22=3,AI22,0)+IF(AW23=3,AI23,0)+IF(AW24=3,AI24,0)+IF(AW25=3,AI25,0)+IF(AW26=3,AI26,0)+IF(AW27=3,AI27,0)+IF(AW28=3,AI28,0)+IF(AW29=3,AI29,0)</f>
        <v>#VALUE!</v>
      </c>
      <c r="BL12" s="99" t="e">
        <f>IF(AW10=3,AN10,0)+IF(AW11=3,AN11,0)+IF(AW12=3,AN12,0)+IF(AW13=3,AN13,0)+IF(AW14=3,AN14,0)+IF(AW15=3,AN15,0)+IF(AW16=3,AN16,0)+IF(AW17=3,AN17,0)+IF(AW18=3,AN18,0)+IF(AW19=3,AN19,0)+IF(AW20=3,AN20,0)+IF(AW21=3,AN21,0)+IF(AW22=3,AN22,0)+IF(AW23=3,AN23,0)+IF(AW24=3,AN24,0)+IF(AW25=3,AN25,0)+IF(AW26=3,AN26,0)+IF(AW27=3,AN27,0)+IF(AW28=3,AN28,0)+IF(AW29=3,AN29,0)</f>
        <v>#VALUE!</v>
      </c>
      <c r="BM12" s="98" t="str">
        <f>[2]DB!CX12</f>
        <v>Nemelig</v>
      </c>
      <c r="BN12" s="98">
        <f>IF(BM12=O10,P10,0)+IF(BM12=O11,P11,0)+IF(BM12=O12,P12,0)+IF(BM12=O13,P13,0)+IF(BM12=O14,P14,0)+IF(BM12=O15,P15,0)+IF(BM12=O16,P16,0)+IF(BM12=O17,P17,0)+IF(BM12=O18,P18,0)+IF(BM12=O19,P19,0)+IF(BM12=O20,P20,0)+IF(BM12=O21,P21,0)+IF(BM12=O22,P22,0)+IF(BM12=O23,P23,0)+IF(BM12=O24,P24,0)+IF(BM12=O25,P25,0)+IF(BM12=O26,P26,0)+IF(BM12=O27,P27,0)+IF(BM12=O28,P28,0)+IF(BM12=O29,P29,0)+IF(BM12=O31,P31,0)+IF(BM12=O32,P32,0)+IF(BM12=O33,P33,0)+IF(BM12=O34,P34,0)+IF(BM12=O35,P35,0)+IF(BM12=O36,P36,0)+IF(BM12=O37,P37,0)+IF(BM12=O38,P38,0)+IF(BM12=O39,P39,0)+IF(BM12=O40,P40,0)+BO12</f>
        <v>42</v>
      </c>
      <c r="BO12" s="98">
        <f>IF(BM12=O41,P41,0)+IF(BM12=O42,P42,0)+IF(BM12=O43,P43,0)+IF(BM12=O44,P44,0)+IF(BM12=O45,P45,0)+IF(BM12=O46,P46,0)+IF(BM12=O47,P47,0)+IF(BM12=O48,P48,0)+IF(BM12=O49,P49,0)+IF(BM12=O50,P50,0)+IF(BM12=O52,P52,0)+IF(BM12=O53,P53,0)+IF(BM12=O54,P54,0)+IF(BM12=O55,P55,0)+IF(BM12=O56,P56,0)+IF(BM12=O57,P57,0)+IF(BM12=O58,P58,0)+IF(BM12=O59,P59,0)+IF(BM12=O60,P60,0)+IF(BM12=O61,P61,0)+IF(BM12=O62,P62,0)+IF(BM12=O63,P63,0)+IF(BM12=O64,P64,0)+IF(BM12=O65,P65,0)+IF(BM12=O66,P66,0)+IF(BM12=O67,P67,0)+IF(BM12=O68,P68,0)+IF(BM12=O69,P69,0)+IF(BM12=O70,P70,0)+IF(BM12=O71,P71,0)</f>
        <v>42</v>
      </c>
      <c r="BP12" s="98">
        <f>[2]DB!DF12</f>
        <v>0</v>
      </c>
      <c r="BQ12" s="98">
        <f>IF(BM12=O10,R10,0)+IF(BM12=O11,R11,0)+IF(BM12=O12,R12,0)+IF(BM12=O13,R13,0)+IF(BM12=O14,R14,0)+IF(BM12=O15,R15,0)+IF(BM12=O16,R16,0)+IF(BM12=O17,R17,0)+IF(BM12=O18,R18,0)+IF(BM12=O19,R19,0)+IF(BM12=O20,R20,0)+IF(BM12=O21,R21,0)+IF(BM12=O22,R22,0)+IF(BM12=O23,R23,0)+IF(BM12=O24,R24,0)+IF(BM12=O25,R25,0)+IF(BM12=O26,R26,0)+IF(BM12=O27,R27,0)+IF(BM12=O28,R28,0)+IF(BM12=O29,R29,0)+IF(BM12=O31,R31,0)+IF(BM12=O32,R32,0)+IF(BM12=O33,R33,0)+IF(BM12=O34,R34,0)+IF(BM12=O35,R35,0)+IF(BM12=O36,R36,0)+IF(BM12=O37,R37,0)+IF(BM12=O38,R38,0)+IF(BM12=O39,R39,0)+IF(BM12=O40,R40,0)+BR12</f>
        <v>0</v>
      </c>
      <c r="BR12" s="98">
        <f>IF(BM12=O41,R41,0)+IF(BM12=O42,R42,0)+IF(BM12=O43,R43,0)+IF(BM12=O44,R44,0)+IF(BM12=O45,R45,0)+IF(BM12=O46,R46,0)+IF(BM12=O47,R47,0)+IF(BM12=O48,R48,0)+IF(BM12=O49,R49,0)+IF(BM12=O50,R50,0)+IF(BM12=O52,R52,0)+IF(BM12=O53,R53,0)+IF(BM12=O54,R54,0)+IF(BM12=O55,R55,0)+IF(BM12=O56,R56,0)+IF(BM12=O57,R57,0)+IF(BM12=O58,R58,0)+IF(BM12=O59,R59,0)+IF(BM12=O60,R60,0)+IF(BM12=O61,R61,0)+IF(BM12=O62,R62,0)+IF(BM12=O63,R63,0)+IF(BM12=O64,R64,0)+IF(BM12=O65,R65,0)+IF(BM12=O66,R66,0)+IF(BM12=O67,R67,0)+IF(BM12=O68,R68,0)+IF(BM12=O69,R69,0)+IF(BM12=O70,R70,0)+IF(BM12=O71,R71,0)</f>
        <v>0</v>
      </c>
      <c r="BS12" s="98">
        <v>0</v>
      </c>
      <c r="BT12" s="98">
        <f>IF(BM12=O10,T10,0)+IF(BM12=O11,T11,0)+IF(BM12=O12,T12,0)+IF(BM12=O13,T13,0)+IF(BM12=O14,T14,0)+IF(BM12=O15,T15,0)+IF(BM12=O16,T16,0)+IF(BM12=O17,T17,0)+IF(BM12=O18,T18,0)+IF(BM12=O19,T19,0)+IF(BM12=O20,T20,0)+IF(BM12=O21,T21,0)+IF(BM12=O22,T22,0)+IF(BM12=O23,T23,0)+IF(BM12=O24,T24,0)+IF(BM12=O25,T25,0)+IF(BM12=O26,T26,0)+IF(BM12=O27,T27,0)+IF(BM12=O28,T28,0)+IF(BM12=O29,T29,0)+IF(BM12=O31,T31,0)+IF(BM12=O32,T32,0)+IF(BM12=O33,T33,0)+IF(BM12=O34,T34,0)+IF(BM12=O35,T35,0)+IF(BM12=O36,T36,0)+IF(BM12=O37,T37,0)+IF(BM12=O38,T38,0)+IF(BM12=O39,T39,0)+IF(BM12=O40,T40,0)+BU12</f>
        <v>0</v>
      </c>
      <c r="BU12" s="98">
        <f>IF(BM12=O41,T41,0)+IF(BM12=O42,T42,0)+IF(BM12=O43,T43,0)+IF(BM12=O44,T44,0)+IF(BM12=O45,T45,0)+IF(BM12=O46,T46,0)+IF(BM12=O47,T47,0)+IF(BM12=O48,T48,0)+IF(BM12=O49,T49,0)+IF(BM12=O50,T50,0)+IF(BM12=O52,T52,0)+IF(BM12=O53,T53,0)+IF(BM12=O54,T54,0)+IF(BM12=O55,T55,0)+IF(BM12=O56,T56,0)+IF(BM12=O57,T57,0)+IF(BM12=O58,T58,0)+IF(BM12=O59,T59,0)+IF(BM12=O60,T60,0)+IF(BM12=O61,T61,0)+IF(BM12=O62,T62,0)+IF(BM12=O63,T63,0)+IF(BM12=O64,T64,0)+IF(BM12=O65,T65,0)+IF(BM12=O66,T66,0)+IF(BM12=O67,T67,0)+IF(BM12=O68,T68,0)+IF(BM12=O69,T69,0)+IF(BM12=O70,T70,0)+IF(BM12=O71,T71,0)</f>
        <v>0</v>
      </c>
      <c r="BV12" s="98">
        <f>[2]DB!DJ12</f>
        <v>0</v>
      </c>
      <c r="BW12" s="98" t="e">
        <f>IF(AND(BQ12=0,BT12=0),IF(BM12=O10,AY10,0)+IF(BM12=O11,AY11,0)+IF(BM12=O12,AY12,0)+IF(BM12=O13,AY13,0)+IF(BM12=O14,AY14,0)+IF(BM12=O15,AY15,0)+IF(BM12=O16,AY16,0)+IF(BM12=O17,AY17,0)+IF(BM12=O18,AY18,0)+IF(BM12=O19,AY19,0)+IF(BM12=O20,AY20,0)+IF(BM12=O21,AY21,0)+IF(BM12=O22,AY22,0)+IF(BM12=O23,AY23,0)+IF(BM12=O24,AY24,0)+IF(BM12=O25,AY25,0)+IF(BM12=O26,AY26,0)+IF(BM12=O27,AY27,0)+IF(BM12=O28,AY28,0)+IF(BM12=O29,AY29,0)+IF(BM12=O31,AY31,0)+IF(BM12=O32,AY32,0)+IF(BM12=O33,AY33,0)+IF(BM12=O34,AY34,0)+IF(BM12=O35,AY35,0)+IF(BM12=O36,AY36,0)+IF(BM12=O37,AY37,0)+IF(BM12=O38,AY38,0)+IF(BM12=O39,AY39,0)+IF(BM12=O40,AY40,0)+BX12,0)</f>
        <v>#VALUE!</v>
      </c>
      <c r="BX12" s="98" t="e">
        <f>IF(BM12=O41,AY41,0)+IF(BM12=O42,AY42,0)+IF(BM12=O43,AY43,0)+IF(BM12=O44,AY44,0)+IF(BM12=O45,AY45,0)+IF(BM12=O46,AY46,0)+IF(BM12=O47,AY47,0)+IF(BM12=O48,AY48,0)+IF(BM12=O49,AY49,0)+IF(BM12=O50,AY50,0)+IF(BM12=O52,AY52,0)+IF(BM12=O53,AY53,0)+IF(BM12=O54,AY54,0)+IF(BM12=O55,AY55,0)+IF(BM12=O56,AY56,0)+IF(BM12=O57,AY57,0)+IF(BM12=O58,AY58,0)+IF(BM12=O59,AY59,0)+IF(BM12=O60,AY60,0)+IF(BM12=O61,AY61,0)+IF(BM12=O62,AY62,0)+IF(BM12=O63,AY63,0)+IF(BM12=O64,AY64,0)+IF(BM12=O65,AY65,0)+IF(BM12=O66,AY66,0)+IF(BM12=O67,AY67,0)+IF(BM12=O68,AY68,0)+IF(BM12=O69,AY69,0)+IF(BM12=O70,AY70,0)+IF(BM12=O71,AY71,0)</f>
        <v>#VALUE!</v>
      </c>
      <c r="BY12" s="98">
        <f>[2]DB!DL12</f>
        <v>2</v>
      </c>
      <c r="BZ12" s="98" t="e">
        <f t="shared" si="4"/>
        <v>#VALUE!</v>
      </c>
      <c r="CA12" s="98">
        <f>[2]DB!DN12</f>
        <v>1</v>
      </c>
      <c r="CB12" s="98" t="e">
        <f t="shared" si="5"/>
        <v>#VALUE!</v>
      </c>
      <c r="CC12" s="98">
        <f>[2]DB!DP12</f>
        <v>0</v>
      </c>
      <c r="CD12" s="98" t="e">
        <f t="shared" si="6"/>
        <v>#VALUE!</v>
      </c>
      <c r="CE12" s="98">
        <f>[2]DB!DR12</f>
        <v>0</v>
      </c>
      <c r="CF12" s="98" t="e">
        <f t="shared" si="7"/>
        <v>#VALUE!</v>
      </c>
      <c r="CG12" s="98">
        <f>[2]DB!DT12</f>
        <v>0</v>
      </c>
      <c r="CH12" s="98" t="e">
        <f t="shared" si="8"/>
        <v>#VALUE!</v>
      </c>
      <c r="CI12" s="98">
        <f>[2]DB!DV12</f>
        <v>25</v>
      </c>
      <c r="CJ12" s="98" t="e">
        <f t="shared" si="17"/>
        <v>#VALUE!</v>
      </c>
      <c r="CK12" s="98" t="e">
        <f t="shared" si="18"/>
        <v>#VALUE!</v>
      </c>
      <c r="CL12" s="98" t="e">
        <f>RANK(CJ12,CJ10:CJ69,0)</f>
        <v>#VALUE!</v>
      </c>
      <c r="CM12" s="98" t="e">
        <f>IF(AND(CL12=CL10,CK12&lt;CK10),1,0)+IF(AND(CL12=CL11,CK12&lt;CK11),1,0)+IF(AND(CL12=CL12,CK12&lt;CK12),1,0)+IF(AND(CL12=CL13,CK12&lt;CK13),1,0)+IF(AND(CL12=CL14,CK12&lt;CK14),1,0)+IF(AND(CL12=CL15,CK12&lt;CK15),1,0)+IF(AND(CL12=CL16,CK12&lt;CK16),1,0)+IF(AND(CL12=CL17,CK12&lt;CK17),1,0)+IF(AND(CL12=CL18,CK12&lt;CK18),1,0)+IF(AND(CL12=CL19,CK12&lt;CK19),1,0)+IF(AND(CL12=CL20,CK12&lt;CK20),1,0)+IF(AND(CL12=CL21,CK12&lt;CK21),1,0)+IF(AND(CL12=CL22,CK12&lt;CK22),1,0)+IF(AND(CL12=CL23,CK12&lt;CK23),1,0)+IF(AND(CL12=CL24,CK12&lt;CK24),1,0)+IF(AND(CL12=CL25,CK12&lt;CK25),1,0)+IF(AND(CL12=CL26,CK12&lt;CK26),1,0)+IF(AND(CL12=CL27,CK12&lt;CK27),1,0)+IF(AND(CL12=CL28,CK12&lt;CK28),1,0)+IF(AND(CL12=CL29,CK12&lt;CK29),1,0)+CN12+CO12</f>
        <v>#VALUE!</v>
      </c>
      <c r="CN12" s="98" t="e">
        <f>IF(AND(CL12=CL30,CK12&lt;CK30),1,0)+IF(AND(CL12=CL31,CK12&lt;CK31),1,0)+IF(AND(CL12=CL32,CK12&lt;CK32),1,0)+IF(AND(CL12=CL33,CK12&lt;CK33),1,0)+IF(AND(CL12=CL34,CK12&lt;CK34),1,0)+IF(AND(CL12=CL35,CK12&lt;CK35),1,0)+IF(AND(CL12=CL36,CK12&lt;CK36),1,0)+IF(AND(CL12=CL37,CK12&lt;CK37),1,0)+IF(AND(CL12=CL38,CK12&lt;CK38),1,0)+IF(AND(CL12=CL39,CK12&lt;CK39),1,0)+IF(AND(CL12=CL40,CK12&lt;CK40),1,0)+IF(AND(CL12=CL41,CK12&lt;CK41),1,0)+IF(AND(CL12=CL42,CK12&lt;CK42),1,0)+IF(AND(CL12=CL43,CK12&lt;CK43),1,0)+IF(AND(CL12=CL44,CK12&lt;CK44),1,0)+IF(AND(CL12=CL45,CK12&lt;CK45),1,0)+IF(AND(CL12=CL46,CK12&lt;CK46),1,0)+IF(AND(CL12=CL47,CK12&lt;CK47),1,0)+IF(AND(CL12=CL48,CK12&lt;CK48),1,0)+IF(AND(CL12=CL49,CK12&lt;CK49),1,0)</f>
        <v>#VALUE!</v>
      </c>
      <c r="CO12" s="98" t="e">
        <f>IF(AND(CL12=CL50,CK12&lt;CK50),1,0)+IF(AND(CL12=CL51,CK12&lt;CK51),1,0)+IF(AND(CL12=CL52,CK12&lt;CK52),1,0)+IF(AND(CL12=CL53,CK12&lt;CK53),1,0)+IF(AND(CL12=CL54,CK12&lt;CK54),1,0)+IF(AND(CL12=CL55,CK12&lt;CK55),1,0)+IF(AND(CL12=CL56,CK12&lt;CK56),1,0)+IF(AND(CL12=CL57,CK12&lt;CK57),1,0)+IF(AND(CL12=CL58,CK12&lt;CK58),1,0)+IF(AND(CL12=CL59,CK12&lt;CK59),1,0)+IF(AND(CL12=CL60,CK12&lt;CK60),1,0)+IF(AND(CL12=CL61,CK12&lt;CK61),1,0)+IF(AND(CL12=CL62,CK12&lt;CK62),1,0)+IF(AND(CL12=CL63,CK12&lt;CK63),1,0)+IF(AND(CL12=CL64,CK12&lt;CK64),1,0)+IF(AND(CL12=CL65,CK12&lt;CK65),1,0)+IF(AND(CL12=CL66,CK12&lt;CK66),1,0)+IF(AND(CL12=CL67,CK12&lt;CK67),1,0)+IF(AND(CL12=CL68,CK12&lt;CK68),1,0)+IF(AND(CL12=CL69,CK12&lt;CK69),1,0)</f>
        <v>#VALUE!</v>
      </c>
      <c r="CP12" s="98">
        <f>[2]DB!CV12</f>
        <v>3</v>
      </c>
      <c r="CQ12" s="98" t="e">
        <f t="shared" si="9"/>
        <v>#VALUE!</v>
      </c>
      <c r="CR12" s="98" t="e">
        <f t="shared" si="19"/>
        <v>#VALUE!</v>
      </c>
      <c r="CS12" s="98" t="e">
        <f>IF(AND(CQ12=CQ10,BN12&gt;BN10),1,0)+IF(AND(CQ12=CQ11,BN12&gt;BN11),1,0)+IF(AND(CQ12=CQ12,BN12&gt;BN12),1,0)+IF(AND(CQ12=CQ13,BN12&gt;BN13),1,0)+IF(AND(CQ12=CQ14,BN12&gt;BN14),1,0)+IF(AND(CQ12=CQ15,BN12&gt;BN15),1,0)+IF(AND(CQ12=CQ16,BN12&gt;BN16),1,0)+IF(AND(CQ12=CQ17,BN12&gt;BN17),1,0)+IF(AND(CQ12=CQ18,BN12&gt;BN18),1,0)+IF(AND(CQ12=CQ19,BN12&gt;BN19),1,0)+IF(AND(CQ12=CQ20,BN12&gt;BN20),1,0)+IF(AND(CQ12=CQ21,BN12&gt;BN21),1,0)+IF(AND(CQ12=CQ22,BN12&gt;BN22),1,0)+IF(AND(CQ12=CQ23,BN12&gt;BN23),1,0)+IF(AND(CQ12=CQ24,BN12&gt;BN24),1,0)+IF(AND(CQ12=CQ25,BN12&gt;BN25),1,0)+IF(AND(CQ12=CQ26,BN12&gt;BN26),1,0)+IF(AND(CQ12=CQ27,BN12&gt;BN27),1,0)+IF(AND(CQ12=CQ28,BN12&gt;BN28),1,0)+IF(AND(CQ12=CQ29,BN12&gt;BN29),1,0)+CT12+CU12</f>
        <v>#VALUE!</v>
      </c>
      <c r="CT12" s="98" t="e">
        <f>IF(AND(CQ12=CQ30,BN12&gt;BN30),1,0)+IF(AND(CQ12=CQ31,BN12&gt;BN31),1,0)+IF(AND(CQ12=CQ32,BN12&gt;BN32),1,0)+IF(AND(CQ12=CQ33,BN12&gt;BN33),1,0)+IF(AND(CQ12=CQ34,BN12&gt;BN34),1,0)+IF(AND(CQ12=CQ35,BN12&gt;BN35),1,0)+IF(AND(CQ12=CQ36,BN12&gt;BN36),1,0)+IF(AND(CQ12=CQ37,BN12&gt;BN37),1,0)+IF(AND(CQ12=CQ38,BN12&gt;BN38),1,0)+IF(AND(CQ12=CQ39,BN12&gt;BN39),1,0)+IF(AND(CQ12=CQ40,BN12&gt;BN40),1,0)+IF(AND(CQ12=CQ41,BN12&gt;BN41),1,0)+IF(AND(CQ12=CQ42,BN12&gt;BN42),1,0)+IF(AND(CQ12=CQ43,BN12&gt;BN43),1,0)+IF(AND(CQ12=CQ44,BN12&gt;BN44),1,0)+IF(AND(CQ12=CQ45,BN12&gt;BN45),1,0)+IF(AND(CQ12=CQ46,BN12&gt;BN46),1,0)+IF(AND(CQ12=CQ47,BN12&gt;BN47),1,0)+IF(AND(CQ12=CQ48,BN12&gt;BN48),1,0)+IF(AND(CQ12=CQ49,BN12&gt;BN49),1,0)</f>
        <v>#VALUE!</v>
      </c>
      <c r="CU12" s="99" t="e">
        <f>IF(AND(CQ12=CQ50,BN12&gt;BN50),1,0)+IF(AND(CQ12=CQ51,BN12&gt;BN51),1,0)+IF(AND(CQ12=CQ52,BN12&gt;BN52),1,0)+IF(AND(CQ12=CQ53,BN12&gt;BN53),1,0)+IF(AND(CQ12=CQ54,BN12&gt;BN54),1,0)+IF(AND(CQ12=CQ55,BN12&gt;BN55),1,0)+IF(AND(CQ12=CQ56,BN12&gt;BN56),1,0)+IF(AND(CQ12=CQ57,BN12&gt;BN57),1,0)+IF(AND(CQ12=CQ58,BN12&gt;BN58),1,0)+IF(AND(CQ12=CQ59,BN12&gt;BN59),1,0)+IF(AND(CQ12=CQ60,BN12&gt;BN60),1,0)+IF(AND(CQ12=CQ61,BN12&gt;BN61),1,0)+IF(AND(CQ12=CQ62,BN12&gt;BN62),1,0)+IF(AND(CQ12=CQ63,BN12&gt;BN63),1,0)+IF(AND(CQ12=CQ64,BN12&gt;BN64),1,0)+IF(AND(CQ12=CQ65,BN12&gt;BN65),1,0)+IF(AND(CQ12=CQ66,BN12&gt;BN66),1,0)+IF(AND(CQ12=CQ67,BN12&gt;BN67),1,0)+IF(AND(CQ12=CQ68,BN12&gt;BN68),1,0)+IF(AND(CQ12=CQ69,BN12&gt;BN69),1,0)</f>
        <v>#VALUE!</v>
      </c>
      <c r="CV12" s="100" t="e">
        <f>IF(CR10=3,CQ10,0)+IF(CR11=3,CQ11,0)+IF(CR12=3,CQ12,0)+IF(CR13=3,CQ13,0)+IF(CR14=3,CQ14,0)+IF(CR15=3,CQ15,0)+IF(CR16=3,CQ16,0)+IF(CR17=3,CQ17,0)+IF(CR18=3,CQ18,0)+IF(CR19=3,CQ19,0)+IF(CR20=3,CQ20,0)+IF(CR21=3,CQ21,0)+IF(CR22=3,CQ22,0)+IF(CR23=3,CQ23,0)+IF(CR24=3,CQ24,0)+IF(CR25=3,CQ25,0)+IF(CR26=3,CQ26,0)+IF(CR27=3,CQ27,0)+IF(CR28=3,CQ28,0)+IF(CR29=3,CQ29,0)+IF(CR30=3,CQ30,0)+IF(CR31=3,CQ31,0)+IF(CR32=3,CQ32,0)+IF(CR33=3,CQ33,0)+IF(CR34=3,CQ34,0)+IF(CR35=3,CQ35,0)+IF(CR36=3,CQ36,0)+IF(CR37=3,CQ37,0)+IF(CR38=3,CQ38,0)+IF(CR39=3,CQ39,0)+CW12</f>
        <v>#VALUE!</v>
      </c>
      <c r="CW12" s="98" t="e">
        <f>IF(CR40=3,CQ40,0)+IF(CR41=3,CQ41,0)+IF(CR42=3,CQ42,0)+IF(CR43=3,CQ43,0)+IF(CR44=3,CQ44,0)+IF(CR45=3,CQ45,0)+IF(CR46=3,CQ46,0)+IF(CR47=3,CQ47,0)+IF(CR48=3,CQ48,0)+IF(CR49=3,CQ49,0)+IF(CR50=3,CQ50,0)+IF(CR51=3,CQ51,0)+IF(CR52=3,CQ52,0)+IF(CR53=3,CQ53,0)+IF(CR54=3,CQ54,0)+IF(CR55=3,CQ55,0)+IF(CR56=3,CQ56,0)+IF(CR57=3,CQ57,0)+IF(CR58=3,CQ58,0)+IF(CR59=3,CQ59,0)+IF(CR60=3,CQ60,0)+IF(CR61=3,CQ61,0)+IF(CR62=3,CQ62,0)+IF(CR63=3,CQ63,0)+IF(CR64=3,CQ64,0)+IF(CR65=3,CQ65,0)+IF(CR66=3,CQ66,0)+IF(CR67=3,CQ67,0)+IF(CR68=3,CQ68,0)+IF(CR69=3,CQ69,0)</f>
        <v>#VALUE!</v>
      </c>
      <c r="CX12" s="98" t="e">
        <f>IF(CR10=3,BM10,IF(CR11=3,BM11,IF(CR12=3,BM12,IF(CR13=3,BM13,IF(CR14=3,BM14,IF(CR15=3,BM15,IF(CR16=3,BM16,IF(CR17=3,BM17,CY12))))))))</f>
        <v>#VALUE!</v>
      </c>
      <c r="CY12" s="98" t="e">
        <f>IF(CR18=3,BM18,IF(CR19=3,BM19,IF(CR20=3,BM20,IF(CR21=3,BM21,IF(CR22=3,BM22,IF(CR23=3,BM23,IF(CR24=3,BM24,IF(CR25=3,BM25,CZ12))))))))</f>
        <v>#VALUE!</v>
      </c>
      <c r="CZ12" s="98" t="e">
        <f>IF(CR26=3,BM26,IF(CR27=3,BM27,IF(CR28=3,BM28,IF(CR29=3,BM29,IF(CR30=3,BM30,IF(CR31=3,BM31,IF(CR32=3,BM32,IF(CR33=3,BM33,DA12))))))))</f>
        <v>#VALUE!</v>
      </c>
      <c r="DA12" s="98" t="e">
        <f>IF(CR34=3,BM34,IF(CR35=3,BM35,IF(CR36=3,BM36,IF(CR37=3,BM37,IF(CR38=3,BM38,IF(CR39=3,BM39,IF(CR40=3,BM40,IF(CR41=3,BM41,DB12))))))))</f>
        <v>#VALUE!</v>
      </c>
      <c r="DB12" s="98" t="e">
        <f>IF(CR42=3,BM42,IF(CR43=3,BM43,IF(CR44=3,BM44,IF(CR45=3,BM45,IF(CR46=3,BM46,IF(CR47=3,BM47,IF(CR48=3,BM48,IF(CR49=3,BM49,DC12))))))))</f>
        <v>#VALUE!</v>
      </c>
      <c r="DC12" s="98" t="e">
        <f>IF(CR50=3,BM50,IF(CR51=3,BM51,IF(CR52=3,BM52,IF(CR53=3,BM53,IF(CR54=3,BM54,IF(CR55=3,BM55,IF(CR56=3,BM56,IF(CR57=3,BM57,DD12))))))))</f>
        <v>#VALUE!</v>
      </c>
      <c r="DD12" s="98" t="e">
        <f>IF(CR58=3,BM58,IF(CR59=3,BM59,IF(CR60=3,BM60,IF(CR61=3,BM61,IF(CR62=3,BM62,IF(CR63=3,BM63,IF(CR64=3,BM64,IF(CR65=3,BM65,DE12))))))))</f>
        <v>#VALUE!</v>
      </c>
      <c r="DE12" s="98" t="e">
        <f>IF(CR66=3,BM66,IF(CR67=3,BM67,IF(CR68=3,BM68,BM69)))</f>
        <v>#VALUE!</v>
      </c>
      <c r="DF12" s="98" t="e">
        <f>IF(CR10=3,BQ10,0)+IF(CR11=3,BQ11,0)+IF(CR12=3,BQ12,0)+IF(CR13=3,BQ13,0)+IF(CR14=3,BQ14,0)+IF(CR15=3,BQ15,0)+IF(CR16=3,BQ16,0)+IF(CR17=3,BQ17,0)+IF(CR18=3,BQ18,0)+IF(CR19=3,BQ19,0)+IF(CR20=3,BQ20,0)+IF(CR21=3,BQ21,0)+IF(CR22=3,BQ22,0)+IF(CR23=3,BQ23,0)+IF(CR24=3,BQ24,0)+IF(CR25=3,BQ25,0)+IF(CR26=3,BQ26,0)+IF(CR27=3,BQ27,0)+IF(CR28=3,BQ28,0)+IF(CR29=3,BQ29,0)+IF(CR30=3,BQ30,0)+IF(CR31=3,BQ31,0)+IF(CR32=3,BQ32,0)+IF(CR33=3,BQ33,0)+IF(CR34=3,BQ34,0)+IF(CR35=3,BQ35,0)+IF(CR36=3,BQ36,0)+IF(CR37=3,BQ37,0)+IF(CR38=3,BQ38,0)+IF(CR39=3,BQ39,0)+DG12</f>
        <v>#VALUE!</v>
      </c>
      <c r="DG12" s="98" t="e">
        <f>IF(CR40=3,BQ40,0)+IF(CR41=3,BQ41,0)+IF(CR42=3,BQ42,0)+IF(CR43=3,BQ43,0)+IF(CR44=3,BQ44,0)+IF(CR45=3,BQ45,0)+IF(CR46=3,BQ46,0)+IF(CR47=3,BQ47,0)+IF(CR48=3,BQ48,0)+IF(CR49=3,BQ49,0)+IF(CR50=3,BQ50,0)+IF(CR51=3,BQ51,0)+IF(CR52=3,BQ52,0)+IF(CR53=3,BQ53,0)+IF(CR54=3,BQ54,0)+IF(CR55=3,BQ55,0)+IF(CR56=3,BQ56,0)+IF(CR57=3,BQ57,0)+IF(CR58=3,BQ58,0)+IF(CR59=3,BQ59,0)+IF(CR60=3,BQ60,0)+IF(CR61=3,BQ61,0)+IF(CR62=3,BQ62,0)+IF(CR63=3,BQ63,0)+IF(CR64=3,BQ64,0)+IF(CR65=3,BQ65,0)+IF(CR66=3,BQ66,0)+IF(CR67=3,BQ67,0)+IF(CR68=3,BQ68,0)+IF(CR69=3,BQ69,0)</f>
        <v>#VALUE!</v>
      </c>
      <c r="DH12" s="98" t="e">
        <f>IF(CR10=3,BT10,0)+IF(CR11=3,BT11,0)+IF(CR12=3,BT12,0)+IF(CR13=3,BT13,0)+IF(CR14=3,BT14,0)+IF(CR15=3,BT15,0)+IF(CR16=3,BT16,0)+IF(CR17=3,BT17,0)+IF(CR18=3,BT18,0)+IF(CR19=3,BT19,0)+IF(CR20=3,BT20,0)+IF(CR21=3,BT21,0)+IF(CR22=3,BT22,0)+IF(CR23=3,BT23,0)+IF(CR24=3,BT24,0)+IF(CR25=3,BT25,0)+IF(CR26=3,BT26,0)+IF(CR27=3,BT27,0)+IF(CR28=3,BT28,0)+IF(CR29=3,BT29,0)+IF(CR30=3,BT30,0)+IF(CR31=3,BT31,0)+IF(CR32=3,BT32,0)+IF(CR33=3,BT33,0)+IF(CR34=3,BT34,0)+IF(CR35=3,BT35,0)+IF(CR36=3,BT36,0)+IF(CR37=3,BT37,0)+IF(CR38=3,BT38,0)+IF(CR39=3,BT39,0)+DI12</f>
        <v>#VALUE!</v>
      </c>
      <c r="DI12" s="98" t="e">
        <f>IF(CR40=3,BT40,0)+IF(CR41=3,BT41,0)+IF(CR42=3,BT42,0)+IF(CR43=3,BT43,0)+IF(CR44=3,BT44,0)+IF(CR45=3,BT45,0)+IF(CR46=3,BT46,0)+IF(CR47=3,BT47,0)+IF(CR48=3,BT48,0)+IF(CR49=3,BT49,0)+IF(CR50=3,BT50,0)+IF(CR51=3,BT51,0)+IF(CR52=3,BT52,0)+IF(CR53=3,BT53,0)+IF(CR54=3,BT54,0)+IF(CR55=3,BT55,0)+IF(CR56=3,BT56,0)+IF(CR57=3,BT57,0)+IF(CR58=3,BT58,0)+IF(CR59=3,BT59,0)+IF(CR60=3,BT60,0)+IF(CR61=3,BT61,0)+IF(CR62=3,BT62,0)+IF(CR63=3,BT63,0)+IF(CR64=3,BT64,0)+IF(CR65=3,BT65,0)+IF(CR66=3,BT66,0)+IF(CR67=3,BT67,0)+IF(CR68=3,BT68,0)+IF(CR69=3,BT69,0)</f>
        <v>#VALUE!</v>
      </c>
      <c r="DJ12" s="98" t="e">
        <f>IF(CR10=3,BW10,0)+IF(CR11=3,BW11,0)+IF(CR12=3,BW12,0)+IF(CR13=3,BW13,0)+IF(CR14=3,BW14,0)+IF(CR15=3,BW15,0)+IF(CR16=3,BW16,0)+IF(CR17=3,BW17,0)+IF(CR18=3,BW18,0)+IF(CR19=3,BW19,0)+IF(CR20=3,BW20,0)+IF(CR21=3,BW21,0)+IF(CR22=3,BW22,0)+IF(CR23=3,BW23,0)+IF(CR24=3,BW24,0)+IF(CR25=3,BW25,0)+IF(CR26=3,BW26,0)+IF(CR27=3,BW27,0)+IF(CR28=3,BW28,0)+IF(CR29=3,BW29,0)+IF(CR30=3,BW30,0)+IF(CR31=3,BW31,0)+IF(CR32=3,BW32,0)+IF(CR33=3,BW33,0)+IF(CR34=3,BW34,0)+IF(CR35=3,BW35,0)+IF(CR36=3,BW36,0)+IF(CR37=3,BW37,0)+IF(CR38=3,BW38,0)+IF(CR39=3,BW39,0)+DK12</f>
        <v>#VALUE!</v>
      </c>
      <c r="DK12" s="98" t="e">
        <f>IF(CR40=3,BW40,0)+IF(CR41=3,BW41,0)+IF(CR42=3,BW42,0)+IF(CR43=3,BW43,0)+IF(CR44=3,BW44,0)+IF(CR45=3,BW45,0)+IF(CR46=3,BW46,0)+IF(CR47=3,BW47,0)+IF(CR48=3,BW48,0)+IF(CR49=3,BW49,0)+IF(CR50=3,BW50,0)+IF(CR51=3,BW51,0)+IF(CR52=3,BW52,0)+IF(CR53=3,BW53,0)+IF(CR54=3,BW54,0)+IF(CR55=3,BW55,0)+IF(CR56=3,BW56,0)+IF(CR57=3,BW57,0)+IF(CR58=3,BW58,0)+IF(CR59=3,BW59,0)+IF(CR60=3,BW60,0)+IF(CR61=3,BW61,0)+IF(CR62=3,BW62,0)+IF(CR63=3,BW63,0)+IF(CR64=3,BW64,0)+IF(CR65=3,BW65,0)+IF(CR66=3,BW66,0)+IF(CR67=3,BW67,0)+IF(CR68=3,BW68,0)+IF(CR69=3,BW69,0)</f>
        <v>#VALUE!</v>
      </c>
      <c r="DL12" s="98" t="e">
        <f>IF(CR10=3,BZ10,0)+IF(CR11=3,BZ11,0)+IF(CR12=3,BZ12,0)+IF(CR13=3,BZ13,0)+IF(CR14=3,BZ14,0)+IF(CR15=3,BZ15,0)+IF(CR16=3,BZ16,0)+IF(CR17=3,BZ17,0)+IF(CR18=3,BZ18,0)+IF(CR19=3,BZ19,0)+IF(CR20=3,BZ20,0)+IF(CR21=3,BZ21,0)+IF(CR22=3,BZ22,0)+IF(CR23=3,BZ23,0)+IF(CR24=3,BZ24,0)+IF(CR25=3,BZ25,0)+IF(CR26=3,BZ26,0)+IF(CR27=3,BZ27,0)+IF(CR28=3,BZ28,0)+IF(CR29=3,BZ29,0)+IF(CR30=3,BZ30,0)+IF(CR31=3,BZ31,0)+IF(CR32=3,BZ32,0)+IF(CR33=3,BZ33,0)+IF(CR34=3,BZ34,0)+IF(CR35=3,BZ35,0)+IF(CR36=3,BZ36,0)+IF(CR37=3,BZ37,0)+IF(CR38=3,BZ38,0)+IF(CR39=3,BZ39,0)+DM12</f>
        <v>#VALUE!</v>
      </c>
      <c r="DM12" s="98" t="e">
        <f>IF(CR40=3,BZ40,0)+IF(CR41=3,BZ41,0)+IF(CR42=3,BZ42,0)+IF(CR43=3,BZ43,0)+IF(CR44=3,BZ44,0)+IF(CR45=3,BZ45,0)+IF(CR46=3,BZ46,0)+IF(CR47=3,BZ47,0)+IF(CR48=3,BZ48,0)+IF(CR49=3,BZ49,0)+IF(CR50=3,BZ50,0)+IF(CR51=3,BZ51,0)+IF(CR52=3,BZ52,0)+IF(CR53=3,BZ53,0)+IF(CR54=3,BZ54,0)+IF(CR55=3,BZ55,0)+IF(CR56=3,BZ56,0)+IF(CR57=3,BZ57,0)+IF(CR58=3,BZ58,0)+IF(CR59=3,BZ59,0)+IF(CR60=3,BZ60,0)+IF(CR61=3,BZ61,0)+IF(CR62=3,BZ62,0)+IF(CR63=3,BZ63,0)+IF(CR64=3,BZ64,0)+IF(CR65=3,BZ65,0)+IF(CR66=3,BZ66,0)+IF(CR67=3,BZ67,0)+IF(CR68=3,BZ68,0)+IF(CR69=3,BZ69,0)</f>
        <v>#VALUE!</v>
      </c>
      <c r="DN12" s="98" t="e">
        <f>IF(CR10=3,CB10,0)+IF(CR11=3,CB11,0)+IF(CR12=3,CB12,0)+IF(CR13=3,CB13,0)+IF(CR14=3,CB14,0)+IF(CR15=3,CB15,0)+IF(CR16=3,CB16,0)+IF(CR17=3,CB17,0)+IF(CR18=3,CB18,0)+IF(CR19=3,CB19,0)+IF(CR20=3,CB20,0)+IF(CR21=3,CB21,0)+IF(CR22=3,CB22,0)+IF(CR23=3,CB23,0)+IF(CR24=3,CB24,0)+IF(CR25=3,CB25,0)+IF(CR26=3,CB26,0)+IF(CR27=3,CB27,0)+IF(CR28=3,CB28,0)+IF(CR29=3,CB29,0)+IF(CR30=3,CB30,0)+IF(CR31=3,CB31,0)+IF(CR32=3,CB32,0)+IF(CR33=3,CB33,0)+IF(CR34=3,CB34,0)+IF(CR35=3,CB35,0)+IF(CR36=3,CB36,0)+IF(CR37=3,CB37,0)+IF(CR38=3,CB38,0)+IF(CR39=3,CB39,0)+DO12</f>
        <v>#VALUE!</v>
      </c>
      <c r="DO12" s="98" t="e">
        <f>IF(CR40=3,CB40,0)+IF(CR41=3,CB41,0)+IF(CR42=3,CB42,0)+IF(CR43=3,CB43,0)+IF(CR44=3,CB44,0)+IF(CR45=3,CB45,0)+IF(CR46=3,CB46,0)+IF(CR47=3,CB47,0)+IF(CR48=3,CB48,0)+IF(CR49=3,CB49,0)+IF(CR50=3,CB50,0)+IF(CR51=3,CB51,0)+IF(CR52=3,CB52,0)+IF(CR53=3,CB53,0)+IF(CR54=3,CB54,0)+IF(CR55=3,CB55,0)+IF(CR56=3,CB56,0)+IF(CR57=3,CB57,0)+IF(CR58=3,CB58,0)+IF(CR59=3,CB59,0)+IF(CR60=3,CB60,0)+IF(CR61=3,CB61,0)+IF(CR62=3,CB62,0)+IF(CR63=3,CB63,0)+IF(CR64=3,CB64,0)+IF(CR65=3,CB65,0)+IF(CR66=3,CB66,0)+IF(CR67=3,CB67,0)+IF(CR68=3,CB68,0)+IF(CR69=3,CB69,0)</f>
        <v>#VALUE!</v>
      </c>
      <c r="DP12" s="98" t="e">
        <f>IF(CR10=3,CD10,0)+IF(CR11=3,CD11,0)+IF(CR12=3,CD12,0)+IF(CR13=3,CD13,0)+IF(CR14=3,CD14,0)+IF(CR15=3,CD15,0)+IF(CR16=3,CD16,0)+IF(CR17=3,CD17,0)+IF(CR18=3,CD18,0)+IF(CR19=3,CD19,0)+IF(CR20=3,CD20,0)+IF(CR21=3,CD21,0)+IF(CR22=3,CD22,0)+IF(CR23=3,CD23,0)+IF(CR24=3,CD24,0)+IF(CR25=3,CD25,0)+IF(CR26=3,CD26,0)+IF(CR27=3,CD27,0)+IF(CR28=3,CD28,0)+IF(CR29=3,CD29,0)+IF(CR30=3,CD30,0)+IF(CR31=3,CD31,0)+IF(CR32=3,CD32,0)+IF(CR33=3,CD33,0)+IF(CR34=3,CD34,0)+IF(CR35=3,CD35,0)+IF(CR36=3,CD36,0)+IF(CR37=3,CD37,0)+IF(CR38=3,CD38,0)+IF(CR39=3,CD39,0)+DQ12</f>
        <v>#VALUE!</v>
      </c>
      <c r="DQ12" s="98" t="e">
        <f>IF(CR40=3,CD40,0)+IF(CR41=3,CD41,0)+IF(CR42=3,CD42,0)+IF(CR43=3,CD43,0)+IF(CR44=3,CD44,0)+IF(CR45=3,CD45,0)+IF(CR46=3,CD46,0)+IF(CR47=3,CD47,0)+IF(CR48=3,CD48,0)+IF(CR49=3,CD49,0)+IF(CR50=3,CD50,0)+IF(CR51=3,CD51,0)+IF(CR52=3,CD52,0)+IF(CR53=3,CD53,0)+IF(CR54=3,CD54,0)+IF(CR55=3,CD55,0)+IF(CR56=3,CD56,0)+IF(CR57=3,CD57,0)+IF(CR58=3,CD58,0)+IF(CR59=3,CD59,0)+IF(CR60=3,CD60,0)+IF(CR61=3,CD61,0)+IF(CR62=3,CD62,0)+IF(CR63=3,CD63,0)+IF(CR64=3,CD64,0)+IF(CR65=3,CD65,0)+IF(CR66=3,CD66,0)+IF(CR67=3,CD67,0)+IF(CR68=3,CD68,0)+IF(CR69=3,CD69,0)</f>
        <v>#VALUE!</v>
      </c>
      <c r="DR12" s="98" t="e">
        <f>IF(CR10=3,CF10,0)+IF(CR11=3,CF11,0)+IF(CR12=3,CF12,0)+IF(CR13=3,CF13,0)+IF(CR14=3,CF14,0)+IF(CR15=3,CF15,0)+IF(CR16=3,CF16,0)+IF(CR17=3,CF17,0)+IF(CR18=3,CF18,0)+IF(CR19=3,CF19,0)+IF(CR20=3,CF20,0)+IF(CR21=3,CF21,0)+IF(CR22=3,CF22,0)+IF(CR23=3,CF23,0)+IF(CR24=3,CF24,0)+IF(CR25=3,CF25,0)+IF(CR26=3,CF26,0)+IF(CR27=3,CF27,0)+IF(CR28=3,CF28,0)+IF(CR29=3,CF29,0)+IF(CR30=3,CF30,0)+IF(CR31=3,CF31,0)+IF(CR32=3,CF32,0)+IF(CR33=3,CF33,0)+IF(CR34=3,CF34,0)+IF(CR35=3,CF35,0)+IF(CR36=3,CF36,0)+IF(CR37=3,CF37,0)+IF(CR38=3,CF38,0)+IF(CR39=3,CF39,0)+DS12</f>
        <v>#VALUE!</v>
      </c>
      <c r="DS12" s="98" t="e">
        <f>IF(CR40=3,CF40,0)+IF(CR41=3,CF41,0)+IF(CR42=3,CF42,0)+IF(CR43=3,CF43,0)+IF(CR44=3,CF44,0)+IF(CR45=3,CF45,0)+IF(CR46=3,CF46,0)+IF(CR47=3,CF47,0)+IF(CR48=3,CF48,0)+IF(CR49=3,CF49,0)+IF(CR50=3,CF50,0)+IF(CR51=3,CF51,0)+IF(CR52=3,CF52,0)+IF(CR53=3,CF53,0)+IF(CR54=3,CF54,0)+IF(CR55=3,CF55,0)+IF(CR56=3,CF56,0)+IF(CR57=3,CF57,0)+IF(CR58=3,CF58,0)+IF(CR59=3,CF59,0)+IF(CR60=3,CF60,0)+IF(CR61=3,CF61,0)+IF(CR62=3,CF62,0)+IF(CR63=3,CF63,0)+IF(CR64=3,CF64,0)+IF(CR65=3,CF65,0)+IF(CR66=3,CF66,0)+IF(CR67=3,CF67,0)+IF(CR68=3,CF68,0)+IF(CR69=3,CF69,0)</f>
        <v>#VALUE!</v>
      </c>
      <c r="DT12" s="98" t="e">
        <f>IF(CR10=3,CH10,0)+IF(CR11=3,CH11,0)+IF(CR12=3,CH12,0)+IF(CR13=3,CH13,0)+IF(CR14=3,CH14,0)+IF(CR15=3,CH15,0)+IF(CR16=3,CH16,0)+IF(CR17=3,CH17,0)+IF(CR18=3,CH18,0)+IF(CR19=3,CH19,0)+IF(CR20=3,CH20,0)+IF(CR21=3,CH21,0)+IF(CR22=3,CH22,0)+IF(CR23=3,CH23,0)+IF(CR24=3,CH24,0)+IF(CR25=3,CH25,0)+IF(CR26=3,CH26,0)+IF(CR27=3,CH27,0)+IF(CR28=3,CH28,0)+IF(CR29=3,CH29,0)+IF(CR30=3,CH30,0)+IF(CR31=3,CH31,0)+IF(CR32=3,CH32,0)+IF(CR33=3,CH33,0)+IF(CR34=3,CH34,0)+IF(CR35=3,CH35,0)+IF(CR36=3,CH36,0)+IF(CR37=3,CH37,0)+IF(CR38=3,CH38,0)+IF(CR39=3,CH39,0)+DU12</f>
        <v>#VALUE!</v>
      </c>
      <c r="DU12" s="98" t="e">
        <f>IF(CR40=3,CH40,0)+IF(CR41=3,CH41,0)+IF(CR42=3,CH42,0)+IF(CR43=3,CH43,0)+IF(CR44=3,CH44,0)+IF(CR45=3,CH45,0)+IF(CR46=3,CH46,0)+IF(CR47=3,CH47,0)+IF(CR48=3,CH48,0)+IF(CR49=3,CH49,0)+IF(CR50=3,CH50,0)+IF(CR51=3,CH51,0)+IF(CR52=3,CH52,0)+IF(CR53=3,CH53,0)+IF(CR54=3,CH54,0)+IF(CR55=3,CH55,0)+IF(CR56=3,CH56,0)+IF(CR57=3,CH57,0)+IF(CR58=3,CH58,0)+IF(CR59=3,CH59,0)+IF(CR60=3,CH60,0)+IF(CR61=3,CH61,0)+IF(CR62=3,CH62,0)+IF(CR63=3,CH63,0)+IF(CR64=3,CH64,0)+IF(CR65=3,CH65,0)+IF(CR66=3,CH66,0)+IF(CR67=3,CH67,0)+IF(CR68=3,CH68,0)+IF(CR69=3,CH69,0)</f>
        <v>#VALUE!</v>
      </c>
      <c r="DV12" s="98" t="e">
        <f>IF(CR10=3,CJ10,0)+IF(CR11=3,CJ11,0)+IF(CR12=3,CJ12,0)+IF(CR13=3,CJ13,0)+IF(CR14=3,CJ14,0)+IF(CR15=3,CJ15,0)+IF(CR16=3,CJ16,0)+IF(CR17=3,CJ17,0)+IF(CR18=3,CJ18,0)+IF(CR19=3,CJ19,0)+IF(CR20=3,CJ20,0)+IF(CR21=3,CJ21,0)+IF(CR22=3,CJ22,0)+IF(CR23=3,CJ23,0)+IF(CR24=3,CJ24,0)+IF(CR25=3,CJ25,0)+IF(CR26=3,CJ26,0)+IF(CR27=3,CJ27,0)+IF(CR28=3,CJ28,0)+IF(CR29=3,CJ29,0)+IF(CR30=3,CJ30,0)+IF(CR31=3,CJ31,0)+IF(CR32=3,CJ32,0)+IF(CR33=3,CJ33,0)+IF(CR34=3,CJ34,0)+IF(CR35=3,CJ35,0)+IF(CR36=3,CJ36,0)+IF(CR37=3,CJ37,0)+IF(CR38=3,CJ38,0)+IF(CR39=3,CJ39,0)+DW12</f>
        <v>#VALUE!</v>
      </c>
      <c r="DW12" s="99" t="e">
        <f>IF(CR40=3,CJ40,0)+IF(CR41=3,CJ41,0)+IF(CR42=3,CJ42,0)+IF(CR43=3,CJ43,0)+IF(CR44=3,CJ44,0)+IF(CR45=3,CJ45,0)+IF(CR46=3,CJ46,0)+IF(CR47=3,CJ47,0)+IF(CR48=3,CJ48,0)+IF(CR49=3,CJ49,0)+IF(CR50=3,CJ50,0)+IF(CR51=3,CJ51,0)+IF(CR52=3,CJ52,0)+IF(CR53=3,CJ53,0)+IF(CR54=3,CJ54,0)+IF(CR55=3,CJ55,0)+IF(CR56=3,CJ56,0)+IF(CR57=3,CJ57,0)+IF(CR58=3,CJ58,0)+IF(CR59=3,CJ59,0)+IF(CR60=3,CJ60,0)+IF(CR61=3,CJ61,0)+IF(CR62=3,CJ62,0)+IF(CR63=3,CJ63,0)+IF(CR64=3,CJ64,0)+IF(CR65=3,CJ65,0)+IF(CR66=3,CJ66,0)+IF(CR67=3,CJ67,0)+IF(CR68=3,CJ68,0)+IF(CR69=3,CJ69,0)</f>
        <v>#VALUE!</v>
      </c>
    </row>
    <row r="13" spans="1:133">
      <c r="A13" s="97" t="str">
        <f>[2]DB!A13</f>
        <v>Degnen</v>
      </c>
      <c r="B13" s="1">
        <f>[2]DB!B13</f>
        <v>11</v>
      </c>
      <c r="C13" s="1">
        <f>[2]DB!D13</f>
        <v>0</v>
      </c>
      <c r="D13" s="1">
        <f>IF(OR(Rækker!K10="Disket",I13&gt;5,C13=1),1,0)</f>
        <v>0</v>
      </c>
      <c r="E13" s="1">
        <f>[2]DB!F13</f>
        <v>0</v>
      </c>
      <c r="F13" s="1">
        <f>IF(OR(Rækker!K10="Udmeldt",E13=1),1,0)</f>
        <v>0</v>
      </c>
      <c r="G13" s="1">
        <f>[2]DB!I13</f>
        <v>0</v>
      </c>
      <c r="H13" s="1">
        <f>IF(Rækker!K10="MR",1,0)</f>
        <v>0</v>
      </c>
      <c r="I13" s="1">
        <f t="shared" si="10"/>
        <v>0</v>
      </c>
      <c r="J13" s="1">
        <f>[2]DB!L13</f>
        <v>0</v>
      </c>
      <c r="K13" s="1">
        <f>IF(Rækker!K10="Res",1,0)</f>
        <v>0</v>
      </c>
      <c r="L13" s="1">
        <f t="shared" si="11"/>
        <v>0</v>
      </c>
      <c r="M13" s="1" t="s">
        <v>90</v>
      </c>
      <c r="N13" s="100">
        <f>[2]DB!AZ13</f>
        <v>9</v>
      </c>
      <c r="O13" s="98" t="str">
        <f>[2]DB!BB13</f>
        <v>Degnen</v>
      </c>
      <c r="P13" s="1">
        <f>IF(O13=A10,B10,0)+IF(O13=A11,B11,0)+IF(O13=A12,B12,0)+IF(O13=A13,B13,0)+IF(O13=A14,B14,0)+IF(O13=A15,B15,0)+IF(O13=A16,B16,0)+IF(O13=A17,B17,0)+IF(O13=A18,B18,0)+IF(O13=A19,B19,0)+IF(O13=A20,B20,0)+IF(O13=A21,B21,0)+IF(O13=A22,B22,0)+IF(O13=A23,B23,0)+IF(O13=A24,B24,0)+IF(O13=A25,B25,0)+IF(O13=A26,B26,0)+IF(O13=A27,B27,0)+IF(O13=A28,B28,0)+IF(O13=A29,B29,0)</f>
        <v>11</v>
      </c>
      <c r="Q13" s="1">
        <f>[2]DB!BF13</f>
        <v>0</v>
      </c>
      <c r="R13" s="1">
        <f>IF(O13=A10,D10,0)+IF(O13=A11,D11,0)+IF(O13=A12,D12,0)+IF(O13=A13,D13,0)+IF(O13=A14,D14,0)+IF(O13=A15,D15,0)+IF(O13=A16,D16,0)+IF(O13=A17,D17,0)+IF(O13=A18,D18,0)+IF(O13=A19,D19,0)+IF(O13=A20,D20,0)+IF(O13=A21,D21,0)+IF(O13=A22,D22,0)+IF(O13=A23,D23,0)+IF(O13=A24,D24,0)+IF(O13=A25,D25,0)+IF(O13=A26,D26,0)+IF(O13=A27,D27,0)+IF(O13=A28,D28,0)+IF(O13=A29,D29,0)</f>
        <v>0</v>
      </c>
      <c r="S13" s="1">
        <f>[2]DB!BG13</f>
        <v>0</v>
      </c>
      <c r="T13" s="1">
        <f>IF(O13=A10,F10,0)+IF(O13=A11,F11,0)+IF(O13=A12,F12,0)+IF(O13=A13,F13,0)+IF(O13=A14,F14,0)+IF(O13=A15,F15,0)+IF(O13=A16,F16,0)+IF(O13=A17,F17,0)+IF(O13=A18,F18,0)+IF(O13=A19,F19,0)+IF(O13=A20,F20,0)+IF(O13=A21,F21,0)+IF(O13=A22,F22,0)+IF(O13=A23,F23,0)+IF(O13=A24,F24,0)+IF(O13=A25,F25,0)+IF(O13=A26,F26,0)+IF(O13=A27,F27,0)+IF(O13=A28,F28,0)+IF(O13=A29,F29,0)</f>
        <v>0</v>
      </c>
      <c r="U13" s="1">
        <f>[2]DB!BH13</f>
        <v>0</v>
      </c>
      <c r="V13" s="1">
        <f>IF(O13=A10,H10,0)+IF(O13=A11,H11,0)+IF(O13=A12,H12,0)+IF(O13=A13,H13,0)+IF(O13=A14,H14,0)+IF(O13=A15,H15,0)+IF(O13=A16,H16,0)+IF(O13=A17,H17,0)+IF(O13=A18,H18,0)+IF(O13=A19,H19,0)+IF(O13=A20,H20,0)+IF(O13=A21,H21,0)+IF(O13=A22,H22,0)+IF(O13=A23,H23,0)+IF(O13=A24,H24,0)+IF(O13=A25,H25,0)+IF(O13=A26,H26,0)+IF(O13=A27,H27,0)+IF(O13=A28,H28,0)+IF(O13=A29,H29,0)</f>
        <v>0</v>
      </c>
      <c r="W13" s="1">
        <f t="shared" si="12"/>
        <v>0</v>
      </c>
      <c r="X13" s="1">
        <f>[2]DB!BI13</f>
        <v>0</v>
      </c>
      <c r="Y13" s="1">
        <f>IF(O13=A10,K10,0)+IF(O13=A11,K11,0)+IF(O13=A12,K12,0)+IF(O13=A13,K13,0)+IF(O13=A14,K14,0)+IF(O13=A15,K15,0)+IF(O13=A16,K16,0)+IF(O13=A17,K17,0)+IF(O13=A18,K18,0)+IF(O13=A19,K19,0)+IF(O13=A20,K20,0)+IF(O13=A21,K21,0)+IF(O13=A22,K22,0)+IF(O13=A23,K23,0)+IF(O13=A24,K24,0)+IF(O13=A25,K25,0)+IF(O13=A26,K26,0)+IF(O13=A27,K27,0)+IF(O13=A28,K28,0)+IF(O13=A29,K29,0)</f>
        <v>0</v>
      </c>
      <c r="Z13" s="1">
        <f t="shared" si="13"/>
        <v>0</v>
      </c>
      <c r="AA13" s="1">
        <f>[2]DB!BJ13</f>
        <v>72</v>
      </c>
      <c r="AB13" s="1">
        <f>RANK(AA13,AA10:AA29,0)</f>
        <v>5</v>
      </c>
      <c r="AC13" s="1" t="str">
        <f>'1. Division'!L23</f>
        <v/>
      </c>
      <c r="AD13" s="1" t="e">
        <f t="shared" si="1"/>
        <v>#VALUE!</v>
      </c>
      <c r="AE13" s="1" t="e">
        <f>RANK(AD13,AD10:AD29,0)</f>
        <v>#VALUE!</v>
      </c>
      <c r="AF13" s="1">
        <f>[2]DB!BK13</f>
        <v>27</v>
      </c>
      <c r="AG13" s="1">
        <f>RANK(AF13,AF10:AF29,0)</f>
        <v>3</v>
      </c>
      <c r="AH13" s="1" t="str">
        <f>'1. Division'!L29</f>
        <v/>
      </c>
      <c r="AI13" s="1" t="e">
        <f t="shared" si="2"/>
        <v>#VALUE!</v>
      </c>
      <c r="AJ13" s="1" t="e">
        <f>RANK(AI13,AI10:AI29,0)</f>
        <v>#VALUE!</v>
      </c>
      <c r="AK13" s="1">
        <f>[2]DB!BL13</f>
        <v>95</v>
      </c>
      <c r="AL13" s="1">
        <f>RANK(AK13,AK10:AK29,0)</f>
        <v>10</v>
      </c>
      <c r="AM13" s="1" t="str">
        <f>'1. Division'!L35</f>
        <v/>
      </c>
      <c r="AN13" s="1" t="e">
        <f t="shared" si="3"/>
        <v>#VALUE!</v>
      </c>
      <c r="AO13" s="1" t="e">
        <f>RANK(AN13,AN10:AN29,0)</f>
        <v>#VALUE!</v>
      </c>
      <c r="AP13" s="1">
        <f t="shared" si="14"/>
        <v>18</v>
      </c>
      <c r="AQ13" s="1" t="e">
        <f t="shared" si="15"/>
        <v>#VALUE!</v>
      </c>
      <c r="AR13" s="1">
        <f>[2]DB!BA13</f>
        <v>4</v>
      </c>
      <c r="AS13" s="1" t="e">
        <f>RANK(AQ13,AQ10:AQ29,1)+AT13</f>
        <v>#VALUE!</v>
      </c>
      <c r="AT13" s="1" t="e">
        <f>IF(AQ13=AQ10,IF(AD13=AD10,IF(AI13=AI10,IF(AN13=AN10,0,IF(AN13&lt;AN10,1,0)),IF(AI13&lt;AI10,1,0)),IF(AD13&lt;AD10,1,0)),0)+IF(AQ13=AQ11,IF(AD13=AD11,IF(AI13=AI11,IF(AN13=AN11,0,IF(AN13&lt;AN11,1,0)),IF(AI13&lt;AI11,1,0)),IF(AD13&lt;AD11,1,0)),0)+IF(AQ13=AQ12,IF(AD13=AD12,IF(AI13=AI12,IF(AN13=AN12,0,IF(AN13&lt;AN12,1,0)),IF(AI13&lt;AI12,1,0)),IF(AD13&lt;AD12,1,0)),0)+IF(AQ13=AQ13,IF(AD13=AD13,IF(AI13=AI13,IF(AN13=AN13,0,IF(AN13&lt;AN13,1,0)),IF(AI13&lt;AI13,1,0)),IF(AD13&lt;AD13,1,0)),0)+IF(AQ13=AQ14,IF(AD13=AD14,IF(AI13=AI14,IF(AN13=AN14,0,IF(AN13&lt;AN14,1,0)),IF(AI13&lt;AI14,1,0)),IF(AD13&lt;AD14,1,0)),0)+IF(AQ13=AQ15,IF(AD13=AD15,IF(AI13=AI15,IF(AN13=AN15,0,IF(AN13&lt;AN15,1,0)),IF(AI13&lt;AI15,1,0)),IF(AD13&lt;AD15,1,0)),0)+IF(AQ13=AQ16,IF(AD13=AD16,IF(AI13=AI16,IF(AN13=AN16,0,IF(AN13&lt;AN16,1,0)),IF(AI13&lt;AI16,1,0)),IF(AD13&lt;AD16,1,0)),0)+AU13+AV13</f>
        <v>#VALUE!</v>
      </c>
      <c r="AU13" s="1" t="e">
        <f>IF(AQ13=AQ17,IF(AD13=AD17,IF(AI13=AI17,IF(AN13=AN17,0,IF(AN13&lt;AN17,1,0)),IF(AI13&lt;AI17,1,0)),IF(AD13&lt;AD17,1,0)),0)+IF(AQ13=AQ18,IF(AD13=AD18,IF(AI13=AI18,IF(AN13=AN18,0,IF(AN13&lt;AN18,1,0)),IF(AI13&lt;AI18,1,0)),IF(AD13&lt;AD18,1,0)),0)+IF(AQ13=AQ19,IF(AD13=AD19,IF(AI13=AI19,IF(AN13=AN19,0,IF(AN13&lt;AN19,1,0)),IF(AI13&lt;AI19,1,0)),IF(AD13&lt;AD19,1,0)),0)+IF(AQ13=AQ20,IF(AD13=AD20,IF(AI13=AI20,IF(AN13=AN20,0,IF(AN13&lt;AN20,1,0)),IF(AI13&lt;AI20,1,0)),IF(AD13&lt;AD20,1,0)),0)+IF(AQ13=AQ21,IF(AD13=AD21,IF(AI13=AI21,IF(AN13=AN21,0,IF(AN13&lt;AN21,1,0)),IF(AI13&lt;AI21,1,0)),IF(AD13&lt;AD21,1,0)),0)+IF(AQ13=AQ22,IF(AD13=AD22,IF(AI13=AI22,IF(AN13=AN22,0,IF(AN13&lt;AN22,1,0)),IF(AI13&lt;AI22,1,0)),IF(AD13&lt;AD22,1,0)),0)+IF(AQ13=AQ23,IF(AD13=AD23,IF(AI13=AI23,IF(AN13=AN23,0,IF(AN13&lt;AN23,1,0)),IF(AI13&lt;AI23,1,0)),IF(AD13&lt;AD23,1,0)),0)</f>
        <v>#VALUE!</v>
      </c>
      <c r="AV13" s="1" t="e">
        <f>IF(AQ13=AQ24,IF(AD13=AD24,IF(AI13=AI24,IF(AN13=AN24,0,IF(AN13&lt;AN24,1,0)),IF(AI13&lt;AI24,1,0)),IF(AD13&lt;AD24,1,0)),0)+IF(AQ13=AQ25,IF(AD13=AD25,IF(AI13=AI25,IF(AN13=AN25,0,IF(AN13&lt;AN25,1,0)),IF(AI13&lt;AI25,1,0)),IF(AD13&lt;AD25,1,0)),0)+IF(AQ13=AQ26,IF(AD13=AD26,IF(AI13=AI26,IF(AN13=AN26,0,IF(AN13&lt;AN26,1,0)),IF(AI13&lt;AI26,1,0)),IF(AD13&lt;AD26,1,0)),0)+IF(AQ13=AQ27,IF(AD13=AD27,IF(AI13=AI27,IF(AN13=AN27,0,IF(AN13&lt;AN27,1,0)),IF(AI13&lt;AI27,1,0)),IF(AD13&lt;AD27,1,0)),0)+IF(AQ13=AQ28,IF(AD13=AD28,IF(AI13=AI28,IF(AN13=AN28,0,IF(AN13&lt;AN28,1,0)),IF(AI13&lt;AI28,1,0)),IF(AD13&lt;AD28,1,0)),0)+IF(AQ13=AQ29,IF(AD13=AD29,IF(AI13=AI29,IF(AN13=AN29,0,IF(AN13&lt;AN29,1,0)),IF(AI13&lt;AI29,1,0)),IF(AD13&lt;AD29,1,0)),0)</f>
        <v>#VALUE!</v>
      </c>
      <c r="AW13" s="1" t="e">
        <f>IF(AND(AS13=AS10,P13&gt;P10),1,0)+IF(AND(AS13=AS11,P13&gt;P11),1,0)+IF(AND(AS13=AS12,P13&gt;P12),1,0)+IF(AND(AS13=AS13,P13&gt;P13),1,0)+IF(AND(AS13=AS14,P13&gt;P14),1,0)+IF(AND(AS13=AS15,P13&gt;P15),1,0)+IF(AND(AS13=AS16,P13&gt;P16),1,0)+IF(AND(AS13=AS17,P13&gt;P17),1,0)+IF(AND(AS13=AS18,P13&gt;P18),1,0)+IF(AND(AS13=AS19,P13&gt;P19),1,0)+IF(AND(AS13=AS20,P13&gt;P20),1,0)+IF(AND(AS13=AS21,P13&gt;P21),1,0)+IF(AND(AS13=AS22,P13&gt;P22),1,0)+IF(AND(AS13=AS23,P13&gt;P23),1,0)+IF(AND(AS13=AS24,P13&gt;P24),1,0)+IF(AND(AS13=AS25,P13&gt;P25),1,0)+IF(AND(AS13=AS26,P13&gt;P26),1,0)+IF(AND(AS13=AS27,P13&gt;P27),1,0)+IF(AND(AS13=AS28,P13&gt;P28),1,0)+IF(AND(AS13=AS29,P13&gt;P29),1,0)+AS13</f>
        <v>#VALUE!</v>
      </c>
      <c r="AX13" s="1" t="e">
        <f t="shared" si="16"/>
        <v>#VALUE!</v>
      </c>
      <c r="AY13" s="1" t="e">
        <f>IF(OR(R13=1,T13=1),0,IF(RANK(AX13,AX10:AX71,0)=1,10,IF(RANK(AX13,AX10:AX71,0)=2,5,IF(RANK(AX13,AX10:AX71,0)=3,4,IF(RANK(AX13,AX10:AX71,0)=4,3,IF(RANK(AX13,AX10:AX71,0)=5,2,0))))))</f>
        <v>#VALUE!</v>
      </c>
      <c r="AZ13" s="100" t="e">
        <f>IF(AW10=4,AR10,0)+IF(AW11=4,AR11,0)+IF(AW12=4,AR12,0)+IF(AW13=4,AR13,0)+IF(AW14=4,AR14,0)+IF(AW15=4,AR15,0)+IF(AW16=4,AR16,0)+IF(AW17=4,AR17,0)+IF(AW18=4,AR18,0)+IF(AW19=4,AR19,0)+IF(AW20=4,AR20,0)+IF(AW21=4,AR21,0)+IF(AW22=4,AR22,0)+IF(AW23=4,AR23,0)+IF(AW24=4,AR24,0)+IF(AW25=4,AR25,0)+IF(AW26=4,AR26,0)+IF(AW27=4,AR27,0)+IF(AW28=4,AR28,0)+IF(AW29=4,AR29,0)</f>
        <v>#VALUE!</v>
      </c>
      <c r="BA13" s="98" t="e">
        <f>IF(AW10=4,AS10,0)+IF(AW11=4,AS11,0)+IF(AW12=4,AS12,0)+IF(AW13=4,AS13,0)+IF(AW14=4,AS14,0)+IF(AW15=4,AS15,0)+IF(AW16=4,AS16,0)+IF(AW17=4,AS17,0)+IF(AW18=4,AS18,0)+IF(AW19=4,AS19,0)+IF(AW20=4,AS20,0)+IF(AW21=4,AS21,0)+IF(AW22=4,AS22,0)+IF(AW23=4,AS23,0)+IF(AW24=4,AS24,0)+IF(AW25=4,AS25,0)+IF(AW26=4,AS26,0)+IF(AW27=4,AS27,0)+IF(AW28=4,AS28,0)+IF(AW29=4,AS29,0)</f>
        <v>#VALUE!</v>
      </c>
      <c r="BB13" s="98" t="e">
        <f>IF(AW10=4,O10,IF(AW11=4,O11,IF(AW12=4,O12,IF(AW13=4,O13,IF(AW14=4,O14,IF(AW15=4,O15,IF(AW16=4,O16,BC13)))))))</f>
        <v>#VALUE!</v>
      </c>
      <c r="BC13" s="98" t="e">
        <f>IF(AW17=4,O17,IF(AW18=4,O18,IF(AW19=4,O19,IF(AW20=4,O20,IF(AW21=4,O21,IF(AW22=4,O22,IF(AW23=4,O23,BD13)))))))</f>
        <v>#VALUE!</v>
      </c>
      <c r="BD13" s="98" t="e">
        <f>IF(AW24=4,O24,IF(AW25=4,O25,IF(AW26=4,O26,IF(AW27=4,O27,IF(AW28=4,O28,IF(AW29=4,O29,""))))))</f>
        <v>#VALUE!</v>
      </c>
      <c r="BE13" s="98" t="e">
        <f>IF(AW10=4,P10,0)+IF(AW11=4,P11,0)+IF(AW12=4,P12,0)+IF(AW13=4,P13,0)+IF(AW14=4,P14,0)+IF(AW15=4,P15,0)+IF(AW16=4,P16,0)+IF(AW17=4,P17,0)+IF(AW18=4,P18,0)+IF(AW19=4,P19,0)+IF(AW20=4,P20,0)+IF(AW21=4,P21,0)+IF(AW22=4,P22,0)+IF(AW23=4,P23,0)+IF(AW24=4,P24,0)+IF(AW25=4,P25,0)+IF(AW26=4,P26,0)+IF(AW27=4,P27,0)+IF(AW28=4,P28,0)+IF(AW29=4,P29,0)</f>
        <v>#VALUE!</v>
      </c>
      <c r="BF13" s="98" t="e">
        <f>IF(AW10=4,R10,0)+IF(AW11=4,R11,0)+IF(AW12=4,R12,0)+IF(AW13=4,R13,0)+IF(AW14=4,R14,0)+IF(AW15=4,R15,0)+IF(AW16=4,R16,0)+IF(AW17=4,R17,0)+IF(AW18=4,R18,0)+IF(AW19=4,R19,0)+IF(AW20=4,R20,0)+IF(AW21=4,R21,0)+IF(AW22=4,R22,0)+IF(AW23=4,R23,0)+IF(AW24=4,R24,0)+IF(AW25=4,R25,0)+IF(AW26=4,R26,0)+IF(AW27=4,R27,0)+IF(AW28=4,R28,0)+IF(AW29=4,R29,0)</f>
        <v>#VALUE!</v>
      </c>
      <c r="BG13" s="98" t="e">
        <f>IF(AW10=4,T10,0)+IF(AW11=4,T11,0)+IF(AW12=4,T12,0)+IF(AW13=4,T13,0)+IF(AW14=4,T14,0)+IF(AW15=4,T15,0)+IF(AW16=4,T16,0)+IF(AW17=4,T17,0)+IF(AW18=4,T18,0)+IF(AW19=4,T19,0)+IF(AW20=4,T20,0)+IF(AW21=4,T21,0)+IF(AW22=4,T22,0)+IF(AW23=4,T23,0)+IF(AW24=4,T24,0)+IF(AW25=4,T25,0)+IF(AW26=4,T26,0)+IF(AW27=4,T27,0)+IF(AW28=4,T28,0)+IF(AW29=4,T29,0)</f>
        <v>#VALUE!</v>
      </c>
      <c r="BH13" s="98" t="e">
        <f>IF(AW10=4,W10,0)+IF(AW11=4,W11,0)+IF(AW12=4,W12,0)+IF(AW13=4,W13,0)+IF(AW14=4,W14,0)+IF(AW15=4,W15,0)+IF(AW16=4,W16,0)+IF(AW17=4,W17,0)+IF(AW18=4,W18,0)+IF(AW19=4,W19,0)+IF(AW20=4,W20,0)+IF(AW21=4,W21,0)+IF(AW22=4,W22,0)+IF(AW23=4,W23,0)+IF(AW24=4,W24,0)+IF(AW25=4,W25,0)+IF(AW26=4,W26,0)+IF(AW27=4,W27,0)+IF(AW28=4,W28,0)+IF(AW29=4,W29,0)</f>
        <v>#VALUE!</v>
      </c>
      <c r="BI13" s="98" t="e">
        <f>IF(AW10=4,Z10,0)+IF(AW11=4,Z11,0)+IF(AW12=4,Z12,0)+IF(AW13=4,Z13,0)+IF(AW14=4,Z14,0)+IF(AW15=4,Z15,0)+IF(AW16=4,Z16,0)+IF(AW17=4,Z17,0)+IF(AW18=4,Z18,0)+IF(AW19=4,Z19,0)+IF(AW20=4,Z20,0)+IF(AW21=4,Z21,0)+IF(AW22=4,Z22,0)+IF(AW23=4,Z23,0)+IF(AW24=4,Z24,0)+IF(AW25=4,Z25,0)+IF(AW26=4,Z26,0)+IF(AW27=4,Z27,0)+IF(AW28=4,Z28,0)+IF(AW29=4,Z29,0)</f>
        <v>#VALUE!</v>
      </c>
      <c r="BJ13" s="98" t="e">
        <f>IF(AW10=4,AD10,0)+IF(AW11=4,AD11,0)+IF(AW12=4,AD12,0)+IF(AW13=4,AD13,0)+IF(AW14=4,AD14,0)+IF(AW15=4,AD15,0)+IF(AW16=4,AD16,0)+IF(AW17=4,AD17,0)+IF(AW18=4,AD18,0)+IF(AW19=4,AD19,0)+IF(AW20=4,AD20,0)+IF(AW21=4,AD21,0)+IF(AW22=4,AD22,0)+IF(AW23=4,AD23,0)+IF(AW24=4,AD24,0)+IF(AW25=4,AD25,0)+IF(AW26=4,AD26,0)+IF(AW27=4,AD27,0)+IF(AW28=4,AD28,0)+IF(AW29=4,AD29,0)</f>
        <v>#VALUE!</v>
      </c>
      <c r="BK13" s="98" t="e">
        <f>IF(AW10=4,AI10,0)+IF(AW11=4,AI11,0)+IF(AW12=4,AI12,0)+IF(AW13=4,AI13,0)+IF(AW14=4,AI14,0)+IF(AW15=4,AI15,0)+IF(AW16=4,AI16,0)+IF(AW17=4,AI17,0)+IF(AW18=4,AI18,0)+IF(AW19=4,AI19,0)+IF(AW20=4,AI20,0)+IF(AW21=4,AI21,0)+IF(AW22=4,AI22,0)+IF(AW23=4,AI23,0)+IF(AW24=4,AI24,0)+IF(AW25=4,AI25,0)+IF(AW26=4,AI26,0)+IF(AW27=4,AI27,0)+IF(AW28=4,AI28,0)+IF(AW29=4,AI29,0)</f>
        <v>#VALUE!</v>
      </c>
      <c r="BL13" s="99" t="e">
        <f>IF(AW10=4,AN10,0)+IF(AW11=4,AN11,0)+IF(AW12=4,AN12,0)+IF(AW13=4,AN13,0)+IF(AW14=4,AN14,0)+IF(AW15=4,AN15,0)+IF(AW16=4,AN16,0)+IF(AW17=4,AN17,0)+IF(AW18=4,AN18,0)+IF(AW19=4,AN19,0)+IF(AW20=4,AN20,0)+IF(AW21=4,AN21,0)+IF(AW22=4,AN22,0)+IF(AW23=4,AN23,0)+IF(AW24=4,AN24,0)+IF(AW25=4,AN25,0)+IF(AW26=4,AN26,0)+IF(AW27=4,AN27,0)+IF(AW28=4,AN28,0)+IF(AW29=4,AN29,0)</f>
        <v>#VALUE!</v>
      </c>
      <c r="BM13" s="98" t="str">
        <f>[2]DB!CX13</f>
        <v>Cottee</v>
      </c>
      <c r="BN13" s="98">
        <f>IF(BM13=O10,P10,0)+IF(BM13=O11,P11,0)+IF(BM13=O12,P12,0)+IF(BM13=O13,P13,0)+IF(BM13=O14,P14,0)+IF(BM13=O15,P15,0)+IF(BM13=O16,P16,0)+IF(BM13=O17,P17,0)+IF(BM13=O18,P18,0)+IF(BM13=O19,P19,0)+IF(BM13=O20,P20,0)+IF(BM13=O21,P21,0)+IF(BM13=O22,P22,0)+IF(BM13=O23,P23,0)+IF(BM13=O24,P24,0)+IF(BM13=O25,P25,0)+IF(BM13=O26,P26,0)+IF(BM13=O27,P27,0)+IF(BM13=O28,P28,0)+IF(BM13=O29,P29,0)+IF(BM13=O31,P31,0)+IF(BM13=O32,P32,0)+IF(BM13=O33,P33,0)+IF(BM13=O34,P34,0)+IF(BM13=O35,P35,0)+IF(BM13=O36,P36,0)+IF(BM13=O37,P37,0)+IF(BM13=O38,P38,0)+IF(BM13=O39,P39,0)+IF(BM13=O40,P40,0)+BO13</f>
        <v>9</v>
      </c>
      <c r="BO13" s="98">
        <f>IF(BM13=O41,P41,0)+IF(BM13=O42,P42,0)+IF(BM13=O43,P43,0)+IF(BM13=O44,P44,0)+IF(BM13=O45,P45,0)+IF(BM13=O46,P46,0)+IF(BM13=O47,P47,0)+IF(BM13=O48,P48,0)+IF(BM13=O49,P49,0)+IF(BM13=O50,P50,0)+IF(BM13=O52,P52,0)+IF(BM13=O53,P53,0)+IF(BM13=O54,P54,0)+IF(BM13=O55,P55,0)+IF(BM13=O56,P56,0)+IF(BM13=O57,P57,0)+IF(BM13=O58,P58,0)+IF(BM13=O59,P59,0)+IF(BM13=O60,P60,0)+IF(BM13=O61,P61,0)+IF(BM13=O62,P62,0)+IF(BM13=O63,P63,0)+IF(BM13=O64,P64,0)+IF(BM13=O65,P65,0)+IF(BM13=O66,P66,0)+IF(BM13=O67,P67,0)+IF(BM13=O68,P68,0)+IF(BM13=O69,P69,0)+IF(BM13=O70,P70,0)+IF(BM13=O71,P71,0)</f>
        <v>9</v>
      </c>
      <c r="BP13" s="98">
        <f>[2]DB!DF13</f>
        <v>0</v>
      </c>
      <c r="BQ13" s="98">
        <f>IF(BM13=O10,R10,0)+IF(BM13=O11,R11,0)+IF(BM13=O12,R12,0)+IF(BM13=O13,R13,0)+IF(BM13=O14,R14,0)+IF(BM13=O15,R15,0)+IF(BM13=O16,R16,0)+IF(BM13=O17,R17,0)+IF(BM13=O18,R18,0)+IF(BM13=O19,R19,0)+IF(BM13=O20,R20,0)+IF(BM13=O21,R21,0)+IF(BM13=O22,R22,0)+IF(BM13=O23,R23,0)+IF(BM13=O24,R24,0)+IF(BM13=O25,R25,0)+IF(BM13=O26,R26,0)+IF(BM13=O27,R27,0)+IF(BM13=O28,R28,0)+IF(BM13=O29,R29,0)+IF(BM13=O31,R31,0)+IF(BM13=O32,R32,0)+IF(BM13=O33,R33,0)+IF(BM13=O34,R34,0)+IF(BM13=O35,R35,0)+IF(BM13=O36,R36,0)+IF(BM13=O37,R37,0)+IF(BM13=O38,R38,0)+IF(BM13=O39,R39,0)+IF(BM13=O40,R40,0)+BR13</f>
        <v>0</v>
      </c>
      <c r="BR13" s="98">
        <f>IF(BM13=O41,R41,0)+IF(BM13=O42,R42,0)+IF(BM13=O43,R43,0)+IF(BM13=O44,R44,0)+IF(BM13=O45,R45,0)+IF(BM13=O46,R46,0)+IF(BM13=O47,R47,0)+IF(BM13=O48,R48,0)+IF(BM13=O49,R49,0)+IF(BM13=O50,R50,0)+IF(BM13=O52,R52,0)+IF(BM13=O53,R53,0)+IF(BM13=O54,R54,0)+IF(BM13=O55,R55,0)+IF(BM13=O56,R56,0)+IF(BM13=O57,R57,0)+IF(BM13=O58,R58,0)+IF(BM13=O59,R59,0)+IF(BM13=O60,R60,0)+IF(BM13=O61,R61,0)+IF(BM13=O62,R62,0)+IF(BM13=O63,R63,0)+IF(BM13=O64,R64,0)+IF(BM13=O65,R65,0)+IF(BM13=O66,R66,0)+IF(BM13=O67,R67,0)+IF(BM13=O68,R68,0)+IF(BM13=O69,R69,0)+IF(BM13=O70,R70,0)+IF(BM13=O71,R71,0)</f>
        <v>0</v>
      </c>
      <c r="BS13" s="98">
        <v>0</v>
      </c>
      <c r="BT13" s="98">
        <f>IF(BM13=O10,T10,0)+IF(BM13=O11,T11,0)+IF(BM13=O12,T12,0)+IF(BM13=O13,T13,0)+IF(BM13=O14,T14,0)+IF(BM13=O15,T15,0)+IF(BM13=O16,T16,0)+IF(BM13=O17,T17,0)+IF(BM13=O18,T18,0)+IF(BM13=O19,T19,0)+IF(BM13=O20,T20,0)+IF(BM13=O21,T21,0)+IF(BM13=O22,T22,0)+IF(BM13=O23,T23,0)+IF(BM13=O24,T24,0)+IF(BM13=O25,T25,0)+IF(BM13=O26,T26,0)+IF(BM13=O27,T27,0)+IF(BM13=O28,T28,0)+IF(BM13=O29,T29,0)+IF(BM13=O31,T31,0)+IF(BM13=O32,T32,0)+IF(BM13=O33,T33,0)+IF(BM13=O34,T34,0)+IF(BM13=O35,T35,0)+IF(BM13=O36,T36,0)+IF(BM13=O37,T37,0)+IF(BM13=O38,T38,0)+IF(BM13=O39,T39,0)+IF(BM13=O40,T40,0)+BU13</f>
        <v>0</v>
      </c>
      <c r="BU13" s="98">
        <f>IF(BM13=O41,T41,0)+IF(BM13=O42,T42,0)+IF(BM13=O43,T43,0)+IF(BM13=O44,T44,0)+IF(BM13=O45,T45,0)+IF(BM13=O46,T46,0)+IF(BM13=O47,T47,0)+IF(BM13=O48,T48,0)+IF(BM13=O49,T49,0)+IF(BM13=O50,T50,0)+IF(BM13=O52,T52,0)+IF(BM13=O53,T53,0)+IF(BM13=O54,T54,0)+IF(BM13=O55,T55,0)+IF(BM13=O56,T56,0)+IF(BM13=O57,T57,0)+IF(BM13=O58,T58,0)+IF(BM13=O59,T59,0)+IF(BM13=O60,T60,0)+IF(BM13=O61,T61,0)+IF(BM13=O62,T62,0)+IF(BM13=O63,T63,0)+IF(BM13=O64,T64,0)+IF(BM13=O65,T65,0)+IF(BM13=O66,T66,0)+IF(BM13=O67,T67,0)+IF(BM13=O68,T68,0)+IF(BM13=O69,T69,0)+IF(BM13=O70,T70,0)+IF(BM13=O71,T71,0)</f>
        <v>0</v>
      </c>
      <c r="BV13" s="98">
        <f>[2]DB!DJ13</f>
        <v>0</v>
      </c>
      <c r="BW13" s="98" t="e">
        <f>IF(AND(BQ13=0,BT13=0),IF(BM13=O10,AY10,0)+IF(BM13=O11,AY11,0)+IF(BM13=O12,AY12,0)+IF(BM13=O13,AY13,0)+IF(BM13=O14,AY14,0)+IF(BM13=O15,AY15,0)+IF(BM13=O16,AY16,0)+IF(BM13=O17,AY17,0)+IF(BM13=O18,AY18,0)+IF(BM13=O19,AY19,0)+IF(BM13=O20,AY20,0)+IF(BM13=O21,AY21,0)+IF(BM13=O22,AY22,0)+IF(BM13=O23,AY23,0)+IF(BM13=O24,AY24,0)+IF(BM13=O25,AY25,0)+IF(BM13=O26,AY26,0)+IF(BM13=O27,AY27,0)+IF(BM13=O28,AY28,0)+IF(BM13=O29,AY29,0)+IF(BM13=O31,AY31,0)+IF(BM13=O32,AY32,0)+IF(BM13=O33,AY33,0)+IF(BM13=O34,AY34,0)+IF(BM13=O35,AY35,0)+IF(BM13=O36,AY36,0)+IF(BM13=O37,AY37,0)+IF(BM13=O38,AY38,0)+IF(BM13=O39,AY39,0)+IF(BM13=O40,AY40,0)+BX13,0)</f>
        <v>#VALUE!</v>
      </c>
      <c r="BX13" s="98" t="e">
        <f>IF(BM13=O41,AY41,0)+IF(BM13=O42,AY42,0)+IF(BM13=O43,AY43,0)+IF(BM13=O44,AY44,0)+IF(BM13=O45,AY45,0)+IF(BM13=O46,AY46,0)+IF(BM13=O47,AY47,0)+IF(BM13=O48,AY48,0)+IF(BM13=O49,AY49,0)+IF(BM13=O50,AY50,0)+IF(BM13=O52,AY52,0)+IF(BM13=O53,AY53,0)+IF(BM13=O54,AY54,0)+IF(BM13=O55,AY55,0)+IF(BM13=O56,AY56,0)+IF(BM13=O57,AY57,0)+IF(BM13=O58,AY58,0)+IF(BM13=O59,AY59,0)+IF(BM13=O60,AY60,0)+IF(BM13=O61,AY61,0)+IF(BM13=O62,AY62,0)+IF(BM13=O63,AY63,0)+IF(BM13=O64,AY64,0)+IF(BM13=O65,AY65,0)+IF(BM13=O66,AY66,0)+IF(BM13=O67,AY67,0)+IF(BM13=O68,AY68,0)+IF(BM13=O69,AY69,0)+IF(BM13=O70,AY70,0)+IF(BM13=O71,AY71,0)</f>
        <v>#VALUE!</v>
      </c>
      <c r="BY13" s="98">
        <f>[2]DB!DL13</f>
        <v>1</v>
      </c>
      <c r="BZ13" s="98" t="e">
        <f t="shared" si="4"/>
        <v>#VALUE!</v>
      </c>
      <c r="CA13" s="98">
        <f>[2]DB!DN13</f>
        <v>1</v>
      </c>
      <c r="CB13" s="98" t="e">
        <f t="shared" si="5"/>
        <v>#VALUE!</v>
      </c>
      <c r="CC13" s="98">
        <f>[2]DB!DP13</f>
        <v>2</v>
      </c>
      <c r="CD13" s="98" t="e">
        <f t="shared" si="6"/>
        <v>#VALUE!</v>
      </c>
      <c r="CE13" s="98">
        <f>[2]DB!DR13</f>
        <v>0</v>
      </c>
      <c r="CF13" s="98" t="e">
        <f t="shared" si="7"/>
        <v>#VALUE!</v>
      </c>
      <c r="CG13" s="98">
        <f>[2]DB!DT13</f>
        <v>0</v>
      </c>
      <c r="CH13" s="98" t="e">
        <f t="shared" si="8"/>
        <v>#VALUE!</v>
      </c>
      <c r="CI13" s="98">
        <f>[2]DB!DV13</f>
        <v>23</v>
      </c>
      <c r="CJ13" s="98" t="e">
        <f t="shared" si="17"/>
        <v>#VALUE!</v>
      </c>
      <c r="CK13" s="98" t="e">
        <f t="shared" si="18"/>
        <v>#VALUE!</v>
      </c>
      <c r="CL13" s="98" t="e">
        <f>RANK(CJ13,CJ10:CJ69,0)</f>
        <v>#VALUE!</v>
      </c>
      <c r="CM13" s="98" t="e">
        <f>IF(AND(CL13=CL10,CK13&lt;CK10),1,0)+IF(AND(CL13=CL11,CK13&lt;CK11),1,0)+IF(AND(CL13=CL12,CK13&lt;CK12),1,0)+IF(AND(CL13=CL13,CK13&lt;CK13),1,0)+IF(AND(CL13=CL14,CK13&lt;CK14),1,0)+IF(AND(CL13=CL15,CK13&lt;CK15),1,0)+IF(AND(CL13=CL16,CK13&lt;CK16),1,0)+IF(AND(CL13=CL17,CK13&lt;CK17),1,0)+IF(AND(CL13=CL18,CK13&lt;CK18),1,0)+IF(AND(CL13=CL19,CK13&lt;CK19),1,0)+IF(AND(CL13=CL20,CK13&lt;CK20),1,0)+IF(AND(CL13=CL21,CK13&lt;CK21),1,0)+IF(AND(CL13=CL22,CK13&lt;CK22),1,0)+IF(AND(CL13=CL23,CK13&lt;CK23),1,0)+IF(AND(CL13=CL24,CK13&lt;CK24),1,0)+IF(AND(CL13=CL25,CK13&lt;CK25),1,0)+IF(AND(CL13=CL26,CK13&lt;CK26),1,0)+IF(AND(CL13=CL27,CK13&lt;CK27),1,0)+IF(AND(CL13=CL28,CK13&lt;CK28),1,0)+IF(AND(CL13=CL29,CK13&lt;CK29),1,0)+CN13+CO13</f>
        <v>#VALUE!</v>
      </c>
      <c r="CN13" s="98" t="e">
        <f>IF(AND(CL13=CL30,CK13&lt;CK30),1,0)+IF(AND(CL13=CL31,CK13&lt;CK31),1,0)+IF(AND(CL13=CL32,CK13&lt;CK32),1,0)+IF(AND(CL13=CL33,CK13&lt;CK33),1,0)+IF(AND(CL13=CL34,CK13&lt;CK34),1,0)+IF(AND(CL13=CL35,CK13&lt;CK35),1,0)+IF(AND(CL13=CL36,CK13&lt;CK36),1,0)+IF(AND(CL13=CL37,CK13&lt;CK37),1,0)+IF(AND(CL13=CL38,CK13&lt;CK38),1,0)+IF(AND(CL13=CL39,CK13&lt;CK39),1,0)+IF(AND(CL13=CL40,CK13&lt;CK40),1,0)+IF(AND(CL13=CL41,CK13&lt;CK41),1,0)+IF(AND(CL13=CL42,CK13&lt;CK42),1,0)+IF(AND(CL13=CL43,CK13&lt;CK43),1,0)+IF(AND(CL13=CL44,CK13&lt;CK44),1,0)+IF(AND(CL13=CL45,CK13&lt;CK45),1,0)+IF(AND(CL13=CL46,CK13&lt;CK46),1,0)+IF(AND(CL13=CL47,CK13&lt;CK47),1,0)+IF(AND(CL13=CL48,CK13&lt;CK48),1,0)+IF(AND(CL13=CL49,CK13&lt;CK49),1,0)</f>
        <v>#VALUE!</v>
      </c>
      <c r="CO13" s="98" t="e">
        <f>IF(AND(CL13=CL50,CK13&lt;CK50),1,0)+IF(AND(CL13=CL51,CK13&lt;CK51),1,0)+IF(AND(CL13=CL52,CK13&lt;CK52),1,0)+IF(AND(CL13=CL53,CK13&lt;CK53),1,0)+IF(AND(CL13=CL54,CK13&lt;CK54),1,0)+IF(AND(CL13=CL55,CK13&lt;CK55),1,0)+IF(AND(CL13=CL56,CK13&lt;CK56),1,0)+IF(AND(CL13=CL57,CK13&lt;CK57),1,0)+IF(AND(CL13=CL58,CK13&lt;CK58),1,0)+IF(AND(CL13=CL59,CK13&lt;CK59),1,0)+IF(AND(CL13=CL60,CK13&lt;CK60),1,0)+IF(AND(CL13=CL61,CK13&lt;CK61),1,0)+IF(AND(CL13=CL62,CK13&lt;CK62),1,0)+IF(AND(CL13=CL63,CK13&lt;CK63),1,0)+IF(AND(CL13=CL64,CK13&lt;CK64),1,0)+IF(AND(CL13=CL65,CK13&lt;CK65),1,0)+IF(AND(CL13=CL66,CK13&lt;CK66),1,0)+IF(AND(CL13=CL67,CK13&lt;CK67),1,0)+IF(AND(CL13=CL68,CK13&lt;CK68),1,0)+IF(AND(CL13=CL69,CK13&lt;CK69),1,0)</f>
        <v>#VALUE!</v>
      </c>
      <c r="CP13" s="98">
        <f>[2]DB!CV13</f>
        <v>4</v>
      </c>
      <c r="CQ13" s="98" t="e">
        <f t="shared" si="9"/>
        <v>#VALUE!</v>
      </c>
      <c r="CR13" s="98" t="e">
        <f t="shared" si="19"/>
        <v>#VALUE!</v>
      </c>
      <c r="CS13" s="98" t="e">
        <f>IF(AND(CQ13=CQ10,BN13&gt;BN10),1,0)+IF(AND(CQ13=CQ11,BN13&gt;BN11),1,0)+IF(AND(CQ13=CQ12,BN13&gt;BN12),1,0)+IF(AND(CQ13=CQ13,BN13&gt;BN13),1,0)+IF(AND(CQ13=CQ14,BN13&gt;BN14),1,0)+IF(AND(CQ13=CQ15,BN13&gt;BN15),1,0)+IF(AND(CQ13=CQ16,BN13&gt;BN16),1,0)+IF(AND(CQ13=CQ17,BN13&gt;BN17),1,0)+IF(AND(CQ13=CQ18,BN13&gt;BN18),1,0)+IF(AND(CQ13=CQ19,BN13&gt;BN19),1,0)+IF(AND(CQ13=CQ20,BN13&gt;BN20),1,0)+IF(AND(CQ13=CQ21,BN13&gt;BN21),1,0)+IF(AND(CQ13=CQ22,BN13&gt;BN22),1,0)+IF(AND(CQ13=CQ23,BN13&gt;BN23),1,0)+IF(AND(CQ13=CQ24,BN13&gt;BN24),1,0)+IF(AND(CQ13=CQ25,BN13&gt;BN25),1,0)+IF(AND(CQ13=CQ26,BN13&gt;BN26),1,0)+IF(AND(CQ13=CQ27,BN13&gt;BN27),1,0)+IF(AND(CQ13=CQ28,BN13&gt;BN28),1,0)+IF(AND(CQ13=CQ29,BN13&gt;BN29),1,0)+CT13+CU13</f>
        <v>#VALUE!</v>
      </c>
      <c r="CT13" s="98" t="e">
        <f>IF(AND(CQ13=CQ30,BN13&gt;BN30),1,0)+IF(AND(CQ13=CQ31,BN13&gt;BN31),1,0)+IF(AND(CQ13=CQ32,BN13&gt;BN32),1,0)+IF(AND(CQ13=CQ33,BN13&gt;BN33),1,0)+IF(AND(CQ13=CQ34,BN13&gt;BN34),1,0)+IF(AND(CQ13=CQ35,BN13&gt;BN35),1,0)+IF(AND(CQ13=CQ36,BN13&gt;BN36),1,0)+IF(AND(CQ13=CQ37,BN13&gt;BN37),1,0)+IF(AND(CQ13=CQ38,BN13&gt;BN38),1,0)+IF(AND(CQ13=CQ39,BN13&gt;BN39),1,0)+IF(AND(CQ13=CQ40,BN13&gt;BN40),1,0)+IF(AND(CQ13=CQ41,BN13&gt;BN41),1,0)+IF(AND(CQ13=CQ42,BN13&gt;BN42),1,0)+IF(AND(CQ13=CQ43,BN13&gt;BN43),1,0)+IF(AND(CQ13=CQ44,BN13&gt;BN44),1,0)+IF(AND(CQ13=CQ45,BN13&gt;BN45),1,0)+IF(AND(CQ13=CQ46,BN13&gt;BN46),1,0)+IF(AND(CQ13=CQ47,BN13&gt;BN47),1,0)+IF(AND(CQ13=CQ48,BN13&gt;BN48),1,0)+IF(AND(CQ13=CQ49,BN13&gt;BN49),1,0)</f>
        <v>#VALUE!</v>
      </c>
      <c r="CU13" s="99" t="e">
        <f>IF(AND(CQ13=CQ50,BN13&gt;BN50),1,0)+IF(AND(CQ13=CQ51,BN13&gt;BN51),1,0)+IF(AND(CQ13=CQ52,BN13&gt;BN52),1,0)+IF(AND(CQ13=CQ53,BN13&gt;BN53),1,0)+IF(AND(CQ13=CQ54,BN13&gt;BN54),1,0)+IF(AND(CQ13=CQ55,BN13&gt;BN55),1,0)+IF(AND(CQ13=CQ56,BN13&gt;BN56),1,0)+IF(AND(CQ13=CQ57,BN13&gt;BN57),1,0)+IF(AND(CQ13=CQ58,BN13&gt;BN58),1,0)+IF(AND(CQ13=CQ59,BN13&gt;BN59),1,0)+IF(AND(CQ13=CQ60,BN13&gt;BN60),1,0)+IF(AND(CQ13=CQ61,BN13&gt;BN61),1,0)+IF(AND(CQ13=CQ62,BN13&gt;BN62),1,0)+IF(AND(CQ13=CQ63,BN13&gt;BN63),1,0)+IF(AND(CQ13=CQ64,BN13&gt;BN64),1,0)+IF(AND(CQ13=CQ65,BN13&gt;BN65),1,0)+IF(AND(CQ13=CQ66,BN13&gt;BN66),1,0)+IF(AND(CQ13=CQ67,BN13&gt;BN67),1,0)+IF(AND(CQ13=CQ68,BN13&gt;BN68),1,0)+IF(AND(CQ13=CQ69,BN13&gt;BN69),1,0)</f>
        <v>#VALUE!</v>
      </c>
      <c r="CV13" s="100" t="e">
        <f>IF(CR10=4,CQ10,0)+IF(CR11=4,CQ11,0)+IF(CR12=4,CQ12,0)+IF(CR13=4,CQ13,0)+IF(CR14=4,CQ14,0)+IF(CR15=4,CQ15,0)+IF(CR16=4,CQ16,0)+IF(CR17=4,CQ17,0)+IF(CR18=4,CQ18,0)+IF(CR19=4,CQ19,0)+IF(CR20=4,CQ20,0)+IF(CR21=4,CQ21,0)+IF(CR22=4,CQ22,0)+IF(CR23=4,CQ23,0)+IF(CR24=4,CQ24,0)+IF(CR25=4,CQ25,0)+IF(CR26=4,CQ26,0)+IF(CR27=4,CQ27,0)+IF(CR28=4,CQ28,0)+IF(CR29=4,CQ29,0)+IF(CR30=4,CQ30,0)+IF(CR31=4,CQ31,0)+IF(CR32=4,CQ32,0)+IF(CR33=4,CQ33,0)+IF(CR34=4,CQ34,0)+IF(CR35=4,CQ35,0)+IF(CR36=4,CQ36,0)+IF(CR37=4,CQ37,0)+IF(CR38=4,CQ38,0)+IF(CR39=4,CQ39,0)+CW13</f>
        <v>#VALUE!</v>
      </c>
      <c r="CW13" s="98" t="e">
        <f>IF(CR40=4,CQ40,0)+IF(CR41=4,CQ41,0)+IF(CR42=4,CQ42,0)+IF(CR43=4,CQ43,0)+IF(CR44=4,CQ44,0)+IF(CR45=4,CQ45,0)+IF(CR46=4,CQ46,0)+IF(CR47=4,CQ47,0)+IF(CR48=4,CQ48,0)+IF(CR49=4,CQ49,0)+IF(CR50=4,CQ50,0)+IF(CR51=4,CQ51,0)+IF(CR52=4,CQ52,0)+IF(CR53=4,CQ53,0)+IF(CR54=4,CQ54,0)+IF(CR55=4,CQ55,0)+IF(CR56=4,CQ56,0)+IF(CR57=4,CQ57,0)+IF(CR58=4,CQ58,0)+IF(CR59=4,CQ59,0)+IF(CR60=4,CQ60,0)+IF(CR61=4,CQ61,0)+IF(CR62=4,CQ62,0)+IF(CR63=4,CQ63,0)+IF(CR64=4,CQ64,0)+IF(CR65=4,CQ65,0)+IF(CR66=4,CQ66,0)+IF(CR67=4,CQ67,0)+IF(CR68=4,CQ68,0)+IF(CR69=4,CQ69,0)</f>
        <v>#VALUE!</v>
      </c>
      <c r="CX13" s="98" t="e">
        <f>IF(CR10=4,BM10,IF(CR11=4,BM11,IF(CR12=4,BM12,IF(CR13=4,BM13,IF(CR14=4,BM14,IF(CR15=4,BM15,IF(CR16=4,BM16,IF(CR17=4,BM17,CY13))))))))</f>
        <v>#VALUE!</v>
      </c>
      <c r="CY13" s="98" t="e">
        <f>IF(CR18=4,BM18,IF(CR19=4,BM19,IF(CR20=4,BM20,IF(CR21=4,BM21,IF(CR22=4,BM22,IF(CR23=4,BM23,IF(CR24=4,BM24,IF(CR25=4,BM25,CZ13))))))))</f>
        <v>#VALUE!</v>
      </c>
      <c r="CZ13" s="98" t="e">
        <f>IF(CR26=4,BM26,IF(CR27=4,BM27,IF(CR28=4,BM28,IF(CR29=4,BM29,IF(CR30=4,BM30,IF(CR31=4,BM31,IF(CR32=4,BM32,IF(CR33=4,BM33,DA13))))))))</f>
        <v>#VALUE!</v>
      </c>
      <c r="DA13" s="98" t="e">
        <f>IF(CR34=4,BM34,IF(CR35=4,BM35,IF(CR36=4,BM36,IF(CR37=4,BM37,IF(CR38=4,BM38,IF(CR39=4,BM39,IF(CR40=4,BM40,IF(CR41=4,BM41,DB13))))))))</f>
        <v>#VALUE!</v>
      </c>
      <c r="DB13" s="98" t="e">
        <f>IF(CR42=4,BM42,IF(CR43=4,BM43,IF(CR44=4,BM44,IF(CR45=4,BM45,IF(CR46=4,BM46,IF(CR47=4,BM47,IF(CR48=4,BM48,IF(CR49=4,BM49,DC13))))))))</f>
        <v>#VALUE!</v>
      </c>
      <c r="DC13" s="98" t="e">
        <f>IF(CR50=4,BM50,IF(CR51=4,BM51,IF(CR52=4,BM52,IF(CR53=4,BM53,IF(CR54=4,BM54,IF(CR55=4,BM55,IF(CR56=4,BM56,IF(CR57=4,BM57,DD13))))))))</f>
        <v>#VALUE!</v>
      </c>
      <c r="DD13" s="98" t="e">
        <f>IF(CR58=4,BM58,IF(CR59=4,BM59,IF(CR60=4,BM60,IF(CR61=4,BM61,IF(CR62=4,BM62,IF(CR63=4,BM63,IF(CR64=4,BM64,IF(CR65=4,BM65,DE13))))))))</f>
        <v>#VALUE!</v>
      </c>
      <c r="DE13" s="98" t="e">
        <f>IF(CR66=4,BM66,IF(CR67=4,BM67,IF(CR68=4,BM68,BM69)))</f>
        <v>#VALUE!</v>
      </c>
      <c r="DF13" s="98" t="e">
        <f>IF(CR10=4,BQ10,0)+IF(CR11=4,BQ11,0)+IF(CR12=4,BQ12,0)+IF(CR13=4,BQ13,0)+IF(CR14=4,BQ14,0)+IF(CR15=4,BQ15,0)+IF(CR16=4,BQ16,0)+IF(CR17=4,BQ17,0)+IF(CR18=4,BQ18,0)+IF(CR19=4,BQ19,0)+IF(CR20=4,BQ20,0)+IF(CR21=4,BQ21,0)+IF(CR22=4,BQ22,0)+IF(CR23=4,BQ23,0)+IF(CR24=4,BQ24,0)+IF(CR25=4,BQ25,0)+IF(CR26=4,BQ26,0)+IF(CR27=4,BQ27,0)+IF(CR28=4,BQ28,0)+IF(CR29=4,BQ29,0)+IF(CR30=4,BQ30,0)+IF(CR31=4,BQ31,0)+IF(CR32=4,BQ32,0)+IF(CR33=4,BQ33,0)+IF(CR34=4,BQ34,0)+IF(CR35=4,BQ35,0)+IF(CR36=4,BQ36,0)+IF(CR37=4,BQ37,0)+IF(CR38=4,BQ38,0)+IF(CR39=4,BQ39,0)+DG13</f>
        <v>#VALUE!</v>
      </c>
      <c r="DG13" s="98" t="e">
        <f>IF(CR40=4,BQ40,0)+IF(CR41=4,BQ41,0)+IF(CR42=4,BQ42,0)+IF(CR43=4,BQ43,0)+IF(CR44=4,BQ44,0)+IF(CR45=4,BQ45,0)+IF(CR46=4,BQ46,0)+IF(CR47=4,BQ47,0)+IF(CR48=4,BQ48,0)+IF(CR49=4,BQ49,0)+IF(CR50=4,BQ50,0)+IF(CR51=4,BQ51,0)+IF(CR52=4,BQ52,0)+IF(CR53=4,BQ53,0)+IF(CR54=4,BQ54,0)+IF(CR55=4,BQ55,0)+IF(CR56=4,BQ56,0)+IF(CR57=4,BQ57,0)+IF(CR58=4,BQ58,0)+IF(CR59=4,BQ59,0)+IF(CR60=4,BQ60,0)+IF(CR61=4,BQ61,0)+IF(CR62=4,BQ62,0)+IF(CR63=4,BQ63,0)+IF(CR64=4,BQ64,0)+IF(CR65=4,BQ65,0)+IF(CR66=4,BQ66,0)+IF(CR67=4,BQ67,0)+IF(CR68=4,BQ68,0)+IF(CR69=4,BQ69,0)</f>
        <v>#VALUE!</v>
      </c>
      <c r="DH13" s="98" t="e">
        <f>IF(CR10=4,BT10,0)+IF(CR11=4,BT11,0)+IF(CR12=4,BT12,0)+IF(CR13=4,BT13,0)+IF(CR14=4,BT14,0)+IF(CR15=4,BT15,0)+IF(CR16=4,BT16,0)+IF(CR17=4,BT17,0)+IF(CR18=4,BT18,0)+IF(CR19=4,BT19,0)+IF(CR20=4,BT20,0)+IF(CR21=4,BT21,0)+IF(CR22=4,BT22,0)+IF(CR23=4,BT23,0)+IF(CR24=4,BT24,0)+IF(CR25=4,BT25,0)+IF(CR26=4,BT26,0)+IF(CR27=4,BT27,0)+IF(CR28=4,BT28,0)+IF(CR29=4,BT29,0)+IF(CR30=4,BT30,0)+IF(CR31=4,BT31,0)+IF(CR32=4,BT32,0)+IF(CR33=4,BT33,0)+IF(CR34=4,BT34,0)+IF(CR35=4,BT35,0)+IF(CR36=4,BT36,0)+IF(CR37=4,BT37,0)+IF(CR38=4,BT38,0)+IF(CR39=4,BT39,0)+DI13</f>
        <v>#VALUE!</v>
      </c>
      <c r="DI13" s="98" t="e">
        <f>IF(CR40=4,BT40,0)+IF(CR41=4,BT41,0)+IF(CR42=4,BT42,0)+IF(CR43=4,BT43,0)+IF(CR44=4,BT44,0)+IF(CR45=4,BT45,0)+IF(CR46=4,BT46,0)+IF(CR47=4,BT47,0)+IF(CR48=4,BT48,0)+IF(CR49=4,BT49,0)+IF(CR50=4,BT50,0)+IF(CR51=4,BT51,0)+IF(CR52=4,BT52,0)+IF(CR53=4,BT53,0)+IF(CR54=4,BT54,0)+IF(CR55=4,BT55,0)+IF(CR56=4,BT56,0)+IF(CR57=4,BT57,0)+IF(CR58=4,BT58,0)+IF(CR59=4,BT59,0)+IF(CR60=4,BT60,0)+IF(CR61=4,BT61,0)+IF(CR62=4,BT62,0)+IF(CR63=4,BT63,0)+IF(CR64=4,BT64,0)+IF(CR65=4,BT65,0)+IF(CR66=4,BT66,0)+IF(CR67=4,BT67,0)+IF(CR68=4,BT68,0)+IF(CR69=4,BT69,0)</f>
        <v>#VALUE!</v>
      </c>
      <c r="DJ13" s="98" t="e">
        <f>IF(CR10=4,BW10,0)+IF(CR11=4,BW11,0)+IF(CR12=4,BW12,0)+IF(CR13=4,BW13,0)+IF(CR14=4,BW14,0)+IF(CR15=4,BW15,0)+IF(CR16=4,BW16,0)+IF(CR17=4,BW17,0)+IF(CR18=4,BW18,0)+IF(CR19=4,BW19,0)+IF(CR20=4,BW20,0)+IF(CR21=4,BW21,0)+IF(CR22=4,BW22,0)+IF(CR23=4,BW23,0)+IF(CR24=4,BW24,0)+IF(CR25=4,BW25,0)+IF(CR26=4,BW26,0)+IF(CR27=4,BW27,0)+IF(CR28=4,BW28,0)+IF(CR29=4,BW29,0)+IF(CR30=4,BW30,0)+IF(CR31=4,BW31,0)+IF(CR32=4,BW32,0)+IF(CR33=4,BW33,0)+IF(CR34=4,BW34,0)+IF(CR35=4,BW35,0)+IF(CR36=4,BW36,0)+IF(CR37=4,BW37,0)+IF(CR38=4,BW38,0)+IF(CR39=4,BW39,0)+DK13</f>
        <v>#VALUE!</v>
      </c>
      <c r="DK13" s="98" t="e">
        <f>IF(CR40=4,BW40,0)+IF(CR41=4,BW41,0)+IF(CR42=4,BW42,0)+IF(CR43=4,BW43,0)+IF(CR44=4,BW44,0)+IF(CR45=4,BW45,0)+IF(CR46=4,BW46,0)+IF(CR47=4,BW47,0)+IF(CR48=4,BW48,0)+IF(CR49=4,BW49,0)+IF(CR50=4,BW50,0)+IF(CR51=4,BW51,0)+IF(CR52=4,BW52,0)+IF(CR53=4,BW53,0)+IF(CR54=4,BW54,0)+IF(CR55=4,BW55,0)+IF(CR56=4,BW56,0)+IF(CR57=4,BW57,0)+IF(CR58=4,BW58,0)+IF(CR59=4,BW59,0)+IF(CR60=4,BW60,0)+IF(CR61=4,BW61,0)+IF(CR62=4,BW62,0)+IF(CR63=4,BW63,0)+IF(CR64=4,BW64,0)+IF(CR65=4,BW65,0)+IF(CR66=4,BW66,0)+IF(CR67=4,BW67,0)+IF(CR68=4,BW68,0)+IF(CR69=4,BW69,0)</f>
        <v>#VALUE!</v>
      </c>
      <c r="DL13" s="98" t="e">
        <f>IF(CR10=4,BZ10,0)+IF(CR11=4,BZ11,0)+IF(CR12=4,BZ12,0)+IF(CR13=4,BZ13,0)+IF(CR14=4,BZ14,0)+IF(CR15=4,BZ15,0)+IF(CR16=4,BZ16,0)+IF(CR17=4,BZ17,0)+IF(CR18=4,BZ18,0)+IF(CR19=4,BZ19,0)+IF(CR20=4,BZ20,0)+IF(CR21=4,BZ21,0)+IF(CR22=4,BZ22,0)+IF(CR23=4,BZ23,0)+IF(CR24=4,BZ24,0)+IF(CR25=4,BZ25,0)+IF(CR26=4,BZ26,0)+IF(CR27=4,BZ27,0)+IF(CR28=4,BZ28,0)+IF(CR29=4,BZ29,0)+IF(CR30=4,BZ30,0)+IF(CR31=4,BZ31,0)+IF(CR32=4,BZ32,0)+IF(CR33=4,BZ33,0)+IF(CR34=4,BZ34,0)+IF(CR35=4,BZ35,0)+IF(CR36=4,BZ36,0)+IF(CR37=4,BZ37,0)+IF(CR38=4,BZ38,0)+IF(CR39=4,BZ39,0)+DM13</f>
        <v>#VALUE!</v>
      </c>
      <c r="DM13" s="98" t="e">
        <f>IF(CR40=4,BZ40,0)+IF(CR41=4,BZ41,0)+IF(CR42=4,BZ42,0)+IF(CR43=4,BZ43,0)+IF(CR44=4,BZ44,0)+IF(CR45=4,BZ45,0)+IF(CR46=4,BZ46,0)+IF(CR47=4,BZ47,0)+IF(CR48=4,BZ48,0)+IF(CR49=4,BZ49,0)+IF(CR50=4,BZ50,0)+IF(CR51=4,BZ51,0)+IF(CR52=4,BZ52,0)+IF(CR53=4,BZ53,0)+IF(CR54=4,BZ54,0)+IF(CR55=4,BZ55,0)+IF(CR56=4,BZ56,0)+IF(CR57=4,BZ57,0)+IF(CR58=4,BZ58,0)+IF(CR59=4,BZ59,0)+IF(CR60=4,BZ60,0)+IF(CR61=4,BZ61,0)+IF(CR62=4,BZ62,0)+IF(CR63=4,BZ63,0)+IF(CR64=4,BZ64,0)+IF(CR65=4,BZ65,0)+IF(CR66=4,BZ66,0)+IF(CR67=4,BZ67,0)+IF(CR68=4,BZ68,0)+IF(CR69=4,BZ69,0)</f>
        <v>#VALUE!</v>
      </c>
      <c r="DN13" s="98" t="e">
        <f>IF(CR10=4,CB10,0)+IF(CR11=4,CB11,0)+IF(CR12=4,CB12,0)+IF(CR13=4,CB13,0)+IF(CR14=4,CB14,0)+IF(CR15=4,CB15,0)+IF(CR16=4,CB16,0)+IF(CR17=4,CB17,0)+IF(CR18=4,CB18,0)+IF(CR19=4,CB19,0)+IF(CR20=4,CB20,0)+IF(CR21=4,CB21,0)+IF(CR22=4,CB22,0)+IF(CR23=4,CB23,0)+IF(CR24=4,CB24,0)+IF(CR25=4,CB25,0)+IF(CR26=4,CB26,0)+IF(CR27=4,CB27,0)+IF(CR28=4,CB28,0)+IF(CR29=4,CB29,0)+IF(CR30=4,CB30,0)+IF(CR31=4,CB31,0)+IF(CR32=4,CB32,0)+IF(CR33=4,CB33,0)+IF(CR34=4,CB34,0)+IF(CR35=4,CB35,0)+IF(CR36=4,CB36,0)+IF(CR37=4,CB37,0)+IF(CR38=4,CB38,0)+IF(CR39=4,CB39,0)+DO13</f>
        <v>#VALUE!</v>
      </c>
      <c r="DO13" s="98" t="e">
        <f>IF(CR40=4,CB40,0)+IF(CR41=4,CB41,0)+IF(CR42=4,CB42,0)+IF(CR43=4,CB43,0)+IF(CR44=4,CB44,0)+IF(CR45=4,CB45,0)+IF(CR46=4,CB46,0)+IF(CR47=4,CB47,0)+IF(CR48=4,CB48,0)+IF(CR49=4,CB49,0)+IF(CR50=4,CB50,0)+IF(CR51=4,CB51,0)+IF(CR52=4,CB52,0)+IF(CR53=4,CB53,0)+IF(CR54=4,CB54,0)+IF(CR55=4,CB55,0)+IF(CR56=4,CB56,0)+IF(CR57=4,CB57,0)+IF(CR58=4,CB58,0)+IF(CR59=4,CB59,0)+IF(CR60=4,CB60,0)+IF(CR61=4,CB61,0)+IF(CR62=4,CB62,0)+IF(CR63=4,CB63,0)+IF(CR64=4,CB64,0)+IF(CR65=4,CB65,0)+IF(CR66=4,CB66,0)+IF(CR67=4,CB67,0)+IF(CR68=4,CB68,0)+IF(CR69=4,CB69,0)</f>
        <v>#VALUE!</v>
      </c>
      <c r="DP13" s="98" t="e">
        <f>IF(CR10=4,CD10,0)+IF(CR11=4,CD11,0)+IF(CR12=4,CD12,0)+IF(CR13=4,CD13,0)+IF(CR14=4,CD14,0)+IF(CR15=4,CD15,0)+IF(CR16=4,CD16,0)+IF(CR17=4,CD17,0)+IF(CR18=4,CD18,0)+IF(CR19=4,CD19,0)+IF(CR20=4,CD20,0)+IF(CR21=4,CD21,0)+IF(CR22=4,CD22,0)+IF(CR23=4,CD23,0)+IF(CR24=4,CD24,0)+IF(CR25=4,CD25,0)+IF(CR26=4,CD26,0)+IF(CR27=4,CD27,0)+IF(CR28=4,CD28,0)+IF(CR29=4,CD29,0)+IF(CR30=4,CD30,0)+IF(CR31=4,CD31,0)+IF(CR32=4,CD32,0)+IF(CR33=4,CD33,0)+IF(CR34=4,CD34,0)+IF(CR35=4,CD35,0)+IF(CR36=4,CD36,0)+IF(CR37=4,CD37,0)+IF(CR38=4,CD38,0)+IF(CR39=4,CD39,0)+DQ13</f>
        <v>#VALUE!</v>
      </c>
      <c r="DQ13" s="98" t="e">
        <f>IF(CR40=4,CD40,0)+IF(CR41=4,CD41,0)+IF(CR42=4,CD42,0)+IF(CR43=4,CD43,0)+IF(CR44=4,CD44,0)+IF(CR45=4,CD45,0)+IF(CR46=4,CD46,0)+IF(CR47=4,CD47,0)+IF(CR48=4,CD48,0)+IF(CR49=4,CD49,0)+IF(CR50=4,CD50,0)+IF(CR51=4,CD51,0)+IF(CR52=4,CD52,0)+IF(CR53=4,CD53,0)+IF(CR54=4,CD54,0)+IF(CR55=4,CD55,0)+IF(CR56=4,CD56,0)+IF(CR57=4,CD57,0)+IF(CR58=4,CD58,0)+IF(CR59=4,CD59,0)+IF(CR60=4,CD60,0)+IF(CR61=4,CD61,0)+IF(CR62=4,CD62,0)+IF(CR63=4,CD63,0)+IF(CR64=4,CD64,0)+IF(CR65=4,CD65,0)+IF(CR66=4,CD66,0)+IF(CR67=4,CD67,0)+IF(CR68=4,CD68,0)+IF(CR69=4,CD69,0)</f>
        <v>#VALUE!</v>
      </c>
      <c r="DR13" s="98" t="e">
        <f>IF(CR10=4,CF10,0)+IF(CR11=4,CF11,0)+IF(CR12=4,CF12,0)+IF(CR13=4,CF13,0)+IF(CR14=4,CF14,0)+IF(CR15=4,CF15,0)+IF(CR16=4,CF16,0)+IF(CR17=4,CF17,0)+IF(CR18=4,CF18,0)+IF(CR19=4,CF19,0)+IF(CR20=4,CF20,0)+IF(CR21=4,CF21,0)+IF(CR22=4,CF22,0)+IF(CR23=4,CF23,0)+IF(CR24=4,CF24,0)+IF(CR25=4,CF25,0)+IF(CR26=4,CF26,0)+IF(CR27=4,CF27,0)+IF(CR28=4,CF28,0)+IF(CR29=4,CF29,0)+IF(CR30=4,CF30,0)+IF(CR31=4,CF31,0)+IF(CR32=4,CF32,0)+IF(CR33=4,CF33,0)+IF(CR34=4,CF34,0)+IF(CR35=4,CF35,0)+IF(CR36=4,CF36,0)+IF(CR37=4,CF37,0)+IF(CR38=4,CF38,0)+IF(CR39=4,CF39,0)+DS13</f>
        <v>#VALUE!</v>
      </c>
      <c r="DS13" s="98" t="e">
        <f>IF(CR40=4,CF40,0)+IF(CR41=4,CF41,0)+IF(CR42=4,CF42,0)+IF(CR43=4,CF43,0)+IF(CR44=4,CF44,0)+IF(CR45=4,CF45,0)+IF(CR46=4,CF46,0)+IF(CR47=4,CF47,0)+IF(CR48=4,CF48,0)+IF(CR49=4,CF49,0)+IF(CR50=4,CF50,0)+IF(CR51=4,CF51,0)+IF(CR52=4,CF52,0)+IF(CR53=4,CF53,0)+IF(CR54=4,CF54,0)+IF(CR55=4,CF55,0)+IF(CR56=4,CF56,0)+IF(CR57=4,CF57,0)+IF(CR58=4,CF58,0)+IF(CR59=4,CF59,0)+IF(CR60=4,CF60,0)+IF(CR61=4,CF61,0)+IF(CR62=4,CF62,0)+IF(CR63=4,CF63,0)+IF(CR64=4,CF64,0)+IF(CR65=4,CF65,0)+IF(CR66=4,CF66,0)+IF(CR67=4,CF67,0)+IF(CR68=4,CF68,0)+IF(CR69=4,CF69,0)</f>
        <v>#VALUE!</v>
      </c>
      <c r="DT13" s="98" t="e">
        <f>IF(CR10=4,CH10,0)+IF(CR11=4,CH11,0)+IF(CR12=4,CH12,0)+IF(CR13=4,CH13,0)+IF(CR14=4,CH14,0)+IF(CR15=4,CH15,0)+IF(CR16=4,CH16,0)+IF(CR17=4,CH17,0)+IF(CR18=4,CH18,0)+IF(CR19=4,CH19,0)+IF(CR20=4,CH20,0)+IF(CR21=4,CH21,0)+IF(CR22=4,CH22,0)+IF(CR23=4,CH23,0)+IF(CR24=4,CH24,0)+IF(CR25=4,CH25,0)+IF(CR26=4,CH26,0)+IF(CR27=4,CH27,0)+IF(CR28=4,CH28,0)+IF(CR29=4,CH29,0)+IF(CR30=4,CH30,0)+IF(CR31=4,CH31,0)+IF(CR32=4,CH32,0)+IF(CR33=4,CH33,0)+IF(CR34=4,CH34,0)+IF(CR35=4,CH35,0)+IF(CR36=4,CH36,0)+IF(CR37=4,CH37,0)+IF(CR38=4,CH38,0)+IF(CR39=4,CH39,0)+DU13</f>
        <v>#VALUE!</v>
      </c>
      <c r="DU13" s="98" t="e">
        <f>IF(CR40=4,CH40,0)+IF(CR41=4,CH41,0)+IF(CR42=4,CH42,0)+IF(CR43=4,CH43,0)+IF(CR44=4,CH44,0)+IF(CR45=4,CH45,0)+IF(CR46=4,CH46,0)+IF(CR47=4,CH47,0)+IF(CR48=4,CH48,0)+IF(CR49=4,CH49,0)+IF(CR50=4,CH50,0)+IF(CR51=4,CH51,0)+IF(CR52=4,CH52,0)+IF(CR53=4,CH53,0)+IF(CR54=4,CH54,0)+IF(CR55=4,CH55,0)+IF(CR56=4,CH56,0)+IF(CR57=4,CH57,0)+IF(CR58=4,CH58,0)+IF(CR59=4,CH59,0)+IF(CR60=4,CH60,0)+IF(CR61=4,CH61,0)+IF(CR62=4,CH62,0)+IF(CR63=4,CH63,0)+IF(CR64=4,CH64,0)+IF(CR65=4,CH65,0)+IF(CR66=4,CH66,0)+IF(CR67=4,CH67,0)+IF(CR68=4,CH68,0)+IF(CR69=4,CH69,0)</f>
        <v>#VALUE!</v>
      </c>
      <c r="DV13" s="98" t="e">
        <f>IF(CR10=4,CJ10,0)+IF(CR11=4,CJ11,0)+IF(CR12=4,CJ12,0)+IF(CR13=4,CJ13,0)+IF(CR14=4,CJ14,0)+IF(CR15=4,CJ15,0)+IF(CR16=4,CJ16,0)+IF(CR17=4,CJ17,0)+IF(CR18=4,CJ18,0)+IF(CR19=4,CJ19,0)+IF(CR20=4,CJ20,0)+IF(CR21=4,CJ21,0)+IF(CR22=4,CJ22,0)+IF(CR23=4,CJ23,0)+IF(CR24=4,CJ24,0)+IF(CR25=4,CJ25,0)+IF(CR26=4,CJ26,0)+IF(CR27=4,CJ27,0)+IF(CR28=4,CJ28,0)+IF(CR29=4,CJ29,0)+IF(CR30=4,CJ30,0)+IF(CR31=4,CJ31,0)+IF(CR32=4,CJ32,0)+IF(CR33=4,CJ33,0)+IF(CR34=4,CJ34,0)+IF(CR35=4,CJ35,0)+IF(CR36=4,CJ36,0)+IF(CR37=4,CJ37,0)+IF(CR38=4,CJ38,0)+IF(CR39=4,CJ39,0)+DW13</f>
        <v>#VALUE!</v>
      </c>
      <c r="DW13" s="99" t="e">
        <f>IF(CR40=4,CJ40,0)+IF(CR41=4,CJ41,0)+IF(CR42=4,CJ42,0)+IF(CR43=4,CJ43,0)+IF(CR44=4,CJ44,0)+IF(CR45=4,CJ45,0)+IF(CR46=4,CJ46,0)+IF(CR47=4,CJ47,0)+IF(CR48=4,CJ48,0)+IF(CR49=4,CJ49,0)+IF(CR50=4,CJ50,0)+IF(CR51=4,CJ51,0)+IF(CR52=4,CJ52,0)+IF(CR53=4,CJ53,0)+IF(CR54=4,CJ54,0)+IF(CR55=4,CJ55,0)+IF(CR56=4,CJ56,0)+IF(CR57=4,CJ57,0)+IF(CR58=4,CJ58,0)+IF(CR59=4,CJ59,0)+IF(CR60=4,CJ60,0)+IF(CR61=4,CJ61,0)+IF(CR62=4,CJ62,0)+IF(CR63=4,CJ63,0)+IF(CR64=4,CJ64,0)+IF(CR65=4,CJ65,0)+IF(CR66=4,CJ66,0)+IF(CR67=4,CJ67,0)+IF(CR68=4,CJ68,0)+IF(CR69=4,CJ69,0)</f>
        <v>#VALUE!</v>
      </c>
    </row>
    <row r="14" spans="1:133">
      <c r="A14" s="97" t="str">
        <f>[2]DB!A14</f>
        <v>Derby</v>
      </c>
      <c r="B14" s="1">
        <f>[2]DB!B14</f>
        <v>12</v>
      </c>
      <c r="C14" s="1">
        <f>[2]DB!D14</f>
        <v>0</v>
      </c>
      <c r="D14" s="1">
        <f>IF(OR(Rækker!N10="Disket",I14&gt;5,C14=1),1,0)</f>
        <v>0</v>
      </c>
      <c r="E14" s="1">
        <f>[2]DB!F14</f>
        <v>0</v>
      </c>
      <c r="F14" s="1">
        <f>IF(OR(Rækker!N10="Udmeldt",E14=1),1,0)</f>
        <v>0</v>
      </c>
      <c r="G14" s="1">
        <f>[2]DB!I14</f>
        <v>0</v>
      </c>
      <c r="H14" s="1">
        <f>IF(Rækker!N10="MR",1,0)</f>
        <v>0</v>
      </c>
      <c r="I14" s="1">
        <f t="shared" si="10"/>
        <v>0</v>
      </c>
      <c r="J14" s="1">
        <f>[2]DB!L14</f>
        <v>0</v>
      </c>
      <c r="K14" s="1">
        <f>IF(Rækker!N10="Res",1,0)</f>
        <v>0</v>
      </c>
      <c r="L14" s="1">
        <f t="shared" si="11"/>
        <v>0</v>
      </c>
      <c r="M14" s="1" t="s">
        <v>90</v>
      </c>
      <c r="N14" s="100">
        <f>[2]DB!AZ14</f>
        <v>2</v>
      </c>
      <c r="O14" s="98" t="str">
        <f>[2]DB!BB14</f>
        <v>Kinks</v>
      </c>
      <c r="P14" s="1">
        <f>IF(O14=A10,B10,0)+IF(O14=A11,B11,0)+IF(O14=A12,B12,0)+IF(O14=A13,B13,0)+IF(O14=A14,B14,0)+IF(O14=A15,B15,0)+IF(O14=A16,B16,0)+IF(O14=A17,B17,0)+IF(O14=A18,B18,0)+IF(O14=A19,B19,0)+IF(O14=A20,B20,0)+IF(O14=A21,B21,0)+IF(O14=A22,B22,0)+IF(O14=A23,B23,0)+IF(O14=A24,B24,0)+IF(O14=A25,B25,0)+IF(O14=A26,B26,0)+IF(O14=A27,B27,0)+IF(O14=A28,B28,0)+IF(O14=A29,B29,0)</f>
        <v>28</v>
      </c>
      <c r="Q14" s="1">
        <f>[2]DB!BF14</f>
        <v>0</v>
      </c>
      <c r="R14" s="1">
        <f>IF(O14=A10,D10,0)+IF(O14=A11,D11,0)+IF(O14=A12,D12,0)+IF(O14=A13,D13,0)+IF(O14=A14,D14,0)+IF(O14=A15,D15,0)+IF(O14=A16,D16,0)+IF(O14=A17,D17,0)+IF(O14=A18,D18,0)+IF(O14=A19,D19,0)+IF(O14=A20,D20,0)+IF(O14=A21,D21,0)+IF(O14=A22,D22,0)+IF(O14=A23,D23,0)+IF(O14=A24,D24,0)+IF(O14=A25,D25,0)+IF(O14=A26,D26,0)+IF(O14=A27,D27,0)+IF(O14=A28,D28,0)+IF(O14=A29,D29,0)</f>
        <v>0</v>
      </c>
      <c r="S14" s="1">
        <f>[2]DB!BG14</f>
        <v>0</v>
      </c>
      <c r="T14" s="1">
        <f>IF(O14=A10,F10,0)+IF(O14=A11,F11,0)+IF(O14=A12,F12,0)+IF(O14=A13,F13,0)+IF(O14=A14,F14,0)+IF(O14=A15,F15,0)+IF(O14=A16,F16,0)+IF(O14=A17,F17,0)+IF(O14=A18,F18,0)+IF(O14=A19,F19,0)+IF(O14=A20,F20,0)+IF(O14=A21,F21,0)+IF(O14=A22,F22,0)+IF(O14=A23,F23,0)+IF(O14=A24,F24,0)+IF(O14=A25,F25,0)+IF(O14=A26,F26,0)+IF(O14=A27,F27,0)+IF(O14=A28,F28,0)+IF(O14=A29,F29,0)</f>
        <v>0</v>
      </c>
      <c r="U14" s="1">
        <f>[2]DB!BH14</f>
        <v>0</v>
      </c>
      <c r="V14" s="1">
        <f>IF(O14=A10,H10,0)+IF(O14=A11,H11,0)+IF(O14=A12,H12,0)+IF(O14=A13,H13,0)+IF(O14=A14,H14,0)+IF(O14=A15,H15,0)+IF(O14=A16,H16,0)+IF(O14=A17,H17,0)+IF(O14=A18,H18,0)+IF(O14=A19,H19,0)+IF(O14=A20,H20,0)+IF(O14=A21,H21,0)+IF(O14=A22,H22,0)+IF(O14=A23,H23,0)+IF(O14=A24,H24,0)+IF(O14=A25,H25,0)+IF(O14=A26,H26,0)+IF(O14=A27,H27,0)+IF(O14=A28,H28,0)+IF(O14=A29,H29,0)</f>
        <v>0</v>
      </c>
      <c r="W14" s="1">
        <f t="shared" si="12"/>
        <v>0</v>
      </c>
      <c r="X14" s="1">
        <f>[2]DB!BI14</f>
        <v>0</v>
      </c>
      <c r="Y14" s="1">
        <f>IF(O14=A10,K10,0)+IF(O14=A11,K11,0)+IF(O14=A12,K12,0)+IF(O14=A13,K13,0)+IF(O14=A14,K14,0)+IF(O14=A15,K15,0)+IF(O14=A16,K16,0)+IF(O14=A17,K17,0)+IF(O14=A18,K18,0)+IF(O14=A19,K19,0)+IF(O14=A20,K20,0)+IF(O14=A21,K21,0)+IF(O14=A22,K22,0)+IF(O14=A23,K23,0)+IF(O14=A24,K24,0)+IF(O14=A25,K25,0)+IF(O14=A26,K26,0)+IF(O14=A27,K27,0)+IF(O14=A28,K28,0)+IF(O14=A29,K29,0)</f>
        <v>0</v>
      </c>
      <c r="Z14" s="1">
        <f t="shared" si="13"/>
        <v>0</v>
      </c>
      <c r="AA14" s="1">
        <f>[2]DB!BJ14</f>
        <v>73</v>
      </c>
      <c r="AB14" s="1">
        <f>RANK(AA14,AA10:AA29,0)</f>
        <v>4</v>
      </c>
      <c r="AC14" s="1" t="str">
        <f>'1. Division'!N23</f>
        <v/>
      </c>
      <c r="AD14" s="1" t="e">
        <f t="shared" si="1"/>
        <v>#VALUE!</v>
      </c>
      <c r="AE14" s="1" t="e">
        <f>RANK(AD14,AD10:AD29,0)</f>
        <v>#VALUE!</v>
      </c>
      <c r="AF14" s="1">
        <f>[2]DB!BK14</f>
        <v>26</v>
      </c>
      <c r="AG14" s="1">
        <f>RANK(AF14,AF10:AF29,0)</f>
        <v>10</v>
      </c>
      <c r="AH14" s="1" t="str">
        <f>'1. Division'!N29</f>
        <v/>
      </c>
      <c r="AI14" s="1" t="e">
        <f t="shared" si="2"/>
        <v>#VALUE!</v>
      </c>
      <c r="AJ14" s="1" t="e">
        <f>RANK(AI14,AI10:AI29,0)</f>
        <v>#VALUE!</v>
      </c>
      <c r="AK14" s="1">
        <f>[2]DB!BL14</f>
        <v>96</v>
      </c>
      <c r="AL14" s="1">
        <f>RANK(AK14,AK10:AK29,0)</f>
        <v>7</v>
      </c>
      <c r="AM14" s="1" t="str">
        <f>'1. Division'!N35</f>
        <v/>
      </c>
      <c r="AN14" s="1" t="e">
        <f t="shared" si="3"/>
        <v>#VALUE!</v>
      </c>
      <c r="AO14" s="1" t="e">
        <f>RANK(AN14,AN10:AN29,0)</f>
        <v>#VALUE!</v>
      </c>
      <c r="AP14" s="1">
        <f t="shared" si="14"/>
        <v>21</v>
      </c>
      <c r="AQ14" s="1" t="e">
        <f t="shared" si="15"/>
        <v>#VALUE!</v>
      </c>
      <c r="AR14" s="1">
        <f>[2]DB!BA14</f>
        <v>5</v>
      </c>
      <c r="AS14" s="1" t="e">
        <f>RANK(AQ14,AQ10:AQ29,1)+AT14</f>
        <v>#VALUE!</v>
      </c>
      <c r="AT14" s="1" t="e">
        <f>IF(AQ14=AQ10,IF(AD14=AD10,IF(AI14=AI10,IF(AN14=AN10,0,IF(AN14&lt;AN10,1,0)),IF(AI14&lt;AI10,1,0)),IF(AD14&lt;AD10,1,0)),0)+IF(AQ14=AQ11,IF(AD14=AD11,IF(AI14=AI11,IF(AN14=AN11,0,IF(AN14&lt;AN11,1,0)),IF(AI14&lt;AI11,1,0)),IF(AD14&lt;AD11,1,0)),0)+IF(AQ14=AQ12,IF(AD14=AD12,IF(AI14=AI12,IF(AN14=AN12,0,IF(AN14&lt;AN12,1,0)),IF(AI14&lt;AI12,1,0)),IF(AD14&lt;AD12,1,0)),0)+IF(AQ14=AQ13,IF(AD14=AD13,IF(AI14=AI13,IF(AN14=AN13,0,IF(AN14&lt;AN13,1,0)),IF(AI14&lt;AI13,1,0)),IF(AD14&lt;AD13,1,0)),0)+IF(AQ14=AQ14,IF(AD14=AD14,IF(AI14=AI14,IF(AN14=AN14,0,IF(AN14&lt;AN14,1,0)),IF(AI14&lt;AI14,1,0)),IF(AD14&lt;AD14,1,0)),0)+IF(AQ14=AQ15,IF(AD14=AD15,IF(AI14=AI15,IF(AN14=AN15,0,IF(AN14&lt;AN15,1,0)),IF(AI14&lt;AI15,1,0)),IF(AD14&lt;AD15,1,0)),0)+IF(AQ14=AQ16,IF(AD14=AD16,IF(AI14=AI16,IF(AN14=AN16,0,IF(AN14&lt;AN16,1,0)),IF(AI14&lt;AI16,1,0)),IF(AD14&lt;AD16,1,0)),0)+AU14+AV14</f>
        <v>#VALUE!</v>
      </c>
      <c r="AU14" s="1" t="e">
        <f>IF(AQ14=AQ17,IF(AD14=AD17,IF(AI14=AI17,IF(AN14=AN17,0,IF(AN14&lt;AN17,1,0)),IF(AI14&lt;AI17,1,0)),IF(AD14&lt;AD17,1,0)),0)+IF(AQ14=AQ18,IF(AD14=AD18,IF(AI14=AI18,IF(AN14=AN18,0,IF(AN14&lt;AN18,1,0)),IF(AI14&lt;AI18,1,0)),IF(AD14&lt;AD18,1,0)),0)+IF(AQ14=AQ19,IF(AD14=AD19,IF(AI14=AI19,IF(AN14=AN19,0,IF(AN14&lt;AN19,1,0)),IF(AI14&lt;AI19,1,0)),IF(AD14&lt;AD19,1,0)),0)+IF(AQ14=AQ20,IF(AD14=AD20,IF(AI14=AI20,IF(AN14=AN20,0,IF(AN14&lt;AN20,1,0)),IF(AI14&lt;AI20,1,0)),IF(AD14&lt;AD20,1,0)),0)+IF(AQ14=AQ21,IF(AD14=AD21,IF(AI14=AI21,IF(AN14=AN21,0,IF(AN14&lt;AN21,1,0)),IF(AI14&lt;AI21,1,0)),IF(AD14&lt;AD21,1,0)),0)+IF(AQ14=AQ22,IF(AD14=AD22,IF(AI14=AI22,IF(AN14=AN22,0,IF(AN14&lt;AN22,1,0)),IF(AI14&lt;AI22,1,0)),IF(AD14&lt;AD22,1,0)),0)+IF(AQ14=AQ23,IF(AD14=AD23,IF(AI14=AI23,IF(AN14=AN23,0,IF(AN14&lt;AN23,1,0)),IF(AI14&lt;AI23,1,0)),IF(AD14&lt;AD23,1,0)),0)</f>
        <v>#VALUE!</v>
      </c>
      <c r="AV14" s="1" t="e">
        <f>IF(AQ14=AQ24,IF(AD14=AD24,IF(AI14=AI24,IF(AN14=AN24,0,IF(AN14&lt;AN24,1,0)),IF(AI14&lt;AI24,1,0)),IF(AD14&lt;AD24,1,0)),0)+IF(AQ14=AQ25,IF(AD14=AD25,IF(AI14=AI25,IF(AN14=AN25,0,IF(AN14&lt;AN25,1,0)),IF(AI14&lt;AI25,1,0)),IF(AD14&lt;AD25,1,0)),0)+IF(AQ14=AQ26,IF(AD14=AD26,IF(AI14=AI26,IF(AN14=AN26,0,IF(AN14&lt;AN26,1,0)),IF(AI14&lt;AI26,1,0)),IF(AD14&lt;AD26,1,0)),0)+IF(AQ14=AQ27,IF(AD14=AD27,IF(AI14=AI27,IF(AN14=AN27,0,IF(AN14&lt;AN27,1,0)),IF(AI14&lt;AI27,1,0)),IF(AD14&lt;AD27,1,0)),0)+IF(AQ14=AQ28,IF(AD14=AD28,IF(AI14=AI28,IF(AN14=AN28,0,IF(AN14&lt;AN28,1,0)),IF(AI14&lt;AI28,1,0)),IF(AD14&lt;AD28,1,0)),0)+IF(AQ14=AQ29,IF(AD14=AD29,IF(AI14=AI29,IF(AN14=AN29,0,IF(AN14&lt;AN29,1,0)),IF(AI14&lt;AI29,1,0)),IF(AD14&lt;AD29,1,0)),0)</f>
        <v>#VALUE!</v>
      </c>
      <c r="AW14" s="1" t="e">
        <f>IF(AND(AS14=AS10,P14&gt;P10),1,0)+IF(AND(AS14=AS11,P14&gt;P11),1,0)+IF(AND(AS14=AS12,P14&gt;P12),1,0)+IF(AND(AS14=AS13,P14&gt;P13),1,0)+IF(AND(AS14=AS14,P14&gt;P14),1,0)+IF(AND(AS14=AS15,P14&gt;P15),1,0)+IF(AND(AS14=AS16,P14&gt;P16),1,0)+IF(AND(AS14=AS17,P14&gt;P17),1,0)+IF(AND(AS14=AS18,P14&gt;P18),1,0)+IF(AND(AS14=AS19,P14&gt;P19),1,0)+IF(AND(AS14=AS20,P14&gt;P20),1,0)+IF(AND(AS14=AS21,P14&gt;P21),1,0)+IF(AND(AS14=AS22,P14&gt;P22),1,0)+IF(AND(AS14=AS23,P14&gt;P23),1,0)+IF(AND(AS14=AS24,P14&gt;P24),1,0)+IF(AND(AS14=AS25,P14&gt;P25),1,0)+IF(AND(AS14=AS26,P14&gt;P26),1,0)+IF(AND(AS14=AS27,P14&gt;P27),1,0)+IF(AND(AS14=AS28,P14&gt;P28),1,0)+IF(AND(AS14=AS29,P14&gt;P29),1,0)+AS14</f>
        <v>#VALUE!</v>
      </c>
      <c r="AX14" s="1" t="e">
        <f t="shared" si="16"/>
        <v>#VALUE!</v>
      </c>
      <c r="AY14" s="1" t="e">
        <f>IF(OR(R14=1,T14=1),0,IF(RANK(AX14,AX10:AX71,0)=1,10,IF(RANK(AX14,AX10:AX71,0)=2,5,IF(RANK(AX14,AX10:AX71,0)=3,4,IF(RANK(AX14,AX10:AX71,0)=4,3,IF(RANK(AX14,AX10:AX71,0)=5,2,0))))))</f>
        <v>#VALUE!</v>
      </c>
      <c r="AZ14" s="100" t="e">
        <f>IF(AW10=5,AR10,0)+IF(AW11=5,AR11,0)+IF(AW12=5,AR12,0)+IF(AW13=5,AR13,0)+IF(AW14=5,AR14,0)+IF(AW15=5,AR15,0)+IF(AW16=5,AR16,0)+IF(AW17=5,AR17,0)+IF(AW18=5,AR18,0)+IF(AW19=5,AR19,0)+IF(AW20=5,AR20,0)+IF(AW21=5,AR21,0)+IF(AW22=5,AR22,0)+IF(AW23=5,AR23,0)+IF(AW24=5,AR24,0)+IF(AW25=5,AR25,0)+IF(AW26=5,AR26,0)+IF(AW27=5,AR27,0)+IF(AW28=5,AR28,0)+IF(AW29=5,AR29,0)</f>
        <v>#VALUE!</v>
      </c>
      <c r="BA14" s="98" t="e">
        <f>IF(AW10=5,AS10,0)+IF(AW11=5,AS11,0)+IF(AW12=5,AS12,0)+IF(AW13=5,AS13,0)+IF(AW14=5,AS14,0)+IF(AW15=5,AS15,0)+IF(AW16=5,AS16,0)+IF(AW17=5,AS17,0)+IF(AW18=5,AS18,0)+IF(AW19=5,AS19,0)+IF(AW20=5,AS20,0)+IF(AW21=5,AS21,0)+IF(AW22=5,AS22,0)+IF(AW23=5,AS23,0)+IF(AW24=5,AS24,0)+IF(AW25=5,AS25,0)+IF(AW26=5,AS26,0)+IF(AW27=5,AS27,0)+IF(AW28=5,AS28,0)+IF(AW29=5,AS29,0)</f>
        <v>#VALUE!</v>
      </c>
      <c r="BB14" s="98" t="e">
        <f>IF(AW10=5,O10,IF(AW11=5,O11,IF(AW12=5,O12,IF(AW13=5,O13,IF(AW14=5,O14,IF(AW15=5,O15,IF(AW16=5,O16,BC14)))))))</f>
        <v>#VALUE!</v>
      </c>
      <c r="BC14" s="98" t="e">
        <f>IF(AW17=5,O17,IF(AW18=5,O18,IF(AW19=5,O19,IF(AW20=5,O20,IF(AW21=5,O21,IF(AW22=5,O22,IF(AW23=5,O23,BD14)))))))</f>
        <v>#VALUE!</v>
      </c>
      <c r="BD14" s="98" t="e">
        <f>IF(AW24=5,O24,IF(AW25=5,O25,IF(AW26=5,O26,IF(AW27=5,O27,IF(AW28=5,O28,IF(AW29=5,O29,""))))))</f>
        <v>#VALUE!</v>
      </c>
      <c r="BE14" s="98" t="e">
        <f>IF(AW10=5,P10,0)+IF(AW11=5,P11,0)+IF(AW12=5,P12,0)+IF(AW13=5,P13,0)+IF(AW14=5,P14,0)+IF(AW15=5,P15,0)+IF(AW16=5,P16,0)+IF(AW17=5,P17,0)+IF(AW18=5,P18,0)+IF(AW19=5,P19,0)+IF(AW20=5,P20,0)+IF(AW21=5,P21,0)+IF(AW22=5,P22,0)+IF(AW23=5,P23,0)+IF(AW24=5,P24,0)+IF(AW25=5,P25,0)+IF(AW26=5,P26,0)+IF(AW27=5,P27,0)+IF(AW28=5,P28,0)+IF(AW29=5,P29,0)</f>
        <v>#VALUE!</v>
      </c>
      <c r="BF14" s="98" t="e">
        <f>IF(AW10=5,R10,0)+IF(AW11=5,R11,0)+IF(AW12=5,R12,0)+IF(AW13=5,R13,0)+IF(AW14=5,R14,0)+IF(AW15=5,R15,0)+IF(AW16=5,R16,0)+IF(AW17=5,R17,0)+IF(AW18=5,R18,0)+IF(AW19=5,R19,0)+IF(AW20=5,R20,0)+IF(AW21=5,R21,0)+IF(AW22=5,R22,0)+IF(AW23=5,R23,0)+IF(AW24=5,R24,0)+IF(AW25=5,R25,0)+IF(AW26=5,R26,0)+IF(AW27=5,R27,0)+IF(AW28=5,R28,0)+IF(AW29=5,R29,0)</f>
        <v>#VALUE!</v>
      </c>
      <c r="BG14" s="98" t="e">
        <f>IF(AW10=5,T10,0)+IF(AW11=5,T11,0)+IF(AW12=5,T12,0)+IF(AW13=5,T13,0)+IF(AW14=5,T14,0)+IF(AW15=5,T15,0)+IF(AW16=5,T16,0)+IF(AW17=5,T17,0)+IF(AW18=5,T18,0)+IF(AW19=5,T19,0)+IF(AW20=5,T20,0)+IF(AW21=5,T21,0)+IF(AW22=5,T22,0)+IF(AW23=5,T23,0)+IF(AW24=5,T24,0)+IF(AW25=5,T25,0)+IF(AW26=5,T26,0)+IF(AW27=5,T27,0)+IF(AW28=5,T28,0)+IF(AW29=5,T29,0)</f>
        <v>#VALUE!</v>
      </c>
      <c r="BH14" s="98" t="e">
        <f>IF(AW10=5,W10,0)+IF(AW11=5,W11,0)+IF(AW12=5,W12,0)+IF(AW13=5,W13,0)+IF(AW14=5,W14,0)+IF(AW15=5,W15,0)+IF(AW16=5,W16,0)+IF(AW17=5,W17,0)+IF(AW18=5,W18,0)+IF(AW19=5,W19,0)+IF(AW20=5,W20,0)+IF(AW21=5,W21,0)+IF(AW22=5,W22,0)+IF(AW23=5,W23,0)+IF(AW24=5,W24,0)+IF(AW25=5,W25,0)+IF(AW26=5,W26,0)+IF(AW27=5,W27,0)+IF(AW28=5,W28,0)+IF(AW29=5,W29,0)</f>
        <v>#VALUE!</v>
      </c>
      <c r="BI14" s="98" t="e">
        <f>IF(AW10=5,Z10,0)+IF(AW11=5,Z11,0)+IF(AW12=5,Z12,0)+IF(AW13=5,Z13,0)+IF(AW14=5,Z14,0)+IF(AW15=5,Z15,0)+IF(AW16=5,Z16,0)+IF(AW17=5,Z17,0)+IF(AW18=5,Z18,0)+IF(AW19=5,Z19,0)+IF(AW20=5,Z20,0)+IF(AW21=5,Z21,0)+IF(AW22=5,Z22,0)+IF(AW23=5,Z23,0)+IF(AW24=5,Z24,0)+IF(AW25=5,Z25,0)+IF(AW26=5,Z26,0)+IF(AW27=5,Z27,0)+IF(AW28=5,Z28,0)+IF(AW29=5,Z29,0)</f>
        <v>#VALUE!</v>
      </c>
      <c r="BJ14" s="98" t="e">
        <f>IF(AW10=5,AD10,0)+IF(AW11=5,AD11,0)+IF(AW12=5,AD12,0)+IF(AW13=5,AD13,0)+IF(AW14=5,AD14,0)+IF(AW15=5,AD15,0)+IF(AW16=5,AD16,0)+IF(AW17=5,AD17,0)+IF(AW18=5,AD18,0)+IF(AW19=5,AD19,0)+IF(AW20=5,AD20,0)+IF(AW21=5,AD21,0)+IF(AW22=5,AD22,0)+IF(AW23=5,AD23,0)+IF(AW24=5,AD24,0)+IF(AW25=5,AD25,0)+IF(AW26=5,AD26,0)+IF(AW27=5,AD27,0)+IF(AW28=5,AD28,0)+IF(AW29=5,AD29,0)</f>
        <v>#VALUE!</v>
      </c>
      <c r="BK14" s="98" t="e">
        <f>IF(AW10=5,AI10,0)+IF(AW11=5,AI11,0)+IF(AW12=5,AI12,0)+IF(AW13=5,AI13,0)+IF(AW14=5,AI14,0)+IF(AW15=5,AI15,0)+IF(AW16=5,AI16,0)+IF(AW17=5,AI17,0)+IF(AW18=5,AI18,0)+IF(AW19=5,AI19,0)+IF(AW20=5,AI20,0)+IF(AW21=5,AI21,0)+IF(AW22=5,AI22,0)+IF(AW23=5,AI23,0)+IF(AW24=5,AI24,0)+IF(AW25=5,AI25,0)+IF(AW26=5,AI26,0)+IF(AW27=5,AI27,0)+IF(AW28=5,AI28,0)+IF(AW29=5,AI29,0)</f>
        <v>#VALUE!</v>
      </c>
      <c r="BL14" s="99" t="e">
        <f>IF(AW10=5,AN10,0)+IF(AW11=5,AN11,0)+IF(AW12=5,AN12,0)+IF(AW13=5,AN13,0)+IF(AW14=5,AN14,0)+IF(AW15=5,AN15,0)+IF(AW16=5,AN16,0)+IF(AW17=5,AN17,0)+IF(AW18=5,AN18,0)+IF(AW19=5,AN19,0)+IF(AW20=5,AN20,0)+IF(AW21=5,AN21,0)+IF(AW22=5,AN22,0)+IF(AW23=5,AN23,0)+IF(AW24=5,AN24,0)+IF(AW25=5,AN25,0)+IF(AW26=5,AN26,0)+IF(AW27=5,AN27,0)+IF(AW28=5,AN28,0)+IF(AW29=5,AN29,0)</f>
        <v>#VALUE!</v>
      </c>
      <c r="BM14" s="98" t="str">
        <f>[2]DB!CX14</f>
        <v>Degnen</v>
      </c>
      <c r="BN14" s="98">
        <f>IF(BM14=O10,P10,0)+IF(BM14=O11,P11,0)+IF(BM14=O12,P12,0)+IF(BM14=O13,P13,0)+IF(BM14=O14,P14,0)+IF(BM14=O15,P15,0)+IF(BM14=O16,P16,0)+IF(BM14=O17,P17,0)+IF(BM14=O18,P18,0)+IF(BM14=O19,P19,0)+IF(BM14=O20,P20,0)+IF(BM14=O21,P21,0)+IF(BM14=O22,P22,0)+IF(BM14=O23,P23,0)+IF(BM14=O24,P24,0)+IF(BM14=O25,P25,0)+IF(BM14=O26,P26,0)+IF(BM14=O27,P27,0)+IF(BM14=O28,P28,0)+IF(BM14=O29,P29,0)+IF(BM14=O31,P31,0)+IF(BM14=O32,P32,0)+IF(BM14=O33,P33,0)+IF(BM14=O34,P34,0)+IF(BM14=O35,P35,0)+IF(BM14=O36,P36,0)+IF(BM14=O37,P37,0)+IF(BM14=O38,P38,0)+IF(BM14=O39,P39,0)+IF(BM14=O40,P40,0)+BO14</f>
        <v>11</v>
      </c>
      <c r="BO14" s="98">
        <f>IF(BM14=O41,P41,0)+IF(BM14=O42,P42,0)+IF(BM14=O43,P43,0)+IF(BM14=O44,P44,0)+IF(BM14=O45,P45,0)+IF(BM14=O46,P46,0)+IF(BM14=O47,P47,0)+IF(BM14=O48,P48,0)+IF(BM14=O49,P49,0)+IF(BM14=O50,P50,0)+IF(BM14=O52,P52,0)+IF(BM14=O53,P53,0)+IF(BM14=O54,P54,0)+IF(BM14=O55,P55,0)+IF(BM14=O56,P56,0)+IF(BM14=O57,P57,0)+IF(BM14=O58,P58,0)+IF(BM14=O59,P59,0)+IF(BM14=O60,P60,0)+IF(BM14=O61,P61,0)+IF(BM14=O62,P62,0)+IF(BM14=O63,P63,0)+IF(BM14=O64,P64,0)+IF(BM14=O65,P65,0)+IF(BM14=O66,P66,0)+IF(BM14=O67,P67,0)+IF(BM14=O68,P68,0)+IF(BM14=O69,P69,0)+IF(BM14=O70,P70,0)+IF(BM14=O71,P71,0)</f>
        <v>0</v>
      </c>
      <c r="BP14" s="98">
        <f>[2]DB!DF14</f>
        <v>0</v>
      </c>
      <c r="BQ14" s="98">
        <f>IF(BM14=O10,R10,0)+IF(BM14=O11,R11,0)+IF(BM14=O12,R12,0)+IF(BM14=O13,R13,0)+IF(BM14=O14,R14,0)+IF(BM14=O15,R15,0)+IF(BM14=O16,R16,0)+IF(BM14=O17,R17,0)+IF(BM14=O18,R18,0)+IF(BM14=O19,R19,0)+IF(BM14=O20,R20,0)+IF(BM14=O21,R21,0)+IF(BM14=O22,R22,0)+IF(BM14=O23,R23,0)+IF(BM14=O24,R24,0)+IF(BM14=O25,R25,0)+IF(BM14=O26,R26,0)+IF(BM14=O27,R27,0)+IF(BM14=O28,R28,0)+IF(BM14=O29,R29,0)+IF(BM14=O31,R31,0)+IF(BM14=O32,R32,0)+IF(BM14=O33,R33,0)+IF(BM14=O34,R34,0)+IF(BM14=O35,R35,0)+IF(BM14=O36,R36,0)+IF(BM14=O37,R37,0)+IF(BM14=O38,R38,0)+IF(BM14=O39,R39,0)+IF(BM14=O40,R40,0)+BR14</f>
        <v>0</v>
      </c>
      <c r="BR14" s="98">
        <f>IF(BM14=O41,R41,0)+IF(BM14=O42,R42,0)+IF(BM14=O43,R43,0)+IF(BM14=O44,R44,0)+IF(BM14=O45,R45,0)+IF(BM14=O46,R46,0)+IF(BM14=O47,R47,0)+IF(BM14=O48,R48,0)+IF(BM14=O49,R49,0)+IF(BM14=O50,R50,0)+IF(BM14=O52,R52,0)+IF(BM14=O53,R53,0)+IF(BM14=O54,R54,0)+IF(BM14=O55,R55,0)+IF(BM14=O56,R56,0)+IF(BM14=O57,R57,0)+IF(BM14=O58,R58,0)+IF(BM14=O59,R59,0)+IF(BM14=O60,R60,0)+IF(BM14=O61,R61,0)+IF(BM14=O62,R62,0)+IF(BM14=O63,R63,0)+IF(BM14=O64,R64,0)+IF(BM14=O65,R65,0)+IF(BM14=O66,R66,0)+IF(BM14=O67,R67,0)+IF(BM14=O68,R68,0)+IF(BM14=O69,R69,0)+IF(BM14=O70,R70,0)+IF(BM14=O71,R71,0)</f>
        <v>0</v>
      </c>
      <c r="BS14" s="98">
        <v>0</v>
      </c>
      <c r="BT14" s="98">
        <f>IF(BM14=O10,T10,0)+IF(BM14=O11,T11,0)+IF(BM14=O12,T12,0)+IF(BM14=O13,T13,0)+IF(BM14=O14,T14,0)+IF(BM14=O15,T15,0)+IF(BM14=O16,T16,0)+IF(BM14=O17,T17,0)+IF(BM14=O18,T18,0)+IF(BM14=O19,T19,0)+IF(BM14=O20,T20,0)+IF(BM14=O21,T21,0)+IF(BM14=O22,T22,0)+IF(BM14=O23,T23,0)+IF(BM14=O24,T24,0)+IF(BM14=O25,T25,0)+IF(BM14=O26,T26,0)+IF(BM14=O27,T27,0)+IF(BM14=O28,T28,0)+IF(BM14=O29,T29,0)+IF(BM14=O31,T31,0)+IF(BM14=O32,T32,0)+IF(BM14=O33,T33,0)+IF(BM14=O34,T34,0)+IF(BM14=O35,T35,0)+IF(BM14=O36,T36,0)+IF(BM14=O37,T37,0)+IF(BM14=O38,T38,0)+IF(BM14=O39,T39,0)+IF(BM14=O40,T40,0)+BU14</f>
        <v>0</v>
      </c>
      <c r="BU14" s="98">
        <f>IF(BM14=O41,T41,0)+IF(BM14=O42,T42,0)+IF(BM14=O43,T43,0)+IF(BM14=O44,T44,0)+IF(BM14=O45,T45,0)+IF(BM14=O46,T46,0)+IF(BM14=O47,T47,0)+IF(BM14=O48,T48,0)+IF(BM14=O49,T49,0)+IF(BM14=O50,T50,0)+IF(BM14=O52,T52,0)+IF(BM14=O53,T53,0)+IF(BM14=O54,T54,0)+IF(BM14=O55,T55,0)+IF(BM14=O56,T56,0)+IF(BM14=O57,T57,0)+IF(BM14=O58,T58,0)+IF(BM14=O59,T59,0)+IF(BM14=O60,T60,0)+IF(BM14=O61,T61,0)+IF(BM14=O62,T62,0)+IF(BM14=O63,T63,0)+IF(BM14=O64,T64,0)+IF(BM14=O65,T65,0)+IF(BM14=O66,T66,0)+IF(BM14=O67,T67,0)+IF(BM14=O68,T68,0)+IF(BM14=O69,T69,0)+IF(BM14=O70,T70,0)+IF(BM14=O71,T71,0)</f>
        <v>0</v>
      </c>
      <c r="BV14" s="98">
        <f>[2]DB!DJ14</f>
        <v>0</v>
      </c>
      <c r="BW14" s="98" t="e">
        <f>IF(AND(BQ14=0,BT14=0),IF(BM14=O10,AY10,0)+IF(BM14=O11,AY11,0)+IF(BM14=O12,AY12,0)+IF(BM14=O13,AY13,0)+IF(BM14=O14,AY14,0)+IF(BM14=O15,AY15,0)+IF(BM14=O16,AY16,0)+IF(BM14=O17,AY17,0)+IF(BM14=O18,AY18,0)+IF(BM14=O19,AY19,0)+IF(BM14=O20,AY20,0)+IF(BM14=O21,AY21,0)+IF(BM14=O22,AY22,0)+IF(BM14=O23,AY23,0)+IF(BM14=O24,AY24,0)+IF(BM14=O25,AY25,0)+IF(BM14=O26,AY26,0)+IF(BM14=O27,AY27,0)+IF(BM14=O28,AY28,0)+IF(BM14=O29,AY29,0)+IF(BM14=O31,AY31,0)+IF(BM14=O32,AY32,0)+IF(BM14=O33,AY33,0)+IF(BM14=O34,AY34,0)+IF(BM14=O35,AY35,0)+IF(BM14=O36,AY36,0)+IF(BM14=O37,AY37,0)+IF(BM14=O38,AY38,0)+IF(BM14=O39,AY39,0)+IF(BM14=O40,AY40,0)+BX14,0)</f>
        <v>#VALUE!</v>
      </c>
      <c r="BX14" s="98">
        <f>IF(BM14=O41,AY41,0)+IF(BM14=O42,AY42,0)+IF(BM14=O43,AY43,0)+IF(BM14=O44,AY44,0)+IF(BM14=O45,AY45,0)+IF(BM14=O46,AY46,0)+IF(BM14=O47,AY47,0)+IF(BM14=O48,AY48,0)+IF(BM14=O49,AY49,0)+IF(BM14=O50,AY50,0)+IF(BM14=O52,AY52,0)+IF(BM14=O53,AY53,0)+IF(BM14=O54,AY54,0)+IF(BM14=O55,AY55,0)+IF(BM14=O56,AY56,0)+IF(BM14=O57,AY57,0)+IF(BM14=O58,AY58,0)+IF(BM14=O59,AY59,0)+IF(BM14=O60,AY60,0)+IF(BM14=O61,AY61,0)+IF(BM14=O62,AY62,0)+IF(BM14=O63,AY63,0)+IF(BM14=O64,AY64,0)+IF(BM14=O65,AY65,0)+IF(BM14=O66,AY66,0)+IF(BM14=O67,AY67,0)+IF(BM14=O68,AY68,0)+IF(BM14=O69,AY69,0)+IF(BM14=O70,AY70,0)+IF(BM14=O71,AY71,0)</f>
        <v>0</v>
      </c>
      <c r="BY14" s="98">
        <f>[2]DB!DL14</f>
        <v>1</v>
      </c>
      <c r="BZ14" s="98" t="e">
        <f t="shared" si="4"/>
        <v>#VALUE!</v>
      </c>
      <c r="CA14" s="98">
        <f>[2]DB!DN14</f>
        <v>0</v>
      </c>
      <c r="CB14" s="98" t="e">
        <f t="shared" si="5"/>
        <v>#VALUE!</v>
      </c>
      <c r="CC14" s="98">
        <f>[2]DB!DP14</f>
        <v>2</v>
      </c>
      <c r="CD14" s="98" t="e">
        <f t="shared" si="6"/>
        <v>#VALUE!</v>
      </c>
      <c r="CE14" s="98">
        <f>[2]DB!DR14</f>
        <v>1</v>
      </c>
      <c r="CF14" s="98" t="e">
        <f t="shared" si="7"/>
        <v>#VALUE!</v>
      </c>
      <c r="CG14" s="98">
        <f>[2]DB!DT14</f>
        <v>0</v>
      </c>
      <c r="CH14" s="98" t="e">
        <f t="shared" si="8"/>
        <v>#VALUE!</v>
      </c>
      <c r="CI14" s="98">
        <f>[2]DB!DV14</f>
        <v>21</v>
      </c>
      <c r="CJ14" s="98" t="e">
        <f t="shared" si="17"/>
        <v>#VALUE!</v>
      </c>
      <c r="CK14" s="98" t="e">
        <f t="shared" si="18"/>
        <v>#VALUE!</v>
      </c>
      <c r="CL14" s="98" t="e">
        <f>RANK(CJ14,CJ10:CJ69,0)</f>
        <v>#VALUE!</v>
      </c>
      <c r="CM14" s="98" t="e">
        <f>IF(AND(CL14=CL10,CK14&lt;CK10),1,0)+IF(AND(CL14=CL11,CK14&lt;CK11),1,0)+IF(AND(CL14=CL12,CK14&lt;CK12),1,0)+IF(AND(CL14=CL13,CK14&lt;CK13),1,0)+IF(AND(CL14=CL14,CK14&lt;CK14),1,0)+IF(AND(CL14=CL15,CK14&lt;CK15),1,0)+IF(AND(CL14=CL16,CK14&lt;CK16),1,0)+IF(AND(CL14=CL17,CK14&lt;CK17),1,0)+IF(AND(CL14=CL18,CK14&lt;CK18),1,0)+IF(AND(CL14=CL19,CK14&lt;CK19),1,0)+IF(AND(CL14=CL20,CK14&lt;CK20),1,0)+IF(AND(CL14=CL21,CK14&lt;CK21),1,0)+IF(AND(CL14=CL22,CK14&lt;CK22),1,0)+IF(AND(CL14=CL23,CK14&lt;CK23),1,0)+IF(AND(CL14=CL24,CK14&lt;CK24),1,0)+IF(AND(CL14=CL25,CK14&lt;CK25),1,0)+IF(AND(CL14=CL26,CK14&lt;CK26),1,0)+IF(AND(CL14=CL27,CK14&lt;CK27),1,0)+IF(AND(CL14=CL28,CK14&lt;CK28),1,0)+IF(AND(CL14=CL29,CK14&lt;CK29),1,0)+CN14+CO14</f>
        <v>#VALUE!</v>
      </c>
      <c r="CN14" s="98" t="e">
        <f>IF(AND(CL14=CL30,CK14&lt;CK30),1,0)+IF(AND(CL14=CL31,CK14&lt;CK31),1,0)+IF(AND(CL14=CL32,CK14&lt;CK32),1,0)+IF(AND(CL14=CL33,CK14&lt;CK33),1,0)+IF(AND(CL14=CL34,CK14&lt;CK34),1,0)+IF(AND(CL14=CL35,CK14&lt;CK35),1,0)+IF(AND(CL14=CL36,CK14&lt;CK36),1,0)+IF(AND(CL14=CL37,CK14&lt;CK37),1,0)+IF(AND(CL14=CL38,CK14&lt;CK38),1,0)+IF(AND(CL14=CL39,CK14&lt;CK39),1,0)+IF(AND(CL14=CL40,CK14&lt;CK40),1,0)+IF(AND(CL14=CL41,CK14&lt;CK41),1,0)+IF(AND(CL14=CL42,CK14&lt;CK42),1,0)+IF(AND(CL14=CL43,CK14&lt;CK43),1,0)+IF(AND(CL14=CL44,CK14&lt;CK44),1,0)+IF(AND(CL14=CL45,CK14&lt;CK45),1,0)+IF(AND(CL14=CL46,CK14&lt;CK46),1,0)+IF(AND(CL14=CL47,CK14&lt;CK47),1,0)+IF(AND(CL14=CL48,CK14&lt;CK48),1,0)+IF(AND(CL14=CL49,CK14&lt;CK49),1,0)</f>
        <v>#VALUE!</v>
      </c>
      <c r="CO14" s="98" t="e">
        <f>IF(AND(CL14=CL50,CK14&lt;CK50),1,0)+IF(AND(CL14=CL51,CK14&lt;CK51),1,0)+IF(AND(CL14=CL52,CK14&lt;CK52),1,0)+IF(AND(CL14=CL53,CK14&lt;CK53),1,0)+IF(AND(CL14=CL54,CK14&lt;CK54),1,0)+IF(AND(CL14=CL55,CK14&lt;CK55),1,0)+IF(AND(CL14=CL56,CK14&lt;CK56),1,0)+IF(AND(CL14=CL57,CK14&lt;CK57),1,0)+IF(AND(CL14=CL58,CK14&lt;CK58),1,0)+IF(AND(CL14=CL59,CK14&lt;CK59),1,0)+IF(AND(CL14=CL60,CK14&lt;CK60),1,0)+IF(AND(CL14=CL61,CK14&lt;CK61),1,0)+IF(AND(CL14=CL62,CK14&lt;CK62),1,0)+IF(AND(CL14=CL63,CK14&lt;CK63),1,0)+IF(AND(CL14=CL64,CK14&lt;CK64),1,0)+IF(AND(CL14=CL65,CK14&lt;CK65),1,0)+IF(AND(CL14=CL66,CK14&lt;CK66),1,0)+IF(AND(CL14=CL67,CK14&lt;CK67),1,0)+IF(AND(CL14=CL68,CK14&lt;CK68),1,0)+IF(AND(CL14=CL69,CK14&lt;CK69),1,0)</f>
        <v>#VALUE!</v>
      </c>
      <c r="CP14" s="98">
        <f>[2]DB!CV14</f>
        <v>5</v>
      </c>
      <c r="CQ14" s="98" t="e">
        <f t="shared" si="9"/>
        <v>#VALUE!</v>
      </c>
      <c r="CR14" s="98" t="e">
        <f t="shared" si="19"/>
        <v>#VALUE!</v>
      </c>
      <c r="CS14" s="98" t="e">
        <f>IF(AND(CQ14=CQ10,BN14&gt;BN10),1,0)+IF(AND(CQ14=CQ11,BN14&gt;BN11),1,0)+IF(AND(CQ14=CQ12,BN14&gt;BN12),1,0)+IF(AND(CQ14=CQ13,BN14&gt;BN13),1,0)+IF(AND(CQ14=CQ14,BN14&gt;BN14),1,0)+IF(AND(CQ14=CQ15,BN14&gt;BN15),1,0)+IF(AND(CQ14=CQ16,BN14&gt;BN16),1,0)+IF(AND(CQ14=CQ17,BN14&gt;BN17),1,0)+IF(AND(CQ14=CQ18,BN14&gt;BN18),1,0)+IF(AND(CQ14=CQ19,BN14&gt;BN19),1,0)+IF(AND(CQ14=CQ20,BN14&gt;BN20),1,0)+IF(AND(CQ14=CQ21,BN14&gt;BN21),1,0)+IF(AND(CQ14=CQ22,BN14&gt;BN22),1,0)+IF(AND(CQ14=CQ23,BN14&gt;BN23),1,0)+IF(AND(CQ14=CQ24,BN14&gt;BN24),1,0)+IF(AND(CQ14=CQ25,BN14&gt;BN25),1,0)+IF(AND(CQ14=CQ26,BN14&gt;BN26),1,0)+IF(AND(CQ14=CQ27,BN14&gt;BN27),1,0)+IF(AND(CQ14=CQ28,BN14&gt;BN28),1,0)+IF(AND(CQ14=CQ29,BN14&gt;BN29),1,0)+CT14+CU14</f>
        <v>#VALUE!</v>
      </c>
      <c r="CT14" s="98" t="e">
        <f>IF(AND(CQ14=CQ30,BN14&gt;BN30),1,0)+IF(AND(CQ14=CQ31,BN14&gt;BN31),1,0)+IF(AND(CQ14=CQ32,BN14&gt;BN32),1,0)+IF(AND(CQ14=CQ33,BN14&gt;BN33),1,0)+IF(AND(CQ14=CQ34,BN14&gt;BN34),1,0)+IF(AND(CQ14=CQ35,BN14&gt;BN35),1,0)+IF(AND(CQ14=CQ36,BN14&gt;BN36),1,0)+IF(AND(CQ14=CQ37,BN14&gt;BN37),1,0)+IF(AND(CQ14=CQ38,BN14&gt;BN38),1,0)+IF(AND(CQ14=CQ39,BN14&gt;BN39),1,0)+IF(AND(CQ14=CQ40,BN14&gt;BN40),1,0)+IF(AND(CQ14=CQ41,BN14&gt;BN41),1,0)+IF(AND(CQ14=CQ42,BN14&gt;BN42),1,0)+IF(AND(CQ14=CQ43,BN14&gt;BN43),1,0)+IF(AND(CQ14=CQ44,BN14&gt;BN44),1,0)+IF(AND(CQ14=CQ45,BN14&gt;BN45),1,0)+IF(AND(CQ14=CQ46,BN14&gt;BN46),1,0)+IF(AND(CQ14=CQ47,BN14&gt;BN47),1,0)+IF(AND(CQ14=CQ48,BN14&gt;BN48),1,0)+IF(AND(CQ14=CQ49,BN14&gt;BN49),1,0)</f>
        <v>#VALUE!</v>
      </c>
      <c r="CU14" s="99" t="e">
        <f>IF(AND(CQ14=CQ50,BN14&gt;BN50),1,0)+IF(AND(CQ14=CQ51,BN14&gt;BN51),1,0)+IF(AND(CQ14=CQ52,BN14&gt;BN52),1,0)+IF(AND(CQ14=CQ53,BN14&gt;BN53),1,0)+IF(AND(CQ14=CQ54,BN14&gt;BN54),1,0)+IF(AND(CQ14=CQ55,BN14&gt;BN55),1,0)+IF(AND(CQ14=CQ56,BN14&gt;BN56),1,0)+IF(AND(CQ14=CQ57,BN14&gt;BN57),1,0)+IF(AND(CQ14=CQ58,BN14&gt;BN58),1,0)+IF(AND(CQ14=CQ59,BN14&gt;BN59),1,0)+IF(AND(CQ14=CQ60,BN14&gt;BN60),1,0)+IF(AND(CQ14=CQ61,BN14&gt;BN61),1,0)+IF(AND(CQ14=CQ62,BN14&gt;BN62),1,0)+IF(AND(CQ14=CQ63,BN14&gt;BN63),1,0)+IF(AND(CQ14=CQ64,BN14&gt;BN64),1,0)+IF(AND(CQ14=CQ65,BN14&gt;BN65),1,0)+IF(AND(CQ14=CQ66,BN14&gt;BN66),1,0)+IF(AND(CQ14=CQ67,BN14&gt;BN67),1,0)+IF(AND(CQ14=CQ68,BN14&gt;BN68),1,0)+IF(AND(CQ14=CQ69,BN14&gt;BN69),1,0)</f>
        <v>#VALUE!</v>
      </c>
      <c r="CV14" s="100" t="e">
        <f>IF(CR10=5,CQ10,0)+IF(CR11=5,CQ11,0)+IF(CR12=5,CQ12,0)+IF(CR13=5,CQ13,0)+IF(CR14=5,CQ14,0)+IF(CR15=5,CQ15,0)+IF(CR16=5,CQ16,0)+IF(CR17=5,CQ17,0)+IF(CR18=5,CQ18,0)+IF(CR19=5,CQ19,0)+IF(CR20=5,CQ20,0)+IF(CR21=5,CQ21,0)+IF(CR22=5,CQ22,0)+IF(CR23=5,CQ23,0)+IF(CR24=5,CQ24,0)+IF(CR25=5,CQ25,0)+IF(CR26=5,CQ26,0)+IF(CR27=5,CQ27,0)+IF(CR28=5,CQ28,0)+IF(CR29=5,CQ29,0)+IF(CR30=5,CQ30,0)+IF(CR31=5,CQ31,0)+IF(CR32=5,CQ32,0)+IF(CR33=5,CQ33,0)+IF(CR34=5,CQ34,0)+IF(CR35=5,CQ35,0)+IF(CR36=5,CQ36,0)+IF(CR37=5,CQ37,0)+IF(CR38=5,CQ38,0)+IF(CR39=5,CQ39,0)+CW14</f>
        <v>#VALUE!</v>
      </c>
      <c r="CW14" s="98" t="e">
        <f>IF(CR40=5,CQ40,0)+IF(CR41=5,CQ41,0)+IF(CR42=5,CQ42,0)+IF(CR43=5,CQ43,0)+IF(CR44=5,CQ44,0)+IF(CR45=5,CQ45,0)+IF(CR46=5,CQ46,0)+IF(CR47=5,CQ47,0)+IF(CR48=5,CQ48,0)+IF(CR49=5,CQ49,0)+IF(CR50=5,CQ50,0)+IF(CR51=5,CQ51,0)+IF(CR52=5,CQ52,0)+IF(CR53=5,CQ53,0)+IF(CR54=5,CQ54,0)+IF(CR55=5,CQ55,0)+IF(CR56=5,CQ56,0)+IF(CR57=5,CQ57,0)+IF(CR58=5,CQ58,0)+IF(CR59=5,CQ59,0)+IF(CR60=5,CQ60,0)+IF(CR61=5,CQ61,0)+IF(CR62=5,CQ62,0)+IF(CR63=5,CQ63,0)+IF(CR64=5,CQ64,0)+IF(CR65=5,CQ65,0)+IF(CR66=5,CQ66,0)+IF(CR67=5,CQ67,0)+IF(CR68=5,CQ68,0)+IF(CR69=5,CQ69,0)</f>
        <v>#VALUE!</v>
      </c>
      <c r="CX14" s="98" t="e">
        <f>IF(CR10=5,BM10,IF(CR11=5,BM11,IF(CR12=5,BM12,IF(CR13=5,BM13,IF(CR14=5,BM14,IF(CR15=5,BM15,IF(CR16=5,BM16,IF(CR17=5,BM17,CY14))))))))</f>
        <v>#VALUE!</v>
      </c>
      <c r="CY14" s="98" t="e">
        <f>IF(CR18=5,BM18,IF(CR19=5,BM19,IF(CR20=5,BM20,IF(CR21=5,BM21,IF(CR22=5,BM22,IF(CR23=5,BM23,IF(CR24=5,BM24,IF(CR25=5,BM25,CZ14))))))))</f>
        <v>#VALUE!</v>
      </c>
      <c r="CZ14" s="98" t="e">
        <f>IF(CR26=5,BM26,IF(CR27=5,BM27,IF(CR28=5,BM28,IF(CR29=5,BM29,IF(CR30=5,BM30,IF(CR31=5,BM31,IF(CR32=5,BM32,IF(CR33=5,BM33,DA14))))))))</f>
        <v>#VALUE!</v>
      </c>
      <c r="DA14" s="98" t="e">
        <f>IF(CR34=5,BM34,IF(CR35=5,BM35,IF(CR36=5,BM36,IF(CR37=5,BM37,IF(CR38=5,BM38,IF(CR39=5,BM39,IF(CR40=5,BM40,IF(CR41=5,BM41,DB14))))))))</f>
        <v>#VALUE!</v>
      </c>
      <c r="DB14" s="98" t="e">
        <f>IF(CR42=5,BM42,IF(CR43=5,BM43,IF(CR44=5,BM44,IF(CR45=5,BM45,IF(CR46=5,BM46,IF(CR47=5,BM47,IF(CR48=5,BM48,IF(CR49=5,BM49,DC14))))))))</f>
        <v>#VALUE!</v>
      </c>
      <c r="DC14" s="98" t="e">
        <f>IF(CR50=5,BM50,IF(CR51=5,BM51,IF(CR52=5,BM52,IF(CR53=5,BM53,IF(CR54=5,BM54,IF(CR55=5,BM55,IF(CR56=5,BM56,IF(CR57=5,BM57,DD14))))))))</f>
        <v>#VALUE!</v>
      </c>
      <c r="DD14" s="98" t="e">
        <f>IF(CR58=5,BM58,IF(CR59=5,BM59,IF(CR60=5,BM60,IF(CR61=5,BM61,IF(CR62=5,BM62,IF(CR63=5,BM63,IF(CR64=5,BM64,IF(CR65=5,BM65,DE14))))))))</f>
        <v>#VALUE!</v>
      </c>
      <c r="DE14" s="98" t="e">
        <f>IF(CR66=5,BM66,IF(CR67=5,BM67,IF(CR68=5,BM68,BM69)))</f>
        <v>#VALUE!</v>
      </c>
      <c r="DF14" s="98" t="e">
        <f>IF(CR10=5,BQ10,0)+IF(CR11=5,BQ11,0)+IF(CR12=5,BQ12,0)+IF(CR13=5,BQ13,0)+IF(CR14=5,BQ14,0)+IF(CR15=5,BQ15,0)+IF(CR16=5,BQ16,0)+IF(CR17=5,BQ17,0)+IF(CR18=5,BQ18,0)+IF(CR19=5,BQ19,0)+IF(CR20=5,BQ20,0)+IF(CR21=5,BQ21,0)+IF(CR22=5,BQ22,0)+IF(CR23=5,BQ23,0)+IF(CR24=5,BQ24,0)+IF(CR25=5,BQ25,0)+IF(CR26=5,BQ26,0)+IF(CR27=5,BQ27,0)+IF(CR28=5,BQ28,0)+IF(CR29=5,BQ29,0)+IF(CR30=5,BQ30,0)+IF(CR31=5,BQ31,0)+IF(CR32=5,BQ32,0)+IF(CR33=5,BQ33,0)+IF(CR34=5,BQ34,0)+IF(CR35=5,BQ35,0)+IF(CR36=5,BQ36,0)+IF(CR37=5,BQ37,0)+IF(CR38=5,BQ38,0)+IF(CR39=5,BQ39,0)+DG14</f>
        <v>#VALUE!</v>
      </c>
      <c r="DG14" s="98" t="e">
        <f>IF(CR40=5,BQ40,0)+IF(CR41=5,BQ41,0)+IF(CR42=5,BQ42,0)+IF(CR43=5,BQ43,0)+IF(CR44=5,BQ44,0)+IF(CR45=5,BQ45,0)+IF(CR46=5,BQ46,0)+IF(CR47=5,BQ47,0)+IF(CR48=5,BQ48,0)+IF(CR49=5,BQ49,0)+IF(CR50=5,BQ50,0)+IF(CR51=5,BQ51,0)+IF(CR52=5,BQ52,0)+IF(CR53=5,BQ53,0)+IF(CR54=5,BQ54,0)+IF(CR55=5,BQ55,0)+IF(CR56=5,BQ56,0)+IF(CR57=5,BQ57,0)+IF(CR58=5,BQ58,0)+IF(CR59=5,BQ59,0)+IF(CR60=5,BQ60,0)+IF(CR61=5,BQ61,0)+IF(CR62=5,BQ62,0)+IF(CR63=5,BQ63,0)+IF(CR64=5,BQ64,0)+IF(CR65=5,BQ65,0)+IF(CR66=5,BQ66,0)+IF(CR67=5,BQ67,0)+IF(CR68=5,BQ68,0)+IF(CR69=5,BQ69,0)</f>
        <v>#VALUE!</v>
      </c>
      <c r="DH14" s="98" t="e">
        <f>IF(CR10=5,BT10,0)+IF(CR11=5,BT11,0)+IF(CR12=5,BT12,0)+IF(CR13=5,BT13,0)+IF(CR14=5,BT14,0)+IF(CR15=5,BT15,0)+IF(CR16=5,BT16,0)+IF(CR17=5,BT17,0)+IF(CR18=5,BT18,0)+IF(CR19=5,BT19,0)+IF(CR20=5,BT20,0)+IF(CR21=5,BT21,0)+IF(CR22=5,BT22,0)+IF(CR23=5,BT23,0)+IF(CR24=5,BT24,0)+IF(CR25=5,BT25,0)+IF(CR26=5,BT26,0)+IF(CR27=5,BT27,0)+IF(CR28=5,BT28,0)+IF(CR29=5,BT29,0)+IF(CR30=5,BT30,0)+IF(CR31=5,BT31,0)+IF(CR32=5,BT32,0)+IF(CR33=5,BT33,0)+IF(CR34=5,BT34,0)+IF(CR35=5,BT35,0)+IF(CR36=5,BT36,0)+IF(CR37=5,BT37,0)+IF(CR38=5,BT38,0)+IF(CR39=5,BT39,0)+DI14</f>
        <v>#VALUE!</v>
      </c>
      <c r="DI14" s="98" t="e">
        <f>IF(CR40=5,BT40,0)+IF(CR41=5,BT41,0)+IF(CR42=5,BT42,0)+IF(CR43=5,BT43,0)+IF(CR44=5,BT44,0)+IF(CR45=5,BT45,0)+IF(CR46=5,BT46,0)+IF(CR47=5,BT47,0)+IF(CR48=5,BT48,0)+IF(CR49=5,BT49,0)+IF(CR50=5,BT50,0)+IF(CR51=5,BT51,0)+IF(CR52=5,BT52,0)+IF(CR53=5,BT53,0)+IF(CR54=5,BT54,0)+IF(CR55=5,BT55,0)+IF(CR56=5,BT56,0)+IF(CR57=5,BT57,0)+IF(CR58=5,BT58,0)+IF(CR59=5,BT59,0)+IF(CR60=5,BT60,0)+IF(CR61=5,BT61,0)+IF(CR62=5,BT62,0)+IF(CR63=5,BT63,0)+IF(CR64=5,BT64,0)+IF(CR65=5,BT65,0)+IF(CR66=5,BT66,0)+IF(CR67=5,BT67,0)+IF(CR68=5,BT68,0)+IF(CR69=5,BT69,0)</f>
        <v>#VALUE!</v>
      </c>
      <c r="DJ14" s="98" t="e">
        <f>IF(CR10=5,BW10,0)+IF(CR11=5,BW11,0)+IF(CR12=5,BW12,0)+IF(CR13=5,BW13,0)+IF(CR14=5,BW14,0)+IF(CR15=5,BW15,0)+IF(CR16=5,BW16,0)+IF(CR17=5,BW17,0)+IF(CR18=5,BW18,0)+IF(CR19=5,BW19,0)+IF(CR20=5,BW20,0)+IF(CR21=5,BW21,0)+IF(CR22=5,BW22,0)+IF(CR23=5,BW23,0)+IF(CR24=5,BW24,0)+IF(CR25=5,BW25,0)+IF(CR26=5,BW26,0)+IF(CR27=5,BW27,0)+IF(CR28=5,BW28,0)+IF(CR29=5,BW29,0)+IF(CR30=5,BW30,0)+IF(CR31=5,BW31,0)+IF(CR32=5,BW32,0)+IF(CR33=5,BW33,0)+IF(CR34=5,BW34,0)+IF(CR35=5,BW35,0)+IF(CR36=5,BW36,0)+IF(CR37=5,BW37,0)+IF(CR38=5,BW38,0)+IF(CR39=5,BW39,0)+DK14</f>
        <v>#VALUE!</v>
      </c>
      <c r="DK14" s="98" t="e">
        <f>IF(CR40=5,BW40,0)+IF(CR41=5,BW41,0)+IF(CR42=5,BW42,0)+IF(CR43=5,BW43,0)+IF(CR44=5,BW44,0)+IF(CR45=5,BW45,0)+IF(CR46=5,BW46,0)+IF(CR47=5,BW47,0)+IF(CR48=5,BW48,0)+IF(CR49=5,BW49,0)+IF(CR50=5,BW50,0)+IF(CR51=5,BW51,0)+IF(CR52=5,BW52,0)+IF(CR53=5,BW53,0)+IF(CR54=5,BW54,0)+IF(CR55=5,BW55,0)+IF(CR56=5,BW56,0)+IF(CR57=5,BW57,0)+IF(CR58=5,BW58,0)+IF(CR59=5,BW59,0)+IF(CR60=5,BW60,0)+IF(CR61=5,BW61,0)+IF(CR62=5,BW62,0)+IF(CR63=5,BW63,0)+IF(CR64=5,BW64,0)+IF(CR65=5,BW65,0)+IF(CR66=5,BW66,0)+IF(CR67=5,BW67,0)+IF(CR68=5,BW68,0)+IF(CR69=5,BW69,0)</f>
        <v>#VALUE!</v>
      </c>
      <c r="DL14" s="98" t="e">
        <f>IF(CR10=5,BZ10,0)+IF(CR11=5,BZ11,0)+IF(CR12=5,BZ12,0)+IF(CR13=5,BZ13,0)+IF(CR14=5,BZ14,0)+IF(CR15=5,BZ15,0)+IF(CR16=5,BZ16,0)+IF(CR17=5,BZ17,0)+IF(CR18=5,BZ18,0)+IF(CR19=5,BZ19,0)+IF(CR20=5,BZ20,0)+IF(CR21=5,BZ21,0)+IF(CR22=5,BZ22,0)+IF(CR23=5,BZ23,0)+IF(CR24=5,BZ24,0)+IF(CR25=5,BZ25,0)+IF(CR26=5,BZ26,0)+IF(CR27=5,BZ27,0)+IF(CR28=5,BZ28,0)+IF(CR29=5,BZ29,0)+IF(CR30=5,BZ30,0)+IF(CR31=5,BZ31,0)+IF(CR32=5,BZ32,0)+IF(CR33=5,BZ33,0)+IF(CR34=5,BZ34,0)+IF(CR35=5,BZ35,0)+IF(CR36=5,BZ36,0)+IF(CR37=5,BZ37,0)+IF(CR38=5,BZ38,0)+IF(CR39=5,BZ39,0)+DM14</f>
        <v>#VALUE!</v>
      </c>
      <c r="DM14" s="98" t="e">
        <f>IF(CR40=5,BZ40,0)+IF(CR41=5,BZ41,0)+IF(CR42=5,BZ42,0)+IF(CR43=5,BZ43,0)+IF(CR44=5,BZ44,0)+IF(CR45=5,BZ45,0)+IF(CR46=5,BZ46,0)+IF(CR47=5,BZ47,0)+IF(CR48=5,BZ48,0)+IF(CR49=5,BZ49,0)+IF(CR50=5,BZ50,0)+IF(CR51=5,BZ51,0)+IF(CR52=5,BZ52,0)+IF(CR53=5,BZ53,0)+IF(CR54=5,BZ54,0)+IF(CR55=5,BZ55,0)+IF(CR56=5,BZ56,0)+IF(CR57=5,BZ57,0)+IF(CR58=5,BZ58,0)+IF(CR59=5,BZ59,0)+IF(CR60=5,BZ60,0)+IF(CR61=5,BZ61,0)+IF(CR62=5,BZ62,0)+IF(CR63=5,BZ63,0)+IF(CR64=5,BZ64,0)+IF(CR65=5,BZ65,0)+IF(CR66=5,BZ66,0)+IF(CR67=5,BZ67,0)+IF(CR68=5,BZ68,0)+IF(CR69=5,BZ69,0)</f>
        <v>#VALUE!</v>
      </c>
      <c r="DN14" s="98" t="e">
        <f>IF(CR10=5,CB10,0)+IF(CR11=5,CB11,0)+IF(CR12=5,CB12,0)+IF(CR13=5,CB13,0)+IF(CR14=5,CB14,0)+IF(CR15=5,CB15,0)+IF(CR16=5,CB16,0)+IF(CR17=5,CB17,0)+IF(CR18=5,CB18,0)+IF(CR19=5,CB19,0)+IF(CR20=5,CB20,0)+IF(CR21=5,CB21,0)+IF(CR22=5,CB22,0)+IF(CR23=5,CB23,0)+IF(CR24=5,CB24,0)+IF(CR25=5,CB25,0)+IF(CR26=5,CB26,0)+IF(CR27=5,CB27,0)+IF(CR28=5,CB28,0)+IF(CR29=5,CB29,0)+IF(CR30=5,CB30,0)+IF(CR31=5,CB31,0)+IF(CR32=5,CB32,0)+IF(CR33=5,CB33,0)+IF(CR34=5,CB34,0)+IF(CR35=5,CB35,0)+IF(CR36=5,CB36,0)+IF(CR37=5,CB37,0)+IF(CR38=5,CB38,0)+IF(CR39=5,CB39,0)+DO14</f>
        <v>#VALUE!</v>
      </c>
      <c r="DO14" s="98" t="e">
        <f>IF(CR40=5,CB40,0)+IF(CR41=5,CB41,0)+IF(CR42=5,CB42,0)+IF(CR43=5,CB43,0)+IF(CR44=5,CB44,0)+IF(CR45=5,CB45,0)+IF(CR46=5,CB46,0)+IF(CR47=5,CB47,0)+IF(CR48=5,CB48,0)+IF(CR49=5,CB49,0)+IF(CR50=5,CB50,0)+IF(CR51=5,CB51,0)+IF(CR52=5,CB52,0)+IF(CR53=5,CB53,0)+IF(CR54=5,CB54,0)+IF(CR55=5,CB55,0)+IF(CR56=5,CB56,0)+IF(CR57=5,CB57,0)+IF(CR58=5,CB58,0)+IF(CR59=5,CB59,0)+IF(CR60=5,CB60,0)+IF(CR61=5,CB61,0)+IF(CR62=5,CB62,0)+IF(CR63=5,CB63,0)+IF(CR64=5,CB64,0)+IF(CR65=5,CB65,0)+IF(CR66=5,CB66,0)+IF(CR67=5,CB67,0)+IF(CR68=5,CB68,0)+IF(CR69=5,CB69,0)</f>
        <v>#VALUE!</v>
      </c>
      <c r="DP14" s="98" t="e">
        <f>IF(CR10=5,CD10,0)+IF(CR11=5,CD11,0)+IF(CR12=5,CD12,0)+IF(CR13=5,CD13,0)+IF(CR14=5,CD14,0)+IF(CR15=5,CD15,0)+IF(CR16=5,CD16,0)+IF(CR17=5,CD17,0)+IF(CR18=5,CD18,0)+IF(CR19=5,CD19,0)+IF(CR20=5,CD20,0)+IF(CR21=5,CD21,0)+IF(CR22=5,CD22,0)+IF(CR23=5,CD23,0)+IF(CR24=5,CD24,0)+IF(CR25=5,CD25,0)+IF(CR26=5,CD26,0)+IF(CR27=5,CD27,0)+IF(CR28=5,CD28,0)+IF(CR29=5,CD29,0)+IF(CR30=5,CD30,0)+IF(CR31=5,CD31,0)+IF(CR32=5,CD32,0)+IF(CR33=5,CD33,0)+IF(CR34=5,CD34,0)+IF(CR35=5,CD35,0)+IF(CR36=5,CD36,0)+IF(CR37=5,CD37,0)+IF(CR38=5,CD38,0)+IF(CR39=5,CD39,0)+DQ14</f>
        <v>#VALUE!</v>
      </c>
      <c r="DQ14" s="98" t="e">
        <f>IF(CR40=5,CD40,0)+IF(CR41=5,CD41,0)+IF(CR42=5,CD42,0)+IF(CR43=5,CD43,0)+IF(CR44=5,CD44,0)+IF(CR45=5,CD45,0)+IF(CR46=5,CD46,0)+IF(CR47=5,CD47,0)+IF(CR48=5,CD48,0)+IF(CR49=5,CD49,0)+IF(CR50=5,CD50,0)+IF(CR51=5,CD51,0)+IF(CR52=5,CD52,0)+IF(CR53=5,CD53,0)+IF(CR54=5,CD54,0)+IF(CR55=5,CD55,0)+IF(CR56=5,CD56,0)+IF(CR57=5,CD57,0)+IF(CR58=5,CD58,0)+IF(CR59=5,CD59,0)+IF(CR60=5,CD60,0)+IF(CR61=5,CD61,0)+IF(CR62=5,CD62,0)+IF(CR63=5,CD63,0)+IF(CR64=5,CD64,0)+IF(CR65=5,CD65,0)+IF(CR66=5,CD66,0)+IF(CR67=5,CD67,0)+IF(CR68=5,CD68,0)+IF(CR69=5,CD69,0)</f>
        <v>#VALUE!</v>
      </c>
      <c r="DR14" s="98" t="e">
        <f>IF(CR10=5,CF10,0)+IF(CR11=5,CF11,0)+IF(CR12=5,CF12,0)+IF(CR13=5,CF13,0)+IF(CR14=5,CF14,0)+IF(CR15=5,CF15,0)+IF(CR16=5,CF16,0)+IF(CR17=5,CF17,0)+IF(CR18=5,CF18,0)+IF(CR19=5,CF19,0)+IF(CR20=5,CF20,0)+IF(CR21=5,CF21,0)+IF(CR22=5,CF22,0)+IF(CR23=5,CF23,0)+IF(CR24=5,CF24,0)+IF(CR25=5,CF25,0)+IF(CR26=5,CF26,0)+IF(CR27=5,CF27,0)+IF(CR28=5,CF28,0)+IF(CR29=5,CF29,0)+IF(CR30=5,CF30,0)+IF(CR31=5,CF31,0)+IF(CR32=5,CF32,0)+IF(CR33=5,CF33,0)+IF(CR34=5,CF34,0)+IF(CR35=5,CF35,0)+IF(CR36=5,CF36,0)+IF(CR37=5,CF37,0)+IF(CR38=5,CF38,0)+IF(CR39=5,CF39,0)+DS14</f>
        <v>#VALUE!</v>
      </c>
      <c r="DS14" s="98" t="e">
        <f>IF(CR40=5,CF40,0)+IF(CR41=5,CF41,0)+IF(CR42=5,CF42,0)+IF(CR43=5,CF43,0)+IF(CR44=5,CF44,0)+IF(CR45=5,CF45,0)+IF(CR46=5,CF46,0)+IF(CR47=5,CF47,0)+IF(CR48=5,CF48,0)+IF(CR49=5,CF49,0)+IF(CR50=5,CF50,0)+IF(CR51=5,CF51,0)+IF(CR52=5,CF52,0)+IF(CR53=5,CF53,0)+IF(CR54=5,CF54,0)+IF(CR55=5,CF55,0)+IF(CR56=5,CF56,0)+IF(CR57=5,CF57,0)+IF(CR58=5,CF58,0)+IF(CR59=5,CF59,0)+IF(CR60=5,CF60,0)+IF(CR61=5,CF61,0)+IF(CR62=5,CF62,0)+IF(CR63=5,CF63,0)+IF(CR64=5,CF64,0)+IF(CR65=5,CF65,0)+IF(CR66=5,CF66,0)+IF(CR67=5,CF67,0)+IF(CR68=5,CF68,0)+IF(CR69=5,CF69,0)</f>
        <v>#VALUE!</v>
      </c>
      <c r="DT14" s="98" t="e">
        <f>IF(CR10=5,CH10,0)+IF(CR11=5,CH11,0)+IF(CR12=5,CH12,0)+IF(CR13=5,CH13,0)+IF(CR14=5,CH14,0)+IF(CR15=5,CH15,0)+IF(CR16=5,CH16,0)+IF(CR17=5,CH17,0)+IF(CR18=5,CH18,0)+IF(CR19=5,CH19,0)+IF(CR20=5,CH20,0)+IF(CR21=5,CH21,0)+IF(CR22=5,CH22,0)+IF(CR23=5,CH23,0)+IF(CR24=5,CH24,0)+IF(CR25=5,CH25,0)+IF(CR26=5,CH26,0)+IF(CR27=5,CH27,0)+IF(CR28=5,CH28,0)+IF(CR29=5,CH29,0)+IF(CR30=5,CH30,0)+IF(CR31=5,CH31,0)+IF(CR32=5,CH32,0)+IF(CR33=5,CH33,0)+IF(CR34=5,CH34,0)+IF(CR35=5,CH35,0)+IF(CR36=5,CH36,0)+IF(CR37=5,CH37,0)+IF(CR38=5,CH38,0)+IF(CR39=5,CH39,0)+DU14</f>
        <v>#VALUE!</v>
      </c>
      <c r="DU14" s="98" t="e">
        <f>IF(CR40=5,CH40,0)+IF(CR41=5,CH41,0)+IF(CR42=5,CH42,0)+IF(CR43=5,CH43,0)+IF(CR44=5,CH44,0)+IF(CR45=5,CH45,0)+IF(CR46=5,CH46,0)+IF(CR47=5,CH47,0)+IF(CR48=5,CH48,0)+IF(CR49=5,CH49,0)+IF(CR50=5,CH50,0)+IF(CR51=5,CH51,0)+IF(CR52=5,CH52,0)+IF(CR53=5,CH53,0)+IF(CR54=5,CH54,0)+IF(CR55=5,CH55,0)+IF(CR56=5,CH56,0)+IF(CR57=5,CH57,0)+IF(CR58=5,CH58,0)+IF(CR59=5,CH59,0)+IF(CR60=5,CH60,0)+IF(CR61=5,CH61,0)+IF(CR62=5,CH62,0)+IF(CR63=5,CH63,0)+IF(CR64=5,CH64,0)+IF(CR65=5,CH65,0)+IF(CR66=5,CH66,0)+IF(CR67=5,CH67,0)+IF(CR68=5,CH68,0)+IF(CR69=5,CH69,0)</f>
        <v>#VALUE!</v>
      </c>
      <c r="DV14" s="98" t="e">
        <f>IF(CR10=5,CJ10,0)+IF(CR11=5,CJ11,0)+IF(CR12=5,CJ12,0)+IF(CR13=5,CJ13,0)+IF(CR14=5,CJ14,0)+IF(CR15=5,CJ15,0)+IF(CR16=5,CJ16,0)+IF(CR17=5,CJ17,0)+IF(CR18=5,CJ18,0)+IF(CR19=5,CJ19,0)+IF(CR20=5,CJ20,0)+IF(CR21=5,CJ21,0)+IF(CR22=5,CJ22,0)+IF(CR23=5,CJ23,0)+IF(CR24=5,CJ24,0)+IF(CR25=5,CJ25,0)+IF(CR26=5,CJ26,0)+IF(CR27=5,CJ27,0)+IF(CR28=5,CJ28,0)+IF(CR29=5,CJ29,0)+IF(CR30=5,CJ30,0)+IF(CR31=5,CJ31,0)+IF(CR32=5,CJ32,0)+IF(CR33=5,CJ33,0)+IF(CR34=5,CJ34,0)+IF(CR35=5,CJ35,0)+IF(CR36=5,CJ36,0)+IF(CR37=5,CJ37,0)+IF(CR38=5,CJ38,0)+IF(CR39=5,CJ39,0)+DW14</f>
        <v>#VALUE!</v>
      </c>
      <c r="DW14" s="99" t="e">
        <f>IF(CR40=5,CJ40,0)+IF(CR41=5,CJ41,0)+IF(CR42=5,CJ42,0)+IF(CR43=5,CJ43,0)+IF(CR44=5,CJ44,0)+IF(CR45=5,CJ45,0)+IF(CR46=5,CJ46,0)+IF(CR47=5,CJ47,0)+IF(CR48=5,CJ48,0)+IF(CR49=5,CJ49,0)+IF(CR50=5,CJ50,0)+IF(CR51=5,CJ51,0)+IF(CR52=5,CJ52,0)+IF(CR53=5,CJ53,0)+IF(CR54=5,CJ54,0)+IF(CR55=5,CJ55,0)+IF(CR56=5,CJ56,0)+IF(CR57=5,CJ57,0)+IF(CR58=5,CJ58,0)+IF(CR59=5,CJ59,0)+IF(CR60=5,CJ60,0)+IF(CR61=5,CJ61,0)+IF(CR62=5,CJ62,0)+IF(CR63=5,CJ63,0)+IF(CR64=5,CJ64,0)+IF(CR65=5,CJ65,0)+IF(CR66=5,CJ66,0)+IF(CR67=5,CJ67,0)+IF(CR68=5,CJ68,0)+IF(CR69=5,CJ69,0)</f>
        <v>#VALUE!</v>
      </c>
    </row>
    <row r="15" spans="1:133">
      <c r="A15" s="97" t="str">
        <f>[2]DB!A15</f>
        <v>Far</v>
      </c>
      <c r="B15" s="1">
        <f>[2]DB!B15</f>
        <v>13</v>
      </c>
      <c r="C15" s="1">
        <f>[2]DB!D15</f>
        <v>0</v>
      </c>
      <c r="D15" s="1">
        <f>IF(OR(Rækker!Q10="Disket",I15&gt;5,C15=1),1,0)</f>
        <v>0</v>
      </c>
      <c r="E15" s="1">
        <f>[2]DB!F15</f>
        <v>0</v>
      </c>
      <c r="F15" s="1">
        <f>IF(OR(Rækker!Q10="Udmeldt",E15=1),1,0)</f>
        <v>0</v>
      </c>
      <c r="G15" s="1">
        <f>[2]DB!I15</f>
        <v>0</v>
      </c>
      <c r="H15" s="1">
        <f>IF(Rækker!Q10="MR",1,0)</f>
        <v>0</v>
      </c>
      <c r="I15" s="1">
        <f t="shared" si="10"/>
        <v>0</v>
      </c>
      <c r="J15" s="1">
        <f>[2]DB!L15</f>
        <v>0</v>
      </c>
      <c r="K15" s="1">
        <f>IF(Rækker!Q10="Res",1,0)</f>
        <v>0</v>
      </c>
      <c r="L15" s="1">
        <f t="shared" si="11"/>
        <v>0</v>
      </c>
      <c r="M15" s="1" t="s">
        <v>90</v>
      </c>
      <c r="N15" s="100">
        <f>[2]DB!AZ15</f>
        <v>3</v>
      </c>
      <c r="O15" s="98" t="str">
        <f>[2]DB!BB15</f>
        <v>Zico</v>
      </c>
      <c r="P15" s="1">
        <f>IF(O15=A10,B10,0)+IF(O15=A11,B11,0)+IF(O15=A12,B12,0)+IF(O15=A13,B13,0)+IF(O15=A14,B14,0)+IF(O15=A15,B15,0)+IF(O15=A16,B16,0)+IF(O15=A17,B17,0)+IF(O15=A18,B18,0)+IF(O15=A19,B19,0)+IF(O15=A20,B20,0)+IF(O15=A21,B21,0)+IF(O15=A22,B22,0)+IF(O15=A23,B23,0)+IF(O15=A24,B24,0)+IF(O15=A25,B25,0)+IF(O15=A26,B26,0)+IF(O15=A27,B27,0)+IF(O15=A28,B28,0)+IF(O15=A29,B29,0)</f>
        <v>59</v>
      </c>
      <c r="Q15" s="1">
        <f>[2]DB!BF15</f>
        <v>0</v>
      </c>
      <c r="R15" s="1">
        <f>IF(O15=A10,D10,0)+IF(O15=A11,D11,0)+IF(O15=A12,D12,0)+IF(O15=A13,D13,0)+IF(O15=A14,D14,0)+IF(O15=A15,D15,0)+IF(O15=A16,D16,0)+IF(O15=A17,D17,0)+IF(O15=A18,D18,0)+IF(O15=A19,D19,0)+IF(O15=A20,D20,0)+IF(O15=A21,D21,0)+IF(O15=A22,D22,0)+IF(O15=A23,D23,0)+IF(O15=A24,D24,0)+IF(O15=A25,D25,0)+IF(O15=A26,D26,0)+IF(O15=A27,D27,0)+IF(O15=A28,D28,0)+IF(O15=A29,D29,0)</f>
        <v>0</v>
      </c>
      <c r="S15" s="1">
        <f>[2]DB!BG15</f>
        <v>0</v>
      </c>
      <c r="T15" s="1">
        <f>IF(O15=A10,F10,0)+IF(O15=A11,F11,0)+IF(O15=A12,F12,0)+IF(O15=A13,F13,0)+IF(O15=A14,F14,0)+IF(O15=A15,F15,0)+IF(O15=A16,F16,0)+IF(O15=A17,F17,0)+IF(O15=A18,F18,0)+IF(O15=A19,F19,0)+IF(O15=A20,F20,0)+IF(O15=A21,F21,0)+IF(O15=A22,F22,0)+IF(O15=A23,F23,0)+IF(O15=A24,F24,0)+IF(O15=A25,F25,0)+IF(O15=A26,F26,0)+IF(O15=A27,F27,0)+IF(O15=A28,F28,0)+IF(O15=A29,F29,0)</f>
        <v>0</v>
      </c>
      <c r="U15" s="1">
        <f>[2]DB!BH15</f>
        <v>0</v>
      </c>
      <c r="V15" s="1">
        <f>IF(O15=A10,H10,0)+IF(O15=A11,H11,0)+IF(O15=A12,H12,0)+IF(O15=A13,H13,0)+IF(O15=A14,H14,0)+IF(O15=A15,H15,0)+IF(O15=A16,H16,0)+IF(O15=A17,H17,0)+IF(O15=A18,H18,0)+IF(O15=A19,H19,0)+IF(O15=A20,H20,0)+IF(O15=A21,H21,0)+IF(O15=A22,H22,0)+IF(O15=A23,H23,0)+IF(O15=A24,H24,0)+IF(O15=A25,H25,0)+IF(O15=A26,H26,0)+IF(O15=A27,H27,0)+IF(O15=A28,H28,0)+IF(O15=A29,H29,0)</f>
        <v>0</v>
      </c>
      <c r="W15" s="1">
        <f t="shared" si="12"/>
        <v>0</v>
      </c>
      <c r="X15" s="1">
        <f>[2]DB!BI15</f>
        <v>0</v>
      </c>
      <c r="Y15" s="1">
        <f>IF(O15=A10,K10,0)+IF(O15=A11,K11,0)+IF(O15=A12,K12,0)+IF(O15=A13,K13,0)+IF(O15=A14,K14,0)+IF(O15=A15,K15,0)+IF(O15=A16,K16,0)+IF(O15=A17,K17,0)+IF(O15=A18,K18,0)+IF(O15=A19,K19,0)+IF(O15=A20,K20,0)+IF(O15=A21,K21,0)+IF(O15=A22,K22,0)+IF(O15=A23,K23,0)+IF(O15=A24,K24,0)+IF(O15=A25,K25,0)+IF(O15=A26,K26,0)+IF(O15=A27,K27,0)+IF(O15=A28,K28,0)+IF(O15=A29,K29,0)</f>
        <v>0</v>
      </c>
      <c r="Z15" s="1">
        <f t="shared" si="13"/>
        <v>0</v>
      </c>
      <c r="AA15" s="1">
        <f>[2]DB!BJ15</f>
        <v>71</v>
      </c>
      <c r="AB15" s="1">
        <f>RANK(AA15,AA10:AA29,0)</f>
        <v>10</v>
      </c>
      <c r="AC15" s="1" t="str">
        <f>'1. Division'!P23</f>
        <v/>
      </c>
      <c r="AD15" s="1" t="e">
        <f t="shared" si="1"/>
        <v>#VALUE!</v>
      </c>
      <c r="AE15" s="1" t="e">
        <f>RANK(AD15,AD10:AD29,0)</f>
        <v>#VALUE!</v>
      </c>
      <c r="AF15" s="1">
        <f>[2]DB!BK15</f>
        <v>28</v>
      </c>
      <c r="AG15" s="1">
        <f>RANK(AF15,AF10:AF29,0)</f>
        <v>1</v>
      </c>
      <c r="AH15" s="1" t="str">
        <f>'1. Division'!P29</f>
        <v/>
      </c>
      <c r="AI15" s="1" t="e">
        <f t="shared" si="2"/>
        <v>#VALUE!</v>
      </c>
      <c r="AJ15" s="1" t="e">
        <f>RANK(AI15,AI10:AI29,0)</f>
        <v>#VALUE!</v>
      </c>
      <c r="AK15" s="1">
        <f>[2]DB!BL15</f>
        <v>95</v>
      </c>
      <c r="AL15" s="1">
        <f>RANK(AK15,AK10:AK29,0)</f>
        <v>10</v>
      </c>
      <c r="AM15" s="1" t="str">
        <f>'1. Division'!P35</f>
        <v/>
      </c>
      <c r="AN15" s="1" t="e">
        <f t="shared" si="3"/>
        <v>#VALUE!</v>
      </c>
      <c r="AO15" s="1" t="e">
        <f>RANK(AN15,AN10:AN29,0)</f>
        <v>#VALUE!</v>
      </c>
      <c r="AP15" s="1">
        <f t="shared" si="14"/>
        <v>21</v>
      </c>
      <c r="AQ15" s="1" t="e">
        <f t="shared" si="15"/>
        <v>#VALUE!</v>
      </c>
      <c r="AR15" s="1">
        <f>[2]DB!BA15</f>
        <v>6</v>
      </c>
      <c r="AS15" s="1" t="e">
        <f>RANK(AQ15,AQ10:AQ29,1)+AT15</f>
        <v>#VALUE!</v>
      </c>
      <c r="AT15" s="1" t="e">
        <f>IF(AQ15=AQ10,IF(AD15=AD10,IF(AI15=AI10,IF(AN15=AN10,0,IF(AN15&lt;AN10,1,0)),IF(AI15&lt;AI10,1,0)),IF(AD15&lt;AD10,1,0)),0)+IF(AQ15=AQ11,IF(AD15=AD11,IF(AI15=AI11,IF(AN15=AN11,0,IF(AN15&lt;AN11,1,0)),IF(AI15&lt;AI11,1,0)),IF(AD15&lt;AD11,1,0)),0)+IF(AQ15=AQ12,IF(AD15=AD12,IF(AI15=AI12,IF(AN15=AN12,0,IF(AN15&lt;AN12,1,0)),IF(AI15&lt;AI12,1,0)),IF(AD15&lt;AD12,1,0)),0)+IF(AQ15=AQ13,IF(AD15=AD13,IF(AI15=AI13,IF(AN15=AN13,0,IF(AN15&lt;AN13,1,0)),IF(AI15&lt;AI13,1,0)),IF(AD15&lt;AD13,1,0)),0)+IF(AQ15=AQ14,IF(AD15=AD14,IF(AI15=AI14,IF(AN15=AN14,0,IF(AN15&lt;AN14,1,0)),IF(AI15&lt;AI14,1,0)),IF(AD15&lt;AD14,1,0)),0)+IF(AQ15=AQ15,IF(AD15=AD15,IF(AI15=AI15,IF(AN15=AN15,0,IF(AN15&lt;AN15,1,0)),IF(AI15&lt;AI15,1,0)),IF(AD15&lt;AD15,1,0)),0)+IF(AQ15=AQ16,IF(AD15=AD16,IF(AI15=AI16,IF(AN15=AN16,0,IF(AN15&lt;AN16,1,0)),IF(AI15&lt;AI16,1,0)),IF(AD15&lt;AD16,1,0)),0)+AU15+AV15</f>
        <v>#VALUE!</v>
      </c>
      <c r="AU15" s="1" t="e">
        <f>IF(AQ15=AQ17,IF(AD15=AD17,IF(AI15=AI17,IF(AN15=AN17,0,IF(AN15&lt;AN17,1,0)),IF(AI15&lt;AI17,1,0)),IF(AD15&lt;AD17,1,0)),0)+IF(AQ15=AQ18,IF(AD15=AD18,IF(AI15=AI18,IF(AN15=AN18,0,IF(AN15&lt;AN18,1,0)),IF(AI15&lt;AI18,1,0)),IF(AD15&lt;AD18,1,0)),0)+IF(AQ15=AQ19,IF(AD15=AD19,IF(AI15=AI19,IF(AN15=AN19,0,IF(AN15&lt;AN19,1,0)),IF(AI15&lt;AI19,1,0)),IF(AD15&lt;AD19,1,0)),0)+IF(AQ15=AQ20,IF(AD15=AD20,IF(AI15=AI20,IF(AN15=AN20,0,IF(AN15&lt;AN20,1,0)),IF(AI15&lt;AI20,1,0)),IF(AD15&lt;AD20,1,0)),0)+IF(AQ15=AQ21,IF(AD15=AD21,IF(AI15=AI21,IF(AN15=AN21,0,IF(AN15&lt;AN21,1,0)),IF(AI15&lt;AI21,1,0)),IF(AD15&lt;AD21,1,0)),0)+IF(AQ15=AQ22,IF(AD15=AD22,IF(AI15=AI22,IF(AN15=AN22,0,IF(AN15&lt;AN22,1,0)),IF(AI15&lt;AI22,1,0)),IF(AD15&lt;AD22,1,0)),0)+IF(AQ15=AQ23,IF(AD15=AD23,IF(AI15=AI23,IF(AN15=AN23,0,IF(AN15&lt;AN23,1,0)),IF(AI15&lt;AI23,1,0)),IF(AD15&lt;AD23,1,0)),0)</f>
        <v>#VALUE!</v>
      </c>
      <c r="AV15" s="1" t="e">
        <f>IF(AQ15=AQ24,IF(AD15=AD24,IF(AI15=AI24,IF(AN15=AN24,0,IF(AN15&lt;AN24,1,0)),IF(AI15&lt;AI24,1,0)),IF(AD15&lt;AD24,1,0)),0)+IF(AQ15=AQ25,IF(AD15=AD25,IF(AI15=AI25,IF(AN15=AN25,0,IF(AN15&lt;AN25,1,0)),IF(AI15&lt;AI25,1,0)),IF(AD15&lt;AD25,1,0)),0)+IF(AQ15=AQ26,IF(AD15=AD26,IF(AI15=AI26,IF(AN15=AN26,0,IF(AN15&lt;AN26,1,0)),IF(AI15&lt;AI26,1,0)),IF(AD15&lt;AD26,1,0)),0)+IF(AQ15=AQ27,IF(AD15=AD27,IF(AI15=AI27,IF(AN15=AN27,0,IF(AN15&lt;AN27,1,0)),IF(AI15&lt;AI27,1,0)),IF(AD15&lt;AD27,1,0)),0)+IF(AQ15=AQ28,IF(AD15=AD28,IF(AI15=AI28,IF(AN15=AN28,0,IF(AN15&lt;AN28,1,0)),IF(AI15&lt;AI28,1,0)),IF(AD15&lt;AD28,1,0)),0)+IF(AQ15=AQ29,IF(AD15=AD29,IF(AI15=AI29,IF(AN15=AN29,0,IF(AN15&lt;AN29,1,0)),IF(AI15&lt;AI29,1,0)),IF(AD15&lt;AD29,1,0)),0)</f>
        <v>#VALUE!</v>
      </c>
      <c r="AW15" s="1" t="e">
        <f>IF(AND(AS15=AS10,P15&gt;P10),1,0)+IF(AND(AS15=AS11,P15&gt;P11),1,0)+IF(AND(AS15=AS12,P15&gt;P12),1,0)+IF(AND(AS15=AS13,P15&gt;P13),1,0)+IF(AND(AS15=AS14,P15&gt;P14),1,0)+IF(AND(AS15=AS15,P15&gt;P15),1,0)+IF(AND(AS15=AS16,P15&gt;P16),1,0)+IF(AND(AS15=AS17,P15&gt;P17),1,0)+IF(AND(AS15=AS18,P15&gt;P18),1,0)+IF(AND(AS15=AS19,P15&gt;P19),1,0)+IF(AND(AS15=AS20,P15&gt;P20),1,0)+IF(AND(AS15=AS21,P15&gt;P21),1,0)+IF(AND(AS15=AS22,P15&gt;P22),1,0)+IF(AND(AS15=AS23,P15&gt;P23),1,0)+IF(AND(AS15=AS24,P15&gt;P24),1,0)+IF(AND(AS15=AS25,P15&gt;P25),1,0)+IF(AND(AS15=AS26,P15&gt;P26),1,0)+IF(AND(AS15=AS27,P15&gt;P27),1,0)+IF(AND(AS15=AS28,P15&gt;P28),1,0)+IF(AND(AS15=AS29,P15&gt;P29),1,0)+AS15</f>
        <v>#VALUE!</v>
      </c>
      <c r="AX15" s="1" t="e">
        <f t="shared" si="16"/>
        <v>#VALUE!</v>
      </c>
      <c r="AY15" s="1" t="e">
        <f>IF(OR(R15=1,T15=1),0,IF(RANK(AX15,AX10:AX71,0)=1,10,IF(RANK(AX15,AX10:AX71,0)=2,5,IF(RANK(AX15,AX10:AX71,0)=3,4,IF(RANK(AX15,AX10:AX71,0)=4,3,IF(RANK(AX15,AX10:AX71,0)=5,2,0))))))</f>
        <v>#VALUE!</v>
      </c>
      <c r="AZ15" s="100" t="e">
        <f>IF(AW10=6,AR10,0)+IF(AW11=6,AR11,0)+IF(AW12=6,AR12,0)+IF(AW13=6,AR13,0)+IF(AW14=6,AR14,0)+IF(AW15=6,AR15,0)+IF(AW16=6,AR16,0)+IF(AW17=6,AR17,0)+IF(AW18=6,AR18,0)+IF(AW19=6,AR19,0)+IF(AW20=6,AR20,0)+IF(AW21=6,AR21,0)+IF(AW22=6,AR22,0)+IF(AW23=6,AR23,0)+IF(AW24=6,AR24,0)+IF(AW25=6,AR25,0)+IF(AW26=6,AR26,0)+IF(AW27=6,AR27,0)+IF(AW28=6,AR28,0)+IF(AW29=6,AR29,0)</f>
        <v>#VALUE!</v>
      </c>
      <c r="BA15" s="98" t="e">
        <f>IF(AW10=6,AS10,0)+IF(AW11=6,AS11,0)+IF(AW12=6,AS12,0)+IF(AW13=6,AS13,0)+IF(AW14=6,AS14,0)+IF(AW15=6,AS15,0)+IF(AW16=6,AS16,0)+IF(AW17=6,AS17,0)+IF(AW18=6,AS18,0)+IF(AW19=6,AS19,0)+IF(AW20=6,AS20,0)+IF(AW21=6,AS21,0)+IF(AW22=6,AS22,0)+IF(AW23=6,AS23,0)+IF(AW24=6,AS24,0)+IF(AW25=6,AS25,0)+IF(AW26=6,AS26,0)+IF(AW27=6,AS27,0)+IF(AW28=6,AS28,0)+IF(AW29=6,AS29,0)</f>
        <v>#VALUE!</v>
      </c>
      <c r="BB15" s="98" t="e">
        <f>IF(AW10=6,O10,IF(AW11=6,O11,IF(AW12=6,O12,IF(AW13=6,O13,IF(AW14=6,O14,IF(AW15=6,O15,IF(AW16=6,O16,BC15)))))))</f>
        <v>#VALUE!</v>
      </c>
      <c r="BC15" s="98" t="e">
        <f>IF(AW17=6,O17,IF(AW18=6,O18,IF(AW19=6,O19,IF(AW20=6,O20,IF(AW21=6,O21,IF(AW22=6,O22,IF(AW23=6,O23,BD15)))))))</f>
        <v>#VALUE!</v>
      </c>
      <c r="BD15" s="98" t="e">
        <f>IF(AW24=6,O24,IF(AW25=6,O25,IF(AW26=6,O26,IF(AW27=6,O27,IF(AW28=6,O28,IF(AW29=6,O29,""))))))</f>
        <v>#VALUE!</v>
      </c>
      <c r="BE15" s="98" t="e">
        <f>IF(AW10=6,P10,0)+IF(AW11=6,P11,0)+IF(AW12=6,P12,0)+IF(AW13=6,P13,0)+IF(AW14=6,P14,0)+IF(AW15=6,P15,0)+IF(AW16=6,P16,0)+IF(AW17=6,P17,0)+IF(AW18=6,P18,0)+IF(AW19=6,P19,0)+IF(AW20=6,P20,0)+IF(AW21=6,P21,0)+IF(AW22=6,P22,0)+IF(AW23=6,P23,0)+IF(AW24=6,P24,0)+IF(AW25=6,P25,0)+IF(AW26=6,P26,0)+IF(AW27=6,P27,0)+IF(AW28=6,P28,0)+IF(AW29=6,P29,0)</f>
        <v>#VALUE!</v>
      </c>
      <c r="BF15" s="98" t="e">
        <f>IF(AW10=6,R10,0)+IF(AW11=6,R11,0)+IF(AW12=6,R12,0)+IF(AW13=6,R13,0)+IF(AW14=6,R14,0)+IF(AW15=6,R15,0)+IF(AW16=6,R16,0)+IF(AW17=6,R17,0)+IF(AW18=6,R18,0)+IF(AW19=6,R19,0)+IF(AW20=6,R20,0)+IF(AW21=6,R21,0)+IF(AW22=6,R22,0)+IF(AW23=6,R23,0)+IF(AW24=6,R24,0)+IF(AW25=6,R25,0)+IF(AW26=6,R26,0)+IF(AW27=6,R27,0)+IF(AW28=6,R28,0)+IF(AW29=6,R29,0)</f>
        <v>#VALUE!</v>
      </c>
      <c r="BG15" s="98" t="e">
        <f>IF(AW10=6,T10,0)+IF(AW11=6,T11,0)+IF(AW12=6,T12,0)+IF(AW13=6,T13,0)+IF(AW14=6,T14,0)+IF(AW15=6,T15,0)+IF(AW16=6,T16,0)+IF(AW17=6,T17,0)+IF(AW18=6,T18,0)+IF(AW19=6,T19,0)+IF(AW20=6,T20,0)+IF(AW21=6,T21,0)+IF(AW22=6,T22,0)+IF(AW23=6,T23,0)+IF(AW24=6,T24,0)+IF(AW25=6,T25,0)+IF(AW26=6,T26,0)+IF(AW27=6,T27,0)+IF(AW28=6,T28,0)+IF(AW29=6,T29,0)</f>
        <v>#VALUE!</v>
      </c>
      <c r="BH15" s="98" t="e">
        <f>IF(AW10=6,W10,0)+IF(AW11=6,W11,0)+IF(AW12=6,W12,0)+IF(AW13=6,W13,0)+IF(AW14=6,W14,0)+IF(AW15=6,W15,0)+IF(AW16=6,W16,0)+IF(AW17=6,W17,0)+IF(AW18=6,W18,0)+IF(AW19=6,W19,0)+IF(AW20=6,W20,0)+IF(AW21=6,W21,0)+IF(AW22=6,W22,0)+IF(AW23=6,W23,0)+IF(AW24=6,W24,0)+IF(AW25=6,W25,0)+IF(AW26=6,W26,0)+IF(AW27=6,W27,0)+IF(AW28=6,W28,0)+IF(AW29=6,W29,0)</f>
        <v>#VALUE!</v>
      </c>
      <c r="BI15" s="98" t="e">
        <f>IF(AW10=6,Z10,0)+IF(AW11=6,Z11,0)+IF(AW12=6,Z12,0)+IF(AW13=6,Z13,0)+IF(AW14=6,Z14,0)+IF(AW15=6,Z15,0)+IF(AW16=6,Z16,0)+IF(AW17=6,Z17,0)+IF(AW18=6,Z18,0)+IF(AW19=6,Z19,0)+IF(AW20=6,Z20,0)+IF(AW21=6,Z21,0)+IF(AW22=6,Z22,0)+IF(AW23=6,Z23,0)+IF(AW24=6,Z24,0)+IF(AW25=6,Z25,0)+IF(AW26=6,Z26,0)+IF(AW27=6,Z27,0)+IF(AW28=6,Z28,0)+IF(AW29=6,Z29,0)</f>
        <v>#VALUE!</v>
      </c>
      <c r="BJ15" s="98" t="e">
        <f>IF(AW10=6,AD10,0)+IF(AW11=6,AD11,0)+IF(AW12=6,AD12,0)+IF(AW13=6,AD13,0)+IF(AW14=6,AD14,0)+IF(AW15=6,AD15,0)+IF(AW16=6,AD16,0)+IF(AW17=6,AD17,0)+IF(AW18=6,AD18,0)+IF(AW19=6,AD19,0)+IF(AW20=6,AD20,0)+IF(AW21=6,AD21,0)+IF(AW22=6,AD22,0)+IF(AW23=6,AD23,0)+IF(AW24=6,AD24,0)+IF(AW25=6,AD25,0)+IF(AW26=6,AD26,0)+IF(AW27=6,AD27,0)+IF(AW28=6,AD28,0)+IF(AW29=6,AD29,0)</f>
        <v>#VALUE!</v>
      </c>
      <c r="BK15" s="98" t="e">
        <f>IF(AW10=6,AI10,0)+IF(AW11=6,AI11,0)+IF(AW12=6,AI12,0)+IF(AW13=6,AI13,0)+IF(AW14=6,AI14,0)+IF(AW15=6,AI15,0)+IF(AW16=6,AI16,0)+IF(AW17=6,AI17,0)+IF(AW18=6,AI18,0)+IF(AW19=6,AI19,0)+IF(AW20=6,AI20,0)+IF(AW21=6,AI21,0)+IF(AW22=6,AI22,0)+IF(AW23=6,AI23,0)+IF(AW24=6,AI24,0)+IF(AW25=6,AI25,0)+IF(AW26=6,AI26,0)+IF(AW27=6,AI27,0)+IF(AW28=6,AI28,0)+IF(AW29=6,AI29,0)</f>
        <v>#VALUE!</v>
      </c>
      <c r="BL15" s="99" t="e">
        <f>IF(AW10=6,AN10,0)+IF(AW11=6,AN11,0)+IF(AW12=6,AN12,0)+IF(AW13=6,AN13,0)+IF(AW14=6,AN14,0)+IF(AW15=6,AN15,0)+IF(AW16=6,AN16,0)+IF(AW17=6,AN17,0)+IF(AW18=6,AN18,0)+IF(AW19=6,AN19,0)+IF(AW20=6,AN20,0)+IF(AW21=6,AN21,0)+IF(AW22=6,AN22,0)+IF(AW23=6,AN23,0)+IF(AW24=6,AN24,0)+IF(AW25=6,AN25,0)+IF(AW26=6,AN26,0)+IF(AW27=6,AN27,0)+IF(AW28=6,AN28,0)+IF(AW29=6,AN29,0)</f>
        <v>#VALUE!</v>
      </c>
      <c r="BM15" s="98" t="str">
        <f>[2]DB!CX15</f>
        <v>2toNone</v>
      </c>
      <c r="BN15" s="98">
        <f>IF(BM15=O10,P10,0)+IF(BM15=O11,P11,0)+IF(BM15=O12,P12,0)+IF(BM15=O13,P13,0)+IF(BM15=O14,P14,0)+IF(BM15=O15,P15,0)+IF(BM15=O16,P16,0)+IF(BM15=O17,P17,0)+IF(BM15=O18,P18,0)+IF(BM15=O19,P19,0)+IF(BM15=O20,P20,0)+IF(BM15=O21,P21,0)+IF(BM15=O22,P22,0)+IF(BM15=O23,P23,0)+IF(BM15=O24,P24,0)+IF(BM15=O25,P25,0)+IF(BM15=O26,P26,0)+IF(BM15=O27,P27,0)+IF(BM15=O28,P28,0)+IF(BM15=O29,P29,0)+IF(BM15=O31,P31,0)+IF(BM15=O32,P32,0)+IF(BM15=O33,P33,0)+IF(BM15=O34,P34,0)+IF(BM15=O35,P35,0)+IF(BM15=O36,P36,0)+IF(BM15=O37,P37,0)+IF(BM15=O38,P38,0)+IF(BM15=O39,P39,0)+IF(BM15=O40,P40,0)+BO15</f>
        <v>1</v>
      </c>
      <c r="BO15" s="98">
        <f>IF(BM15=O41,P41,0)+IF(BM15=O42,P42,0)+IF(BM15=O43,P43,0)+IF(BM15=O44,P44,0)+IF(BM15=O45,P45,0)+IF(BM15=O46,P46,0)+IF(BM15=O47,P47,0)+IF(BM15=O48,P48,0)+IF(BM15=O49,P49,0)+IF(BM15=O50,P50,0)+IF(BM15=O52,P52,0)+IF(BM15=O53,P53,0)+IF(BM15=O54,P54,0)+IF(BM15=O55,P55,0)+IF(BM15=O56,P56,0)+IF(BM15=O57,P57,0)+IF(BM15=O58,P58,0)+IF(BM15=O59,P59,0)+IF(BM15=O60,P60,0)+IF(BM15=O61,P61,0)+IF(BM15=O62,P62,0)+IF(BM15=O63,P63,0)+IF(BM15=O64,P64,0)+IF(BM15=O65,P65,0)+IF(BM15=O66,P66,0)+IF(BM15=O67,P67,0)+IF(BM15=O68,P68,0)+IF(BM15=O69,P69,0)+IF(BM15=O70,P70,0)+IF(BM15=O71,P71,0)</f>
        <v>1</v>
      </c>
      <c r="BP15" s="98">
        <f>[2]DB!DF15</f>
        <v>0</v>
      </c>
      <c r="BQ15" s="98">
        <f>IF(BM15=O10,R10,0)+IF(BM15=O11,R11,0)+IF(BM15=O12,R12,0)+IF(BM15=O13,R13,0)+IF(BM15=O14,R14,0)+IF(BM15=O15,R15,0)+IF(BM15=O16,R16,0)+IF(BM15=O17,R17,0)+IF(BM15=O18,R18,0)+IF(BM15=O19,R19,0)+IF(BM15=O20,R20,0)+IF(BM15=O21,R21,0)+IF(BM15=O22,R22,0)+IF(BM15=O23,R23,0)+IF(BM15=O24,R24,0)+IF(BM15=O25,R25,0)+IF(BM15=O26,R26,0)+IF(BM15=O27,R27,0)+IF(BM15=O28,R28,0)+IF(BM15=O29,R29,0)+IF(BM15=O31,R31,0)+IF(BM15=O32,R32,0)+IF(BM15=O33,R33,0)+IF(BM15=O34,R34,0)+IF(BM15=O35,R35,0)+IF(BM15=O36,R36,0)+IF(BM15=O37,R37,0)+IF(BM15=O38,R38,0)+IF(BM15=O39,R39,0)+IF(BM15=O40,R40,0)+BR15</f>
        <v>0</v>
      </c>
      <c r="BR15" s="98">
        <f>IF(BM15=O41,R41,0)+IF(BM15=O42,R42,0)+IF(BM15=O43,R43,0)+IF(BM15=O44,R44,0)+IF(BM15=O45,R45,0)+IF(BM15=O46,R46,0)+IF(BM15=O47,R47,0)+IF(BM15=O48,R48,0)+IF(BM15=O49,R49,0)+IF(BM15=O50,R50,0)+IF(BM15=O52,R52,0)+IF(BM15=O53,R53,0)+IF(BM15=O54,R54,0)+IF(BM15=O55,R55,0)+IF(BM15=O56,R56,0)+IF(BM15=O57,R57,0)+IF(BM15=O58,R58,0)+IF(BM15=O59,R59,0)+IF(BM15=O60,R60,0)+IF(BM15=O61,R61,0)+IF(BM15=O62,R62,0)+IF(BM15=O63,R63,0)+IF(BM15=O64,R64,0)+IF(BM15=O65,R65,0)+IF(BM15=O66,R66,0)+IF(BM15=O67,R67,0)+IF(BM15=O68,R68,0)+IF(BM15=O69,R69,0)+IF(BM15=O70,R70,0)+IF(BM15=O71,R71,0)</f>
        <v>0</v>
      </c>
      <c r="BS15" s="98">
        <v>0</v>
      </c>
      <c r="BT15" s="98">
        <f>IF(BM15=O10,T10,0)+IF(BM15=O11,T11,0)+IF(BM15=O12,T12,0)+IF(BM15=O13,T13,0)+IF(BM15=O14,T14,0)+IF(BM15=O15,T15,0)+IF(BM15=O16,T16,0)+IF(BM15=O17,T17,0)+IF(BM15=O18,T18,0)+IF(BM15=O19,T19,0)+IF(BM15=O20,T20,0)+IF(BM15=O21,T21,0)+IF(BM15=O22,T22,0)+IF(BM15=O23,T23,0)+IF(BM15=O24,T24,0)+IF(BM15=O25,T25,0)+IF(BM15=O26,T26,0)+IF(BM15=O27,T27,0)+IF(BM15=O28,T28,0)+IF(BM15=O29,T29,0)+IF(BM15=O31,T31,0)+IF(BM15=O32,T32,0)+IF(BM15=O33,T33,0)+IF(BM15=O34,T34,0)+IF(BM15=O35,T35,0)+IF(BM15=O36,T36,0)+IF(BM15=O37,T37,0)+IF(BM15=O38,T38,0)+IF(BM15=O39,T39,0)+IF(BM15=O40,T40,0)+BU15</f>
        <v>0</v>
      </c>
      <c r="BU15" s="98">
        <f>IF(BM15=O41,T41,0)+IF(BM15=O42,T42,0)+IF(BM15=O43,T43,0)+IF(BM15=O44,T44,0)+IF(BM15=O45,T45,0)+IF(BM15=O46,T46,0)+IF(BM15=O47,T47,0)+IF(BM15=O48,T48,0)+IF(BM15=O49,T49,0)+IF(BM15=O50,T50,0)+IF(BM15=O52,T52,0)+IF(BM15=O53,T53,0)+IF(BM15=O54,T54,0)+IF(BM15=O55,T55,0)+IF(BM15=O56,T56,0)+IF(BM15=O57,T57,0)+IF(BM15=O58,T58,0)+IF(BM15=O59,T59,0)+IF(BM15=O60,T60,0)+IF(BM15=O61,T61,0)+IF(BM15=O62,T62,0)+IF(BM15=O63,T63,0)+IF(BM15=O64,T64,0)+IF(BM15=O65,T65,0)+IF(BM15=O66,T66,0)+IF(BM15=O67,T67,0)+IF(BM15=O68,T68,0)+IF(BM15=O69,T69,0)+IF(BM15=O70,T70,0)+IF(BM15=O71,T71,0)</f>
        <v>0</v>
      </c>
      <c r="BV15" s="98">
        <f>[2]DB!DJ15</f>
        <v>0</v>
      </c>
      <c r="BW15" s="98" t="e">
        <f>IF(AND(BQ15=0,BT15=0),IF(BM15=O10,AY10,0)+IF(BM15=O11,AY11,0)+IF(BM15=O12,AY12,0)+IF(BM15=O13,AY13,0)+IF(BM15=O14,AY14,0)+IF(BM15=O15,AY15,0)+IF(BM15=O16,AY16,0)+IF(BM15=O17,AY17,0)+IF(BM15=O18,AY18,0)+IF(BM15=O19,AY19,0)+IF(BM15=O20,AY20,0)+IF(BM15=O21,AY21,0)+IF(BM15=O22,AY22,0)+IF(BM15=O23,AY23,0)+IF(BM15=O24,AY24,0)+IF(BM15=O25,AY25,0)+IF(BM15=O26,AY26,0)+IF(BM15=O27,AY27,0)+IF(BM15=O28,AY28,0)+IF(BM15=O29,AY29,0)+IF(BM15=O31,AY31,0)+IF(BM15=O32,AY32,0)+IF(BM15=O33,AY33,0)+IF(BM15=O34,AY34,0)+IF(BM15=O35,AY35,0)+IF(BM15=O36,AY36,0)+IF(BM15=O37,AY37,0)+IF(BM15=O38,AY38,0)+IF(BM15=O39,AY39,0)+IF(BM15=O40,AY40,0)+BX15,0)</f>
        <v>#VALUE!</v>
      </c>
      <c r="BX15" s="98" t="e">
        <f>IF(BM15=O41,AY41,0)+IF(BM15=O42,AY42,0)+IF(BM15=O43,AY43,0)+IF(BM15=O44,AY44,0)+IF(BM15=O45,AY45,0)+IF(BM15=O46,AY46,0)+IF(BM15=O47,AY47,0)+IF(BM15=O48,AY48,0)+IF(BM15=O49,AY49,0)+IF(BM15=O50,AY50,0)+IF(BM15=O52,AY52,0)+IF(BM15=O53,AY53,0)+IF(BM15=O54,AY54,0)+IF(BM15=O55,AY55,0)+IF(BM15=O56,AY56,0)+IF(BM15=O57,AY57,0)+IF(BM15=O58,AY58,0)+IF(BM15=O59,AY59,0)+IF(BM15=O60,AY60,0)+IF(BM15=O61,AY61,0)+IF(BM15=O62,AY62,0)+IF(BM15=O63,AY63,0)+IF(BM15=O64,AY64,0)+IF(BM15=O65,AY65,0)+IF(BM15=O66,AY66,0)+IF(BM15=O67,AY67,0)+IF(BM15=O68,AY68,0)+IF(BM15=O69,AY69,0)+IF(BM15=O70,AY70,0)+IF(BM15=O71,AY71,0)</f>
        <v>#VALUE!</v>
      </c>
      <c r="BY15" s="98">
        <f>[2]DB!DL15</f>
        <v>2</v>
      </c>
      <c r="BZ15" s="98" t="e">
        <f t="shared" si="4"/>
        <v>#VALUE!</v>
      </c>
      <c r="CA15" s="98">
        <f>[2]DB!DN15</f>
        <v>0</v>
      </c>
      <c r="CB15" s="98" t="e">
        <f t="shared" si="5"/>
        <v>#VALUE!</v>
      </c>
      <c r="CC15" s="98">
        <f>[2]DB!DP15</f>
        <v>0</v>
      </c>
      <c r="CD15" s="98" t="e">
        <f t="shared" si="6"/>
        <v>#VALUE!</v>
      </c>
      <c r="CE15" s="98">
        <f>[2]DB!DR15</f>
        <v>0</v>
      </c>
      <c r="CF15" s="98" t="e">
        <f t="shared" si="7"/>
        <v>#VALUE!</v>
      </c>
      <c r="CG15" s="98">
        <f>[2]DB!DT15</f>
        <v>0</v>
      </c>
      <c r="CH15" s="98" t="e">
        <f t="shared" si="8"/>
        <v>#VALUE!</v>
      </c>
      <c r="CI15" s="98">
        <f>[2]DB!DV15</f>
        <v>20</v>
      </c>
      <c r="CJ15" s="98" t="e">
        <f t="shared" si="17"/>
        <v>#VALUE!</v>
      </c>
      <c r="CK15" s="98" t="e">
        <f t="shared" si="18"/>
        <v>#VALUE!</v>
      </c>
      <c r="CL15" s="98" t="e">
        <f>RANK(CJ15,CJ10:CJ69,0)</f>
        <v>#VALUE!</v>
      </c>
      <c r="CM15" s="98" t="e">
        <f>IF(AND(CL15=CL10,CK15&lt;CK10),1,0)+IF(AND(CL15=CL11,CK15&lt;CK11),1,0)+IF(AND(CL15=CL12,CK15&lt;CK12),1,0)+IF(AND(CL15=CL13,CK15&lt;CK13),1,0)+IF(AND(CL15=CL14,CK15&lt;CK14),1,0)+IF(AND(CL15=CL15,CK15&lt;CK15),1,0)+IF(AND(CL15=CL16,CK15&lt;CK16),1,0)+IF(AND(CL15=CL17,CK15&lt;CK17),1,0)+IF(AND(CL15=CL18,CK15&lt;CK18),1,0)+IF(AND(CL15=CL19,CK15&lt;CK19),1,0)+IF(AND(CL15=CL20,CK15&lt;CK20),1,0)+IF(AND(CL15=CL21,CK15&lt;CK21),1,0)+IF(AND(CL15=CL22,CK15&lt;CK22),1,0)+IF(AND(CL15=CL23,CK15&lt;CK23),1,0)+IF(AND(CL15=CL24,CK15&lt;CK24),1,0)+IF(AND(CL15=CL25,CK15&lt;CK25),1,0)+IF(AND(CL15=CL26,CK15&lt;CK26),1,0)+IF(AND(CL15=CL27,CK15&lt;CK27),1,0)+IF(AND(CL15=CL28,CK15&lt;CK28),1,0)+IF(AND(CL15=CL29,CK15&lt;CK29),1,0)+CN15+CO15</f>
        <v>#VALUE!</v>
      </c>
      <c r="CN15" s="98" t="e">
        <f>IF(AND(CL15=CL30,CK15&lt;CK30),1,0)+IF(AND(CL15=CL31,CK15&lt;CK31),1,0)+IF(AND(CL15=CL32,CK15&lt;CK32),1,0)+IF(AND(CL15=CL33,CK15&lt;CK33),1,0)+IF(AND(CL15=CL34,CK15&lt;CK34),1,0)+IF(AND(CL15=CL35,CK15&lt;CK35),1,0)+IF(AND(CL15=CL36,CK15&lt;CK36),1,0)+IF(AND(CL15=CL37,CK15&lt;CK37),1,0)+IF(AND(CL15=CL38,CK15&lt;CK38),1,0)+IF(AND(CL15=CL39,CK15&lt;CK39),1,0)+IF(AND(CL15=CL40,CK15&lt;CK40),1,0)+IF(AND(CL15=CL41,CK15&lt;CK41),1,0)+IF(AND(CL15=CL42,CK15&lt;CK42),1,0)+IF(AND(CL15=CL43,CK15&lt;CK43),1,0)+IF(AND(CL15=CL44,CK15&lt;CK44),1,0)+IF(AND(CL15=CL45,CK15&lt;CK45),1,0)+IF(AND(CL15=CL46,CK15&lt;CK46),1,0)+IF(AND(CL15=CL47,CK15&lt;CK47),1,0)+IF(AND(CL15=CL48,CK15&lt;CK48),1,0)+IF(AND(CL15=CL49,CK15&lt;CK49),1,0)</f>
        <v>#VALUE!</v>
      </c>
      <c r="CO15" s="98" t="e">
        <f>IF(AND(CL15=CL50,CK15&lt;CK50),1,0)+IF(AND(CL15=CL51,CK15&lt;CK51),1,0)+IF(AND(CL15=CL52,CK15&lt;CK52),1,0)+IF(AND(CL15=CL53,CK15&lt;CK53),1,0)+IF(AND(CL15=CL54,CK15&lt;CK54),1,0)+IF(AND(CL15=CL55,CK15&lt;CK55),1,0)+IF(AND(CL15=CL56,CK15&lt;CK56),1,0)+IF(AND(CL15=CL57,CK15&lt;CK57),1,0)+IF(AND(CL15=CL58,CK15&lt;CK58),1,0)+IF(AND(CL15=CL59,CK15&lt;CK59),1,0)+IF(AND(CL15=CL60,CK15&lt;CK60),1,0)+IF(AND(CL15=CL61,CK15&lt;CK61),1,0)+IF(AND(CL15=CL62,CK15&lt;CK62),1,0)+IF(AND(CL15=CL63,CK15&lt;CK63),1,0)+IF(AND(CL15=CL64,CK15&lt;CK64),1,0)+IF(AND(CL15=CL65,CK15&lt;CK65),1,0)+IF(AND(CL15=CL66,CK15&lt;CK66),1,0)+IF(AND(CL15=CL67,CK15&lt;CK67),1,0)+IF(AND(CL15=CL68,CK15&lt;CK68),1,0)+IF(AND(CL15=CL69,CK15&lt;CK69),1,0)</f>
        <v>#VALUE!</v>
      </c>
      <c r="CP15" s="98">
        <f>[2]DB!CV15</f>
        <v>6</v>
      </c>
      <c r="CQ15" s="98" t="e">
        <f t="shared" si="9"/>
        <v>#VALUE!</v>
      </c>
      <c r="CR15" s="98" t="e">
        <f t="shared" si="19"/>
        <v>#VALUE!</v>
      </c>
      <c r="CS15" s="98" t="e">
        <f>IF(AND(CQ15=CQ10,BN15&gt;BN10),1,0)+IF(AND(CQ15=CQ11,BN15&gt;BN11),1,0)+IF(AND(CQ15=CQ12,BN15&gt;BN12),1,0)+IF(AND(CQ15=CQ13,BN15&gt;BN13),1,0)+IF(AND(CQ15=CQ14,BN15&gt;BN14),1,0)+IF(AND(CQ15=CQ15,BN15&gt;BN15),1,0)+IF(AND(CQ15=CQ16,BN15&gt;BN16),1,0)+IF(AND(CQ15=CQ17,BN15&gt;BN17),1,0)+IF(AND(CQ15=CQ18,BN15&gt;BN18),1,0)+IF(AND(CQ15=CQ19,BN15&gt;BN19),1,0)+IF(AND(CQ15=CQ20,BN15&gt;BN20),1,0)+IF(AND(CQ15=CQ21,BN15&gt;BN21),1,0)+IF(AND(CQ15=CQ22,BN15&gt;BN22),1,0)+IF(AND(CQ15=CQ23,BN15&gt;BN23),1,0)+IF(AND(CQ15=CQ24,BN15&gt;BN24),1,0)+IF(AND(CQ15=CQ25,BN15&gt;BN25),1,0)+IF(AND(CQ15=CQ26,BN15&gt;BN26),1,0)+IF(AND(CQ15=CQ27,BN15&gt;BN27),1,0)+IF(AND(CQ15=CQ28,BN15&gt;BN28),1,0)+IF(AND(CQ15=CQ29,BN15&gt;BN29),1,0)+CT15+CU15</f>
        <v>#VALUE!</v>
      </c>
      <c r="CT15" s="98" t="e">
        <f>IF(AND(CQ15=CQ30,BN15&gt;BN30),1,0)+IF(AND(CQ15=CQ31,BN15&gt;BN31),1,0)+IF(AND(CQ15=CQ32,BN15&gt;BN32),1,0)+IF(AND(CQ15=CQ33,BN15&gt;BN33),1,0)+IF(AND(CQ15=CQ34,BN15&gt;BN34),1,0)+IF(AND(CQ15=CQ35,BN15&gt;BN35),1,0)+IF(AND(CQ15=CQ36,BN15&gt;BN36),1,0)+IF(AND(CQ15=CQ37,BN15&gt;BN37),1,0)+IF(AND(CQ15=CQ38,BN15&gt;BN38),1,0)+IF(AND(CQ15=CQ39,BN15&gt;BN39),1,0)+IF(AND(CQ15=CQ40,BN15&gt;BN40),1,0)+IF(AND(CQ15=CQ41,BN15&gt;BN41),1,0)+IF(AND(CQ15=CQ42,BN15&gt;BN42),1,0)+IF(AND(CQ15=CQ43,BN15&gt;BN43),1,0)+IF(AND(CQ15=CQ44,BN15&gt;BN44),1,0)+IF(AND(CQ15=CQ45,BN15&gt;BN45),1,0)+IF(AND(CQ15=CQ46,BN15&gt;BN46),1,0)+IF(AND(CQ15=CQ47,BN15&gt;BN47),1,0)+IF(AND(CQ15=CQ48,BN15&gt;BN48),1,0)+IF(AND(CQ15=CQ49,BN15&gt;BN49),1,0)</f>
        <v>#VALUE!</v>
      </c>
      <c r="CU15" s="99" t="e">
        <f>IF(AND(CQ15=CQ50,BN15&gt;BN50),1,0)+IF(AND(CQ15=CQ51,BN15&gt;BN51),1,0)+IF(AND(CQ15=CQ52,BN15&gt;BN52),1,0)+IF(AND(CQ15=CQ53,BN15&gt;BN53),1,0)+IF(AND(CQ15=CQ54,BN15&gt;BN54),1,0)+IF(AND(CQ15=CQ55,BN15&gt;BN55),1,0)+IF(AND(CQ15=CQ56,BN15&gt;BN56),1,0)+IF(AND(CQ15=CQ57,BN15&gt;BN57),1,0)+IF(AND(CQ15=CQ58,BN15&gt;BN58),1,0)+IF(AND(CQ15=CQ59,BN15&gt;BN59),1,0)+IF(AND(CQ15=CQ60,BN15&gt;BN60),1,0)+IF(AND(CQ15=CQ61,BN15&gt;BN61),1,0)+IF(AND(CQ15=CQ62,BN15&gt;BN62),1,0)+IF(AND(CQ15=CQ63,BN15&gt;BN63),1,0)+IF(AND(CQ15=CQ64,BN15&gt;BN64),1,0)+IF(AND(CQ15=CQ65,BN15&gt;BN65),1,0)+IF(AND(CQ15=CQ66,BN15&gt;BN66),1,0)+IF(AND(CQ15=CQ67,BN15&gt;BN67),1,0)+IF(AND(CQ15=CQ68,BN15&gt;BN68),1,0)+IF(AND(CQ15=CQ69,BN15&gt;BN69),1,0)</f>
        <v>#VALUE!</v>
      </c>
      <c r="CV15" s="100" t="e">
        <f>IF(CR10=6,CQ10,0)+IF(CR11=6,CQ11,0)+IF(CR12=6,CQ12,0)+IF(CR13=6,CQ13,0)+IF(CR14=6,CQ14,0)+IF(CR15=6,CQ15,0)+IF(CR16=6,CQ16,0)+IF(CR17=6,CQ17,0)+IF(CR18=6,CQ18,0)+IF(CR19=6,CQ19,0)+IF(CR20=6,CQ20,0)+IF(CR21=6,CQ21,0)+IF(CR22=6,CQ22,0)+IF(CR23=6,CQ23,0)+IF(CR24=6,CQ24,0)+IF(CR25=6,CQ25,0)+IF(CR26=6,CQ26,0)+IF(CR27=6,CQ27,0)+IF(CR28=6,CQ28,0)+IF(CR29=6,CQ29,0)+IF(CR30=6,CQ30,0)+IF(CR31=6,CQ31,0)+IF(CR32=6,CQ32,0)+IF(CR33=6,CQ33,0)+IF(CR34=6,CQ34,0)+IF(CR35=6,CQ35,0)+IF(CR36=6,CQ36,0)+IF(CR37=6,CQ37,0)+IF(CR38=6,CQ38,0)+IF(CR39=6,CQ39,0)+CW15</f>
        <v>#VALUE!</v>
      </c>
      <c r="CW15" s="98" t="e">
        <f>IF(CR40=6,CQ40,0)+IF(CR41=6,CQ41,0)+IF(CR42=6,CQ42,0)+IF(CR43=6,CQ43,0)+IF(CR44=6,CQ44,0)+IF(CR45=6,CQ45,0)+IF(CR46=6,CQ46,0)+IF(CR47=6,CQ47,0)+IF(CR48=6,CQ48,0)+IF(CR49=6,CQ49,0)+IF(CR50=6,CQ50,0)+IF(CR51=6,CQ51,0)+IF(CR52=6,CQ52,0)+IF(CR53=6,CQ53,0)+IF(CR54=6,CQ54,0)+IF(CR55=6,CQ55,0)+IF(CR56=6,CQ56,0)+IF(CR57=6,CQ57,0)+IF(CR58=6,CQ58,0)+IF(CR59=6,CQ59,0)+IF(CR60=6,CQ60,0)+IF(CR61=6,CQ61,0)+IF(CR62=6,CQ62,0)+IF(CR63=6,CQ63,0)+IF(CR64=6,CQ64,0)+IF(CR65=6,CQ65,0)+IF(CR66=6,CQ66,0)+IF(CR67=6,CQ67,0)+IF(CR68=6,CQ68,0)+IF(CR69=6,CQ69,0)</f>
        <v>#VALUE!</v>
      </c>
      <c r="CX15" s="98" t="e">
        <f>IF(CR10=6,BM10,IF(CR11=6,BM11,IF(CR12=6,BM12,IF(CR13=6,BM13,IF(CR14=6,BM14,IF(CR15=6,BM15,IF(CR16=6,BM16,IF(CR17=6,BM17,CY15))))))))</f>
        <v>#VALUE!</v>
      </c>
      <c r="CY15" s="98" t="e">
        <f>IF(CR18=6,BM18,IF(CR19=6,BM19,IF(CR20=6,BM20,IF(CR21=6,BM21,IF(CR22=6,BM22,IF(CR23=6,BM23,IF(CR24=6,BM24,IF(CR25=6,BM25,CZ15))))))))</f>
        <v>#VALUE!</v>
      </c>
      <c r="CZ15" s="98" t="e">
        <f>IF(CR26=6,BM26,IF(CR27=6,BM27,IF(CR28=6,BM28,IF(CR29=6,BM29,IF(CR30=6,BM30,IF(CR31=6,BM31,IF(CR32=6,BM32,IF(CR33=6,BM33,DA15))))))))</f>
        <v>#VALUE!</v>
      </c>
      <c r="DA15" s="98" t="e">
        <f>IF(CR34=6,BM34,IF(CR35=6,BM35,IF(CR36=6,BM36,IF(CR37=6,BM37,IF(CR38=6,BM38,IF(CR39=6,BM39,IF(CR40=6,BM40,IF(CR41=6,BM41,DB15))))))))</f>
        <v>#VALUE!</v>
      </c>
      <c r="DB15" s="98" t="e">
        <f>IF(CR42=6,BM42,IF(CR43=6,BM43,IF(CR44=6,BM44,IF(CR45=6,BM45,IF(CR46=6,BM46,IF(CR47=6,BM47,IF(CR48=6,BM48,IF(CR49=6,BM49,DC15))))))))</f>
        <v>#VALUE!</v>
      </c>
      <c r="DC15" s="98" t="e">
        <f>IF(CR50=6,BM50,IF(CR51=6,BM51,IF(CR52=6,BM52,IF(CR53=6,BM53,IF(CR54=6,BM54,IF(CR55=6,BM55,IF(CR56=6,BM56,IF(CR57=6,BM57,DD15))))))))</f>
        <v>#VALUE!</v>
      </c>
      <c r="DD15" s="98" t="e">
        <f>IF(CR58=6,BM58,IF(CR59=6,BM59,IF(CR60=6,BM60,IF(CR61=6,BM61,IF(CR62=6,BM62,IF(CR63=6,BM63,IF(CR64=6,BM64,IF(CR65=6,BM65,DE15))))))))</f>
        <v>#VALUE!</v>
      </c>
      <c r="DE15" s="98" t="e">
        <f>IF(CR66=6,BM66,IF(CR67=6,BM67,IF(CR68=6,BM68,BM69)))</f>
        <v>#VALUE!</v>
      </c>
      <c r="DF15" s="98" t="e">
        <f>IF(CR10=6,BQ10,0)+IF(CR11=6,BQ11,0)+IF(CR12=6,BQ12,0)+IF(CR13=6,BQ13,0)+IF(CR14=6,BQ14,0)+IF(CR15=6,BQ15,0)+IF(CR16=6,BQ16,0)+IF(CR17=6,BQ17,0)+IF(CR18=6,BQ18,0)+IF(CR19=6,BQ19,0)+IF(CR20=6,BQ20,0)+IF(CR21=6,BQ21,0)+IF(CR22=6,BQ22,0)+IF(CR23=6,BQ23,0)+IF(CR24=6,BQ24,0)+IF(CR25=6,BQ25,0)+IF(CR26=6,BQ26,0)+IF(CR27=6,BQ27,0)+IF(CR28=6,BQ28,0)+IF(CR29=6,BQ29,0)+IF(CR30=6,BQ30,0)+IF(CR31=6,BQ31,0)+IF(CR32=6,BQ32,0)+IF(CR33=6,BQ33,0)+IF(CR34=6,BQ34,0)+IF(CR35=6,BQ35,0)+IF(CR36=6,BQ36,0)+IF(CR37=6,BQ37,0)+IF(CR38=6,BQ38,0)+IF(CR39=6,BQ39,0)+DG15</f>
        <v>#VALUE!</v>
      </c>
      <c r="DG15" s="98" t="e">
        <f>IF(CR40=6,BQ40,0)+IF(CR41=6,BQ41,0)+IF(CR42=6,BQ42,0)+IF(CR43=6,BQ43,0)+IF(CR44=6,BQ44,0)+IF(CR45=6,BQ45,0)+IF(CR46=6,BQ46,0)+IF(CR47=6,BQ47,0)+IF(CR48=6,BQ48,0)+IF(CR49=6,BQ49,0)+IF(CR50=6,BQ50,0)+IF(CR51=6,BQ51,0)+IF(CR52=6,BQ52,0)+IF(CR53=6,BQ53,0)+IF(CR54=6,BQ54,0)+IF(CR55=6,BQ55,0)+IF(CR56=6,BQ56,0)+IF(CR57=6,BQ57,0)+IF(CR58=6,BQ58,0)+IF(CR59=6,BQ59,0)+IF(CR60=6,BQ60,0)+IF(CR61=6,BQ61,0)+IF(CR62=6,BQ62,0)+IF(CR63=6,BQ63,0)+IF(CR64=6,BQ64,0)+IF(CR65=6,BQ65,0)+IF(CR66=6,BQ66,0)+IF(CR67=6,BQ67,0)+IF(CR68=6,BQ68,0)+IF(CR69=6,BQ69,0)</f>
        <v>#VALUE!</v>
      </c>
      <c r="DH15" s="98" t="e">
        <f>IF(CR10=6,BT10,0)+IF(CR11=6,BT11,0)+IF(CR12=6,BT12,0)+IF(CR13=6,BT13,0)+IF(CR14=6,BT14,0)+IF(CR15=6,BT15,0)+IF(CR16=6,BT16,0)+IF(CR17=6,BT17,0)+IF(CR18=6,BT18,0)+IF(CR19=6,BT19,0)+IF(CR20=6,BT20,0)+IF(CR21=6,BT21,0)+IF(CR22=6,BT22,0)+IF(CR23=6,BT23,0)+IF(CR24=6,BT24,0)+IF(CR25=6,BT25,0)+IF(CR26=6,BT26,0)+IF(CR27=6,BT27,0)+IF(CR28=6,BT28,0)+IF(CR29=6,BT29,0)+IF(CR30=6,BT30,0)+IF(CR31=6,BT31,0)+IF(CR32=6,BT32,0)+IF(CR33=6,BT33,0)+IF(CR34=6,BT34,0)+IF(CR35=6,BT35,0)+IF(CR36=6,BT36,0)+IF(CR37=6,BT37,0)+IF(CR38=6,BT38,0)+IF(CR39=6,BT39,0)+DI15</f>
        <v>#VALUE!</v>
      </c>
      <c r="DI15" s="98" t="e">
        <f>IF(CR40=6,BT40,0)+IF(CR41=6,BT41,0)+IF(CR42=6,BT42,0)+IF(CR43=6,BT43,0)+IF(CR44=6,BT44,0)+IF(CR45=6,BT45,0)+IF(CR46=6,BT46,0)+IF(CR47=6,BT47,0)+IF(CR48=6,BT48,0)+IF(CR49=6,BT49,0)+IF(CR50=6,BT50,0)+IF(CR51=6,BT51,0)+IF(CR52=6,BT52,0)+IF(CR53=6,BT53,0)+IF(CR54=6,BT54,0)+IF(CR55=6,BT55,0)+IF(CR56=6,BT56,0)+IF(CR57=6,BT57,0)+IF(CR58=6,BT58,0)+IF(CR59=6,BT59,0)+IF(CR60=6,BT60,0)+IF(CR61=6,BT61,0)+IF(CR62=6,BT62,0)+IF(CR63=6,BT63,0)+IF(CR64=6,BT64,0)+IF(CR65=6,BT65,0)+IF(CR66=6,BT66,0)+IF(CR67=6,BT67,0)+IF(CR68=6,BT68,0)+IF(CR69=6,BT69,0)</f>
        <v>#VALUE!</v>
      </c>
      <c r="DJ15" s="98" t="e">
        <f>IF(CR10=6,BW10,0)+IF(CR11=6,BW11,0)+IF(CR12=6,BW12,0)+IF(CR13=6,BW13,0)+IF(CR14=6,BW14,0)+IF(CR15=6,BW15,0)+IF(CR16=6,BW16,0)+IF(CR17=6,BW17,0)+IF(CR18=6,BW18,0)+IF(CR19=6,BW19,0)+IF(CR20=6,BW20,0)+IF(CR21=6,BW21,0)+IF(CR22=6,BW22,0)+IF(CR23=6,BW23,0)+IF(CR24=6,BW24,0)+IF(CR25=6,BW25,0)+IF(CR26=6,BW26,0)+IF(CR27=6,BW27,0)+IF(CR28=6,BW28,0)+IF(CR29=6,BW29,0)+IF(CR30=6,BW30,0)+IF(CR31=6,BW31,0)+IF(CR32=6,BW32,0)+IF(CR33=6,BW33,0)+IF(CR34=6,BW34,0)+IF(CR35=6,BW35,0)+IF(CR36=6,BW36,0)+IF(CR37=6,BW37,0)+IF(CR38=6,BW38,0)+IF(CR39=6,BW39,0)+DK15</f>
        <v>#VALUE!</v>
      </c>
      <c r="DK15" s="98" t="e">
        <f>IF(CR40=6,BW40,0)+IF(CR41=6,BW41,0)+IF(CR42=6,BW42,0)+IF(CR43=6,BW43,0)+IF(CR44=6,BW44,0)+IF(CR45=6,BW45,0)+IF(CR46=6,BW46,0)+IF(CR47=6,BW47,0)+IF(CR48=6,BW48,0)+IF(CR49=6,BW49,0)+IF(CR50=6,BW50,0)+IF(CR51=6,BW51,0)+IF(CR52=6,BW52,0)+IF(CR53=6,BW53,0)+IF(CR54=6,BW54,0)+IF(CR55=6,BW55,0)+IF(CR56=6,BW56,0)+IF(CR57=6,BW57,0)+IF(CR58=6,BW58,0)+IF(CR59=6,BW59,0)+IF(CR60=6,BW60,0)+IF(CR61=6,BW61,0)+IF(CR62=6,BW62,0)+IF(CR63=6,BW63,0)+IF(CR64=6,BW64,0)+IF(CR65=6,BW65,0)+IF(CR66=6,BW66,0)+IF(CR67=6,BW67,0)+IF(CR68=6,BW68,0)+IF(CR69=6,BW69,0)</f>
        <v>#VALUE!</v>
      </c>
      <c r="DL15" s="98" t="e">
        <f>IF(CR10=6,BZ10,0)+IF(CR11=6,BZ11,0)+IF(CR12=6,BZ12,0)+IF(CR13=6,BZ13,0)+IF(CR14=6,BZ14,0)+IF(CR15=6,BZ15,0)+IF(CR16=6,BZ16,0)+IF(CR17=6,BZ17,0)+IF(CR18=6,BZ18,0)+IF(CR19=6,BZ19,0)+IF(CR20=6,BZ20,0)+IF(CR21=6,BZ21,0)+IF(CR22=6,BZ22,0)+IF(CR23=6,BZ23,0)+IF(CR24=6,BZ24,0)+IF(CR25=6,BZ25,0)+IF(CR26=6,BZ26,0)+IF(CR27=6,BZ27,0)+IF(CR28=6,BZ28,0)+IF(CR29=6,BZ29,0)+IF(CR30=6,BZ30,0)+IF(CR31=6,BZ31,0)+IF(CR32=6,BZ32,0)+IF(CR33=6,BZ33,0)+IF(CR34=6,BZ34,0)+IF(CR35=6,BZ35,0)+IF(CR36=6,BZ36,0)+IF(CR37=6,BZ37,0)+IF(CR38=6,BZ38,0)+IF(CR39=6,BZ39,0)+DM15</f>
        <v>#VALUE!</v>
      </c>
      <c r="DM15" s="98" t="e">
        <f>IF(CR40=6,BZ40,0)+IF(CR41=6,BZ41,0)+IF(CR42=6,BZ42,0)+IF(CR43=6,BZ43,0)+IF(CR44=6,BZ44,0)+IF(CR45=6,BZ45,0)+IF(CR46=6,BZ46,0)+IF(CR47=6,BZ47,0)+IF(CR48=6,BZ48,0)+IF(CR49=6,BZ49,0)+IF(CR50=6,BZ50,0)+IF(CR51=6,BZ51,0)+IF(CR52=6,BZ52,0)+IF(CR53=6,BZ53,0)+IF(CR54=6,BZ54,0)+IF(CR55=6,BZ55,0)+IF(CR56=6,BZ56,0)+IF(CR57=6,BZ57,0)+IF(CR58=6,BZ58,0)+IF(CR59=6,BZ59,0)+IF(CR60=6,BZ60,0)+IF(CR61=6,BZ61,0)+IF(CR62=6,BZ62,0)+IF(CR63=6,BZ63,0)+IF(CR64=6,BZ64,0)+IF(CR65=6,BZ65,0)+IF(CR66=6,BZ66,0)+IF(CR67=6,BZ67,0)+IF(CR68=6,BZ68,0)+IF(CR69=6,BZ69,0)</f>
        <v>#VALUE!</v>
      </c>
      <c r="DN15" s="98" t="e">
        <f>IF(CR10=6,CB10,0)+IF(CR11=6,CB11,0)+IF(CR12=6,CB12,0)+IF(CR13=6,CB13,0)+IF(CR14=6,CB14,0)+IF(CR15=6,CB15,0)+IF(CR16=6,CB16,0)+IF(CR17=6,CB17,0)+IF(CR18=6,CB18,0)+IF(CR19=6,CB19,0)+IF(CR20=6,CB20,0)+IF(CR21=6,CB21,0)+IF(CR22=6,CB22,0)+IF(CR23=6,CB23,0)+IF(CR24=6,CB24,0)+IF(CR25=6,CB25,0)+IF(CR26=6,CB26,0)+IF(CR27=6,CB27,0)+IF(CR28=6,CB28,0)+IF(CR29=6,CB29,0)+IF(CR30=6,CB30,0)+IF(CR31=6,CB31,0)+IF(CR32=6,CB32,0)+IF(CR33=6,CB33,0)+IF(CR34=6,CB34,0)+IF(CR35=6,CB35,0)+IF(CR36=6,CB36,0)+IF(CR37=6,CB37,0)+IF(CR38=6,CB38,0)+IF(CR39=6,CB39,0)+DO15</f>
        <v>#VALUE!</v>
      </c>
      <c r="DO15" s="98" t="e">
        <f>IF(CR40=6,CB40,0)+IF(CR41=6,CB41,0)+IF(CR42=6,CB42,0)+IF(CR43=6,CB43,0)+IF(CR44=6,CB44,0)+IF(CR45=6,CB45,0)+IF(CR46=6,CB46,0)+IF(CR47=6,CB47,0)+IF(CR48=6,CB48,0)+IF(CR49=6,CB49,0)+IF(CR50=6,CB50,0)+IF(CR51=6,CB51,0)+IF(CR52=6,CB52,0)+IF(CR53=6,CB53,0)+IF(CR54=6,CB54,0)+IF(CR55=6,CB55,0)+IF(CR56=6,CB56,0)+IF(CR57=6,CB57,0)+IF(CR58=6,CB58,0)+IF(CR59=6,CB59,0)+IF(CR60=6,CB60,0)+IF(CR61=6,CB61,0)+IF(CR62=6,CB62,0)+IF(CR63=6,CB63,0)+IF(CR64=6,CB64,0)+IF(CR65=6,CB65,0)+IF(CR66=6,CB66,0)+IF(CR67=6,CB67,0)+IF(CR68=6,CB68,0)+IF(CR69=6,CB69,0)</f>
        <v>#VALUE!</v>
      </c>
      <c r="DP15" s="98" t="e">
        <f>IF(CR10=6,CD10,0)+IF(CR11=6,CD11,0)+IF(CR12=6,CD12,0)+IF(CR13=6,CD13,0)+IF(CR14=6,CD14,0)+IF(CR15=6,CD15,0)+IF(CR16=6,CD16,0)+IF(CR17=6,CD17,0)+IF(CR18=6,CD18,0)+IF(CR19=6,CD19,0)+IF(CR20=6,CD20,0)+IF(CR21=6,CD21,0)+IF(CR22=6,CD22,0)+IF(CR23=6,CD23,0)+IF(CR24=6,CD24,0)+IF(CR25=6,CD25,0)+IF(CR26=6,CD26,0)+IF(CR27=6,CD27,0)+IF(CR28=6,CD28,0)+IF(CR29=6,CD29,0)+IF(CR30=6,CD30,0)+IF(CR31=6,CD31,0)+IF(CR32=6,CD32,0)+IF(CR33=6,CD33,0)+IF(CR34=6,CD34,0)+IF(CR35=6,CD35,0)+IF(CR36=6,CD36,0)+IF(CR37=6,CD37,0)+IF(CR38=6,CD38,0)+IF(CR39=6,CD39,0)+DQ15</f>
        <v>#VALUE!</v>
      </c>
      <c r="DQ15" s="98" t="e">
        <f>IF(CR40=6,CD40,0)+IF(CR41=6,CD41,0)+IF(CR42=6,CD42,0)+IF(CR43=6,CD43,0)+IF(CR44=6,CD44,0)+IF(CR45=6,CD45,0)+IF(CR46=6,CD46,0)+IF(CR47=6,CD47,0)+IF(CR48=6,CD48,0)+IF(CR49=6,CD49,0)+IF(CR50=6,CD50,0)+IF(CR51=6,CD51,0)+IF(CR52=6,CD52,0)+IF(CR53=6,CD53,0)+IF(CR54=6,CD54,0)+IF(CR55=6,CD55,0)+IF(CR56=6,CD56,0)+IF(CR57=6,CD57,0)+IF(CR58=6,CD58,0)+IF(CR59=6,CD59,0)+IF(CR60=6,CD60,0)+IF(CR61=6,CD61,0)+IF(CR62=6,CD62,0)+IF(CR63=6,CD63,0)+IF(CR64=6,CD64,0)+IF(CR65=6,CD65,0)+IF(CR66=6,CD66,0)+IF(CR67=6,CD67,0)+IF(CR68=6,CD68,0)+IF(CR69=6,CD69,0)</f>
        <v>#VALUE!</v>
      </c>
      <c r="DR15" s="98" t="e">
        <f>IF(CR10=6,CF10,0)+IF(CR11=6,CF11,0)+IF(CR12=6,CF12,0)+IF(CR13=6,CF13,0)+IF(CR14=6,CF14,0)+IF(CR15=6,CF15,0)+IF(CR16=6,CF16,0)+IF(CR17=6,CF17,0)+IF(CR18=6,CF18,0)+IF(CR19=6,CF19,0)+IF(CR20=6,CF20,0)+IF(CR21=6,CF21,0)+IF(CR22=6,CF22,0)+IF(CR23=6,CF23,0)+IF(CR24=6,CF24,0)+IF(CR25=6,CF25,0)+IF(CR26=6,CF26,0)+IF(CR27=6,CF27,0)+IF(CR28=6,CF28,0)+IF(CR29=6,CF29,0)+IF(CR30=6,CF30,0)+IF(CR31=6,CF31,0)+IF(CR32=6,CF32,0)+IF(CR33=6,CF33,0)+IF(CR34=6,CF34,0)+IF(CR35=6,CF35,0)+IF(CR36=6,CF36,0)+IF(CR37=6,CF37,0)+IF(CR38=6,CF38,0)+IF(CR39=6,CF39,0)+DS15</f>
        <v>#VALUE!</v>
      </c>
      <c r="DS15" s="98" t="e">
        <f>IF(CR40=6,CF40,0)+IF(CR41=6,CF41,0)+IF(CR42=6,CF42,0)+IF(CR43=6,CF43,0)+IF(CR44=6,CF44,0)+IF(CR45=6,CF45,0)+IF(CR46=6,CF46,0)+IF(CR47=6,CF47,0)+IF(CR48=6,CF48,0)+IF(CR49=6,CF49,0)+IF(CR50=6,CF50,0)+IF(CR51=6,CF51,0)+IF(CR52=6,CF52,0)+IF(CR53=6,CF53,0)+IF(CR54=6,CF54,0)+IF(CR55=6,CF55,0)+IF(CR56=6,CF56,0)+IF(CR57=6,CF57,0)+IF(CR58=6,CF58,0)+IF(CR59=6,CF59,0)+IF(CR60=6,CF60,0)+IF(CR61=6,CF61,0)+IF(CR62=6,CF62,0)+IF(CR63=6,CF63,0)+IF(CR64=6,CF64,0)+IF(CR65=6,CF65,0)+IF(CR66=6,CF66,0)+IF(CR67=6,CF67,0)+IF(CR68=6,CF68,0)+IF(CR69=6,CF69,0)</f>
        <v>#VALUE!</v>
      </c>
      <c r="DT15" s="98" t="e">
        <f>IF(CR10=6,CH10,0)+IF(CR11=6,CH11,0)+IF(CR12=6,CH12,0)+IF(CR13=6,CH13,0)+IF(CR14=6,CH14,0)+IF(CR15=6,CH15,0)+IF(CR16=6,CH16,0)+IF(CR17=6,CH17,0)+IF(CR18=6,CH18,0)+IF(CR19=6,CH19,0)+IF(CR20=6,CH20,0)+IF(CR21=6,CH21,0)+IF(CR22=6,CH22,0)+IF(CR23=6,CH23,0)+IF(CR24=6,CH24,0)+IF(CR25=6,CH25,0)+IF(CR26=6,CH26,0)+IF(CR27=6,CH27,0)+IF(CR28=6,CH28,0)+IF(CR29=6,CH29,0)+IF(CR30=6,CH30,0)+IF(CR31=6,CH31,0)+IF(CR32=6,CH32,0)+IF(CR33=6,CH33,0)+IF(CR34=6,CH34,0)+IF(CR35=6,CH35,0)+IF(CR36=6,CH36,0)+IF(CR37=6,CH37,0)+IF(CR38=6,CH38,0)+IF(CR39=6,CH39,0)+DU15</f>
        <v>#VALUE!</v>
      </c>
      <c r="DU15" s="98" t="e">
        <f>IF(CR40=6,CH40,0)+IF(CR41=6,CH41,0)+IF(CR42=6,CH42,0)+IF(CR43=6,CH43,0)+IF(CR44=6,CH44,0)+IF(CR45=6,CH45,0)+IF(CR46=6,CH46,0)+IF(CR47=6,CH47,0)+IF(CR48=6,CH48,0)+IF(CR49=6,CH49,0)+IF(CR50=6,CH50,0)+IF(CR51=6,CH51,0)+IF(CR52=6,CH52,0)+IF(CR53=6,CH53,0)+IF(CR54=6,CH54,0)+IF(CR55=6,CH55,0)+IF(CR56=6,CH56,0)+IF(CR57=6,CH57,0)+IF(CR58=6,CH58,0)+IF(CR59=6,CH59,0)+IF(CR60=6,CH60,0)+IF(CR61=6,CH61,0)+IF(CR62=6,CH62,0)+IF(CR63=6,CH63,0)+IF(CR64=6,CH64,0)+IF(CR65=6,CH65,0)+IF(CR66=6,CH66,0)+IF(CR67=6,CH67,0)+IF(CR68=6,CH68,0)+IF(CR69=6,CH69,0)</f>
        <v>#VALUE!</v>
      </c>
      <c r="DV15" s="98" t="e">
        <f>IF(CR10=6,CJ10,0)+IF(CR11=6,CJ11,0)+IF(CR12=6,CJ12,0)+IF(CR13=6,CJ13,0)+IF(CR14=6,CJ14,0)+IF(CR15=6,CJ15,0)+IF(CR16=6,CJ16,0)+IF(CR17=6,CJ17,0)+IF(CR18=6,CJ18,0)+IF(CR19=6,CJ19,0)+IF(CR20=6,CJ20,0)+IF(CR21=6,CJ21,0)+IF(CR22=6,CJ22,0)+IF(CR23=6,CJ23,0)+IF(CR24=6,CJ24,0)+IF(CR25=6,CJ25,0)+IF(CR26=6,CJ26,0)+IF(CR27=6,CJ27,0)+IF(CR28=6,CJ28,0)+IF(CR29=6,CJ29,0)+IF(CR30=6,CJ30,0)+IF(CR31=6,CJ31,0)+IF(CR32=6,CJ32,0)+IF(CR33=6,CJ33,0)+IF(CR34=6,CJ34,0)+IF(CR35=6,CJ35,0)+IF(CR36=6,CJ36,0)+IF(CR37=6,CJ37,0)+IF(CR38=6,CJ38,0)+IF(CR39=6,CJ39,0)+DW15</f>
        <v>#VALUE!</v>
      </c>
      <c r="DW15" s="99" t="e">
        <f>IF(CR40=6,CJ40,0)+IF(CR41=6,CJ41,0)+IF(CR42=6,CJ42,0)+IF(CR43=6,CJ43,0)+IF(CR44=6,CJ44,0)+IF(CR45=6,CJ45,0)+IF(CR46=6,CJ46,0)+IF(CR47=6,CJ47,0)+IF(CR48=6,CJ48,0)+IF(CR49=6,CJ49,0)+IF(CR50=6,CJ50,0)+IF(CR51=6,CJ51,0)+IF(CR52=6,CJ52,0)+IF(CR53=6,CJ53,0)+IF(CR54=6,CJ54,0)+IF(CR55=6,CJ55,0)+IF(CR56=6,CJ56,0)+IF(CR57=6,CJ57,0)+IF(CR58=6,CJ58,0)+IF(CR59=6,CJ59,0)+IF(CR60=6,CJ60,0)+IF(CR61=6,CJ61,0)+IF(CR62=6,CJ62,0)+IF(CR63=6,CJ63,0)+IF(CR64=6,CJ64,0)+IF(CR65=6,CJ65,0)+IF(CR66=6,CJ66,0)+IF(CR67=6,CJ67,0)+IF(CR68=6,CJ68,0)+IF(CR69=6,CJ69,0)</f>
        <v>#VALUE!</v>
      </c>
    </row>
    <row r="16" spans="1:133">
      <c r="A16" s="97" t="str">
        <f>[2]DB!A16</f>
        <v>Flinca</v>
      </c>
      <c r="B16" s="1">
        <f>[2]DB!B16</f>
        <v>14</v>
      </c>
      <c r="C16" s="1">
        <f>[2]DB!D16</f>
        <v>0</v>
      </c>
      <c r="D16" s="1">
        <f>IF(OR(Rækker!T10="Disket",I16&gt;5,C16=1),1,0)</f>
        <v>0</v>
      </c>
      <c r="E16" s="1">
        <f>[2]DB!F16</f>
        <v>0</v>
      </c>
      <c r="F16" s="1">
        <f>IF(OR(Rækker!T10="Udmeldt",E16=1),1,0)</f>
        <v>0</v>
      </c>
      <c r="G16" s="1">
        <f>[2]DB!I16</f>
        <v>0</v>
      </c>
      <c r="H16" s="1">
        <f>IF(Rækker!T10="MR",1,0)</f>
        <v>0</v>
      </c>
      <c r="I16" s="1">
        <f t="shared" si="10"/>
        <v>0</v>
      </c>
      <c r="J16" s="1">
        <f>[2]DB!L16</f>
        <v>0</v>
      </c>
      <c r="K16" s="1">
        <f>IF(Rækker!T10="Res",1,0)</f>
        <v>0</v>
      </c>
      <c r="L16" s="1">
        <f t="shared" si="11"/>
        <v>0</v>
      </c>
      <c r="M16" s="1" t="s">
        <v>90</v>
      </c>
      <c r="N16" s="100">
        <f>[2]DB!AZ16</f>
        <v>7</v>
      </c>
      <c r="O16" s="98" t="str">
        <f>[2]DB!BB16</f>
        <v>Futte</v>
      </c>
      <c r="P16" s="1">
        <f>IF(O16=A10,B10,0)+IF(O16=A11,B11,0)+IF(O16=A12,B12,0)+IF(O16=A13,B13,0)+IF(O16=A14,B14,0)+IF(O16=A15,B15,0)+IF(O16=A16,B16,0)+IF(O16=A17,B17,0)+IF(O16=A18,B18,0)+IF(O16=A19,B19,0)+IF(O16=A20,B20,0)+IF(O16=A21,B21,0)+IF(O16=A22,B22,0)+IF(O16=A23,B23,0)+IF(O16=A24,B24,0)+IF(O16=A25,B25,0)+IF(O16=A26,B26,0)+IF(O16=A27,B27,0)+IF(O16=A28,B28,0)+IF(O16=A29,B29,0)</f>
        <v>18</v>
      </c>
      <c r="Q16" s="1">
        <f>[2]DB!BF16</f>
        <v>0</v>
      </c>
      <c r="R16" s="1">
        <f>IF(O16=A10,D10,0)+IF(O16=A11,D11,0)+IF(O16=A12,D12,0)+IF(O16=A13,D13,0)+IF(O16=A14,D14,0)+IF(O16=A15,D15,0)+IF(O16=A16,D16,0)+IF(O16=A17,D17,0)+IF(O16=A18,D18,0)+IF(O16=A19,D19,0)+IF(O16=A20,D20,0)+IF(O16=A21,D21,0)+IF(O16=A22,D22,0)+IF(O16=A23,D23,0)+IF(O16=A24,D24,0)+IF(O16=A25,D25,0)+IF(O16=A26,D26,0)+IF(O16=A27,D27,0)+IF(O16=A28,D28,0)+IF(O16=A29,D29,0)</f>
        <v>0</v>
      </c>
      <c r="S16" s="1">
        <f>[2]DB!BG16</f>
        <v>0</v>
      </c>
      <c r="T16" s="1">
        <f>IF(O16=A10,F10,0)+IF(O16=A11,F11,0)+IF(O16=A12,F12,0)+IF(O16=A13,F13,0)+IF(O16=A14,F14,0)+IF(O16=A15,F15,0)+IF(O16=A16,F16,0)+IF(O16=A17,F17,0)+IF(O16=A18,F18,0)+IF(O16=A19,F19,0)+IF(O16=A20,F20,0)+IF(O16=A21,F21,0)+IF(O16=A22,F22,0)+IF(O16=A23,F23,0)+IF(O16=A24,F24,0)+IF(O16=A25,F25,0)+IF(O16=A26,F26,0)+IF(O16=A27,F27,0)+IF(O16=A28,F28,0)+IF(O16=A29,F29,0)</f>
        <v>0</v>
      </c>
      <c r="U16" s="1">
        <f>[2]DB!BH16</f>
        <v>0</v>
      </c>
      <c r="V16" s="1">
        <f>IF(O16=A10,H10,0)+IF(O16=A11,H11,0)+IF(O16=A12,H12,0)+IF(O16=A13,H13,0)+IF(O16=A14,H14,0)+IF(O16=A15,H15,0)+IF(O16=A16,H16,0)+IF(O16=A17,H17,0)+IF(O16=A18,H18,0)+IF(O16=A19,H19,0)+IF(O16=A20,H20,0)+IF(O16=A21,H21,0)+IF(O16=A22,H22,0)+IF(O16=A23,H23,0)+IF(O16=A24,H24,0)+IF(O16=A25,H25,0)+IF(O16=A26,H26,0)+IF(O16=A27,H27,0)+IF(O16=A28,H28,0)+IF(O16=A29,H29,0)</f>
        <v>0</v>
      </c>
      <c r="W16" s="1">
        <f t="shared" si="12"/>
        <v>0</v>
      </c>
      <c r="X16" s="1">
        <f>[2]DB!BI16</f>
        <v>0</v>
      </c>
      <c r="Y16" s="1">
        <f>IF(O16=A10,K10,0)+IF(O16=A11,K11,0)+IF(O16=A12,K12,0)+IF(O16=A13,K13,0)+IF(O16=A14,K14,0)+IF(O16=A15,K15,0)+IF(O16=A16,K16,0)+IF(O16=A17,K17,0)+IF(O16=A18,K18,0)+IF(O16=A19,K19,0)+IF(O16=A20,K20,0)+IF(O16=A21,K21,0)+IF(O16=A22,K22,0)+IF(O16=A23,K23,0)+IF(O16=A24,K24,0)+IF(O16=A25,K25,0)+IF(O16=A26,K26,0)+IF(O16=A27,K27,0)+IF(O16=A28,K28,0)+IF(O16=A29,K29,0)</f>
        <v>0</v>
      </c>
      <c r="Z16" s="1">
        <f t="shared" si="13"/>
        <v>0</v>
      </c>
      <c r="AA16" s="1">
        <f>[2]DB!BJ16</f>
        <v>72</v>
      </c>
      <c r="AB16" s="1">
        <f>RANK(AA16,AA10:AA29,0)</f>
        <v>5</v>
      </c>
      <c r="AC16" s="1" t="str">
        <f>'1. Division'!R23</f>
        <v/>
      </c>
      <c r="AD16" s="1" t="e">
        <f t="shared" si="1"/>
        <v>#VALUE!</v>
      </c>
      <c r="AE16" s="1" t="e">
        <f>RANK(AD16,AD10:AD29,0)</f>
        <v>#VALUE!</v>
      </c>
      <c r="AF16" s="1">
        <f>[2]DB!BK16</f>
        <v>26</v>
      </c>
      <c r="AG16" s="1">
        <f>RANK(AF16,AF10:AF29,0)</f>
        <v>10</v>
      </c>
      <c r="AH16" s="1" t="str">
        <f>'1. Division'!R29</f>
        <v/>
      </c>
      <c r="AI16" s="1" t="e">
        <f t="shared" si="2"/>
        <v>#VALUE!</v>
      </c>
      <c r="AJ16" s="1" t="e">
        <f>RANK(AI16,AI10:AI29,0)</f>
        <v>#VALUE!</v>
      </c>
      <c r="AK16" s="1">
        <f>[2]DB!BL16</f>
        <v>96</v>
      </c>
      <c r="AL16" s="1">
        <f>RANK(AK16,AK10:AK29,0)</f>
        <v>7</v>
      </c>
      <c r="AM16" s="1" t="str">
        <f>'1. Division'!R35</f>
        <v/>
      </c>
      <c r="AN16" s="1" t="e">
        <f t="shared" si="3"/>
        <v>#VALUE!</v>
      </c>
      <c r="AO16" s="1" t="e">
        <f>RANK(AN16,AN10:AN29,0)</f>
        <v>#VALUE!</v>
      </c>
      <c r="AP16" s="1">
        <f t="shared" si="14"/>
        <v>22</v>
      </c>
      <c r="AQ16" s="1" t="e">
        <f t="shared" si="15"/>
        <v>#VALUE!</v>
      </c>
      <c r="AR16" s="1">
        <f>[2]DB!BA16</f>
        <v>7</v>
      </c>
      <c r="AS16" s="1" t="e">
        <f>RANK(AQ16,AQ10:AQ29,1)+AT16</f>
        <v>#VALUE!</v>
      </c>
      <c r="AT16" s="1" t="e">
        <f>IF(AQ16=AQ10,IF(AD16=AD10,IF(AI16=AI10,IF(AN16=AN10,0,IF(AN16&lt;AN10,1,0)),IF(AI16&lt;AI10,1,0)),IF(AD16&lt;AD10,1,0)),0)+IF(AQ16=AQ11,IF(AD16=AD11,IF(AI16=AI11,IF(AN16=AN11,0,IF(AN16&lt;AN11,1,0)),IF(AI16&lt;AI11,1,0)),IF(AD16&lt;AD11,1,0)),0)+IF(AQ16=AQ12,IF(AD16=AD12,IF(AI16=AI12,IF(AN16=AN12,0,IF(AN16&lt;AN12,1,0)),IF(AI16&lt;AI12,1,0)),IF(AD16&lt;AD12,1,0)),0)+IF(AQ16=AQ13,IF(AD16=AD13,IF(AI16=AI13,IF(AN16=AN13,0,IF(AN16&lt;AN13,1,0)),IF(AI16&lt;AI13,1,0)),IF(AD16&lt;AD13,1,0)),0)+IF(AQ16=AQ14,IF(AD16=AD14,IF(AI16=AI14,IF(AN16=AN14,0,IF(AN16&lt;AN14,1,0)),IF(AI16&lt;AI14,1,0)),IF(AD16&lt;AD14,1,0)),0)+IF(AQ16=AQ15,IF(AD16=AD15,IF(AI16=AI15,IF(AN16=AN15,0,IF(AN16&lt;AN15,1,0)),IF(AI16&lt;AI15,1,0)),IF(AD16&lt;AD15,1,0)),0)+IF(AQ16=AQ16,IF(AD16=AD16,IF(AI16=AI16,IF(AN16=AN16,0,IF(AN16&lt;AN16,1,0)),IF(AI16&lt;AI16,1,0)),IF(AD16&lt;AD16,1,0)),0)+AU16+AV16</f>
        <v>#VALUE!</v>
      </c>
      <c r="AU16" s="1" t="e">
        <f>IF(AQ16=AQ17,IF(AD16=AD17,IF(AI16=AI17,IF(AN16=AN17,0,IF(AN16&lt;AN17,1,0)),IF(AI16&lt;AI17,1,0)),IF(AD16&lt;AD17,1,0)),0)+IF(AQ16=AQ18,IF(AD16=AD18,IF(AI16=AI18,IF(AN16=AN18,0,IF(AN16&lt;AN18,1,0)),IF(AI16&lt;AI18,1,0)),IF(AD16&lt;AD18,1,0)),0)+IF(AQ16=AQ19,IF(AD16=AD19,IF(AI16=AI19,IF(AN16=AN19,0,IF(AN16&lt;AN19,1,0)),IF(AI16&lt;AI19,1,0)),IF(AD16&lt;AD19,1,0)),0)+IF(AQ16=AQ20,IF(AD16=AD20,IF(AI16=AI20,IF(AN16=AN20,0,IF(AN16&lt;AN20,1,0)),IF(AI16&lt;AI20,1,0)),IF(AD16&lt;AD20,1,0)),0)+IF(AQ16=AQ21,IF(AD16=AD21,IF(AI16=AI21,IF(AN16=AN21,0,IF(AN16&lt;AN21,1,0)),IF(AI16&lt;AI21,1,0)),IF(AD16&lt;AD21,1,0)),0)+IF(AQ16=AQ22,IF(AD16=AD22,IF(AI16=AI22,IF(AN16=AN22,0,IF(AN16&lt;AN22,1,0)),IF(AI16&lt;AI22,1,0)),IF(AD16&lt;AD22,1,0)),0)+IF(AQ16=AQ23,IF(AD16=AD23,IF(AI16=AI23,IF(AN16=AN23,0,IF(AN16&lt;AN23,1,0)),IF(AI16&lt;AI23,1,0)),IF(AD16&lt;AD23,1,0)),0)</f>
        <v>#VALUE!</v>
      </c>
      <c r="AV16" s="1" t="e">
        <f>IF(AQ16=AQ24,IF(AD16=AD24,IF(AI16=AI24,IF(AN16=AN24,0,IF(AN16&lt;AN24,1,0)),IF(AI16&lt;AI24,1,0)),IF(AD16&lt;AD24,1,0)),0)+IF(AQ16=AQ25,IF(AD16=AD25,IF(AI16=AI25,IF(AN16=AN25,0,IF(AN16&lt;AN25,1,0)),IF(AI16&lt;AI25,1,0)),IF(AD16&lt;AD25,1,0)),0)+IF(AQ16=AQ26,IF(AD16=AD26,IF(AI16=AI26,IF(AN16=AN26,0,IF(AN16&lt;AN26,1,0)),IF(AI16&lt;AI26,1,0)),IF(AD16&lt;AD26,1,0)),0)+IF(AQ16=AQ27,IF(AD16=AD27,IF(AI16=AI27,IF(AN16=AN27,0,IF(AN16&lt;AN27,1,0)),IF(AI16&lt;AI27,1,0)),IF(AD16&lt;AD27,1,0)),0)+IF(AQ16=AQ28,IF(AD16=AD28,IF(AI16=AI28,IF(AN16=AN28,0,IF(AN16&lt;AN28,1,0)),IF(AI16&lt;AI28,1,0)),IF(AD16&lt;AD28,1,0)),0)+IF(AQ16=AQ29,IF(AD16=AD29,IF(AI16=AI29,IF(AN16=AN29,0,IF(AN16&lt;AN29,1,0)),IF(AI16&lt;AI29,1,0)),IF(AD16&lt;AD29,1,0)),0)</f>
        <v>#VALUE!</v>
      </c>
      <c r="AW16" s="1" t="e">
        <f>IF(AND(AS16=AS10,P16&gt;P10),1,0)+IF(AND(AS16=AS11,P16&gt;P11),1,0)+IF(AND(AS16=AS12,P16&gt;P12),1,0)+IF(AND(AS16=AS13,P16&gt;P13),1,0)+IF(AND(AS16=AS14,P16&gt;P14),1,0)+IF(AND(AS16=AS15,P16&gt;P15),1,0)+IF(AND(AS16=AS16,P16&gt;P16),1,0)+IF(AND(AS16=AS17,P16&gt;P17),1,0)+IF(AND(AS16=AS18,P16&gt;P18),1,0)+IF(AND(AS16=AS19,P16&gt;P19),1,0)+IF(AND(AS16=AS20,P16&gt;P20),1,0)+IF(AND(AS16=AS21,P16&gt;P21),1,0)+IF(AND(AS16=AS22,P16&gt;P22),1,0)+IF(AND(AS16=AS23,P16&gt;P23),1,0)+IF(AND(AS16=AS24,P16&gt;P24),1,0)+IF(AND(AS16=AS25,P16&gt;P25),1,0)+IF(AND(AS16=AS26,P16&gt;P26),1,0)+IF(AND(AS16=AS27,P16&gt;P27),1,0)+IF(AND(AS16=AS28,P16&gt;P28),1,0)+IF(AND(AS16=AS29,P16&gt;P29),1,0)+AS16</f>
        <v>#VALUE!</v>
      </c>
      <c r="AX16" s="1" t="e">
        <f t="shared" si="16"/>
        <v>#VALUE!</v>
      </c>
      <c r="AY16" s="1" t="e">
        <f>IF(OR(R16=1,T16=1),0,IF(RANK(AX16,AX10:AX71,0)=1,10,IF(RANK(AX16,AX10:AX71,0)=2,5,IF(RANK(AX16,AX10:AX71,0)=3,4,IF(RANK(AX16,AX10:AX71,0)=4,3,IF(RANK(AX16,AX10:AX71,0)=5,2,0))))))</f>
        <v>#VALUE!</v>
      </c>
      <c r="AZ16" s="100" t="e">
        <f>IF(AW10=7,AR10,0)+IF(AW11=7,AR11,0)+IF(AW12=7,AR12,0)+IF(AW13=7,AR13,0)+IF(AW14=7,AR14,0)+IF(AW15=7,AR15,0)+IF(AW16=7,AR16,0)+IF(AW17=7,AR17,0)+IF(AW18=7,AR18,0)+IF(AW19=7,AR19,0)+IF(AW20=7,AR20,0)+IF(AW21=7,AR21,0)+IF(AW22=7,AR22,0)+IF(AW23=7,AR23,0)+IF(AW24=7,AR24,0)+IF(AW25=7,AR25,0)+IF(AW26=7,AR26,0)+IF(AW27=7,AR27,0)+IF(AW28=7,AR28,0)+IF(AW29=7,AR29,0)</f>
        <v>#VALUE!</v>
      </c>
      <c r="BA16" s="98" t="e">
        <f>IF(AW10=7,AS10,0)+IF(AW11=7,AS11,0)+IF(AW12=7,AS12,0)+IF(AW13=7,AS13,0)+IF(AW14=7,AS14,0)+IF(AW15=7,AS15,0)+IF(AW16=7,AS16,0)+IF(AW17=7,AS17,0)+IF(AW18=7,AS18,0)+IF(AW19=7,AS19,0)+IF(AW20=7,AS20,0)+IF(AW21=7,AS21,0)+IF(AW22=7,AS22,0)+IF(AW23=7,AS23,0)+IF(AW24=7,AS24,0)+IF(AW25=7,AS25,0)+IF(AW26=7,AS26,0)+IF(AW27=7,AS27,0)+IF(AW28=7,AS28,0)+IF(AW29=7,AS29,0)</f>
        <v>#VALUE!</v>
      </c>
      <c r="BB16" s="98" t="e">
        <f>IF(AW10=7,O10,IF(AW11=7,O11,IF(AW12=7,O12,IF(AW13=7,O13,IF(AW14=7,O14,IF(AW15=7,O15,IF(AW16=7,O16,BC16)))))))</f>
        <v>#VALUE!</v>
      </c>
      <c r="BC16" s="98" t="e">
        <f>IF(AW17=7,O17,IF(AW18=7,O18,IF(AW19=7,O19,IF(AW20=7,O20,IF(AW21=7,O21,IF(AW22=7,O22,IF(AW23=7,O23,BD16)))))))</f>
        <v>#VALUE!</v>
      </c>
      <c r="BD16" s="98" t="e">
        <f>IF(AW24=7,O24,IF(AW25=7,O25,IF(AW26=7,O26,IF(AW27=7,O27,IF(AW28=7,O28,IF(AW29=7,O29,""))))))</f>
        <v>#VALUE!</v>
      </c>
      <c r="BE16" s="98" t="e">
        <f>IF(AW10=7,P10,0)+IF(AW11=7,P11,0)+IF(AW12=7,P12,0)+IF(AW13=7,P13,0)+IF(AW14=7,P14,0)+IF(AW15=7,P15,0)+IF(AW16=7,P16,0)+IF(AW17=7,P17,0)+IF(AW18=7,P18,0)+IF(AW19=7,P19,0)+IF(AW20=7,P20,0)+IF(AW21=7,P21,0)+IF(AW22=7,P22,0)+IF(AW23=7,P23,0)+IF(AW24=7,P24,0)+IF(AW25=7,P25,0)+IF(AW26=7,P26,0)+IF(AW27=7,P27,0)+IF(AW28=7,P28,0)+IF(AW29=7,P29,0)</f>
        <v>#VALUE!</v>
      </c>
      <c r="BF16" s="98" t="e">
        <f>IF(AW10=7,R10,0)+IF(AW11=7,R11,0)+IF(AW12=7,R12,0)+IF(AW13=7,R13,0)+IF(AW14=7,R14,0)+IF(AW15=7,R15,0)+IF(AW16=7,R16,0)+IF(AW17=7,R17,0)+IF(AW18=7,R18,0)+IF(AW19=7,R19,0)+IF(AW20=7,R20,0)+IF(AW21=7,R21,0)+IF(AW22=7,R22,0)+IF(AW23=7,R23,0)+IF(AW24=7,R24,0)+IF(AW25=7,R25,0)+IF(AW26=7,R26,0)+IF(AW27=7,R27,0)+IF(AW28=7,R28,0)+IF(AW29=7,R29,0)</f>
        <v>#VALUE!</v>
      </c>
      <c r="BG16" s="98" t="e">
        <f>IF(AW10=7,T10,0)+IF(AW11=7,T11,0)+IF(AW12=7,T12,0)+IF(AW13=7,T13,0)+IF(AW14=7,T14,0)+IF(AW15=7,T15,0)+IF(AW16=7,T16,0)+IF(AW17=7,T17,0)+IF(AW18=7,T18,0)+IF(AW19=7,T19,0)+IF(AW20=7,T20,0)+IF(AW21=7,T21,0)+IF(AW22=7,T22,0)+IF(AW23=7,T23,0)+IF(AW24=7,T24,0)+IF(AW25=7,T25,0)+IF(AW26=7,T26,0)+IF(AW27=7,T27,0)+IF(AW28=7,T28,0)+IF(AW29=7,T29,0)</f>
        <v>#VALUE!</v>
      </c>
      <c r="BH16" s="98" t="e">
        <f>IF(AW10=7,W10,0)+IF(AW11=7,W11,0)+IF(AW12=7,W12,0)+IF(AW13=7,W13,0)+IF(AW14=7,W14,0)+IF(AW15=7,W15,0)+IF(AW16=7,W16,0)+IF(AW17=7,W17,0)+IF(AW18=7,W18,0)+IF(AW19=7,W19,0)+IF(AW20=7,W20,0)+IF(AW21=7,W21,0)+IF(AW22=7,W22,0)+IF(AW23=7,W23,0)+IF(AW24=7,W24,0)+IF(AW25=7,W25,0)+IF(AW26=7,W26,0)+IF(AW27=7,W27,0)+IF(AW28=7,W28,0)+IF(AW29=7,W29,0)</f>
        <v>#VALUE!</v>
      </c>
      <c r="BI16" s="98" t="e">
        <f>IF(AW10=7,Z10,0)+IF(AW11=7,Z11,0)+IF(AW12=7,Z12,0)+IF(AW13=7,Z13,0)+IF(AW14=7,Z14,0)+IF(AW15=7,Z15,0)+IF(AW16=7,Z16,0)+IF(AW17=7,Z17,0)+IF(AW18=7,Z18,0)+IF(AW19=7,Z19,0)+IF(AW20=7,Z20,0)+IF(AW21=7,Z21,0)+IF(AW22=7,Z22,0)+IF(AW23=7,Z23,0)+IF(AW24=7,Z24,0)+IF(AW25=7,Z25,0)+IF(AW26=7,Z26,0)+IF(AW27=7,Z27,0)+IF(AW28=7,Z28,0)+IF(AW29=7,Z29,0)</f>
        <v>#VALUE!</v>
      </c>
      <c r="BJ16" s="98" t="e">
        <f>IF(AW10=7,AD10,0)+IF(AW11=7,AD11,0)+IF(AW12=7,AD12,0)+IF(AW13=7,AD13,0)+IF(AW14=7,AD14,0)+IF(AW15=7,AD15,0)+IF(AW16=7,AD16,0)+IF(AW17=7,AD17,0)+IF(AW18=7,AD18,0)+IF(AW19=7,AD19,0)+IF(AW20=7,AD20,0)+IF(AW21=7,AD21,0)+IF(AW22=7,AD22,0)+IF(AW23=7,AD23,0)+IF(AW24=7,AD24,0)+IF(AW25=7,AD25,0)+IF(AW26=7,AD26,0)+IF(AW27=7,AD27,0)+IF(AW28=7,AD28,0)+IF(AW29=7,AD29,0)</f>
        <v>#VALUE!</v>
      </c>
      <c r="BK16" s="98" t="e">
        <f>IF(AW10=7,AI10,0)+IF(AW11=7,AI11,0)+IF(AW12=7,AI12,0)+IF(AW13=7,AI13,0)+IF(AW14=7,AI14,0)+IF(AW15=7,AI15,0)+IF(AW16=7,AI16,0)+IF(AW17=7,AI17,0)+IF(AW18=7,AI18,0)+IF(AW19=7,AI19,0)+IF(AW20=7,AI20,0)+IF(AW21=7,AI21,0)+IF(AW22=7,AI22,0)+IF(AW23=7,AI23,0)+IF(AW24=7,AI24,0)+IF(AW25=7,AI25,0)+IF(AW26=7,AI26,0)+IF(AW27=7,AI27,0)+IF(AW28=7,AI28,0)+IF(AW29=7,AI29,0)</f>
        <v>#VALUE!</v>
      </c>
      <c r="BL16" s="99" t="e">
        <f>IF(AW10=7,AN10,0)+IF(AW11=7,AN11,0)+IF(AW12=7,AN12,0)+IF(AW13=7,AN13,0)+IF(AW14=7,AN14,0)+IF(AW15=7,AN15,0)+IF(AW16=7,AN16,0)+IF(AW17=7,AN17,0)+IF(AW18=7,AN18,0)+IF(AW19=7,AN19,0)+IF(AW20=7,AN20,0)+IF(AW21=7,AN21,0)+IF(AW22=7,AN22,0)+IF(AW23=7,AN23,0)+IF(AW24=7,AN24,0)+IF(AW25=7,AN25,0)+IF(AW26=7,AN26,0)+IF(AW27=7,AN27,0)+IF(AW28=7,AN28,0)+IF(AW29=7,AN29,0)</f>
        <v>#VALUE!</v>
      </c>
      <c r="BM16" s="98" t="str">
        <f>[2]DB!CX16</f>
        <v>Cork</v>
      </c>
      <c r="BN16" s="98">
        <f>IF(BM16=O10,P10,0)+IF(BM16=O11,P11,0)+IF(BM16=O12,P12,0)+IF(BM16=O13,P13,0)+IF(BM16=O14,P14,0)+IF(BM16=O15,P15,0)+IF(BM16=O16,P16,0)+IF(BM16=O17,P17,0)+IF(BM16=O18,P18,0)+IF(BM16=O19,P19,0)+IF(BM16=O20,P20,0)+IF(BM16=O21,P21,0)+IF(BM16=O22,P22,0)+IF(BM16=O23,P23,0)+IF(BM16=O24,P24,0)+IF(BM16=O25,P25,0)+IF(BM16=O26,P26,0)+IF(BM16=O27,P27,0)+IF(BM16=O28,P28,0)+IF(BM16=O29,P29,0)+IF(BM16=O31,P31,0)+IF(BM16=O32,P32,0)+IF(BM16=O33,P33,0)+IF(BM16=O34,P34,0)+IF(BM16=O35,P35,0)+IF(BM16=O36,P36,0)+IF(BM16=O37,P37,0)+IF(BM16=O38,P38,0)+IF(BM16=O39,P39,0)+IF(BM16=O40,P40,0)+BO16</f>
        <v>8</v>
      </c>
      <c r="BO16" s="98">
        <f>IF(BM16=O41,P41,0)+IF(BM16=O42,P42,0)+IF(BM16=O43,P43,0)+IF(BM16=O44,P44,0)+IF(BM16=O45,P45,0)+IF(BM16=O46,P46,0)+IF(BM16=O47,P47,0)+IF(BM16=O48,P48,0)+IF(BM16=O49,P49,0)+IF(BM16=O50,P50,0)+IF(BM16=O52,P52,0)+IF(BM16=O53,P53,0)+IF(BM16=O54,P54,0)+IF(BM16=O55,P55,0)+IF(BM16=O56,P56,0)+IF(BM16=O57,P57,0)+IF(BM16=O58,P58,0)+IF(BM16=O59,P59,0)+IF(BM16=O60,P60,0)+IF(BM16=O61,P61,0)+IF(BM16=O62,P62,0)+IF(BM16=O63,P63,0)+IF(BM16=O64,P64,0)+IF(BM16=O65,P65,0)+IF(BM16=O66,P66,0)+IF(BM16=O67,P67,0)+IF(BM16=O68,P68,0)+IF(BM16=O69,P69,0)+IF(BM16=O70,P70,0)+IF(BM16=O71,P71,0)</f>
        <v>0</v>
      </c>
      <c r="BP16" s="98">
        <f>[2]DB!DF16</f>
        <v>0</v>
      </c>
      <c r="BQ16" s="98">
        <f>IF(BM16=O10,R10,0)+IF(BM16=O11,R11,0)+IF(BM16=O12,R12,0)+IF(BM16=O13,R13,0)+IF(BM16=O14,R14,0)+IF(BM16=O15,R15,0)+IF(BM16=O16,R16,0)+IF(BM16=O17,R17,0)+IF(BM16=O18,R18,0)+IF(BM16=O19,R19,0)+IF(BM16=O20,R20,0)+IF(BM16=O21,R21,0)+IF(BM16=O22,R22,0)+IF(BM16=O23,R23,0)+IF(BM16=O24,R24,0)+IF(BM16=O25,R25,0)+IF(BM16=O26,R26,0)+IF(BM16=O27,R27,0)+IF(BM16=O28,R28,0)+IF(BM16=O29,R29,0)+IF(BM16=O31,R31,0)+IF(BM16=O32,R32,0)+IF(BM16=O33,R33,0)+IF(BM16=O34,R34,0)+IF(BM16=O35,R35,0)+IF(BM16=O36,R36,0)+IF(BM16=O37,R37,0)+IF(BM16=O38,R38,0)+IF(BM16=O39,R39,0)+IF(BM16=O40,R40,0)+BR16</f>
        <v>0</v>
      </c>
      <c r="BR16" s="98">
        <f>IF(BM16=O41,R41,0)+IF(BM16=O42,R42,0)+IF(BM16=O43,R43,0)+IF(BM16=O44,R44,0)+IF(BM16=O45,R45,0)+IF(BM16=O46,R46,0)+IF(BM16=O47,R47,0)+IF(BM16=O48,R48,0)+IF(BM16=O49,R49,0)+IF(BM16=O50,R50,0)+IF(BM16=O52,R52,0)+IF(BM16=O53,R53,0)+IF(BM16=O54,R54,0)+IF(BM16=O55,R55,0)+IF(BM16=O56,R56,0)+IF(BM16=O57,R57,0)+IF(BM16=O58,R58,0)+IF(BM16=O59,R59,0)+IF(BM16=O60,R60,0)+IF(BM16=O61,R61,0)+IF(BM16=O62,R62,0)+IF(BM16=O63,R63,0)+IF(BM16=O64,R64,0)+IF(BM16=O65,R65,0)+IF(BM16=O66,R66,0)+IF(BM16=O67,R67,0)+IF(BM16=O68,R68,0)+IF(BM16=O69,R69,0)+IF(BM16=O70,R70,0)+IF(BM16=O71,R71,0)</f>
        <v>0</v>
      </c>
      <c r="BS16" s="98">
        <v>0</v>
      </c>
      <c r="BT16" s="98">
        <f>IF(BM16=O10,T10,0)+IF(BM16=O11,T11,0)+IF(BM16=O12,T12,0)+IF(BM16=O13,T13,0)+IF(BM16=O14,T14,0)+IF(BM16=O15,T15,0)+IF(BM16=O16,T16,0)+IF(BM16=O17,T17,0)+IF(BM16=O18,T18,0)+IF(BM16=O19,T19,0)+IF(BM16=O20,T20,0)+IF(BM16=O21,T21,0)+IF(BM16=O22,T22,0)+IF(BM16=O23,T23,0)+IF(BM16=O24,T24,0)+IF(BM16=O25,T25,0)+IF(BM16=O26,T26,0)+IF(BM16=O27,T27,0)+IF(BM16=O28,T28,0)+IF(BM16=O29,T29,0)+IF(BM16=O31,T31,0)+IF(BM16=O32,T32,0)+IF(BM16=O33,T33,0)+IF(BM16=O34,T34,0)+IF(BM16=O35,T35,0)+IF(BM16=O36,T36,0)+IF(BM16=O37,T37,0)+IF(BM16=O38,T38,0)+IF(BM16=O39,T39,0)+IF(BM16=O40,T40,0)+BU16</f>
        <v>0</v>
      </c>
      <c r="BU16" s="98">
        <f>IF(BM16=O41,T41,0)+IF(BM16=O42,T42,0)+IF(BM16=O43,T43,0)+IF(BM16=O44,T44,0)+IF(BM16=O45,T45,0)+IF(BM16=O46,T46,0)+IF(BM16=O47,T47,0)+IF(BM16=O48,T48,0)+IF(BM16=O49,T49,0)+IF(BM16=O50,T50,0)+IF(BM16=O52,T52,0)+IF(BM16=O53,T53,0)+IF(BM16=O54,T54,0)+IF(BM16=O55,T55,0)+IF(BM16=O56,T56,0)+IF(BM16=O57,T57,0)+IF(BM16=O58,T58,0)+IF(BM16=O59,T59,0)+IF(BM16=O60,T60,0)+IF(BM16=O61,T61,0)+IF(BM16=O62,T62,0)+IF(BM16=O63,T63,0)+IF(BM16=O64,T64,0)+IF(BM16=O65,T65,0)+IF(BM16=O66,T66,0)+IF(BM16=O67,T67,0)+IF(BM16=O68,T68,0)+IF(BM16=O69,T69,0)+IF(BM16=O70,T70,0)+IF(BM16=O71,T71,0)</f>
        <v>0</v>
      </c>
      <c r="BV16" s="98">
        <f>[2]DB!DJ16</f>
        <v>0</v>
      </c>
      <c r="BW16" s="98" t="e">
        <f>IF(AND(BQ16=0,BT16=0),IF(BM16=O10,AY10,0)+IF(BM16=O11,AY11,0)+IF(BM16=O12,AY12,0)+IF(BM16=O13,AY13,0)+IF(BM16=O14,AY14,0)+IF(BM16=O15,AY15,0)+IF(BM16=O16,AY16,0)+IF(BM16=O17,AY17,0)+IF(BM16=O18,AY18,0)+IF(BM16=O19,AY19,0)+IF(BM16=O20,AY20,0)+IF(BM16=O21,AY21,0)+IF(BM16=O22,AY22,0)+IF(BM16=O23,AY23,0)+IF(BM16=O24,AY24,0)+IF(BM16=O25,AY25,0)+IF(BM16=O26,AY26,0)+IF(BM16=O27,AY27,0)+IF(BM16=O28,AY28,0)+IF(BM16=O29,AY29,0)+IF(BM16=O31,AY31,0)+IF(BM16=O32,AY32,0)+IF(BM16=O33,AY33,0)+IF(BM16=O34,AY34,0)+IF(BM16=O35,AY35,0)+IF(BM16=O36,AY36,0)+IF(BM16=O37,AY37,0)+IF(BM16=O38,AY38,0)+IF(BM16=O39,AY39,0)+IF(BM16=O40,AY40,0)+BX16,0)</f>
        <v>#VALUE!</v>
      </c>
      <c r="BX16" s="98">
        <f>IF(BM16=O41,AY41,0)+IF(BM16=O42,AY42,0)+IF(BM16=O43,AY43,0)+IF(BM16=O44,AY44,0)+IF(BM16=O45,AY45,0)+IF(BM16=O46,AY46,0)+IF(BM16=O47,AY47,0)+IF(BM16=O48,AY48,0)+IF(BM16=O49,AY49,0)+IF(BM16=O50,AY50,0)+IF(BM16=O52,AY52,0)+IF(BM16=O53,AY53,0)+IF(BM16=O54,AY54,0)+IF(BM16=O55,AY55,0)+IF(BM16=O56,AY56,0)+IF(BM16=O57,AY57,0)+IF(BM16=O58,AY58,0)+IF(BM16=O59,AY59,0)+IF(BM16=O60,AY60,0)+IF(BM16=O61,AY61,0)+IF(BM16=O62,AY62,0)+IF(BM16=O63,AY63,0)+IF(BM16=O64,AY64,0)+IF(BM16=O65,AY65,0)+IF(BM16=O66,AY66,0)+IF(BM16=O67,AY67,0)+IF(BM16=O68,AY68,0)+IF(BM16=O69,AY69,0)+IF(BM16=O70,AY70,0)+IF(BM16=O71,AY71,0)</f>
        <v>0</v>
      </c>
      <c r="BY16" s="98">
        <f>[2]DB!DL16</f>
        <v>2</v>
      </c>
      <c r="BZ16" s="98" t="e">
        <f t="shared" si="4"/>
        <v>#VALUE!</v>
      </c>
      <c r="CA16" s="98">
        <f>[2]DB!DN16</f>
        <v>0</v>
      </c>
      <c r="CB16" s="98" t="e">
        <f t="shared" si="5"/>
        <v>#VALUE!</v>
      </c>
      <c r="CC16" s="98">
        <f>[2]DB!DP16</f>
        <v>0</v>
      </c>
      <c r="CD16" s="98" t="e">
        <f t="shared" si="6"/>
        <v>#VALUE!</v>
      </c>
      <c r="CE16" s="98">
        <f>[2]DB!DR16</f>
        <v>0</v>
      </c>
      <c r="CF16" s="98" t="e">
        <f t="shared" si="7"/>
        <v>#VALUE!</v>
      </c>
      <c r="CG16" s="98">
        <f>[2]DB!DT16</f>
        <v>0</v>
      </c>
      <c r="CH16" s="98" t="e">
        <f t="shared" si="8"/>
        <v>#VALUE!</v>
      </c>
      <c r="CI16" s="98">
        <f>[2]DB!DV16</f>
        <v>20</v>
      </c>
      <c r="CJ16" s="98" t="e">
        <f t="shared" si="17"/>
        <v>#VALUE!</v>
      </c>
      <c r="CK16" s="98" t="e">
        <f t="shared" si="18"/>
        <v>#VALUE!</v>
      </c>
      <c r="CL16" s="98" t="e">
        <f>RANK(CJ16,CJ10:CJ69,0)</f>
        <v>#VALUE!</v>
      </c>
      <c r="CM16" s="98" t="e">
        <f>IF(AND(CL16=CL10,CK16&lt;CK10),1,0)+IF(AND(CL16=CL11,CK16&lt;CK11),1,0)+IF(AND(CL16=CL12,CK16&lt;CK12),1,0)+IF(AND(CL16=CL13,CK16&lt;CK13),1,0)+IF(AND(CL16=CL14,CK16&lt;CK14),1,0)+IF(AND(CL16=CL15,CK16&lt;CK15),1,0)+IF(AND(CL16=CL16,CK16&lt;CK16),1,0)+IF(AND(CL16=CL17,CK16&lt;CK17),1,0)+IF(AND(CL16=CL18,CK16&lt;CK18),1,0)+IF(AND(CL16=CL19,CK16&lt;CK19),1,0)+IF(AND(CL16=CL20,CK16&lt;CK20),1,0)+IF(AND(CL16=CL21,CK16&lt;CK21),1,0)+IF(AND(CL16=CL22,CK16&lt;CK22),1,0)+IF(AND(CL16=CL23,CK16&lt;CK23),1,0)+IF(AND(CL16=CL24,CK16&lt;CK24),1,0)+IF(AND(CL16=CL25,CK16&lt;CK25),1,0)+IF(AND(CL16=CL26,CK16&lt;CK26),1,0)+IF(AND(CL16=CL27,CK16&lt;CK27),1,0)+IF(AND(CL16=CL28,CK16&lt;CK28),1,0)+IF(AND(CL16=CL29,CK16&lt;CK29),1,0)+CN16+CO16</f>
        <v>#VALUE!</v>
      </c>
      <c r="CN16" s="98" t="e">
        <f>IF(AND(CL16=CL30,CK16&lt;CK30),1,0)+IF(AND(CL16=CL31,CK16&lt;CK31),1,0)+IF(AND(CL16=CL32,CK16&lt;CK32),1,0)+IF(AND(CL16=CL33,CK16&lt;CK33),1,0)+IF(AND(CL16=CL34,CK16&lt;CK34),1,0)+IF(AND(CL16=CL35,CK16&lt;CK35),1,0)+IF(AND(CL16=CL36,CK16&lt;CK36),1,0)+IF(AND(CL16=CL37,CK16&lt;CK37),1,0)+IF(AND(CL16=CL38,CK16&lt;CK38),1,0)+IF(AND(CL16=CL39,CK16&lt;CK39),1,0)+IF(AND(CL16=CL40,CK16&lt;CK40),1,0)+IF(AND(CL16=CL41,CK16&lt;CK41),1,0)+IF(AND(CL16=CL42,CK16&lt;CK42),1,0)+IF(AND(CL16=CL43,CK16&lt;CK43),1,0)+IF(AND(CL16=CL44,CK16&lt;CK44),1,0)+IF(AND(CL16=CL45,CK16&lt;CK45),1,0)+IF(AND(CL16=CL46,CK16&lt;CK46),1,0)+IF(AND(CL16=CL47,CK16&lt;CK47),1,0)+IF(AND(CL16=CL48,CK16&lt;CK48),1,0)+IF(AND(CL16=CL49,CK16&lt;CK49),1,0)</f>
        <v>#VALUE!</v>
      </c>
      <c r="CO16" s="98" t="e">
        <f>IF(AND(CL16=CL50,CK16&lt;CK50),1,0)+IF(AND(CL16=CL51,CK16&lt;CK51),1,0)+IF(AND(CL16=CL52,CK16&lt;CK52),1,0)+IF(AND(CL16=CL53,CK16&lt;CK53),1,0)+IF(AND(CL16=CL54,CK16&lt;CK54),1,0)+IF(AND(CL16=CL55,CK16&lt;CK55),1,0)+IF(AND(CL16=CL56,CK16&lt;CK56),1,0)+IF(AND(CL16=CL57,CK16&lt;CK57),1,0)+IF(AND(CL16=CL58,CK16&lt;CK58),1,0)+IF(AND(CL16=CL59,CK16&lt;CK59),1,0)+IF(AND(CL16=CL60,CK16&lt;CK60),1,0)+IF(AND(CL16=CL61,CK16&lt;CK61),1,0)+IF(AND(CL16=CL62,CK16&lt;CK62),1,0)+IF(AND(CL16=CL63,CK16&lt;CK63),1,0)+IF(AND(CL16=CL64,CK16&lt;CK64),1,0)+IF(AND(CL16=CL65,CK16&lt;CK65),1,0)+IF(AND(CL16=CL66,CK16&lt;CK66),1,0)+IF(AND(CL16=CL67,CK16&lt;CK67),1,0)+IF(AND(CL16=CL68,CK16&lt;CK68),1,0)+IF(AND(CL16=CL69,CK16&lt;CK69),1,0)</f>
        <v>#VALUE!</v>
      </c>
      <c r="CP16" s="98">
        <f>[2]DB!CV16</f>
        <v>6</v>
      </c>
      <c r="CQ16" s="98" t="e">
        <f t="shared" si="9"/>
        <v>#VALUE!</v>
      </c>
      <c r="CR16" s="98" t="e">
        <f t="shared" si="19"/>
        <v>#VALUE!</v>
      </c>
      <c r="CS16" s="98" t="e">
        <f>IF(AND(CQ16=CQ10,BN16&gt;BN10),1,0)+IF(AND(CQ16=CQ11,BN16&gt;BN11),1,0)+IF(AND(CQ16=CQ12,BN16&gt;BN12),1,0)+IF(AND(CQ16=CQ13,BN16&gt;BN13),1,0)+IF(AND(CQ16=CQ14,BN16&gt;BN14),1,0)+IF(AND(CQ16=CQ15,BN16&gt;BN15),1,0)+IF(AND(CQ16=CQ16,BN16&gt;BN16),1,0)+IF(AND(CQ16=CQ17,BN16&gt;BN17),1,0)+IF(AND(CQ16=CQ18,BN16&gt;BN18),1,0)+IF(AND(CQ16=CQ19,BN16&gt;BN19),1,0)+IF(AND(CQ16=CQ20,BN16&gt;BN20),1,0)+IF(AND(CQ16=CQ21,BN16&gt;BN21),1,0)+IF(AND(CQ16=CQ22,BN16&gt;BN22),1,0)+IF(AND(CQ16=CQ23,BN16&gt;BN23),1,0)+IF(AND(CQ16=CQ24,BN16&gt;BN24),1,0)+IF(AND(CQ16=CQ25,BN16&gt;BN25),1,0)+IF(AND(CQ16=CQ26,BN16&gt;BN26),1,0)+IF(AND(CQ16=CQ27,BN16&gt;BN27),1,0)+IF(AND(CQ16=CQ28,BN16&gt;BN28),1,0)+IF(AND(CQ16=CQ29,BN16&gt;BN29),1,0)+CT16+CU16</f>
        <v>#VALUE!</v>
      </c>
      <c r="CT16" s="98" t="e">
        <f>IF(AND(CQ16=CQ30,BN16&gt;BN30),1,0)+IF(AND(CQ16=CQ31,BN16&gt;BN31),1,0)+IF(AND(CQ16=CQ32,BN16&gt;BN32),1,0)+IF(AND(CQ16=CQ33,BN16&gt;BN33),1,0)+IF(AND(CQ16=CQ34,BN16&gt;BN34),1,0)+IF(AND(CQ16=CQ35,BN16&gt;BN35),1,0)+IF(AND(CQ16=CQ36,BN16&gt;BN36),1,0)+IF(AND(CQ16=CQ37,BN16&gt;BN37),1,0)+IF(AND(CQ16=CQ38,BN16&gt;BN38),1,0)+IF(AND(CQ16=CQ39,BN16&gt;BN39),1,0)+IF(AND(CQ16=CQ40,BN16&gt;BN40),1,0)+IF(AND(CQ16=CQ41,BN16&gt;BN41),1,0)+IF(AND(CQ16=CQ42,BN16&gt;BN42),1,0)+IF(AND(CQ16=CQ43,BN16&gt;BN43),1,0)+IF(AND(CQ16=CQ44,BN16&gt;BN44),1,0)+IF(AND(CQ16=CQ45,BN16&gt;BN45),1,0)+IF(AND(CQ16=CQ46,BN16&gt;BN46),1,0)+IF(AND(CQ16=CQ47,BN16&gt;BN47),1,0)+IF(AND(CQ16=CQ48,BN16&gt;BN48),1,0)+IF(AND(CQ16=CQ49,BN16&gt;BN49),1,0)</f>
        <v>#VALUE!</v>
      </c>
      <c r="CU16" s="99" t="e">
        <f>IF(AND(CQ16=CQ50,BN16&gt;BN50),1,0)+IF(AND(CQ16=CQ51,BN16&gt;BN51),1,0)+IF(AND(CQ16=CQ52,BN16&gt;BN52),1,0)+IF(AND(CQ16=CQ53,BN16&gt;BN53),1,0)+IF(AND(CQ16=CQ54,BN16&gt;BN54),1,0)+IF(AND(CQ16=CQ55,BN16&gt;BN55),1,0)+IF(AND(CQ16=CQ56,BN16&gt;BN56),1,0)+IF(AND(CQ16=CQ57,BN16&gt;BN57),1,0)+IF(AND(CQ16=CQ58,BN16&gt;BN58),1,0)+IF(AND(CQ16=CQ59,BN16&gt;BN59),1,0)+IF(AND(CQ16=CQ60,BN16&gt;BN60),1,0)+IF(AND(CQ16=CQ61,BN16&gt;BN61),1,0)+IF(AND(CQ16=CQ62,BN16&gt;BN62),1,0)+IF(AND(CQ16=CQ63,BN16&gt;BN63),1,0)+IF(AND(CQ16=CQ64,BN16&gt;BN64),1,0)+IF(AND(CQ16=CQ65,BN16&gt;BN65),1,0)+IF(AND(CQ16=CQ66,BN16&gt;BN66),1,0)+IF(AND(CQ16=CQ67,BN16&gt;BN67),1,0)+IF(AND(CQ16=CQ68,BN16&gt;BN68),1,0)+IF(AND(CQ16=CQ69,BN16&gt;BN69),1,0)</f>
        <v>#VALUE!</v>
      </c>
      <c r="CV16" s="100" t="e">
        <f>IF(CR10=7,CQ10,0)+IF(CR11=7,CQ11,0)+IF(CR12=7,CQ12,0)+IF(CR13=7,CQ13,0)+IF(CR14=7,CQ14,0)+IF(CR15=7,CQ15,0)+IF(CR16=7,CQ16,0)+IF(CR17=7,CQ17,0)+IF(CR18=7,CQ18,0)+IF(CR19=7,CQ19,0)+IF(CR20=7,CQ20,0)+IF(CR21=7,CQ21,0)+IF(CR22=7,CQ22,0)+IF(CR23=7,CQ23,0)+IF(CR24=7,CQ24,0)+IF(CR25=7,CQ25,0)+IF(CR26=7,CQ26,0)+IF(CR27=7,CQ27,0)+IF(CR28=7,CQ28,0)+IF(CR29=7,CQ29,0)+IF(CR30=7,CQ30,0)+IF(CR31=7,CQ31,0)+IF(CR32=7,CQ32,0)+IF(CR33=7,CQ33,0)+IF(CR34=7,CQ34,0)+IF(CR35=7,CQ35,0)+IF(CR36=7,CQ36,0)+IF(CR37=7,CQ37,0)+IF(CR38=7,CQ38,0)+IF(CR39=7,CQ39,0)+CW16</f>
        <v>#VALUE!</v>
      </c>
      <c r="CW16" s="98" t="e">
        <f>IF(CR40=7,CQ40,0)+IF(CR41=7,CQ41,0)+IF(CR42=7,CQ42,0)+IF(CR43=7,CQ43,0)+IF(CR44=7,CQ44,0)+IF(CR45=7,CQ45,0)+IF(CR46=7,CQ46,0)+IF(CR47=7,CQ47,0)+IF(CR48=7,CQ48,0)+IF(CR49=7,CQ49,0)+IF(CR50=7,CQ50,0)+IF(CR51=7,CQ51,0)+IF(CR52=7,CQ52,0)+IF(CR53=7,CQ53,0)+IF(CR54=7,CQ54,0)+IF(CR55=7,CQ55,0)+IF(CR56=7,CQ56,0)+IF(CR57=7,CQ57,0)+IF(CR58=7,CQ58,0)+IF(CR59=7,CQ59,0)+IF(CR60=7,CQ60,0)+IF(CR61=7,CQ61,0)+IF(CR62=7,CQ62,0)+IF(CR63=7,CQ63,0)+IF(CR64=7,CQ64,0)+IF(CR65=7,CQ65,0)+IF(CR66=7,CQ66,0)+IF(CR67=7,CQ67,0)+IF(CR68=7,CQ68,0)+IF(CR69=7,CQ69,0)</f>
        <v>#VALUE!</v>
      </c>
      <c r="CX16" s="98" t="e">
        <f>IF(CR10=7,BM10,IF(CR11=7,BM11,IF(CR12=7,BM12,IF(CR13=7,BM13,IF(CR14=7,BM14,IF(CR15=7,BM15,IF(CR16=7,BM16,IF(CR17=7,BM17,CY16))))))))</f>
        <v>#VALUE!</v>
      </c>
      <c r="CY16" s="98" t="e">
        <f>IF(CR18=7,BM18,IF(CR19=7,BM19,IF(CR20=7,BM20,IF(CR21=7,BM21,IF(CR22=7,BM22,IF(CR23=7,BM23,IF(CR24=7,BM24,IF(CR25=7,BM25,CZ16))))))))</f>
        <v>#VALUE!</v>
      </c>
      <c r="CZ16" s="98" t="e">
        <f>IF(CR26=7,BM26,IF(CR27=7,BM27,IF(CR28=7,BM28,IF(CR29=7,BM29,IF(CR30=7,BM30,IF(CR31=7,BM31,IF(CR32=7,BM32,IF(CR33=7,BM33,DA16))))))))</f>
        <v>#VALUE!</v>
      </c>
      <c r="DA16" s="98" t="e">
        <f>IF(CR34=7,BM34,IF(CR35=7,BM35,IF(CR36=7,BM36,IF(CR37=7,BM37,IF(CR38=7,BM38,IF(CR39=7,BM39,IF(CR40=7,BM40,IF(CR41=7,BM41,DB16))))))))</f>
        <v>#VALUE!</v>
      </c>
      <c r="DB16" s="98" t="e">
        <f>IF(CR42=7,BM42,IF(CR43=7,BM43,IF(CR44=7,BM44,IF(CR45=7,BM45,IF(CR46=7,BM46,IF(CR47=7,BM47,IF(CR48=7,BM48,IF(CR49=7,BM49,DC16))))))))</f>
        <v>#VALUE!</v>
      </c>
      <c r="DC16" s="98" t="e">
        <f>IF(CR50=7,BM50,IF(CR51=7,BM51,IF(CR52=7,BM52,IF(CR53=7,BM53,IF(CR54=7,BM54,IF(CR55=7,BM55,IF(CR56=7,BM56,IF(CR57=7,BM57,DD16))))))))</f>
        <v>#VALUE!</v>
      </c>
      <c r="DD16" s="98" t="e">
        <f>IF(CR58=7,BM58,IF(CR59=7,BM59,IF(CR60=7,BM60,IF(CR61=7,BM61,IF(CR62=7,BM62,IF(CR63=7,BM63,IF(CR64=7,BM64,IF(CR65=7,BM65,DE16))))))))</f>
        <v>#VALUE!</v>
      </c>
      <c r="DE16" s="98" t="e">
        <f>IF(CR66=7,BM66,IF(CR67=7,BM67,IF(CR68=7,BM68,BM69)))</f>
        <v>#VALUE!</v>
      </c>
      <c r="DF16" s="98" t="e">
        <f>IF(CR10=7,BQ10,0)+IF(CR11=7,BQ11,0)+IF(CR12=7,BQ12,0)+IF(CR13=7,BQ13,0)+IF(CR14=7,BQ14,0)+IF(CR15=7,BQ15,0)+IF(CR16=7,BQ16,0)+IF(CR17=7,BQ17,0)+IF(CR18=7,BQ18,0)+IF(CR19=7,BQ19,0)+IF(CR20=7,BQ20,0)+IF(CR21=7,BQ21,0)+IF(CR22=7,BQ22,0)+IF(CR23=7,BQ23,0)+IF(CR24=7,BQ24,0)+IF(CR25=7,BQ25,0)+IF(CR26=7,BQ26,0)+IF(CR27=7,BQ27,0)+IF(CR28=7,BQ28,0)+IF(CR29=7,BQ29,0)+IF(CR30=7,BQ30,0)+IF(CR31=7,BQ31,0)+IF(CR32=7,BQ32,0)+IF(CR33=7,BQ33,0)+IF(CR34=7,BQ34,0)+IF(CR35=7,BQ35,0)+IF(CR36=7,BQ36,0)+IF(CR37=7,BQ37,0)+IF(CR38=7,BQ38,0)+IF(CR39=7,BQ39,0)+DG16</f>
        <v>#VALUE!</v>
      </c>
      <c r="DG16" s="98" t="e">
        <f>IF(CR40=7,BQ40,0)+IF(CR41=7,BQ41,0)+IF(CR42=7,BQ42,0)+IF(CR43=7,BQ43,0)+IF(CR44=7,BQ44,0)+IF(CR45=7,BQ45,0)+IF(CR46=7,BQ46,0)+IF(CR47=7,BQ47,0)+IF(CR48=7,BQ48,0)+IF(CR49=7,BQ49,0)+IF(CR50=7,BQ50,0)+IF(CR51=7,BQ51,0)+IF(CR52=7,BQ52,0)+IF(CR53=7,BQ53,0)+IF(CR54=7,BQ54,0)+IF(CR55=7,BQ55,0)+IF(CR56=7,BQ56,0)+IF(CR57=7,BQ57,0)+IF(CR58=7,BQ58,0)+IF(CR59=7,BQ59,0)+IF(CR60=7,BQ60,0)+IF(CR61=7,BQ61,0)+IF(CR62=7,BQ62,0)+IF(CR63=7,BQ63,0)+IF(CR64=7,BQ64,0)+IF(CR65=7,BQ65,0)+IF(CR66=7,BQ66,0)+IF(CR67=7,BQ67,0)+IF(CR68=7,BQ68,0)+IF(CR69=7,BQ69,0)</f>
        <v>#VALUE!</v>
      </c>
      <c r="DH16" s="98" t="e">
        <f>IF(CR10=7,BT10,0)+IF(CR11=7,BT11,0)+IF(CR12=7,BT12,0)+IF(CR13=7,BT13,0)+IF(CR14=7,BT14,0)+IF(CR15=7,BT15,0)+IF(CR16=7,BT16,0)+IF(CR17=7,BT17,0)+IF(CR18=7,BT18,0)+IF(CR19=7,BT19,0)+IF(CR20=7,BT20,0)+IF(CR21=7,BT21,0)+IF(CR22=7,BT22,0)+IF(CR23=7,BT23,0)+IF(CR24=7,BT24,0)+IF(CR25=7,BT25,0)+IF(CR26=7,BT26,0)+IF(CR27=7,BT27,0)+IF(CR28=7,BT28,0)+IF(CR29=7,BT29,0)+IF(CR30=7,BT30,0)+IF(CR31=7,BT31,0)+IF(CR32=7,BT32,0)+IF(CR33=7,BT33,0)+IF(CR34=7,BT34,0)+IF(CR35=7,BT35,0)+IF(CR36=7,BT36,0)+IF(CR37=7,BT37,0)+IF(CR38=7,BT38,0)+IF(CR39=7,BT39,0)+DI16</f>
        <v>#VALUE!</v>
      </c>
      <c r="DI16" s="98" t="e">
        <f>IF(CR40=7,BT40,0)+IF(CR41=7,BT41,0)+IF(CR42=7,BT42,0)+IF(CR43=7,BT43,0)+IF(CR44=7,BT44,0)+IF(CR45=7,BT45,0)+IF(CR46=7,BT46,0)+IF(CR47=7,BT47,0)+IF(CR48=7,BT48,0)+IF(CR49=7,BT49,0)+IF(CR50=7,BT50,0)+IF(CR51=7,BT51,0)+IF(CR52=7,BT52,0)+IF(CR53=7,BT53,0)+IF(CR54=7,BT54,0)+IF(CR55=7,BT55,0)+IF(CR56=7,BT56,0)+IF(CR57=7,BT57,0)+IF(CR58=7,BT58,0)+IF(CR59=7,BT59,0)+IF(CR60=7,BT60,0)+IF(CR61=7,BT61,0)+IF(CR62=7,BT62,0)+IF(CR63=7,BT63,0)+IF(CR64=7,BT64,0)+IF(CR65=7,BT65,0)+IF(CR66=7,BT66,0)+IF(CR67=7,BT67,0)+IF(CR68=7,BT68,0)+IF(CR69=7,BT69,0)</f>
        <v>#VALUE!</v>
      </c>
      <c r="DJ16" s="98" t="e">
        <f>IF(CR10=7,BW10,0)+IF(CR11=7,BW11,0)+IF(CR12=7,BW12,0)+IF(CR13=7,BW13,0)+IF(CR14=7,BW14,0)+IF(CR15=7,BW15,0)+IF(CR16=7,BW16,0)+IF(CR17=7,BW17,0)+IF(CR18=7,BW18,0)+IF(CR19=7,BW19,0)+IF(CR20=7,BW20,0)+IF(CR21=7,BW21,0)+IF(CR22=7,BW22,0)+IF(CR23=7,BW23,0)+IF(CR24=7,BW24,0)+IF(CR25=7,BW25,0)+IF(CR26=7,BW26,0)+IF(CR27=7,BW27,0)+IF(CR28=7,BW28,0)+IF(CR29=7,BW29,0)+IF(CR30=7,BW30,0)+IF(CR31=7,BW31,0)+IF(CR32=7,BW32,0)+IF(CR33=7,BW33,0)+IF(CR34=7,BW34,0)+IF(CR35=7,BW35,0)+IF(CR36=7,BW36,0)+IF(CR37=7,BW37,0)+IF(CR38=7,BW38,0)+IF(CR39=7,BW39,0)+DK16</f>
        <v>#VALUE!</v>
      </c>
      <c r="DK16" s="98" t="e">
        <f>IF(CR40=7,BW40,0)+IF(CR41=7,BW41,0)+IF(CR42=7,BW42,0)+IF(CR43=7,BW43,0)+IF(CR44=7,BW44,0)+IF(CR45=7,BW45,0)+IF(CR46=7,BW46,0)+IF(CR47=7,BW47,0)+IF(CR48=7,BW48,0)+IF(CR49=7,BW49,0)+IF(CR50=7,BW50,0)+IF(CR51=7,BW51,0)+IF(CR52=7,BW52,0)+IF(CR53=7,BW53,0)+IF(CR54=7,BW54,0)+IF(CR55=7,BW55,0)+IF(CR56=7,BW56,0)+IF(CR57=7,BW57,0)+IF(CR58=7,BW58,0)+IF(CR59=7,BW59,0)+IF(CR60=7,BW60,0)+IF(CR61=7,BW61,0)+IF(CR62=7,BW62,0)+IF(CR63=7,BW63,0)+IF(CR64=7,BW64,0)+IF(CR65=7,BW65,0)+IF(CR66=7,BW66,0)+IF(CR67=7,BW67,0)+IF(CR68=7,BW68,0)+IF(CR69=7,BW69,0)</f>
        <v>#VALUE!</v>
      </c>
      <c r="DL16" s="98" t="e">
        <f>IF(CR10=7,BZ10,0)+IF(CR11=7,BZ11,0)+IF(CR12=7,BZ12,0)+IF(CR13=7,BZ13,0)+IF(CR14=7,BZ14,0)+IF(CR15=7,BZ15,0)+IF(CR16=7,BZ16,0)+IF(CR17=7,BZ17,0)+IF(CR18=7,BZ18,0)+IF(CR19=7,BZ19,0)+IF(CR20=7,BZ20,0)+IF(CR21=7,BZ21,0)+IF(CR22=7,BZ22,0)+IF(CR23=7,BZ23,0)+IF(CR24=7,BZ24,0)+IF(CR25=7,BZ25,0)+IF(CR26=7,BZ26,0)+IF(CR27=7,BZ27,0)+IF(CR28=7,BZ28,0)+IF(CR29=7,BZ29,0)+IF(CR30=7,BZ30,0)+IF(CR31=7,BZ31,0)+IF(CR32=7,BZ32,0)+IF(CR33=7,BZ33,0)+IF(CR34=7,BZ34,0)+IF(CR35=7,BZ35,0)+IF(CR36=7,BZ36,0)+IF(CR37=7,BZ37,0)+IF(CR38=7,BZ38,0)+IF(CR39=7,BZ39,0)+DM16</f>
        <v>#VALUE!</v>
      </c>
      <c r="DM16" s="98" t="e">
        <f>IF(CR40=7,BZ40,0)+IF(CR41=7,BZ41,0)+IF(CR42=7,BZ42,0)+IF(CR43=7,BZ43,0)+IF(CR44=7,BZ44,0)+IF(CR45=7,BZ45,0)+IF(CR46=7,BZ46,0)+IF(CR47=7,BZ47,0)+IF(CR48=7,BZ48,0)+IF(CR49=7,BZ49,0)+IF(CR50=7,BZ50,0)+IF(CR51=7,BZ51,0)+IF(CR52=7,BZ52,0)+IF(CR53=7,BZ53,0)+IF(CR54=7,BZ54,0)+IF(CR55=7,BZ55,0)+IF(CR56=7,BZ56,0)+IF(CR57=7,BZ57,0)+IF(CR58=7,BZ58,0)+IF(CR59=7,BZ59,0)+IF(CR60=7,BZ60,0)+IF(CR61=7,BZ61,0)+IF(CR62=7,BZ62,0)+IF(CR63=7,BZ63,0)+IF(CR64=7,BZ64,0)+IF(CR65=7,BZ65,0)+IF(CR66=7,BZ66,0)+IF(CR67=7,BZ67,0)+IF(CR68=7,BZ68,0)+IF(CR69=7,BZ69,0)</f>
        <v>#VALUE!</v>
      </c>
      <c r="DN16" s="98" t="e">
        <f>IF(CR10=7,CB10,0)+IF(CR11=7,CB11,0)+IF(CR12=7,CB12,0)+IF(CR13=7,CB13,0)+IF(CR14=7,CB14,0)+IF(CR15=7,CB15,0)+IF(CR16=7,CB16,0)+IF(CR17=7,CB17,0)+IF(CR18=7,CB18,0)+IF(CR19=7,CB19,0)+IF(CR20=7,CB20,0)+IF(CR21=7,CB21,0)+IF(CR22=7,CB22,0)+IF(CR23=7,CB23,0)+IF(CR24=7,CB24,0)+IF(CR25=7,CB25,0)+IF(CR26=7,CB26,0)+IF(CR27=7,CB27,0)+IF(CR28=7,CB28,0)+IF(CR29=7,CB29,0)+IF(CR30=7,CB30,0)+IF(CR31=7,CB31,0)+IF(CR32=7,CB32,0)+IF(CR33=7,CB33,0)+IF(CR34=7,CB34,0)+IF(CR35=7,CB35,0)+IF(CR36=7,CB36,0)+IF(CR37=7,CB37,0)+IF(CR38=7,CB38,0)+IF(CR39=7,CB39,0)+DO16</f>
        <v>#VALUE!</v>
      </c>
      <c r="DO16" s="98" t="e">
        <f>IF(CR40=7,CB40,0)+IF(CR41=7,CB41,0)+IF(CR42=7,CB42,0)+IF(CR43=7,CB43,0)+IF(CR44=7,CB44,0)+IF(CR45=7,CB45,0)+IF(CR46=7,CB46,0)+IF(CR47=7,CB47,0)+IF(CR48=7,CB48,0)+IF(CR49=7,CB49,0)+IF(CR50=7,CB50,0)+IF(CR51=7,CB51,0)+IF(CR52=7,CB52,0)+IF(CR53=7,CB53,0)+IF(CR54=7,CB54,0)+IF(CR55=7,CB55,0)+IF(CR56=7,CB56,0)+IF(CR57=7,CB57,0)+IF(CR58=7,CB58,0)+IF(CR59=7,CB59,0)+IF(CR60=7,CB60,0)+IF(CR61=7,CB61,0)+IF(CR62=7,CB62,0)+IF(CR63=7,CB63,0)+IF(CR64=7,CB64,0)+IF(CR65=7,CB65,0)+IF(CR66=7,CB66,0)+IF(CR67=7,CB67,0)+IF(CR68=7,CB68,0)+IF(CR69=7,CB69,0)</f>
        <v>#VALUE!</v>
      </c>
      <c r="DP16" s="98" t="e">
        <f>IF(CR10=7,CD10,0)+IF(CR11=7,CD11,0)+IF(CR12=7,CD12,0)+IF(CR13=7,CD13,0)+IF(CR14=7,CD14,0)+IF(CR15=7,CD15,0)+IF(CR16=7,CD16,0)+IF(CR17=7,CD17,0)+IF(CR18=7,CD18,0)+IF(CR19=7,CD19,0)+IF(CR20=7,CD20,0)+IF(CR21=7,CD21,0)+IF(CR22=7,CD22,0)+IF(CR23=7,CD23,0)+IF(CR24=7,CD24,0)+IF(CR25=7,CD25,0)+IF(CR26=7,CD26,0)+IF(CR27=7,CD27,0)+IF(CR28=7,CD28,0)+IF(CR29=7,CD29,0)+IF(CR30=7,CD30,0)+IF(CR31=7,CD31,0)+IF(CR32=7,CD32,0)+IF(CR33=7,CD33,0)+IF(CR34=7,CD34,0)+IF(CR35=7,CD35,0)+IF(CR36=7,CD36,0)+IF(CR37=7,CD37,0)+IF(CR38=7,CD38,0)+IF(CR39=7,CD39,0)+DQ16</f>
        <v>#VALUE!</v>
      </c>
      <c r="DQ16" s="98" t="e">
        <f>IF(CR40=7,CD40,0)+IF(CR41=7,CD41,0)+IF(CR42=7,CD42,0)+IF(CR43=7,CD43,0)+IF(CR44=7,CD44,0)+IF(CR45=7,CD45,0)+IF(CR46=7,CD46,0)+IF(CR47=7,CD47,0)+IF(CR48=7,CD48,0)+IF(CR49=7,CD49,0)+IF(CR50=7,CD50,0)+IF(CR51=7,CD51,0)+IF(CR52=7,CD52,0)+IF(CR53=7,CD53,0)+IF(CR54=7,CD54,0)+IF(CR55=7,CD55,0)+IF(CR56=7,CD56,0)+IF(CR57=7,CD57,0)+IF(CR58=7,CD58,0)+IF(CR59=7,CD59,0)+IF(CR60=7,CD60,0)+IF(CR61=7,CD61,0)+IF(CR62=7,CD62,0)+IF(CR63=7,CD63,0)+IF(CR64=7,CD64,0)+IF(CR65=7,CD65,0)+IF(CR66=7,CD66,0)+IF(CR67=7,CD67,0)+IF(CR68=7,CD68,0)+IF(CR69=7,CD69,0)</f>
        <v>#VALUE!</v>
      </c>
      <c r="DR16" s="98" t="e">
        <f>IF(CR10=7,CF10,0)+IF(CR11=7,CF11,0)+IF(CR12=7,CF12,0)+IF(CR13=7,CF13,0)+IF(CR14=7,CF14,0)+IF(CR15=7,CF15,0)+IF(CR16=7,CF16,0)+IF(CR17=7,CF17,0)+IF(CR18=7,CF18,0)+IF(CR19=7,CF19,0)+IF(CR20=7,CF20,0)+IF(CR21=7,CF21,0)+IF(CR22=7,CF22,0)+IF(CR23=7,CF23,0)+IF(CR24=7,CF24,0)+IF(CR25=7,CF25,0)+IF(CR26=7,CF26,0)+IF(CR27=7,CF27,0)+IF(CR28=7,CF28,0)+IF(CR29=7,CF29,0)+IF(CR30=7,CF30,0)+IF(CR31=7,CF31,0)+IF(CR32=7,CF32,0)+IF(CR33=7,CF33,0)+IF(CR34=7,CF34,0)+IF(CR35=7,CF35,0)+IF(CR36=7,CF36,0)+IF(CR37=7,CF37,0)+IF(CR38=7,CF38,0)+IF(CR39=7,CF39,0)+DS16</f>
        <v>#VALUE!</v>
      </c>
      <c r="DS16" s="98" t="e">
        <f>IF(CR40=7,CF40,0)+IF(CR41=7,CF41,0)+IF(CR42=7,CF42,0)+IF(CR43=7,CF43,0)+IF(CR44=7,CF44,0)+IF(CR45=7,CF45,0)+IF(CR46=7,CF46,0)+IF(CR47=7,CF47,0)+IF(CR48=7,CF48,0)+IF(CR49=7,CF49,0)+IF(CR50=7,CF50,0)+IF(CR51=7,CF51,0)+IF(CR52=7,CF52,0)+IF(CR53=7,CF53,0)+IF(CR54=7,CF54,0)+IF(CR55=7,CF55,0)+IF(CR56=7,CF56,0)+IF(CR57=7,CF57,0)+IF(CR58=7,CF58,0)+IF(CR59=7,CF59,0)+IF(CR60=7,CF60,0)+IF(CR61=7,CF61,0)+IF(CR62=7,CF62,0)+IF(CR63=7,CF63,0)+IF(CR64=7,CF64,0)+IF(CR65=7,CF65,0)+IF(CR66=7,CF66,0)+IF(CR67=7,CF67,0)+IF(CR68=7,CF68,0)+IF(CR69=7,CF69,0)</f>
        <v>#VALUE!</v>
      </c>
      <c r="DT16" s="98" t="e">
        <f>IF(CR10=7,CH10,0)+IF(CR11=7,CH11,0)+IF(CR12=7,CH12,0)+IF(CR13=7,CH13,0)+IF(CR14=7,CH14,0)+IF(CR15=7,CH15,0)+IF(CR16=7,CH16,0)+IF(CR17=7,CH17,0)+IF(CR18=7,CH18,0)+IF(CR19=7,CH19,0)+IF(CR20=7,CH20,0)+IF(CR21=7,CH21,0)+IF(CR22=7,CH22,0)+IF(CR23=7,CH23,0)+IF(CR24=7,CH24,0)+IF(CR25=7,CH25,0)+IF(CR26=7,CH26,0)+IF(CR27=7,CH27,0)+IF(CR28=7,CH28,0)+IF(CR29=7,CH29,0)+IF(CR30=7,CH30,0)+IF(CR31=7,CH31,0)+IF(CR32=7,CH32,0)+IF(CR33=7,CH33,0)+IF(CR34=7,CH34,0)+IF(CR35=7,CH35,0)+IF(CR36=7,CH36,0)+IF(CR37=7,CH37,0)+IF(CR38=7,CH38,0)+IF(CR39=7,CH39,0)+DU16</f>
        <v>#VALUE!</v>
      </c>
      <c r="DU16" s="98" t="e">
        <f>IF(CR40=7,CH40,0)+IF(CR41=7,CH41,0)+IF(CR42=7,CH42,0)+IF(CR43=7,CH43,0)+IF(CR44=7,CH44,0)+IF(CR45=7,CH45,0)+IF(CR46=7,CH46,0)+IF(CR47=7,CH47,0)+IF(CR48=7,CH48,0)+IF(CR49=7,CH49,0)+IF(CR50=7,CH50,0)+IF(CR51=7,CH51,0)+IF(CR52=7,CH52,0)+IF(CR53=7,CH53,0)+IF(CR54=7,CH54,0)+IF(CR55=7,CH55,0)+IF(CR56=7,CH56,0)+IF(CR57=7,CH57,0)+IF(CR58=7,CH58,0)+IF(CR59=7,CH59,0)+IF(CR60=7,CH60,0)+IF(CR61=7,CH61,0)+IF(CR62=7,CH62,0)+IF(CR63=7,CH63,0)+IF(CR64=7,CH64,0)+IF(CR65=7,CH65,0)+IF(CR66=7,CH66,0)+IF(CR67=7,CH67,0)+IF(CR68=7,CH68,0)+IF(CR69=7,CH69,0)</f>
        <v>#VALUE!</v>
      </c>
      <c r="DV16" s="98" t="e">
        <f>IF(CR10=7,CJ10,0)+IF(CR11=7,CJ11,0)+IF(CR12=7,CJ12,0)+IF(CR13=7,CJ13,0)+IF(CR14=7,CJ14,0)+IF(CR15=7,CJ15,0)+IF(CR16=7,CJ16,0)+IF(CR17=7,CJ17,0)+IF(CR18=7,CJ18,0)+IF(CR19=7,CJ19,0)+IF(CR20=7,CJ20,0)+IF(CR21=7,CJ21,0)+IF(CR22=7,CJ22,0)+IF(CR23=7,CJ23,0)+IF(CR24=7,CJ24,0)+IF(CR25=7,CJ25,0)+IF(CR26=7,CJ26,0)+IF(CR27=7,CJ27,0)+IF(CR28=7,CJ28,0)+IF(CR29=7,CJ29,0)+IF(CR30=7,CJ30,0)+IF(CR31=7,CJ31,0)+IF(CR32=7,CJ32,0)+IF(CR33=7,CJ33,0)+IF(CR34=7,CJ34,0)+IF(CR35=7,CJ35,0)+IF(CR36=7,CJ36,0)+IF(CR37=7,CJ37,0)+IF(CR38=7,CJ38,0)+IF(CR39=7,CJ39,0)+DW16</f>
        <v>#VALUE!</v>
      </c>
      <c r="DW16" s="99" t="e">
        <f>IF(CR40=7,CJ40,0)+IF(CR41=7,CJ41,0)+IF(CR42=7,CJ42,0)+IF(CR43=7,CJ43,0)+IF(CR44=7,CJ44,0)+IF(CR45=7,CJ45,0)+IF(CR46=7,CJ46,0)+IF(CR47=7,CJ47,0)+IF(CR48=7,CJ48,0)+IF(CR49=7,CJ49,0)+IF(CR50=7,CJ50,0)+IF(CR51=7,CJ51,0)+IF(CR52=7,CJ52,0)+IF(CR53=7,CJ53,0)+IF(CR54=7,CJ54,0)+IF(CR55=7,CJ55,0)+IF(CR56=7,CJ56,0)+IF(CR57=7,CJ57,0)+IF(CR58=7,CJ58,0)+IF(CR59=7,CJ59,0)+IF(CR60=7,CJ60,0)+IF(CR61=7,CJ61,0)+IF(CR62=7,CJ62,0)+IF(CR63=7,CJ63,0)+IF(CR64=7,CJ64,0)+IF(CR65=7,CJ65,0)+IF(CR66=7,CJ66,0)+IF(CR67=7,CJ67,0)+IF(CR68=7,CJ68,0)+IF(CR69=7,CJ69,0)</f>
        <v>#VALUE!</v>
      </c>
    </row>
    <row r="17" spans="1:127">
      <c r="A17" s="97" t="str">
        <f>[2]DB!A17</f>
        <v>Fox</v>
      </c>
      <c r="B17" s="1">
        <f>[2]DB!B17</f>
        <v>16</v>
      </c>
      <c r="C17" s="1">
        <f>[2]DB!D17</f>
        <v>0</v>
      </c>
      <c r="D17" s="1">
        <f>IF(OR(Rækker!W10="Disket",I17&gt;5,C17=1),1,0)</f>
        <v>0</v>
      </c>
      <c r="E17" s="1">
        <f>[2]DB!F17</f>
        <v>0</v>
      </c>
      <c r="F17" s="1">
        <f>IF(OR(Rækker!W10="Udmeldt",E17=1),1,0)</f>
        <v>0</v>
      </c>
      <c r="G17" s="1">
        <f>[2]DB!I17</f>
        <v>0</v>
      </c>
      <c r="H17" s="1">
        <f>IF(Rækker!W10="MR",1,0)</f>
        <v>0</v>
      </c>
      <c r="I17" s="1">
        <f t="shared" si="10"/>
        <v>0</v>
      </c>
      <c r="J17" s="1">
        <f>[2]DB!L17</f>
        <v>0</v>
      </c>
      <c r="K17" s="1">
        <f>IF(Rækker!W10="Res",1,0)</f>
        <v>0</v>
      </c>
      <c r="L17" s="1">
        <f t="shared" si="11"/>
        <v>0</v>
      </c>
      <c r="M17" s="1" t="s">
        <v>90</v>
      </c>
      <c r="N17" s="100">
        <f>[2]DB!AZ17</f>
        <v>5</v>
      </c>
      <c r="O17" s="98" t="str">
        <f>[2]DB!BB17</f>
        <v>Himbo</v>
      </c>
      <c r="P17" s="1">
        <f>IF(O17=A10,B10,0)+IF(O17=A11,B11,0)+IF(O17=A12,B12,0)+IF(O17=A13,B13,0)+IF(O17=A14,B14,0)+IF(O17=A15,B15,0)+IF(O17=A16,B16,0)+IF(O17=A17,B17,0)+IF(O17=A18,B18,0)+IF(O17=A19,B19,0)+IF(O17=A20,B20,0)+IF(O17=A21,B21,0)+IF(O17=A22,B22,0)+IF(O17=A23,B23,0)+IF(O17=A24,B24,0)+IF(O17=A25,B25,0)+IF(O17=A26,B26,0)+IF(O17=A27,B27,0)+IF(O17=A28,B28,0)+IF(O17=A29,B29,0)</f>
        <v>22</v>
      </c>
      <c r="Q17" s="1">
        <f>[2]DB!BF17</f>
        <v>0</v>
      </c>
      <c r="R17" s="1">
        <f>IF(O17=A10,D10,0)+IF(O17=A11,D11,0)+IF(O17=A12,D12,0)+IF(O17=A13,D13,0)+IF(O17=A14,D14,0)+IF(O17=A15,D15,0)+IF(O17=A16,D16,0)+IF(O17=A17,D17,0)+IF(O17=A18,D18,0)+IF(O17=A19,D19,0)+IF(O17=A20,D20,0)+IF(O17=A21,D21,0)+IF(O17=A22,D22,0)+IF(O17=A23,D23,0)+IF(O17=A24,D24,0)+IF(O17=A25,D25,0)+IF(O17=A26,D26,0)+IF(O17=A27,D27,0)+IF(O17=A28,D28,0)+IF(O17=A29,D29,0)</f>
        <v>0</v>
      </c>
      <c r="S17" s="1">
        <f>[2]DB!BG17</f>
        <v>0</v>
      </c>
      <c r="T17" s="1">
        <f>IF(O17=A10,F10,0)+IF(O17=A11,F11,0)+IF(O17=A12,F12,0)+IF(O17=A13,F13,0)+IF(O17=A14,F14,0)+IF(O17=A15,F15,0)+IF(O17=A16,F16,0)+IF(O17=A17,F17,0)+IF(O17=A18,F18,0)+IF(O17=A19,F19,0)+IF(O17=A20,F20,0)+IF(O17=A21,F21,0)+IF(O17=A22,F22,0)+IF(O17=A23,F23,0)+IF(O17=A24,F24,0)+IF(O17=A25,F25,0)+IF(O17=A26,F26,0)+IF(O17=A27,F27,0)+IF(O17=A28,F28,0)+IF(O17=A29,F29,0)</f>
        <v>0</v>
      </c>
      <c r="U17" s="1">
        <f>[2]DB!BH17</f>
        <v>0</v>
      </c>
      <c r="V17" s="1">
        <f>IF(O17=A10,H10,0)+IF(O17=A11,H11,0)+IF(O17=A12,H12,0)+IF(O17=A13,H13,0)+IF(O17=A14,H14,0)+IF(O17=A15,H15,0)+IF(O17=A16,H16,0)+IF(O17=A17,H17,0)+IF(O17=A18,H18,0)+IF(O17=A19,H19,0)+IF(O17=A20,H20,0)+IF(O17=A21,H21,0)+IF(O17=A22,H22,0)+IF(O17=A23,H23,0)+IF(O17=A24,H24,0)+IF(O17=A25,H25,0)+IF(O17=A26,H26,0)+IF(O17=A27,H27,0)+IF(O17=A28,H28,0)+IF(O17=A29,H29,0)</f>
        <v>0</v>
      </c>
      <c r="W17" s="1">
        <f t="shared" si="12"/>
        <v>0</v>
      </c>
      <c r="X17" s="1">
        <f>[2]DB!BI17</f>
        <v>0</v>
      </c>
      <c r="Y17" s="1">
        <f>IF(O17=A10,K10,0)+IF(O17=A11,K11,0)+IF(O17=A12,K12,0)+IF(O17=A13,K13,0)+IF(O17=A14,K14,0)+IF(O17=A15,K15,0)+IF(O17=A16,K16,0)+IF(O17=A17,K17,0)+IF(O17=A18,K18,0)+IF(O17=A19,K19,0)+IF(O17=A20,K20,0)+IF(O17=A21,K21,0)+IF(O17=A22,K22,0)+IF(O17=A23,K23,0)+IF(O17=A24,K24,0)+IF(O17=A25,K25,0)+IF(O17=A26,K26,0)+IF(O17=A27,K27,0)+IF(O17=A28,K28,0)+IF(O17=A29,K29,0)</f>
        <v>0</v>
      </c>
      <c r="Z17" s="1">
        <f t="shared" si="13"/>
        <v>0</v>
      </c>
      <c r="AA17" s="1">
        <f>[2]DB!BJ17</f>
        <v>68</v>
      </c>
      <c r="AB17" s="1">
        <f>RANK(AA17,AA10:AA29,0)</f>
        <v>18</v>
      </c>
      <c r="AC17" s="1" t="str">
        <f>'1. Division'!T23</f>
        <v/>
      </c>
      <c r="AD17" s="1" t="e">
        <f t="shared" si="1"/>
        <v>#VALUE!</v>
      </c>
      <c r="AE17" s="1" t="e">
        <f>RANK(AD17,AD10:AD29,0)</f>
        <v>#VALUE!</v>
      </c>
      <c r="AF17" s="1">
        <f>[2]DB!BK17</f>
        <v>27</v>
      </c>
      <c r="AG17" s="1">
        <f>RANK(AF17,AF10:AF29,0)</f>
        <v>3</v>
      </c>
      <c r="AH17" s="1" t="str">
        <f>'1. Division'!T29</f>
        <v/>
      </c>
      <c r="AI17" s="1" t="e">
        <f t="shared" si="2"/>
        <v>#VALUE!</v>
      </c>
      <c r="AJ17" s="1" t="e">
        <f>RANK(AI17,AI10:AI29,0)</f>
        <v>#VALUE!</v>
      </c>
      <c r="AK17" s="1">
        <f>[2]DB!BL17</f>
        <v>98</v>
      </c>
      <c r="AL17" s="1">
        <f>RANK(AK17,AK10:AK29,0)</f>
        <v>1</v>
      </c>
      <c r="AM17" s="1" t="str">
        <f>'1. Division'!T35</f>
        <v/>
      </c>
      <c r="AN17" s="1" t="e">
        <f t="shared" si="3"/>
        <v>#VALUE!</v>
      </c>
      <c r="AO17" s="1" t="e">
        <f>RANK(AN17,AN10:AN29,0)</f>
        <v>#VALUE!</v>
      </c>
      <c r="AP17" s="1">
        <f t="shared" si="14"/>
        <v>22</v>
      </c>
      <c r="AQ17" s="1" t="e">
        <f t="shared" si="15"/>
        <v>#VALUE!</v>
      </c>
      <c r="AR17" s="1">
        <f>[2]DB!BA17</f>
        <v>8</v>
      </c>
      <c r="AS17" s="1" t="e">
        <f>RANK(AQ17,AQ10:AQ29,1)+AT17</f>
        <v>#VALUE!</v>
      </c>
      <c r="AT17" s="1" t="e">
        <f>IF(AQ17=AQ10,IF(AD17=AD10,IF(AI17=AI10,IF(AN17=AN10,0,IF(AN17&lt;AN10,1,0)),IF(AI17&lt;AI10,1,0)),IF(AD17&lt;AD10,1,0)),0)+IF(AQ17=AQ11,IF(AD17=AD11,IF(AI17=AI11,IF(AN17=AN11,0,IF(AN17&lt;AN11,1,0)),IF(AI17&lt;AI11,1,0)),IF(AD17&lt;AD11,1,0)),0)+IF(AQ17=AQ12,IF(AD17=AD12,IF(AI17=AI12,IF(AN17=AN12,0,IF(AN17&lt;AN12,1,0)),IF(AI17&lt;AI12,1,0)),IF(AD17&lt;AD12,1,0)),0)+IF(AQ17=AQ13,IF(AD17=AD13,IF(AI17=AI13,IF(AN17=AN13,0,IF(AN17&lt;AN13,1,0)),IF(AI17&lt;AI13,1,0)),IF(AD17&lt;AD13,1,0)),0)+IF(AQ17=AQ14,IF(AD17=AD14,IF(AI17=AI14,IF(AN17=AN14,0,IF(AN17&lt;AN14,1,0)),IF(AI17&lt;AI14,1,0)),IF(AD17&lt;AD14,1,0)),0)+IF(AQ17=AQ15,IF(AD17=AD15,IF(AI17=AI15,IF(AN17=AN15,0,IF(AN17&lt;AN15,1,0)),IF(AI17&lt;AI15,1,0)),IF(AD17&lt;AD15,1,0)),0)+IF(AQ17=AQ16,IF(AD17=AD16,IF(AI17=AI16,IF(AN17=AN16,0,IF(AN17&lt;AN16,1,0)),IF(AI17&lt;AI16,1,0)),IF(AD17&lt;AD16,1,0)),0)+AU17+AV17</f>
        <v>#VALUE!</v>
      </c>
      <c r="AU17" s="1" t="e">
        <f>IF(AQ17=AQ17,IF(AD17=AD17,IF(AI17=AI17,IF(AN17=AN17,0,IF(AN17&lt;AN17,1,0)),IF(AI17&lt;AI17,1,0)),IF(AD17&lt;AD17,1,0)),0)+IF(AQ17=AQ18,IF(AD17=AD18,IF(AI17=AI18,IF(AN17=AN18,0,IF(AN17&lt;AN18,1,0)),IF(AI17&lt;AI18,1,0)),IF(AD17&lt;AD18,1,0)),0)+IF(AQ17=AQ19,IF(AD17=AD19,IF(AI17=AI19,IF(AN17=AN19,0,IF(AN17&lt;AN19,1,0)),IF(AI17&lt;AI19,1,0)),IF(AD17&lt;AD19,1,0)),0)+IF(AQ17=AQ20,IF(AD17=AD20,IF(AI17=AI20,IF(AN17=AN20,0,IF(AN17&lt;AN20,1,0)),IF(AI17&lt;AI20,1,0)),IF(AD17&lt;AD20,1,0)),0)+IF(AQ17=AQ21,IF(AD17=AD21,IF(AI17=AI21,IF(AN17=AN21,0,IF(AN17&lt;AN21,1,0)),IF(AI17&lt;AI21,1,0)),IF(AD17&lt;AD21,1,0)),0)+IF(AQ17=AQ22,IF(AD17=AD22,IF(AI17=AI22,IF(AN17=AN22,0,IF(AN17&lt;AN22,1,0)),IF(AI17&lt;AI22,1,0)),IF(AD17&lt;AD22,1,0)),0)+IF(AQ17=AQ23,IF(AD17=AD23,IF(AI17=AI23,IF(AN17=AN23,0,IF(AN17&lt;AN23,1,0)),IF(AI17&lt;AI23,1,0)),IF(AD17&lt;AD23,1,0)),0)</f>
        <v>#VALUE!</v>
      </c>
      <c r="AV17" s="1" t="e">
        <f>IF(AQ17=AQ24,IF(AD17=AD24,IF(AI17=AI24,IF(AN17=AN24,0,IF(AN17&lt;AN24,1,0)),IF(AI17&lt;AI24,1,0)),IF(AD17&lt;AD24,1,0)),0)+IF(AQ17=AQ25,IF(AD17=AD25,IF(AI17=AI25,IF(AN17=AN25,0,IF(AN17&lt;AN25,1,0)),IF(AI17&lt;AI25,1,0)),IF(AD17&lt;AD25,1,0)),0)+IF(AQ17=AQ26,IF(AD17=AD26,IF(AI17=AI26,IF(AN17=AN26,0,IF(AN17&lt;AN26,1,0)),IF(AI17&lt;AI26,1,0)),IF(AD17&lt;AD26,1,0)),0)+IF(AQ17=AQ27,IF(AD17=AD27,IF(AI17=AI27,IF(AN17=AN27,0,IF(AN17&lt;AN27,1,0)),IF(AI17&lt;AI27,1,0)),IF(AD17&lt;AD27,1,0)),0)+IF(AQ17=AQ28,IF(AD17=AD28,IF(AI17=AI28,IF(AN17=AN28,0,IF(AN17&lt;AN28,1,0)),IF(AI17&lt;AI28,1,0)),IF(AD17&lt;AD28,1,0)),0)+IF(AQ17=AQ29,IF(AD17=AD29,IF(AI17=AI29,IF(AN17=AN29,0,IF(AN17&lt;AN29,1,0)),IF(AI17&lt;AI29,1,0)),IF(AD17&lt;AD29,1,0)),0)</f>
        <v>#VALUE!</v>
      </c>
      <c r="AW17" s="1" t="e">
        <f>IF(AND(AS17=AS10,P17&gt;P10),1,0)+IF(AND(AS17=AS11,P17&gt;P11),1,0)+IF(AND(AS17=AS12,P17&gt;P12),1,0)+IF(AND(AS17=AS13,P17&gt;P13),1,0)+IF(AND(AS17=AS14,P17&gt;P14),1,0)+IF(AND(AS17=AS15,P17&gt;P15),1,0)+IF(AND(AS17=AS16,P17&gt;P16),1,0)+IF(AND(AS17=AS17,P17&gt;P17),1,0)+IF(AND(AS17=AS18,P17&gt;P18),1,0)+IF(AND(AS17=AS19,P17&gt;P19),1,0)+IF(AND(AS17=AS20,P17&gt;P20),1,0)+IF(AND(AS17=AS21,P17&gt;P21),1,0)+IF(AND(AS17=AS22,P17&gt;P22),1,0)+IF(AND(AS17=AS23,P17&gt;P23),1,0)+IF(AND(AS17=AS24,P17&gt;P24),1,0)+IF(AND(AS17=AS25,P17&gt;P25),1,0)+IF(AND(AS17=AS26,P17&gt;P26),1,0)+IF(AND(AS17=AS27,P17&gt;P27),1,0)+IF(AND(AS17=AS28,P17&gt;P28),1,0)+IF(AND(AS17=AS29,P17&gt;P29),1,0)+AS17</f>
        <v>#VALUE!</v>
      </c>
      <c r="AX17" s="1" t="e">
        <f t="shared" si="16"/>
        <v>#VALUE!</v>
      </c>
      <c r="AY17" s="1" t="e">
        <f>IF(OR(R17=1,T17=1),0,IF(RANK(AX17,AX10:AX71,0)=1,10,IF(RANK(AX17,AX10:AX71,0)=2,5,IF(RANK(AX17,AX10:AX71,0)=3,4,IF(RANK(AX17,AX10:AX71,0)=4,3,IF(RANK(AX17,AX10:AX71,0)=5,2,0))))))</f>
        <v>#VALUE!</v>
      </c>
      <c r="AZ17" s="100" t="e">
        <f>IF(AW10=8,AR10,0)+IF(AW11=8,AR11,0)+IF(AW12=8,AR12,0)+IF(AW13=8,AR13,0)+IF(AW14=8,AR14,0)+IF(AW15=8,AR15,0)+IF(AW16=8,AR16,0)+IF(AW17=8,AR17,0)+IF(AW18=8,AR18,0)+IF(AW19=8,AR19,0)+IF(AW20=8,AR20,0)+IF(AW21=8,AR21,0)+IF(AW22=8,AR22,0)+IF(AW23=8,AR23,0)+IF(AW24=8,AR24,0)+IF(AW25=8,AR25,0)+IF(AW26=8,AR26,0)+IF(AW27=8,AR27,0)+IF(AW28=8,AR28,0)+IF(AW29=8,AR29,0)</f>
        <v>#VALUE!</v>
      </c>
      <c r="BA17" s="98" t="e">
        <f>IF(AW10=8,AS10,0)+IF(AW11=8,AS11,0)+IF(AW12=8,AS12,0)+IF(AW13=8,AS13,0)+IF(AW14=8,AS14,0)+IF(AW15=8,AS15,0)+IF(AW16=8,AS16,0)+IF(AW17=8,AS17,0)+IF(AW18=8,AS18,0)+IF(AW19=8,AS19,0)+IF(AW20=8,AS20,0)+IF(AW21=8,AS21,0)+IF(AW22=8,AS22,0)+IF(AW23=8,AS23,0)+IF(AW24=8,AS24,0)+IF(AW25=8,AS25,0)+IF(AW26=8,AS26,0)+IF(AW27=8,AS27,0)+IF(AW28=8,AS28,0)+IF(AW29=8,AS29,0)</f>
        <v>#VALUE!</v>
      </c>
      <c r="BB17" s="98" t="e">
        <f>IF(AW10=8,O10,IF(AW11=8,O11,IF(AW12=8,O12,IF(AW13=8,O13,IF(AW14=8,O14,IF(AW15=8,O15,IF(AW16=8,O16,BC17)))))))</f>
        <v>#VALUE!</v>
      </c>
      <c r="BC17" s="98" t="e">
        <f>IF(AW17=8,O17,IF(AW18=8,O18,IF(AW19=8,O19,IF(AW20=8,O20,IF(AW21=8,O21,IF(AW22=8,O22,IF(AW23=8,O23,BD17)))))))</f>
        <v>#VALUE!</v>
      </c>
      <c r="BD17" s="98" t="e">
        <f>IF(AW24=8,O24,IF(AW25=8,O25,IF(AW26=8,O26,IF(AW27=8,O27,IF(AW28=8,O28,IF(AW29=8,O29,""))))))</f>
        <v>#VALUE!</v>
      </c>
      <c r="BE17" s="98" t="e">
        <f>IF(AW10=8,P10,0)+IF(AW11=8,P11,0)+IF(AW12=8,P12,0)+IF(AW13=8,P13,0)+IF(AW14=8,P14,0)+IF(AW15=8,P15,0)+IF(AW16=8,P16,0)+IF(AW17=8,P17,0)+IF(AW18=8,P18,0)+IF(AW19=8,P19,0)+IF(AW20=8,P20,0)+IF(AW21=8,P21,0)+IF(AW22=8,P22,0)+IF(AW23=8,P23,0)+IF(AW24=8,P24,0)+IF(AW25=8,P25,0)+IF(AW26=8,P26,0)+IF(AW27=8,P27,0)+IF(AW28=8,P28,0)+IF(AW29=8,P29,0)</f>
        <v>#VALUE!</v>
      </c>
      <c r="BF17" s="98" t="e">
        <f>IF(AW10=8,R10,0)+IF(AW11=8,R11,0)+IF(AW12=8,R12,0)+IF(AW13=8,R13,0)+IF(AW14=8,R14,0)+IF(AW15=8,R15,0)+IF(AW16=8,R16,0)+IF(AW17=8,R17,0)+IF(AW18=8,R18,0)+IF(AW19=8,R19,0)+IF(AW20=8,R20,0)+IF(AW21=8,R21,0)+IF(AW22=8,R22,0)+IF(AW23=8,R23,0)+IF(AW24=8,R24,0)+IF(AW25=8,R25,0)+IF(AW26=8,R26,0)+IF(AW27=8,R27,0)+IF(AW28=8,R28,0)+IF(AW29=8,R29,0)</f>
        <v>#VALUE!</v>
      </c>
      <c r="BG17" s="98" t="e">
        <f>IF(AW10=8,T10,0)+IF(AW11=8,T11,0)+IF(AW12=8,T12,0)+IF(AW13=8,T13,0)+IF(AW14=8,T14,0)+IF(AW15=8,T15,0)+IF(AW16=8,T16,0)+IF(AW17=8,T17,0)+IF(AW18=8,T18,0)+IF(AW19=8,T19,0)+IF(AW20=8,T20,0)+IF(AW21=8,T21,0)+IF(AW22=8,T22,0)+IF(AW23=8,T23,0)+IF(AW24=8,T24,0)+IF(AW25=8,T25,0)+IF(AW26=8,T26,0)+IF(AW27=8,T27,0)+IF(AW28=8,T28,0)+IF(AW29=8,T29,0)</f>
        <v>#VALUE!</v>
      </c>
      <c r="BH17" s="98" t="e">
        <f>IF(AW10=8,W10,0)+IF(AW11=8,W11,0)+IF(AW12=8,W12,0)+IF(AW13=8,W13,0)+IF(AW14=8,W14,0)+IF(AW15=8,W15,0)+IF(AW16=8,W16,0)+IF(AW17=8,W17,0)+IF(AW18=8,W18,0)+IF(AW19=8,W19,0)+IF(AW20=8,W20,0)+IF(AW21=8,W21,0)+IF(AW22=8,W22,0)+IF(AW23=8,W23,0)+IF(AW24=8,W24,0)+IF(AW25=8,W25,0)+IF(AW26=8,W26,0)+IF(AW27=8,W27,0)+IF(AW28=8,W28,0)+IF(AW29=8,W29,0)</f>
        <v>#VALUE!</v>
      </c>
      <c r="BI17" s="98" t="e">
        <f>IF(AW10=8,Z10,0)+IF(AW11=8,Z11,0)+IF(AW12=8,Z12,0)+IF(AW13=8,Z13,0)+IF(AW14=8,Z14,0)+IF(AW15=8,Z15,0)+IF(AW16=8,Z16,0)+IF(AW17=8,Z17,0)+IF(AW18=8,Z18,0)+IF(AW19=8,Z19,0)+IF(AW20=8,Z20,0)+IF(AW21=8,Z21,0)+IF(AW22=8,Z22,0)+IF(AW23=8,Z23,0)+IF(AW24=8,Z24,0)+IF(AW25=8,Z25,0)+IF(AW26=8,Z26,0)+IF(AW27=8,Z27,0)+IF(AW28=8,Z28,0)+IF(AW29=8,Z29,0)</f>
        <v>#VALUE!</v>
      </c>
      <c r="BJ17" s="98" t="e">
        <f>IF(AW10=8,AD10,0)+IF(AW11=8,AD11,0)+IF(AW12=8,AD12,0)+IF(AW13=8,AD13,0)+IF(AW14=8,AD14,0)+IF(AW15=8,AD15,0)+IF(AW16=8,AD16,0)+IF(AW17=8,AD17,0)+IF(AW18=8,AD18,0)+IF(AW19=8,AD19,0)+IF(AW20=8,AD20,0)+IF(AW21=8,AD21,0)+IF(AW22=8,AD22,0)+IF(AW23=8,AD23,0)+IF(AW24=8,AD24,0)+IF(AW25=8,AD25,0)+IF(AW26=8,AD26,0)+IF(AW27=8,AD27,0)+IF(AW28=8,AD28,0)+IF(AW29=8,AD29,0)</f>
        <v>#VALUE!</v>
      </c>
      <c r="BK17" s="98" t="e">
        <f>IF(AW10=8,AI10,0)+IF(AW11=8,AI11,0)+IF(AW12=8,AI12,0)+IF(AW13=8,AI13,0)+IF(AW14=8,AI14,0)+IF(AW15=8,AI15,0)+IF(AW16=8,AI16,0)+IF(AW17=8,AI17,0)+IF(AW18=8,AI18,0)+IF(AW19=8,AI19,0)+IF(AW20=8,AI20,0)+IF(AW21=8,AI21,0)+IF(AW22=8,AI22,0)+IF(AW23=8,AI23,0)+IF(AW24=8,AI24,0)+IF(AW25=8,AI25,0)+IF(AW26=8,AI26,0)+IF(AW27=8,AI27,0)+IF(AW28=8,AI28,0)+IF(AW29=8,AI29,0)</f>
        <v>#VALUE!</v>
      </c>
      <c r="BL17" s="99" t="e">
        <f>IF(AW10=8,AN10,0)+IF(AW11=8,AN11,0)+IF(AW12=8,AN12,0)+IF(AW13=8,AN13,0)+IF(AW14=8,AN14,0)+IF(AW15=8,AN15,0)+IF(AW16=8,AN16,0)+IF(AW17=8,AN17,0)+IF(AW18=8,AN18,0)+IF(AW19=8,AN19,0)+IF(AW20=8,AN20,0)+IF(AW21=8,AN21,0)+IF(AW22=8,AN22,0)+IF(AW23=8,AN23,0)+IF(AW24=8,AN24,0)+IF(AW25=8,AN25,0)+IF(AW26=8,AN26,0)+IF(AW27=8,AN27,0)+IF(AW28=8,AN28,0)+IF(AW29=8,AN29,0)</f>
        <v>#VALUE!</v>
      </c>
      <c r="BM17" s="98" t="str">
        <f>[2]DB!CX17</f>
        <v>Galway</v>
      </c>
      <c r="BN17" s="98">
        <f>IF(BM17=O10,P10,0)+IF(BM17=O11,P11,0)+IF(BM17=O12,P12,0)+IF(BM17=O13,P13,0)+IF(BM17=O14,P14,0)+IF(BM17=O15,P15,0)+IF(BM17=O16,P16,0)+IF(BM17=O17,P17,0)+IF(BM17=O18,P18,0)+IF(BM17=O19,P19,0)+IF(BM17=O20,P20,0)+IF(BM17=O21,P21,0)+IF(BM17=O22,P22,0)+IF(BM17=O23,P23,0)+IF(BM17=O24,P24,0)+IF(BM17=O25,P25,0)+IF(BM17=O26,P26,0)+IF(BM17=O27,P27,0)+IF(BM17=O28,P28,0)+IF(BM17=O29,P29,0)+IF(BM17=O31,P31,0)+IF(BM17=O32,P32,0)+IF(BM17=O33,P33,0)+IF(BM17=O34,P34,0)+IF(BM17=O35,P35,0)+IF(BM17=O36,P36,0)+IF(BM17=O37,P37,0)+IF(BM17=O38,P38,0)+IF(BM17=O39,P39,0)+IF(BM17=O40,P40,0)+BO17</f>
        <v>19</v>
      </c>
      <c r="BO17" s="98">
        <f>IF(BM17=O41,P41,0)+IF(BM17=O42,P42,0)+IF(BM17=O43,P43,0)+IF(BM17=O44,P44,0)+IF(BM17=O45,P45,0)+IF(BM17=O46,P46,0)+IF(BM17=O47,P47,0)+IF(BM17=O48,P48,0)+IF(BM17=O49,P49,0)+IF(BM17=O50,P50,0)+IF(BM17=O52,P52,0)+IF(BM17=O53,P53,0)+IF(BM17=O54,P54,0)+IF(BM17=O55,P55,0)+IF(BM17=O56,P56,0)+IF(BM17=O57,P57,0)+IF(BM17=O58,P58,0)+IF(BM17=O59,P59,0)+IF(BM17=O60,P60,0)+IF(BM17=O61,P61,0)+IF(BM17=O62,P62,0)+IF(BM17=O63,P63,0)+IF(BM17=O64,P64,0)+IF(BM17=O65,P65,0)+IF(BM17=O66,P66,0)+IF(BM17=O67,P67,0)+IF(BM17=O68,P68,0)+IF(BM17=O69,P69,0)+IF(BM17=O70,P70,0)+IF(BM17=O71,P71,0)</f>
        <v>19</v>
      </c>
      <c r="BP17" s="98">
        <f>[2]DB!DF17</f>
        <v>0</v>
      </c>
      <c r="BQ17" s="98">
        <f>IF(BM17=O10,R10,0)+IF(BM17=O11,R11,0)+IF(BM17=O12,R12,0)+IF(BM17=O13,R13,0)+IF(BM17=O14,R14,0)+IF(BM17=O15,R15,0)+IF(BM17=O16,R16,0)+IF(BM17=O17,R17,0)+IF(BM17=O18,R18,0)+IF(BM17=O19,R19,0)+IF(BM17=O20,R20,0)+IF(BM17=O21,R21,0)+IF(BM17=O22,R22,0)+IF(BM17=O23,R23,0)+IF(BM17=O24,R24,0)+IF(BM17=O25,R25,0)+IF(BM17=O26,R26,0)+IF(BM17=O27,R27,0)+IF(BM17=O28,R28,0)+IF(BM17=O29,R29,0)+IF(BM17=O31,R31,0)+IF(BM17=O32,R32,0)+IF(BM17=O33,R33,0)+IF(BM17=O34,R34,0)+IF(BM17=O35,R35,0)+IF(BM17=O36,R36,0)+IF(BM17=O37,R37,0)+IF(BM17=O38,R38,0)+IF(BM17=O39,R39,0)+IF(BM17=O40,R40,0)+BR17</f>
        <v>0</v>
      </c>
      <c r="BR17" s="98">
        <f>IF(BM17=O41,R41,0)+IF(BM17=O42,R42,0)+IF(BM17=O43,R43,0)+IF(BM17=O44,R44,0)+IF(BM17=O45,R45,0)+IF(BM17=O46,R46,0)+IF(BM17=O47,R47,0)+IF(BM17=O48,R48,0)+IF(BM17=O49,R49,0)+IF(BM17=O50,R50,0)+IF(BM17=O52,R52,0)+IF(BM17=O53,R53,0)+IF(BM17=O54,R54,0)+IF(BM17=O55,R55,0)+IF(BM17=O56,R56,0)+IF(BM17=O57,R57,0)+IF(BM17=O58,R58,0)+IF(BM17=O59,R59,0)+IF(BM17=O60,R60,0)+IF(BM17=O61,R61,0)+IF(BM17=O62,R62,0)+IF(BM17=O63,R63,0)+IF(BM17=O64,R64,0)+IF(BM17=O65,R65,0)+IF(BM17=O66,R66,0)+IF(BM17=O67,R67,0)+IF(BM17=O68,R68,0)+IF(BM17=O69,R69,0)+IF(BM17=O70,R70,0)+IF(BM17=O71,R71,0)</f>
        <v>0</v>
      </c>
      <c r="BS17" s="98">
        <v>0</v>
      </c>
      <c r="BT17" s="98">
        <f>IF(BM17=O10,T10,0)+IF(BM17=O11,T11,0)+IF(BM17=O12,T12,0)+IF(BM17=O13,T13,0)+IF(BM17=O14,T14,0)+IF(BM17=O15,T15,0)+IF(BM17=O16,T16,0)+IF(BM17=O17,T17,0)+IF(BM17=O18,T18,0)+IF(BM17=O19,T19,0)+IF(BM17=O20,T20,0)+IF(BM17=O21,T21,0)+IF(BM17=O22,T22,0)+IF(BM17=O23,T23,0)+IF(BM17=O24,T24,0)+IF(BM17=O25,T25,0)+IF(BM17=O26,T26,0)+IF(BM17=O27,T27,0)+IF(BM17=O28,T28,0)+IF(BM17=O29,T29,0)+IF(BM17=O31,T31,0)+IF(BM17=O32,T32,0)+IF(BM17=O33,T33,0)+IF(BM17=O34,T34,0)+IF(BM17=O35,T35,0)+IF(BM17=O36,T36,0)+IF(BM17=O37,T37,0)+IF(BM17=O38,T38,0)+IF(BM17=O39,T39,0)+IF(BM17=O40,T40,0)+BU17</f>
        <v>0</v>
      </c>
      <c r="BU17" s="98">
        <f>IF(BM17=O41,T41,0)+IF(BM17=O42,T42,0)+IF(BM17=O43,T43,0)+IF(BM17=O44,T44,0)+IF(BM17=O45,T45,0)+IF(BM17=O46,T46,0)+IF(BM17=O47,T47,0)+IF(BM17=O48,T48,0)+IF(BM17=O49,T49,0)+IF(BM17=O50,T50,0)+IF(BM17=O52,T52,0)+IF(BM17=O53,T53,0)+IF(BM17=O54,T54,0)+IF(BM17=O55,T55,0)+IF(BM17=O56,T56,0)+IF(BM17=O57,T57,0)+IF(BM17=O58,T58,0)+IF(BM17=O59,T59,0)+IF(BM17=O60,T60,0)+IF(BM17=O61,T61,0)+IF(BM17=O62,T62,0)+IF(BM17=O63,T63,0)+IF(BM17=O64,T64,0)+IF(BM17=O65,T65,0)+IF(BM17=O66,T66,0)+IF(BM17=O67,T67,0)+IF(BM17=O68,T68,0)+IF(BM17=O69,T69,0)+IF(BM17=O70,T70,0)+IF(BM17=O71,T71,0)</f>
        <v>0</v>
      </c>
      <c r="BV17" s="98">
        <f>[2]DB!DJ17</f>
        <v>0</v>
      </c>
      <c r="BW17" s="98" t="e">
        <f>IF(AND(BQ17=0,BT17=0),IF(BM17=O10,AY10,0)+IF(BM17=O11,AY11,0)+IF(BM17=O12,AY12,0)+IF(BM17=O13,AY13,0)+IF(BM17=O14,AY14,0)+IF(BM17=O15,AY15,0)+IF(BM17=O16,AY16,0)+IF(BM17=O17,AY17,0)+IF(BM17=O18,AY18,0)+IF(BM17=O19,AY19,0)+IF(BM17=O20,AY20,0)+IF(BM17=O21,AY21,0)+IF(BM17=O22,AY22,0)+IF(BM17=O23,AY23,0)+IF(BM17=O24,AY24,0)+IF(BM17=O25,AY25,0)+IF(BM17=O26,AY26,0)+IF(BM17=O27,AY27,0)+IF(BM17=O28,AY28,0)+IF(BM17=O29,AY29,0)+IF(BM17=O31,AY31,0)+IF(BM17=O32,AY32,0)+IF(BM17=O33,AY33,0)+IF(BM17=O34,AY34,0)+IF(BM17=O35,AY35,0)+IF(BM17=O36,AY36,0)+IF(BM17=O37,AY37,0)+IF(BM17=O38,AY38,0)+IF(BM17=O39,AY39,0)+IF(BM17=O40,AY40,0)+BX17,0)</f>
        <v>#VALUE!</v>
      </c>
      <c r="BX17" s="98" t="e">
        <f>IF(BM17=O41,AY41,0)+IF(BM17=O42,AY42,0)+IF(BM17=O43,AY43,0)+IF(BM17=O44,AY44,0)+IF(BM17=O45,AY45,0)+IF(BM17=O46,AY46,0)+IF(BM17=O47,AY47,0)+IF(BM17=O48,AY48,0)+IF(BM17=O49,AY49,0)+IF(BM17=O50,AY50,0)+IF(BM17=O52,AY52,0)+IF(BM17=O53,AY53,0)+IF(BM17=O54,AY54,0)+IF(BM17=O55,AY55,0)+IF(BM17=O56,AY56,0)+IF(BM17=O57,AY57,0)+IF(BM17=O58,AY58,0)+IF(BM17=O59,AY59,0)+IF(BM17=O60,AY60,0)+IF(BM17=O61,AY61,0)+IF(BM17=O62,AY62,0)+IF(BM17=O63,AY63,0)+IF(BM17=O64,AY64,0)+IF(BM17=O65,AY65,0)+IF(BM17=O66,AY66,0)+IF(BM17=O67,AY67,0)+IF(BM17=O68,AY68,0)+IF(BM17=O69,AY69,0)+IF(BM17=O70,AY70,0)+IF(BM17=O71,AY71,0)</f>
        <v>#VALUE!</v>
      </c>
      <c r="BY17" s="98">
        <f>[2]DB!DL17</f>
        <v>2</v>
      </c>
      <c r="BZ17" s="98" t="e">
        <f t="shared" si="4"/>
        <v>#VALUE!</v>
      </c>
      <c r="CA17" s="98">
        <f>[2]DB!DN17</f>
        <v>0</v>
      </c>
      <c r="CB17" s="98" t="e">
        <f t="shared" si="5"/>
        <v>#VALUE!</v>
      </c>
      <c r="CC17" s="98">
        <f>[2]DB!DP17</f>
        <v>0</v>
      </c>
      <c r="CD17" s="98" t="e">
        <f t="shared" si="6"/>
        <v>#VALUE!</v>
      </c>
      <c r="CE17" s="98">
        <f>[2]DB!DR17</f>
        <v>0</v>
      </c>
      <c r="CF17" s="98" t="e">
        <f t="shared" si="7"/>
        <v>#VALUE!</v>
      </c>
      <c r="CG17" s="98">
        <f>[2]DB!DT17</f>
        <v>0</v>
      </c>
      <c r="CH17" s="98" t="e">
        <f t="shared" si="8"/>
        <v>#VALUE!</v>
      </c>
      <c r="CI17" s="98">
        <f>[2]DB!DV17</f>
        <v>20</v>
      </c>
      <c r="CJ17" s="98" t="e">
        <f t="shared" si="17"/>
        <v>#VALUE!</v>
      </c>
      <c r="CK17" s="98" t="e">
        <f t="shared" si="18"/>
        <v>#VALUE!</v>
      </c>
      <c r="CL17" s="98" t="e">
        <f>RANK(CJ17,CJ10:CJ69,0)</f>
        <v>#VALUE!</v>
      </c>
      <c r="CM17" s="98" t="e">
        <f>IF(AND(CL17=CL10,CK17&lt;CK10),1,0)+IF(AND(CL17=CL11,CK17&lt;CK11),1,0)+IF(AND(CL17=CL12,CK17&lt;CK12),1,0)+IF(AND(CL17=CL13,CK17&lt;CK13),1,0)+IF(AND(CL17=CL14,CK17&lt;CK14),1,0)+IF(AND(CL17=CL15,CK17&lt;CK15),1,0)+IF(AND(CL17=CL16,CK17&lt;CK16),1,0)+IF(AND(CL17=CL17,CK17&lt;CK17),1,0)+IF(AND(CL17=CL18,CK17&lt;CK18),1,0)+IF(AND(CL17=CL19,CK17&lt;CK19),1,0)+IF(AND(CL17=CL20,CK17&lt;CK20),1,0)+IF(AND(CL17=CL21,CK17&lt;CK21),1,0)+IF(AND(CL17=CL22,CK17&lt;CK22),1,0)+IF(AND(CL17=CL23,CK17&lt;CK23),1,0)+IF(AND(CL17=CL24,CK17&lt;CK24),1,0)+IF(AND(CL17=CL25,CK17&lt;CK25),1,0)+IF(AND(CL17=CL26,CK17&lt;CK26),1,0)+IF(AND(CL17=CL27,CK17&lt;CK27),1,0)+IF(AND(CL17=CL28,CK17&lt;CK28),1,0)+IF(AND(CL17=CL29,CK17&lt;CK29),1,0)+CN17+CO17</f>
        <v>#VALUE!</v>
      </c>
      <c r="CN17" s="98" t="e">
        <f>IF(AND(CL17=CL30,CK17&lt;CK30),1,0)+IF(AND(CL17=CL31,CK17&lt;CK31),1,0)+IF(AND(CL17=CL32,CK17&lt;CK32),1,0)+IF(AND(CL17=CL33,CK17&lt;CK33),1,0)+IF(AND(CL17=CL34,CK17&lt;CK34),1,0)+IF(AND(CL17=CL35,CK17&lt;CK35),1,0)+IF(AND(CL17=CL36,CK17&lt;CK36),1,0)+IF(AND(CL17=CL37,CK17&lt;CK37),1,0)+IF(AND(CL17=CL38,CK17&lt;CK38),1,0)+IF(AND(CL17=CL39,CK17&lt;CK39),1,0)+IF(AND(CL17=CL40,CK17&lt;CK40),1,0)+IF(AND(CL17=CL41,CK17&lt;CK41),1,0)+IF(AND(CL17=CL42,CK17&lt;CK42),1,0)+IF(AND(CL17=CL43,CK17&lt;CK43),1,0)+IF(AND(CL17=CL44,CK17&lt;CK44),1,0)+IF(AND(CL17=CL45,CK17&lt;CK45),1,0)+IF(AND(CL17=CL46,CK17&lt;CK46),1,0)+IF(AND(CL17=CL47,CK17&lt;CK47),1,0)+IF(AND(CL17=CL48,CK17&lt;CK48),1,0)+IF(AND(CL17=CL49,CK17&lt;CK49),1,0)</f>
        <v>#VALUE!</v>
      </c>
      <c r="CO17" s="98" t="e">
        <f>IF(AND(CL17=CL50,CK17&lt;CK50),1,0)+IF(AND(CL17=CL51,CK17&lt;CK51),1,0)+IF(AND(CL17=CL52,CK17&lt;CK52),1,0)+IF(AND(CL17=CL53,CK17&lt;CK53),1,0)+IF(AND(CL17=CL54,CK17&lt;CK54),1,0)+IF(AND(CL17=CL55,CK17&lt;CK55),1,0)+IF(AND(CL17=CL56,CK17&lt;CK56),1,0)+IF(AND(CL17=CL57,CK17&lt;CK57),1,0)+IF(AND(CL17=CL58,CK17&lt;CK58),1,0)+IF(AND(CL17=CL59,CK17&lt;CK59),1,0)+IF(AND(CL17=CL60,CK17&lt;CK60),1,0)+IF(AND(CL17=CL61,CK17&lt;CK61),1,0)+IF(AND(CL17=CL62,CK17&lt;CK62),1,0)+IF(AND(CL17=CL63,CK17&lt;CK63),1,0)+IF(AND(CL17=CL64,CK17&lt;CK64),1,0)+IF(AND(CL17=CL65,CK17&lt;CK65),1,0)+IF(AND(CL17=CL66,CK17&lt;CK66),1,0)+IF(AND(CL17=CL67,CK17&lt;CK67),1,0)+IF(AND(CL17=CL68,CK17&lt;CK68),1,0)+IF(AND(CL17=CL69,CK17&lt;CK69),1,0)</f>
        <v>#VALUE!</v>
      </c>
      <c r="CP17" s="98">
        <f>[2]DB!CV17</f>
        <v>6</v>
      </c>
      <c r="CQ17" s="98" t="e">
        <f t="shared" si="9"/>
        <v>#VALUE!</v>
      </c>
      <c r="CR17" s="98" t="e">
        <f t="shared" si="19"/>
        <v>#VALUE!</v>
      </c>
      <c r="CS17" s="98" t="e">
        <f>IF(AND(CQ17=CQ10,BN17&gt;BN10),1,0)+IF(AND(CQ17=CQ11,BN17&gt;BN11),1,0)+IF(AND(CQ17=CQ12,BN17&gt;BN12),1,0)+IF(AND(CQ17=CQ13,BN17&gt;BN13),1,0)+IF(AND(CQ17=CQ14,BN17&gt;BN14),1,0)+IF(AND(CQ17=CQ15,BN17&gt;BN15),1,0)+IF(AND(CQ17=CQ16,BN17&gt;BN16),1,0)+IF(AND(CQ17=CQ17,BN17&gt;BN17),1,0)+IF(AND(CQ17=CQ18,BN17&gt;BN18),1,0)+IF(AND(CQ17=CQ19,BN17&gt;BN19),1,0)+IF(AND(CQ17=CQ20,BN17&gt;BN20),1,0)+IF(AND(CQ17=CQ21,BN17&gt;BN21),1,0)+IF(AND(CQ17=CQ22,BN17&gt;BN22),1,0)+IF(AND(CQ17=CQ23,BN17&gt;BN23),1,0)+IF(AND(CQ17=CQ24,BN17&gt;BN24),1,0)+IF(AND(CQ17=CQ25,BN17&gt;BN25),1,0)+IF(AND(CQ17=CQ26,BN17&gt;BN26),1,0)+IF(AND(CQ17=CQ27,BN17&gt;BN27),1,0)+IF(AND(CQ17=CQ28,BN17&gt;BN28),1,0)+IF(AND(CQ17=CQ29,BN17&gt;BN29),1,0)+CT17+CU17</f>
        <v>#VALUE!</v>
      </c>
      <c r="CT17" s="98" t="e">
        <f>IF(AND(CQ17=CQ30,BN17&gt;BN30),1,0)+IF(AND(CQ17=CQ31,BN17&gt;BN31),1,0)+IF(AND(CQ17=CQ32,BN17&gt;BN32),1,0)+IF(AND(CQ17=CQ33,BN17&gt;BN33),1,0)+IF(AND(CQ17=CQ34,BN17&gt;BN34),1,0)+IF(AND(CQ17=CQ35,BN17&gt;BN35),1,0)+IF(AND(CQ17=CQ36,BN17&gt;BN36),1,0)+IF(AND(CQ17=CQ37,BN17&gt;BN37),1,0)+IF(AND(CQ17=CQ38,BN17&gt;BN38),1,0)+IF(AND(CQ17=CQ39,BN17&gt;BN39),1,0)+IF(AND(CQ17=CQ40,BN17&gt;BN40),1,0)+IF(AND(CQ17=CQ41,BN17&gt;BN41),1,0)+IF(AND(CQ17=CQ42,BN17&gt;BN42),1,0)+IF(AND(CQ17=CQ43,BN17&gt;BN43),1,0)+IF(AND(CQ17=CQ44,BN17&gt;BN44),1,0)+IF(AND(CQ17=CQ45,BN17&gt;BN45),1,0)+IF(AND(CQ17=CQ46,BN17&gt;BN46),1,0)+IF(AND(CQ17=CQ47,BN17&gt;BN47),1,0)+IF(AND(CQ17=CQ48,BN17&gt;BN48),1,0)+IF(AND(CQ17=CQ49,BN17&gt;BN49),1,0)</f>
        <v>#VALUE!</v>
      </c>
      <c r="CU17" s="99" t="e">
        <f>IF(AND(CQ17=CQ50,BN17&gt;BN50),1,0)+IF(AND(CQ17=CQ51,BN17&gt;BN51),1,0)+IF(AND(CQ17=CQ52,BN17&gt;BN52),1,0)+IF(AND(CQ17=CQ53,BN17&gt;BN53),1,0)+IF(AND(CQ17=CQ54,BN17&gt;BN54),1,0)+IF(AND(CQ17=CQ55,BN17&gt;BN55),1,0)+IF(AND(CQ17=CQ56,BN17&gt;BN56),1,0)+IF(AND(CQ17=CQ57,BN17&gt;BN57),1,0)+IF(AND(CQ17=CQ58,BN17&gt;BN58),1,0)+IF(AND(CQ17=CQ59,BN17&gt;BN59),1,0)+IF(AND(CQ17=CQ60,BN17&gt;BN60),1,0)+IF(AND(CQ17=CQ61,BN17&gt;BN61),1,0)+IF(AND(CQ17=CQ62,BN17&gt;BN62),1,0)+IF(AND(CQ17=CQ63,BN17&gt;BN63),1,0)+IF(AND(CQ17=CQ64,BN17&gt;BN64),1,0)+IF(AND(CQ17=CQ65,BN17&gt;BN65),1,0)+IF(AND(CQ17=CQ66,BN17&gt;BN66),1,0)+IF(AND(CQ17=CQ67,BN17&gt;BN67),1,0)+IF(AND(CQ17=CQ68,BN17&gt;BN68),1,0)+IF(AND(CQ17=CQ69,BN17&gt;BN69),1,0)</f>
        <v>#VALUE!</v>
      </c>
      <c r="CV17" s="100" t="e">
        <f>IF(CR10=8,CQ10,0)+IF(CR11=8,CQ11,0)+IF(CR12=8,CQ12,0)+IF(CR13=8,CQ13,0)+IF(CR14=8,CQ14,0)+IF(CR15=8,CQ15,0)+IF(CR16=8,CQ16,0)+IF(CR17=8,CQ17,0)+IF(CR18=8,CQ18,0)+IF(CR19=8,CQ19,0)+IF(CR20=8,CQ20,0)+IF(CR21=8,CQ21,0)+IF(CR22=8,CQ22,0)+IF(CR23=8,CQ23,0)+IF(CR24=8,CQ24,0)+IF(CR25=8,CQ25,0)+IF(CR26=8,CQ26,0)+IF(CR27=8,CQ27,0)+IF(CR28=8,CQ28,0)+IF(CR29=8,CQ29,0)+IF(CR30=8,CQ30,0)+IF(CR31=8,CQ31,0)+IF(CR32=8,CQ32,0)+IF(CR33=8,CQ33,0)+IF(CR34=8,CQ34,0)+IF(CR35=8,CQ35,0)+IF(CR36=8,CQ36,0)+IF(CR37=8,CQ37,0)+IF(CR38=8,CQ38,0)+IF(CR39=8,CQ39,0)+CW17</f>
        <v>#VALUE!</v>
      </c>
      <c r="CW17" s="98" t="e">
        <f>IF(CR40=8,CQ40,0)+IF(CR41=8,CQ41,0)+IF(CR42=8,CQ42,0)+IF(CR43=8,CQ43,0)+IF(CR44=8,CQ44,0)+IF(CR45=8,CQ45,0)+IF(CR46=8,CQ46,0)+IF(CR47=8,CQ47,0)+IF(CR48=8,CQ48,0)+IF(CR49=8,CQ49,0)+IF(CR50=8,CQ50,0)+IF(CR51=8,CQ51,0)+IF(CR52=8,CQ52,0)+IF(CR53=8,CQ53,0)+IF(CR54=8,CQ54,0)+IF(CR55=8,CQ55,0)+IF(CR56=8,CQ56,0)+IF(CR57=8,CQ57,0)+IF(CR58=8,CQ58,0)+IF(CR59=8,CQ59,0)+IF(CR60=8,CQ60,0)+IF(CR61=8,CQ61,0)+IF(CR62=8,CQ62,0)+IF(CR63=8,CQ63,0)+IF(CR64=8,CQ64,0)+IF(CR65=8,CQ65,0)+IF(CR66=8,CQ66,0)+IF(CR67=8,CQ67,0)+IF(CR68=8,CQ68,0)+IF(CR69=8,CQ69,0)</f>
        <v>#VALUE!</v>
      </c>
      <c r="CX17" s="98" t="e">
        <f>IF(CR10=8,BM10,IF(CR11=8,BM11,IF(CR12=8,BM12,IF(CR13=8,BM13,IF(CR14=8,BM14,IF(CR15=8,BM15,IF(CR16=8,BM16,IF(CR17=8,BM17,CY17))))))))</f>
        <v>#VALUE!</v>
      </c>
      <c r="CY17" s="98" t="e">
        <f>IF(CR18=8,BM18,IF(CR19=8,BM19,IF(CR20=8,BM20,IF(CR21=8,BM21,IF(CR22=8,BM22,IF(CR23=8,BM23,IF(CR24=8,BM24,IF(CR25=8,BM25,CZ17))))))))</f>
        <v>#VALUE!</v>
      </c>
      <c r="CZ17" s="98" t="e">
        <f>IF(CR26=8,BM26,IF(CR27=8,BM27,IF(CR28=8,BM28,IF(CR29=8,BM29,IF(CR30=8,BM30,IF(CR31=8,BM31,IF(CR32=8,BM32,IF(CR33=8,BM33,DA17))))))))</f>
        <v>#VALUE!</v>
      </c>
      <c r="DA17" s="98" t="e">
        <f>IF(CR34=8,BM34,IF(CR35=8,BM35,IF(CR36=8,BM36,IF(CR37=8,BM37,IF(CR38=8,BM38,IF(CR39=8,BM39,IF(CR40=8,BM40,IF(CR41=8,BM41,DB17))))))))</f>
        <v>#VALUE!</v>
      </c>
      <c r="DB17" s="98" t="e">
        <f>IF(CR42=8,BM42,IF(CR43=8,BM43,IF(CR44=8,BM44,IF(CR45=8,BM45,IF(CR46=8,BM46,IF(CR47=8,BM47,IF(CR48=8,BM48,IF(CR49=8,BM49,DC17))))))))</f>
        <v>#VALUE!</v>
      </c>
      <c r="DC17" s="98" t="e">
        <f>IF(CR50=8,BM50,IF(CR51=8,BM51,IF(CR52=8,BM52,IF(CR53=8,BM53,IF(CR54=8,BM54,IF(CR55=8,BM55,IF(CR56=8,BM56,IF(CR57=8,BM57,DD17))))))))</f>
        <v>#VALUE!</v>
      </c>
      <c r="DD17" s="98" t="e">
        <f>IF(CR58=8,BM58,IF(CR59=8,BM59,IF(CR60=8,BM60,IF(CR61=8,BM61,IF(CR62=8,BM62,IF(CR63=8,BM63,IF(CR64=8,BM64,IF(CR65=8,BM65,DE17))))))))</f>
        <v>#VALUE!</v>
      </c>
      <c r="DE17" s="98" t="e">
        <f>IF(CR66=8,BM66,IF(CR67=8,BM67,IF(CR68=8,BM68,BM69)))</f>
        <v>#VALUE!</v>
      </c>
      <c r="DF17" s="98" t="e">
        <f>IF(CR10=8,BQ10,0)+IF(CR11=8,BQ11,0)+IF(CR12=8,BQ12,0)+IF(CR13=8,BQ13,0)+IF(CR14=8,BQ14,0)+IF(CR15=8,BQ15,0)+IF(CR16=8,BQ16,0)+IF(CR17=8,BQ17,0)+IF(CR18=8,BQ18,0)+IF(CR19=8,BQ19,0)+IF(CR20=8,BQ20,0)+IF(CR21=8,BQ21,0)+IF(CR22=8,BQ22,0)+IF(CR23=8,BQ23,0)+IF(CR24=8,BQ24,0)+IF(CR25=8,BQ25,0)+IF(CR26=8,BQ26,0)+IF(CR27=8,BQ27,0)+IF(CR28=8,BQ28,0)+IF(CR29=8,BQ29,0)+IF(CR30=8,BQ30,0)+IF(CR31=8,BQ31,0)+IF(CR32=8,BQ32,0)+IF(CR33=8,BQ33,0)+IF(CR34=8,BQ34,0)+IF(CR35=8,BQ35,0)+IF(CR36=8,BQ36,0)+IF(CR37=8,BQ37,0)+IF(CR38=8,BQ38,0)+IF(CR39=8,BQ39,0)+DG17</f>
        <v>#VALUE!</v>
      </c>
      <c r="DG17" s="98" t="e">
        <f>IF(CR40=8,BQ40,0)+IF(CR41=8,BQ41,0)+IF(CR42=8,BQ42,0)+IF(CR43=8,BQ43,0)+IF(CR44=8,BQ44,0)+IF(CR45=8,BQ45,0)+IF(CR46=8,BQ46,0)+IF(CR47=8,BQ47,0)+IF(CR48=8,BQ48,0)+IF(CR49=8,BQ49,0)+IF(CR50=8,BQ50,0)+IF(CR51=8,BQ51,0)+IF(CR52=8,BQ52,0)+IF(CR53=8,BQ53,0)+IF(CR54=8,BQ54,0)+IF(CR55=8,BQ55,0)+IF(CR56=8,BQ56,0)+IF(CR57=8,BQ57,0)+IF(CR58=8,BQ58,0)+IF(CR59=8,BQ59,0)+IF(CR60=8,BQ60,0)+IF(CR61=8,BQ61,0)+IF(CR62=8,BQ62,0)+IF(CR63=8,BQ63,0)+IF(CR64=8,BQ64,0)+IF(CR65=8,BQ65,0)+IF(CR66=8,BQ66,0)+IF(CR67=8,BQ67,0)+IF(CR68=8,BQ68,0)+IF(CR69=8,BQ69,0)</f>
        <v>#VALUE!</v>
      </c>
      <c r="DH17" s="98" t="e">
        <f>IF(CR10=8,BT10,0)+IF(CR11=8,BT11,0)+IF(CR12=8,BT12,0)+IF(CR13=8,BT13,0)+IF(CR14=8,BT14,0)+IF(CR15=8,BT15,0)+IF(CR16=8,BT16,0)+IF(CR17=8,BT17,0)+IF(CR18=8,BT18,0)+IF(CR19=8,BT19,0)+IF(CR20=8,BT20,0)+IF(CR21=8,BT21,0)+IF(CR22=8,BT22,0)+IF(CR23=8,BT23,0)+IF(CR24=8,BT24,0)+IF(CR25=8,BT25,0)+IF(CR26=8,BT26,0)+IF(CR27=8,BT27,0)+IF(CR28=8,BT28,0)+IF(CR29=8,BT29,0)+IF(CR30=8,BT30,0)+IF(CR31=8,BT31,0)+IF(CR32=8,BT32,0)+IF(CR33=8,BT33,0)+IF(CR34=8,BT34,0)+IF(CR35=8,BT35,0)+IF(CR36=8,BT36,0)+IF(CR37=8,BT37,0)+IF(CR38=8,BT38,0)+IF(CR39=8,BT39,0)+DI17</f>
        <v>#VALUE!</v>
      </c>
      <c r="DI17" s="98" t="e">
        <f>IF(CR40=8,BT40,0)+IF(CR41=8,BT41,0)+IF(CR42=8,BT42,0)+IF(CR43=8,BT43,0)+IF(CR44=8,BT44,0)+IF(CR45=8,BT45,0)+IF(CR46=8,BT46,0)+IF(CR47=8,BT47,0)+IF(CR48=8,BT48,0)+IF(CR49=8,BT49,0)+IF(CR50=8,BT50,0)+IF(CR51=8,BT51,0)+IF(CR52=8,BT52,0)+IF(CR53=8,BT53,0)+IF(CR54=8,BT54,0)+IF(CR55=8,BT55,0)+IF(CR56=8,BT56,0)+IF(CR57=8,BT57,0)+IF(CR58=8,BT58,0)+IF(CR59=8,BT59,0)+IF(CR60=8,BT60,0)+IF(CR61=8,BT61,0)+IF(CR62=8,BT62,0)+IF(CR63=8,BT63,0)+IF(CR64=8,BT64,0)+IF(CR65=8,BT65,0)+IF(CR66=8,BT66,0)+IF(CR67=8,BT67,0)+IF(CR68=8,BT68,0)+IF(CR69=8,BT69,0)</f>
        <v>#VALUE!</v>
      </c>
      <c r="DJ17" s="98" t="e">
        <f>IF(CR10=8,BW10,0)+IF(CR11=8,BW11,0)+IF(CR12=8,BW12,0)+IF(CR13=8,BW13,0)+IF(CR14=8,BW14,0)+IF(CR15=8,BW15,0)+IF(CR16=8,BW16,0)+IF(CR17=8,BW17,0)+IF(CR18=8,BW18,0)+IF(CR19=8,BW19,0)+IF(CR20=8,BW20,0)+IF(CR21=8,BW21,0)+IF(CR22=8,BW22,0)+IF(CR23=8,BW23,0)+IF(CR24=8,BW24,0)+IF(CR25=8,BW25,0)+IF(CR26=8,BW26,0)+IF(CR27=8,BW27,0)+IF(CR28=8,BW28,0)+IF(CR29=8,BW29,0)+IF(CR30=8,BW30,0)+IF(CR31=8,BW31,0)+IF(CR32=8,BW32,0)+IF(CR33=8,BW33,0)+IF(CR34=8,BW34,0)+IF(CR35=8,BW35,0)+IF(CR36=8,BW36,0)+IF(CR37=8,BW37,0)+IF(CR38=8,BW38,0)+IF(CR39=8,BW39,0)+DK17</f>
        <v>#VALUE!</v>
      </c>
      <c r="DK17" s="98" t="e">
        <f>IF(CR40=8,BW40,0)+IF(CR41=8,BW41,0)+IF(CR42=8,BW42,0)+IF(CR43=8,BW43,0)+IF(CR44=8,BW44,0)+IF(CR45=8,BW45,0)+IF(CR46=8,BW46,0)+IF(CR47=8,BW47,0)+IF(CR48=8,BW48,0)+IF(CR49=8,BW49,0)+IF(CR50=8,BW50,0)+IF(CR51=8,BW51,0)+IF(CR52=8,BW52,0)+IF(CR53=8,BW53,0)+IF(CR54=8,BW54,0)+IF(CR55=8,BW55,0)+IF(CR56=8,BW56,0)+IF(CR57=8,BW57,0)+IF(CR58=8,BW58,0)+IF(CR59=8,BW59,0)+IF(CR60=8,BW60,0)+IF(CR61=8,BW61,0)+IF(CR62=8,BW62,0)+IF(CR63=8,BW63,0)+IF(CR64=8,BW64,0)+IF(CR65=8,BW65,0)+IF(CR66=8,BW66,0)+IF(CR67=8,BW67,0)+IF(CR68=8,BW68,0)+IF(CR69=8,BW69,0)</f>
        <v>#VALUE!</v>
      </c>
      <c r="DL17" s="98" t="e">
        <f>IF(CR10=8,BZ10,0)+IF(CR11=8,BZ11,0)+IF(CR12=8,BZ12,0)+IF(CR13=8,BZ13,0)+IF(CR14=8,BZ14,0)+IF(CR15=8,BZ15,0)+IF(CR16=8,BZ16,0)+IF(CR17=8,BZ17,0)+IF(CR18=8,BZ18,0)+IF(CR19=8,BZ19,0)+IF(CR20=8,BZ20,0)+IF(CR21=8,BZ21,0)+IF(CR22=8,BZ22,0)+IF(CR23=8,BZ23,0)+IF(CR24=8,BZ24,0)+IF(CR25=8,BZ25,0)+IF(CR26=8,BZ26,0)+IF(CR27=8,BZ27,0)+IF(CR28=8,BZ28,0)+IF(CR29=8,BZ29,0)+IF(CR30=8,BZ30,0)+IF(CR31=8,BZ31,0)+IF(CR32=8,BZ32,0)+IF(CR33=8,BZ33,0)+IF(CR34=8,BZ34,0)+IF(CR35=8,BZ35,0)+IF(CR36=8,BZ36,0)+IF(CR37=8,BZ37,0)+IF(CR38=8,BZ38,0)+IF(CR39=8,BZ39,0)+DM17</f>
        <v>#VALUE!</v>
      </c>
      <c r="DM17" s="98" t="e">
        <f>IF(CR40=8,BZ40,0)+IF(CR41=8,BZ41,0)+IF(CR42=8,BZ42,0)+IF(CR43=8,BZ43,0)+IF(CR44=8,BZ44,0)+IF(CR45=8,BZ45,0)+IF(CR46=8,BZ46,0)+IF(CR47=8,BZ47,0)+IF(CR48=8,BZ48,0)+IF(CR49=8,BZ49,0)+IF(CR50=8,BZ50,0)+IF(CR51=8,BZ51,0)+IF(CR52=8,BZ52,0)+IF(CR53=8,BZ53,0)+IF(CR54=8,BZ54,0)+IF(CR55=8,BZ55,0)+IF(CR56=8,BZ56,0)+IF(CR57=8,BZ57,0)+IF(CR58=8,BZ58,0)+IF(CR59=8,BZ59,0)+IF(CR60=8,BZ60,0)+IF(CR61=8,BZ61,0)+IF(CR62=8,BZ62,0)+IF(CR63=8,BZ63,0)+IF(CR64=8,BZ64,0)+IF(CR65=8,BZ65,0)+IF(CR66=8,BZ66,0)+IF(CR67=8,BZ67,0)+IF(CR68=8,BZ68,0)+IF(CR69=8,BZ69,0)</f>
        <v>#VALUE!</v>
      </c>
      <c r="DN17" s="98" t="e">
        <f>IF(CR10=8,CB10,0)+IF(CR11=8,CB11,0)+IF(CR12=8,CB12,0)+IF(CR13=8,CB13,0)+IF(CR14=8,CB14,0)+IF(CR15=8,CB15,0)+IF(CR16=8,CB16,0)+IF(CR17=8,CB17,0)+IF(CR18=8,CB18,0)+IF(CR19=8,CB19,0)+IF(CR20=8,CB20,0)+IF(CR21=8,CB21,0)+IF(CR22=8,CB22,0)+IF(CR23=8,CB23,0)+IF(CR24=8,CB24,0)+IF(CR25=8,CB25,0)+IF(CR26=8,CB26,0)+IF(CR27=8,CB27,0)+IF(CR28=8,CB28,0)+IF(CR29=8,CB29,0)+IF(CR30=8,CB30,0)+IF(CR31=8,CB31,0)+IF(CR32=8,CB32,0)+IF(CR33=8,CB33,0)+IF(CR34=8,CB34,0)+IF(CR35=8,CB35,0)+IF(CR36=8,CB36,0)+IF(CR37=8,CB37,0)+IF(CR38=8,CB38,0)+IF(CR39=8,CB39,0)+DO17</f>
        <v>#VALUE!</v>
      </c>
      <c r="DO17" s="98" t="e">
        <f>IF(CR40=8,CB40,0)+IF(CR41=8,CB41,0)+IF(CR42=8,CB42,0)+IF(CR43=8,CB43,0)+IF(CR44=8,CB44,0)+IF(CR45=8,CB45,0)+IF(CR46=8,CB46,0)+IF(CR47=8,CB47,0)+IF(CR48=8,CB48,0)+IF(CR49=8,CB49,0)+IF(CR50=8,CB50,0)+IF(CR51=8,CB51,0)+IF(CR52=8,CB52,0)+IF(CR53=8,CB53,0)+IF(CR54=8,CB54,0)+IF(CR55=8,CB55,0)+IF(CR56=8,CB56,0)+IF(CR57=8,CB57,0)+IF(CR58=8,CB58,0)+IF(CR59=8,CB59,0)+IF(CR60=8,CB60,0)+IF(CR61=8,CB61,0)+IF(CR62=8,CB62,0)+IF(CR63=8,CB63,0)+IF(CR64=8,CB64,0)+IF(CR65=8,CB65,0)+IF(CR66=8,CB66,0)+IF(CR67=8,CB67,0)+IF(CR68=8,CB68,0)+IF(CR69=8,CB69,0)</f>
        <v>#VALUE!</v>
      </c>
      <c r="DP17" s="98" t="e">
        <f>IF(CR10=8,CD10,0)+IF(CR11=8,CD11,0)+IF(CR12=8,CD12,0)+IF(CR13=8,CD13,0)+IF(CR14=8,CD14,0)+IF(CR15=8,CD15,0)+IF(CR16=8,CD16,0)+IF(CR17=8,CD17,0)+IF(CR18=8,CD18,0)+IF(CR19=8,CD19,0)+IF(CR20=8,CD20,0)+IF(CR21=8,CD21,0)+IF(CR22=8,CD22,0)+IF(CR23=8,CD23,0)+IF(CR24=8,CD24,0)+IF(CR25=8,CD25,0)+IF(CR26=8,CD26,0)+IF(CR27=8,CD27,0)+IF(CR28=8,CD28,0)+IF(CR29=8,CD29,0)+IF(CR30=8,CD30,0)+IF(CR31=8,CD31,0)+IF(CR32=8,CD32,0)+IF(CR33=8,CD33,0)+IF(CR34=8,CD34,0)+IF(CR35=8,CD35,0)+IF(CR36=8,CD36,0)+IF(CR37=8,CD37,0)+IF(CR38=8,CD38,0)+IF(CR39=8,CD39,0)+DQ17</f>
        <v>#VALUE!</v>
      </c>
      <c r="DQ17" s="98" t="e">
        <f>IF(CR40=8,CD40,0)+IF(CR41=8,CD41,0)+IF(CR42=8,CD42,0)+IF(CR43=8,CD43,0)+IF(CR44=8,CD44,0)+IF(CR45=8,CD45,0)+IF(CR46=8,CD46,0)+IF(CR47=8,CD47,0)+IF(CR48=8,CD48,0)+IF(CR49=8,CD49,0)+IF(CR50=8,CD50,0)+IF(CR51=8,CD51,0)+IF(CR52=8,CD52,0)+IF(CR53=8,CD53,0)+IF(CR54=8,CD54,0)+IF(CR55=8,CD55,0)+IF(CR56=8,CD56,0)+IF(CR57=8,CD57,0)+IF(CR58=8,CD58,0)+IF(CR59=8,CD59,0)+IF(CR60=8,CD60,0)+IF(CR61=8,CD61,0)+IF(CR62=8,CD62,0)+IF(CR63=8,CD63,0)+IF(CR64=8,CD64,0)+IF(CR65=8,CD65,0)+IF(CR66=8,CD66,0)+IF(CR67=8,CD67,0)+IF(CR68=8,CD68,0)+IF(CR69=8,CD69,0)</f>
        <v>#VALUE!</v>
      </c>
      <c r="DR17" s="98" t="e">
        <f>IF(CR10=8,CF10,0)+IF(CR11=8,CF11,0)+IF(CR12=8,CF12,0)+IF(CR13=8,CF13,0)+IF(CR14=8,CF14,0)+IF(CR15=8,CF15,0)+IF(CR16=8,CF16,0)+IF(CR17=8,CF17,0)+IF(CR18=8,CF18,0)+IF(CR19=8,CF19,0)+IF(CR20=8,CF20,0)+IF(CR21=8,CF21,0)+IF(CR22=8,CF22,0)+IF(CR23=8,CF23,0)+IF(CR24=8,CF24,0)+IF(CR25=8,CF25,0)+IF(CR26=8,CF26,0)+IF(CR27=8,CF27,0)+IF(CR28=8,CF28,0)+IF(CR29=8,CF29,0)+IF(CR30=8,CF30,0)+IF(CR31=8,CF31,0)+IF(CR32=8,CF32,0)+IF(CR33=8,CF33,0)+IF(CR34=8,CF34,0)+IF(CR35=8,CF35,0)+IF(CR36=8,CF36,0)+IF(CR37=8,CF37,0)+IF(CR38=8,CF38,0)+IF(CR39=8,CF39,0)+DS17</f>
        <v>#VALUE!</v>
      </c>
      <c r="DS17" s="98" t="e">
        <f>IF(CR40=8,CF40,0)+IF(CR41=8,CF41,0)+IF(CR42=8,CF42,0)+IF(CR43=8,CF43,0)+IF(CR44=8,CF44,0)+IF(CR45=8,CF45,0)+IF(CR46=8,CF46,0)+IF(CR47=8,CF47,0)+IF(CR48=8,CF48,0)+IF(CR49=8,CF49,0)+IF(CR50=8,CF50,0)+IF(CR51=8,CF51,0)+IF(CR52=8,CF52,0)+IF(CR53=8,CF53,0)+IF(CR54=8,CF54,0)+IF(CR55=8,CF55,0)+IF(CR56=8,CF56,0)+IF(CR57=8,CF57,0)+IF(CR58=8,CF58,0)+IF(CR59=8,CF59,0)+IF(CR60=8,CF60,0)+IF(CR61=8,CF61,0)+IF(CR62=8,CF62,0)+IF(CR63=8,CF63,0)+IF(CR64=8,CF64,0)+IF(CR65=8,CF65,0)+IF(CR66=8,CF66,0)+IF(CR67=8,CF67,0)+IF(CR68=8,CF68,0)+IF(CR69=8,CF69,0)</f>
        <v>#VALUE!</v>
      </c>
      <c r="DT17" s="98" t="e">
        <f>IF(CR10=8,CH10,0)+IF(CR11=8,CH11,0)+IF(CR12=8,CH12,0)+IF(CR13=8,CH13,0)+IF(CR14=8,CH14,0)+IF(CR15=8,CH15,0)+IF(CR16=8,CH16,0)+IF(CR17=8,CH17,0)+IF(CR18=8,CH18,0)+IF(CR19=8,CH19,0)+IF(CR20=8,CH20,0)+IF(CR21=8,CH21,0)+IF(CR22=8,CH22,0)+IF(CR23=8,CH23,0)+IF(CR24=8,CH24,0)+IF(CR25=8,CH25,0)+IF(CR26=8,CH26,0)+IF(CR27=8,CH27,0)+IF(CR28=8,CH28,0)+IF(CR29=8,CH29,0)+IF(CR30=8,CH30,0)+IF(CR31=8,CH31,0)+IF(CR32=8,CH32,0)+IF(CR33=8,CH33,0)+IF(CR34=8,CH34,0)+IF(CR35=8,CH35,0)+IF(CR36=8,CH36,0)+IF(CR37=8,CH37,0)+IF(CR38=8,CH38,0)+IF(CR39=8,CH39,0)+DU17</f>
        <v>#VALUE!</v>
      </c>
      <c r="DU17" s="98" t="e">
        <f>IF(CR40=8,CH40,0)+IF(CR41=8,CH41,0)+IF(CR42=8,CH42,0)+IF(CR43=8,CH43,0)+IF(CR44=8,CH44,0)+IF(CR45=8,CH45,0)+IF(CR46=8,CH46,0)+IF(CR47=8,CH47,0)+IF(CR48=8,CH48,0)+IF(CR49=8,CH49,0)+IF(CR50=8,CH50,0)+IF(CR51=8,CH51,0)+IF(CR52=8,CH52,0)+IF(CR53=8,CH53,0)+IF(CR54=8,CH54,0)+IF(CR55=8,CH55,0)+IF(CR56=8,CH56,0)+IF(CR57=8,CH57,0)+IF(CR58=8,CH58,0)+IF(CR59=8,CH59,0)+IF(CR60=8,CH60,0)+IF(CR61=8,CH61,0)+IF(CR62=8,CH62,0)+IF(CR63=8,CH63,0)+IF(CR64=8,CH64,0)+IF(CR65=8,CH65,0)+IF(CR66=8,CH66,0)+IF(CR67=8,CH67,0)+IF(CR68=8,CH68,0)+IF(CR69=8,CH69,0)</f>
        <v>#VALUE!</v>
      </c>
      <c r="DV17" s="98" t="e">
        <f>IF(CR10=8,CJ10,0)+IF(CR11=8,CJ11,0)+IF(CR12=8,CJ12,0)+IF(CR13=8,CJ13,0)+IF(CR14=8,CJ14,0)+IF(CR15=8,CJ15,0)+IF(CR16=8,CJ16,0)+IF(CR17=8,CJ17,0)+IF(CR18=8,CJ18,0)+IF(CR19=8,CJ19,0)+IF(CR20=8,CJ20,0)+IF(CR21=8,CJ21,0)+IF(CR22=8,CJ22,0)+IF(CR23=8,CJ23,0)+IF(CR24=8,CJ24,0)+IF(CR25=8,CJ25,0)+IF(CR26=8,CJ26,0)+IF(CR27=8,CJ27,0)+IF(CR28=8,CJ28,0)+IF(CR29=8,CJ29,0)+IF(CR30=8,CJ30,0)+IF(CR31=8,CJ31,0)+IF(CR32=8,CJ32,0)+IF(CR33=8,CJ33,0)+IF(CR34=8,CJ34,0)+IF(CR35=8,CJ35,0)+IF(CR36=8,CJ36,0)+IF(CR37=8,CJ37,0)+IF(CR38=8,CJ38,0)+IF(CR39=8,CJ39,0)+DW17</f>
        <v>#VALUE!</v>
      </c>
      <c r="DW17" s="99" t="e">
        <f>IF(CR40=8,CJ40,0)+IF(CR41=8,CJ41,0)+IF(CR42=8,CJ42,0)+IF(CR43=8,CJ43,0)+IF(CR44=8,CJ44,0)+IF(CR45=8,CJ45,0)+IF(CR46=8,CJ46,0)+IF(CR47=8,CJ47,0)+IF(CR48=8,CJ48,0)+IF(CR49=8,CJ49,0)+IF(CR50=8,CJ50,0)+IF(CR51=8,CJ51,0)+IF(CR52=8,CJ52,0)+IF(CR53=8,CJ53,0)+IF(CR54=8,CJ54,0)+IF(CR55=8,CJ55,0)+IF(CR56=8,CJ56,0)+IF(CR57=8,CJ57,0)+IF(CR58=8,CJ58,0)+IF(CR59=8,CJ59,0)+IF(CR60=8,CJ60,0)+IF(CR61=8,CJ61,0)+IF(CR62=8,CJ62,0)+IF(CR63=8,CJ63,0)+IF(CR64=8,CJ64,0)+IF(CR65=8,CJ65,0)+IF(CR66=8,CJ66,0)+IF(CR67=8,CJ67,0)+IF(CR68=8,CJ68,0)+IF(CR69=8,CJ69,0)</f>
        <v>#VALUE!</v>
      </c>
    </row>
    <row r="18" spans="1:127">
      <c r="A18" s="97" t="str">
        <f>[2]DB!A18</f>
        <v>Frydkær</v>
      </c>
      <c r="B18" s="1">
        <f>[2]DB!B18</f>
        <v>17</v>
      </c>
      <c r="C18" s="1">
        <f>[2]DB!D18</f>
        <v>0</v>
      </c>
      <c r="D18" s="1">
        <f>IF(OR(Rækker!Z10="Disket",I18&gt;5,C18=1),1,0)</f>
        <v>0</v>
      </c>
      <c r="E18" s="1">
        <f>[2]DB!F18</f>
        <v>0</v>
      </c>
      <c r="F18" s="1">
        <f>IF(OR(Rækker!Z10="Udmeldt",E18=1),1,0)</f>
        <v>0</v>
      </c>
      <c r="G18" s="1">
        <f>[2]DB!I18</f>
        <v>0</v>
      </c>
      <c r="H18" s="1">
        <f>IF(Rækker!Z10="MR",1,0)</f>
        <v>0</v>
      </c>
      <c r="I18" s="1">
        <f t="shared" si="10"/>
        <v>0</v>
      </c>
      <c r="J18" s="1">
        <f>[2]DB!L18</f>
        <v>0</v>
      </c>
      <c r="K18" s="1">
        <f>IF(Rækker!Z10="Res",1,0)</f>
        <v>1</v>
      </c>
      <c r="L18" s="1">
        <f t="shared" si="11"/>
        <v>1</v>
      </c>
      <c r="M18" s="1" t="s">
        <v>90</v>
      </c>
      <c r="N18" s="100">
        <f>[2]DB!AZ18</f>
        <v>10</v>
      </c>
      <c r="O18" s="98" t="str">
        <f>[2]DB!BB18</f>
        <v>Percy</v>
      </c>
      <c r="P18" s="1">
        <f>IF(O18=A10,B10,0)+IF(O18=A11,B11,0)+IF(O18=A12,B12,0)+IF(O18=A13,B13,0)+IF(O18=A14,B14,0)+IF(O18=A15,B15,0)+IF(O18=A16,B16,0)+IF(O18=A17,B17,0)+IF(O18=A18,B18,0)+IF(O18=A19,B19,0)+IF(O18=A20,B20,0)+IF(O18=A21,B21,0)+IF(O18=A22,B22,0)+IF(O18=A23,B23,0)+IF(O18=A24,B24,0)+IF(O18=A25,B25,0)+IF(O18=A26,B26,0)+IF(O18=A27,B27,0)+IF(O18=A28,B28,0)+IF(O18=A29,B29,0)</f>
        <v>45</v>
      </c>
      <c r="Q18" s="1">
        <f>[2]DB!BF18</f>
        <v>0</v>
      </c>
      <c r="R18" s="1">
        <f>IF(O18=A10,D10,0)+IF(O18=A11,D11,0)+IF(O18=A12,D12,0)+IF(O18=A13,D13,0)+IF(O18=A14,D14,0)+IF(O18=A15,D15,0)+IF(O18=A16,D16,0)+IF(O18=A17,D17,0)+IF(O18=A18,D18,0)+IF(O18=A19,D19,0)+IF(O18=A20,D20,0)+IF(O18=A21,D21,0)+IF(O18=A22,D22,0)+IF(O18=A23,D23,0)+IF(O18=A24,D24,0)+IF(O18=A25,D25,0)+IF(O18=A26,D26,0)+IF(O18=A27,D27,0)+IF(O18=A28,D28,0)+IF(O18=A29,D29,0)</f>
        <v>0</v>
      </c>
      <c r="S18" s="1">
        <f>[2]DB!BG18</f>
        <v>0</v>
      </c>
      <c r="T18" s="1">
        <f>IF(O18=A10,F10,0)+IF(O18=A11,F11,0)+IF(O18=A12,F12,0)+IF(O18=A13,F13,0)+IF(O18=A14,F14,0)+IF(O18=A15,F15,0)+IF(O18=A16,F16,0)+IF(O18=A17,F17,0)+IF(O18=A18,F18,0)+IF(O18=A19,F19,0)+IF(O18=A20,F20,0)+IF(O18=A21,F21,0)+IF(O18=A22,F22,0)+IF(O18=A23,F23,0)+IF(O18=A24,F24,0)+IF(O18=A25,F25,0)+IF(O18=A26,F26,0)+IF(O18=A27,F27,0)+IF(O18=A28,F28,0)+IF(O18=A29,F29,0)</f>
        <v>0</v>
      </c>
      <c r="U18" s="1">
        <f>[2]DB!BH18</f>
        <v>0</v>
      </c>
      <c r="V18" s="1">
        <f>IF(O18=A10,H10,0)+IF(O18=A11,H11,0)+IF(O18=A12,H12,0)+IF(O18=A13,H13,0)+IF(O18=A14,H14,0)+IF(O18=A15,H15,0)+IF(O18=A16,H16,0)+IF(O18=A17,H17,0)+IF(O18=A18,H18,0)+IF(O18=A19,H19,0)+IF(O18=A20,H20,0)+IF(O18=A21,H21,0)+IF(O18=A22,H22,0)+IF(O18=A23,H23,0)+IF(O18=A24,H24,0)+IF(O18=A25,H25,0)+IF(O18=A26,H26,0)+IF(O18=A27,H27,0)+IF(O18=A28,H28,0)+IF(O18=A29,H29,0)</f>
        <v>0</v>
      </c>
      <c r="W18" s="1">
        <f t="shared" si="12"/>
        <v>0</v>
      </c>
      <c r="X18" s="1">
        <f>[2]DB!BI18</f>
        <v>0</v>
      </c>
      <c r="Y18" s="1">
        <f>IF(O18=A10,K10,0)+IF(O18=A11,K11,0)+IF(O18=A12,K12,0)+IF(O18=A13,K13,0)+IF(O18=A14,K14,0)+IF(O18=A15,K15,0)+IF(O18=A16,K16,0)+IF(O18=A17,K17,0)+IF(O18=A18,K18,0)+IF(O18=A19,K19,0)+IF(O18=A20,K20,0)+IF(O18=A21,K21,0)+IF(O18=A22,K22,0)+IF(O18=A23,K23,0)+IF(O18=A24,K24,0)+IF(O18=A25,K25,0)+IF(O18=A26,K26,0)+IF(O18=A27,K27,0)+IF(O18=A28,K28,0)+IF(O18=A29,K29,0)</f>
        <v>0</v>
      </c>
      <c r="Z18" s="1">
        <f t="shared" si="13"/>
        <v>0</v>
      </c>
      <c r="AA18" s="1">
        <f>[2]DB!BJ18</f>
        <v>71</v>
      </c>
      <c r="AB18" s="1">
        <f>RANK(AA18,AA10:AA29,0)</f>
        <v>10</v>
      </c>
      <c r="AC18" s="1" t="str">
        <f>'1. Division'!V23</f>
        <v/>
      </c>
      <c r="AD18" s="1" t="e">
        <f t="shared" si="1"/>
        <v>#VALUE!</v>
      </c>
      <c r="AE18" s="1" t="e">
        <f>RANK(AD18,AD10:AD29,0)</f>
        <v>#VALUE!</v>
      </c>
      <c r="AF18" s="1">
        <f>[2]DB!BK18</f>
        <v>26</v>
      </c>
      <c r="AG18" s="1">
        <f>RANK(AF18,AF10:AF29,0)</f>
        <v>10</v>
      </c>
      <c r="AH18" s="1" t="str">
        <f>'1. Division'!V29</f>
        <v/>
      </c>
      <c r="AI18" s="1" t="e">
        <f t="shared" si="2"/>
        <v>#VALUE!</v>
      </c>
      <c r="AJ18" s="1" t="e">
        <f>RANK(AI18,AI10:AI29,0)</f>
        <v>#VALUE!</v>
      </c>
      <c r="AK18" s="1">
        <f>[2]DB!BL18</f>
        <v>97</v>
      </c>
      <c r="AL18" s="1">
        <f>RANK(AK18,AK10:AK29,0)</f>
        <v>5</v>
      </c>
      <c r="AM18" s="1" t="str">
        <f>'1. Division'!V35</f>
        <v/>
      </c>
      <c r="AN18" s="1" t="e">
        <f t="shared" si="3"/>
        <v>#VALUE!</v>
      </c>
      <c r="AO18" s="1" t="e">
        <f>RANK(AN18,AN10:AN29,0)</f>
        <v>#VALUE!</v>
      </c>
      <c r="AP18" s="1">
        <f t="shared" si="14"/>
        <v>25</v>
      </c>
      <c r="AQ18" s="1" t="e">
        <f t="shared" si="15"/>
        <v>#VALUE!</v>
      </c>
      <c r="AR18" s="1">
        <f>[2]DB!BA18</f>
        <v>9</v>
      </c>
      <c r="AS18" s="1" t="e">
        <f>RANK(AQ18,AQ10:AQ29,1)+AT18</f>
        <v>#VALUE!</v>
      </c>
      <c r="AT18" s="1" t="e">
        <f>IF(AQ18=AQ10,IF(AD18=AD10,IF(AI18=AI10,IF(AN18=AN10,0,IF(AN18&lt;AN10,1,0)),IF(AI18&lt;AI10,1,0)),IF(AD18&lt;AD10,1,0)),0)+IF(AQ18=AQ11,IF(AD18=AD11,IF(AI18=AI11,IF(AN18=AN11,0,IF(AN18&lt;AN11,1,0)),IF(AI18&lt;AI11,1,0)),IF(AD18&lt;AD11,1,0)),0)+IF(AQ18=AQ12,IF(AD18=AD12,IF(AI18=AI12,IF(AN18=AN12,0,IF(AN18&lt;AN12,1,0)),IF(AI18&lt;AI12,1,0)),IF(AD18&lt;AD12,1,0)),0)+IF(AQ18=AQ13,IF(AD18=AD13,IF(AI18=AI13,IF(AN18=AN13,0,IF(AN18&lt;AN13,1,0)),IF(AI18&lt;AI13,1,0)),IF(AD18&lt;AD13,1,0)),0)+IF(AQ18=AQ14,IF(AD18=AD14,IF(AI18=AI14,IF(AN18=AN14,0,IF(AN18&lt;AN14,1,0)),IF(AI18&lt;AI14,1,0)),IF(AD18&lt;AD14,1,0)),0)+IF(AQ18=AQ15,IF(AD18=AD15,IF(AI18=AI15,IF(AN18=AN15,0,IF(AN18&lt;AN15,1,0)),IF(AI18&lt;AI15,1,0)),IF(AD18&lt;AD15,1,0)),0)+IF(AQ18=AQ16,IF(AD18=AD16,IF(AI18=AI16,IF(AN18=AN16,0,IF(AN18&lt;AN16,1,0)),IF(AI18&lt;AI16,1,0)),IF(AD18&lt;AD16,1,0)),0)+AU18+AV18</f>
        <v>#VALUE!</v>
      </c>
      <c r="AU18" s="1" t="e">
        <f>IF(AQ18=AQ17,IF(AD18=AD17,IF(AI18=AI17,IF(AN18=AN17,0,IF(AN18&lt;AN17,1,0)),IF(AI18&lt;AI17,1,0)),IF(AD18&lt;AD17,1,0)),0)+IF(AQ18=AQ18,IF(AD18=AD18,IF(AI18=AI18,IF(AN18=AN18,0,IF(AN18&lt;AN18,1,0)),IF(AI18&lt;AI18,1,0)),IF(AD18&lt;AD18,1,0)),0)+IF(AQ18=AQ19,IF(AD18=AD19,IF(AI18=AI19,IF(AN18=AN19,0,IF(AN18&lt;AN19,1,0)),IF(AI18&lt;AI19,1,0)),IF(AD18&lt;AD19,1,0)),0)+IF(AQ18=AQ20,IF(AD18=AD20,IF(AI18=AI20,IF(AN18=AN20,0,IF(AN18&lt;AN20,1,0)),IF(AI18&lt;AI20,1,0)),IF(AD18&lt;AD20,1,0)),0)+IF(AQ18=AQ21,IF(AD18=AD21,IF(AI18=AI21,IF(AN18=AN21,0,IF(AN18&lt;AN21,1,0)),IF(AI18&lt;AI21,1,0)),IF(AD18&lt;AD21,1,0)),0)+IF(AQ18=AQ22,IF(AD18=AD22,IF(AI18=AI22,IF(AN18=AN22,0,IF(AN18&lt;AN22,1,0)),IF(AI18&lt;AI22,1,0)),IF(AD18&lt;AD22,1,0)),0)+IF(AQ18=AQ23,IF(AD18=AD23,IF(AI18=AI23,IF(AN18=AN23,0,IF(AN18&lt;AN23,1,0)),IF(AI18&lt;AI23,1,0)),IF(AD18&lt;AD23,1,0)),0)</f>
        <v>#VALUE!</v>
      </c>
      <c r="AV18" s="1" t="e">
        <f>IF(AQ18=AQ24,IF(AD18=AD24,IF(AI18=AI24,IF(AN18=AN24,0,IF(AN18&lt;AN24,1,0)),IF(AI18&lt;AI24,1,0)),IF(AD18&lt;AD24,1,0)),0)+IF(AQ18=AQ25,IF(AD18=AD25,IF(AI18=AI25,IF(AN18=AN25,0,IF(AN18&lt;AN25,1,0)),IF(AI18&lt;AI25,1,0)),IF(AD18&lt;AD25,1,0)),0)+IF(AQ18=AQ26,IF(AD18=AD26,IF(AI18=AI26,IF(AN18=AN26,0,IF(AN18&lt;AN26,1,0)),IF(AI18&lt;AI26,1,0)),IF(AD18&lt;AD26,1,0)),0)+IF(AQ18=AQ27,IF(AD18=AD27,IF(AI18=AI27,IF(AN18=AN27,0,IF(AN18&lt;AN27,1,0)),IF(AI18&lt;AI27,1,0)),IF(AD18&lt;AD27,1,0)),0)+IF(AQ18=AQ28,IF(AD18=AD28,IF(AI18=AI28,IF(AN18=AN28,0,IF(AN18&lt;AN28,1,0)),IF(AI18&lt;AI28,1,0)),IF(AD18&lt;AD28,1,0)),0)+IF(AQ18=AQ29,IF(AD18=AD29,IF(AI18=AI29,IF(AN18=AN29,0,IF(AN18&lt;AN29,1,0)),IF(AI18&lt;AI29,1,0)),IF(AD18&lt;AD29,1,0)),0)</f>
        <v>#VALUE!</v>
      </c>
      <c r="AW18" s="1" t="e">
        <f>IF(AND(AS18=AS10,P18&gt;P10),1,0)+IF(AND(AS18=AS11,P18&gt;P11),1,0)+IF(AND(AS18=AS12,P18&gt;P12),1,0)+IF(AND(AS18=AS13,P18&gt;P13),1,0)+IF(AND(AS18=AS14,P18&gt;P14),1,0)+IF(AND(AS18=AS15,P18&gt;P15),1,0)+IF(AND(AS18=AS16,P18&gt;P16),1,0)+IF(AND(AS18=AS17,P18&gt;P17),1,0)+IF(AND(AS18=AS18,P18&gt;P18),1,0)+IF(AND(AS18=AS19,P18&gt;P19),1,0)+IF(AND(AS18=AS20,P18&gt;P20),1,0)+IF(AND(AS18=AS21,P18&gt;P21),1,0)+IF(AND(AS18=AS22,P18&gt;P22),1,0)+IF(AND(AS18=AS23,P18&gt;P23),1,0)+IF(AND(AS18=AS24,P18&gt;P24),1,0)+IF(AND(AS18=AS25,P18&gt;P25),1,0)+IF(AND(AS18=AS26,P18&gt;P26),1,0)+IF(AND(AS18=AS27,P18&gt;P27),1,0)+IF(AND(AS18=AS28,P18&gt;P28),1,0)+IF(AND(AS18=AS29,P18&gt;P29),1,0)+AS18</f>
        <v>#VALUE!</v>
      </c>
      <c r="AX18" s="1" t="e">
        <f t="shared" si="16"/>
        <v>#VALUE!</v>
      </c>
      <c r="AY18" s="1" t="e">
        <f>IF(OR(R18=1,T18=1),0,IF(RANK(AX18,AX10:AX71,0)=1,10,IF(RANK(AX18,AX10:AX71,0)=2,5,IF(RANK(AX18,AX10:AX71,0)=3,4,IF(RANK(AX18,AX10:AX71,0)=4,3,IF(RANK(AX18,AX10:AX71,0)=5,2,0))))))</f>
        <v>#VALUE!</v>
      </c>
      <c r="AZ18" s="100" t="e">
        <f>IF(AW10=9,AR10,0)+IF(AW11=9,AR11,0)+IF(AW12=9,AR12,0)+IF(AW13=9,AR13,0)+IF(AW14=9,AR14,0)+IF(AW15=9,AR15,0)+IF(AW16=9,AR16,0)+IF(AW17=9,AR17,0)+IF(AW18=9,AR18,0)+IF(AW19=9,AR19,0)+IF(AW20=9,AR20,0)+IF(AW21=9,AR21,0)+IF(AW22=9,AR22,0)+IF(AW23=9,AR23,0)+IF(AW24=9,AR24,0)+IF(AW25=9,AR25,0)+IF(AW26=9,AR26,0)+IF(AW27=9,AR27,0)+IF(AW28=9,AR28,0)+IF(AW29=9,AR29,0)</f>
        <v>#VALUE!</v>
      </c>
      <c r="BA18" s="98" t="e">
        <f>IF(AW10=9,AS10,0)+IF(AW11=9,AS11,0)+IF(AW12=9,AS12,0)+IF(AW13=9,AS13,0)+IF(AW14=9,AS14,0)+IF(AW15=9,AS15,0)+IF(AW16=9,AS16,0)+IF(AW17=9,AS17,0)+IF(AW18=9,AS18,0)+IF(AW19=9,AS19,0)+IF(AW20=9,AS20,0)+IF(AW21=9,AS21,0)+IF(AW22=9,AS22,0)+IF(AW23=9,AS23,0)+IF(AW24=9,AS24,0)+IF(AW25=9,AS25,0)+IF(AW26=9,AS26,0)+IF(AW27=9,AS27,0)+IF(AW28=9,AS28,0)+IF(AW29=9,AS29,0)</f>
        <v>#VALUE!</v>
      </c>
      <c r="BB18" s="98" t="e">
        <f>IF(AW10=9,O10,IF(AW11=9,O11,IF(AW12=9,O12,IF(AW13=9,O13,IF(AW14=9,O14,IF(AW15=9,O15,IF(AW16=9,O16,BC18)))))))</f>
        <v>#VALUE!</v>
      </c>
      <c r="BC18" s="98" t="e">
        <f>IF(AW17=9,O17,IF(AW18=9,O18,IF(AW19=9,O19,IF(AW20=9,O20,IF(AW21=9,O21,IF(AW22=9,O22,IF(AW23=9,O23,BD18)))))))</f>
        <v>#VALUE!</v>
      </c>
      <c r="BD18" s="98" t="e">
        <f>IF(AW24=9,O24,IF(AW25=9,O25,IF(AW26=9,O26,IF(AW27=9,O27,IF(AW28=9,O28,IF(AW29=9,O29,""))))))</f>
        <v>#VALUE!</v>
      </c>
      <c r="BE18" s="98" t="e">
        <f>IF(AW10=9,P10,0)+IF(AW11=9,P11,0)+IF(AW12=9,P12,0)+IF(AW13=9,P13,0)+IF(AW14=9,P14,0)+IF(AW15=9,P15,0)+IF(AW16=9,P16,0)+IF(AW17=9,P17,0)+IF(AW18=9,P18,0)+IF(AW19=9,P19,0)+IF(AW20=9,P20,0)+IF(AW21=9,P21,0)+IF(AW22=9,P22,0)+IF(AW23=9,P23,0)+IF(AW24=9,P24,0)+IF(AW25=9,P25,0)+IF(AW26=9,P26,0)+IF(AW27=9,P27,0)+IF(AW28=9,P28,0)+IF(AW29=9,P29,0)</f>
        <v>#VALUE!</v>
      </c>
      <c r="BF18" s="98" t="e">
        <f>IF(AW10=9,R10,0)+IF(AW11=9,R11,0)+IF(AW12=9,R12,0)+IF(AW13=9,R13,0)+IF(AW14=9,R14,0)+IF(AW15=9,R15,0)+IF(AW16=9,R16,0)+IF(AW17=9,R17,0)+IF(AW18=9,R18,0)+IF(AW19=9,R19,0)+IF(AW20=9,R20,0)+IF(AW21=9,R21,0)+IF(AW22=9,R22,0)+IF(AW23=9,R23,0)+IF(AW24=9,R24,0)+IF(AW25=9,R25,0)+IF(AW26=9,R26,0)+IF(AW27=9,R27,0)+IF(AW28=9,R28,0)+IF(AW29=9,R29,0)</f>
        <v>#VALUE!</v>
      </c>
      <c r="BG18" s="98" t="e">
        <f>IF(AW10=9,T10,0)+IF(AW11=9,T11,0)+IF(AW12=9,T12,0)+IF(AW13=9,T13,0)+IF(AW14=9,T14,0)+IF(AW15=9,T15,0)+IF(AW16=9,T16,0)+IF(AW17=9,T17,0)+IF(AW18=9,T18,0)+IF(AW19=9,T19,0)+IF(AW20=9,T20,0)+IF(AW21=9,T21,0)+IF(AW22=9,T22,0)+IF(AW23=9,T23,0)+IF(AW24=9,T24,0)+IF(AW25=9,T25,0)+IF(AW26=9,T26,0)+IF(AW27=9,T27,0)+IF(AW28=9,T28,0)+IF(AW29=9,T29,0)</f>
        <v>#VALUE!</v>
      </c>
      <c r="BH18" s="98" t="e">
        <f>IF(AW10=9,W10,0)+IF(AW11=9,W11,0)+IF(AW12=9,W12,0)+IF(AW13=9,W13,0)+IF(AW14=9,W14,0)+IF(AW15=9,W15,0)+IF(AW16=9,W16,0)+IF(AW17=9,W17,0)+IF(AW18=9,W18,0)+IF(AW19=9,W19,0)+IF(AW20=9,W20,0)+IF(AW21=9,W21,0)+IF(AW22=9,W22,0)+IF(AW23=9,W23,0)+IF(AW24=9,W24,0)+IF(AW25=9,W25,0)+IF(AW26=9,W26,0)+IF(AW27=9,W27,0)+IF(AW28=9,W28,0)+IF(AW29=9,W29,0)</f>
        <v>#VALUE!</v>
      </c>
      <c r="BI18" s="98" t="e">
        <f>IF(AW10=9,Z10,0)+IF(AW11=9,Z11,0)+IF(AW12=9,Z12,0)+IF(AW13=9,Z13,0)+IF(AW14=9,Z14,0)+IF(AW15=9,Z15,0)+IF(AW16=9,Z16,0)+IF(AW17=9,Z17,0)+IF(AW18=9,Z18,0)+IF(AW19=9,Z19,0)+IF(AW20=9,Z20,0)+IF(AW21=9,Z21,0)+IF(AW22=9,Z22,0)+IF(AW23=9,Z23,0)+IF(AW24=9,Z24,0)+IF(AW25=9,Z25,0)+IF(AW26=9,Z26,0)+IF(AW27=9,Z27,0)+IF(AW28=9,Z28,0)+IF(AW29=9,Z29,0)</f>
        <v>#VALUE!</v>
      </c>
      <c r="BJ18" s="98" t="e">
        <f>IF(AW10=9,AD10,0)+IF(AW11=9,AD11,0)+IF(AW12=9,AD12,0)+IF(AW13=9,AD13,0)+IF(AW14=9,AD14,0)+IF(AW15=9,AD15,0)+IF(AW16=9,AD16,0)+IF(AW17=9,AD17,0)+IF(AW18=9,AD18,0)+IF(AW19=9,AD19,0)+IF(AW20=9,AD20,0)+IF(AW21=9,AD21,0)+IF(AW22=9,AD22,0)+IF(AW23=9,AD23,0)+IF(AW24=9,AD24,0)+IF(AW25=9,AD25,0)+IF(AW26=9,AD26,0)+IF(AW27=9,AD27,0)+IF(AW28=9,AD28,0)+IF(AW29=9,AD29,0)</f>
        <v>#VALUE!</v>
      </c>
      <c r="BK18" s="98" t="e">
        <f>IF(AW10=9,AI10,0)+IF(AW11=9,AI11,0)+IF(AW12=9,AI12,0)+IF(AW13=9,AI13,0)+IF(AW14=9,AI14,0)+IF(AW15=9,AI15,0)+IF(AW16=9,AI16,0)+IF(AW17=9,AI17,0)+IF(AW18=9,AI18,0)+IF(AW19=9,AI19,0)+IF(AW20=9,AI20,0)+IF(AW21=9,AI21,0)+IF(AW22=9,AI22,0)+IF(AW23=9,AI23,0)+IF(AW24=9,AI24,0)+IF(AW25=9,AI25,0)+IF(AW26=9,AI26,0)+IF(AW27=9,AI27,0)+IF(AW28=9,AI28,0)+IF(AW29=9,AI29,0)</f>
        <v>#VALUE!</v>
      </c>
      <c r="BL18" s="99" t="e">
        <f>IF(AW10=9,AN10,0)+IF(AW11=9,AN11,0)+IF(AW12=9,AN12,0)+IF(AW13=9,AN13,0)+IF(AW14=9,AN14,0)+IF(AW15=9,AN15,0)+IF(AW16=9,AN16,0)+IF(AW17=9,AN17,0)+IF(AW18=9,AN18,0)+IF(AW19=9,AN19,0)+IF(AW20=9,AN20,0)+IF(AW21=9,AN21,0)+IF(AW22=9,AN22,0)+IF(AW23=9,AN23,0)+IF(AW24=9,AN24,0)+IF(AW25=9,AN25,0)+IF(AW26=9,AN26,0)+IF(AW27=9,AN27,0)+IF(AW28=9,AN28,0)+IF(AW29=9,AN29,0)</f>
        <v>#VALUE!</v>
      </c>
      <c r="BM18" s="98" t="str">
        <f>[2]DB!CX18</f>
        <v>IanRush</v>
      </c>
      <c r="BN18" s="98">
        <f>IF(BM18=O10,P10,0)+IF(BM18=O11,P11,0)+IF(BM18=O12,P12,0)+IF(BM18=O13,P13,0)+IF(BM18=O14,P14,0)+IF(BM18=O15,P15,0)+IF(BM18=O16,P16,0)+IF(BM18=O17,P17,0)+IF(BM18=O18,P18,0)+IF(BM18=O19,P19,0)+IF(BM18=O20,P20,0)+IF(BM18=O21,P21,0)+IF(BM18=O22,P22,0)+IF(BM18=O23,P23,0)+IF(BM18=O24,P24,0)+IF(BM18=O25,P25,0)+IF(BM18=O26,P26,0)+IF(BM18=O27,P27,0)+IF(BM18=O28,P28,0)+IF(BM18=O29,P29,0)+IF(BM18=O31,P31,0)+IF(BM18=O32,P32,0)+IF(BM18=O33,P33,0)+IF(BM18=O34,P34,0)+IF(BM18=O35,P35,0)+IF(BM18=O36,P36,0)+IF(BM18=O37,P37,0)+IF(BM18=O38,P38,0)+IF(BM18=O39,P39,0)+IF(BM18=O40,P40,0)+BO18</f>
        <v>24</v>
      </c>
      <c r="BO18" s="98">
        <f>IF(BM18=O41,P41,0)+IF(BM18=O42,P42,0)+IF(BM18=O43,P43,0)+IF(BM18=O44,P44,0)+IF(BM18=O45,P45,0)+IF(BM18=O46,P46,0)+IF(BM18=O47,P47,0)+IF(BM18=O48,P48,0)+IF(BM18=O49,P49,0)+IF(BM18=O50,P50,0)+IF(BM18=O52,P52,0)+IF(BM18=O53,P53,0)+IF(BM18=O54,P54,0)+IF(BM18=O55,P55,0)+IF(BM18=O56,P56,0)+IF(BM18=O57,P57,0)+IF(BM18=O58,P58,0)+IF(BM18=O59,P59,0)+IF(BM18=O60,P60,0)+IF(BM18=O61,P61,0)+IF(BM18=O62,P62,0)+IF(BM18=O63,P63,0)+IF(BM18=O64,P64,0)+IF(BM18=O65,P65,0)+IF(BM18=O66,P66,0)+IF(BM18=O67,P67,0)+IF(BM18=O68,P68,0)+IF(BM18=O69,P69,0)+IF(BM18=O70,P70,0)+IF(BM18=O71,P71,0)</f>
        <v>24</v>
      </c>
      <c r="BP18" s="98">
        <f>[2]DB!DF18</f>
        <v>0</v>
      </c>
      <c r="BQ18" s="98">
        <f>IF(BM18=O10,R10,0)+IF(BM18=O11,R11,0)+IF(BM18=O12,R12,0)+IF(BM18=O13,R13,0)+IF(BM18=O14,R14,0)+IF(BM18=O15,R15,0)+IF(BM18=O16,R16,0)+IF(BM18=O17,R17,0)+IF(BM18=O18,R18,0)+IF(BM18=O19,R19,0)+IF(BM18=O20,R20,0)+IF(BM18=O21,R21,0)+IF(BM18=O22,R22,0)+IF(BM18=O23,R23,0)+IF(BM18=O24,R24,0)+IF(BM18=O25,R25,0)+IF(BM18=O26,R26,0)+IF(BM18=O27,R27,0)+IF(BM18=O28,R28,0)+IF(BM18=O29,R29,0)+IF(BM18=O31,R31,0)+IF(BM18=O32,R32,0)+IF(BM18=O33,R33,0)+IF(BM18=O34,R34,0)+IF(BM18=O35,R35,0)+IF(BM18=O36,R36,0)+IF(BM18=O37,R37,0)+IF(BM18=O38,R38,0)+IF(BM18=O39,R39,0)+IF(BM18=O40,R40,0)+BR18</f>
        <v>0</v>
      </c>
      <c r="BR18" s="98">
        <f>IF(BM18=O41,R41,0)+IF(BM18=O42,R42,0)+IF(BM18=O43,R43,0)+IF(BM18=O44,R44,0)+IF(BM18=O45,R45,0)+IF(BM18=O46,R46,0)+IF(BM18=O47,R47,0)+IF(BM18=O48,R48,0)+IF(BM18=O49,R49,0)+IF(BM18=O50,R50,0)+IF(BM18=O52,R52,0)+IF(BM18=O53,R53,0)+IF(BM18=O54,R54,0)+IF(BM18=O55,R55,0)+IF(BM18=O56,R56,0)+IF(BM18=O57,R57,0)+IF(BM18=O58,R58,0)+IF(BM18=O59,R59,0)+IF(BM18=O60,R60,0)+IF(BM18=O61,R61,0)+IF(BM18=O62,R62,0)+IF(BM18=O63,R63,0)+IF(BM18=O64,R64,0)+IF(BM18=O65,R65,0)+IF(BM18=O66,R66,0)+IF(BM18=O67,R67,0)+IF(BM18=O68,R68,0)+IF(BM18=O69,R69,0)+IF(BM18=O70,R70,0)+IF(BM18=O71,R71,0)</f>
        <v>0</v>
      </c>
      <c r="BS18" s="98">
        <v>0</v>
      </c>
      <c r="BT18" s="98">
        <f>IF(BM18=O10,T10,0)+IF(BM18=O11,T11,0)+IF(BM18=O12,T12,0)+IF(BM18=O13,T13,0)+IF(BM18=O14,T14,0)+IF(BM18=O15,T15,0)+IF(BM18=O16,T16,0)+IF(BM18=O17,T17,0)+IF(BM18=O18,T18,0)+IF(BM18=O19,T19,0)+IF(BM18=O20,T20,0)+IF(BM18=O21,T21,0)+IF(BM18=O22,T22,0)+IF(BM18=O23,T23,0)+IF(BM18=O24,T24,0)+IF(BM18=O25,T25,0)+IF(BM18=O26,T26,0)+IF(BM18=O27,T27,0)+IF(BM18=O28,T28,0)+IF(BM18=O29,T29,0)+IF(BM18=O31,T31,0)+IF(BM18=O32,T32,0)+IF(BM18=O33,T33,0)+IF(BM18=O34,T34,0)+IF(BM18=O35,T35,0)+IF(BM18=O36,T36,0)+IF(BM18=O37,T37,0)+IF(BM18=O38,T38,0)+IF(BM18=O39,T39,0)+IF(BM18=O40,T40,0)+BU18</f>
        <v>0</v>
      </c>
      <c r="BU18" s="98">
        <f>IF(BM18=O41,T41,0)+IF(BM18=O42,T42,0)+IF(BM18=O43,T43,0)+IF(BM18=O44,T44,0)+IF(BM18=O45,T45,0)+IF(BM18=O46,T46,0)+IF(BM18=O47,T47,0)+IF(BM18=O48,T48,0)+IF(BM18=O49,T49,0)+IF(BM18=O50,T50,0)+IF(BM18=O52,T52,0)+IF(BM18=O53,T53,0)+IF(BM18=O54,T54,0)+IF(BM18=O55,T55,0)+IF(BM18=O56,T56,0)+IF(BM18=O57,T57,0)+IF(BM18=O58,T58,0)+IF(BM18=O59,T59,0)+IF(BM18=O60,T60,0)+IF(BM18=O61,T61,0)+IF(BM18=O62,T62,0)+IF(BM18=O63,T63,0)+IF(BM18=O64,T64,0)+IF(BM18=O65,T65,0)+IF(BM18=O66,T66,0)+IF(BM18=O67,T67,0)+IF(BM18=O68,T68,0)+IF(BM18=O69,T69,0)+IF(BM18=O70,T70,0)+IF(BM18=O71,T71,0)</f>
        <v>0</v>
      </c>
      <c r="BV18" s="98">
        <f>[2]DB!DJ18</f>
        <v>10</v>
      </c>
      <c r="BW18" s="98" t="e">
        <f>IF(AND(BQ18=0,BT18=0),IF(BM18=O10,AY10,0)+IF(BM18=O11,AY11,0)+IF(BM18=O12,AY12,0)+IF(BM18=O13,AY13,0)+IF(BM18=O14,AY14,0)+IF(BM18=O15,AY15,0)+IF(BM18=O16,AY16,0)+IF(BM18=O17,AY17,0)+IF(BM18=O18,AY18,0)+IF(BM18=O19,AY19,0)+IF(BM18=O20,AY20,0)+IF(BM18=O21,AY21,0)+IF(BM18=O22,AY22,0)+IF(BM18=O23,AY23,0)+IF(BM18=O24,AY24,0)+IF(BM18=O25,AY25,0)+IF(BM18=O26,AY26,0)+IF(BM18=O27,AY27,0)+IF(BM18=O28,AY28,0)+IF(BM18=O29,AY29,0)+IF(BM18=O31,AY31,0)+IF(BM18=O32,AY32,0)+IF(BM18=O33,AY33,0)+IF(BM18=O34,AY34,0)+IF(BM18=O35,AY35,0)+IF(BM18=O36,AY36,0)+IF(BM18=O37,AY37,0)+IF(BM18=O38,AY38,0)+IF(BM18=O39,AY39,0)+IF(BM18=O40,AY40,0)+BX18,0)</f>
        <v>#VALUE!</v>
      </c>
      <c r="BX18" s="98" t="e">
        <f>IF(BM18=O41,AY41,0)+IF(BM18=O42,AY42,0)+IF(BM18=O43,AY43,0)+IF(BM18=O44,AY44,0)+IF(BM18=O45,AY45,0)+IF(BM18=O46,AY46,0)+IF(BM18=O47,AY47,0)+IF(BM18=O48,AY48,0)+IF(BM18=O49,AY49,0)+IF(BM18=O50,AY50,0)+IF(BM18=O52,AY52,0)+IF(BM18=O53,AY53,0)+IF(BM18=O54,AY54,0)+IF(BM18=O55,AY55,0)+IF(BM18=O56,AY56,0)+IF(BM18=O57,AY57,0)+IF(BM18=O58,AY58,0)+IF(BM18=O59,AY59,0)+IF(BM18=O60,AY60,0)+IF(BM18=O61,AY61,0)+IF(BM18=O62,AY62,0)+IF(BM18=O63,AY63,0)+IF(BM18=O64,AY64,0)+IF(BM18=O65,AY65,0)+IF(BM18=O66,AY66,0)+IF(BM18=O67,AY67,0)+IF(BM18=O68,AY68,0)+IF(BM18=O69,AY69,0)+IF(BM18=O70,AY70,0)+IF(BM18=O71,AY71,0)</f>
        <v>#VALUE!</v>
      </c>
      <c r="BY18" s="98">
        <f>[2]DB!DL18</f>
        <v>2</v>
      </c>
      <c r="BZ18" s="98" t="e">
        <f t="shared" si="4"/>
        <v>#VALUE!</v>
      </c>
      <c r="CA18" s="98">
        <f>[2]DB!DN18</f>
        <v>0</v>
      </c>
      <c r="CB18" s="98" t="e">
        <f t="shared" si="5"/>
        <v>#VALUE!</v>
      </c>
      <c r="CC18" s="98">
        <f>[2]DB!DP18</f>
        <v>0</v>
      </c>
      <c r="CD18" s="98" t="e">
        <f t="shared" si="6"/>
        <v>#VALUE!</v>
      </c>
      <c r="CE18" s="98">
        <f>[2]DB!DR18</f>
        <v>0</v>
      </c>
      <c r="CF18" s="98" t="e">
        <f t="shared" si="7"/>
        <v>#VALUE!</v>
      </c>
      <c r="CG18" s="98">
        <f>[2]DB!DT18</f>
        <v>0</v>
      </c>
      <c r="CH18" s="98" t="e">
        <f t="shared" si="8"/>
        <v>#VALUE!</v>
      </c>
      <c r="CI18" s="98">
        <f>[2]DB!DV18</f>
        <v>20</v>
      </c>
      <c r="CJ18" s="98" t="e">
        <f t="shared" si="17"/>
        <v>#VALUE!</v>
      </c>
      <c r="CK18" s="98" t="e">
        <f t="shared" si="18"/>
        <v>#VALUE!</v>
      </c>
      <c r="CL18" s="98" t="e">
        <f>RANK(CJ18,CJ10:CJ69,0)</f>
        <v>#VALUE!</v>
      </c>
      <c r="CM18" s="98" t="e">
        <f>IF(AND(CL18=CL10,CK18&lt;CK10),1,0)+IF(AND(CL18=CL11,CK18&lt;CK11),1,0)+IF(AND(CL18=CL12,CK18&lt;CK12),1,0)+IF(AND(CL18=CL13,CK18&lt;CK13),1,0)+IF(AND(CL18=CL14,CK18&lt;CK14),1,0)+IF(AND(CL18=CL15,CK18&lt;CK15),1,0)+IF(AND(CL18=CL16,CK18&lt;CK16),1,0)+IF(AND(CL18=CL17,CK18&lt;CK17),1,0)+IF(AND(CL18=CL18,CK18&lt;CK18),1,0)+IF(AND(CL18=CL19,CK18&lt;CK19),1,0)+IF(AND(CL18=CL20,CK18&lt;CK20),1,0)+IF(AND(CL18=CL21,CK18&lt;CK21),1,0)+IF(AND(CL18=CL22,CK18&lt;CK22),1,0)+IF(AND(CL18=CL23,CK18&lt;CK23),1,0)+IF(AND(CL18=CL24,CK18&lt;CK24),1,0)+IF(AND(CL18=CL25,CK18&lt;CK25),1,0)+IF(AND(CL18=CL26,CK18&lt;CK26),1,0)+IF(AND(CL18=CL27,CK18&lt;CK27),1,0)+IF(AND(CL18=CL28,CK18&lt;CK28),1,0)+IF(AND(CL18=CL29,CK18&lt;CK29),1,0)+CN18+CO18</f>
        <v>#VALUE!</v>
      </c>
      <c r="CN18" s="98" t="e">
        <f>IF(AND(CL18=CL30,CK18&lt;CK30),1,0)+IF(AND(CL18=CL31,CK18&lt;CK31),1,0)+IF(AND(CL18=CL32,CK18&lt;CK32),1,0)+IF(AND(CL18=CL33,CK18&lt;CK33),1,0)+IF(AND(CL18=CL34,CK18&lt;CK34),1,0)+IF(AND(CL18=CL35,CK18&lt;CK35),1,0)+IF(AND(CL18=CL36,CK18&lt;CK36),1,0)+IF(AND(CL18=CL37,CK18&lt;CK37),1,0)+IF(AND(CL18=CL38,CK18&lt;CK38),1,0)+IF(AND(CL18=CL39,CK18&lt;CK39),1,0)+IF(AND(CL18=CL40,CK18&lt;CK40),1,0)+IF(AND(CL18=CL41,CK18&lt;CK41),1,0)+IF(AND(CL18=CL42,CK18&lt;CK42),1,0)+IF(AND(CL18=CL43,CK18&lt;CK43),1,0)+IF(AND(CL18=CL44,CK18&lt;CK44),1,0)+IF(AND(CL18=CL45,CK18&lt;CK45),1,0)+IF(AND(CL18=CL46,CK18&lt;CK46),1,0)+IF(AND(CL18=CL47,CK18&lt;CK47),1,0)+IF(AND(CL18=CL48,CK18&lt;CK48),1,0)+IF(AND(CL18=CL49,CK18&lt;CK49),1,0)</f>
        <v>#VALUE!</v>
      </c>
      <c r="CO18" s="98" t="e">
        <f>IF(AND(CL18=CL50,CK18&lt;CK50),1,0)+IF(AND(CL18=CL51,CK18&lt;CK51),1,0)+IF(AND(CL18=CL52,CK18&lt;CK52),1,0)+IF(AND(CL18=CL53,CK18&lt;CK53),1,0)+IF(AND(CL18=CL54,CK18&lt;CK54),1,0)+IF(AND(CL18=CL55,CK18&lt;CK55),1,0)+IF(AND(CL18=CL56,CK18&lt;CK56),1,0)+IF(AND(CL18=CL57,CK18&lt;CK57),1,0)+IF(AND(CL18=CL58,CK18&lt;CK58),1,0)+IF(AND(CL18=CL59,CK18&lt;CK59),1,0)+IF(AND(CL18=CL60,CK18&lt;CK60),1,0)+IF(AND(CL18=CL61,CK18&lt;CK61),1,0)+IF(AND(CL18=CL62,CK18&lt;CK62),1,0)+IF(AND(CL18=CL63,CK18&lt;CK63),1,0)+IF(AND(CL18=CL64,CK18&lt;CK64),1,0)+IF(AND(CL18=CL65,CK18&lt;CK65),1,0)+IF(AND(CL18=CL66,CK18&lt;CK66),1,0)+IF(AND(CL18=CL67,CK18&lt;CK67),1,0)+IF(AND(CL18=CL68,CK18&lt;CK68),1,0)+IF(AND(CL18=CL69,CK18&lt;CK69),1,0)</f>
        <v>#VALUE!</v>
      </c>
      <c r="CP18" s="98">
        <f>[2]DB!CV18</f>
        <v>6</v>
      </c>
      <c r="CQ18" s="98" t="e">
        <f t="shared" si="9"/>
        <v>#VALUE!</v>
      </c>
      <c r="CR18" s="98" t="e">
        <f t="shared" si="19"/>
        <v>#VALUE!</v>
      </c>
      <c r="CS18" s="98" t="e">
        <f>IF(AND(CQ18=CQ10,BN18&gt;BN10),1,0)+IF(AND(CQ18=CQ11,BN18&gt;BN11),1,0)+IF(AND(CQ18=CQ12,BN18&gt;BN12),1,0)+IF(AND(CQ18=CQ13,BN18&gt;BN13),1,0)+IF(AND(CQ18=CQ14,BN18&gt;BN14),1,0)+IF(AND(CQ18=CQ15,BN18&gt;BN15),1,0)+IF(AND(CQ18=CQ16,BN18&gt;BN16),1,0)+IF(AND(CQ18=CQ17,BN18&gt;BN17),1,0)+IF(AND(CQ18=CQ18,BN18&gt;BN18),1,0)+IF(AND(CQ18=CQ19,BN18&gt;BN19),1,0)+IF(AND(CQ18=CQ20,BN18&gt;BN20),1,0)+IF(AND(CQ18=CQ21,BN18&gt;BN21),1,0)+IF(AND(CQ18=CQ22,BN18&gt;BN22),1,0)+IF(AND(CQ18=CQ23,BN18&gt;BN23),1,0)+IF(AND(CQ18=CQ24,BN18&gt;BN24),1,0)+IF(AND(CQ18=CQ25,BN18&gt;BN25),1,0)+IF(AND(CQ18=CQ26,BN18&gt;BN26),1,0)+IF(AND(CQ18=CQ27,BN18&gt;BN27),1,0)+IF(AND(CQ18=CQ28,BN18&gt;BN28),1,0)+IF(AND(CQ18=CQ29,BN18&gt;BN29),1,0)+CT18+CU18</f>
        <v>#VALUE!</v>
      </c>
      <c r="CT18" s="98" t="e">
        <f>IF(AND(CQ18=CQ30,BN18&gt;BN30),1,0)+IF(AND(CQ18=CQ31,BN18&gt;BN31),1,0)+IF(AND(CQ18=CQ32,BN18&gt;BN32),1,0)+IF(AND(CQ18=CQ33,BN18&gt;BN33),1,0)+IF(AND(CQ18=CQ34,BN18&gt;BN34),1,0)+IF(AND(CQ18=CQ35,BN18&gt;BN35),1,0)+IF(AND(CQ18=CQ36,BN18&gt;BN36),1,0)+IF(AND(CQ18=CQ37,BN18&gt;BN37),1,0)+IF(AND(CQ18=CQ38,BN18&gt;BN38),1,0)+IF(AND(CQ18=CQ39,BN18&gt;BN39),1,0)+IF(AND(CQ18=CQ40,BN18&gt;BN40),1,0)+IF(AND(CQ18=CQ41,BN18&gt;BN41),1,0)+IF(AND(CQ18=CQ42,BN18&gt;BN42),1,0)+IF(AND(CQ18=CQ43,BN18&gt;BN43),1,0)+IF(AND(CQ18=CQ44,BN18&gt;BN44),1,0)+IF(AND(CQ18=CQ45,BN18&gt;BN45),1,0)+IF(AND(CQ18=CQ46,BN18&gt;BN46),1,0)+IF(AND(CQ18=CQ47,BN18&gt;BN47),1,0)+IF(AND(CQ18=CQ48,BN18&gt;BN48),1,0)+IF(AND(CQ18=CQ49,BN18&gt;BN49),1,0)</f>
        <v>#VALUE!</v>
      </c>
      <c r="CU18" s="99" t="e">
        <f>IF(AND(CQ18=CQ50,BN18&gt;BN50),1,0)+IF(AND(CQ18=CQ51,BN18&gt;BN51),1,0)+IF(AND(CQ18=CQ52,BN18&gt;BN52),1,0)+IF(AND(CQ18=CQ53,BN18&gt;BN53),1,0)+IF(AND(CQ18=CQ54,BN18&gt;BN54),1,0)+IF(AND(CQ18=CQ55,BN18&gt;BN55),1,0)+IF(AND(CQ18=CQ56,BN18&gt;BN56),1,0)+IF(AND(CQ18=CQ57,BN18&gt;BN57),1,0)+IF(AND(CQ18=CQ58,BN18&gt;BN58),1,0)+IF(AND(CQ18=CQ59,BN18&gt;BN59),1,0)+IF(AND(CQ18=CQ60,BN18&gt;BN60),1,0)+IF(AND(CQ18=CQ61,BN18&gt;BN61),1,0)+IF(AND(CQ18=CQ62,BN18&gt;BN62),1,0)+IF(AND(CQ18=CQ63,BN18&gt;BN63),1,0)+IF(AND(CQ18=CQ64,BN18&gt;BN64),1,0)+IF(AND(CQ18=CQ65,BN18&gt;BN65),1,0)+IF(AND(CQ18=CQ66,BN18&gt;BN66),1,0)+IF(AND(CQ18=CQ67,BN18&gt;BN67),1,0)+IF(AND(CQ18=CQ68,BN18&gt;BN68),1,0)+IF(AND(CQ18=CQ69,BN18&gt;BN69),1,0)</f>
        <v>#VALUE!</v>
      </c>
      <c r="CV18" s="100" t="e">
        <f>IF(CR10=9,CQ10,0)+IF(CR11=9,CQ11,0)+IF(CR12=9,CQ12,0)+IF(CR13=9,CQ13,0)+IF(CR14=9,CQ14,0)+IF(CR15=9,CQ15,0)+IF(CR16=9,CQ16,0)+IF(CR17=9,CQ17,0)+IF(CR18=9,CQ18,0)+IF(CR19=9,CQ19,0)+IF(CR20=9,CQ20,0)+IF(CR21=9,CQ21,0)+IF(CR22=9,CQ22,0)+IF(CR23=9,CQ23,0)+IF(CR24=9,CQ24,0)+IF(CR25=9,CQ25,0)+IF(CR26=9,CQ26,0)+IF(CR27=9,CQ27,0)+IF(CR28=9,CQ28,0)+IF(CR29=9,CQ29,0)+IF(CR30=9,CQ30,0)+IF(CR31=9,CQ31,0)+IF(CR32=9,CQ32,0)+IF(CR33=9,CQ33,0)+IF(CR34=9,CQ34,0)+IF(CR35=9,CQ35,0)+IF(CR36=9,CQ36,0)+IF(CR37=9,CQ37,0)+IF(CR38=9,CQ38,0)+IF(CR39=9,CQ39,0)+CW18</f>
        <v>#VALUE!</v>
      </c>
      <c r="CW18" s="98" t="e">
        <f>IF(CR40=9,CQ40,0)+IF(CR41=9,CQ41,0)+IF(CR42=9,CQ42,0)+IF(CR43=9,CQ43,0)+IF(CR44=9,CQ44,0)+IF(CR45=9,CQ45,0)+IF(CR46=9,CQ46,0)+IF(CR47=9,CQ47,0)+IF(CR48=9,CQ48,0)+IF(CR49=9,CQ49,0)+IF(CR50=9,CQ50,0)+IF(CR51=9,CQ51,0)+IF(CR52=9,CQ52,0)+IF(CR53=9,CQ53,0)+IF(CR54=9,CQ54,0)+IF(CR55=9,CQ55,0)+IF(CR56=9,CQ56,0)+IF(CR57=9,CQ57,0)+IF(CR58=9,CQ58,0)+IF(CR59=9,CQ59,0)+IF(CR60=9,CQ60,0)+IF(CR61=9,CQ61,0)+IF(CR62=9,CQ62,0)+IF(CR63=9,CQ63,0)+IF(CR64=9,CQ64,0)+IF(CR65=9,CQ65,0)+IF(CR66=9,CQ66,0)+IF(CR67=9,CQ67,0)+IF(CR68=9,CQ68,0)+IF(CR69=9,CQ69,0)</f>
        <v>#VALUE!</v>
      </c>
      <c r="CX18" s="98" t="e">
        <f>IF(CR10=9,BM10,IF(CR11=9,BM11,IF(CR12=9,BM12,IF(CR13=9,BM13,IF(CR14=9,BM14,IF(CR15=9,BM15,IF(CR16=9,BM16,IF(CR17=9,BM17,CY18))))))))</f>
        <v>#VALUE!</v>
      </c>
      <c r="CY18" s="98" t="e">
        <f>IF(CR18=9,BM18,IF(CR19=9,BM19,IF(CR20=9,BM20,IF(CR21=9,BM21,IF(CR22=9,BM22,IF(CR23=9,BM23,IF(CR24=9,BM24,IF(CR25=9,BM25,CZ18))))))))</f>
        <v>#VALUE!</v>
      </c>
      <c r="CZ18" s="98" t="e">
        <f>IF(CR26=9,BM26,IF(CR27=9,BM27,IF(CR28=9,BM28,IF(CR29=9,BM29,IF(CR30=9,BM30,IF(CR31=9,BM31,IF(CR32=9,BM32,IF(CR33=9,BM33,DA18))))))))</f>
        <v>#VALUE!</v>
      </c>
      <c r="DA18" s="98" t="e">
        <f>IF(CR34=9,BM34,IF(CR35=9,BM35,IF(CR36=9,BM36,IF(CR37=9,BM37,IF(CR38=9,BM38,IF(CR39=9,BM39,IF(CR40=9,BM40,IF(CR41=9,BM41,DB18))))))))</f>
        <v>#VALUE!</v>
      </c>
      <c r="DB18" s="98" t="e">
        <f>IF(CR42=9,BM42,IF(CR43=9,BM43,IF(CR44=9,BM44,IF(CR45=9,BM45,IF(CR46=9,BM46,IF(CR47=9,BM47,IF(CR48=9,BM48,IF(CR49=9,BM49,DC18))))))))</f>
        <v>#VALUE!</v>
      </c>
      <c r="DC18" s="98" t="e">
        <f>IF(CR50=9,BM50,IF(CR51=9,BM51,IF(CR52=9,BM52,IF(CR53=9,BM53,IF(CR54=9,BM54,IF(CR55=9,BM55,IF(CR56=9,BM56,IF(CR57=9,BM57,DD18))))))))</f>
        <v>#VALUE!</v>
      </c>
      <c r="DD18" s="98" t="e">
        <f>IF(CR58=9,BM58,IF(CR59=9,BM59,IF(CR60=9,BM60,IF(CR61=9,BM61,IF(CR62=9,BM62,IF(CR63=9,BM63,IF(CR64=9,BM64,IF(CR65=9,BM65,DE18))))))))</f>
        <v>#VALUE!</v>
      </c>
      <c r="DE18" s="98" t="e">
        <f>IF(CR66=9,BM66,IF(CR67=9,BM67,IF(CR68=9,BM68,BM69)))</f>
        <v>#VALUE!</v>
      </c>
      <c r="DF18" s="98" t="e">
        <f>IF(CR10=9,BQ10,0)+IF(CR11=9,BQ11,0)+IF(CR12=9,BQ12,0)+IF(CR13=9,BQ13,0)+IF(CR14=9,BQ14,0)+IF(CR15=9,BQ15,0)+IF(CR16=9,BQ16,0)+IF(CR17=9,BQ17,0)+IF(CR18=9,BQ18,0)+IF(CR19=9,BQ19,0)+IF(CR20=9,BQ20,0)+IF(CR21=9,BQ21,0)+IF(CR22=9,BQ22,0)+IF(CR23=9,BQ23,0)+IF(CR24=9,BQ24,0)+IF(CR25=9,BQ25,0)+IF(CR26=9,BQ26,0)+IF(CR27=9,BQ27,0)+IF(CR28=9,BQ28,0)+IF(CR29=9,BQ29,0)+IF(CR30=9,BQ30,0)+IF(CR31=9,BQ31,0)+IF(CR32=9,BQ32,0)+IF(CR33=9,BQ33,0)+IF(CR34=9,BQ34,0)+IF(CR35=9,BQ35,0)+IF(CR36=9,BQ36,0)+IF(CR37=9,BQ37,0)+IF(CR38=9,BQ38,0)+IF(CR39=9,BQ39,0)+DG18</f>
        <v>#VALUE!</v>
      </c>
      <c r="DG18" s="98" t="e">
        <f>IF(CR40=9,BQ40,0)+IF(CR41=9,BQ41,0)+IF(CR42=9,BQ42,0)+IF(CR43=9,BQ43,0)+IF(CR44=9,BQ44,0)+IF(CR45=9,BQ45,0)+IF(CR46=9,BQ46,0)+IF(CR47=9,BQ47,0)+IF(CR48=9,BQ48,0)+IF(CR49=9,BQ49,0)+IF(CR50=9,BQ50,0)+IF(CR51=9,BQ51,0)+IF(CR52=9,BQ52,0)+IF(CR53=9,BQ53,0)+IF(CR54=9,BQ54,0)+IF(CR55=9,BQ55,0)+IF(CR56=9,BQ56,0)+IF(CR57=9,BQ57,0)+IF(CR58=9,BQ58,0)+IF(CR59=9,BQ59,0)+IF(CR60=9,BQ60,0)+IF(CR61=9,BQ61,0)+IF(CR62=9,BQ62,0)+IF(CR63=9,BQ63,0)+IF(CR64=9,BQ64,0)+IF(CR65=9,BQ65,0)+IF(CR66=9,BQ66,0)+IF(CR67=9,BQ67,0)+IF(CR68=9,BQ68,0)+IF(CR69=9,BQ69,0)</f>
        <v>#VALUE!</v>
      </c>
      <c r="DH18" s="98" t="e">
        <f>IF(CR10=9,BT10,0)+IF(CR11=9,BT11,0)+IF(CR12=9,BT12,0)+IF(CR13=9,BT13,0)+IF(CR14=9,BT14,0)+IF(CR15=9,BT15,0)+IF(CR16=9,BT16,0)+IF(CR17=9,BT17,0)+IF(CR18=9,BT18,0)+IF(CR19=9,BT19,0)+IF(CR20=9,BT20,0)+IF(CR21=9,BT21,0)+IF(CR22=9,BT22,0)+IF(CR23=9,BT23,0)+IF(CR24=9,BT24,0)+IF(CR25=9,BT25,0)+IF(CR26=9,BT26,0)+IF(CR27=9,BT27,0)+IF(CR28=9,BT28,0)+IF(CR29=9,BT29,0)+IF(CR30=9,BT30,0)+IF(CR31=9,BT31,0)+IF(CR32=9,BT32,0)+IF(CR33=9,BT33,0)+IF(CR34=9,BT34,0)+IF(CR35=9,BT35,0)+IF(CR36=9,BT36,0)+IF(CR37=9,BT37,0)+IF(CR38=9,BT38,0)+IF(CR39=9,BT39,0)+DI18</f>
        <v>#VALUE!</v>
      </c>
      <c r="DI18" s="98" t="e">
        <f>IF(CR40=9,BT40,0)+IF(CR41=9,BT41,0)+IF(CR42=9,BT42,0)+IF(CR43=9,BT43,0)+IF(CR44=9,BT44,0)+IF(CR45=9,BT45,0)+IF(CR46=9,BT46,0)+IF(CR47=9,BT47,0)+IF(CR48=9,BT48,0)+IF(CR49=9,BT49,0)+IF(CR50=9,BT50,0)+IF(CR51=9,BT51,0)+IF(CR52=9,BT52,0)+IF(CR53=9,BT53,0)+IF(CR54=9,BT54,0)+IF(CR55=9,BT55,0)+IF(CR56=9,BT56,0)+IF(CR57=9,BT57,0)+IF(CR58=9,BT58,0)+IF(CR59=9,BT59,0)+IF(CR60=9,BT60,0)+IF(CR61=9,BT61,0)+IF(CR62=9,BT62,0)+IF(CR63=9,BT63,0)+IF(CR64=9,BT64,0)+IF(CR65=9,BT65,0)+IF(CR66=9,BT66,0)+IF(CR67=9,BT67,0)+IF(CR68=9,BT68,0)+IF(CR69=9,BT69,0)</f>
        <v>#VALUE!</v>
      </c>
      <c r="DJ18" s="98" t="e">
        <f>IF(CR10=9,BW10,0)+IF(CR11=9,BW11,0)+IF(CR12=9,BW12,0)+IF(CR13=9,BW13,0)+IF(CR14=9,BW14,0)+IF(CR15=9,BW15,0)+IF(CR16=9,BW16,0)+IF(CR17=9,BW17,0)+IF(CR18=9,BW18,0)+IF(CR19=9,BW19,0)+IF(CR20=9,BW20,0)+IF(CR21=9,BW21,0)+IF(CR22=9,BW22,0)+IF(CR23=9,BW23,0)+IF(CR24=9,BW24,0)+IF(CR25=9,BW25,0)+IF(CR26=9,BW26,0)+IF(CR27=9,BW27,0)+IF(CR28=9,BW28,0)+IF(CR29=9,BW29,0)+IF(CR30=9,BW30,0)+IF(CR31=9,BW31,0)+IF(CR32=9,BW32,0)+IF(CR33=9,BW33,0)+IF(CR34=9,BW34,0)+IF(CR35=9,BW35,0)+IF(CR36=9,BW36,0)+IF(CR37=9,BW37,0)+IF(CR38=9,BW38,0)+IF(CR39=9,BW39,0)+DK18</f>
        <v>#VALUE!</v>
      </c>
      <c r="DK18" s="98" t="e">
        <f>IF(CR40=9,BW40,0)+IF(CR41=9,BW41,0)+IF(CR42=9,BW42,0)+IF(CR43=9,BW43,0)+IF(CR44=9,BW44,0)+IF(CR45=9,BW45,0)+IF(CR46=9,BW46,0)+IF(CR47=9,BW47,0)+IF(CR48=9,BW48,0)+IF(CR49=9,BW49,0)+IF(CR50=9,BW50,0)+IF(CR51=9,BW51,0)+IF(CR52=9,BW52,0)+IF(CR53=9,BW53,0)+IF(CR54=9,BW54,0)+IF(CR55=9,BW55,0)+IF(CR56=9,BW56,0)+IF(CR57=9,BW57,0)+IF(CR58=9,BW58,0)+IF(CR59=9,BW59,0)+IF(CR60=9,BW60,0)+IF(CR61=9,BW61,0)+IF(CR62=9,BW62,0)+IF(CR63=9,BW63,0)+IF(CR64=9,BW64,0)+IF(CR65=9,BW65,0)+IF(CR66=9,BW66,0)+IF(CR67=9,BW67,0)+IF(CR68=9,BW68,0)+IF(CR69=9,BW69,0)</f>
        <v>#VALUE!</v>
      </c>
      <c r="DL18" s="98" t="e">
        <f>IF(CR10=9,BZ10,0)+IF(CR11=9,BZ11,0)+IF(CR12=9,BZ12,0)+IF(CR13=9,BZ13,0)+IF(CR14=9,BZ14,0)+IF(CR15=9,BZ15,0)+IF(CR16=9,BZ16,0)+IF(CR17=9,BZ17,0)+IF(CR18=9,BZ18,0)+IF(CR19=9,BZ19,0)+IF(CR20=9,BZ20,0)+IF(CR21=9,BZ21,0)+IF(CR22=9,BZ22,0)+IF(CR23=9,BZ23,0)+IF(CR24=9,BZ24,0)+IF(CR25=9,BZ25,0)+IF(CR26=9,BZ26,0)+IF(CR27=9,BZ27,0)+IF(CR28=9,BZ28,0)+IF(CR29=9,BZ29,0)+IF(CR30=9,BZ30,0)+IF(CR31=9,BZ31,0)+IF(CR32=9,BZ32,0)+IF(CR33=9,BZ33,0)+IF(CR34=9,BZ34,0)+IF(CR35=9,BZ35,0)+IF(CR36=9,BZ36,0)+IF(CR37=9,BZ37,0)+IF(CR38=9,BZ38,0)+IF(CR39=9,BZ39,0)+DM18</f>
        <v>#VALUE!</v>
      </c>
      <c r="DM18" s="98" t="e">
        <f>IF(CR40=9,BZ40,0)+IF(CR41=9,BZ41,0)+IF(CR42=9,BZ42,0)+IF(CR43=9,BZ43,0)+IF(CR44=9,BZ44,0)+IF(CR45=9,BZ45,0)+IF(CR46=9,BZ46,0)+IF(CR47=9,BZ47,0)+IF(CR48=9,BZ48,0)+IF(CR49=9,BZ49,0)+IF(CR50=9,BZ50,0)+IF(CR51=9,BZ51,0)+IF(CR52=9,BZ52,0)+IF(CR53=9,BZ53,0)+IF(CR54=9,BZ54,0)+IF(CR55=9,BZ55,0)+IF(CR56=9,BZ56,0)+IF(CR57=9,BZ57,0)+IF(CR58=9,BZ58,0)+IF(CR59=9,BZ59,0)+IF(CR60=9,BZ60,0)+IF(CR61=9,BZ61,0)+IF(CR62=9,BZ62,0)+IF(CR63=9,BZ63,0)+IF(CR64=9,BZ64,0)+IF(CR65=9,BZ65,0)+IF(CR66=9,BZ66,0)+IF(CR67=9,BZ67,0)+IF(CR68=9,BZ68,0)+IF(CR69=9,BZ69,0)</f>
        <v>#VALUE!</v>
      </c>
      <c r="DN18" s="98" t="e">
        <f>IF(CR10=9,CB10,0)+IF(CR11=9,CB11,0)+IF(CR12=9,CB12,0)+IF(CR13=9,CB13,0)+IF(CR14=9,CB14,0)+IF(CR15=9,CB15,0)+IF(CR16=9,CB16,0)+IF(CR17=9,CB17,0)+IF(CR18=9,CB18,0)+IF(CR19=9,CB19,0)+IF(CR20=9,CB20,0)+IF(CR21=9,CB21,0)+IF(CR22=9,CB22,0)+IF(CR23=9,CB23,0)+IF(CR24=9,CB24,0)+IF(CR25=9,CB25,0)+IF(CR26=9,CB26,0)+IF(CR27=9,CB27,0)+IF(CR28=9,CB28,0)+IF(CR29=9,CB29,0)+IF(CR30=9,CB30,0)+IF(CR31=9,CB31,0)+IF(CR32=9,CB32,0)+IF(CR33=9,CB33,0)+IF(CR34=9,CB34,0)+IF(CR35=9,CB35,0)+IF(CR36=9,CB36,0)+IF(CR37=9,CB37,0)+IF(CR38=9,CB38,0)+IF(CR39=9,CB39,0)+DO18</f>
        <v>#VALUE!</v>
      </c>
      <c r="DO18" s="98" t="e">
        <f>IF(CR40=9,CB40,0)+IF(CR41=9,CB41,0)+IF(CR42=9,CB42,0)+IF(CR43=9,CB43,0)+IF(CR44=9,CB44,0)+IF(CR45=9,CB45,0)+IF(CR46=9,CB46,0)+IF(CR47=9,CB47,0)+IF(CR48=9,CB48,0)+IF(CR49=9,CB49,0)+IF(CR50=9,CB50,0)+IF(CR51=9,CB51,0)+IF(CR52=9,CB52,0)+IF(CR53=9,CB53,0)+IF(CR54=9,CB54,0)+IF(CR55=9,CB55,0)+IF(CR56=9,CB56,0)+IF(CR57=9,CB57,0)+IF(CR58=9,CB58,0)+IF(CR59=9,CB59,0)+IF(CR60=9,CB60,0)+IF(CR61=9,CB61,0)+IF(CR62=9,CB62,0)+IF(CR63=9,CB63,0)+IF(CR64=9,CB64,0)+IF(CR65=9,CB65,0)+IF(CR66=9,CB66,0)+IF(CR67=9,CB67,0)+IF(CR68=9,CB68,0)+IF(CR69=9,CB69,0)</f>
        <v>#VALUE!</v>
      </c>
      <c r="DP18" s="98" t="e">
        <f>IF(CR10=9,CD10,0)+IF(CR11=9,CD11,0)+IF(CR12=9,CD12,0)+IF(CR13=9,CD13,0)+IF(CR14=9,CD14,0)+IF(CR15=9,CD15,0)+IF(CR16=9,CD16,0)+IF(CR17=9,CD17,0)+IF(CR18=9,CD18,0)+IF(CR19=9,CD19,0)+IF(CR20=9,CD20,0)+IF(CR21=9,CD21,0)+IF(CR22=9,CD22,0)+IF(CR23=9,CD23,0)+IF(CR24=9,CD24,0)+IF(CR25=9,CD25,0)+IF(CR26=9,CD26,0)+IF(CR27=9,CD27,0)+IF(CR28=9,CD28,0)+IF(CR29=9,CD29,0)+IF(CR30=9,CD30,0)+IF(CR31=9,CD31,0)+IF(CR32=9,CD32,0)+IF(CR33=9,CD33,0)+IF(CR34=9,CD34,0)+IF(CR35=9,CD35,0)+IF(CR36=9,CD36,0)+IF(CR37=9,CD37,0)+IF(CR38=9,CD38,0)+IF(CR39=9,CD39,0)+DQ18</f>
        <v>#VALUE!</v>
      </c>
      <c r="DQ18" s="98" t="e">
        <f>IF(CR40=9,CD40,0)+IF(CR41=9,CD41,0)+IF(CR42=9,CD42,0)+IF(CR43=9,CD43,0)+IF(CR44=9,CD44,0)+IF(CR45=9,CD45,0)+IF(CR46=9,CD46,0)+IF(CR47=9,CD47,0)+IF(CR48=9,CD48,0)+IF(CR49=9,CD49,0)+IF(CR50=9,CD50,0)+IF(CR51=9,CD51,0)+IF(CR52=9,CD52,0)+IF(CR53=9,CD53,0)+IF(CR54=9,CD54,0)+IF(CR55=9,CD55,0)+IF(CR56=9,CD56,0)+IF(CR57=9,CD57,0)+IF(CR58=9,CD58,0)+IF(CR59=9,CD59,0)+IF(CR60=9,CD60,0)+IF(CR61=9,CD61,0)+IF(CR62=9,CD62,0)+IF(CR63=9,CD63,0)+IF(CR64=9,CD64,0)+IF(CR65=9,CD65,0)+IF(CR66=9,CD66,0)+IF(CR67=9,CD67,0)+IF(CR68=9,CD68,0)+IF(CR69=9,CD69,0)</f>
        <v>#VALUE!</v>
      </c>
      <c r="DR18" s="98" t="e">
        <f>IF(CR10=9,CF10,0)+IF(CR11=9,CF11,0)+IF(CR12=9,CF12,0)+IF(CR13=9,CF13,0)+IF(CR14=9,CF14,0)+IF(CR15=9,CF15,0)+IF(CR16=9,CF16,0)+IF(CR17=9,CF17,0)+IF(CR18=9,CF18,0)+IF(CR19=9,CF19,0)+IF(CR20=9,CF20,0)+IF(CR21=9,CF21,0)+IF(CR22=9,CF22,0)+IF(CR23=9,CF23,0)+IF(CR24=9,CF24,0)+IF(CR25=9,CF25,0)+IF(CR26=9,CF26,0)+IF(CR27=9,CF27,0)+IF(CR28=9,CF28,0)+IF(CR29=9,CF29,0)+IF(CR30=9,CF30,0)+IF(CR31=9,CF31,0)+IF(CR32=9,CF32,0)+IF(CR33=9,CF33,0)+IF(CR34=9,CF34,0)+IF(CR35=9,CF35,0)+IF(CR36=9,CF36,0)+IF(CR37=9,CF37,0)+IF(CR38=9,CF38,0)+IF(CR39=9,CF39,0)+DS18</f>
        <v>#VALUE!</v>
      </c>
      <c r="DS18" s="98" t="e">
        <f>IF(CR40=9,CF40,0)+IF(CR41=9,CF41,0)+IF(CR42=9,CF42,0)+IF(CR43=9,CF43,0)+IF(CR44=9,CF44,0)+IF(CR45=9,CF45,0)+IF(CR46=9,CF46,0)+IF(CR47=9,CF47,0)+IF(CR48=9,CF48,0)+IF(CR49=9,CF49,0)+IF(CR50=9,CF50,0)+IF(CR51=9,CF51,0)+IF(CR52=9,CF52,0)+IF(CR53=9,CF53,0)+IF(CR54=9,CF54,0)+IF(CR55=9,CF55,0)+IF(CR56=9,CF56,0)+IF(CR57=9,CF57,0)+IF(CR58=9,CF58,0)+IF(CR59=9,CF59,0)+IF(CR60=9,CF60,0)+IF(CR61=9,CF61,0)+IF(CR62=9,CF62,0)+IF(CR63=9,CF63,0)+IF(CR64=9,CF64,0)+IF(CR65=9,CF65,0)+IF(CR66=9,CF66,0)+IF(CR67=9,CF67,0)+IF(CR68=9,CF68,0)+IF(CR69=9,CF69,0)</f>
        <v>#VALUE!</v>
      </c>
      <c r="DT18" s="98" t="e">
        <f>IF(CR10=9,CH10,0)+IF(CR11=9,CH11,0)+IF(CR12=9,CH12,0)+IF(CR13=9,CH13,0)+IF(CR14=9,CH14,0)+IF(CR15=9,CH15,0)+IF(CR16=9,CH16,0)+IF(CR17=9,CH17,0)+IF(CR18=9,CH18,0)+IF(CR19=9,CH19,0)+IF(CR20=9,CH20,0)+IF(CR21=9,CH21,0)+IF(CR22=9,CH22,0)+IF(CR23=9,CH23,0)+IF(CR24=9,CH24,0)+IF(CR25=9,CH25,0)+IF(CR26=9,CH26,0)+IF(CR27=9,CH27,0)+IF(CR28=9,CH28,0)+IF(CR29=9,CH29,0)+IF(CR30=9,CH30,0)+IF(CR31=9,CH31,0)+IF(CR32=9,CH32,0)+IF(CR33=9,CH33,0)+IF(CR34=9,CH34,0)+IF(CR35=9,CH35,0)+IF(CR36=9,CH36,0)+IF(CR37=9,CH37,0)+IF(CR38=9,CH38,0)+IF(CR39=9,CH39,0)+DU18</f>
        <v>#VALUE!</v>
      </c>
      <c r="DU18" s="98" t="e">
        <f>IF(CR40=9,CH40,0)+IF(CR41=9,CH41,0)+IF(CR42=9,CH42,0)+IF(CR43=9,CH43,0)+IF(CR44=9,CH44,0)+IF(CR45=9,CH45,0)+IF(CR46=9,CH46,0)+IF(CR47=9,CH47,0)+IF(CR48=9,CH48,0)+IF(CR49=9,CH49,0)+IF(CR50=9,CH50,0)+IF(CR51=9,CH51,0)+IF(CR52=9,CH52,0)+IF(CR53=9,CH53,0)+IF(CR54=9,CH54,0)+IF(CR55=9,CH55,0)+IF(CR56=9,CH56,0)+IF(CR57=9,CH57,0)+IF(CR58=9,CH58,0)+IF(CR59=9,CH59,0)+IF(CR60=9,CH60,0)+IF(CR61=9,CH61,0)+IF(CR62=9,CH62,0)+IF(CR63=9,CH63,0)+IF(CR64=9,CH64,0)+IF(CR65=9,CH65,0)+IF(CR66=9,CH66,0)+IF(CR67=9,CH67,0)+IF(CR68=9,CH68,0)+IF(CR69=9,CH69,0)</f>
        <v>#VALUE!</v>
      </c>
      <c r="DV18" s="98" t="e">
        <f>IF(CR10=9,CJ10,0)+IF(CR11=9,CJ11,0)+IF(CR12=9,CJ12,0)+IF(CR13=9,CJ13,0)+IF(CR14=9,CJ14,0)+IF(CR15=9,CJ15,0)+IF(CR16=9,CJ16,0)+IF(CR17=9,CJ17,0)+IF(CR18=9,CJ18,0)+IF(CR19=9,CJ19,0)+IF(CR20=9,CJ20,0)+IF(CR21=9,CJ21,0)+IF(CR22=9,CJ22,0)+IF(CR23=9,CJ23,0)+IF(CR24=9,CJ24,0)+IF(CR25=9,CJ25,0)+IF(CR26=9,CJ26,0)+IF(CR27=9,CJ27,0)+IF(CR28=9,CJ28,0)+IF(CR29=9,CJ29,0)+IF(CR30=9,CJ30,0)+IF(CR31=9,CJ31,0)+IF(CR32=9,CJ32,0)+IF(CR33=9,CJ33,0)+IF(CR34=9,CJ34,0)+IF(CR35=9,CJ35,0)+IF(CR36=9,CJ36,0)+IF(CR37=9,CJ37,0)+IF(CR38=9,CJ38,0)+IF(CR39=9,CJ39,0)+DW18</f>
        <v>#VALUE!</v>
      </c>
      <c r="DW18" s="99" t="e">
        <f>IF(CR40=9,CJ40,0)+IF(CR41=9,CJ41,0)+IF(CR42=9,CJ42,0)+IF(CR43=9,CJ43,0)+IF(CR44=9,CJ44,0)+IF(CR45=9,CJ45,0)+IF(CR46=9,CJ46,0)+IF(CR47=9,CJ47,0)+IF(CR48=9,CJ48,0)+IF(CR49=9,CJ49,0)+IF(CR50=9,CJ50,0)+IF(CR51=9,CJ51,0)+IF(CR52=9,CJ52,0)+IF(CR53=9,CJ53,0)+IF(CR54=9,CJ54,0)+IF(CR55=9,CJ55,0)+IF(CR56=9,CJ56,0)+IF(CR57=9,CJ57,0)+IF(CR58=9,CJ58,0)+IF(CR59=9,CJ59,0)+IF(CR60=9,CJ60,0)+IF(CR61=9,CJ61,0)+IF(CR62=9,CJ62,0)+IF(CR63=9,CJ63,0)+IF(CR64=9,CJ64,0)+IF(CR65=9,CJ65,0)+IF(CR66=9,CJ66,0)+IF(CR67=9,CJ67,0)+IF(CR68=9,CJ68,0)+IF(CR69=9,CJ69,0)</f>
        <v>#VALUE!</v>
      </c>
    </row>
    <row r="19" spans="1:127">
      <c r="A19" s="97" t="str">
        <f>[2]DB!A19</f>
        <v>Futte</v>
      </c>
      <c r="B19" s="1">
        <f>[2]DB!B19</f>
        <v>18</v>
      </c>
      <c r="C19" s="1">
        <f>[2]DB!D19</f>
        <v>0</v>
      </c>
      <c r="D19" s="1">
        <f>IF(OR(Rækker!AC10="Disket",I19&gt;5,C19=1),1,0)</f>
        <v>0</v>
      </c>
      <c r="E19" s="1">
        <f>[2]DB!F19</f>
        <v>0</v>
      </c>
      <c r="F19" s="1">
        <f>IF(OR(Rækker!AC10="Udmeldt",E19=1),1,0)</f>
        <v>0</v>
      </c>
      <c r="G19" s="1">
        <f>[2]DB!I19</f>
        <v>0</v>
      </c>
      <c r="H19" s="1">
        <f>IF(Rækker!AC10="MR",1,0)</f>
        <v>0</v>
      </c>
      <c r="I19" s="1">
        <f t="shared" si="10"/>
        <v>0</v>
      </c>
      <c r="J19" s="1">
        <f>[2]DB!L19</f>
        <v>0</v>
      </c>
      <c r="K19" s="1">
        <f>IF(Rækker!AC10="Res",1,0)</f>
        <v>0</v>
      </c>
      <c r="L19" s="1">
        <f t="shared" si="11"/>
        <v>0</v>
      </c>
      <c r="M19" s="1" t="s">
        <v>90</v>
      </c>
      <c r="N19" s="100">
        <f>[2]DB!AZ19</f>
        <v>12</v>
      </c>
      <c r="O19" s="98" t="str">
        <f>[2]DB!BB19</f>
        <v>Arsenal</v>
      </c>
      <c r="P19" s="1">
        <f>IF(O19=A10,B10,0)+IF(O19=A11,B11,0)+IF(O19=A12,B12,0)+IF(O19=A13,B13,0)+IF(O19=A14,B14,0)+IF(O19=A15,B15,0)+IF(O19=A16,B16,0)+IF(O19=A17,B17,0)+IF(O19=A18,B18,0)+IF(O19=A19,B19,0)+IF(O19=A20,B20,0)+IF(O19=A21,B21,0)+IF(O19=A22,B22,0)+IF(O19=A23,B23,0)+IF(O19=A24,B24,0)+IF(O19=A25,B25,0)+IF(O19=A26,B26,0)+IF(O19=A27,B27,0)+IF(O19=A28,B28,0)+IF(O19=A29,B29,0)</f>
        <v>4</v>
      </c>
      <c r="Q19" s="1">
        <f>[2]DB!BF19</f>
        <v>0</v>
      </c>
      <c r="R19" s="1">
        <f>IF(O19=A10,D10,0)+IF(O19=A11,D11,0)+IF(O19=A12,D12,0)+IF(O19=A13,D13,0)+IF(O19=A14,D14,0)+IF(O19=A15,D15,0)+IF(O19=A16,D16,0)+IF(O19=A17,D17,0)+IF(O19=A18,D18,0)+IF(O19=A19,D19,0)+IF(O19=A20,D20,0)+IF(O19=A21,D21,0)+IF(O19=A22,D22,0)+IF(O19=A23,D23,0)+IF(O19=A24,D24,0)+IF(O19=A25,D25,0)+IF(O19=A26,D26,0)+IF(O19=A27,D27,0)+IF(O19=A28,D28,0)+IF(O19=A29,D29,0)</f>
        <v>0</v>
      </c>
      <c r="S19" s="1">
        <f>[2]DB!BG19</f>
        <v>0</v>
      </c>
      <c r="T19" s="1">
        <f>IF(O19=A10,F10,0)+IF(O19=A11,F11,0)+IF(O19=A12,F12,0)+IF(O19=A13,F13,0)+IF(O19=A14,F14,0)+IF(O19=A15,F15,0)+IF(O19=A16,F16,0)+IF(O19=A17,F17,0)+IF(O19=A18,F18,0)+IF(O19=A19,F19,0)+IF(O19=A20,F20,0)+IF(O19=A21,F21,0)+IF(O19=A22,F22,0)+IF(O19=A23,F23,0)+IF(O19=A24,F24,0)+IF(O19=A25,F25,0)+IF(O19=A26,F26,0)+IF(O19=A27,F27,0)+IF(O19=A28,F28,0)+IF(O19=A29,F29,0)</f>
        <v>0</v>
      </c>
      <c r="U19" s="1">
        <f>[2]DB!BH19</f>
        <v>0</v>
      </c>
      <c r="V19" s="1">
        <f>IF(O19=A10,H10,0)+IF(O19=A11,H11,0)+IF(O19=A12,H12,0)+IF(O19=A13,H13,0)+IF(O19=A14,H14,0)+IF(O19=A15,H15,0)+IF(O19=A16,H16,0)+IF(O19=A17,H17,0)+IF(O19=A18,H18,0)+IF(O19=A19,H19,0)+IF(O19=A20,H20,0)+IF(O19=A21,H21,0)+IF(O19=A22,H22,0)+IF(O19=A23,H23,0)+IF(O19=A24,H24,0)+IF(O19=A25,H25,0)+IF(O19=A26,H26,0)+IF(O19=A27,H27,0)+IF(O19=A28,H28,0)+IF(O19=A29,H29,0)</f>
        <v>0</v>
      </c>
      <c r="W19" s="1">
        <f t="shared" si="12"/>
        <v>0</v>
      </c>
      <c r="X19" s="1">
        <f>[2]DB!BI19</f>
        <v>0</v>
      </c>
      <c r="Y19" s="1">
        <f>IF(O19=A10,K10,0)+IF(O19=A11,K11,0)+IF(O19=A12,K12,0)+IF(O19=A13,K13,0)+IF(O19=A14,K14,0)+IF(O19=A15,K15,0)+IF(O19=A16,K16,0)+IF(O19=A17,K17,0)+IF(O19=A18,K18,0)+IF(O19=A19,K19,0)+IF(O19=A20,K20,0)+IF(O19=A21,K21,0)+IF(O19=A22,K22,0)+IF(O19=A23,K23,0)+IF(O19=A24,K24,0)+IF(O19=A25,K25,0)+IF(O19=A26,K26,0)+IF(O19=A27,K27,0)+IF(O19=A28,K28,0)+IF(O19=A29,K29,0)</f>
        <v>0</v>
      </c>
      <c r="Z19" s="1">
        <f t="shared" si="13"/>
        <v>0</v>
      </c>
      <c r="AA19" s="1">
        <f>[2]DB!BJ19</f>
        <v>71</v>
      </c>
      <c r="AB19" s="1">
        <f>RANK(AA19,AA10:AA29,0)</f>
        <v>10</v>
      </c>
      <c r="AC19" s="1" t="str">
        <f>'1. Division'!X23</f>
        <v/>
      </c>
      <c r="AD19" s="1" t="e">
        <f t="shared" si="1"/>
        <v>#VALUE!</v>
      </c>
      <c r="AE19" s="1" t="e">
        <f>RANK(AD19,AD10:AD29,0)</f>
        <v>#VALUE!</v>
      </c>
      <c r="AF19" s="1">
        <f>[2]DB!BK19</f>
        <v>25</v>
      </c>
      <c r="AG19" s="1">
        <f>RANK(AF19,AF10:AF29,0)</f>
        <v>14</v>
      </c>
      <c r="AH19" s="1" t="str">
        <f>'1. Division'!X29</f>
        <v/>
      </c>
      <c r="AI19" s="1" t="e">
        <f t="shared" si="2"/>
        <v>#VALUE!</v>
      </c>
      <c r="AJ19" s="1" t="e">
        <f>RANK(AI19,AI10:AI29,0)</f>
        <v>#VALUE!</v>
      </c>
      <c r="AK19" s="1">
        <f>[2]DB!BL19</f>
        <v>98</v>
      </c>
      <c r="AL19" s="1">
        <f>RANK(AK19,AK10:AK29,0)</f>
        <v>1</v>
      </c>
      <c r="AM19" s="1" t="str">
        <f>'1. Division'!X35</f>
        <v/>
      </c>
      <c r="AN19" s="1" t="e">
        <f t="shared" si="3"/>
        <v>#VALUE!</v>
      </c>
      <c r="AO19" s="1" t="e">
        <f>RANK(AN19,AN10:AN29,0)</f>
        <v>#VALUE!</v>
      </c>
      <c r="AP19" s="1">
        <f t="shared" si="14"/>
        <v>25</v>
      </c>
      <c r="AQ19" s="1" t="e">
        <f t="shared" si="15"/>
        <v>#VALUE!</v>
      </c>
      <c r="AR19" s="1">
        <f>[2]DB!BA19</f>
        <v>10</v>
      </c>
      <c r="AS19" s="1" t="e">
        <f>RANK(AQ19,AQ10:AQ29,1)+AT19</f>
        <v>#VALUE!</v>
      </c>
      <c r="AT19" s="1" t="e">
        <f>IF(AQ19=AQ10,IF(AD19=AD10,IF(AI19=AI10,IF(AN19=AN10,0,IF(AN19&lt;AN10,1,0)),IF(AI19&lt;AI10,1,0)),IF(AD19&lt;AD10,1,0)),0)+IF(AQ19=AQ11,IF(AD19=AD11,IF(AI19=AI11,IF(AN19=AN11,0,IF(AN19&lt;AN11,1,0)),IF(AI19&lt;AI11,1,0)),IF(AD19&lt;AD11,1,0)),0)+IF(AQ19=AQ12,IF(AD19=AD12,IF(AI19=AI12,IF(AN19=AN12,0,IF(AN19&lt;AN12,1,0)),IF(AI19&lt;AI12,1,0)),IF(AD19&lt;AD12,1,0)),0)+IF(AQ19=AQ13,IF(AD19=AD13,IF(AI19=AI13,IF(AN19=AN13,0,IF(AN19&lt;AN13,1,0)),IF(AI19&lt;AI13,1,0)),IF(AD19&lt;AD13,1,0)),0)+IF(AQ19=AQ14,IF(AD19=AD14,IF(AI19=AI14,IF(AN19=AN14,0,IF(AN19&lt;AN14,1,0)),IF(AI19&lt;AI14,1,0)),IF(AD19&lt;AD14,1,0)),0)+IF(AQ19=AQ15,IF(AD19=AD15,IF(AI19=AI15,IF(AN19=AN15,0,IF(AN19&lt;AN15,1,0)),IF(AI19&lt;AI15,1,0)),IF(AD19&lt;AD15,1,0)),0)+IF(AQ19=AQ16,IF(AD19=AD16,IF(AI19=AI16,IF(AN19=AN16,0,IF(AN19&lt;AN16,1,0)),IF(AI19&lt;AI16,1,0)),IF(AD19&lt;AD16,1,0)),0)+AU19+AV19</f>
        <v>#VALUE!</v>
      </c>
      <c r="AU19" s="1" t="e">
        <f>IF(AQ19=AQ17,IF(AD19=AD17,IF(AI19=AI17,IF(AN19=AN17,0,IF(AN19&lt;AN17,1,0)),IF(AI19&lt;AI17,1,0)),IF(AD19&lt;AD17,1,0)),0)+IF(AQ19=AQ18,IF(AD19=AD18,IF(AI19=AI18,IF(AN19=AN18,0,IF(AN19&lt;AN18,1,0)),IF(AI19&lt;AI18,1,0)),IF(AD19&lt;AD18,1,0)),0)+IF(AQ19=AQ19,IF(AD19=AD19,IF(AI19=AI19,IF(AN19=AN19,0,IF(AN19&lt;AN19,1,0)),IF(AI19&lt;AI19,1,0)),IF(AD19&lt;AD19,1,0)),0)+IF(AQ19=AQ20,IF(AD19=AD20,IF(AI19=AI20,IF(AN19=AN20,0,IF(AN19&lt;AN20,1,0)),IF(AI19&lt;AI20,1,0)),IF(AD19&lt;AD20,1,0)),0)+IF(AQ19=AQ21,IF(AD19=AD21,IF(AI19=AI21,IF(AN19=AN21,0,IF(AN19&lt;AN21,1,0)),IF(AI19&lt;AI21,1,0)),IF(AD19&lt;AD21,1,0)),0)+IF(AQ19=AQ22,IF(AD19=AD22,IF(AI19=AI22,IF(AN19=AN22,0,IF(AN19&lt;AN22,1,0)),IF(AI19&lt;AI22,1,0)),IF(AD19&lt;AD22,1,0)),0)+IF(AQ19=AQ23,IF(AD19=AD23,IF(AI19=AI23,IF(AN19=AN23,0,IF(AN19&lt;AN23,1,0)),IF(AI19&lt;AI23,1,0)),IF(AD19&lt;AD23,1,0)),0)</f>
        <v>#VALUE!</v>
      </c>
      <c r="AV19" s="1" t="e">
        <f>IF(AQ19=AQ24,IF(AD19=AD24,IF(AI19=AI24,IF(AN19=AN24,0,IF(AN19&lt;AN24,1,0)),IF(AI19&lt;AI24,1,0)),IF(AD19&lt;AD24,1,0)),0)+IF(AQ19=AQ25,IF(AD19=AD25,IF(AI19=AI25,IF(AN19=AN25,0,IF(AN19&lt;AN25,1,0)),IF(AI19&lt;AI25,1,0)),IF(AD19&lt;AD25,1,0)),0)+IF(AQ19=AQ26,IF(AD19=AD26,IF(AI19=AI26,IF(AN19=AN26,0,IF(AN19&lt;AN26,1,0)),IF(AI19&lt;AI26,1,0)),IF(AD19&lt;AD26,1,0)),0)+IF(AQ19=AQ27,IF(AD19=AD27,IF(AI19=AI27,IF(AN19=AN27,0,IF(AN19&lt;AN27,1,0)),IF(AI19&lt;AI27,1,0)),IF(AD19&lt;AD27,1,0)),0)+IF(AQ19=AQ28,IF(AD19=AD28,IF(AI19=AI28,IF(AN19=AN28,0,IF(AN19&lt;AN28,1,0)),IF(AI19&lt;AI28,1,0)),IF(AD19&lt;AD28,1,0)),0)+IF(AQ19=AQ29,IF(AD19=AD29,IF(AI19=AI29,IF(AN19=AN29,0,IF(AN19&lt;AN29,1,0)),IF(AI19&lt;AI29,1,0)),IF(AD19&lt;AD29,1,0)),0)</f>
        <v>#VALUE!</v>
      </c>
      <c r="AW19" s="1" t="e">
        <f>IF(AND(AS19=AS10,P19&gt;P10),1,0)+IF(AND(AS19=AS11,P19&gt;P11),1,0)+IF(AND(AS19=AS12,P19&gt;P12),1,0)+IF(AND(AS19=AS13,P19&gt;P13),1,0)+IF(AND(AS19=AS14,P19&gt;P14),1,0)+IF(AND(AS19=AS15,P19&gt;P15),1,0)+IF(AND(AS19=AS16,P19&gt;P16),1,0)+IF(AND(AS19=AS17,P19&gt;P17),1,0)+IF(AND(AS19=AS18,P19&gt;P18),1,0)+IF(AND(AS19=AS19,P19&gt;P19),1,0)+IF(AND(AS19=AS20,P19&gt;P20),1,0)+IF(AND(AS19=AS21,P19&gt;P21),1,0)+IF(AND(AS19=AS22,P19&gt;P22),1,0)+IF(AND(AS19=AS23,P19&gt;P23),1,0)+IF(AND(AS19=AS24,P19&gt;P24),1,0)+IF(AND(AS19=AS25,P19&gt;P25),1,0)+IF(AND(AS19=AS26,P19&gt;P26),1,0)+IF(AND(AS19=AS27,P19&gt;P27),1,0)+IF(AND(AS19=AS28,P19&gt;P28),1,0)+IF(AND(AS19=AS29,P19&gt;P29),1,0)+AS19</f>
        <v>#VALUE!</v>
      </c>
      <c r="AX19" s="1" t="e">
        <f t="shared" si="16"/>
        <v>#VALUE!</v>
      </c>
      <c r="AY19" s="1" t="e">
        <f>IF(OR(R19=1,T19=1),0,IF(RANK(AX19,AX10:AX71,0)=1,10,IF(RANK(AX19,AX10:AX71,0)=2,5,IF(RANK(AX19,AX10:AX71,0)=3,4,IF(RANK(AX19,AX10:AX71,0)=4,3,IF(RANK(AX19,AX10:AX71,0)=5,2,0))))))</f>
        <v>#VALUE!</v>
      </c>
      <c r="AZ19" s="100" t="e">
        <f>IF(AW10=10,AR10,0)+IF(AW11=10,AR11,0)+IF(AW12=10,AR12,0)+IF(AW13=10,AR13,0)+IF(AW14=10,AR14,0)+IF(AW15=10,AR15,0)+IF(AW16=10,AR16,0)+IF(AW17=10,AR17,0)+IF(AW18=10,AR18,0)+IF(AW19=10,AR19,0)+IF(AW20=10,AR20,0)+IF(AW21=10,AR21,0)+IF(AW22=10,AR22,0)+IF(AW23=10,AR23,0)+IF(AW24=10,AR24,0)+IF(AW25=10,AR25,0)+IF(AW26=10,AR26,0)+IF(AW27=10,AR27,0)+IF(AW28=10,AR28,0)+IF(AW29=10,AR29,0)</f>
        <v>#VALUE!</v>
      </c>
      <c r="BA19" s="98" t="e">
        <f>IF(AW10=10,AS10,0)+IF(AW11=10,AS11,0)+IF(AW12=10,AS12,0)+IF(AW13=10,AS13,0)+IF(AW14=10,AS14,0)+IF(AW15=10,AS15,0)+IF(AW16=10,AS16,0)+IF(AW17=10,AS17,0)+IF(AW18=10,AS18,0)+IF(AW19=10,AS19,0)+IF(AW20=10,AS20,0)+IF(AW21=10,AS21,0)+IF(AW22=10,AS22,0)+IF(AW23=10,AS23,0)+IF(AW24=10,AS24,0)+IF(AW25=10,AS25,0)+IF(AW26=10,AS26,0)+IF(AW27=10,AS27,0)+IF(AW28=10,AS28,0)+IF(AW29=10,AS29,0)</f>
        <v>#VALUE!</v>
      </c>
      <c r="BB19" s="98" t="e">
        <f>IF(AW10=10,O10,IF(AW11=10,O11,IF(AW12=10,O12,IF(AW13=10,O13,IF(AW14=10,O14,IF(AW15=10,O15,IF(AW16=10,O16,BC19)))))))</f>
        <v>#VALUE!</v>
      </c>
      <c r="BC19" s="98" t="e">
        <f>IF(AW17=10,O17,IF(AW18=10,O18,IF(AW19=10,O19,IF(AW20=10,O20,IF(AW21=10,O21,IF(AW22=10,O22,IF(AW23=10,O23,BD19)))))))</f>
        <v>#VALUE!</v>
      </c>
      <c r="BD19" s="98" t="e">
        <f>IF(AW24=10,O24,IF(AW25=10,O25,IF(AW26=10,O26,IF(AW27=10,O27,IF(AW28=10,O28,IF(AW29=10,O29,""))))))</f>
        <v>#VALUE!</v>
      </c>
      <c r="BE19" s="98" t="e">
        <f>IF(AW10=10,P10,0)+IF(AW11=10,P11,0)+IF(AW12=10,P12,0)+IF(AW13=10,P13,0)+IF(AW14=10,P14,0)+IF(AW15=10,P15,0)+IF(AW16=10,P16,0)+IF(AW17=10,P17,0)+IF(AW18=10,P18,0)+IF(AW19=10,P19,0)+IF(AW20=10,P20,0)+IF(AW21=10,P21,0)+IF(AW22=10,P22,0)+IF(AW23=10,P23,0)+IF(AW24=10,P24,0)+IF(AW25=10,P25,0)+IF(AW26=10,P26,0)+IF(AW27=10,P27,0)+IF(AW28=10,P28,0)+IF(AW29=10,P29,0)</f>
        <v>#VALUE!</v>
      </c>
      <c r="BF19" s="98" t="e">
        <f>IF(AW10=10,R10,0)+IF(AW11=10,R11,0)+IF(AW12=10,R12,0)+IF(AW13=10,R13,0)+IF(AW14=10,R14,0)+IF(AW15=10,R15,0)+IF(AW16=10,R16,0)+IF(AW17=10,R17,0)+IF(AW18=10,R18,0)+IF(AW19=10,R19,0)+IF(AW20=10,R20,0)+IF(AW21=10,R21,0)+IF(AW22=10,R22,0)+IF(AW23=10,R23,0)+IF(AW24=10,R24,0)+IF(AW25=10,R25,0)+IF(AW26=10,R26,0)+IF(AW27=10,R27,0)+IF(AW28=10,R28,0)+IF(AW29=10,R29,0)</f>
        <v>#VALUE!</v>
      </c>
      <c r="BG19" s="98" t="e">
        <f>IF(AW10=10,T10,0)+IF(AW11=10,T11,0)+IF(AW12=10,T12,0)+IF(AW13=10,T13,0)+IF(AW14=10,T14,0)+IF(AW15=10,T15,0)+IF(AW16=10,T16,0)+IF(AW17=10,T17,0)+IF(AW18=10,T18,0)+IF(AW19=10,T19,0)+IF(AW20=10,T20,0)+IF(AW21=10,T21,0)+IF(AW22=10,T22,0)+IF(AW23=10,T23,0)+IF(AW24=10,T24,0)+IF(AW25=10,T25,0)+IF(AW26=10,T26,0)+IF(AW27=10,T27,0)+IF(AW28=10,T28,0)+IF(AW29=10,T29,0)</f>
        <v>#VALUE!</v>
      </c>
      <c r="BH19" s="98" t="e">
        <f>IF(AW10=10,W10,0)+IF(AW11=10,W11,0)+IF(AW12=10,W12,0)+IF(AW13=10,W13,0)+IF(AW14=10,W14,0)+IF(AW15=10,W15,0)+IF(AW16=10,W16,0)+IF(AW17=10,W17,0)+IF(AW18=10,W18,0)+IF(AW19=10,W19,0)+IF(AW20=10,W20,0)+IF(AW21=10,W21,0)+IF(AW22=10,W22,0)+IF(AW23=10,W23,0)+IF(AW24=10,W24,0)+IF(AW25=10,W25,0)+IF(AW26=10,W26,0)+IF(AW27=10,W27,0)+IF(AW28=10,W28,0)+IF(AW29=10,W29,0)</f>
        <v>#VALUE!</v>
      </c>
      <c r="BI19" s="98" t="e">
        <f>IF(AW10=10,Z10,0)+IF(AW11=10,Z11,0)+IF(AW12=10,Z12,0)+IF(AW13=10,Z13,0)+IF(AW14=10,Z14,0)+IF(AW15=10,Z15,0)+IF(AW16=10,Z16,0)+IF(AW17=10,Z17,0)+IF(AW18=10,Z18,0)+IF(AW19=10,Z19,0)+IF(AW20=10,Z20,0)+IF(AW21=10,Z21,0)+IF(AW22=10,Z22,0)+IF(AW23=10,Z23,0)+IF(AW24=10,Z24,0)+IF(AW25=10,Z25,0)+IF(AW26=10,Z26,0)+IF(AW27=10,Z27,0)+IF(AW28=10,Z28,0)+IF(AW29=10,Z29,0)</f>
        <v>#VALUE!</v>
      </c>
      <c r="BJ19" s="98" t="e">
        <f>IF(AW10=10,AD10,0)+IF(AW11=10,AD11,0)+IF(AW12=10,AD12,0)+IF(AW13=10,AD13,0)+IF(AW14=10,AD14,0)+IF(AW15=10,AD15,0)+IF(AW16=10,AD16,0)+IF(AW17=10,AD17,0)+IF(AW18=10,AD18,0)+IF(AW19=10,AD19,0)+IF(AW20=10,AD20,0)+IF(AW21=10,AD21,0)+IF(AW22=10,AD22,0)+IF(AW23=10,AD23,0)+IF(AW24=10,AD24,0)+IF(AW25=10,AD25,0)+IF(AW26=10,AD26,0)+IF(AW27=10,AD27,0)+IF(AW28=10,AD28,0)+IF(AW29=10,AD29,0)</f>
        <v>#VALUE!</v>
      </c>
      <c r="BK19" s="98" t="e">
        <f>IF(AW10=10,AI10,0)+IF(AW11=10,AI11,0)+IF(AW12=10,AI12,0)+IF(AW13=10,AI13,0)+IF(AW14=10,AI14,0)+IF(AW15=10,AI15,0)+IF(AW16=10,AI16,0)+IF(AW17=10,AI17,0)+IF(AW18=10,AI18,0)+IF(AW19=10,AI19,0)+IF(AW20=10,AI20,0)+IF(AW21=10,AI21,0)+IF(AW22=10,AI22,0)+IF(AW23=10,AI23,0)+IF(AW24=10,AI24,0)+IF(AW25=10,AI25,0)+IF(AW26=10,AI26,0)+IF(AW27=10,AI27,0)+IF(AW28=10,AI28,0)+IF(AW29=10,AI29,0)</f>
        <v>#VALUE!</v>
      </c>
      <c r="BL19" s="99" t="e">
        <f>IF(AW10=10,AN10,0)+IF(AW11=10,AN11,0)+IF(AW12=10,AN12,0)+IF(AW13=10,AN13,0)+IF(AW14=10,AN14,0)+IF(AW15=10,AN15,0)+IF(AW16=10,AN16,0)+IF(AW17=10,AN17,0)+IF(AW18=10,AN18,0)+IF(AW19=10,AN19,0)+IF(AW20=10,AN20,0)+IF(AW21=10,AN21,0)+IF(AW22=10,AN22,0)+IF(AW23=10,AN23,0)+IF(AW24=10,AN24,0)+IF(AW25=10,AN25,0)+IF(AW26=10,AN26,0)+IF(AW27=10,AN27,0)+IF(AW28=10,AN28,0)+IF(AW29=10,AN29,0)</f>
        <v>#VALUE!</v>
      </c>
      <c r="BM19" s="98" t="str">
        <f>[2]DB!CX19</f>
        <v>Frydkær</v>
      </c>
      <c r="BN19" s="98">
        <f>IF(BM19=O10,P10,0)+IF(BM19=O11,P11,0)+IF(BM19=O12,P12,0)+IF(BM19=O13,P13,0)+IF(BM19=O14,P14,0)+IF(BM19=O15,P15,0)+IF(BM19=O16,P16,0)+IF(BM19=O17,P17,0)+IF(BM19=O18,P18,0)+IF(BM19=O19,P19,0)+IF(BM19=O20,P20,0)+IF(BM19=O21,P21,0)+IF(BM19=O22,P22,0)+IF(BM19=O23,P23,0)+IF(BM19=O24,P24,0)+IF(BM19=O25,P25,0)+IF(BM19=O26,P26,0)+IF(BM19=O27,P27,0)+IF(BM19=O28,P28,0)+IF(BM19=O29,P29,0)+IF(BM19=O31,P31,0)+IF(BM19=O32,P32,0)+IF(BM19=O33,P33,0)+IF(BM19=O34,P34,0)+IF(BM19=O35,P35,0)+IF(BM19=O36,P36,0)+IF(BM19=O37,P37,0)+IF(BM19=O38,P38,0)+IF(BM19=O39,P39,0)+IF(BM19=O40,P40,0)+BO19</f>
        <v>17</v>
      </c>
      <c r="BO19" s="98">
        <f>IF(BM19=O41,P41,0)+IF(BM19=O42,P42,0)+IF(BM19=O43,P43,0)+IF(BM19=O44,P44,0)+IF(BM19=O45,P45,0)+IF(BM19=O46,P46,0)+IF(BM19=O47,P47,0)+IF(BM19=O48,P48,0)+IF(BM19=O49,P49,0)+IF(BM19=O50,P50,0)+IF(BM19=O52,P52,0)+IF(BM19=O53,P53,0)+IF(BM19=O54,P54,0)+IF(BM19=O55,P55,0)+IF(BM19=O56,P56,0)+IF(BM19=O57,P57,0)+IF(BM19=O58,P58,0)+IF(BM19=O59,P59,0)+IF(BM19=O60,P60,0)+IF(BM19=O61,P61,0)+IF(BM19=O62,P62,0)+IF(BM19=O63,P63,0)+IF(BM19=O64,P64,0)+IF(BM19=O65,P65,0)+IF(BM19=O66,P66,0)+IF(BM19=O67,P67,0)+IF(BM19=O68,P68,0)+IF(BM19=O69,P69,0)+IF(BM19=O70,P70,0)+IF(BM19=O71,P71,0)</f>
        <v>0</v>
      </c>
      <c r="BP19" s="98">
        <f>[2]DB!DF19</f>
        <v>0</v>
      </c>
      <c r="BQ19" s="98">
        <f>IF(BM19=O10,R10,0)+IF(BM19=O11,R11,0)+IF(BM19=O12,R12,0)+IF(BM19=O13,R13,0)+IF(BM19=O14,R14,0)+IF(BM19=O15,R15,0)+IF(BM19=O16,R16,0)+IF(BM19=O17,R17,0)+IF(BM19=O18,R18,0)+IF(BM19=O19,R19,0)+IF(BM19=O20,R20,0)+IF(BM19=O21,R21,0)+IF(BM19=O22,R22,0)+IF(BM19=O23,R23,0)+IF(BM19=O24,R24,0)+IF(BM19=O25,R25,0)+IF(BM19=O26,R26,0)+IF(BM19=O27,R27,0)+IF(BM19=O28,R28,0)+IF(BM19=O29,R29,0)+IF(BM19=O31,R31,0)+IF(BM19=O32,R32,0)+IF(BM19=O33,R33,0)+IF(BM19=O34,R34,0)+IF(BM19=O35,R35,0)+IF(BM19=O36,R36,0)+IF(BM19=O37,R37,0)+IF(BM19=O38,R38,0)+IF(BM19=O39,R39,0)+IF(BM19=O40,R40,0)+BR19</f>
        <v>0</v>
      </c>
      <c r="BR19" s="98">
        <f>IF(BM19=O41,R41,0)+IF(BM19=O42,R42,0)+IF(BM19=O43,R43,0)+IF(BM19=O44,R44,0)+IF(BM19=O45,R45,0)+IF(BM19=O46,R46,0)+IF(BM19=O47,R47,0)+IF(BM19=O48,R48,0)+IF(BM19=O49,R49,0)+IF(BM19=O50,R50,0)+IF(BM19=O52,R52,0)+IF(BM19=O53,R53,0)+IF(BM19=O54,R54,0)+IF(BM19=O55,R55,0)+IF(BM19=O56,R56,0)+IF(BM19=O57,R57,0)+IF(BM19=O58,R58,0)+IF(BM19=O59,R59,0)+IF(BM19=O60,R60,0)+IF(BM19=O61,R61,0)+IF(BM19=O62,R62,0)+IF(BM19=O63,R63,0)+IF(BM19=O64,R64,0)+IF(BM19=O65,R65,0)+IF(BM19=O66,R66,0)+IF(BM19=O67,R67,0)+IF(BM19=O68,R68,0)+IF(BM19=O69,R69,0)+IF(BM19=O70,R70,0)+IF(BM19=O71,R71,0)</f>
        <v>0</v>
      </c>
      <c r="BS19" s="98">
        <v>0</v>
      </c>
      <c r="BT19" s="98">
        <f>IF(BM19=O10,T10,0)+IF(BM19=O11,T11,0)+IF(BM19=O12,T12,0)+IF(BM19=O13,T13,0)+IF(BM19=O14,T14,0)+IF(BM19=O15,T15,0)+IF(BM19=O16,T16,0)+IF(BM19=O17,T17,0)+IF(BM19=O18,T18,0)+IF(BM19=O19,T19,0)+IF(BM19=O20,T20,0)+IF(BM19=O21,T21,0)+IF(BM19=O22,T22,0)+IF(BM19=O23,T23,0)+IF(BM19=O24,T24,0)+IF(BM19=O25,T25,0)+IF(BM19=O26,T26,0)+IF(BM19=O27,T27,0)+IF(BM19=O28,T28,0)+IF(BM19=O29,T29,0)+IF(BM19=O31,T31,0)+IF(BM19=O32,T32,0)+IF(BM19=O33,T33,0)+IF(BM19=O34,T34,0)+IF(BM19=O35,T35,0)+IF(BM19=O36,T36,0)+IF(BM19=O37,T37,0)+IF(BM19=O38,T38,0)+IF(BM19=O39,T39,0)+IF(BM19=O40,T40,0)+BU19</f>
        <v>0</v>
      </c>
      <c r="BU19" s="98">
        <f>IF(BM19=O41,T41,0)+IF(BM19=O42,T42,0)+IF(BM19=O43,T43,0)+IF(BM19=O44,T44,0)+IF(BM19=O45,T45,0)+IF(BM19=O46,T46,0)+IF(BM19=O47,T47,0)+IF(BM19=O48,T48,0)+IF(BM19=O49,T49,0)+IF(BM19=O50,T50,0)+IF(BM19=O52,T52,0)+IF(BM19=O53,T53,0)+IF(BM19=O54,T54,0)+IF(BM19=O55,T55,0)+IF(BM19=O56,T56,0)+IF(BM19=O57,T57,0)+IF(BM19=O58,T58,0)+IF(BM19=O59,T59,0)+IF(BM19=O60,T60,0)+IF(BM19=O61,T61,0)+IF(BM19=O62,T62,0)+IF(BM19=O63,T63,0)+IF(BM19=O64,T64,0)+IF(BM19=O65,T65,0)+IF(BM19=O66,T66,0)+IF(BM19=O67,T67,0)+IF(BM19=O68,T68,0)+IF(BM19=O69,T69,0)+IF(BM19=O70,T70,0)+IF(BM19=O71,T71,0)</f>
        <v>0</v>
      </c>
      <c r="BV19" s="98">
        <f>[2]DB!DJ19</f>
        <v>0</v>
      </c>
      <c r="BW19" s="98" t="e">
        <f>IF(AND(BQ19=0,BT19=0),IF(BM19=O10,AY10,0)+IF(BM19=O11,AY11,0)+IF(BM19=O12,AY12,0)+IF(BM19=O13,AY13,0)+IF(BM19=O14,AY14,0)+IF(BM19=O15,AY15,0)+IF(BM19=O16,AY16,0)+IF(BM19=O17,AY17,0)+IF(BM19=O18,AY18,0)+IF(BM19=O19,AY19,0)+IF(BM19=O20,AY20,0)+IF(BM19=O21,AY21,0)+IF(BM19=O22,AY22,0)+IF(BM19=O23,AY23,0)+IF(BM19=O24,AY24,0)+IF(BM19=O25,AY25,0)+IF(BM19=O26,AY26,0)+IF(BM19=O27,AY27,0)+IF(BM19=O28,AY28,0)+IF(BM19=O29,AY29,0)+IF(BM19=O31,AY31,0)+IF(BM19=O32,AY32,0)+IF(BM19=O33,AY33,0)+IF(BM19=O34,AY34,0)+IF(BM19=O35,AY35,0)+IF(BM19=O36,AY36,0)+IF(BM19=O37,AY37,0)+IF(BM19=O38,AY38,0)+IF(BM19=O39,AY39,0)+IF(BM19=O40,AY40,0)+BX19,0)</f>
        <v>#VALUE!</v>
      </c>
      <c r="BX19" s="98">
        <f>IF(BM19=O41,AY41,0)+IF(BM19=O42,AY42,0)+IF(BM19=O43,AY43,0)+IF(BM19=O44,AY44,0)+IF(BM19=O45,AY45,0)+IF(BM19=O46,AY46,0)+IF(BM19=O47,AY47,0)+IF(BM19=O48,AY48,0)+IF(BM19=O49,AY49,0)+IF(BM19=O50,AY50,0)+IF(BM19=O52,AY52,0)+IF(BM19=O53,AY53,0)+IF(BM19=O54,AY54,0)+IF(BM19=O55,AY55,0)+IF(BM19=O56,AY56,0)+IF(BM19=O57,AY57,0)+IF(BM19=O58,AY58,0)+IF(BM19=O59,AY59,0)+IF(BM19=O60,AY60,0)+IF(BM19=O61,AY61,0)+IF(BM19=O62,AY62,0)+IF(BM19=O63,AY63,0)+IF(BM19=O64,AY64,0)+IF(BM19=O65,AY65,0)+IF(BM19=O66,AY66,0)+IF(BM19=O67,AY67,0)+IF(BM19=O68,AY68,0)+IF(BM19=O69,AY69,0)+IF(BM19=O70,AY70,0)+IF(BM19=O71,AY71,0)</f>
        <v>0</v>
      </c>
      <c r="BY19" s="98">
        <f>[2]DB!DL19</f>
        <v>1</v>
      </c>
      <c r="BZ19" s="98" t="e">
        <f t="shared" si="4"/>
        <v>#VALUE!</v>
      </c>
      <c r="CA19" s="98">
        <f>[2]DB!DN19</f>
        <v>0</v>
      </c>
      <c r="CB19" s="98" t="e">
        <f t="shared" si="5"/>
        <v>#VALUE!</v>
      </c>
      <c r="CC19" s="98">
        <f>[2]DB!DP19</f>
        <v>1</v>
      </c>
      <c r="CD19" s="98" t="e">
        <f t="shared" si="6"/>
        <v>#VALUE!</v>
      </c>
      <c r="CE19" s="98">
        <f>[2]DB!DR19</f>
        <v>2</v>
      </c>
      <c r="CF19" s="98" t="e">
        <f t="shared" si="7"/>
        <v>#VALUE!</v>
      </c>
      <c r="CG19" s="98">
        <f>[2]DB!DT19</f>
        <v>0</v>
      </c>
      <c r="CH19" s="98" t="e">
        <f t="shared" si="8"/>
        <v>#VALUE!</v>
      </c>
      <c r="CI19" s="98">
        <f>[2]DB!DV19</f>
        <v>20</v>
      </c>
      <c r="CJ19" s="98" t="e">
        <f t="shared" si="17"/>
        <v>#VALUE!</v>
      </c>
      <c r="CK19" s="98" t="e">
        <f t="shared" si="18"/>
        <v>#VALUE!</v>
      </c>
      <c r="CL19" s="98" t="e">
        <f>RANK(CJ19,CJ10:CJ69,0)</f>
        <v>#VALUE!</v>
      </c>
      <c r="CM19" s="98" t="e">
        <f>IF(AND(CL19=CL10,CK19&lt;CK10),1,0)+IF(AND(CL19=CL11,CK19&lt;CK11),1,0)+IF(AND(CL19=CL12,CK19&lt;CK12),1,0)+IF(AND(CL19=CL13,CK19&lt;CK13),1,0)+IF(AND(CL19=CL14,CK19&lt;CK14),1,0)+IF(AND(CL19=CL15,CK19&lt;CK15),1,0)+IF(AND(CL19=CL16,CK19&lt;CK16),1,0)+IF(AND(CL19=CL17,CK19&lt;CK17),1,0)+IF(AND(CL19=CL18,CK19&lt;CK18),1,0)+IF(AND(CL19=CL19,CK19&lt;CK19),1,0)+IF(AND(CL19=CL20,CK19&lt;CK20),1,0)+IF(AND(CL19=CL21,CK19&lt;CK21),1,0)+IF(AND(CL19=CL22,CK19&lt;CK22),1,0)+IF(AND(CL19=CL23,CK19&lt;CK23),1,0)+IF(AND(CL19=CL24,CK19&lt;CK24),1,0)+IF(AND(CL19=CL25,CK19&lt;CK25),1,0)+IF(AND(CL19=CL26,CK19&lt;CK26),1,0)+IF(AND(CL19=CL27,CK19&lt;CK27),1,0)+IF(AND(CL19=CL28,CK19&lt;CK28),1,0)+IF(AND(CL19=CL29,CK19&lt;CK29),1,0)+CN19+CO19</f>
        <v>#VALUE!</v>
      </c>
      <c r="CN19" s="98" t="e">
        <f>IF(AND(CL19=CL30,CK19&lt;CK30),1,0)+IF(AND(CL19=CL31,CK19&lt;CK31),1,0)+IF(AND(CL19=CL32,CK19&lt;CK32),1,0)+IF(AND(CL19=CL33,CK19&lt;CK33),1,0)+IF(AND(CL19=CL34,CK19&lt;CK34),1,0)+IF(AND(CL19=CL35,CK19&lt;CK35),1,0)+IF(AND(CL19=CL36,CK19&lt;CK36),1,0)+IF(AND(CL19=CL37,CK19&lt;CK37),1,0)+IF(AND(CL19=CL38,CK19&lt;CK38),1,0)+IF(AND(CL19=CL39,CK19&lt;CK39),1,0)+IF(AND(CL19=CL40,CK19&lt;CK40),1,0)+IF(AND(CL19=CL41,CK19&lt;CK41),1,0)+IF(AND(CL19=CL42,CK19&lt;CK42),1,0)+IF(AND(CL19=CL43,CK19&lt;CK43),1,0)+IF(AND(CL19=CL44,CK19&lt;CK44),1,0)+IF(AND(CL19=CL45,CK19&lt;CK45),1,0)+IF(AND(CL19=CL46,CK19&lt;CK46),1,0)+IF(AND(CL19=CL47,CK19&lt;CK47),1,0)+IF(AND(CL19=CL48,CK19&lt;CK48),1,0)+IF(AND(CL19=CL49,CK19&lt;CK49),1,0)</f>
        <v>#VALUE!</v>
      </c>
      <c r="CO19" s="98" t="e">
        <f>IF(AND(CL19=CL50,CK19&lt;CK50),1,0)+IF(AND(CL19=CL51,CK19&lt;CK51),1,0)+IF(AND(CL19=CL52,CK19&lt;CK52),1,0)+IF(AND(CL19=CL53,CK19&lt;CK53),1,0)+IF(AND(CL19=CL54,CK19&lt;CK54),1,0)+IF(AND(CL19=CL55,CK19&lt;CK55),1,0)+IF(AND(CL19=CL56,CK19&lt;CK56),1,0)+IF(AND(CL19=CL57,CK19&lt;CK57),1,0)+IF(AND(CL19=CL58,CK19&lt;CK58),1,0)+IF(AND(CL19=CL59,CK19&lt;CK59),1,0)+IF(AND(CL19=CL60,CK19&lt;CK60),1,0)+IF(AND(CL19=CL61,CK19&lt;CK61),1,0)+IF(AND(CL19=CL62,CK19&lt;CK62),1,0)+IF(AND(CL19=CL63,CK19&lt;CK63),1,0)+IF(AND(CL19=CL64,CK19&lt;CK64),1,0)+IF(AND(CL19=CL65,CK19&lt;CK65),1,0)+IF(AND(CL19=CL66,CK19&lt;CK66),1,0)+IF(AND(CL19=CL67,CK19&lt;CK67),1,0)+IF(AND(CL19=CL68,CK19&lt;CK68),1,0)+IF(AND(CL19=CL69,CK19&lt;CK69),1,0)</f>
        <v>#VALUE!</v>
      </c>
      <c r="CP19" s="98">
        <f>[2]DB!CV19</f>
        <v>10</v>
      </c>
      <c r="CQ19" s="98" t="e">
        <f t="shared" si="9"/>
        <v>#VALUE!</v>
      </c>
      <c r="CR19" s="98" t="e">
        <f t="shared" si="19"/>
        <v>#VALUE!</v>
      </c>
      <c r="CS19" s="98" t="e">
        <f>IF(AND(CQ19=CQ10,BN19&gt;BN10),1,0)+IF(AND(CQ19=CQ11,BN19&gt;BN11),1,0)+IF(AND(CQ19=CQ12,BN19&gt;BN12),1,0)+IF(AND(CQ19=CQ13,BN19&gt;BN13),1,0)+IF(AND(CQ19=CQ14,BN19&gt;BN14),1,0)+IF(AND(CQ19=CQ15,BN19&gt;BN15),1,0)+IF(AND(CQ19=CQ16,BN19&gt;BN16),1,0)+IF(AND(CQ19=CQ17,BN19&gt;BN17),1,0)+IF(AND(CQ19=CQ18,BN19&gt;BN18),1,0)+IF(AND(CQ19=CQ19,BN19&gt;BN19),1,0)+IF(AND(CQ19=CQ20,BN19&gt;BN20),1,0)+IF(AND(CQ19=CQ21,BN19&gt;BN21),1,0)+IF(AND(CQ19=CQ22,BN19&gt;BN22),1,0)+IF(AND(CQ19=CQ23,BN19&gt;BN23),1,0)+IF(AND(CQ19=CQ24,BN19&gt;BN24),1,0)+IF(AND(CQ19=CQ25,BN19&gt;BN25),1,0)+IF(AND(CQ19=CQ26,BN19&gt;BN26),1,0)+IF(AND(CQ19=CQ27,BN19&gt;BN27),1,0)+IF(AND(CQ19=CQ28,BN19&gt;BN28),1,0)+IF(AND(CQ19=CQ29,BN19&gt;BN29),1,0)+CT19+CU19</f>
        <v>#VALUE!</v>
      </c>
      <c r="CT19" s="98" t="e">
        <f>IF(AND(CQ19=CQ30,BN19&gt;BN30),1,0)+IF(AND(CQ19=CQ31,BN19&gt;BN31),1,0)+IF(AND(CQ19=CQ32,BN19&gt;BN32),1,0)+IF(AND(CQ19=CQ33,BN19&gt;BN33),1,0)+IF(AND(CQ19=CQ34,BN19&gt;BN34),1,0)+IF(AND(CQ19=CQ35,BN19&gt;BN35),1,0)+IF(AND(CQ19=CQ36,BN19&gt;BN36),1,0)+IF(AND(CQ19=CQ37,BN19&gt;BN37),1,0)+IF(AND(CQ19=CQ38,BN19&gt;BN38),1,0)+IF(AND(CQ19=CQ39,BN19&gt;BN39),1,0)+IF(AND(CQ19=CQ40,BN19&gt;BN40),1,0)+IF(AND(CQ19=CQ41,BN19&gt;BN41),1,0)+IF(AND(CQ19=CQ42,BN19&gt;BN42),1,0)+IF(AND(CQ19=CQ43,BN19&gt;BN43),1,0)+IF(AND(CQ19=CQ44,BN19&gt;BN44),1,0)+IF(AND(CQ19=CQ45,BN19&gt;BN45),1,0)+IF(AND(CQ19=CQ46,BN19&gt;BN46),1,0)+IF(AND(CQ19=CQ47,BN19&gt;BN47),1,0)+IF(AND(CQ19=CQ48,BN19&gt;BN48),1,0)+IF(AND(CQ19=CQ49,BN19&gt;BN49),1,0)</f>
        <v>#VALUE!</v>
      </c>
      <c r="CU19" s="99" t="e">
        <f>IF(AND(CQ19=CQ50,BN19&gt;BN50),1,0)+IF(AND(CQ19=CQ51,BN19&gt;BN51),1,0)+IF(AND(CQ19=CQ52,BN19&gt;BN52),1,0)+IF(AND(CQ19=CQ53,BN19&gt;BN53),1,0)+IF(AND(CQ19=CQ54,BN19&gt;BN54),1,0)+IF(AND(CQ19=CQ55,BN19&gt;BN55),1,0)+IF(AND(CQ19=CQ56,BN19&gt;BN56),1,0)+IF(AND(CQ19=CQ57,BN19&gt;BN57),1,0)+IF(AND(CQ19=CQ58,BN19&gt;BN58),1,0)+IF(AND(CQ19=CQ59,BN19&gt;BN59),1,0)+IF(AND(CQ19=CQ60,BN19&gt;BN60),1,0)+IF(AND(CQ19=CQ61,BN19&gt;BN61),1,0)+IF(AND(CQ19=CQ62,BN19&gt;BN62),1,0)+IF(AND(CQ19=CQ63,BN19&gt;BN63),1,0)+IF(AND(CQ19=CQ64,BN19&gt;BN64),1,0)+IF(AND(CQ19=CQ65,BN19&gt;BN65),1,0)+IF(AND(CQ19=CQ66,BN19&gt;BN66),1,0)+IF(AND(CQ19=CQ67,BN19&gt;BN67),1,0)+IF(AND(CQ19=CQ68,BN19&gt;BN68),1,0)+IF(AND(CQ19=CQ69,BN19&gt;BN69),1,0)</f>
        <v>#VALUE!</v>
      </c>
      <c r="CV19" s="100" t="e">
        <f>IF(CR10=10,CQ10,0)+IF(CR11=10,CQ11,0)+IF(CR12=10,CQ12,0)+IF(CR13=10,CQ13,0)+IF(CR14=10,CQ14,0)+IF(CR15=10,CQ15,0)+IF(CR16=10,CQ16,0)+IF(CR17=10,CQ17,0)+IF(CR18=10,CQ18,0)+IF(CR19=10,CQ19,0)+IF(CR20=10,CQ20,0)+IF(CR21=10,CQ21,0)+IF(CR22=10,CQ22,0)+IF(CR23=10,CQ23,0)+IF(CR24=10,CQ24,0)+IF(CR25=10,CQ25,0)+IF(CR26=10,CQ26,0)+IF(CR27=10,CQ27,0)+IF(CR28=10,CQ28,0)+IF(CR29=10,CQ29,0)+IF(CR30=10,CQ30,0)+IF(CR31=10,CQ31,0)+IF(CR32=10,CQ32,0)+IF(CR33=10,CQ33,0)+IF(CR34=10,CQ34,0)+IF(CR35=10,CQ35,0)+IF(CR36=10,CQ36,0)+IF(CR37=10,CQ37,0)+IF(CR38=10,CQ38,0)+IF(CR39=10,CQ39,0)+CW19</f>
        <v>#VALUE!</v>
      </c>
      <c r="CW19" s="98" t="e">
        <f>IF(CR40=10,CQ40,0)+IF(CR41=10,CQ41,0)+IF(CR42=10,CQ42,0)+IF(CR43=10,CQ43,0)+IF(CR44=10,CQ44,0)+IF(CR45=10,CQ45,0)+IF(CR46=10,CQ46,0)+IF(CR47=10,CQ47,0)+IF(CR48=10,CQ48,0)+IF(CR49=10,CQ49,0)+IF(CR50=10,CQ50,0)+IF(CR51=10,CQ51,0)+IF(CR52=10,CQ52,0)+IF(CR53=10,CQ53,0)+IF(CR54=10,CQ54,0)+IF(CR55=10,CQ55,0)+IF(CR56=10,CQ56,0)+IF(CR57=10,CQ57,0)+IF(CR58=10,CQ58,0)+IF(CR59=10,CQ59,0)+IF(CR60=10,CQ60,0)+IF(CR61=10,CQ61,0)+IF(CR62=10,CQ62,0)+IF(CR63=10,CQ63,0)+IF(CR64=10,CQ64,0)+IF(CR65=10,CQ65,0)+IF(CR66=10,CQ66,0)+IF(CR67=10,CQ67,0)+IF(CR68=10,CQ68,0)+IF(CR69=10,CQ69,0)</f>
        <v>#VALUE!</v>
      </c>
      <c r="CX19" s="98" t="e">
        <f>IF(CR10=10,BM10,IF(CR11=10,BM11,IF(CR12=10,BM12,IF(CR13=10,BM13,IF(CR14=10,BM14,IF(CR15=10,BM15,IF(CR16=10,BM16,IF(CR17=10,BM17,CY19))))))))</f>
        <v>#VALUE!</v>
      </c>
      <c r="CY19" s="98" t="e">
        <f>IF(CR18=10,BM18,IF(CR19=10,BM19,IF(CR20=10,BM20,IF(CR21=10,BM21,IF(CR22=10,BM22,IF(CR23=10,BM23,IF(CR24=10,BM24,IF(CR25=10,BM25,CZ19))))))))</f>
        <v>#VALUE!</v>
      </c>
      <c r="CZ19" s="98" t="e">
        <f>IF(CR26=10,BM26,IF(CR27=10,BM27,IF(CR28=10,BM28,IF(CR29=10,BM29,IF(CR30=10,BM30,IF(CR31=10,BM31,IF(CR32=10,BM32,IF(CR33=10,BM33,DA19))))))))</f>
        <v>#VALUE!</v>
      </c>
      <c r="DA19" s="98" t="e">
        <f>IF(CR34=10,BM34,IF(CR35=10,BM35,IF(CR36=10,BM36,IF(CR37=10,BM37,IF(CR38=10,BM38,IF(CR39=10,BM39,IF(CR40=10,BM40,IF(CR41=10,BM41,DB19))))))))</f>
        <v>#VALUE!</v>
      </c>
      <c r="DB19" s="98" t="e">
        <f>IF(CR42=10,BM42,IF(CR43=10,BM43,IF(CR44=10,BM44,IF(CR45=10,BM45,IF(CR46=10,BM46,IF(CR47=10,BM47,IF(CR48=10,BM48,IF(CR49=10,BM49,DC19))))))))</f>
        <v>#VALUE!</v>
      </c>
      <c r="DC19" s="98" t="e">
        <f>IF(CR50=10,BM50,IF(CR51=10,BM51,IF(CR52=10,BM52,IF(CR53=10,BM53,IF(CR54=10,BM54,IF(CR55=10,BM55,IF(CR56=10,BM56,IF(CR57=10,BM57,DD19))))))))</f>
        <v>#VALUE!</v>
      </c>
      <c r="DD19" s="98" t="e">
        <f>IF(CR58=10,BM58,IF(CR59=10,BM59,IF(CR60=10,BM60,IF(CR61=10,BM61,IF(CR62=10,BM62,IF(CR63=10,BM63,IF(CR64=10,BM64,IF(CR65=10,BM65,DE19))))))))</f>
        <v>#VALUE!</v>
      </c>
      <c r="DE19" s="98" t="e">
        <f>IF(CR66=10,BM66,IF(CR67=10,BM67,IF(CR68=10,BM68,BM69)))</f>
        <v>#VALUE!</v>
      </c>
      <c r="DF19" s="98" t="e">
        <f>IF(CR10=10,BQ10,0)+IF(CR11=10,BQ11,0)+IF(CR12=10,BQ12,0)+IF(CR13=10,BQ13,0)+IF(CR14=10,BQ14,0)+IF(CR15=10,BQ15,0)+IF(CR16=10,BQ16,0)+IF(CR17=10,BQ17,0)+IF(CR18=10,BQ18,0)+IF(CR19=10,BQ19,0)+IF(CR20=10,BQ20,0)+IF(CR21=10,BQ21,0)+IF(CR22=10,BQ22,0)+IF(CR23=10,BQ23,0)+IF(CR24=10,BQ24,0)+IF(CR25=10,BQ25,0)+IF(CR26=10,BQ26,0)+IF(CR27=10,BQ27,0)+IF(CR28=10,BQ28,0)+IF(CR29=10,BQ29,0)+IF(CR30=10,BQ30,0)+IF(CR31=10,BQ31,0)+IF(CR32=10,BQ32,0)+IF(CR33=10,BQ33,0)+IF(CR34=10,BQ34,0)+IF(CR35=10,BQ35,0)+IF(CR36=10,BQ36,0)+IF(CR37=10,BQ37,0)+IF(CR38=10,BQ38,0)+IF(CR39=10,BQ39,0)+DG19</f>
        <v>#VALUE!</v>
      </c>
      <c r="DG19" s="98" t="e">
        <f>IF(CR40=10,BQ40,0)+IF(CR41=10,BQ41,0)+IF(CR42=10,BQ42,0)+IF(CR43=10,BQ43,0)+IF(CR44=10,BQ44,0)+IF(CR45=10,BQ45,0)+IF(CR46=10,BQ46,0)+IF(CR47=10,BQ47,0)+IF(CR48=10,BQ48,0)+IF(CR49=10,BQ49,0)+IF(CR50=10,BQ50,0)+IF(CR51=10,BQ51,0)+IF(CR52=10,BQ52,0)+IF(CR53=10,BQ53,0)+IF(CR54=10,BQ54,0)+IF(CR55=10,BQ55,0)+IF(CR56=10,BQ56,0)+IF(CR57=10,BQ57,0)+IF(CR58=10,BQ58,0)+IF(CR59=10,BQ59,0)+IF(CR60=10,BQ60,0)+IF(CR61=10,BQ61,0)+IF(CR62=10,BQ62,0)+IF(CR63=10,BQ63,0)+IF(CR64=10,BQ64,0)+IF(CR65=10,BQ65,0)+IF(CR66=10,BQ66,0)+IF(CR67=10,BQ67,0)+IF(CR68=10,BQ68,0)+IF(CR69=10,BQ69,0)</f>
        <v>#VALUE!</v>
      </c>
      <c r="DH19" s="98" t="e">
        <f>IF(CR10=10,BT10,0)+IF(CR11=10,BT11,0)+IF(CR12=10,BT12,0)+IF(CR13=10,BT13,0)+IF(CR14=10,BT14,0)+IF(CR15=10,BT15,0)+IF(CR16=10,BT16,0)+IF(CR17=10,BT17,0)+IF(CR18=10,BT18,0)+IF(CR19=10,BT19,0)+IF(CR20=10,BT20,0)+IF(CR21=10,BT21,0)+IF(CR22=10,BT22,0)+IF(CR23=10,BT23,0)+IF(CR24=10,BT24,0)+IF(CR25=10,BT25,0)+IF(CR26=10,BT26,0)+IF(CR27=10,BT27,0)+IF(CR28=10,BT28,0)+IF(CR29=10,BT29,0)+IF(CR30=10,BT30,0)+IF(CR31=10,BT31,0)+IF(CR32=10,BT32,0)+IF(CR33=10,BT33,0)+IF(CR34=10,BT34,0)+IF(CR35=10,BT35,0)+IF(CR36=10,BT36,0)+IF(CR37=10,BT37,0)+IF(CR38=10,BT38,0)+IF(CR39=10,BT39,0)+DI19</f>
        <v>#VALUE!</v>
      </c>
      <c r="DI19" s="98" t="e">
        <f>IF(CR40=10,BT40,0)+IF(CR41=10,BT41,0)+IF(CR42=10,BT42,0)+IF(CR43=10,BT43,0)+IF(CR44=10,BT44,0)+IF(CR45=10,BT45,0)+IF(CR46=10,BT46,0)+IF(CR47=10,BT47,0)+IF(CR48=10,BT48,0)+IF(CR49=10,BT49,0)+IF(CR50=10,BT50,0)+IF(CR51=10,BT51,0)+IF(CR52=10,BT52,0)+IF(CR53=10,BT53,0)+IF(CR54=10,BT54,0)+IF(CR55=10,BT55,0)+IF(CR56=10,BT56,0)+IF(CR57=10,BT57,0)+IF(CR58=10,BT58,0)+IF(CR59=10,BT59,0)+IF(CR60=10,BT60,0)+IF(CR61=10,BT61,0)+IF(CR62=10,BT62,0)+IF(CR63=10,BT63,0)+IF(CR64=10,BT64,0)+IF(CR65=10,BT65,0)+IF(CR66=10,BT66,0)+IF(CR67=10,BT67,0)+IF(CR68=10,BT68,0)+IF(CR69=10,BT69,0)</f>
        <v>#VALUE!</v>
      </c>
      <c r="DJ19" s="98" t="e">
        <f>IF(CR10=10,BW10,0)+IF(CR11=10,BW11,0)+IF(CR12=10,BW12,0)+IF(CR13=10,BW13,0)+IF(CR14=10,BW14,0)+IF(CR15=10,BW15,0)+IF(CR16=10,BW16,0)+IF(CR17=10,BW17,0)+IF(CR18=10,BW18,0)+IF(CR19=10,BW19,0)+IF(CR20=10,BW20,0)+IF(CR21=10,BW21,0)+IF(CR22=10,BW22,0)+IF(CR23=10,BW23,0)+IF(CR24=10,BW24,0)+IF(CR25=10,BW25,0)+IF(CR26=10,BW26,0)+IF(CR27=10,BW27,0)+IF(CR28=10,BW28,0)+IF(CR29=10,BW29,0)+IF(CR30=10,BW30,0)+IF(CR31=10,BW31,0)+IF(CR32=10,BW32,0)+IF(CR33=10,BW33,0)+IF(CR34=10,BW34,0)+IF(CR35=10,BW35,0)+IF(CR36=10,BW36,0)+IF(CR37=10,BW37,0)+IF(CR38=10,BW38,0)+IF(CR39=10,BW39,0)+DK19</f>
        <v>#VALUE!</v>
      </c>
      <c r="DK19" s="98" t="e">
        <f>IF(CR40=10,BW40,0)+IF(CR41=10,BW41,0)+IF(CR42=10,BW42,0)+IF(CR43=10,BW43,0)+IF(CR44=10,BW44,0)+IF(CR45=10,BW45,0)+IF(CR46=10,BW46,0)+IF(CR47=10,BW47,0)+IF(CR48=10,BW48,0)+IF(CR49=10,BW49,0)+IF(CR50=10,BW50,0)+IF(CR51=10,BW51,0)+IF(CR52=10,BW52,0)+IF(CR53=10,BW53,0)+IF(CR54=10,BW54,0)+IF(CR55=10,BW55,0)+IF(CR56=10,BW56,0)+IF(CR57=10,BW57,0)+IF(CR58=10,BW58,0)+IF(CR59=10,BW59,0)+IF(CR60=10,BW60,0)+IF(CR61=10,BW61,0)+IF(CR62=10,BW62,0)+IF(CR63=10,BW63,0)+IF(CR64=10,BW64,0)+IF(CR65=10,BW65,0)+IF(CR66=10,BW66,0)+IF(CR67=10,BW67,0)+IF(CR68=10,BW68,0)+IF(CR69=10,BW69,0)</f>
        <v>#VALUE!</v>
      </c>
      <c r="DL19" s="98" t="e">
        <f>IF(CR10=10,BZ10,0)+IF(CR11=10,BZ11,0)+IF(CR12=10,BZ12,0)+IF(CR13=10,BZ13,0)+IF(CR14=10,BZ14,0)+IF(CR15=10,BZ15,0)+IF(CR16=10,BZ16,0)+IF(CR17=10,BZ17,0)+IF(CR18=10,BZ18,0)+IF(CR19=10,BZ19,0)+IF(CR20=10,BZ20,0)+IF(CR21=10,BZ21,0)+IF(CR22=10,BZ22,0)+IF(CR23=10,BZ23,0)+IF(CR24=10,BZ24,0)+IF(CR25=10,BZ25,0)+IF(CR26=10,BZ26,0)+IF(CR27=10,BZ27,0)+IF(CR28=10,BZ28,0)+IF(CR29=10,BZ29,0)+IF(CR30=10,BZ30,0)+IF(CR31=10,BZ31,0)+IF(CR32=10,BZ32,0)+IF(CR33=10,BZ33,0)+IF(CR34=10,BZ34,0)+IF(CR35=10,BZ35,0)+IF(CR36=10,BZ36,0)+IF(CR37=10,BZ37,0)+IF(CR38=10,BZ38,0)+IF(CR39=10,BZ39,0)+DM19</f>
        <v>#VALUE!</v>
      </c>
      <c r="DM19" s="98" t="e">
        <f>IF(CR40=10,BZ40,0)+IF(CR41=10,BZ41,0)+IF(CR42=10,BZ42,0)+IF(CR43=10,BZ43,0)+IF(CR44=10,BZ44,0)+IF(CR45=10,BZ45,0)+IF(CR46=10,BZ46,0)+IF(CR47=10,BZ47,0)+IF(CR48=10,BZ48,0)+IF(CR49=10,BZ49,0)+IF(CR50=10,BZ50,0)+IF(CR51=10,BZ51,0)+IF(CR52=10,BZ52,0)+IF(CR53=10,BZ53,0)+IF(CR54=10,BZ54,0)+IF(CR55=10,BZ55,0)+IF(CR56=10,BZ56,0)+IF(CR57=10,BZ57,0)+IF(CR58=10,BZ58,0)+IF(CR59=10,BZ59,0)+IF(CR60=10,BZ60,0)+IF(CR61=10,BZ61,0)+IF(CR62=10,BZ62,0)+IF(CR63=10,BZ63,0)+IF(CR64=10,BZ64,0)+IF(CR65=10,BZ65,0)+IF(CR66=10,BZ66,0)+IF(CR67=10,BZ67,0)+IF(CR68=10,BZ68,0)+IF(CR69=10,BZ69,0)</f>
        <v>#VALUE!</v>
      </c>
      <c r="DN19" s="98" t="e">
        <f>IF(CR10=10,CB10,0)+IF(CR11=10,CB11,0)+IF(CR12=10,CB12,0)+IF(CR13=10,CB13,0)+IF(CR14=10,CB14,0)+IF(CR15=10,CB15,0)+IF(CR16=10,CB16,0)+IF(CR17=10,CB17,0)+IF(CR18=10,CB18,0)+IF(CR19=10,CB19,0)+IF(CR20=10,CB20,0)+IF(CR21=10,CB21,0)+IF(CR22=10,CB22,0)+IF(CR23=10,CB23,0)+IF(CR24=10,CB24,0)+IF(CR25=10,CB25,0)+IF(CR26=10,CB26,0)+IF(CR27=10,CB27,0)+IF(CR28=10,CB28,0)+IF(CR29=10,CB29,0)+IF(CR30=10,CB30,0)+IF(CR31=10,CB31,0)+IF(CR32=10,CB32,0)+IF(CR33=10,CB33,0)+IF(CR34=10,CB34,0)+IF(CR35=10,CB35,0)+IF(CR36=10,CB36,0)+IF(CR37=10,CB37,0)+IF(CR38=10,CB38,0)+IF(CR39=10,CB39,0)+DO19</f>
        <v>#VALUE!</v>
      </c>
      <c r="DO19" s="98" t="e">
        <f>IF(CR40=10,CB40,0)+IF(CR41=10,CB41,0)+IF(CR42=10,CB42,0)+IF(CR43=10,CB43,0)+IF(CR44=10,CB44,0)+IF(CR45=10,CB45,0)+IF(CR46=10,CB46,0)+IF(CR47=10,CB47,0)+IF(CR48=10,CB48,0)+IF(CR49=10,CB49,0)+IF(CR50=10,CB50,0)+IF(CR51=10,CB51,0)+IF(CR52=10,CB52,0)+IF(CR53=10,CB53,0)+IF(CR54=10,CB54,0)+IF(CR55=10,CB55,0)+IF(CR56=10,CB56,0)+IF(CR57=10,CB57,0)+IF(CR58=10,CB58,0)+IF(CR59=10,CB59,0)+IF(CR60=10,CB60,0)+IF(CR61=10,CB61,0)+IF(CR62=10,CB62,0)+IF(CR63=10,CB63,0)+IF(CR64=10,CB64,0)+IF(CR65=10,CB65,0)+IF(CR66=10,CB66,0)+IF(CR67=10,CB67,0)+IF(CR68=10,CB68,0)+IF(CR69=10,CB69,0)</f>
        <v>#VALUE!</v>
      </c>
      <c r="DP19" s="98" t="e">
        <f>IF(CR10=10,CD10,0)+IF(CR11=10,CD11,0)+IF(CR12=10,CD12,0)+IF(CR13=10,CD13,0)+IF(CR14=10,CD14,0)+IF(CR15=10,CD15,0)+IF(CR16=10,CD16,0)+IF(CR17=10,CD17,0)+IF(CR18=10,CD18,0)+IF(CR19=10,CD19,0)+IF(CR20=10,CD20,0)+IF(CR21=10,CD21,0)+IF(CR22=10,CD22,0)+IF(CR23=10,CD23,0)+IF(CR24=10,CD24,0)+IF(CR25=10,CD25,0)+IF(CR26=10,CD26,0)+IF(CR27=10,CD27,0)+IF(CR28=10,CD28,0)+IF(CR29=10,CD29,0)+IF(CR30=10,CD30,0)+IF(CR31=10,CD31,0)+IF(CR32=10,CD32,0)+IF(CR33=10,CD33,0)+IF(CR34=10,CD34,0)+IF(CR35=10,CD35,0)+IF(CR36=10,CD36,0)+IF(CR37=10,CD37,0)+IF(CR38=10,CD38,0)+IF(CR39=10,CD39,0)+DQ19</f>
        <v>#VALUE!</v>
      </c>
      <c r="DQ19" s="98" t="e">
        <f>IF(CR40=10,CD40,0)+IF(CR41=10,CD41,0)+IF(CR42=10,CD42,0)+IF(CR43=10,CD43,0)+IF(CR44=10,CD44,0)+IF(CR45=10,CD45,0)+IF(CR46=10,CD46,0)+IF(CR47=10,CD47,0)+IF(CR48=10,CD48,0)+IF(CR49=10,CD49,0)+IF(CR50=10,CD50,0)+IF(CR51=10,CD51,0)+IF(CR52=10,CD52,0)+IF(CR53=10,CD53,0)+IF(CR54=10,CD54,0)+IF(CR55=10,CD55,0)+IF(CR56=10,CD56,0)+IF(CR57=10,CD57,0)+IF(CR58=10,CD58,0)+IF(CR59=10,CD59,0)+IF(CR60=10,CD60,0)+IF(CR61=10,CD61,0)+IF(CR62=10,CD62,0)+IF(CR63=10,CD63,0)+IF(CR64=10,CD64,0)+IF(CR65=10,CD65,0)+IF(CR66=10,CD66,0)+IF(CR67=10,CD67,0)+IF(CR68=10,CD68,0)+IF(CR69=10,CD69,0)</f>
        <v>#VALUE!</v>
      </c>
      <c r="DR19" s="98" t="e">
        <f>IF(CR10=10,CF10,0)+IF(CR11=10,CF11,0)+IF(CR12=10,CF12,0)+IF(CR13=10,CF13,0)+IF(CR14=10,CF14,0)+IF(CR15=10,CF15,0)+IF(CR16=10,CF16,0)+IF(CR17=10,CF17,0)+IF(CR18=10,CF18,0)+IF(CR19=10,CF19,0)+IF(CR20=10,CF20,0)+IF(CR21=10,CF21,0)+IF(CR22=10,CF22,0)+IF(CR23=10,CF23,0)+IF(CR24=10,CF24,0)+IF(CR25=10,CF25,0)+IF(CR26=10,CF26,0)+IF(CR27=10,CF27,0)+IF(CR28=10,CF28,0)+IF(CR29=10,CF29,0)+IF(CR30=10,CF30,0)+IF(CR31=10,CF31,0)+IF(CR32=10,CF32,0)+IF(CR33=10,CF33,0)+IF(CR34=10,CF34,0)+IF(CR35=10,CF35,0)+IF(CR36=10,CF36,0)+IF(CR37=10,CF37,0)+IF(CR38=10,CF38,0)+IF(CR39=10,CF39,0)+DS19</f>
        <v>#VALUE!</v>
      </c>
      <c r="DS19" s="98" t="e">
        <f>IF(CR40=10,CF40,0)+IF(CR41=10,CF41,0)+IF(CR42=10,CF42,0)+IF(CR43=10,CF43,0)+IF(CR44=10,CF44,0)+IF(CR45=10,CF45,0)+IF(CR46=10,CF46,0)+IF(CR47=10,CF47,0)+IF(CR48=10,CF48,0)+IF(CR49=10,CF49,0)+IF(CR50=10,CF50,0)+IF(CR51=10,CF51,0)+IF(CR52=10,CF52,0)+IF(CR53=10,CF53,0)+IF(CR54=10,CF54,0)+IF(CR55=10,CF55,0)+IF(CR56=10,CF56,0)+IF(CR57=10,CF57,0)+IF(CR58=10,CF58,0)+IF(CR59=10,CF59,0)+IF(CR60=10,CF60,0)+IF(CR61=10,CF61,0)+IF(CR62=10,CF62,0)+IF(CR63=10,CF63,0)+IF(CR64=10,CF64,0)+IF(CR65=10,CF65,0)+IF(CR66=10,CF66,0)+IF(CR67=10,CF67,0)+IF(CR68=10,CF68,0)+IF(CR69=10,CF69,0)</f>
        <v>#VALUE!</v>
      </c>
      <c r="DT19" s="98" t="e">
        <f>IF(CR10=10,CH10,0)+IF(CR11=10,CH11,0)+IF(CR12=10,CH12,0)+IF(CR13=10,CH13,0)+IF(CR14=10,CH14,0)+IF(CR15=10,CH15,0)+IF(CR16=10,CH16,0)+IF(CR17=10,CH17,0)+IF(CR18=10,CH18,0)+IF(CR19=10,CH19,0)+IF(CR20=10,CH20,0)+IF(CR21=10,CH21,0)+IF(CR22=10,CH22,0)+IF(CR23=10,CH23,0)+IF(CR24=10,CH24,0)+IF(CR25=10,CH25,0)+IF(CR26=10,CH26,0)+IF(CR27=10,CH27,0)+IF(CR28=10,CH28,0)+IF(CR29=10,CH29,0)+IF(CR30=10,CH30,0)+IF(CR31=10,CH31,0)+IF(CR32=10,CH32,0)+IF(CR33=10,CH33,0)+IF(CR34=10,CH34,0)+IF(CR35=10,CH35,0)+IF(CR36=10,CH36,0)+IF(CR37=10,CH37,0)+IF(CR38=10,CH38,0)+IF(CR39=10,CH39,0)+DU19</f>
        <v>#VALUE!</v>
      </c>
      <c r="DU19" s="98" t="e">
        <f>IF(CR40=10,CH40,0)+IF(CR41=10,CH41,0)+IF(CR42=10,CH42,0)+IF(CR43=10,CH43,0)+IF(CR44=10,CH44,0)+IF(CR45=10,CH45,0)+IF(CR46=10,CH46,0)+IF(CR47=10,CH47,0)+IF(CR48=10,CH48,0)+IF(CR49=10,CH49,0)+IF(CR50=10,CH50,0)+IF(CR51=10,CH51,0)+IF(CR52=10,CH52,0)+IF(CR53=10,CH53,0)+IF(CR54=10,CH54,0)+IF(CR55=10,CH55,0)+IF(CR56=10,CH56,0)+IF(CR57=10,CH57,0)+IF(CR58=10,CH58,0)+IF(CR59=10,CH59,0)+IF(CR60=10,CH60,0)+IF(CR61=10,CH61,0)+IF(CR62=10,CH62,0)+IF(CR63=10,CH63,0)+IF(CR64=10,CH64,0)+IF(CR65=10,CH65,0)+IF(CR66=10,CH66,0)+IF(CR67=10,CH67,0)+IF(CR68=10,CH68,0)+IF(CR69=10,CH69,0)</f>
        <v>#VALUE!</v>
      </c>
      <c r="DV19" s="98" t="e">
        <f>IF(CR10=10,CJ10,0)+IF(CR11=10,CJ11,0)+IF(CR12=10,CJ12,0)+IF(CR13=10,CJ13,0)+IF(CR14=10,CJ14,0)+IF(CR15=10,CJ15,0)+IF(CR16=10,CJ16,0)+IF(CR17=10,CJ17,0)+IF(CR18=10,CJ18,0)+IF(CR19=10,CJ19,0)+IF(CR20=10,CJ20,0)+IF(CR21=10,CJ21,0)+IF(CR22=10,CJ22,0)+IF(CR23=10,CJ23,0)+IF(CR24=10,CJ24,0)+IF(CR25=10,CJ25,0)+IF(CR26=10,CJ26,0)+IF(CR27=10,CJ27,0)+IF(CR28=10,CJ28,0)+IF(CR29=10,CJ29,0)+IF(CR30=10,CJ30,0)+IF(CR31=10,CJ31,0)+IF(CR32=10,CJ32,0)+IF(CR33=10,CJ33,0)+IF(CR34=10,CJ34,0)+IF(CR35=10,CJ35,0)+IF(CR36=10,CJ36,0)+IF(CR37=10,CJ37,0)+IF(CR38=10,CJ38,0)+IF(CR39=10,CJ39,0)+DW19</f>
        <v>#VALUE!</v>
      </c>
      <c r="DW19" s="99" t="e">
        <f>IF(CR40=10,CJ40,0)+IF(CR41=10,CJ41,0)+IF(CR42=10,CJ42,0)+IF(CR43=10,CJ43,0)+IF(CR44=10,CJ44,0)+IF(CR45=10,CJ45,0)+IF(CR46=10,CJ46,0)+IF(CR47=10,CJ47,0)+IF(CR48=10,CJ48,0)+IF(CR49=10,CJ49,0)+IF(CR50=10,CJ50,0)+IF(CR51=10,CJ51,0)+IF(CR52=10,CJ52,0)+IF(CR53=10,CJ53,0)+IF(CR54=10,CJ54,0)+IF(CR55=10,CJ55,0)+IF(CR56=10,CJ56,0)+IF(CR57=10,CJ57,0)+IF(CR58=10,CJ58,0)+IF(CR59=10,CJ59,0)+IF(CR60=10,CJ60,0)+IF(CR61=10,CJ61,0)+IF(CR62=10,CJ62,0)+IF(CR63=10,CJ63,0)+IF(CR64=10,CJ64,0)+IF(CR65=10,CJ65,0)+IF(CR66=10,CJ66,0)+IF(CR67=10,CJ67,0)+IF(CR68=10,CJ68,0)+IF(CR69=10,CJ69,0)</f>
        <v>#VALUE!</v>
      </c>
    </row>
    <row r="20" spans="1:127">
      <c r="A20" s="97" t="str">
        <f>[2]DB!A20</f>
        <v>Himbo</v>
      </c>
      <c r="B20" s="1">
        <f>[2]DB!B20</f>
        <v>22</v>
      </c>
      <c r="C20" s="1">
        <f>[2]DB!D20</f>
        <v>0</v>
      </c>
      <c r="D20" s="1">
        <f>IF(OR(Rækker!AF10="Disket",I20&gt;5,C20=1),1,0)</f>
        <v>0</v>
      </c>
      <c r="E20" s="1">
        <f>[2]DB!F20</f>
        <v>0</v>
      </c>
      <c r="F20" s="1">
        <f>IF(OR(Rækker!AF10="Udmeldt",E20=1),1,0)</f>
        <v>0</v>
      </c>
      <c r="G20" s="1">
        <f>[2]DB!I20</f>
        <v>0</v>
      </c>
      <c r="H20" s="1">
        <f>IF(Rækker!AF10="MR",1,0)</f>
        <v>0</v>
      </c>
      <c r="I20" s="1">
        <f t="shared" si="10"/>
        <v>0</v>
      </c>
      <c r="J20" s="1">
        <f>[2]DB!L20</f>
        <v>0</v>
      </c>
      <c r="K20" s="1">
        <f>IF(Rækker!AF10="Res",1,0)</f>
        <v>0</v>
      </c>
      <c r="L20" s="1">
        <f t="shared" si="11"/>
        <v>0</v>
      </c>
      <c r="M20" s="1" t="s">
        <v>90</v>
      </c>
      <c r="N20" s="100">
        <f>[2]DB!AZ20</f>
        <v>13</v>
      </c>
      <c r="O20" s="98" t="str">
        <f>[2]DB!BB20</f>
        <v>Far</v>
      </c>
      <c r="P20" s="1">
        <f>IF(O20=A10,B10,0)+IF(O20=A11,B11,0)+IF(O20=A12,B12,0)+IF(O20=A13,B13,0)+IF(O20=A14,B14,0)+IF(O20=A15,B15,0)+IF(O20=A16,B16,0)+IF(O20=A17,B17,0)+IF(O20=A18,B18,0)+IF(O20=A19,B19,0)+IF(O20=A20,B20,0)+IF(O20=A21,B21,0)+IF(O20=A22,B22,0)+IF(O20=A23,B23,0)+IF(O20=A24,B24,0)+IF(O20=A25,B25,0)+IF(O20=A26,B26,0)+IF(O20=A27,B27,0)+IF(O20=A28,B28,0)+IF(O20=A29,B29,0)</f>
        <v>13</v>
      </c>
      <c r="Q20" s="1">
        <f>[2]DB!BF20</f>
        <v>0</v>
      </c>
      <c r="R20" s="1">
        <f>IF(O20=A10,D10,0)+IF(O20=A11,D11,0)+IF(O20=A12,D12,0)+IF(O20=A13,D13,0)+IF(O20=A14,D14,0)+IF(O20=A15,D15,0)+IF(O20=A16,D16,0)+IF(O20=A17,D17,0)+IF(O20=A18,D18,0)+IF(O20=A19,D19,0)+IF(O20=A20,D20,0)+IF(O20=A21,D21,0)+IF(O20=A22,D22,0)+IF(O20=A23,D23,0)+IF(O20=A24,D24,0)+IF(O20=A25,D25,0)+IF(O20=A26,D26,0)+IF(O20=A27,D27,0)+IF(O20=A28,D28,0)+IF(O20=A29,D29,0)</f>
        <v>0</v>
      </c>
      <c r="S20" s="1">
        <f>[2]DB!BG20</f>
        <v>0</v>
      </c>
      <c r="T20" s="1">
        <f>IF(O20=A10,F10,0)+IF(O20=A11,F11,0)+IF(O20=A12,F12,0)+IF(O20=A13,F13,0)+IF(O20=A14,F14,0)+IF(O20=A15,F15,0)+IF(O20=A16,F16,0)+IF(O20=A17,F17,0)+IF(O20=A18,F18,0)+IF(O20=A19,F19,0)+IF(O20=A20,F20,0)+IF(O20=A21,F21,0)+IF(O20=A22,F22,0)+IF(O20=A23,F23,0)+IF(O20=A24,F24,0)+IF(O20=A25,F25,0)+IF(O20=A26,F26,0)+IF(O20=A27,F27,0)+IF(O20=A28,F28,0)+IF(O20=A29,F29,0)</f>
        <v>0</v>
      </c>
      <c r="U20" s="1">
        <f>[2]DB!BH20</f>
        <v>0</v>
      </c>
      <c r="V20" s="1">
        <f>IF(O20=A10,H10,0)+IF(O20=A11,H11,0)+IF(O20=A12,H12,0)+IF(O20=A13,H13,0)+IF(O20=A14,H14,0)+IF(O20=A15,H15,0)+IF(O20=A16,H16,0)+IF(O20=A17,H17,0)+IF(O20=A18,H18,0)+IF(O20=A19,H19,0)+IF(O20=A20,H20,0)+IF(O20=A21,H21,0)+IF(O20=A22,H22,0)+IF(O20=A23,H23,0)+IF(O20=A24,H24,0)+IF(O20=A25,H25,0)+IF(O20=A26,H26,0)+IF(O20=A27,H27,0)+IF(O20=A28,H28,0)+IF(O20=A29,H29,0)</f>
        <v>0</v>
      </c>
      <c r="W20" s="1">
        <f t="shared" si="12"/>
        <v>0</v>
      </c>
      <c r="X20" s="1">
        <f>[2]DB!BI20</f>
        <v>0</v>
      </c>
      <c r="Y20" s="1">
        <f>IF(O20=A10,K10,0)+IF(O20=A11,K11,0)+IF(O20=A12,K12,0)+IF(O20=A13,K13,0)+IF(O20=A14,K14,0)+IF(O20=A15,K15,0)+IF(O20=A16,K16,0)+IF(O20=A17,K17,0)+IF(O20=A18,K18,0)+IF(O20=A19,K19,0)+IF(O20=A20,K20,0)+IF(O20=A21,K21,0)+IF(O20=A22,K22,0)+IF(O20=A23,K23,0)+IF(O20=A24,K24,0)+IF(O20=A25,K25,0)+IF(O20=A26,K26,0)+IF(O20=A27,K27,0)+IF(O20=A28,K28,0)+IF(O20=A29,K29,0)</f>
        <v>0</v>
      </c>
      <c r="Z20" s="1">
        <f t="shared" si="13"/>
        <v>0</v>
      </c>
      <c r="AA20" s="1">
        <f>[2]DB!BJ20</f>
        <v>74</v>
      </c>
      <c r="AB20" s="1">
        <f>RANK(AA20,AA10:AA29,0)</f>
        <v>2</v>
      </c>
      <c r="AC20" s="1" t="str">
        <f>'1. Division'!Z23</f>
        <v/>
      </c>
      <c r="AD20" s="1" t="e">
        <f t="shared" si="1"/>
        <v>#VALUE!</v>
      </c>
      <c r="AE20" s="1" t="e">
        <f>RANK(AD20,AD10:AD29,0)</f>
        <v>#VALUE!</v>
      </c>
      <c r="AF20" s="1">
        <f>[2]DB!BK20</f>
        <v>26</v>
      </c>
      <c r="AG20" s="1">
        <f>RANK(AF20,AF10:AF29,0)</f>
        <v>10</v>
      </c>
      <c r="AH20" s="1" t="str">
        <f>'1. Division'!Z29</f>
        <v/>
      </c>
      <c r="AI20" s="1" t="e">
        <f t="shared" si="2"/>
        <v>#VALUE!</v>
      </c>
      <c r="AJ20" s="1" t="e">
        <f>RANK(AI20,AI10:AI29,0)</f>
        <v>#VALUE!</v>
      </c>
      <c r="AK20" s="1">
        <f>[2]DB!BL20</f>
        <v>92</v>
      </c>
      <c r="AL20" s="1">
        <f>RANK(AK20,AK10:AK29,0)</f>
        <v>15</v>
      </c>
      <c r="AM20" s="1" t="str">
        <f>'1. Division'!Z35</f>
        <v/>
      </c>
      <c r="AN20" s="1" t="e">
        <f t="shared" si="3"/>
        <v>#VALUE!</v>
      </c>
      <c r="AO20" s="1" t="e">
        <f>RANK(AN20,AN10:AN29,0)</f>
        <v>#VALUE!</v>
      </c>
      <c r="AP20" s="1">
        <f t="shared" si="14"/>
        <v>27</v>
      </c>
      <c r="AQ20" s="1" t="e">
        <f t="shared" si="15"/>
        <v>#VALUE!</v>
      </c>
      <c r="AR20" s="1">
        <f>[2]DB!BA20</f>
        <v>11</v>
      </c>
      <c r="AS20" s="1" t="e">
        <f>RANK(AQ20,AQ10:AQ29,1)+AT20</f>
        <v>#VALUE!</v>
      </c>
      <c r="AT20" s="1" t="e">
        <f>IF(AQ20=AQ10,IF(AD20=AD10,IF(AI20=AI10,IF(AN20=AN10,0,IF(AN20&lt;AN10,1,0)),IF(AI20&lt;AI10,1,0)),IF(AD20&lt;AD10,1,0)),0)+IF(AQ20=AQ11,IF(AD20=AD11,IF(AI20=AI11,IF(AN20=AN11,0,IF(AN20&lt;AN11,1,0)),IF(AI20&lt;AI11,1,0)),IF(AD20&lt;AD11,1,0)),0)+IF(AQ20=AQ12,IF(AD20=AD12,IF(AI20=AI12,IF(AN20=AN12,0,IF(AN20&lt;AN12,1,0)),IF(AI20&lt;AI12,1,0)),IF(AD20&lt;AD12,1,0)),0)+IF(AQ20=AQ13,IF(AD20=AD13,IF(AI20=AI13,IF(AN20=AN13,0,IF(AN20&lt;AN13,1,0)),IF(AI20&lt;AI13,1,0)),IF(AD20&lt;AD13,1,0)),0)+IF(AQ20=AQ14,IF(AD20=AD14,IF(AI20=AI14,IF(AN20=AN14,0,IF(AN20&lt;AN14,1,0)),IF(AI20&lt;AI14,1,0)),IF(AD20&lt;AD14,1,0)),0)+IF(AQ20=AQ15,IF(AD20=AD15,IF(AI20=AI15,IF(AN20=AN15,0,IF(AN20&lt;AN15,1,0)),IF(AI20&lt;AI15,1,0)),IF(AD20&lt;AD15,1,0)),0)+IF(AQ20=AQ16,IF(AD20=AD16,IF(AI20=AI16,IF(AN20=AN16,0,IF(AN20&lt;AN16,1,0)),IF(AI20&lt;AI16,1,0)),IF(AD20&lt;AD16,1,0)),0)+AU20+AV20</f>
        <v>#VALUE!</v>
      </c>
      <c r="AU20" s="1" t="e">
        <f>IF(AQ20=AQ17,IF(AD20=AD17,IF(AI20=AI17,IF(AN20=AN17,0,IF(AN20&lt;AN17,1,0)),IF(AI20&lt;AI17,1,0)),IF(AD20&lt;AD17,1,0)),0)+IF(AQ20=AQ18,IF(AD20=AD18,IF(AI20=AI18,IF(AN20=AN18,0,IF(AN20&lt;AN18,1,0)),IF(AI20&lt;AI18,1,0)),IF(AD20&lt;AD18,1,0)),0)+IF(AQ20=AQ19,IF(AD20=AD19,IF(AI20=AI19,IF(AN20=AN19,0,IF(AN20&lt;AN19,1,0)),IF(AI20&lt;AI19,1,0)),IF(AD20&lt;AD19,1,0)),0)+IF(AQ20=AQ20,IF(AD20=AD20,IF(AI20=AI20,IF(AN20=AN20,0,IF(AN20&lt;AN20,1,0)),IF(AI20&lt;AI20,1,0)),IF(AD20&lt;AD20,1,0)),0)+IF(AQ20=AQ21,IF(AD20=AD21,IF(AI20=AI21,IF(AN20=AN21,0,IF(AN20&lt;AN21,1,0)),IF(AI20&lt;AI21,1,0)),IF(AD20&lt;AD21,1,0)),0)+IF(AQ20=AQ22,IF(AD20=AD22,IF(AI20=AI22,IF(AN20=AN22,0,IF(AN20&lt;AN22,1,0)),IF(AI20&lt;AI22,1,0)),IF(AD20&lt;AD22,1,0)),0)+IF(AQ20=AQ23,IF(AD20=AD23,IF(AI20=AI23,IF(AN20=AN23,0,IF(AN20&lt;AN23,1,0)),IF(AI20&lt;AI23,1,0)),IF(AD20&lt;AD23,1,0)),0)</f>
        <v>#VALUE!</v>
      </c>
      <c r="AV20" s="1" t="e">
        <f>IF(AQ20=AQ24,IF(AD20=AD24,IF(AI20=AI24,IF(AN20=AN24,0,IF(AN20&lt;AN24,1,0)),IF(AI20&lt;AI24,1,0)),IF(AD20&lt;AD24,1,0)),0)+IF(AQ20=AQ25,IF(AD20=AD25,IF(AI20=AI25,IF(AN20=AN25,0,IF(AN20&lt;AN25,1,0)),IF(AI20&lt;AI25,1,0)),IF(AD20&lt;AD25,1,0)),0)+IF(AQ20=AQ26,IF(AD20=AD26,IF(AI20=AI26,IF(AN20=AN26,0,IF(AN20&lt;AN26,1,0)),IF(AI20&lt;AI26,1,0)),IF(AD20&lt;AD26,1,0)),0)+IF(AQ20=AQ27,IF(AD20=AD27,IF(AI20=AI27,IF(AN20=AN27,0,IF(AN20&lt;AN27,1,0)),IF(AI20&lt;AI27,1,0)),IF(AD20&lt;AD27,1,0)),0)+IF(AQ20=AQ28,IF(AD20=AD28,IF(AI20=AI28,IF(AN20=AN28,0,IF(AN20&lt;AN28,1,0)),IF(AI20&lt;AI28,1,0)),IF(AD20&lt;AD28,1,0)),0)+IF(AQ20=AQ29,IF(AD20=AD29,IF(AI20=AI29,IF(AN20=AN29,0,IF(AN20&lt;AN29,1,0)),IF(AI20&lt;AI29,1,0)),IF(AD20&lt;AD29,1,0)),0)</f>
        <v>#VALUE!</v>
      </c>
      <c r="AW20" s="1" t="e">
        <f>IF(AND(AS20=AS10,P20&gt;P10),1,0)+IF(AND(AS20=AS11,P20&gt;P11),1,0)+IF(AND(AS20=AS12,P20&gt;P12),1,0)+IF(AND(AS20=AS13,P20&gt;P13),1,0)+IF(AND(AS20=AS14,P20&gt;P14),1,0)+IF(AND(AS20=AS15,P20&gt;P15),1,0)+IF(AND(AS20=AS16,P20&gt;P16),1,0)+IF(AND(AS20=AS17,P20&gt;P17),1,0)+IF(AND(AS20=AS18,P20&gt;P18),1,0)+IF(AND(AS20=AS19,P20&gt;P19),1,0)+IF(AND(AS20=AS20,P20&gt;P20),1,0)+IF(AND(AS20=AS21,P20&gt;P21),1,0)+IF(AND(AS20=AS22,P20&gt;P22),1,0)+IF(AND(AS20=AS23,P20&gt;P23),1,0)+IF(AND(AS20=AS24,P20&gt;P24),1,0)+IF(AND(AS20=AS25,P20&gt;P25),1,0)+IF(AND(AS20=AS26,P20&gt;P26),1,0)+IF(AND(AS20=AS27,P20&gt;P27),1,0)+IF(AND(AS20=AS28,P20&gt;P28),1,0)+IF(AND(AS20=AS29,P20&gt;P29),1,0)+AS20</f>
        <v>#VALUE!</v>
      </c>
      <c r="AX20" s="1" t="e">
        <f t="shared" si="16"/>
        <v>#VALUE!</v>
      </c>
      <c r="AY20" s="1" t="e">
        <f>IF(OR(R20=1,T20=1),0,IF(RANK(AX20,AX10:AX71,0)=1,10,IF(RANK(AX20,AX10:AX71,0)=2,5,IF(RANK(AX20,AX10:AX71,0)=3,4,IF(RANK(AX20,AX10:AX71,0)=4,3,IF(RANK(AX20,AX10:AX71,0)=5,2,0))))))</f>
        <v>#VALUE!</v>
      </c>
      <c r="AZ20" s="100" t="e">
        <f>IF(AW10=11,AR10,0)+IF(AW11=11,AR11,0)+IF(AW12=11,AR12,0)+IF(AW13=11,AR13,0)+IF(AW14=11,AR14,0)+IF(AW15=11,AR15,0)+IF(AW16=11,AR16,0)+IF(AW17=11,AR17,0)+IF(AW18=11,AR18,0)+IF(AW19=11,AR19,0)+IF(AW20=11,AR20,0)+IF(AW21=11,AR21,0)+IF(AW22=11,AR22,0)+IF(AW23=11,AR23,0)+IF(AW24=11,AR24,0)+IF(AW25=11,AR25,0)+IF(AW26=11,AR26,0)+IF(AW27=11,AR27,0)+IF(AW28=11,AR28,0)+IF(AW29=11,AR29,0)</f>
        <v>#VALUE!</v>
      </c>
      <c r="BA20" s="98" t="e">
        <f>IF(AW10=11,AS10,0)+IF(AW11=11,AS11,0)+IF(AW12=11,AS12,0)+IF(AW13=11,AS13,0)+IF(AW14=11,AS14,0)+IF(AW15=11,AS15,0)+IF(AW16=11,AS16,0)+IF(AW17=11,AS17,0)+IF(AW18=11,AS18,0)+IF(AW19=11,AS19,0)+IF(AW20=11,AS20,0)+IF(AW21=11,AS21,0)+IF(AW22=11,AS22,0)+IF(AW23=11,AS23,0)+IF(AW24=11,AS24,0)+IF(AW25=11,AS25,0)+IF(AW26=11,AS26,0)+IF(AW27=11,AS27,0)+IF(AW28=11,AS28,0)+IF(AW29=11,AS29,0)</f>
        <v>#VALUE!</v>
      </c>
      <c r="BB20" s="98" t="e">
        <f>IF(AW10=11,O10,IF(AW11=11,O11,IF(AW12=11,O12,IF(AW13=11,O13,IF(AW14=11,O14,IF(AW15=11,O15,IF(AW16=11,O16,BC20)))))))</f>
        <v>#VALUE!</v>
      </c>
      <c r="BC20" s="98" t="e">
        <f>IF(AW17=11,O17,IF(AW18=11,O18,IF(AW19=11,O19,IF(AW20=11,O20,IF(AW21=11,O21,IF(AW22=11,O22,IF(AW23=11,O23,BD20)))))))</f>
        <v>#VALUE!</v>
      </c>
      <c r="BD20" s="98" t="e">
        <f>IF(AW24=11,O24,IF(AW25=11,O25,IF(AW26=11,O26,IF(AW27=11,O27,IF(AW28=11,O28,IF(AW29=11,O29,""))))))</f>
        <v>#VALUE!</v>
      </c>
      <c r="BE20" s="98" t="e">
        <f>IF(AW10=11,P10,0)+IF(AW11=11,P11,0)+IF(AW12=11,P12,0)+IF(AW13=11,P13,0)+IF(AW14=11,P14,0)+IF(AW15=11,P15,0)+IF(AW16=11,P16,0)+IF(AW17=11,P17,0)+IF(AW18=11,P18,0)+IF(AW19=11,P19,0)+IF(AW20=11,P20,0)+IF(AW21=11,P21,0)+IF(AW22=11,P22,0)+IF(AW23=11,P23,0)+IF(AW24=11,P24,0)+IF(AW25=11,P25,0)+IF(AW26=11,P26,0)+IF(AW27=11,P27,0)+IF(AW28=11,P28,0)+IF(AW29=11,P29,0)</f>
        <v>#VALUE!</v>
      </c>
      <c r="BF20" s="98" t="e">
        <f>IF(AW10=11,R10,0)+IF(AW11=11,R11,0)+IF(AW12=11,R12,0)+IF(AW13=11,R13,0)+IF(AW14=11,R14,0)+IF(AW15=11,R15,0)+IF(AW16=11,R16,0)+IF(AW17=11,R17,0)+IF(AW18=11,R18,0)+IF(AW19=11,R19,0)+IF(AW20=11,R20,0)+IF(AW21=11,R21,0)+IF(AW22=11,R22,0)+IF(AW23=11,R23,0)+IF(AW24=11,R24,0)+IF(AW25=11,R25,0)+IF(AW26=11,R26,0)+IF(AW27=11,R27,0)+IF(AW28=11,R28,0)+IF(AW29=11,R29,0)</f>
        <v>#VALUE!</v>
      </c>
      <c r="BG20" s="98" t="e">
        <f>IF(AW10=11,T10,0)+IF(AW11=11,T11,0)+IF(AW12=11,T12,0)+IF(AW13=11,T13,0)+IF(AW14=11,T14,0)+IF(AW15=11,T15,0)+IF(AW16=11,T16,0)+IF(AW17=11,T17,0)+IF(AW18=11,T18,0)+IF(AW19=11,T19,0)+IF(AW20=11,T20,0)+IF(AW21=11,T21,0)+IF(AW22=11,T22,0)+IF(AW23=11,T23,0)+IF(AW24=11,T24,0)+IF(AW25=11,T25,0)+IF(AW26=11,T26,0)+IF(AW27=11,T27,0)+IF(AW28=11,T28,0)+IF(AW29=11,T29,0)</f>
        <v>#VALUE!</v>
      </c>
      <c r="BH20" s="98" t="e">
        <f>IF(AW10=11,W10,0)+IF(AW11=11,W11,0)+IF(AW12=11,W12,0)+IF(AW13=11,W13,0)+IF(AW14=11,W14,0)+IF(AW15=11,W15,0)+IF(AW16=11,W16,0)+IF(AW17=11,W17,0)+IF(AW18=11,W18,0)+IF(AW19=11,W19,0)+IF(AW20=11,W20,0)+IF(AW21=11,W21,0)+IF(AW22=11,W22,0)+IF(AW23=11,W23,0)+IF(AW24=11,W24,0)+IF(AW25=11,W25,0)+IF(AW26=11,W26,0)+IF(AW27=11,W27,0)+IF(AW28=11,W28,0)+IF(AW29=11,W29,0)</f>
        <v>#VALUE!</v>
      </c>
      <c r="BI20" s="98" t="e">
        <f>IF(AW10=11,Z10,0)+IF(AW11=11,Z11,0)+IF(AW12=11,Z12,0)+IF(AW13=11,Z13,0)+IF(AW14=11,Z14,0)+IF(AW15=11,Z15,0)+IF(AW16=11,Z16,0)+IF(AW17=11,Z17,0)+IF(AW18=11,Z18,0)+IF(AW19=11,Z19,0)+IF(AW20=11,Z20,0)+IF(AW21=11,Z21,0)+IF(AW22=11,Z22,0)+IF(AW23=11,Z23,0)+IF(AW24=11,Z24,0)+IF(AW25=11,Z25,0)+IF(AW26=11,Z26,0)+IF(AW27=11,Z27,0)+IF(AW28=11,Z28,0)+IF(AW29=11,Z29,0)</f>
        <v>#VALUE!</v>
      </c>
      <c r="BJ20" s="98" t="e">
        <f>IF(AW10=11,AD10,0)+IF(AW11=11,AD11,0)+IF(AW12=11,AD12,0)+IF(AW13=11,AD13,0)+IF(AW14=11,AD14,0)+IF(AW15=11,AD15,0)+IF(AW16=11,AD16,0)+IF(AW17=11,AD17,0)+IF(AW18=11,AD18,0)+IF(AW19=11,AD19,0)+IF(AW20=11,AD20,0)+IF(AW21=11,AD21,0)+IF(AW22=11,AD22,0)+IF(AW23=11,AD23,0)+IF(AW24=11,AD24,0)+IF(AW25=11,AD25,0)+IF(AW26=11,AD26,0)+IF(AW27=11,AD27,0)+IF(AW28=11,AD28,0)+IF(AW29=11,AD29,0)</f>
        <v>#VALUE!</v>
      </c>
      <c r="BK20" s="98" t="e">
        <f>IF(AW10=11,AI10,0)+IF(AW11=11,AI11,0)+IF(AW12=11,AI12,0)+IF(AW13=11,AI13,0)+IF(AW14=11,AI14,0)+IF(AW15=11,AI15,0)+IF(AW16=11,AI16,0)+IF(AW17=11,AI17,0)+IF(AW18=11,AI18,0)+IF(AW19=11,AI19,0)+IF(AW20=11,AI20,0)+IF(AW21=11,AI21,0)+IF(AW22=11,AI22,0)+IF(AW23=11,AI23,0)+IF(AW24=11,AI24,0)+IF(AW25=11,AI25,0)+IF(AW26=11,AI26,0)+IF(AW27=11,AI27,0)+IF(AW28=11,AI28,0)+IF(AW29=11,AI29,0)</f>
        <v>#VALUE!</v>
      </c>
      <c r="BL20" s="99" t="e">
        <f>IF(AW10=11,AN10,0)+IF(AW11=11,AN11,0)+IF(AW12=11,AN12,0)+IF(AW13=11,AN13,0)+IF(AW14=11,AN14,0)+IF(AW15=11,AN15,0)+IF(AW16=11,AN16,0)+IF(AW17=11,AN17,0)+IF(AW18=11,AN18,0)+IF(AW19=11,AN19,0)+IF(AW20=11,AN20,0)+IF(AW21=11,AN21,0)+IF(AW22=11,AN22,0)+IF(AW23=11,AN23,0)+IF(AW24=11,AN24,0)+IF(AW25=11,AN25,0)+IF(AW26=11,AN26,0)+IF(AW27=11,AN27,0)+IF(AW28=11,AN28,0)+IF(AW29=11,AN29,0)</f>
        <v>#VALUE!</v>
      </c>
      <c r="BM20" s="98" t="str">
        <f>[2]DB!CX20</f>
        <v>Nuser</v>
      </c>
      <c r="BN20" s="98">
        <f>IF(BM20=O10,P10,0)+IF(BM20=O11,P11,0)+IF(BM20=O12,P12,0)+IF(BM20=O13,P13,0)+IF(BM20=O14,P14,0)+IF(BM20=O15,P15,0)+IF(BM20=O16,P16,0)+IF(BM20=O17,P17,0)+IF(BM20=O18,P18,0)+IF(BM20=O19,P19,0)+IF(BM20=O20,P20,0)+IF(BM20=O21,P21,0)+IF(BM20=O22,P22,0)+IF(BM20=O23,P23,0)+IF(BM20=O24,P24,0)+IF(BM20=O25,P25,0)+IF(BM20=O26,P26,0)+IF(BM20=O27,P27,0)+IF(BM20=O28,P28,0)+IF(BM20=O29,P29,0)+IF(BM20=O31,P31,0)+IF(BM20=O32,P32,0)+IF(BM20=O33,P33,0)+IF(BM20=O34,P34,0)+IF(BM20=O35,P35,0)+IF(BM20=O36,P36,0)+IF(BM20=O37,P37,0)+IF(BM20=O38,P38,0)+IF(BM20=O39,P39,0)+IF(BM20=O40,P40,0)+BO20</f>
        <v>44</v>
      </c>
      <c r="BO20" s="98">
        <f>IF(BM20=O41,P41,0)+IF(BM20=O42,P42,0)+IF(BM20=O43,P43,0)+IF(BM20=O44,P44,0)+IF(BM20=O45,P45,0)+IF(BM20=O46,P46,0)+IF(BM20=O47,P47,0)+IF(BM20=O48,P48,0)+IF(BM20=O49,P49,0)+IF(BM20=O50,P50,0)+IF(BM20=O52,P52,0)+IF(BM20=O53,P53,0)+IF(BM20=O54,P54,0)+IF(BM20=O55,P55,0)+IF(BM20=O56,P56,0)+IF(BM20=O57,P57,0)+IF(BM20=O58,P58,0)+IF(BM20=O59,P59,0)+IF(BM20=O60,P60,0)+IF(BM20=O61,P61,0)+IF(BM20=O62,P62,0)+IF(BM20=O63,P63,0)+IF(BM20=O64,P64,0)+IF(BM20=O65,P65,0)+IF(BM20=O66,P66,0)+IF(BM20=O67,P67,0)+IF(BM20=O68,P68,0)+IF(BM20=O69,P69,0)+IF(BM20=O70,P70,0)+IF(BM20=O71,P71,0)</f>
        <v>44</v>
      </c>
      <c r="BP20" s="98">
        <f>[2]DB!DF20</f>
        <v>0</v>
      </c>
      <c r="BQ20" s="98">
        <f>IF(BM20=O10,R10,0)+IF(BM20=O11,R11,0)+IF(BM20=O12,R12,0)+IF(BM20=O13,R13,0)+IF(BM20=O14,R14,0)+IF(BM20=O15,R15,0)+IF(BM20=O16,R16,0)+IF(BM20=O17,R17,0)+IF(BM20=O18,R18,0)+IF(BM20=O19,R19,0)+IF(BM20=O20,R20,0)+IF(BM20=O21,R21,0)+IF(BM20=O22,R22,0)+IF(BM20=O23,R23,0)+IF(BM20=O24,R24,0)+IF(BM20=O25,R25,0)+IF(BM20=O26,R26,0)+IF(BM20=O27,R27,0)+IF(BM20=O28,R28,0)+IF(BM20=O29,R29,0)+IF(BM20=O31,R31,0)+IF(BM20=O32,R32,0)+IF(BM20=O33,R33,0)+IF(BM20=O34,R34,0)+IF(BM20=O35,R35,0)+IF(BM20=O36,R36,0)+IF(BM20=O37,R37,0)+IF(BM20=O38,R38,0)+IF(BM20=O39,R39,0)+IF(BM20=O40,R40,0)+BR20</f>
        <v>0</v>
      </c>
      <c r="BR20" s="98">
        <f>IF(BM20=O41,R41,0)+IF(BM20=O42,R42,0)+IF(BM20=O43,R43,0)+IF(BM20=O44,R44,0)+IF(BM20=O45,R45,0)+IF(BM20=O46,R46,0)+IF(BM20=O47,R47,0)+IF(BM20=O48,R48,0)+IF(BM20=O49,R49,0)+IF(BM20=O50,R50,0)+IF(BM20=O52,R52,0)+IF(BM20=O53,R53,0)+IF(BM20=O54,R54,0)+IF(BM20=O55,R55,0)+IF(BM20=O56,R56,0)+IF(BM20=O57,R57,0)+IF(BM20=O58,R58,0)+IF(BM20=O59,R59,0)+IF(BM20=O60,R60,0)+IF(BM20=O61,R61,0)+IF(BM20=O62,R62,0)+IF(BM20=O63,R63,0)+IF(BM20=O64,R64,0)+IF(BM20=O65,R65,0)+IF(BM20=O66,R66,0)+IF(BM20=O67,R67,0)+IF(BM20=O68,R68,0)+IF(BM20=O69,R69,0)+IF(BM20=O70,R70,0)+IF(BM20=O71,R71,0)</f>
        <v>0</v>
      </c>
      <c r="BS20" s="98">
        <v>0</v>
      </c>
      <c r="BT20" s="98">
        <f>IF(BM20=O10,T10,0)+IF(BM20=O11,T11,0)+IF(BM20=O12,T12,0)+IF(BM20=O13,T13,0)+IF(BM20=O14,T14,0)+IF(BM20=O15,T15,0)+IF(BM20=O16,T16,0)+IF(BM20=O17,T17,0)+IF(BM20=O18,T18,0)+IF(BM20=O19,T19,0)+IF(BM20=O20,T20,0)+IF(BM20=O21,T21,0)+IF(BM20=O22,T22,0)+IF(BM20=O23,T23,0)+IF(BM20=O24,T24,0)+IF(BM20=O25,T25,0)+IF(BM20=O26,T26,0)+IF(BM20=O27,T27,0)+IF(BM20=O28,T28,0)+IF(BM20=O29,T29,0)+IF(BM20=O31,T31,0)+IF(BM20=O32,T32,0)+IF(BM20=O33,T33,0)+IF(BM20=O34,T34,0)+IF(BM20=O35,T35,0)+IF(BM20=O36,T36,0)+IF(BM20=O37,T37,0)+IF(BM20=O38,T38,0)+IF(BM20=O39,T39,0)+IF(BM20=O40,T40,0)+BU20</f>
        <v>0</v>
      </c>
      <c r="BU20" s="98">
        <f>IF(BM20=O41,T41,0)+IF(BM20=O42,T42,0)+IF(BM20=O43,T43,0)+IF(BM20=O44,T44,0)+IF(BM20=O45,T45,0)+IF(BM20=O46,T46,0)+IF(BM20=O47,T47,0)+IF(BM20=O48,T48,0)+IF(BM20=O49,T49,0)+IF(BM20=O50,T50,0)+IF(BM20=O52,T52,0)+IF(BM20=O53,T53,0)+IF(BM20=O54,T54,0)+IF(BM20=O55,T55,0)+IF(BM20=O56,T56,0)+IF(BM20=O57,T57,0)+IF(BM20=O58,T58,0)+IF(BM20=O59,T59,0)+IF(BM20=O60,T60,0)+IF(BM20=O61,T61,0)+IF(BM20=O62,T62,0)+IF(BM20=O63,T63,0)+IF(BM20=O64,T64,0)+IF(BM20=O65,T65,0)+IF(BM20=O66,T66,0)+IF(BM20=O67,T67,0)+IF(BM20=O68,T68,0)+IF(BM20=O69,T69,0)+IF(BM20=O70,T70,0)+IF(BM20=O71,T71,0)</f>
        <v>0</v>
      </c>
      <c r="BV20" s="98">
        <f>[2]DB!DJ20</f>
        <v>10</v>
      </c>
      <c r="BW20" s="98" t="e">
        <f>IF(AND(BQ20=0,BT20=0),IF(BM20=O10,AY10,0)+IF(BM20=O11,AY11,0)+IF(BM20=O12,AY12,0)+IF(BM20=O13,AY13,0)+IF(BM20=O14,AY14,0)+IF(BM20=O15,AY15,0)+IF(BM20=O16,AY16,0)+IF(BM20=O17,AY17,0)+IF(BM20=O18,AY18,0)+IF(BM20=O19,AY19,0)+IF(BM20=O20,AY20,0)+IF(BM20=O21,AY21,0)+IF(BM20=O22,AY22,0)+IF(BM20=O23,AY23,0)+IF(BM20=O24,AY24,0)+IF(BM20=O25,AY25,0)+IF(BM20=O26,AY26,0)+IF(BM20=O27,AY27,0)+IF(BM20=O28,AY28,0)+IF(BM20=O29,AY29,0)+IF(BM20=O31,AY31,0)+IF(BM20=O32,AY32,0)+IF(BM20=O33,AY33,0)+IF(BM20=O34,AY34,0)+IF(BM20=O35,AY35,0)+IF(BM20=O36,AY36,0)+IF(BM20=O37,AY37,0)+IF(BM20=O38,AY38,0)+IF(BM20=O39,AY39,0)+IF(BM20=O40,AY40,0)+BX20,0)</f>
        <v>#VALUE!</v>
      </c>
      <c r="BX20" s="98" t="e">
        <f>IF(BM20=O41,AY41,0)+IF(BM20=O42,AY42,0)+IF(BM20=O43,AY43,0)+IF(BM20=O44,AY44,0)+IF(BM20=O45,AY45,0)+IF(BM20=O46,AY46,0)+IF(BM20=O47,AY47,0)+IF(BM20=O48,AY48,0)+IF(BM20=O49,AY49,0)+IF(BM20=O50,AY50,0)+IF(BM20=O52,AY52,0)+IF(BM20=O53,AY53,0)+IF(BM20=O54,AY54,0)+IF(BM20=O55,AY55,0)+IF(BM20=O56,AY56,0)+IF(BM20=O57,AY57,0)+IF(BM20=O58,AY58,0)+IF(BM20=O59,AY59,0)+IF(BM20=O60,AY60,0)+IF(BM20=O61,AY61,0)+IF(BM20=O62,AY62,0)+IF(BM20=O63,AY63,0)+IF(BM20=O64,AY64,0)+IF(BM20=O65,AY65,0)+IF(BM20=O66,AY66,0)+IF(BM20=O67,AY67,0)+IF(BM20=O68,AY68,0)+IF(BM20=O69,AY69,0)+IF(BM20=O70,AY70,0)+IF(BM20=O71,AY71,0)</f>
        <v>#VALUE!</v>
      </c>
      <c r="BY20" s="98">
        <f>[2]DB!DL20</f>
        <v>1</v>
      </c>
      <c r="BZ20" s="98" t="e">
        <f t="shared" si="4"/>
        <v>#VALUE!</v>
      </c>
      <c r="CA20" s="98">
        <f>[2]DB!DN20</f>
        <v>1</v>
      </c>
      <c r="CB20" s="98" t="e">
        <f t="shared" si="5"/>
        <v>#VALUE!</v>
      </c>
      <c r="CC20" s="98">
        <f>[2]DB!DP20</f>
        <v>1</v>
      </c>
      <c r="CD20" s="98" t="e">
        <f t="shared" si="6"/>
        <v>#VALUE!</v>
      </c>
      <c r="CE20" s="98">
        <f>[2]DB!DR20</f>
        <v>0</v>
      </c>
      <c r="CF20" s="98" t="e">
        <f t="shared" si="7"/>
        <v>#VALUE!</v>
      </c>
      <c r="CG20" s="98">
        <f>[2]DB!DT20</f>
        <v>0</v>
      </c>
      <c r="CH20" s="98" t="e">
        <f t="shared" si="8"/>
        <v>#VALUE!</v>
      </c>
      <c r="CI20" s="98">
        <f>[2]DB!DV20</f>
        <v>19</v>
      </c>
      <c r="CJ20" s="98" t="e">
        <f t="shared" si="17"/>
        <v>#VALUE!</v>
      </c>
      <c r="CK20" s="98" t="e">
        <f t="shared" si="18"/>
        <v>#VALUE!</v>
      </c>
      <c r="CL20" s="98" t="e">
        <f>RANK(CJ20,CJ10:CJ69,0)</f>
        <v>#VALUE!</v>
      </c>
      <c r="CM20" s="98" t="e">
        <f>IF(AND(CL20=CL10,CK20&lt;CK10),1,0)+IF(AND(CL20=CL11,CK20&lt;CK11),1,0)+IF(AND(CL20=CL12,CK20&lt;CK12),1,0)+IF(AND(CL20=CL13,CK20&lt;CK13),1,0)+IF(AND(CL20=CL14,CK20&lt;CK14),1,0)+IF(AND(CL20=CL15,CK20&lt;CK15),1,0)+IF(AND(CL20=CL16,CK20&lt;CK16),1,0)+IF(AND(CL20=CL17,CK20&lt;CK17),1,0)+IF(AND(CL20=CL18,CK20&lt;CK18),1,0)+IF(AND(CL20=CL19,CK20&lt;CK19),1,0)+IF(AND(CL20=CL20,CK20&lt;CK20),1,0)+IF(AND(CL20=CL21,CK20&lt;CK21),1,0)+IF(AND(CL20=CL22,CK20&lt;CK22),1,0)+IF(AND(CL20=CL23,CK20&lt;CK23),1,0)+IF(AND(CL20=CL24,CK20&lt;CK24),1,0)+IF(AND(CL20=CL25,CK20&lt;CK25),1,0)+IF(AND(CL20=CL26,CK20&lt;CK26),1,0)+IF(AND(CL20=CL27,CK20&lt;CK27),1,0)+IF(AND(CL20=CL28,CK20&lt;CK28),1,0)+IF(AND(CL20=CL29,CK20&lt;CK29),1,0)+CN20+CO20</f>
        <v>#VALUE!</v>
      </c>
      <c r="CN20" s="98" t="e">
        <f>IF(AND(CL20=CL30,CK20&lt;CK30),1,0)+IF(AND(CL20=CL31,CK20&lt;CK31),1,0)+IF(AND(CL20=CL32,CK20&lt;CK32),1,0)+IF(AND(CL20=CL33,CK20&lt;CK33),1,0)+IF(AND(CL20=CL34,CK20&lt;CK34),1,0)+IF(AND(CL20=CL35,CK20&lt;CK35),1,0)+IF(AND(CL20=CL36,CK20&lt;CK36),1,0)+IF(AND(CL20=CL37,CK20&lt;CK37),1,0)+IF(AND(CL20=CL38,CK20&lt;CK38),1,0)+IF(AND(CL20=CL39,CK20&lt;CK39),1,0)+IF(AND(CL20=CL40,CK20&lt;CK40),1,0)+IF(AND(CL20=CL41,CK20&lt;CK41),1,0)+IF(AND(CL20=CL42,CK20&lt;CK42),1,0)+IF(AND(CL20=CL43,CK20&lt;CK43),1,0)+IF(AND(CL20=CL44,CK20&lt;CK44),1,0)+IF(AND(CL20=CL45,CK20&lt;CK45),1,0)+IF(AND(CL20=CL46,CK20&lt;CK46),1,0)+IF(AND(CL20=CL47,CK20&lt;CK47),1,0)+IF(AND(CL20=CL48,CK20&lt;CK48),1,0)+IF(AND(CL20=CL49,CK20&lt;CK49),1,0)</f>
        <v>#VALUE!</v>
      </c>
      <c r="CO20" s="98" t="e">
        <f>IF(AND(CL20=CL50,CK20&lt;CK50),1,0)+IF(AND(CL20=CL51,CK20&lt;CK51),1,0)+IF(AND(CL20=CL52,CK20&lt;CK52),1,0)+IF(AND(CL20=CL53,CK20&lt;CK53),1,0)+IF(AND(CL20=CL54,CK20&lt;CK54),1,0)+IF(AND(CL20=CL55,CK20&lt;CK55),1,0)+IF(AND(CL20=CL56,CK20&lt;CK56),1,0)+IF(AND(CL20=CL57,CK20&lt;CK57),1,0)+IF(AND(CL20=CL58,CK20&lt;CK58),1,0)+IF(AND(CL20=CL59,CK20&lt;CK59),1,0)+IF(AND(CL20=CL60,CK20&lt;CK60),1,0)+IF(AND(CL20=CL61,CK20&lt;CK61),1,0)+IF(AND(CL20=CL62,CK20&lt;CK62),1,0)+IF(AND(CL20=CL63,CK20&lt;CK63),1,0)+IF(AND(CL20=CL64,CK20&lt;CK64),1,0)+IF(AND(CL20=CL65,CK20&lt;CK65),1,0)+IF(AND(CL20=CL66,CK20&lt;CK66),1,0)+IF(AND(CL20=CL67,CK20&lt;CK67),1,0)+IF(AND(CL20=CL68,CK20&lt;CK68),1,0)+IF(AND(CL20=CL69,CK20&lt;CK69),1,0)</f>
        <v>#VALUE!</v>
      </c>
      <c r="CP20" s="98">
        <f>[2]DB!CV20</f>
        <v>11</v>
      </c>
      <c r="CQ20" s="98" t="e">
        <f t="shared" si="9"/>
        <v>#VALUE!</v>
      </c>
      <c r="CR20" s="98" t="e">
        <f t="shared" si="19"/>
        <v>#VALUE!</v>
      </c>
      <c r="CS20" s="98" t="e">
        <f>IF(AND(CQ20=CQ10,BN20&gt;BN10),1,0)+IF(AND(CQ20=CQ11,BN20&gt;BN11),1,0)+IF(AND(CQ20=CQ12,BN20&gt;BN12),1,0)+IF(AND(CQ20=CQ13,BN20&gt;BN13),1,0)+IF(AND(CQ20=CQ14,BN20&gt;BN14),1,0)+IF(AND(CQ20=CQ15,BN20&gt;BN15),1,0)+IF(AND(CQ20=CQ16,BN20&gt;BN16),1,0)+IF(AND(CQ20=CQ17,BN20&gt;BN17),1,0)+IF(AND(CQ20=CQ18,BN20&gt;BN18),1,0)+IF(AND(CQ20=CQ19,BN20&gt;BN19),1,0)+IF(AND(CQ20=CQ20,BN20&gt;BN20),1,0)+IF(AND(CQ20=CQ21,BN20&gt;BN21),1,0)+IF(AND(CQ20=CQ22,BN20&gt;BN22),1,0)+IF(AND(CQ20=CQ23,BN20&gt;BN23),1,0)+IF(AND(CQ20=CQ24,BN20&gt;BN24),1,0)+IF(AND(CQ20=CQ25,BN20&gt;BN25),1,0)+IF(AND(CQ20=CQ26,BN20&gt;BN26),1,0)+IF(AND(CQ20=CQ27,BN20&gt;BN27),1,0)+IF(AND(CQ20=CQ28,BN20&gt;BN28),1,0)+IF(AND(CQ20=CQ29,BN20&gt;BN29),1,0)+CT20+CU20</f>
        <v>#VALUE!</v>
      </c>
      <c r="CT20" s="98" t="e">
        <f>IF(AND(CQ20=CQ30,BN20&gt;BN30),1,0)+IF(AND(CQ20=CQ31,BN20&gt;BN31),1,0)+IF(AND(CQ20=CQ32,BN20&gt;BN32),1,0)+IF(AND(CQ20=CQ33,BN20&gt;BN33),1,0)+IF(AND(CQ20=CQ34,BN20&gt;BN34),1,0)+IF(AND(CQ20=CQ35,BN20&gt;BN35),1,0)+IF(AND(CQ20=CQ36,BN20&gt;BN36),1,0)+IF(AND(CQ20=CQ37,BN20&gt;BN37),1,0)+IF(AND(CQ20=CQ38,BN20&gt;BN38),1,0)+IF(AND(CQ20=CQ39,BN20&gt;BN39),1,0)+IF(AND(CQ20=CQ40,BN20&gt;BN40),1,0)+IF(AND(CQ20=CQ41,BN20&gt;BN41),1,0)+IF(AND(CQ20=CQ42,BN20&gt;BN42),1,0)+IF(AND(CQ20=CQ43,BN20&gt;BN43),1,0)+IF(AND(CQ20=CQ44,BN20&gt;BN44),1,0)+IF(AND(CQ20=CQ45,BN20&gt;BN45),1,0)+IF(AND(CQ20=CQ46,BN20&gt;BN46),1,0)+IF(AND(CQ20=CQ47,BN20&gt;BN47),1,0)+IF(AND(CQ20=CQ48,BN20&gt;BN48),1,0)+IF(AND(CQ20=CQ49,BN20&gt;BN49),1,0)</f>
        <v>#VALUE!</v>
      </c>
      <c r="CU20" s="99" t="e">
        <f>IF(AND(CQ20=CQ50,BN20&gt;BN50),1,0)+IF(AND(CQ20=CQ51,BN20&gt;BN51),1,0)+IF(AND(CQ20=CQ52,BN20&gt;BN52),1,0)+IF(AND(CQ20=CQ53,BN20&gt;BN53),1,0)+IF(AND(CQ20=CQ54,BN20&gt;BN54),1,0)+IF(AND(CQ20=CQ55,BN20&gt;BN55),1,0)+IF(AND(CQ20=CQ56,BN20&gt;BN56),1,0)+IF(AND(CQ20=CQ57,BN20&gt;BN57),1,0)+IF(AND(CQ20=CQ58,BN20&gt;BN58),1,0)+IF(AND(CQ20=CQ59,BN20&gt;BN59),1,0)+IF(AND(CQ20=CQ60,BN20&gt;BN60),1,0)+IF(AND(CQ20=CQ61,BN20&gt;BN61),1,0)+IF(AND(CQ20=CQ62,BN20&gt;BN62),1,0)+IF(AND(CQ20=CQ63,BN20&gt;BN63),1,0)+IF(AND(CQ20=CQ64,BN20&gt;BN64),1,0)+IF(AND(CQ20=CQ65,BN20&gt;BN65),1,0)+IF(AND(CQ20=CQ66,BN20&gt;BN66),1,0)+IF(AND(CQ20=CQ67,BN20&gt;BN67),1,0)+IF(AND(CQ20=CQ68,BN20&gt;BN68),1,0)+IF(AND(CQ20=CQ69,BN20&gt;BN69),1,0)</f>
        <v>#VALUE!</v>
      </c>
      <c r="CV20" s="100" t="e">
        <f>IF(CR10=11,CQ10,0)+IF(CR11=11,CQ11,0)+IF(CR12=11,CQ12,0)+IF(CR13=11,CQ13,0)+IF(CR14=11,CQ14,0)+IF(CR15=11,CQ15,0)+IF(CR16=11,CQ16,0)+IF(CR17=11,CQ17,0)+IF(CR18=11,CQ18,0)+IF(CR19=11,CQ19,0)+IF(CR20=11,CQ20,0)+IF(CR21=11,CQ21,0)+IF(CR22=11,CQ22,0)+IF(CR23=11,CQ23,0)+IF(CR24=11,CQ24,0)+IF(CR25=11,CQ25,0)+IF(CR26=11,CQ26,0)+IF(CR27=11,CQ27,0)+IF(CR28=11,CQ28,0)+IF(CR29=11,CQ29,0)+IF(CR30=11,CQ30,0)+IF(CR31=11,CQ31,0)+IF(CR32=11,CQ32,0)+IF(CR33=11,CQ33,0)+IF(CR34=11,CQ34,0)+IF(CR35=11,CQ35,0)+IF(CR36=11,CQ36,0)+IF(CR37=11,CQ37,0)+IF(CR38=11,CQ38,0)+IF(CR39=11,CQ39,0)+CW20</f>
        <v>#VALUE!</v>
      </c>
      <c r="CW20" s="98" t="e">
        <f>IF(CR40=11,CQ40,0)+IF(CR41=11,CQ41,0)+IF(CR42=11,CQ42,0)+IF(CR43=11,CQ43,0)+IF(CR44=11,CQ44,0)+IF(CR45=11,CQ45,0)+IF(CR46=11,CQ46,0)+IF(CR47=11,CQ47,0)+IF(CR48=11,CQ48,0)+IF(CR49=11,CQ49,0)+IF(CR50=11,CQ50,0)+IF(CR51=11,CQ51,0)+IF(CR52=11,CQ52,0)+IF(CR53=11,CQ53,0)+IF(CR54=11,CQ54,0)+IF(CR55=11,CQ55,0)+IF(CR56=11,CQ56,0)+IF(CR57=11,CQ57,0)+IF(CR58=11,CQ58,0)+IF(CR59=11,CQ59,0)+IF(CR60=11,CQ60,0)+IF(CR61=11,CQ61,0)+IF(CR62=11,CQ62,0)+IF(CR63=11,CQ63,0)+IF(CR64=11,CQ64,0)+IF(CR65=11,CQ65,0)+IF(CR66=11,CQ66,0)+IF(CR67=11,CQ67,0)+IF(CR68=11,CQ68,0)+IF(CR69=11,CQ69,0)</f>
        <v>#VALUE!</v>
      </c>
      <c r="CX20" s="98" t="e">
        <f>IF(CR10=11,BM10,IF(CR11=11,BM11,IF(CR12=11,BM12,IF(CR13=11,BM13,IF(CR14=11,BM14,IF(CR15=11,BM15,IF(CR16=11,BM16,IF(CR17=11,BM17,CY20))))))))</f>
        <v>#VALUE!</v>
      </c>
      <c r="CY20" s="98" t="e">
        <f>IF(CR18=11,BM18,IF(CR19=11,BM19,IF(CR20=11,BM20,IF(CR21=11,BM21,IF(CR22=11,BM22,IF(CR23=11,BM23,IF(CR24=11,BM24,IF(CR25=11,BM25,CZ20))))))))</f>
        <v>#VALUE!</v>
      </c>
      <c r="CZ20" s="98" t="e">
        <f>IF(CR26=11,BM26,IF(CR27=11,BM27,IF(CR28=11,BM28,IF(CR29=11,BM29,IF(CR30=11,BM30,IF(CR31=11,BM31,IF(CR32=11,BM32,IF(CR33=11,BM33,DA20))))))))</f>
        <v>#VALUE!</v>
      </c>
      <c r="DA20" s="98" t="e">
        <f>IF(CR34=11,BM34,IF(CR35=11,BM35,IF(CR36=11,BM36,IF(CR37=11,BM37,IF(CR38=11,BM38,IF(CR39=11,BM39,IF(CR40=11,BM40,IF(CR41=11,BM41,DB20))))))))</f>
        <v>#VALUE!</v>
      </c>
      <c r="DB20" s="98" t="e">
        <f>IF(CR42=11,BM42,IF(CR43=11,BM43,IF(CR44=11,BM44,IF(CR45=11,BM45,IF(CR46=11,BM46,IF(CR47=11,BM47,IF(CR48=11,BM48,IF(CR49=11,BM49,DC20))))))))</f>
        <v>#VALUE!</v>
      </c>
      <c r="DC20" s="98" t="e">
        <f>IF(CR50=11,BM50,IF(CR51=11,BM51,IF(CR52=11,BM52,IF(CR53=11,BM53,IF(CR54=11,BM54,IF(CR55=11,BM55,IF(CR56=11,BM56,IF(CR57=11,BM57,DD20))))))))</f>
        <v>#VALUE!</v>
      </c>
      <c r="DD20" s="98" t="e">
        <f>IF(CR58=11,BM58,IF(CR59=11,BM59,IF(CR60=11,BM60,IF(CR61=11,BM61,IF(CR62=11,BM62,IF(CR63=11,BM63,IF(CR64=11,BM64,IF(CR65=11,BM65,DE20))))))))</f>
        <v>#VALUE!</v>
      </c>
      <c r="DE20" s="98" t="e">
        <f>IF(CR66=11,BM66,IF(CR67=11,BM67,IF(CR68=11,BM68,BM69)))</f>
        <v>#VALUE!</v>
      </c>
      <c r="DF20" s="98" t="e">
        <f>IF(CR10=11,BQ10,0)+IF(CR11=11,BQ11,0)+IF(CR12=11,BQ12,0)+IF(CR13=11,BQ13,0)+IF(CR14=11,BQ14,0)+IF(CR15=11,BQ15,0)+IF(CR16=11,BQ16,0)+IF(CR17=11,BQ17,0)+IF(CR18=11,BQ18,0)+IF(CR19=11,BQ19,0)+IF(CR20=11,BQ20,0)+IF(CR21=11,BQ21,0)+IF(CR22=11,BQ22,0)+IF(CR23=11,BQ23,0)+IF(CR24=11,BQ24,0)+IF(CR25=11,BQ25,0)+IF(CR26=11,BQ26,0)+IF(CR27=11,BQ27,0)+IF(CR28=11,BQ28,0)+IF(CR29=11,BQ29,0)+IF(CR30=11,BQ30,0)+IF(CR31=11,BQ31,0)+IF(CR32=11,BQ32,0)+IF(CR33=11,BQ33,0)+IF(CR34=11,BQ34,0)+IF(CR35=11,BQ35,0)+IF(CR36=11,BQ36,0)+IF(CR37=11,BQ37,0)+IF(CR38=11,BQ38,0)+IF(CR39=11,BQ39,0)+DG20</f>
        <v>#VALUE!</v>
      </c>
      <c r="DG20" s="98" t="e">
        <f>IF(CR40=11,BQ40,0)+IF(CR41=11,BQ41,0)+IF(CR42=11,BQ42,0)+IF(CR43=11,BQ43,0)+IF(CR44=11,BQ44,0)+IF(CR45=11,BQ45,0)+IF(CR46=11,BQ46,0)+IF(CR47=11,BQ47,0)+IF(CR48=11,BQ48,0)+IF(CR49=11,BQ49,0)+IF(CR50=11,BQ50,0)+IF(CR51=11,BQ51,0)+IF(CR52=11,BQ52,0)+IF(CR53=11,BQ53,0)+IF(CR54=11,BQ54,0)+IF(CR55=11,BQ55,0)+IF(CR56=11,BQ56,0)+IF(CR57=11,BQ57,0)+IF(CR58=11,BQ58,0)+IF(CR59=11,BQ59,0)+IF(CR60=11,BQ60,0)+IF(CR61=11,BQ61,0)+IF(CR62=11,BQ62,0)+IF(CR63=11,BQ63,0)+IF(CR64=11,BQ64,0)+IF(CR65=11,BQ65,0)+IF(CR66=11,BQ66,0)+IF(CR67=11,BQ67,0)+IF(CR68=11,BQ68,0)+IF(CR69=11,BQ69,0)</f>
        <v>#VALUE!</v>
      </c>
      <c r="DH20" s="98" t="e">
        <f>IF(CR10=11,BT10,0)+IF(CR11=11,BT11,0)+IF(CR12=11,BT12,0)+IF(CR13=11,BT13,0)+IF(CR14=11,BT14,0)+IF(CR15=11,BT15,0)+IF(CR16=11,BT16,0)+IF(CR17=11,BT17,0)+IF(CR18=11,BT18,0)+IF(CR19=11,BT19,0)+IF(CR20=11,BT20,0)+IF(CR21=11,BT21,0)+IF(CR22=11,BT22,0)+IF(CR23=11,BT23,0)+IF(CR24=11,BT24,0)+IF(CR25=11,BT25,0)+IF(CR26=11,BT26,0)+IF(CR27=11,BT27,0)+IF(CR28=11,BT28,0)+IF(CR29=11,BT29,0)+IF(CR30=11,BT30,0)+IF(CR31=11,BT31,0)+IF(CR32=11,BT32,0)+IF(CR33=11,BT33,0)+IF(CR34=11,BT34,0)+IF(CR35=11,BT35,0)+IF(CR36=11,BT36,0)+IF(CR37=11,BT37,0)+IF(CR38=11,BT38,0)+IF(CR39=11,BT39,0)+DI20</f>
        <v>#VALUE!</v>
      </c>
      <c r="DI20" s="98" t="e">
        <f>IF(CR40=11,BT40,0)+IF(CR41=11,BT41,0)+IF(CR42=11,BT42,0)+IF(CR43=11,BT43,0)+IF(CR44=11,BT44,0)+IF(CR45=11,BT45,0)+IF(CR46=11,BT46,0)+IF(CR47=11,BT47,0)+IF(CR48=11,BT48,0)+IF(CR49=11,BT49,0)+IF(CR50=11,BT50,0)+IF(CR51=11,BT51,0)+IF(CR52=11,BT52,0)+IF(CR53=11,BT53,0)+IF(CR54=11,BT54,0)+IF(CR55=11,BT55,0)+IF(CR56=11,BT56,0)+IF(CR57=11,BT57,0)+IF(CR58=11,BT58,0)+IF(CR59=11,BT59,0)+IF(CR60=11,BT60,0)+IF(CR61=11,BT61,0)+IF(CR62=11,BT62,0)+IF(CR63=11,BT63,0)+IF(CR64=11,BT64,0)+IF(CR65=11,BT65,0)+IF(CR66=11,BT66,0)+IF(CR67=11,BT67,0)+IF(CR68=11,BT68,0)+IF(CR69=11,BT69,0)</f>
        <v>#VALUE!</v>
      </c>
      <c r="DJ20" s="98" t="e">
        <f>IF(CR10=11,BW10,0)+IF(CR11=11,BW11,0)+IF(CR12=11,BW12,0)+IF(CR13=11,BW13,0)+IF(CR14=11,BW14,0)+IF(CR15=11,BW15,0)+IF(CR16=11,BW16,0)+IF(CR17=11,BW17,0)+IF(CR18=11,BW18,0)+IF(CR19=11,BW19,0)+IF(CR20=11,BW20,0)+IF(CR21=11,BW21,0)+IF(CR22=11,BW22,0)+IF(CR23=11,BW23,0)+IF(CR24=11,BW24,0)+IF(CR25=11,BW25,0)+IF(CR26=11,BW26,0)+IF(CR27=11,BW27,0)+IF(CR28=11,BW28,0)+IF(CR29=11,BW29,0)+IF(CR30=11,BW30,0)+IF(CR31=11,BW31,0)+IF(CR32=11,BW32,0)+IF(CR33=11,BW33,0)+IF(CR34=11,BW34,0)+IF(CR35=11,BW35,0)+IF(CR36=11,BW36,0)+IF(CR37=11,BW37,0)+IF(CR38=11,BW38,0)+IF(CR39=11,BW39,0)+DK20</f>
        <v>#VALUE!</v>
      </c>
      <c r="DK20" s="98" t="e">
        <f>IF(CR40=11,BW40,0)+IF(CR41=11,BW41,0)+IF(CR42=11,BW42,0)+IF(CR43=11,BW43,0)+IF(CR44=11,BW44,0)+IF(CR45=11,BW45,0)+IF(CR46=11,BW46,0)+IF(CR47=11,BW47,0)+IF(CR48=11,BW48,0)+IF(CR49=11,BW49,0)+IF(CR50=11,BW50,0)+IF(CR51=11,BW51,0)+IF(CR52=11,BW52,0)+IF(CR53=11,BW53,0)+IF(CR54=11,BW54,0)+IF(CR55=11,BW55,0)+IF(CR56=11,BW56,0)+IF(CR57=11,BW57,0)+IF(CR58=11,BW58,0)+IF(CR59=11,BW59,0)+IF(CR60=11,BW60,0)+IF(CR61=11,BW61,0)+IF(CR62=11,BW62,0)+IF(CR63=11,BW63,0)+IF(CR64=11,BW64,0)+IF(CR65=11,BW65,0)+IF(CR66=11,BW66,0)+IF(CR67=11,BW67,0)+IF(CR68=11,BW68,0)+IF(CR69=11,BW69,0)</f>
        <v>#VALUE!</v>
      </c>
      <c r="DL20" s="98" t="e">
        <f>IF(CR10=11,BZ10,0)+IF(CR11=11,BZ11,0)+IF(CR12=11,BZ12,0)+IF(CR13=11,BZ13,0)+IF(CR14=11,BZ14,0)+IF(CR15=11,BZ15,0)+IF(CR16=11,BZ16,0)+IF(CR17=11,BZ17,0)+IF(CR18=11,BZ18,0)+IF(CR19=11,BZ19,0)+IF(CR20=11,BZ20,0)+IF(CR21=11,BZ21,0)+IF(CR22=11,BZ22,0)+IF(CR23=11,BZ23,0)+IF(CR24=11,BZ24,0)+IF(CR25=11,BZ25,0)+IF(CR26=11,BZ26,0)+IF(CR27=11,BZ27,0)+IF(CR28=11,BZ28,0)+IF(CR29=11,BZ29,0)+IF(CR30=11,BZ30,0)+IF(CR31=11,BZ31,0)+IF(CR32=11,BZ32,0)+IF(CR33=11,BZ33,0)+IF(CR34=11,BZ34,0)+IF(CR35=11,BZ35,0)+IF(CR36=11,BZ36,0)+IF(CR37=11,BZ37,0)+IF(CR38=11,BZ38,0)+IF(CR39=11,BZ39,0)+DM20</f>
        <v>#VALUE!</v>
      </c>
      <c r="DM20" s="98" t="e">
        <f>IF(CR40=11,BZ40,0)+IF(CR41=11,BZ41,0)+IF(CR42=11,BZ42,0)+IF(CR43=11,BZ43,0)+IF(CR44=11,BZ44,0)+IF(CR45=11,BZ45,0)+IF(CR46=11,BZ46,0)+IF(CR47=11,BZ47,0)+IF(CR48=11,BZ48,0)+IF(CR49=11,BZ49,0)+IF(CR50=11,BZ50,0)+IF(CR51=11,BZ51,0)+IF(CR52=11,BZ52,0)+IF(CR53=11,BZ53,0)+IF(CR54=11,BZ54,0)+IF(CR55=11,BZ55,0)+IF(CR56=11,BZ56,0)+IF(CR57=11,BZ57,0)+IF(CR58=11,BZ58,0)+IF(CR59=11,BZ59,0)+IF(CR60=11,BZ60,0)+IF(CR61=11,BZ61,0)+IF(CR62=11,BZ62,0)+IF(CR63=11,BZ63,0)+IF(CR64=11,BZ64,0)+IF(CR65=11,BZ65,0)+IF(CR66=11,BZ66,0)+IF(CR67=11,BZ67,0)+IF(CR68=11,BZ68,0)+IF(CR69=11,BZ69,0)</f>
        <v>#VALUE!</v>
      </c>
      <c r="DN20" s="98" t="e">
        <f>IF(CR10=11,CB10,0)+IF(CR11=11,CB11,0)+IF(CR12=11,CB12,0)+IF(CR13=11,CB13,0)+IF(CR14=11,CB14,0)+IF(CR15=11,CB15,0)+IF(CR16=11,CB16,0)+IF(CR17=11,CB17,0)+IF(CR18=11,CB18,0)+IF(CR19=11,CB19,0)+IF(CR20=11,CB20,0)+IF(CR21=11,CB21,0)+IF(CR22=11,CB22,0)+IF(CR23=11,CB23,0)+IF(CR24=11,CB24,0)+IF(CR25=11,CB25,0)+IF(CR26=11,CB26,0)+IF(CR27=11,CB27,0)+IF(CR28=11,CB28,0)+IF(CR29=11,CB29,0)+IF(CR30=11,CB30,0)+IF(CR31=11,CB31,0)+IF(CR32=11,CB32,0)+IF(CR33=11,CB33,0)+IF(CR34=11,CB34,0)+IF(CR35=11,CB35,0)+IF(CR36=11,CB36,0)+IF(CR37=11,CB37,0)+IF(CR38=11,CB38,0)+IF(CR39=11,CB39,0)+DO20</f>
        <v>#VALUE!</v>
      </c>
      <c r="DO20" s="98" t="e">
        <f>IF(CR40=11,CB40,0)+IF(CR41=11,CB41,0)+IF(CR42=11,CB42,0)+IF(CR43=11,CB43,0)+IF(CR44=11,CB44,0)+IF(CR45=11,CB45,0)+IF(CR46=11,CB46,0)+IF(CR47=11,CB47,0)+IF(CR48=11,CB48,0)+IF(CR49=11,CB49,0)+IF(CR50=11,CB50,0)+IF(CR51=11,CB51,0)+IF(CR52=11,CB52,0)+IF(CR53=11,CB53,0)+IF(CR54=11,CB54,0)+IF(CR55=11,CB55,0)+IF(CR56=11,CB56,0)+IF(CR57=11,CB57,0)+IF(CR58=11,CB58,0)+IF(CR59=11,CB59,0)+IF(CR60=11,CB60,0)+IF(CR61=11,CB61,0)+IF(CR62=11,CB62,0)+IF(CR63=11,CB63,0)+IF(CR64=11,CB64,0)+IF(CR65=11,CB65,0)+IF(CR66=11,CB66,0)+IF(CR67=11,CB67,0)+IF(CR68=11,CB68,0)+IF(CR69=11,CB69,0)</f>
        <v>#VALUE!</v>
      </c>
      <c r="DP20" s="98" t="e">
        <f>IF(CR10=11,CD10,0)+IF(CR11=11,CD11,0)+IF(CR12=11,CD12,0)+IF(CR13=11,CD13,0)+IF(CR14=11,CD14,0)+IF(CR15=11,CD15,0)+IF(CR16=11,CD16,0)+IF(CR17=11,CD17,0)+IF(CR18=11,CD18,0)+IF(CR19=11,CD19,0)+IF(CR20=11,CD20,0)+IF(CR21=11,CD21,0)+IF(CR22=11,CD22,0)+IF(CR23=11,CD23,0)+IF(CR24=11,CD24,0)+IF(CR25=11,CD25,0)+IF(CR26=11,CD26,0)+IF(CR27=11,CD27,0)+IF(CR28=11,CD28,0)+IF(CR29=11,CD29,0)+IF(CR30=11,CD30,0)+IF(CR31=11,CD31,0)+IF(CR32=11,CD32,0)+IF(CR33=11,CD33,0)+IF(CR34=11,CD34,0)+IF(CR35=11,CD35,0)+IF(CR36=11,CD36,0)+IF(CR37=11,CD37,0)+IF(CR38=11,CD38,0)+IF(CR39=11,CD39,0)+DQ20</f>
        <v>#VALUE!</v>
      </c>
      <c r="DQ20" s="98" t="e">
        <f>IF(CR40=11,CD40,0)+IF(CR41=11,CD41,0)+IF(CR42=11,CD42,0)+IF(CR43=11,CD43,0)+IF(CR44=11,CD44,0)+IF(CR45=11,CD45,0)+IF(CR46=11,CD46,0)+IF(CR47=11,CD47,0)+IF(CR48=11,CD48,0)+IF(CR49=11,CD49,0)+IF(CR50=11,CD50,0)+IF(CR51=11,CD51,0)+IF(CR52=11,CD52,0)+IF(CR53=11,CD53,0)+IF(CR54=11,CD54,0)+IF(CR55=11,CD55,0)+IF(CR56=11,CD56,0)+IF(CR57=11,CD57,0)+IF(CR58=11,CD58,0)+IF(CR59=11,CD59,0)+IF(CR60=11,CD60,0)+IF(CR61=11,CD61,0)+IF(CR62=11,CD62,0)+IF(CR63=11,CD63,0)+IF(CR64=11,CD64,0)+IF(CR65=11,CD65,0)+IF(CR66=11,CD66,0)+IF(CR67=11,CD67,0)+IF(CR68=11,CD68,0)+IF(CR69=11,CD69,0)</f>
        <v>#VALUE!</v>
      </c>
      <c r="DR20" s="98" t="e">
        <f>IF(CR10=11,CF10,0)+IF(CR11=11,CF11,0)+IF(CR12=11,CF12,0)+IF(CR13=11,CF13,0)+IF(CR14=11,CF14,0)+IF(CR15=11,CF15,0)+IF(CR16=11,CF16,0)+IF(CR17=11,CF17,0)+IF(CR18=11,CF18,0)+IF(CR19=11,CF19,0)+IF(CR20=11,CF20,0)+IF(CR21=11,CF21,0)+IF(CR22=11,CF22,0)+IF(CR23=11,CF23,0)+IF(CR24=11,CF24,0)+IF(CR25=11,CF25,0)+IF(CR26=11,CF26,0)+IF(CR27=11,CF27,0)+IF(CR28=11,CF28,0)+IF(CR29=11,CF29,0)+IF(CR30=11,CF30,0)+IF(CR31=11,CF31,0)+IF(CR32=11,CF32,0)+IF(CR33=11,CF33,0)+IF(CR34=11,CF34,0)+IF(CR35=11,CF35,0)+IF(CR36=11,CF36,0)+IF(CR37=11,CF37,0)+IF(CR38=11,CF38,0)+IF(CR39=11,CF39,0)+DS20</f>
        <v>#VALUE!</v>
      </c>
      <c r="DS20" s="98" t="e">
        <f>IF(CR40=11,CF40,0)+IF(CR41=11,CF41,0)+IF(CR42=11,CF42,0)+IF(CR43=11,CF43,0)+IF(CR44=11,CF44,0)+IF(CR45=11,CF45,0)+IF(CR46=11,CF46,0)+IF(CR47=11,CF47,0)+IF(CR48=11,CF48,0)+IF(CR49=11,CF49,0)+IF(CR50=11,CF50,0)+IF(CR51=11,CF51,0)+IF(CR52=11,CF52,0)+IF(CR53=11,CF53,0)+IF(CR54=11,CF54,0)+IF(CR55=11,CF55,0)+IF(CR56=11,CF56,0)+IF(CR57=11,CF57,0)+IF(CR58=11,CF58,0)+IF(CR59=11,CF59,0)+IF(CR60=11,CF60,0)+IF(CR61=11,CF61,0)+IF(CR62=11,CF62,0)+IF(CR63=11,CF63,0)+IF(CR64=11,CF64,0)+IF(CR65=11,CF65,0)+IF(CR66=11,CF66,0)+IF(CR67=11,CF67,0)+IF(CR68=11,CF68,0)+IF(CR69=11,CF69,0)</f>
        <v>#VALUE!</v>
      </c>
      <c r="DT20" s="98" t="e">
        <f>IF(CR10=11,CH10,0)+IF(CR11=11,CH11,0)+IF(CR12=11,CH12,0)+IF(CR13=11,CH13,0)+IF(CR14=11,CH14,0)+IF(CR15=11,CH15,0)+IF(CR16=11,CH16,0)+IF(CR17=11,CH17,0)+IF(CR18=11,CH18,0)+IF(CR19=11,CH19,0)+IF(CR20=11,CH20,0)+IF(CR21=11,CH21,0)+IF(CR22=11,CH22,0)+IF(CR23=11,CH23,0)+IF(CR24=11,CH24,0)+IF(CR25=11,CH25,0)+IF(CR26=11,CH26,0)+IF(CR27=11,CH27,0)+IF(CR28=11,CH28,0)+IF(CR29=11,CH29,0)+IF(CR30=11,CH30,0)+IF(CR31=11,CH31,0)+IF(CR32=11,CH32,0)+IF(CR33=11,CH33,0)+IF(CR34=11,CH34,0)+IF(CR35=11,CH35,0)+IF(CR36=11,CH36,0)+IF(CR37=11,CH37,0)+IF(CR38=11,CH38,0)+IF(CR39=11,CH39,0)+DU20</f>
        <v>#VALUE!</v>
      </c>
      <c r="DU20" s="98" t="e">
        <f>IF(CR40=11,CH40,0)+IF(CR41=11,CH41,0)+IF(CR42=11,CH42,0)+IF(CR43=11,CH43,0)+IF(CR44=11,CH44,0)+IF(CR45=11,CH45,0)+IF(CR46=11,CH46,0)+IF(CR47=11,CH47,0)+IF(CR48=11,CH48,0)+IF(CR49=11,CH49,0)+IF(CR50=11,CH50,0)+IF(CR51=11,CH51,0)+IF(CR52=11,CH52,0)+IF(CR53=11,CH53,0)+IF(CR54=11,CH54,0)+IF(CR55=11,CH55,0)+IF(CR56=11,CH56,0)+IF(CR57=11,CH57,0)+IF(CR58=11,CH58,0)+IF(CR59=11,CH59,0)+IF(CR60=11,CH60,0)+IF(CR61=11,CH61,0)+IF(CR62=11,CH62,0)+IF(CR63=11,CH63,0)+IF(CR64=11,CH64,0)+IF(CR65=11,CH65,0)+IF(CR66=11,CH66,0)+IF(CR67=11,CH67,0)+IF(CR68=11,CH68,0)+IF(CR69=11,CH69,0)</f>
        <v>#VALUE!</v>
      </c>
      <c r="DV20" s="98" t="e">
        <f>IF(CR10=11,CJ10,0)+IF(CR11=11,CJ11,0)+IF(CR12=11,CJ12,0)+IF(CR13=11,CJ13,0)+IF(CR14=11,CJ14,0)+IF(CR15=11,CJ15,0)+IF(CR16=11,CJ16,0)+IF(CR17=11,CJ17,0)+IF(CR18=11,CJ18,0)+IF(CR19=11,CJ19,0)+IF(CR20=11,CJ20,0)+IF(CR21=11,CJ21,0)+IF(CR22=11,CJ22,0)+IF(CR23=11,CJ23,0)+IF(CR24=11,CJ24,0)+IF(CR25=11,CJ25,0)+IF(CR26=11,CJ26,0)+IF(CR27=11,CJ27,0)+IF(CR28=11,CJ28,0)+IF(CR29=11,CJ29,0)+IF(CR30=11,CJ30,0)+IF(CR31=11,CJ31,0)+IF(CR32=11,CJ32,0)+IF(CR33=11,CJ33,0)+IF(CR34=11,CJ34,0)+IF(CR35=11,CJ35,0)+IF(CR36=11,CJ36,0)+IF(CR37=11,CJ37,0)+IF(CR38=11,CJ38,0)+IF(CR39=11,CJ39,0)+DW20</f>
        <v>#VALUE!</v>
      </c>
      <c r="DW20" s="99" t="e">
        <f>IF(CR40=11,CJ40,0)+IF(CR41=11,CJ41,0)+IF(CR42=11,CJ42,0)+IF(CR43=11,CJ43,0)+IF(CR44=11,CJ44,0)+IF(CR45=11,CJ45,0)+IF(CR46=11,CJ46,0)+IF(CR47=11,CJ47,0)+IF(CR48=11,CJ48,0)+IF(CR49=11,CJ49,0)+IF(CR50=11,CJ50,0)+IF(CR51=11,CJ51,0)+IF(CR52=11,CJ52,0)+IF(CR53=11,CJ53,0)+IF(CR54=11,CJ54,0)+IF(CR55=11,CJ55,0)+IF(CR56=11,CJ56,0)+IF(CR57=11,CJ57,0)+IF(CR58=11,CJ58,0)+IF(CR59=11,CJ59,0)+IF(CR60=11,CJ60,0)+IF(CR61=11,CJ61,0)+IF(CR62=11,CJ62,0)+IF(CR63=11,CJ63,0)+IF(CR64=11,CJ64,0)+IF(CR65=11,CJ65,0)+IF(CR66=11,CJ66,0)+IF(CR67=11,CJ67,0)+IF(CR68=11,CJ68,0)+IF(CR69=11,CJ69,0)</f>
        <v>#VALUE!</v>
      </c>
    </row>
    <row r="21" spans="1:127">
      <c r="A21" s="97" t="str">
        <f>[2]DB!A21</f>
        <v>Idskov</v>
      </c>
      <c r="B21" s="1">
        <f>[2]DB!B21</f>
        <v>25</v>
      </c>
      <c r="C21" s="1">
        <f>[2]DB!D21</f>
        <v>0</v>
      </c>
      <c r="D21" s="1">
        <f>IF(OR(Rækker!AI10="Disket",I21&gt;5,C21=1),1,0)</f>
        <v>0</v>
      </c>
      <c r="E21" s="1">
        <f>[2]DB!F21</f>
        <v>0</v>
      </c>
      <c r="F21" s="1">
        <f>IF(OR(Rækker!AI10="Udmeldt",E21=1),1,0)</f>
        <v>0</v>
      </c>
      <c r="G21" s="1">
        <f>[2]DB!I21</f>
        <v>0</v>
      </c>
      <c r="H21" s="1">
        <f>IF(Rækker!AI10="MR",1,0)</f>
        <v>0</v>
      </c>
      <c r="I21" s="1">
        <f t="shared" si="10"/>
        <v>0</v>
      </c>
      <c r="J21" s="1">
        <f>[2]DB!L21</f>
        <v>0</v>
      </c>
      <c r="K21" s="1">
        <f>IF(Rækker!AI10="Res",1,0)</f>
        <v>0</v>
      </c>
      <c r="L21" s="1">
        <f t="shared" si="11"/>
        <v>0</v>
      </c>
      <c r="M21" s="1" t="s">
        <v>90</v>
      </c>
      <c r="N21" s="100">
        <f>[2]DB!AZ21</f>
        <v>14</v>
      </c>
      <c r="O21" s="98" t="str">
        <f>[2]DB!BB21</f>
        <v>United</v>
      </c>
      <c r="P21" s="1">
        <f>IF(O21=A10,B10,0)+IF(O21=A11,B11,0)+IF(O21=A12,B12,0)+IF(O21=A13,B13,0)+IF(O21=A14,B14,0)+IF(O21=A15,B15,0)+IF(O21=A16,B16,0)+IF(O21=A17,B17,0)+IF(O21=A18,B18,0)+IF(O21=A19,B19,0)+IF(O21=A20,B20,0)+IF(O21=A21,B21,0)+IF(O21=A22,B22,0)+IF(O21=A23,B23,0)+IF(O21=A24,B24,0)+IF(O21=A25,B25,0)+IF(O21=A26,B26,0)+IF(O21=A27,B27,0)+IF(O21=A28,B28,0)+IF(O21=A29,B29,0)</f>
        <v>57</v>
      </c>
      <c r="Q21" s="1">
        <f>[2]DB!BF21</f>
        <v>0</v>
      </c>
      <c r="R21" s="1">
        <f>IF(O21=A10,D10,0)+IF(O21=A11,D11,0)+IF(O21=A12,D12,0)+IF(O21=A13,D13,0)+IF(O21=A14,D14,0)+IF(O21=A15,D15,0)+IF(O21=A16,D16,0)+IF(O21=A17,D17,0)+IF(O21=A18,D18,0)+IF(O21=A19,D19,0)+IF(O21=A20,D20,0)+IF(O21=A21,D21,0)+IF(O21=A22,D22,0)+IF(O21=A23,D23,0)+IF(O21=A24,D24,0)+IF(O21=A25,D25,0)+IF(O21=A26,D26,0)+IF(O21=A27,D27,0)+IF(O21=A28,D28,0)+IF(O21=A29,D29,0)</f>
        <v>0</v>
      </c>
      <c r="S21" s="1">
        <f>[2]DB!BG21</f>
        <v>0</v>
      </c>
      <c r="T21" s="1">
        <f>IF(O21=A10,F10,0)+IF(O21=A11,F11,0)+IF(O21=A12,F12,0)+IF(O21=A13,F13,0)+IF(O21=A14,F14,0)+IF(O21=A15,F15,0)+IF(O21=A16,F16,0)+IF(O21=A17,F17,0)+IF(O21=A18,F18,0)+IF(O21=A19,F19,0)+IF(O21=A20,F20,0)+IF(O21=A21,F21,0)+IF(O21=A22,F22,0)+IF(O21=A23,F23,0)+IF(O21=A24,F24,0)+IF(O21=A25,F25,0)+IF(O21=A26,F26,0)+IF(O21=A27,F27,0)+IF(O21=A28,F28,0)+IF(O21=A29,F29,0)</f>
        <v>0</v>
      </c>
      <c r="U21" s="1">
        <f>[2]DB!BH21</f>
        <v>0</v>
      </c>
      <c r="V21" s="1">
        <f>IF(O21=A10,H10,0)+IF(O21=A11,H11,0)+IF(O21=A12,H12,0)+IF(O21=A13,H13,0)+IF(O21=A14,H14,0)+IF(O21=A15,H15,0)+IF(O21=A16,H16,0)+IF(O21=A17,H17,0)+IF(O21=A18,H18,0)+IF(O21=A19,H19,0)+IF(O21=A20,H20,0)+IF(O21=A21,H21,0)+IF(O21=A22,H22,0)+IF(O21=A23,H23,0)+IF(O21=A24,H24,0)+IF(O21=A25,H25,0)+IF(O21=A26,H26,0)+IF(O21=A27,H27,0)+IF(O21=A28,H28,0)+IF(O21=A29,H29,0)</f>
        <v>0</v>
      </c>
      <c r="W21" s="1">
        <f t="shared" si="12"/>
        <v>0</v>
      </c>
      <c r="X21" s="1">
        <f>[2]DB!BI21</f>
        <v>0</v>
      </c>
      <c r="Y21" s="1">
        <f>IF(O21=A10,K10,0)+IF(O21=A11,K11,0)+IF(O21=A12,K12,0)+IF(O21=A13,K13,0)+IF(O21=A14,K14,0)+IF(O21=A15,K15,0)+IF(O21=A16,K16,0)+IF(O21=A17,K17,0)+IF(O21=A18,K18,0)+IF(O21=A19,K19,0)+IF(O21=A20,K20,0)+IF(O21=A21,K21,0)+IF(O21=A22,K22,0)+IF(O21=A23,K23,0)+IF(O21=A24,K24,0)+IF(O21=A25,K25,0)+IF(O21=A26,K26,0)+IF(O21=A27,K27,0)+IF(O21=A28,K28,0)+IF(O21=A29,K29,0)</f>
        <v>0</v>
      </c>
      <c r="Z21" s="1">
        <f t="shared" si="13"/>
        <v>0</v>
      </c>
      <c r="AA21" s="1">
        <f>[2]DB!BJ21</f>
        <v>71</v>
      </c>
      <c r="AB21" s="1">
        <f>RANK(AA21,AA10:AA29,0)</f>
        <v>10</v>
      </c>
      <c r="AC21" s="1" t="str">
        <f>'1. Division'!AB23</f>
        <v/>
      </c>
      <c r="AD21" s="1" t="e">
        <f t="shared" si="1"/>
        <v>#VALUE!</v>
      </c>
      <c r="AE21" s="1" t="e">
        <f>RANK(AD21,AD10:AD29,0)</f>
        <v>#VALUE!</v>
      </c>
      <c r="AF21" s="1">
        <f>[2]DB!BK21</f>
        <v>27</v>
      </c>
      <c r="AG21" s="1">
        <f>RANK(AF21,AF10:AF29,0)</f>
        <v>3</v>
      </c>
      <c r="AH21" s="1" t="str">
        <f>'1. Division'!AB29</f>
        <v/>
      </c>
      <c r="AI21" s="1" t="e">
        <f t="shared" si="2"/>
        <v>#VALUE!</v>
      </c>
      <c r="AJ21" s="1" t="e">
        <f>RANK(AI21,AI10:AI29,0)</f>
        <v>#VALUE!</v>
      </c>
      <c r="AK21" s="1">
        <f>[2]DB!BL21</f>
        <v>92</v>
      </c>
      <c r="AL21" s="1">
        <f>RANK(AK21,AK10:AK29,0)</f>
        <v>15</v>
      </c>
      <c r="AM21" s="1" t="str">
        <f>'1. Division'!AB35</f>
        <v/>
      </c>
      <c r="AN21" s="1" t="e">
        <f t="shared" si="3"/>
        <v>#VALUE!</v>
      </c>
      <c r="AO21" s="1" t="e">
        <f>RANK(AN21,AN10:AN29,0)</f>
        <v>#VALUE!</v>
      </c>
      <c r="AP21" s="1">
        <f t="shared" si="14"/>
        <v>28</v>
      </c>
      <c r="AQ21" s="1" t="e">
        <f t="shared" si="15"/>
        <v>#VALUE!</v>
      </c>
      <c r="AR21" s="1">
        <f>[2]DB!BA21</f>
        <v>12</v>
      </c>
      <c r="AS21" s="1" t="e">
        <f>RANK(AQ21,AQ10:AQ29,1)+AT21</f>
        <v>#VALUE!</v>
      </c>
      <c r="AT21" s="1" t="e">
        <f>IF(AQ21=AQ10,IF(AD21=AD10,IF(AI21=AI10,IF(AN21=AN10,0,IF(AN21&lt;AN10,1,0)),IF(AI21&lt;AI10,1,0)),IF(AD21&lt;AD10,1,0)),0)+IF(AQ21=AQ11,IF(AD21=AD11,IF(AI21=AI11,IF(AN21=AN11,0,IF(AN21&lt;AN11,1,0)),IF(AI21&lt;AI11,1,0)),IF(AD21&lt;AD11,1,0)),0)+IF(AQ21=AQ12,IF(AD21=AD12,IF(AI21=AI12,IF(AN21=AN12,0,IF(AN21&lt;AN12,1,0)),IF(AI21&lt;AI12,1,0)),IF(AD21&lt;AD12,1,0)),0)+IF(AQ21=AQ13,IF(AD21=AD13,IF(AI21=AI13,IF(AN21=AN13,0,IF(AN21&lt;AN13,1,0)),IF(AI21&lt;AI13,1,0)),IF(AD21&lt;AD13,1,0)),0)+IF(AQ21=AQ14,IF(AD21=AD14,IF(AI21=AI14,IF(AN21=AN14,0,IF(AN21&lt;AN14,1,0)),IF(AI21&lt;AI14,1,0)),IF(AD21&lt;AD14,1,0)),0)+IF(AQ21=AQ15,IF(AD21=AD15,IF(AI21=AI15,IF(AN21=AN15,0,IF(AN21&lt;AN15,1,0)),IF(AI21&lt;AI15,1,0)),IF(AD21&lt;AD15,1,0)),0)+IF(AQ21=AQ16,IF(AD21=AD16,IF(AI21=AI16,IF(AN21=AN16,0,IF(AN21&lt;AN16,1,0)),IF(AI21&lt;AI16,1,0)),IF(AD21&lt;AD16,1,0)),0)+AU21+AV21</f>
        <v>#VALUE!</v>
      </c>
      <c r="AU21" s="1" t="e">
        <f>IF(AQ21=AQ17,IF(AD21=AD17,IF(AI21=AI17,IF(AN21=AN17,0,IF(AN21&lt;AN17,1,0)),IF(AI21&lt;AI17,1,0)),IF(AD21&lt;AD17,1,0)),0)+IF(AQ21=AQ18,IF(AD21=AD18,IF(AI21=AI18,IF(AN21=AN18,0,IF(AN21&lt;AN18,1,0)),IF(AI21&lt;AI18,1,0)),IF(AD21&lt;AD18,1,0)),0)+IF(AQ21=AQ19,IF(AD21=AD19,IF(AI21=AI19,IF(AN21=AN19,0,IF(AN21&lt;AN19,1,0)),IF(AI21&lt;AI19,1,0)),IF(AD21&lt;AD19,1,0)),0)+IF(AQ21=AQ20,IF(AD21=AD20,IF(AI21=AI20,IF(AN21=AN20,0,IF(AN21&lt;AN20,1,0)),IF(AI21&lt;AI20,1,0)),IF(AD21&lt;AD20,1,0)),0)+IF(AQ21=AQ21,IF(AD21=AD21,IF(AI21=AI21,IF(AN21=AN21,0,IF(AN21&lt;AN21,1,0)),IF(AI21&lt;AI21,1,0)),IF(AD21&lt;AD21,1,0)),0)+IF(AQ21=AQ22,IF(AD21=AD22,IF(AI21=AI22,IF(AN21=AN22,0,IF(AN21&lt;AN22,1,0)),IF(AI21&lt;AI22,1,0)),IF(AD21&lt;AD22,1,0)),0)+IF(AQ21=AQ23,IF(AD21=AD23,IF(AI21=AI23,IF(AN21=AN23,0,IF(AN21&lt;AN23,1,0)),IF(AI21&lt;AI23,1,0)),IF(AD21&lt;AD23,1,0)),0)</f>
        <v>#VALUE!</v>
      </c>
      <c r="AV21" s="1" t="e">
        <f>IF(AQ21=AQ24,IF(AD21=AD24,IF(AI21=AI24,IF(AN21=AN24,0,IF(AN21&lt;AN24,1,0)),IF(AI21&lt;AI24,1,0)),IF(AD21&lt;AD24,1,0)),0)+IF(AQ21=AQ25,IF(AD21=AD25,IF(AI21=AI25,IF(AN21=AN25,0,IF(AN21&lt;AN25,1,0)),IF(AI21&lt;AI25,1,0)),IF(AD21&lt;AD25,1,0)),0)+IF(AQ21=AQ26,IF(AD21=AD26,IF(AI21=AI26,IF(AN21=AN26,0,IF(AN21&lt;AN26,1,0)),IF(AI21&lt;AI26,1,0)),IF(AD21&lt;AD26,1,0)),0)+IF(AQ21=AQ27,IF(AD21=AD27,IF(AI21=AI27,IF(AN21=AN27,0,IF(AN21&lt;AN27,1,0)),IF(AI21&lt;AI27,1,0)),IF(AD21&lt;AD27,1,0)),0)+IF(AQ21=AQ28,IF(AD21=AD28,IF(AI21=AI28,IF(AN21=AN28,0,IF(AN21&lt;AN28,1,0)),IF(AI21&lt;AI28,1,0)),IF(AD21&lt;AD28,1,0)),0)+IF(AQ21=AQ29,IF(AD21=AD29,IF(AI21=AI29,IF(AN21=AN29,0,IF(AN21&lt;AN29,1,0)),IF(AI21&lt;AI29,1,0)),IF(AD21&lt;AD29,1,0)),0)</f>
        <v>#VALUE!</v>
      </c>
      <c r="AW21" s="1" t="e">
        <f>IF(AND(AS21=AS10,P21&gt;P10),1,0)+IF(AND(AS21=AS11,P21&gt;P11),1,0)+IF(AND(AS21=AS12,P21&gt;P12),1,0)+IF(AND(AS21=AS13,P21&gt;P13),1,0)+IF(AND(AS21=AS14,P21&gt;P14),1,0)+IF(AND(AS21=AS15,P21&gt;P15),1,0)+IF(AND(AS21=AS16,P21&gt;P16),1,0)+IF(AND(AS21=AS17,P21&gt;P17),1,0)+IF(AND(AS21=AS18,P21&gt;P18),1,0)+IF(AND(AS21=AS19,P21&gt;P19),1,0)+IF(AND(AS21=AS20,P21&gt;P20),1,0)+IF(AND(AS21=AS21,P21&gt;P21),1,0)+IF(AND(AS21=AS22,P21&gt;P22),1,0)+IF(AND(AS21=AS23,P21&gt;P23),1,0)+IF(AND(AS21=AS24,P21&gt;P24),1,0)+IF(AND(AS21=AS25,P21&gt;P25),1,0)+IF(AND(AS21=AS26,P21&gt;P26),1,0)+IF(AND(AS21=AS27,P21&gt;P27),1,0)+IF(AND(AS21=AS28,P21&gt;P28),1,0)+IF(AND(AS21=AS29,P21&gt;P29),1,0)+AS21</f>
        <v>#VALUE!</v>
      </c>
      <c r="AX21" s="1" t="e">
        <f t="shared" si="16"/>
        <v>#VALUE!</v>
      </c>
      <c r="AY21" s="1" t="e">
        <f>IF(OR(R21=1,T21=1),0,IF(RANK(AX21,AX10:AX71,0)=1,10,IF(RANK(AX21,AX10:AX71,0)=2,5,IF(RANK(AX21,AX10:AX71,0)=3,4,IF(RANK(AX21,AX10:AX71,0)=4,3,IF(RANK(AX21,AX10:AX71,0)=5,2,0))))))</f>
        <v>#VALUE!</v>
      </c>
      <c r="AZ21" s="100" t="e">
        <f>IF(AW10=12,AR10,0)+IF(AW11=12,AR11,0)+IF(AW12=12,AR12,0)+IF(AW13=12,AR13,0)+IF(AW14=12,AR14,0)+IF(AW15=12,AR15,0)+IF(AW16=12,AR16,0)+IF(AW17=12,AR17,0)+IF(AW18=12,AR18,0)+IF(AW19=12,AR19,0)+IF(AW20=12,AR20,0)+IF(AW21=12,AR21,0)+IF(AW22=12,AR22,0)+IF(AW23=12,AR23,0)+IF(AW24=12,AR24,0)+IF(AW25=12,AR25,0)+IF(AW26=12,AR26,0)+IF(AW27=12,AR27,0)+IF(AW28=12,AR28,0)+IF(AW29=12,AR29,0)</f>
        <v>#VALUE!</v>
      </c>
      <c r="BA21" s="98" t="e">
        <f>IF(AW10=12,AS10,0)+IF(AW11=12,AS11,0)+IF(AW12=12,AS12,0)+IF(AW13=12,AS13,0)+IF(AW14=12,AS14,0)+IF(AW15=12,AS15,0)+IF(AW16=12,AS16,0)+IF(AW17=12,AS17,0)+IF(AW18=12,AS18,0)+IF(AW19=12,AS19,0)+IF(AW20=12,AS20,0)+IF(AW21=12,AS21,0)+IF(AW22=12,AS22,0)+IF(AW23=12,AS23,0)+IF(AW24=12,AS24,0)+IF(AW25=12,AS25,0)+IF(AW26=12,AS26,0)+IF(AW27=12,AS27,0)+IF(AW28=12,AS28,0)+IF(AW29=12,AS29,0)</f>
        <v>#VALUE!</v>
      </c>
      <c r="BB21" s="98" t="e">
        <f>IF(AW10=12,O10,IF(AW11=12,O11,IF(AW12=12,O12,IF(AW13=12,O13,IF(AW14=12,O14,IF(AW15=12,O15,IF(AW16=12,O16,BC21)))))))</f>
        <v>#VALUE!</v>
      </c>
      <c r="BC21" s="98" t="e">
        <f>IF(AW17=12,O17,IF(AW18=12,O18,IF(AW19=12,O19,IF(AW20=12,O20,IF(AW21=12,O21,IF(AW22=12,O22,IF(AW23=12,O23,BD21)))))))</f>
        <v>#VALUE!</v>
      </c>
      <c r="BD21" s="98" t="e">
        <f>IF(AW24=12,O24,IF(AW25=12,O25,IF(AW26=12,O26,IF(AW27=12,O27,IF(AW28=12,O28,IF(AW29=12,O29,""))))))</f>
        <v>#VALUE!</v>
      </c>
      <c r="BE21" s="98" t="e">
        <f>IF(AW10=12,P10,0)+IF(AW11=12,P11,0)+IF(AW12=12,P12,0)+IF(AW13=12,P13,0)+IF(AW14=12,P14,0)+IF(AW15=12,P15,0)+IF(AW16=12,P16,0)+IF(AW17=12,P17,0)+IF(AW18=12,P18,0)+IF(AW19=12,P19,0)+IF(AW20=12,P20,0)+IF(AW21=12,P21,0)+IF(AW22=12,P22,0)+IF(AW23=12,P23,0)+IF(AW24=12,P24,0)+IF(AW25=12,P25,0)+IF(AW26=12,P26,0)+IF(AW27=12,P27,0)+IF(AW28=12,P28,0)+IF(AW29=12,P29,0)</f>
        <v>#VALUE!</v>
      </c>
      <c r="BF21" s="98" t="e">
        <f>IF(AW10=12,R10,0)+IF(AW11=12,R11,0)+IF(AW12=12,R12,0)+IF(AW13=12,R13,0)+IF(AW14=12,R14,0)+IF(AW15=12,R15,0)+IF(AW16=12,R16,0)+IF(AW17=12,R17,0)+IF(AW18=12,R18,0)+IF(AW19=12,R19,0)+IF(AW20=12,R20,0)+IF(AW21=12,R21,0)+IF(AW22=12,R22,0)+IF(AW23=12,R23,0)+IF(AW24=12,R24,0)+IF(AW25=12,R25,0)+IF(AW26=12,R26,0)+IF(AW27=12,R27,0)+IF(AW28=12,R28,0)+IF(AW29=12,R29,0)</f>
        <v>#VALUE!</v>
      </c>
      <c r="BG21" s="98" t="e">
        <f>IF(AW10=12,T10,0)+IF(AW11=12,T11,0)+IF(AW12=12,T12,0)+IF(AW13=12,T13,0)+IF(AW14=12,T14,0)+IF(AW15=12,T15,0)+IF(AW16=12,T16,0)+IF(AW17=12,T17,0)+IF(AW18=12,T18,0)+IF(AW19=12,T19,0)+IF(AW20=12,T20,0)+IF(AW21=12,T21,0)+IF(AW22=12,T22,0)+IF(AW23=12,T23,0)+IF(AW24=12,T24,0)+IF(AW25=12,T25,0)+IF(AW26=12,T26,0)+IF(AW27=12,T27,0)+IF(AW28=12,T28,0)+IF(AW29=12,T29,0)</f>
        <v>#VALUE!</v>
      </c>
      <c r="BH21" s="98" t="e">
        <f>IF(AW10=12,W10,0)+IF(AW11=12,W11,0)+IF(AW12=12,W12,0)+IF(AW13=12,W13,0)+IF(AW14=12,W14,0)+IF(AW15=12,W15,0)+IF(AW16=12,W16,0)+IF(AW17=12,W17,0)+IF(AW18=12,W18,0)+IF(AW19=12,W19,0)+IF(AW20=12,W20,0)+IF(AW21=12,W21,0)+IF(AW22=12,W22,0)+IF(AW23=12,W23,0)+IF(AW24=12,W24,0)+IF(AW25=12,W25,0)+IF(AW26=12,W26,0)+IF(AW27=12,W27,0)+IF(AW28=12,W28,0)+IF(AW29=12,W29,0)</f>
        <v>#VALUE!</v>
      </c>
      <c r="BI21" s="98" t="e">
        <f>IF(AW10=12,Z10,0)+IF(AW11=12,Z11,0)+IF(AW12=12,Z12,0)+IF(AW13=12,Z13,0)+IF(AW14=12,Z14,0)+IF(AW15=12,Z15,0)+IF(AW16=12,Z16,0)+IF(AW17=12,Z17,0)+IF(AW18=12,Z18,0)+IF(AW19=12,Z19,0)+IF(AW20=12,Z20,0)+IF(AW21=12,Z21,0)+IF(AW22=12,Z22,0)+IF(AW23=12,Z23,0)+IF(AW24=12,Z24,0)+IF(AW25=12,Z25,0)+IF(AW26=12,Z26,0)+IF(AW27=12,Z27,0)+IF(AW28=12,Z28,0)+IF(AW29=12,Z29,0)</f>
        <v>#VALUE!</v>
      </c>
      <c r="BJ21" s="98" t="e">
        <f>IF(AW10=12,AD10,0)+IF(AW11=12,AD11,0)+IF(AW12=12,AD12,0)+IF(AW13=12,AD13,0)+IF(AW14=12,AD14,0)+IF(AW15=12,AD15,0)+IF(AW16=12,AD16,0)+IF(AW17=12,AD17,0)+IF(AW18=12,AD18,0)+IF(AW19=12,AD19,0)+IF(AW20=12,AD20,0)+IF(AW21=12,AD21,0)+IF(AW22=12,AD22,0)+IF(AW23=12,AD23,0)+IF(AW24=12,AD24,0)+IF(AW25=12,AD25,0)+IF(AW26=12,AD26,0)+IF(AW27=12,AD27,0)+IF(AW28=12,AD28,0)+IF(AW29=12,AD29,0)</f>
        <v>#VALUE!</v>
      </c>
      <c r="BK21" s="98" t="e">
        <f>IF(AW10=12,AI10,0)+IF(AW11=12,AI11,0)+IF(AW12=12,AI12,0)+IF(AW13=12,AI13,0)+IF(AW14=12,AI14,0)+IF(AW15=12,AI15,0)+IF(AW16=12,AI16,0)+IF(AW17=12,AI17,0)+IF(AW18=12,AI18,0)+IF(AW19=12,AI19,0)+IF(AW20=12,AI20,0)+IF(AW21=12,AI21,0)+IF(AW22=12,AI22,0)+IF(AW23=12,AI23,0)+IF(AW24=12,AI24,0)+IF(AW25=12,AI25,0)+IF(AW26=12,AI26,0)+IF(AW27=12,AI27,0)+IF(AW28=12,AI28,0)+IF(AW29=12,AI29,0)</f>
        <v>#VALUE!</v>
      </c>
      <c r="BL21" s="99" t="e">
        <f>IF(AW10=12,AN10,0)+IF(AW11=12,AN11,0)+IF(AW12=12,AN12,0)+IF(AW13=12,AN13,0)+IF(AW14=12,AN14,0)+IF(AW15=12,AN15,0)+IF(AW16=12,AN16,0)+IF(AW17=12,AN17,0)+IF(AW18=12,AN18,0)+IF(AW19=12,AN19,0)+IF(AW20=12,AN20,0)+IF(AW21=12,AN21,0)+IF(AW22=12,AN22,0)+IF(AW23=12,AN23,0)+IF(AW24=12,AN24,0)+IF(AW25=12,AN25,0)+IF(AW26=12,AN26,0)+IF(AW27=12,AN27,0)+IF(AW28=12,AN28,0)+IF(AW29=12,AN29,0)</f>
        <v>#VALUE!</v>
      </c>
      <c r="BM21" s="98" t="str">
        <f>[2]DB!CX21</f>
        <v>Jesper</v>
      </c>
      <c r="BN21" s="98">
        <f>IF(BM21=O10,P10,0)+IF(BM21=O11,P11,0)+IF(BM21=O12,P12,0)+IF(BM21=O13,P13,0)+IF(BM21=O14,P14,0)+IF(BM21=O15,P15,0)+IF(BM21=O16,P16,0)+IF(BM21=O17,P17,0)+IF(BM21=O18,P18,0)+IF(BM21=O19,P19,0)+IF(BM21=O20,P20,0)+IF(BM21=O21,P21,0)+IF(BM21=O22,P22,0)+IF(BM21=O23,P23,0)+IF(BM21=O24,P24,0)+IF(BM21=O25,P25,0)+IF(BM21=O26,P26,0)+IF(BM21=O27,P27,0)+IF(BM21=O28,P28,0)+IF(BM21=O29,P29,0)+IF(BM21=O31,P31,0)+IF(BM21=O32,P32,0)+IF(BM21=O33,P33,0)+IF(BM21=O34,P34,0)+IF(BM21=O35,P35,0)+IF(BM21=O36,P36,0)+IF(BM21=O37,P37,0)+IF(BM21=O38,P38,0)+IF(BM21=O39,P39,0)+IF(BM21=O40,P40,0)+BO21</f>
        <v>26</v>
      </c>
      <c r="BO21" s="98">
        <f>IF(BM21=O41,P41,0)+IF(BM21=O42,P42,0)+IF(BM21=O43,P43,0)+IF(BM21=O44,P44,0)+IF(BM21=O45,P45,0)+IF(BM21=O46,P46,0)+IF(BM21=O47,P47,0)+IF(BM21=O48,P48,0)+IF(BM21=O49,P49,0)+IF(BM21=O50,P50,0)+IF(BM21=O52,P52,0)+IF(BM21=O53,P53,0)+IF(BM21=O54,P54,0)+IF(BM21=O55,P55,0)+IF(BM21=O56,P56,0)+IF(BM21=O57,P57,0)+IF(BM21=O58,P58,0)+IF(BM21=O59,P59,0)+IF(BM21=O60,P60,0)+IF(BM21=O61,P61,0)+IF(BM21=O62,P62,0)+IF(BM21=O63,P63,0)+IF(BM21=O64,P64,0)+IF(BM21=O65,P65,0)+IF(BM21=O66,P66,0)+IF(BM21=O67,P67,0)+IF(BM21=O68,P68,0)+IF(BM21=O69,P69,0)+IF(BM21=O70,P70,0)+IF(BM21=O71,P71,0)</f>
        <v>26</v>
      </c>
      <c r="BP21" s="98">
        <f>[2]DB!DF21</f>
        <v>0</v>
      </c>
      <c r="BQ21" s="98">
        <f>IF(BM21=O10,R10,0)+IF(BM21=O11,R11,0)+IF(BM21=O12,R12,0)+IF(BM21=O13,R13,0)+IF(BM21=O14,R14,0)+IF(BM21=O15,R15,0)+IF(BM21=O16,R16,0)+IF(BM21=O17,R17,0)+IF(BM21=O18,R18,0)+IF(BM21=O19,R19,0)+IF(BM21=O20,R20,0)+IF(BM21=O21,R21,0)+IF(BM21=O22,R22,0)+IF(BM21=O23,R23,0)+IF(BM21=O24,R24,0)+IF(BM21=O25,R25,0)+IF(BM21=O26,R26,0)+IF(BM21=O27,R27,0)+IF(BM21=O28,R28,0)+IF(BM21=O29,R29,0)+IF(BM21=O31,R31,0)+IF(BM21=O32,R32,0)+IF(BM21=O33,R33,0)+IF(BM21=O34,R34,0)+IF(BM21=O35,R35,0)+IF(BM21=O36,R36,0)+IF(BM21=O37,R37,0)+IF(BM21=O38,R38,0)+IF(BM21=O39,R39,0)+IF(BM21=O40,R40,0)+BR21</f>
        <v>0</v>
      </c>
      <c r="BR21" s="98">
        <f>IF(BM21=O41,R41,0)+IF(BM21=O42,R42,0)+IF(BM21=O43,R43,0)+IF(BM21=O44,R44,0)+IF(BM21=O45,R45,0)+IF(BM21=O46,R46,0)+IF(BM21=O47,R47,0)+IF(BM21=O48,R48,0)+IF(BM21=O49,R49,0)+IF(BM21=O50,R50,0)+IF(BM21=O52,R52,0)+IF(BM21=O53,R53,0)+IF(BM21=O54,R54,0)+IF(BM21=O55,R55,0)+IF(BM21=O56,R56,0)+IF(BM21=O57,R57,0)+IF(BM21=O58,R58,0)+IF(BM21=O59,R59,0)+IF(BM21=O60,R60,0)+IF(BM21=O61,R61,0)+IF(BM21=O62,R62,0)+IF(BM21=O63,R63,0)+IF(BM21=O64,R64,0)+IF(BM21=O65,R65,0)+IF(BM21=O66,R66,0)+IF(BM21=O67,R67,0)+IF(BM21=O68,R68,0)+IF(BM21=O69,R69,0)+IF(BM21=O70,R70,0)+IF(BM21=O71,R71,0)</f>
        <v>0</v>
      </c>
      <c r="BS21" s="98">
        <v>0</v>
      </c>
      <c r="BT21" s="98">
        <f>IF(BM21=O10,T10,0)+IF(BM21=O11,T11,0)+IF(BM21=O12,T12,0)+IF(BM21=O13,T13,0)+IF(BM21=O14,T14,0)+IF(BM21=O15,T15,0)+IF(BM21=O16,T16,0)+IF(BM21=O17,T17,0)+IF(BM21=O18,T18,0)+IF(BM21=O19,T19,0)+IF(BM21=O20,T20,0)+IF(BM21=O21,T21,0)+IF(BM21=O22,T22,0)+IF(BM21=O23,T23,0)+IF(BM21=O24,T24,0)+IF(BM21=O25,T25,0)+IF(BM21=O26,T26,0)+IF(BM21=O27,T27,0)+IF(BM21=O28,T28,0)+IF(BM21=O29,T29,0)+IF(BM21=O31,T31,0)+IF(BM21=O32,T32,0)+IF(BM21=O33,T33,0)+IF(BM21=O34,T34,0)+IF(BM21=O35,T35,0)+IF(BM21=O36,T36,0)+IF(BM21=O37,T37,0)+IF(BM21=O38,T38,0)+IF(BM21=O39,T39,0)+IF(BM21=O40,T40,0)+BU21</f>
        <v>0</v>
      </c>
      <c r="BU21" s="98">
        <f>IF(BM21=O41,T41,0)+IF(BM21=O42,T42,0)+IF(BM21=O43,T43,0)+IF(BM21=O44,T44,0)+IF(BM21=O45,T45,0)+IF(BM21=O46,T46,0)+IF(BM21=O47,T47,0)+IF(BM21=O48,T48,0)+IF(BM21=O49,T49,0)+IF(BM21=O50,T50,0)+IF(BM21=O52,T52,0)+IF(BM21=O53,T53,0)+IF(BM21=O54,T54,0)+IF(BM21=O55,T55,0)+IF(BM21=O56,T56,0)+IF(BM21=O57,T57,0)+IF(BM21=O58,T58,0)+IF(BM21=O59,T59,0)+IF(BM21=O60,T60,0)+IF(BM21=O61,T61,0)+IF(BM21=O62,T62,0)+IF(BM21=O63,T63,0)+IF(BM21=O64,T64,0)+IF(BM21=O65,T65,0)+IF(BM21=O66,T66,0)+IF(BM21=O67,T67,0)+IF(BM21=O68,T68,0)+IF(BM21=O69,T69,0)+IF(BM21=O70,T70,0)+IF(BM21=O71,T71,0)</f>
        <v>0</v>
      </c>
      <c r="BV21" s="98">
        <f>[2]DB!DJ21</f>
        <v>0</v>
      </c>
      <c r="BW21" s="98" t="e">
        <f>IF(AND(BQ21=0,BT21=0),IF(BM21=O10,AY10,0)+IF(BM21=O11,AY11,0)+IF(BM21=O12,AY12,0)+IF(BM21=O13,AY13,0)+IF(BM21=O14,AY14,0)+IF(BM21=O15,AY15,0)+IF(BM21=O16,AY16,0)+IF(BM21=O17,AY17,0)+IF(BM21=O18,AY18,0)+IF(BM21=O19,AY19,0)+IF(BM21=O20,AY20,0)+IF(BM21=O21,AY21,0)+IF(BM21=O22,AY22,0)+IF(BM21=O23,AY23,0)+IF(BM21=O24,AY24,0)+IF(BM21=O25,AY25,0)+IF(BM21=O26,AY26,0)+IF(BM21=O27,AY27,0)+IF(BM21=O28,AY28,0)+IF(BM21=O29,AY29,0)+IF(BM21=O31,AY31,0)+IF(BM21=O32,AY32,0)+IF(BM21=O33,AY33,0)+IF(BM21=O34,AY34,0)+IF(BM21=O35,AY35,0)+IF(BM21=O36,AY36,0)+IF(BM21=O37,AY37,0)+IF(BM21=O38,AY38,0)+IF(BM21=O39,AY39,0)+IF(BM21=O40,AY40,0)+BX21,0)</f>
        <v>#VALUE!</v>
      </c>
      <c r="BX21" s="98" t="e">
        <f>IF(BM21=O41,AY41,0)+IF(BM21=O42,AY42,0)+IF(BM21=O43,AY43,0)+IF(BM21=O44,AY44,0)+IF(BM21=O45,AY45,0)+IF(BM21=O46,AY46,0)+IF(BM21=O47,AY47,0)+IF(BM21=O48,AY48,0)+IF(BM21=O49,AY49,0)+IF(BM21=O50,AY50,0)+IF(BM21=O52,AY52,0)+IF(BM21=O53,AY53,0)+IF(BM21=O54,AY54,0)+IF(BM21=O55,AY55,0)+IF(BM21=O56,AY56,0)+IF(BM21=O57,AY57,0)+IF(BM21=O58,AY58,0)+IF(BM21=O59,AY59,0)+IF(BM21=O60,AY60,0)+IF(BM21=O61,AY61,0)+IF(BM21=O62,AY62,0)+IF(BM21=O63,AY63,0)+IF(BM21=O64,AY64,0)+IF(BM21=O65,AY65,0)+IF(BM21=O66,AY66,0)+IF(BM21=O67,AY67,0)+IF(BM21=O68,AY68,0)+IF(BM21=O69,AY69,0)+IF(BM21=O70,AY70,0)+IF(BM21=O71,AY71,0)</f>
        <v>#VALUE!</v>
      </c>
      <c r="BY21" s="98">
        <f>[2]DB!DL21</f>
        <v>1</v>
      </c>
      <c r="BZ21" s="98" t="e">
        <f t="shared" si="4"/>
        <v>#VALUE!</v>
      </c>
      <c r="CA21" s="98">
        <f>[2]DB!DN21</f>
        <v>1</v>
      </c>
      <c r="CB21" s="98" t="e">
        <f t="shared" si="5"/>
        <v>#VALUE!</v>
      </c>
      <c r="CC21" s="98">
        <f>[2]DB!DP21</f>
        <v>0</v>
      </c>
      <c r="CD21" s="98" t="e">
        <f t="shared" si="6"/>
        <v>#VALUE!</v>
      </c>
      <c r="CE21" s="98">
        <f>[2]DB!DR21</f>
        <v>1</v>
      </c>
      <c r="CF21" s="98" t="e">
        <f t="shared" si="7"/>
        <v>#VALUE!</v>
      </c>
      <c r="CG21" s="98">
        <f>[2]DB!DT21</f>
        <v>0</v>
      </c>
      <c r="CH21" s="98" t="e">
        <f t="shared" si="8"/>
        <v>#VALUE!</v>
      </c>
      <c r="CI21" s="98">
        <f>[2]DB!DV21</f>
        <v>18</v>
      </c>
      <c r="CJ21" s="98" t="e">
        <f t="shared" si="17"/>
        <v>#VALUE!</v>
      </c>
      <c r="CK21" s="98" t="e">
        <f t="shared" si="18"/>
        <v>#VALUE!</v>
      </c>
      <c r="CL21" s="98" t="e">
        <f>RANK(CJ21,CJ10:CJ69,0)</f>
        <v>#VALUE!</v>
      </c>
      <c r="CM21" s="98" t="e">
        <f>IF(AND(CL21=CL10,CK21&lt;CK10),1,0)+IF(AND(CL21=CL11,CK21&lt;CK11),1,0)+IF(AND(CL21=CL12,CK21&lt;CK12),1,0)+IF(AND(CL21=CL13,CK21&lt;CK13),1,0)+IF(AND(CL21=CL14,CK21&lt;CK14),1,0)+IF(AND(CL21=CL15,CK21&lt;CK15),1,0)+IF(AND(CL21=CL16,CK21&lt;CK16),1,0)+IF(AND(CL21=CL17,CK21&lt;CK17),1,0)+IF(AND(CL21=CL18,CK21&lt;CK18),1,0)+IF(AND(CL21=CL19,CK21&lt;CK19),1,0)+IF(AND(CL21=CL20,CK21&lt;CK20),1,0)+IF(AND(CL21=CL21,CK21&lt;CK21),1,0)+IF(AND(CL21=CL22,CK21&lt;CK22),1,0)+IF(AND(CL21=CL23,CK21&lt;CK23),1,0)+IF(AND(CL21=CL24,CK21&lt;CK24),1,0)+IF(AND(CL21=CL25,CK21&lt;CK25),1,0)+IF(AND(CL21=CL26,CK21&lt;CK26),1,0)+IF(AND(CL21=CL27,CK21&lt;CK27),1,0)+IF(AND(CL21=CL28,CK21&lt;CK28),1,0)+IF(AND(CL21=CL29,CK21&lt;CK29),1,0)+CN21+CO21</f>
        <v>#VALUE!</v>
      </c>
      <c r="CN21" s="98" t="e">
        <f>IF(AND(CL21=CL30,CK21&lt;CK30),1,0)+IF(AND(CL21=CL31,CK21&lt;CK31),1,0)+IF(AND(CL21=CL32,CK21&lt;CK32),1,0)+IF(AND(CL21=CL33,CK21&lt;CK33),1,0)+IF(AND(CL21=CL34,CK21&lt;CK34),1,0)+IF(AND(CL21=CL35,CK21&lt;CK35),1,0)+IF(AND(CL21=CL36,CK21&lt;CK36),1,0)+IF(AND(CL21=CL37,CK21&lt;CK37),1,0)+IF(AND(CL21=CL38,CK21&lt;CK38),1,0)+IF(AND(CL21=CL39,CK21&lt;CK39),1,0)+IF(AND(CL21=CL40,CK21&lt;CK40),1,0)+IF(AND(CL21=CL41,CK21&lt;CK41),1,0)+IF(AND(CL21=CL42,CK21&lt;CK42),1,0)+IF(AND(CL21=CL43,CK21&lt;CK43),1,0)+IF(AND(CL21=CL44,CK21&lt;CK44),1,0)+IF(AND(CL21=CL45,CK21&lt;CK45),1,0)+IF(AND(CL21=CL46,CK21&lt;CK46),1,0)+IF(AND(CL21=CL47,CK21&lt;CK47),1,0)+IF(AND(CL21=CL48,CK21&lt;CK48),1,0)+IF(AND(CL21=CL49,CK21&lt;CK49),1,0)</f>
        <v>#VALUE!</v>
      </c>
      <c r="CO21" s="98" t="e">
        <f>IF(AND(CL21=CL50,CK21&lt;CK50),1,0)+IF(AND(CL21=CL51,CK21&lt;CK51),1,0)+IF(AND(CL21=CL52,CK21&lt;CK52),1,0)+IF(AND(CL21=CL53,CK21&lt;CK53),1,0)+IF(AND(CL21=CL54,CK21&lt;CK54),1,0)+IF(AND(CL21=CL55,CK21&lt;CK55),1,0)+IF(AND(CL21=CL56,CK21&lt;CK56),1,0)+IF(AND(CL21=CL57,CK21&lt;CK57),1,0)+IF(AND(CL21=CL58,CK21&lt;CK58),1,0)+IF(AND(CL21=CL59,CK21&lt;CK59),1,0)+IF(AND(CL21=CL60,CK21&lt;CK60),1,0)+IF(AND(CL21=CL61,CK21&lt;CK61),1,0)+IF(AND(CL21=CL62,CK21&lt;CK62),1,0)+IF(AND(CL21=CL63,CK21&lt;CK63),1,0)+IF(AND(CL21=CL64,CK21&lt;CK64),1,0)+IF(AND(CL21=CL65,CK21&lt;CK65),1,0)+IF(AND(CL21=CL66,CK21&lt;CK66),1,0)+IF(AND(CL21=CL67,CK21&lt;CK67),1,0)+IF(AND(CL21=CL68,CK21&lt;CK68),1,0)+IF(AND(CL21=CL69,CK21&lt;CK69),1,0)</f>
        <v>#VALUE!</v>
      </c>
      <c r="CP21" s="98">
        <f>[2]DB!CV21</f>
        <v>12</v>
      </c>
      <c r="CQ21" s="98" t="e">
        <f t="shared" si="9"/>
        <v>#VALUE!</v>
      </c>
      <c r="CR21" s="98" t="e">
        <f t="shared" si="19"/>
        <v>#VALUE!</v>
      </c>
      <c r="CS21" s="98" t="e">
        <f>IF(AND(CQ21=CQ10,BN21&gt;BN10),1,0)+IF(AND(CQ21=CQ11,BN21&gt;BN11),1,0)+IF(AND(CQ21=CQ12,BN21&gt;BN12),1,0)+IF(AND(CQ21=CQ13,BN21&gt;BN13),1,0)+IF(AND(CQ21=CQ14,BN21&gt;BN14),1,0)+IF(AND(CQ21=CQ15,BN21&gt;BN15),1,0)+IF(AND(CQ21=CQ16,BN21&gt;BN16),1,0)+IF(AND(CQ21=CQ17,BN21&gt;BN17),1,0)+IF(AND(CQ21=CQ18,BN21&gt;BN18),1,0)+IF(AND(CQ21=CQ19,BN21&gt;BN19),1,0)+IF(AND(CQ21=CQ20,BN21&gt;BN20),1,0)+IF(AND(CQ21=CQ21,BN21&gt;BN21),1,0)+IF(AND(CQ21=CQ22,BN21&gt;BN22),1,0)+IF(AND(CQ21=CQ23,BN21&gt;BN23),1,0)+IF(AND(CQ21=CQ24,BN21&gt;BN24),1,0)+IF(AND(CQ21=CQ25,BN21&gt;BN25),1,0)+IF(AND(CQ21=CQ26,BN21&gt;BN26),1,0)+IF(AND(CQ21=CQ27,BN21&gt;BN27),1,0)+IF(AND(CQ21=CQ28,BN21&gt;BN28),1,0)+IF(AND(CQ21=CQ29,BN21&gt;BN29),1,0)+CT21+CU21</f>
        <v>#VALUE!</v>
      </c>
      <c r="CT21" s="98" t="e">
        <f>IF(AND(CQ21=CQ30,BN21&gt;BN30),1,0)+IF(AND(CQ21=CQ31,BN21&gt;BN31),1,0)+IF(AND(CQ21=CQ32,BN21&gt;BN32),1,0)+IF(AND(CQ21=CQ33,BN21&gt;BN33),1,0)+IF(AND(CQ21=CQ34,BN21&gt;BN34),1,0)+IF(AND(CQ21=CQ35,BN21&gt;BN35),1,0)+IF(AND(CQ21=CQ36,BN21&gt;BN36),1,0)+IF(AND(CQ21=CQ37,BN21&gt;BN37),1,0)+IF(AND(CQ21=CQ38,BN21&gt;BN38),1,0)+IF(AND(CQ21=CQ39,BN21&gt;BN39),1,0)+IF(AND(CQ21=CQ40,BN21&gt;BN40),1,0)+IF(AND(CQ21=CQ41,BN21&gt;BN41),1,0)+IF(AND(CQ21=CQ42,BN21&gt;BN42),1,0)+IF(AND(CQ21=CQ43,BN21&gt;BN43),1,0)+IF(AND(CQ21=CQ44,BN21&gt;BN44),1,0)+IF(AND(CQ21=CQ45,BN21&gt;BN45),1,0)+IF(AND(CQ21=CQ46,BN21&gt;BN46),1,0)+IF(AND(CQ21=CQ47,BN21&gt;BN47),1,0)+IF(AND(CQ21=CQ48,BN21&gt;BN48),1,0)+IF(AND(CQ21=CQ49,BN21&gt;BN49),1,0)</f>
        <v>#VALUE!</v>
      </c>
      <c r="CU21" s="99" t="e">
        <f>IF(AND(CQ21=CQ50,BN21&gt;BN50),1,0)+IF(AND(CQ21=CQ51,BN21&gt;BN51),1,0)+IF(AND(CQ21=CQ52,BN21&gt;BN52),1,0)+IF(AND(CQ21=CQ53,BN21&gt;BN53),1,0)+IF(AND(CQ21=CQ54,BN21&gt;BN54),1,0)+IF(AND(CQ21=CQ55,BN21&gt;BN55),1,0)+IF(AND(CQ21=CQ56,BN21&gt;BN56),1,0)+IF(AND(CQ21=CQ57,BN21&gt;BN57),1,0)+IF(AND(CQ21=CQ58,BN21&gt;BN58),1,0)+IF(AND(CQ21=CQ59,BN21&gt;BN59),1,0)+IF(AND(CQ21=CQ60,BN21&gt;BN60),1,0)+IF(AND(CQ21=CQ61,BN21&gt;BN61),1,0)+IF(AND(CQ21=CQ62,BN21&gt;BN62),1,0)+IF(AND(CQ21=CQ63,BN21&gt;BN63),1,0)+IF(AND(CQ21=CQ64,BN21&gt;BN64),1,0)+IF(AND(CQ21=CQ65,BN21&gt;BN65),1,0)+IF(AND(CQ21=CQ66,BN21&gt;BN66),1,0)+IF(AND(CQ21=CQ67,BN21&gt;BN67),1,0)+IF(AND(CQ21=CQ68,BN21&gt;BN68),1,0)+IF(AND(CQ21=CQ69,BN21&gt;BN69),1,0)</f>
        <v>#VALUE!</v>
      </c>
      <c r="CV21" s="100" t="e">
        <f>IF(CR10=12,CQ10,0)+IF(CR11=12,CQ11,0)+IF(CR12=12,CQ12,0)+IF(CR13=12,CQ13,0)+IF(CR14=12,CQ14,0)+IF(CR15=12,CQ15,0)+IF(CR16=12,CQ16,0)+IF(CR17=12,CQ17,0)+IF(CR18=12,CQ18,0)+IF(CR19=12,CQ19,0)+IF(CR20=12,CQ20,0)+IF(CR21=12,CQ21,0)+IF(CR22=12,CQ22,0)+IF(CR23=12,CQ23,0)+IF(CR24=12,CQ24,0)+IF(CR25=12,CQ25,0)+IF(CR26=12,CQ26,0)+IF(CR27=12,CQ27,0)+IF(CR28=12,CQ28,0)+IF(CR29=12,CQ29,0)+IF(CR30=12,CQ30,0)+IF(CR31=12,CQ31,0)+IF(CR32=12,CQ32,0)+IF(CR33=12,CQ33,0)+IF(CR34=12,CQ34,0)+IF(CR35=12,CQ35,0)+IF(CR36=12,CQ36,0)+IF(CR37=12,CQ37,0)+IF(CR38=12,CQ38,0)+IF(CR39=12,CQ39,0)+CW21</f>
        <v>#VALUE!</v>
      </c>
      <c r="CW21" s="98" t="e">
        <f>IF(CR40=12,CQ40,0)+IF(CR41=12,CQ41,0)+IF(CR42=12,CQ42,0)+IF(CR43=12,CQ43,0)+IF(CR44=12,CQ44,0)+IF(CR45=12,CQ45,0)+IF(CR46=12,CQ46,0)+IF(CR47=12,CQ47,0)+IF(CR48=12,CQ48,0)+IF(CR49=12,CQ49,0)+IF(CR50=12,CQ50,0)+IF(CR51=12,CQ51,0)+IF(CR52=12,CQ52,0)+IF(CR53=12,CQ53,0)+IF(CR54=12,CQ54,0)+IF(CR55=12,CQ55,0)+IF(CR56=12,CQ56,0)+IF(CR57=12,CQ57,0)+IF(CR58=12,CQ58,0)+IF(CR59=12,CQ59,0)+IF(CR60=12,CQ60,0)+IF(CR61=12,CQ61,0)+IF(CR62=12,CQ62,0)+IF(CR63=12,CQ63,0)+IF(CR64=12,CQ64,0)+IF(CR65=12,CQ65,0)+IF(CR66=12,CQ66,0)+IF(CR67=12,CQ67,0)+IF(CR68=12,CQ68,0)+IF(CR69=12,CQ69,0)</f>
        <v>#VALUE!</v>
      </c>
      <c r="CX21" s="98" t="e">
        <f>IF(CR10=12,BM10,IF(CR11=12,BM11,IF(CR12=12,BM12,IF(CR13=12,BM13,IF(CR14=12,BM14,IF(CR15=12,BM15,IF(CR16=12,BM16,IF(CR17=12,BM17,CY21))))))))</f>
        <v>#VALUE!</v>
      </c>
      <c r="CY21" s="98" t="e">
        <f>IF(CR18=12,BM18,IF(CR19=12,BM19,IF(CR20=12,BM20,IF(CR21=12,BM21,IF(CR22=12,BM22,IF(CR23=12,BM23,IF(CR24=12,BM24,IF(CR25=12,BM25,CZ21))))))))</f>
        <v>#VALUE!</v>
      </c>
      <c r="CZ21" s="98" t="e">
        <f>IF(CR26=12,BM26,IF(CR27=12,BM27,IF(CR28=12,BM28,IF(CR29=12,BM29,IF(CR30=12,BM30,IF(CR31=12,BM31,IF(CR32=12,BM32,IF(CR33=12,BM33,DA21))))))))</f>
        <v>#VALUE!</v>
      </c>
      <c r="DA21" s="98" t="e">
        <f>IF(CR34=12,BM34,IF(CR35=12,BM35,IF(CR36=12,BM36,IF(CR37=12,BM37,IF(CR38=12,BM38,IF(CR39=12,BM39,IF(CR40=12,BM40,IF(CR41=12,BM41,DB21))))))))</f>
        <v>#VALUE!</v>
      </c>
      <c r="DB21" s="98" t="e">
        <f>IF(CR42=12,BM42,IF(CR43=12,BM43,IF(CR44=12,BM44,IF(CR45=12,BM45,IF(CR46=12,BM46,IF(CR47=12,BM47,IF(CR48=12,BM48,IF(CR49=12,BM49,DC21))))))))</f>
        <v>#VALUE!</v>
      </c>
      <c r="DC21" s="98" t="e">
        <f>IF(CR50=12,BM50,IF(CR51=12,BM51,IF(CR52=12,BM52,IF(CR53=12,BM53,IF(CR54=12,BM54,IF(CR55=12,BM55,IF(CR56=12,BM56,IF(CR57=12,BM57,DD21))))))))</f>
        <v>#VALUE!</v>
      </c>
      <c r="DD21" s="98" t="e">
        <f>IF(CR58=12,BM58,IF(CR59=12,BM59,IF(CR60=12,BM60,IF(CR61=12,BM61,IF(CR62=12,BM62,IF(CR63=12,BM63,IF(CR64=12,BM64,IF(CR65=12,BM65,DE21))))))))</f>
        <v>#VALUE!</v>
      </c>
      <c r="DE21" s="98" t="e">
        <f>IF(CR66=12,BM66,IF(CR67=12,BM67,IF(CR68=12,BM68,BM69)))</f>
        <v>#VALUE!</v>
      </c>
      <c r="DF21" s="98" t="e">
        <f>IF(CR10=12,BQ10,0)+IF(CR11=12,BQ11,0)+IF(CR12=12,BQ12,0)+IF(CR13=12,BQ13,0)+IF(CR14=12,BQ14,0)+IF(CR15=12,BQ15,0)+IF(CR16=12,BQ16,0)+IF(CR17=12,BQ17,0)+IF(CR18=12,BQ18,0)+IF(CR19=12,BQ19,0)+IF(CR20=12,BQ20,0)+IF(CR21=12,BQ21,0)+IF(CR22=12,BQ22,0)+IF(CR23=12,BQ23,0)+IF(CR24=12,BQ24,0)+IF(CR25=12,BQ25,0)+IF(CR26=12,BQ26,0)+IF(CR27=12,BQ27,0)+IF(CR28=12,BQ28,0)+IF(CR29=12,BQ29,0)+IF(CR30=12,BQ30,0)+IF(CR31=12,BQ31,0)+IF(CR32=12,BQ32,0)+IF(CR33=12,BQ33,0)+IF(CR34=12,BQ34,0)+IF(CR35=12,BQ35,0)+IF(CR36=12,BQ36,0)+IF(CR37=12,BQ37,0)+IF(CR38=12,BQ38,0)+IF(CR39=12,BQ39,0)+DG21</f>
        <v>#VALUE!</v>
      </c>
      <c r="DG21" s="98" t="e">
        <f>IF(CR40=12,BQ40,0)+IF(CR41=12,BQ41,0)+IF(CR42=12,BQ42,0)+IF(CR43=12,BQ43,0)+IF(CR44=12,BQ44,0)+IF(CR45=12,BQ45,0)+IF(CR46=12,BQ46,0)+IF(CR47=12,BQ47,0)+IF(CR48=12,BQ48,0)+IF(CR49=12,BQ49,0)+IF(CR50=12,BQ50,0)+IF(CR51=12,BQ51,0)+IF(CR52=12,BQ52,0)+IF(CR53=12,BQ53,0)+IF(CR54=12,BQ54,0)+IF(CR55=12,BQ55,0)+IF(CR56=12,BQ56,0)+IF(CR57=12,BQ57,0)+IF(CR58=12,BQ58,0)+IF(CR59=12,BQ59,0)+IF(CR60=12,BQ60,0)+IF(CR61=12,BQ61,0)+IF(CR62=12,BQ62,0)+IF(CR63=12,BQ63,0)+IF(CR64=12,BQ64,0)+IF(CR65=12,BQ65,0)+IF(CR66=12,BQ66,0)+IF(CR67=12,BQ67,0)+IF(CR68=12,BQ68,0)+IF(CR69=12,BQ69,0)</f>
        <v>#VALUE!</v>
      </c>
      <c r="DH21" s="98" t="e">
        <f>IF(CR10=12,BT10,0)+IF(CR11=12,BT11,0)+IF(CR12=12,BT12,0)+IF(CR13=12,BT13,0)+IF(CR14=12,BT14,0)+IF(CR15=12,BT15,0)+IF(CR16=12,BT16,0)+IF(CR17=12,BT17,0)+IF(CR18=12,BT18,0)+IF(CR19=12,BT19,0)+IF(CR20=12,BT20,0)+IF(CR21=12,BT21,0)+IF(CR22=12,BT22,0)+IF(CR23=12,BT23,0)+IF(CR24=12,BT24,0)+IF(CR25=12,BT25,0)+IF(CR26=12,BT26,0)+IF(CR27=12,BT27,0)+IF(CR28=12,BT28,0)+IF(CR29=12,BT29,0)+IF(CR30=12,BT30,0)+IF(CR31=12,BT31,0)+IF(CR32=12,BT32,0)+IF(CR33=12,BT33,0)+IF(CR34=12,BT34,0)+IF(CR35=12,BT35,0)+IF(CR36=12,BT36,0)+IF(CR37=12,BT37,0)+IF(CR38=12,BT38,0)+IF(CR39=12,BT39,0)+DI21</f>
        <v>#VALUE!</v>
      </c>
      <c r="DI21" s="98" t="e">
        <f>IF(CR40=12,BT40,0)+IF(CR41=12,BT41,0)+IF(CR42=12,BT42,0)+IF(CR43=12,BT43,0)+IF(CR44=12,BT44,0)+IF(CR45=12,BT45,0)+IF(CR46=12,BT46,0)+IF(CR47=12,BT47,0)+IF(CR48=12,BT48,0)+IF(CR49=12,BT49,0)+IF(CR50=12,BT50,0)+IF(CR51=12,BT51,0)+IF(CR52=12,BT52,0)+IF(CR53=12,BT53,0)+IF(CR54=12,BT54,0)+IF(CR55=12,BT55,0)+IF(CR56=12,BT56,0)+IF(CR57=12,BT57,0)+IF(CR58=12,BT58,0)+IF(CR59=12,BT59,0)+IF(CR60=12,BT60,0)+IF(CR61=12,BT61,0)+IF(CR62=12,BT62,0)+IF(CR63=12,BT63,0)+IF(CR64=12,BT64,0)+IF(CR65=12,BT65,0)+IF(CR66=12,BT66,0)+IF(CR67=12,BT67,0)+IF(CR68=12,BT68,0)+IF(CR69=12,BT69,0)</f>
        <v>#VALUE!</v>
      </c>
      <c r="DJ21" s="98" t="e">
        <f>IF(CR10=12,BW10,0)+IF(CR11=12,BW11,0)+IF(CR12=12,BW12,0)+IF(CR13=12,BW13,0)+IF(CR14=12,BW14,0)+IF(CR15=12,BW15,0)+IF(CR16=12,BW16,0)+IF(CR17=12,BW17,0)+IF(CR18=12,BW18,0)+IF(CR19=12,BW19,0)+IF(CR20=12,BW20,0)+IF(CR21=12,BW21,0)+IF(CR22=12,BW22,0)+IF(CR23=12,BW23,0)+IF(CR24=12,BW24,0)+IF(CR25=12,BW25,0)+IF(CR26=12,BW26,0)+IF(CR27=12,BW27,0)+IF(CR28=12,BW28,0)+IF(CR29=12,BW29,0)+IF(CR30=12,BW30,0)+IF(CR31=12,BW31,0)+IF(CR32=12,BW32,0)+IF(CR33=12,BW33,0)+IF(CR34=12,BW34,0)+IF(CR35=12,BW35,0)+IF(CR36=12,BW36,0)+IF(CR37=12,BW37,0)+IF(CR38=12,BW38,0)+IF(CR39=12,BW39,0)+DK21</f>
        <v>#VALUE!</v>
      </c>
      <c r="DK21" s="98" t="e">
        <f>IF(CR40=12,BW40,0)+IF(CR41=12,BW41,0)+IF(CR42=12,BW42,0)+IF(CR43=12,BW43,0)+IF(CR44=12,BW44,0)+IF(CR45=12,BW45,0)+IF(CR46=12,BW46,0)+IF(CR47=12,BW47,0)+IF(CR48=12,BW48,0)+IF(CR49=12,BW49,0)+IF(CR50=12,BW50,0)+IF(CR51=12,BW51,0)+IF(CR52=12,BW52,0)+IF(CR53=12,BW53,0)+IF(CR54=12,BW54,0)+IF(CR55=12,BW55,0)+IF(CR56=12,BW56,0)+IF(CR57=12,BW57,0)+IF(CR58=12,BW58,0)+IF(CR59=12,BW59,0)+IF(CR60=12,BW60,0)+IF(CR61=12,BW61,0)+IF(CR62=12,BW62,0)+IF(CR63=12,BW63,0)+IF(CR64=12,BW64,0)+IF(CR65=12,BW65,0)+IF(CR66=12,BW66,0)+IF(CR67=12,BW67,0)+IF(CR68=12,BW68,0)+IF(CR69=12,BW69,0)</f>
        <v>#VALUE!</v>
      </c>
      <c r="DL21" s="98" t="e">
        <f>IF(CR10=12,BZ10,0)+IF(CR11=12,BZ11,0)+IF(CR12=12,BZ12,0)+IF(CR13=12,BZ13,0)+IF(CR14=12,BZ14,0)+IF(CR15=12,BZ15,0)+IF(CR16=12,BZ16,0)+IF(CR17=12,BZ17,0)+IF(CR18=12,BZ18,0)+IF(CR19=12,BZ19,0)+IF(CR20=12,BZ20,0)+IF(CR21=12,BZ21,0)+IF(CR22=12,BZ22,0)+IF(CR23=12,BZ23,0)+IF(CR24=12,BZ24,0)+IF(CR25=12,BZ25,0)+IF(CR26=12,BZ26,0)+IF(CR27=12,BZ27,0)+IF(CR28=12,BZ28,0)+IF(CR29=12,BZ29,0)+IF(CR30=12,BZ30,0)+IF(CR31=12,BZ31,0)+IF(CR32=12,BZ32,0)+IF(CR33=12,BZ33,0)+IF(CR34=12,BZ34,0)+IF(CR35=12,BZ35,0)+IF(CR36=12,BZ36,0)+IF(CR37=12,BZ37,0)+IF(CR38=12,BZ38,0)+IF(CR39=12,BZ39,0)+DM21</f>
        <v>#VALUE!</v>
      </c>
      <c r="DM21" s="98" t="e">
        <f>IF(CR40=12,BZ40,0)+IF(CR41=12,BZ41,0)+IF(CR42=12,BZ42,0)+IF(CR43=12,BZ43,0)+IF(CR44=12,BZ44,0)+IF(CR45=12,BZ45,0)+IF(CR46=12,BZ46,0)+IF(CR47=12,BZ47,0)+IF(CR48=12,BZ48,0)+IF(CR49=12,BZ49,0)+IF(CR50=12,BZ50,0)+IF(CR51=12,BZ51,0)+IF(CR52=12,BZ52,0)+IF(CR53=12,BZ53,0)+IF(CR54=12,BZ54,0)+IF(CR55=12,BZ55,0)+IF(CR56=12,BZ56,0)+IF(CR57=12,BZ57,0)+IF(CR58=12,BZ58,0)+IF(CR59=12,BZ59,0)+IF(CR60=12,BZ60,0)+IF(CR61=12,BZ61,0)+IF(CR62=12,BZ62,0)+IF(CR63=12,BZ63,0)+IF(CR64=12,BZ64,0)+IF(CR65=12,BZ65,0)+IF(CR66=12,BZ66,0)+IF(CR67=12,BZ67,0)+IF(CR68=12,BZ68,0)+IF(CR69=12,BZ69,0)</f>
        <v>#VALUE!</v>
      </c>
      <c r="DN21" s="98" t="e">
        <f>IF(CR10=12,CB10,0)+IF(CR11=12,CB11,0)+IF(CR12=12,CB12,0)+IF(CR13=12,CB13,0)+IF(CR14=12,CB14,0)+IF(CR15=12,CB15,0)+IF(CR16=12,CB16,0)+IF(CR17=12,CB17,0)+IF(CR18=12,CB18,0)+IF(CR19=12,CB19,0)+IF(CR20=12,CB20,0)+IF(CR21=12,CB21,0)+IF(CR22=12,CB22,0)+IF(CR23=12,CB23,0)+IF(CR24=12,CB24,0)+IF(CR25=12,CB25,0)+IF(CR26=12,CB26,0)+IF(CR27=12,CB27,0)+IF(CR28=12,CB28,0)+IF(CR29=12,CB29,0)+IF(CR30=12,CB30,0)+IF(CR31=12,CB31,0)+IF(CR32=12,CB32,0)+IF(CR33=12,CB33,0)+IF(CR34=12,CB34,0)+IF(CR35=12,CB35,0)+IF(CR36=12,CB36,0)+IF(CR37=12,CB37,0)+IF(CR38=12,CB38,0)+IF(CR39=12,CB39,0)+DO21</f>
        <v>#VALUE!</v>
      </c>
      <c r="DO21" s="98" t="e">
        <f>IF(CR40=12,CB40,0)+IF(CR41=12,CB41,0)+IF(CR42=12,CB42,0)+IF(CR43=12,CB43,0)+IF(CR44=12,CB44,0)+IF(CR45=12,CB45,0)+IF(CR46=12,CB46,0)+IF(CR47=12,CB47,0)+IF(CR48=12,CB48,0)+IF(CR49=12,CB49,0)+IF(CR50=12,CB50,0)+IF(CR51=12,CB51,0)+IF(CR52=12,CB52,0)+IF(CR53=12,CB53,0)+IF(CR54=12,CB54,0)+IF(CR55=12,CB55,0)+IF(CR56=12,CB56,0)+IF(CR57=12,CB57,0)+IF(CR58=12,CB58,0)+IF(CR59=12,CB59,0)+IF(CR60=12,CB60,0)+IF(CR61=12,CB61,0)+IF(CR62=12,CB62,0)+IF(CR63=12,CB63,0)+IF(CR64=12,CB64,0)+IF(CR65=12,CB65,0)+IF(CR66=12,CB66,0)+IF(CR67=12,CB67,0)+IF(CR68=12,CB68,0)+IF(CR69=12,CB69,0)</f>
        <v>#VALUE!</v>
      </c>
      <c r="DP21" s="98" t="e">
        <f>IF(CR10=12,CD10,0)+IF(CR11=12,CD11,0)+IF(CR12=12,CD12,0)+IF(CR13=12,CD13,0)+IF(CR14=12,CD14,0)+IF(CR15=12,CD15,0)+IF(CR16=12,CD16,0)+IF(CR17=12,CD17,0)+IF(CR18=12,CD18,0)+IF(CR19=12,CD19,0)+IF(CR20=12,CD20,0)+IF(CR21=12,CD21,0)+IF(CR22=12,CD22,0)+IF(CR23=12,CD23,0)+IF(CR24=12,CD24,0)+IF(CR25=12,CD25,0)+IF(CR26=12,CD26,0)+IF(CR27=12,CD27,0)+IF(CR28=12,CD28,0)+IF(CR29=12,CD29,0)+IF(CR30=12,CD30,0)+IF(CR31=12,CD31,0)+IF(CR32=12,CD32,0)+IF(CR33=12,CD33,0)+IF(CR34=12,CD34,0)+IF(CR35=12,CD35,0)+IF(CR36=12,CD36,0)+IF(CR37=12,CD37,0)+IF(CR38=12,CD38,0)+IF(CR39=12,CD39,0)+DQ21</f>
        <v>#VALUE!</v>
      </c>
      <c r="DQ21" s="98" t="e">
        <f>IF(CR40=12,CD40,0)+IF(CR41=12,CD41,0)+IF(CR42=12,CD42,0)+IF(CR43=12,CD43,0)+IF(CR44=12,CD44,0)+IF(CR45=12,CD45,0)+IF(CR46=12,CD46,0)+IF(CR47=12,CD47,0)+IF(CR48=12,CD48,0)+IF(CR49=12,CD49,0)+IF(CR50=12,CD50,0)+IF(CR51=12,CD51,0)+IF(CR52=12,CD52,0)+IF(CR53=12,CD53,0)+IF(CR54=12,CD54,0)+IF(CR55=12,CD55,0)+IF(CR56=12,CD56,0)+IF(CR57=12,CD57,0)+IF(CR58=12,CD58,0)+IF(CR59=12,CD59,0)+IF(CR60=12,CD60,0)+IF(CR61=12,CD61,0)+IF(CR62=12,CD62,0)+IF(CR63=12,CD63,0)+IF(CR64=12,CD64,0)+IF(CR65=12,CD65,0)+IF(CR66=12,CD66,0)+IF(CR67=12,CD67,0)+IF(CR68=12,CD68,0)+IF(CR69=12,CD69,0)</f>
        <v>#VALUE!</v>
      </c>
      <c r="DR21" s="98" t="e">
        <f>IF(CR10=12,CF10,0)+IF(CR11=12,CF11,0)+IF(CR12=12,CF12,0)+IF(CR13=12,CF13,0)+IF(CR14=12,CF14,0)+IF(CR15=12,CF15,0)+IF(CR16=12,CF16,0)+IF(CR17=12,CF17,0)+IF(CR18=12,CF18,0)+IF(CR19=12,CF19,0)+IF(CR20=12,CF20,0)+IF(CR21=12,CF21,0)+IF(CR22=12,CF22,0)+IF(CR23=12,CF23,0)+IF(CR24=12,CF24,0)+IF(CR25=12,CF25,0)+IF(CR26=12,CF26,0)+IF(CR27=12,CF27,0)+IF(CR28=12,CF28,0)+IF(CR29=12,CF29,0)+IF(CR30=12,CF30,0)+IF(CR31=12,CF31,0)+IF(CR32=12,CF32,0)+IF(CR33=12,CF33,0)+IF(CR34=12,CF34,0)+IF(CR35=12,CF35,0)+IF(CR36=12,CF36,0)+IF(CR37=12,CF37,0)+IF(CR38=12,CF38,0)+IF(CR39=12,CF39,0)+DS21</f>
        <v>#VALUE!</v>
      </c>
      <c r="DS21" s="98" t="e">
        <f>IF(CR40=12,CF40,0)+IF(CR41=12,CF41,0)+IF(CR42=12,CF42,0)+IF(CR43=12,CF43,0)+IF(CR44=12,CF44,0)+IF(CR45=12,CF45,0)+IF(CR46=12,CF46,0)+IF(CR47=12,CF47,0)+IF(CR48=12,CF48,0)+IF(CR49=12,CF49,0)+IF(CR50=12,CF50,0)+IF(CR51=12,CF51,0)+IF(CR52=12,CF52,0)+IF(CR53=12,CF53,0)+IF(CR54=12,CF54,0)+IF(CR55=12,CF55,0)+IF(CR56=12,CF56,0)+IF(CR57=12,CF57,0)+IF(CR58=12,CF58,0)+IF(CR59=12,CF59,0)+IF(CR60=12,CF60,0)+IF(CR61=12,CF61,0)+IF(CR62=12,CF62,0)+IF(CR63=12,CF63,0)+IF(CR64=12,CF64,0)+IF(CR65=12,CF65,0)+IF(CR66=12,CF66,0)+IF(CR67=12,CF67,0)+IF(CR68=12,CF68,0)+IF(CR69=12,CF69,0)</f>
        <v>#VALUE!</v>
      </c>
      <c r="DT21" s="98" t="e">
        <f>IF(CR10=12,CH10,0)+IF(CR11=12,CH11,0)+IF(CR12=12,CH12,0)+IF(CR13=12,CH13,0)+IF(CR14=12,CH14,0)+IF(CR15=12,CH15,0)+IF(CR16=12,CH16,0)+IF(CR17=12,CH17,0)+IF(CR18=12,CH18,0)+IF(CR19=12,CH19,0)+IF(CR20=12,CH20,0)+IF(CR21=12,CH21,0)+IF(CR22=12,CH22,0)+IF(CR23=12,CH23,0)+IF(CR24=12,CH24,0)+IF(CR25=12,CH25,0)+IF(CR26=12,CH26,0)+IF(CR27=12,CH27,0)+IF(CR28=12,CH28,0)+IF(CR29=12,CH29,0)+IF(CR30=12,CH30,0)+IF(CR31=12,CH31,0)+IF(CR32=12,CH32,0)+IF(CR33=12,CH33,0)+IF(CR34=12,CH34,0)+IF(CR35=12,CH35,0)+IF(CR36=12,CH36,0)+IF(CR37=12,CH37,0)+IF(CR38=12,CH38,0)+IF(CR39=12,CH39,0)+DU21</f>
        <v>#VALUE!</v>
      </c>
      <c r="DU21" s="98" t="e">
        <f>IF(CR40=12,CH40,0)+IF(CR41=12,CH41,0)+IF(CR42=12,CH42,0)+IF(CR43=12,CH43,0)+IF(CR44=12,CH44,0)+IF(CR45=12,CH45,0)+IF(CR46=12,CH46,0)+IF(CR47=12,CH47,0)+IF(CR48=12,CH48,0)+IF(CR49=12,CH49,0)+IF(CR50=12,CH50,0)+IF(CR51=12,CH51,0)+IF(CR52=12,CH52,0)+IF(CR53=12,CH53,0)+IF(CR54=12,CH54,0)+IF(CR55=12,CH55,0)+IF(CR56=12,CH56,0)+IF(CR57=12,CH57,0)+IF(CR58=12,CH58,0)+IF(CR59=12,CH59,0)+IF(CR60=12,CH60,0)+IF(CR61=12,CH61,0)+IF(CR62=12,CH62,0)+IF(CR63=12,CH63,0)+IF(CR64=12,CH64,0)+IF(CR65=12,CH65,0)+IF(CR66=12,CH66,0)+IF(CR67=12,CH67,0)+IF(CR68=12,CH68,0)+IF(CR69=12,CH69,0)</f>
        <v>#VALUE!</v>
      </c>
      <c r="DV21" s="98" t="e">
        <f>IF(CR10=12,CJ10,0)+IF(CR11=12,CJ11,0)+IF(CR12=12,CJ12,0)+IF(CR13=12,CJ13,0)+IF(CR14=12,CJ14,0)+IF(CR15=12,CJ15,0)+IF(CR16=12,CJ16,0)+IF(CR17=12,CJ17,0)+IF(CR18=12,CJ18,0)+IF(CR19=12,CJ19,0)+IF(CR20=12,CJ20,0)+IF(CR21=12,CJ21,0)+IF(CR22=12,CJ22,0)+IF(CR23=12,CJ23,0)+IF(CR24=12,CJ24,0)+IF(CR25=12,CJ25,0)+IF(CR26=12,CJ26,0)+IF(CR27=12,CJ27,0)+IF(CR28=12,CJ28,0)+IF(CR29=12,CJ29,0)+IF(CR30=12,CJ30,0)+IF(CR31=12,CJ31,0)+IF(CR32=12,CJ32,0)+IF(CR33=12,CJ33,0)+IF(CR34=12,CJ34,0)+IF(CR35=12,CJ35,0)+IF(CR36=12,CJ36,0)+IF(CR37=12,CJ37,0)+IF(CR38=12,CJ38,0)+IF(CR39=12,CJ39,0)+DW21</f>
        <v>#VALUE!</v>
      </c>
      <c r="DW21" s="99" t="e">
        <f>IF(CR40=12,CJ40,0)+IF(CR41=12,CJ41,0)+IF(CR42=12,CJ42,0)+IF(CR43=12,CJ43,0)+IF(CR44=12,CJ44,0)+IF(CR45=12,CJ45,0)+IF(CR46=12,CJ46,0)+IF(CR47=12,CJ47,0)+IF(CR48=12,CJ48,0)+IF(CR49=12,CJ49,0)+IF(CR50=12,CJ50,0)+IF(CR51=12,CJ51,0)+IF(CR52=12,CJ52,0)+IF(CR53=12,CJ53,0)+IF(CR54=12,CJ54,0)+IF(CR55=12,CJ55,0)+IF(CR56=12,CJ56,0)+IF(CR57=12,CJ57,0)+IF(CR58=12,CJ58,0)+IF(CR59=12,CJ59,0)+IF(CR60=12,CJ60,0)+IF(CR61=12,CJ61,0)+IF(CR62=12,CJ62,0)+IF(CR63=12,CJ63,0)+IF(CR64=12,CJ64,0)+IF(CR65=12,CJ65,0)+IF(CR66=12,CJ66,0)+IF(CR67=12,CJ67,0)+IF(CR68=12,CJ68,0)+IF(CR69=12,CJ69,0)</f>
        <v>#VALUE!</v>
      </c>
    </row>
    <row r="22" spans="1:127">
      <c r="A22" s="97" t="str">
        <f>[2]DB!A22</f>
        <v>Kailua</v>
      </c>
      <c r="B22" s="1">
        <f>[2]DB!B22</f>
        <v>27</v>
      </c>
      <c r="C22" s="1">
        <f>[2]DB!D22</f>
        <v>0</v>
      </c>
      <c r="D22" s="1">
        <f>IF(OR(Rækker!AL10="Disket",I22&gt;5,C22=1),1,0)</f>
        <v>0</v>
      </c>
      <c r="E22" s="1">
        <f>[2]DB!F22</f>
        <v>0</v>
      </c>
      <c r="F22" s="1">
        <f>IF(OR(Rækker!AL10="Udmeldt",E22=1),1,0)</f>
        <v>0</v>
      </c>
      <c r="G22" s="1">
        <f>[2]DB!I22</f>
        <v>0</v>
      </c>
      <c r="H22" s="1">
        <f>IF(Rækker!AL10="MR",1,0)</f>
        <v>0</v>
      </c>
      <c r="I22" s="1">
        <f t="shared" si="10"/>
        <v>0</v>
      </c>
      <c r="J22" s="1">
        <f>[2]DB!L22</f>
        <v>0</v>
      </c>
      <c r="K22" s="1">
        <f>IF(Rækker!AL10="Res",1,0)</f>
        <v>0</v>
      </c>
      <c r="L22" s="1">
        <f t="shared" si="11"/>
        <v>0</v>
      </c>
      <c r="M22" s="1" t="s">
        <v>90</v>
      </c>
      <c r="N22" s="100">
        <f>[2]DB!AZ22</f>
        <v>4</v>
      </c>
      <c r="O22" s="98" t="str">
        <f>[2]DB!BB22</f>
        <v>Fox</v>
      </c>
      <c r="P22" s="1">
        <f>IF(O22=A10,B10,0)+IF(O22=A11,B11,0)+IF(O22=A12,B12,0)+IF(O22=A13,B13,0)+IF(O22=A14,B14,0)+IF(O22=A15,B15,0)+IF(O22=A16,B16,0)+IF(O22=A17,B17,0)+IF(O22=A18,B18,0)+IF(O22=A19,B19,0)+IF(O22=A20,B20,0)+IF(O22=A21,B21,0)+IF(O22=A22,B22,0)+IF(O22=A23,B23,0)+IF(O22=A24,B24,0)+IF(O22=A25,B25,0)+IF(O22=A26,B26,0)+IF(O22=A27,B27,0)+IF(O22=A28,B28,0)+IF(O22=A29,B29,0)</f>
        <v>16</v>
      </c>
      <c r="Q22" s="1">
        <f>[2]DB!BF22</f>
        <v>0</v>
      </c>
      <c r="R22" s="1">
        <f>IF(O22=A10,D10,0)+IF(O22=A11,D11,0)+IF(O22=A12,D12,0)+IF(O22=A13,D13,0)+IF(O22=A14,D14,0)+IF(O22=A15,D15,0)+IF(O22=A16,D16,0)+IF(O22=A17,D17,0)+IF(O22=A18,D18,0)+IF(O22=A19,D19,0)+IF(O22=A20,D20,0)+IF(O22=A21,D21,0)+IF(O22=A22,D22,0)+IF(O22=A23,D23,0)+IF(O22=A24,D24,0)+IF(O22=A25,D25,0)+IF(O22=A26,D26,0)+IF(O22=A27,D27,0)+IF(O22=A28,D28,0)+IF(O22=A29,D29,0)</f>
        <v>0</v>
      </c>
      <c r="S22" s="1">
        <f>[2]DB!BG22</f>
        <v>0</v>
      </c>
      <c r="T22" s="1">
        <f>IF(O22=A10,F10,0)+IF(O22=A11,F11,0)+IF(O22=A12,F12,0)+IF(O22=A13,F13,0)+IF(O22=A14,F14,0)+IF(O22=A15,F15,0)+IF(O22=A16,F16,0)+IF(O22=A17,F17,0)+IF(O22=A18,F18,0)+IF(O22=A19,F19,0)+IF(O22=A20,F20,0)+IF(O22=A21,F21,0)+IF(O22=A22,F22,0)+IF(O22=A23,F23,0)+IF(O22=A24,F24,0)+IF(O22=A25,F25,0)+IF(O22=A26,F26,0)+IF(O22=A27,F27,0)+IF(O22=A28,F28,0)+IF(O22=A29,F29,0)</f>
        <v>0</v>
      </c>
      <c r="U22" s="1">
        <f>[2]DB!BH22</f>
        <v>0</v>
      </c>
      <c r="V22" s="1">
        <f>IF(O22=A10,H10,0)+IF(O22=A11,H11,0)+IF(O22=A12,H12,0)+IF(O22=A13,H13,0)+IF(O22=A14,H14,0)+IF(O22=A15,H15,0)+IF(O22=A16,H16,0)+IF(O22=A17,H17,0)+IF(O22=A18,H18,0)+IF(O22=A19,H19,0)+IF(O22=A20,H20,0)+IF(O22=A21,H21,0)+IF(O22=A22,H22,0)+IF(O22=A23,H23,0)+IF(O22=A24,H24,0)+IF(O22=A25,H25,0)+IF(O22=A26,H26,0)+IF(O22=A27,H27,0)+IF(O22=A28,H28,0)+IF(O22=A29,H29,0)</f>
        <v>0</v>
      </c>
      <c r="W22" s="1">
        <f t="shared" si="12"/>
        <v>0</v>
      </c>
      <c r="X22" s="1">
        <f>[2]DB!BI22</f>
        <v>0</v>
      </c>
      <c r="Y22" s="1">
        <f>IF(O22=A10,K10,0)+IF(O22=A11,K11,0)+IF(O22=A12,K12,0)+IF(O22=A13,K13,0)+IF(O22=A14,K14,0)+IF(O22=A15,K15,0)+IF(O22=A16,K16,0)+IF(O22=A17,K17,0)+IF(O22=A18,K18,0)+IF(O22=A19,K19,0)+IF(O22=A20,K20,0)+IF(O22=A21,K21,0)+IF(O22=A22,K22,0)+IF(O22=A23,K23,0)+IF(O22=A24,K24,0)+IF(O22=A25,K25,0)+IF(O22=A26,K26,0)+IF(O22=A27,K27,0)+IF(O22=A28,K28,0)+IF(O22=A29,K29,0)</f>
        <v>0</v>
      </c>
      <c r="Z22" s="1">
        <f t="shared" si="13"/>
        <v>0</v>
      </c>
      <c r="AA22" s="1">
        <f>[2]DB!BJ22</f>
        <v>72</v>
      </c>
      <c r="AB22" s="1">
        <f>RANK(AA22,AA10:AA29,0)</f>
        <v>5</v>
      </c>
      <c r="AC22" s="1" t="str">
        <f>'1. Division'!AD23</f>
        <v/>
      </c>
      <c r="AD22" s="1" t="e">
        <f t="shared" si="1"/>
        <v>#VALUE!</v>
      </c>
      <c r="AE22" s="1" t="e">
        <f>RANK(AD22,AD10:AD29,0)</f>
        <v>#VALUE!</v>
      </c>
      <c r="AF22" s="1">
        <f>[2]DB!BK22</f>
        <v>25</v>
      </c>
      <c r="AG22" s="1">
        <f>RANK(AF22,AF10:AF29,0)</f>
        <v>14</v>
      </c>
      <c r="AH22" s="1" t="str">
        <f>'1. Division'!AD29</f>
        <v/>
      </c>
      <c r="AI22" s="1" t="e">
        <f t="shared" si="2"/>
        <v>#VALUE!</v>
      </c>
      <c r="AJ22" s="1" t="e">
        <f>RANK(AI22,AI10:AI29,0)</f>
        <v>#VALUE!</v>
      </c>
      <c r="AK22" s="1">
        <f>[2]DB!BL22</f>
        <v>95</v>
      </c>
      <c r="AL22" s="1">
        <f>RANK(AK22,AK10:AK29,0)</f>
        <v>10</v>
      </c>
      <c r="AM22" s="1" t="str">
        <f>'1. Division'!AD35</f>
        <v/>
      </c>
      <c r="AN22" s="1" t="e">
        <f t="shared" si="3"/>
        <v>#VALUE!</v>
      </c>
      <c r="AO22" s="1" t="e">
        <f>RANK(AN22,AN10:AN29,0)</f>
        <v>#VALUE!</v>
      </c>
      <c r="AP22" s="1">
        <f t="shared" si="14"/>
        <v>29</v>
      </c>
      <c r="AQ22" s="1" t="e">
        <f t="shared" si="15"/>
        <v>#VALUE!</v>
      </c>
      <c r="AR22" s="1">
        <f>[2]DB!BA22</f>
        <v>13</v>
      </c>
      <c r="AS22" s="1" t="e">
        <f>RANK(AQ22,AQ10:AQ29,1)+AT22</f>
        <v>#VALUE!</v>
      </c>
      <c r="AT22" s="1" t="e">
        <f>IF(AQ22=AQ10,IF(AD22=AD10,IF(AI22=AI10,IF(AN22=AN10,0,IF(AN22&lt;AN10,1,0)),IF(AI22&lt;AI10,1,0)),IF(AD22&lt;AD10,1,0)),0)+IF(AQ22=AQ11,IF(AD22=AD11,IF(AI22=AI11,IF(AN22=AN11,0,IF(AN22&lt;AN11,1,0)),IF(AI22&lt;AI11,1,0)),IF(AD22&lt;AD11,1,0)),0)+IF(AQ22=AQ12,IF(AD22=AD12,IF(AI22=AI12,IF(AN22=AN12,0,IF(AN22&lt;AN12,1,0)),IF(AI22&lt;AI12,1,0)),IF(AD22&lt;AD12,1,0)),0)+IF(AQ22=AQ13,IF(AD22=AD13,IF(AI22=AI13,IF(AN22=AN13,0,IF(AN22&lt;AN13,1,0)),IF(AI22&lt;AI13,1,0)),IF(AD22&lt;AD13,1,0)),0)+IF(AQ22=AQ14,IF(AD22=AD14,IF(AI22=AI14,IF(AN22=AN14,0,IF(AN22&lt;AN14,1,0)),IF(AI22&lt;AI14,1,0)),IF(AD22&lt;AD14,1,0)),0)+IF(AQ22=AQ15,IF(AD22=AD15,IF(AI22=AI15,IF(AN22=AN15,0,IF(AN22&lt;AN15,1,0)),IF(AI22&lt;AI15,1,0)),IF(AD22&lt;AD15,1,0)),0)+IF(AQ22=AQ16,IF(AD22=AD16,IF(AI22=AI16,IF(AN22=AN16,0,IF(AN22&lt;AN16,1,0)),IF(AI22&lt;AI16,1,0)),IF(AD22&lt;AD16,1,0)),0)+AU22+AV22</f>
        <v>#VALUE!</v>
      </c>
      <c r="AU22" s="1" t="e">
        <f>IF(AQ22=AQ17,IF(AD22=AD17,IF(AI22=AI17,IF(AN22=AN17,0,IF(AN22&lt;AN17,1,0)),IF(AI22&lt;AI17,1,0)),IF(AD22&lt;AD17,1,0)),0)+IF(AQ22=AQ18,IF(AD22=AD18,IF(AI22=AI18,IF(AN22=AN18,0,IF(AN22&lt;AN18,1,0)),IF(AI22&lt;AI18,1,0)),IF(AD22&lt;AD18,1,0)),0)+IF(AQ22=AQ19,IF(AD22=AD19,IF(AI22=AI19,IF(AN22=AN19,0,IF(AN22&lt;AN19,1,0)),IF(AI22&lt;AI19,1,0)),IF(AD22&lt;AD19,1,0)),0)+IF(AQ22=AQ20,IF(AD22=AD20,IF(AI22=AI20,IF(AN22=AN20,0,IF(AN22&lt;AN20,1,0)),IF(AI22&lt;AI20,1,0)),IF(AD22&lt;AD20,1,0)),0)+IF(AQ22=AQ21,IF(AD22=AD21,IF(AI22=AI21,IF(AN22=AN21,0,IF(AN22&lt;AN21,1,0)),IF(AI22&lt;AI21,1,0)),IF(AD22&lt;AD21,1,0)),0)+IF(AQ22=AQ22,IF(AD22=AD22,IF(AI22=AI22,IF(AN22=AN22,0,IF(AN22&lt;AN22,1,0)),IF(AI22&lt;AI22,1,0)),IF(AD22&lt;AD22,1,0)),0)+IF(AQ22=AQ23,IF(AD22=AD23,IF(AI22=AI23,IF(AN22=AN23,0,IF(AN22&lt;AN23,1,0)),IF(AI22&lt;AI23,1,0)),IF(AD22&lt;AD23,1,0)),0)</f>
        <v>#VALUE!</v>
      </c>
      <c r="AV22" s="1" t="e">
        <f>IF(AQ22=AQ24,IF(AD22=AD24,IF(AI22=AI24,IF(AN22=AN24,0,IF(AN22&lt;AN24,1,0)),IF(AI22&lt;AI24,1,0)),IF(AD22&lt;AD24,1,0)),0)+IF(AQ22=AQ25,IF(AD22=AD25,IF(AI22=AI25,IF(AN22=AN25,0,IF(AN22&lt;AN25,1,0)),IF(AI22&lt;AI25,1,0)),IF(AD22&lt;AD25,1,0)),0)+IF(AQ22=AQ26,IF(AD22=AD26,IF(AI22=AI26,IF(AN22=AN26,0,IF(AN22&lt;AN26,1,0)),IF(AI22&lt;AI26,1,0)),IF(AD22&lt;AD26,1,0)),0)+IF(AQ22=AQ27,IF(AD22=AD27,IF(AI22=AI27,IF(AN22=AN27,0,IF(AN22&lt;AN27,1,0)),IF(AI22&lt;AI27,1,0)),IF(AD22&lt;AD27,1,0)),0)+IF(AQ22=AQ28,IF(AD22=AD28,IF(AI22=AI28,IF(AN22=AN28,0,IF(AN22&lt;AN28,1,0)),IF(AI22&lt;AI28,1,0)),IF(AD22&lt;AD28,1,0)),0)+IF(AQ22=AQ29,IF(AD22=AD29,IF(AI22=AI29,IF(AN22=AN29,0,IF(AN22&lt;AN29,1,0)),IF(AI22&lt;AI29,1,0)),IF(AD22&lt;AD29,1,0)),0)</f>
        <v>#VALUE!</v>
      </c>
      <c r="AW22" s="1" t="e">
        <f>IF(AND(AS22=AS10,P22&gt;P10),1,0)+IF(AND(AS22=AS11,P22&gt;P11),1,0)+IF(AND(AS22=AS12,P22&gt;P12),1,0)+IF(AND(AS22=AS13,P22&gt;P13),1,0)+IF(AND(AS22=AS14,P22&gt;P14),1,0)+IF(AND(AS22=AS15,P22&gt;P15),1,0)+IF(AND(AS22=AS16,P22&gt;P16),1,0)+IF(AND(AS22=AS17,P22&gt;P17),1,0)+IF(AND(AS22=AS18,P22&gt;P18),1,0)+IF(AND(AS22=AS19,P22&gt;P19),1,0)+IF(AND(AS22=AS20,P22&gt;P20),1,0)+IF(AND(AS22=AS21,P22&gt;P21),1,0)+IF(AND(AS22=AS22,P22&gt;P22),1,0)+IF(AND(AS22=AS23,P22&gt;P23),1,0)+IF(AND(AS22=AS24,P22&gt;P24),1,0)+IF(AND(AS22=AS25,P22&gt;P25),1,0)+IF(AND(AS22=AS26,P22&gt;P26),1,0)+IF(AND(AS22=AS27,P22&gt;P27),1,0)+IF(AND(AS22=AS28,P22&gt;P28),1,0)+IF(AND(AS22=AS29,P22&gt;P29),1,0)+AS22</f>
        <v>#VALUE!</v>
      </c>
      <c r="AX22" s="1" t="e">
        <f t="shared" si="16"/>
        <v>#VALUE!</v>
      </c>
      <c r="AY22" s="1" t="e">
        <f>IF(OR(R22=1,T22=1),0,IF(RANK(AX22,AX10:AX71,0)=1,10,IF(RANK(AX22,AX10:AX71,0)=2,5,IF(RANK(AX22,AX10:AX71,0)=3,4,IF(RANK(AX22,AX10:AX71,0)=4,3,IF(RANK(AX22,AX10:AX71,0)=5,2,0))))))</f>
        <v>#VALUE!</v>
      </c>
      <c r="AZ22" s="100" t="e">
        <f>IF(AW10=13,AR10,0)+IF(AW11=13,AR11,0)+IF(AW12=13,AR12,0)+IF(AW13=13,AR13,0)+IF(AW14=13,AR14,0)+IF(AW15=13,AR15,0)+IF(AW16=13,AR16,0)+IF(AW17=13,AR17,0)+IF(AW18=13,AR18,0)+IF(AW19=13,AR19,0)+IF(AW20=13,AR20,0)+IF(AW21=13,AR21,0)+IF(AW22=13,AR22,0)+IF(AW23=13,AR23,0)+IF(AW24=13,AR24,0)+IF(AW25=13,AR25,0)+IF(AW26=13,AR26,0)+IF(AW27=13,AR27,0)+IF(AW28=13,AR28,0)+IF(AW29=13,AR29,0)</f>
        <v>#VALUE!</v>
      </c>
      <c r="BA22" s="98" t="e">
        <f>IF(AW10=13,AS10,0)+IF(AW11=13,AS11,0)+IF(AW12=13,AS12,0)+IF(AW13=13,AS13,0)+IF(AW14=13,AS14,0)+IF(AW15=13,AS15,0)+IF(AW16=13,AS16,0)+IF(AW17=13,AS17,0)+IF(AW18=13,AS18,0)+IF(AW19=13,AS19,0)+IF(AW20=13,AS20,0)+IF(AW21=13,AS21,0)+IF(AW22=13,AS22,0)+IF(AW23=13,AS23,0)+IF(AW24=13,AS24,0)+IF(AW25=13,AS25,0)+IF(AW26=13,AS26,0)+IF(AW27=13,AS27,0)+IF(AW28=13,AS28,0)+IF(AW29=13,AS29,0)</f>
        <v>#VALUE!</v>
      </c>
      <c r="BB22" s="98" t="e">
        <f>IF(AW10=13,O10,IF(AW11=13,O11,IF(AW12=13,O12,IF(AW13=13,O13,IF(AW14=13,O14,IF(AW15=13,O15,IF(AW16=13,O16,BC22)))))))</f>
        <v>#VALUE!</v>
      </c>
      <c r="BC22" s="98" t="e">
        <f>IF(AW17=13,O17,IF(AW18=13,O18,IF(AW19=13,O19,IF(AW20=13,O20,IF(AW21=13,O21,IF(AW22=13,O22,IF(AW23=13,O23,BD22)))))))</f>
        <v>#VALUE!</v>
      </c>
      <c r="BD22" s="98" t="e">
        <f>IF(AW24=13,O24,IF(AW25=13,O25,IF(AW26=13,O26,IF(AW27=13,O27,IF(AW28=13,O28,IF(AW29=13,O29,""))))))</f>
        <v>#VALUE!</v>
      </c>
      <c r="BE22" s="98" t="e">
        <f>IF(AW10=13,P10,0)+IF(AW11=13,P11,0)+IF(AW12=13,P12,0)+IF(AW13=13,P13,0)+IF(AW14=13,P14,0)+IF(AW15=13,P15,0)+IF(AW16=13,P16,0)+IF(AW17=13,P17,0)+IF(AW18=13,P18,0)+IF(AW19=13,P19,0)+IF(AW20=13,P20,0)+IF(AW21=13,P21,0)+IF(AW22=13,P22,0)+IF(AW23=13,P23,0)+IF(AW24=13,P24,0)+IF(AW25=13,P25,0)+IF(AW26=13,P26,0)+IF(AW27=13,P27,0)+IF(AW28=13,P28,0)+IF(AW29=13,P29,0)</f>
        <v>#VALUE!</v>
      </c>
      <c r="BF22" s="98" t="e">
        <f>IF(AW10=13,R10,0)+IF(AW11=13,R11,0)+IF(AW12=13,R12,0)+IF(AW13=13,R13,0)+IF(AW14=13,R14,0)+IF(AW15=13,R15,0)+IF(AW16=13,R16,0)+IF(AW17=13,R17,0)+IF(AW18=13,R18,0)+IF(AW19=13,R19,0)+IF(AW20=13,R20,0)+IF(AW21=13,R21,0)+IF(AW22=13,R22,0)+IF(AW23=13,R23,0)+IF(AW24=13,R24,0)+IF(AW25=13,R25,0)+IF(AW26=13,R26,0)+IF(AW27=13,R27,0)+IF(AW28=13,R28,0)+IF(AW29=13,R29,0)</f>
        <v>#VALUE!</v>
      </c>
      <c r="BG22" s="98" t="e">
        <f>IF(AW10=13,T10,0)+IF(AW11=13,T11,0)+IF(AW12=13,T12,0)+IF(AW13=13,T13,0)+IF(AW14=13,T14,0)+IF(AW15=13,T15,0)+IF(AW16=13,T16,0)+IF(AW17=13,T17,0)+IF(AW18=13,T18,0)+IF(AW19=13,T19,0)+IF(AW20=13,T20,0)+IF(AW21=13,T21,0)+IF(AW22=13,T22,0)+IF(AW23=13,T23,0)+IF(AW24=13,T24,0)+IF(AW25=13,T25,0)+IF(AW26=13,T26,0)+IF(AW27=13,T27,0)+IF(AW28=13,T28,0)+IF(AW29=13,T29,0)</f>
        <v>#VALUE!</v>
      </c>
      <c r="BH22" s="98" t="e">
        <f>IF(AW10=13,W10,0)+IF(AW11=13,W11,0)+IF(AW12=13,W12,0)+IF(AW13=13,W13,0)+IF(AW14=13,W14,0)+IF(AW15=13,W15,0)+IF(AW16=13,W16,0)+IF(AW17=13,W17,0)+IF(AW18=13,W18,0)+IF(AW19=13,W19,0)+IF(AW20=13,W20,0)+IF(AW21=13,W21,0)+IF(AW22=13,W22,0)+IF(AW23=13,W23,0)+IF(AW24=13,W24,0)+IF(AW25=13,W25,0)+IF(AW26=13,W26,0)+IF(AW27=13,W27,0)+IF(AW28=13,W28,0)+IF(AW29=13,W29,0)</f>
        <v>#VALUE!</v>
      </c>
      <c r="BI22" s="98" t="e">
        <f>IF(AW10=13,Z10,0)+IF(AW11=13,Z11,0)+IF(AW12=13,Z12,0)+IF(AW13=13,Z13,0)+IF(AW14=13,Z14,0)+IF(AW15=13,Z15,0)+IF(AW16=13,Z16,0)+IF(AW17=13,Z17,0)+IF(AW18=13,Z18,0)+IF(AW19=13,Z19,0)+IF(AW20=13,Z20,0)+IF(AW21=13,Z21,0)+IF(AW22=13,Z22,0)+IF(AW23=13,Z23,0)+IF(AW24=13,Z24,0)+IF(AW25=13,Z25,0)+IF(AW26=13,Z26,0)+IF(AW27=13,Z27,0)+IF(AW28=13,Z28,0)+IF(AW29=13,Z29,0)</f>
        <v>#VALUE!</v>
      </c>
      <c r="BJ22" s="98" t="e">
        <f>IF(AW10=13,AD10,0)+IF(AW11=13,AD11,0)+IF(AW12=13,AD12,0)+IF(AW13=13,AD13,0)+IF(AW14=13,AD14,0)+IF(AW15=13,AD15,0)+IF(AW16=13,AD16,0)+IF(AW17=13,AD17,0)+IF(AW18=13,AD18,0)+IF(AW19=13,AD19,0)+IF(AW20=13,AD20,0)+IF(AW21=13,AD21,0)+IF(AW22=13,AD22,0)+IF(AW23=13,AD23,0)+IF(AW24=13,AD24,0)+IF(AW25=13,AD25,0)+IF(AW26=13,AD26,0)+IF(AW27=13,AD27,0)+IF(AW28=13,AD28,0)+IF(AW29=13,AD29,0)</f>
        <v>#VALUE!</v>
      </c>
      <c r="BK22" s="98" t="e">
        <f>IF(AW10=13,AI10,0)+IF(AW11=13,AI11,0)+IF(AW12=13,AI12,0)+IF(AW13=13,AI13,0)+IF(AW14=13,AI14,0)+IF(AW15=13,AI15,0)+IF(AW16=13,AI16,0)+IF(AW17=13,AI17,0)+IF(AW18=13,AI18,0)+IF(AW19=13,AI19,0)+IF(AW20=13,AI20,0)+IF(AW21=13,AI21,0)+IF(AW22=13,AI22,0)+IF(AW23=13,AI23,0)+IF(AW24=13,AI24,0)+IF(AW25=13,AI25,0)+IF(AW26=13,AI26,0)+IF(AW27=13,AI27,0)+IF(AW28=13,AI28,0)+IF(AW29=13,AI29,0)</f>
        <v>#VALUE!</v>
      </c>
      <c r="BL22" s="99" t="e">
        <f>IF(AW10=13,AN10,0)+IF(AW11=13,AN11,0)+IF(AW12=13,AN12,0)+IF(AW13=13,AN13,0)+IF(AW14=13,AN14,0)+IF(AW15=13,AN15,0)+IF(AW16=13,AN16,0)+IF(AW17=13,AN17,0)+IF(AW18=13,AN18,0)+IF(AW19=13,AN19,0)+IF(AW20=13,AN20,0)+IF(AW21=13,AN21,0)+IF(AW22=13,AN22,0)+IF(AW23=13,AN23,0)+IF(AW24=13,AN24,0)+IF(AW25=13,AN25,0)+IF(AW26=13,AN26,0)+IF(AW27=13,AN27,0)+IF(AW28=13,AN28,0)+IF(AW29=13,AN29,0)</f>
        <v>#VALUE!</v>
      </c>
      <c r="BM22" s="98" t="str">
        <f>[2]DB!CX22</f>
        <v>Kinks</v>
      </c>
      <c r="BN22" s="98">
        <f>IF(BM22=O10,P10,0)+IF(BM22=O11,P11,0)+IF(BM22=O12,P12,0)+IF(BM22=O13,P13,0)+IF(BM22=O14,P14,0)+IF(BM22=O15,P15,0)+IF(BM22=O16,P16,0)+IF(BM22=O17,P17,0)+IF(BM22=O18,P18,0)+IF(BM22=O19,P19,0)+IF(BM22=O20,P20,0)+IF(BM22=O21,P21,0)+IF(BM22=O22,P22,0)+IF(BM22=O23,P23,0)+IF(BM22=O24,P24,0)+IF(BM22=O25,P25,0)+IF(BM22=O26,P26,0)+IF(BM22=O27,P27,0)+IF(BM22=O28,P28,0)+IF(BM22=O29,P29,0)+IF(BM22=O31,P31,0)+IF(BM22=O32,P32,0)+IF(BM22=O33,P33,0)+IF(BM22=O34,P34,0)+IF(BM22=O35,P35,0)+IF(BM22=O36,P36,0)+IF(BM22=O37,P37,0)+IF(BM22=O38,P38,0)+IF(BM22=O39,P39,0)+IF(BM22=O40,P40,0)+BO22</f>
        <v>28</v>
      </c>
      <c r="BO22" s="98">
        <f>IF(BM22=O41,P41,0)+IF(BM22=O42,P42,0)+IF(BM22=O43,P43,0)+IF(BM22=O44,P44,0)+IF(BM22=O45,P45,0)+IF(BM22=O46,P46,0)+IF(BM22=O47,P47,0)+IF(BM22=O48,P48,0)+IF(BM22=O49,P49,0)+IF(BM22=O50,P50,0)+IF(BM22=O52,P52,0)+IF(BM22=O53,P53,0)+IF(BM22=O54,P54,0)+IF(BM22=O55,P55,0)+IF(BM22=O56,P56,0)+IF(BM22=O57,P57,0)+IF(BM22=O58,P58,0)+IF(BM22=O59,P59,0)+IF(BM22=O60,P60,0)+IF(BM22=O61,P61,0)+IF(BM22=O62,P62,0)+IF(BM22=O63,P63,0)+IF(BM22=O64,P64,0)+IF(BM22=O65,P65,0)+IF(BM22=O66,P66,0)+IF(BM22=O67,P67,0)+IF(BM22=O68,P68,0)+IF(BM22=O69,P69,0)+IF(BM22=O70,P70,0)+IF(BM22=O71,P71,0)</f>
        <v>0</v>
      </c>
      <c r="BP22" s="98">
        <f>[2]DB!DF22</f>
        <v>0</v>
      </c>
      <c r="BQ22" s="98">
        <f>IF(BM22=O10,R10,0)+IF(BM22=O11,R11,0)+IF(BM22=O12,R12,0)+IF(BM22=O13,R13,0)+IF(BM22=O14,R14,0)+IF(BM22=O15,R15,0)+IF(BM22=O16,R16,0)+IF(BM22=O17,R17,0)+IF(BM22=O18,R18,0)+IF(BM22=O19,R19,0)+IF(BM22=O20,R20,0)+IF(BM22=O21,R21,0)+IF(BM22=O22,R22,0)+IF(BM22=O23,R23,0)+IF(BM22=O24,R24,0)+IF(BM22=O25,R25,0)+IF(BM22=O26,R26,0)+IF(BM22=O27,R27,0)+IF(BM22=O28,R28,0)+IF(BM22=O29,R29,0)+IF(BM22=O31,R31,0)+IF(BM22=O32,R32,0)+IF(BM22=O33,R33,0)+IF(BM22=O34,R34,0)+IF(BM22=O35,R35,0)+IF(BM22=O36,R36,0)+IF(BM22=O37,R37,0)+IF(BM22=O38,R38,0)+IF(BM22=O39,R39,0)+IF(BM22=O40,R40,0)+BR22</f>
        <v>0</v>
      </c>
      <c r="BR22" s="98">
        <f>IF(BM22=O41,R41,0)+IF(BM22=O42,R42,0)+IF(BM22=O43,R43,0)+IF(BM22=O44,R44,0)+IF(BM22=O45,R45,0)+IF(BM22=O46,R46,0)+IF(BM22=O47,R47,0)+IF(BM22=O48,R48,0)+IF(BM22=O49,R49,0)+IF(BM22=O50,R50,0)+IF(BM22=O52,R52,0)+IF(BM22=O53,R53,0)+IF(BM22=O54,R54,0)+IF(BM22=O55,R55,0)+IF(BM22=O56,R56,0)+IF(BM22=O57,R57,0)+IF(BM22=O58,R58,0)+IF(BM22=O59,R59,0)+IF(BM22=O60,R60,0)+IF(BM22=O61,R61,0)+IF(BM22=O62,R62,0)+IF(BM22=O63,R63,0)+IF(BM22=O64,R64,0)+IF(BM22=O65,R65,0)+IF(BM22=O66,R66,0)+IF(BM22=O67,R67,0)+IF(BM22=O68,R68,0)+IF(BM22=O69,R69,0)+IF(BM22=O70,R70,0)+IF(BM22=O71,R71,0)</f>
        <v>0</v>
      </c>
      <c r="BS22" s="98">
        <v>0</v>
      </c>
      <c r="BT22" s="98">
        <f>IF(BM22=O10,T10,0)+IF(BM22=O11,T11,0)+IF(BM22=O12,T12,0)+IF(BM22=O13,T13,0)+IF(BM22=O14,T14,0)+IF(BM22=O15,T15,0)+IF(BM22=O16,T16,0)+IF(BM22=O17,T17,0)+IF(BM22=O18,T18,0)+IF(BM22=O19,T19,0)+IF(BM22=O20,T20,0)+IF(BM22=O21,T21,0)+IF(BM22=O22,T22,0)+IF(BM22=O23,T23,0)+IF(BM22=O24,T24,0)+IF(BM22=O25,T25,0)+IF(BM22=O26,T26,0)+IF(BM22=O27,T27,0)+IF(BM22=O28,T28,0)+IF(BM22=O29,T29,0)+IF(BM22=O31,T31,0)+IF(BM22=O32,T32,0)+IF(BM22=O33,T33,0)+IF(BM22=O34,T34,0)+IF(BM22=O35,T35,0)+IF(BM22=O36,T36,0)+IF(BM22=O37,T37,0)+IF(BM22=O38,T38,0)+IF(BM22=O39,T39,0)+IF(BM22=O40,T40,0)+BU22</f>
        <v>0</v>
      </c>
      <c r="BU22" s="98">
        <f>IF(BM22=O41,T41,0)+IF(BM22=O42,T42,0)+IF(BM22=O43,T43,0)+IF(BM22=O44,T44,0)+IF(BM22=O45,T45,0)+IF(BM22=O46,T46,0)+IF(BM22=O47,T47,0)+IF(BM22=O48,T48,0)+IF(BM22=O49,T49,0)+IF(BM22=O50,T50,0)+IF(BM22=O52,T52,0)+IF(BM22=O53,T53,0)+IF(BM22=O54,T54,0)+IF(BM22=O55,T55,0)+IF(BM22=O56,T56,0)+IF(BM22=O57,T57,0)+IF(BM22=O58,T58,0)+IF(BM22=O59,T59,0)+IF(BM22=O60,T60,0)+IF(BM22=O61,T61,0)+IF(BM22=O62,T62,0)+IF(BM22=O63,T63,0)+IF(BM22=O64,T64,0)+IF(BM22=O65,T65,0)+IF(BM22=O66,T66,0)+IF(BM22=O67,T67,0)+IF(BM22=O68,T68,0)+IF(BM22=O69,T69,0)+IF(BM22=O70,T70,0)+IF(BM22=O71,T71,0)</f>
        <v>0</v>
      </c>
      <c r="BV22" s="98">
        <f>[2]DB!DJ22</f>
        <v>0</v>
      </c>
      <c r="BW22" s="98" t="e">
        <f>IF(AND(BQ22=0,BT22=0),IF(BM22=O10,AY10,0)+IF(BM22=O11,AY11,0)+IF(BM22=O12,AY12,0)+IF(BM22=O13,AY13,0)+IF(BM22=O14,AY14,0)+IF(BM22=O15,AY15,0)+IF(BM22=O16,AY16,0)+IF(BM22=O17,AY17,0)+IF(BM22=O18,AY18,0)+IF(BM22=O19,AY19,0)+IF(BM22=O20,AY20,0)+IF(BM22=O21,AY21,0)+IF(BM22=O22,AY22,0)+IF(BM22=O23,AY23,0)+IF(BM22=O24,AY24,0)+IF(BM22=O25,AY25,0)+IF(BM22=O26,AY26,0)+IF(BM22=O27,AY27,0)+IF(BM22=O28,AY28,0)+IF(BM22=O29,AY29,0)+IF(BM22=O31,AY31,0)+IF(BM22=O32,AY32,0)+IF(BM22=O33,AY33,0)+IF(BM22=O34,AY34,0)+IF(BM22=O35,AY35,0)+IF(BM22=O36,AY36,0)+IF(BM22=O37,AY37,0)+IF(BM22=O38,AY38,0)+IF(BM22=O39,AY39,0)+IF(BM22=O40,AY40,0)+BX22,0)</f>
        <v>#VALUE!</v>
      </c>
      <c r="BX22" s="98">
        <f>IF(BM22=O41,AY41,0)+IF(BM22=O42,AY42,0)+IF(BM22=O43,AY43,0)+IF(BM22=O44,AY44,0)+IF(BM22=O45,AY45,0)+IF(BM22=O46,AY46,0)+IF(BM22=O47,AY47,0)+IF(BM22=O48,AY48,0)+IF(BM22=O49,AY49,0)+IF(BM22=O50,AY50,0)+IF(BM22=O52,AY52,0)+IF(BM22=O53,AY53,0)+IF(BM22=O54,AY54,0)+IF(BM22=O55,AY55,0)+IF(BM22=O56,AY56,0)+IF(BM22=O57,AY57,0)+IF(BM22=O58,AY58,0)+IF(BM22=O59,AY59,0)+IF(BM22=O60,AY60,0)+IF(BM22=O61,AY61,0)+IF(BM22=O62,AY62,0)+IF(BM22=O63,AY63,0)+IF(BM22=O64,AY64,0)+IF(BM22=O65,AY65,0)+IF(BM22=O66,AY66,0)+IF(BM22=O67,AY67,0)+IF(BM22=O68,AY68,0)+IF(BM22=O69,AY69,0)+IF(BM22=O70,AY70,0)+IF(BM22=O71,AY71,0)</f>
        <v>0</v>
      </c>
      <c r="BY22" s="98">
        <f>[2]DB!DL22</f>
        <v>1</v>
      </c>
      <c r="BZ22" s="98" t="e">
        <f t="shared" si="4"/>
        <v>#VALUE!</v>
      </c>
      <c r="CA22" s="98">
        <f>[2]DB!DN22</f>
        <v>0</v>
      </c>
      <c r="CB22" s="98" t="e">
        <f t="shared" si="5"/>
        <v>#VALUE!</v>
      </c>
      <c r="CC22" s="98">
        <f>[2]DB!DP22</f>
        <v>1</v>
      </c>
      <c r="CD22" s="98" t="e">
        <f t="shared" si="6"/>
        <v>#VALUE!</v>
      </c>
      <c r="CE22" s="98">
        <f>[2]DB!DR22</f>
        <v>0</v>
      </c>
      <c r="CF22" s="98" t="e">
        <f t="shared" si="7"/>
        <v>#VALUE!</v>
      </c>
      <c r="CG22" s="98">
        <f>[2]DB!DT22</f>
        <v>1</v>
      </c>
      <c r="CH22" s="98" t="e">
        <f t="shared" si="8"/>
        <v>#VALUE!</v>
      </c>
      <c r="CI22" s="98">
        <f>[2]DB!DV22</f>
        <v>16</v>
      </c>
      <c r="CJ22" s="98" t="e">
        <f t="shared" si="17"/>
        <v>#VALUE!</v>
      </c>
      <c r="CK22" s="98" t="e">
        <f t="shared" si="18"/>
        <v>#VALUE!</v>
      </c>
      <c r="CL22" s="98" t="e">
        <f>RANK(CJ22,CJ10:CJ69,0)</f>
        <v>#VALUE!</v>
      </c>
      <c r="CM22" s="98" t="e">
        <f>IF(AND(CL22=CL10,CK22&lt;CK10),1,0)+IF(AND(CL22=CL11,CK22&lt;CK11),1,0)+IF(AND(CL22=CL12,CK22&lt;CK12),1,0)+IF(AND(CL22=CL13,CK22&lt;CK13),1,0)+IF(AND(CL22=CL14,CK22&lt;CK14),1,0)+IF(AND(CL22=CL15,CK22&lt;CK15),1,0)+IF(AND(CL22=CL16,CK22&lt;CK16),1,0)+IF(AND(CL22=CL17,CK22&lt;CK17),1,0)+IF(AND(CL22=CL18,CK22&lt;CK18),1,0)+IF(AND(CL22=CL19,CK22&lt;CK19),1,0)+IF(AND(CL22=CL20,CK22&lt;CK20),1,0)+IF(AND(CL22=CL21,CK22&lt;CK21),1,0)+IF(AND(CL22=CL22,CK22&lt;CK22),1,0)+IF(AND(CL22=CL23,CK22&lt;CK23),1,0)+IF(AND(CL22=CL24,CK22&lt;CK24),1,0)+IF(AND(CL22=CL25,CK22&lt;CK25),1,0)+IF(AND(CL22=CL26,CK22&lt;CK26),1,0)+IF(AND(CL22=CL27,CK22&lt;CK27),1,0)+IF(AND(CL22=CL28,CK22&lt;CK28),1,0)+IF(AND(CL22=CL29,CK22&lt;CK29),1,0)+CN22+CO22</f>
        <v>#VALUE!</v>
      </c>
      <c r="CN22" s="98" t="e">
        <f>IF(AND(CL22=CL30,CK22&lt;CK30),1,0)+IF(AND(CL22=CL31,CK22&lt;CK31),1,0)+IF(AND(CL22=CL32,CK22&lt;CK32),1,0)+IF(AND(CL22=CL33,CK22&lt;CK33),1,0)+IF(AND(CL22=CL34,CK22&lt;CK34),1,0)+IF(AND(CL22=CL35,CK22&lt;CK35),1,0)+IF(AND(CL22=CL36,CK22&lt;CK36),1,0)+IF(AND(CL22=CL37,CK22&lt;CK37),1,0)+IF(AND(CL22=CL38,CK22&lt;CK38),1,0)+IF(AND(CL22=CL39,CK22&lt;CK39),1,0)+IF(AND(CL22=CL40,CK22&lt;CK40),1,0)+IF(AND(CL22=CL41,CK22&lt;CK41),1,0)+IF(AND(CL22=CL42,CK22&lt;CK42),1,0)+IF(AND(CL22=CL43,CK22&lt;CK43),1,0)+IF(AND(CL22=CL44,CK22&lt;CK44),1,0)+IF(AND(CL22=CL45,CK22&lt;CK45),1,0)+IF(AND(CL22=CL46,CK22&lt;CK46),1,0)+IF(AND(CL22=CL47,CK22&lt;CK47),1,0)+IF(AND(CL22=CL48,CK22&lt;CK48),1,0)+IF(AND(CL22=CL49,CK22&lt;CK49),1,0)</f>
        <v>#VALUE!</v>
      </c>
      <c r="CO22" s="98" t="e">
        <f>IF(AND(CL22=CL50,CK22&lt;CK50),1,0)+IF(AND(CL22=CL51,CK22&lt;CK51),1,0)+IF(AND(CL22=CL52,CK22&lt;CK52),1,0)+IF(AND(CL22=CL53,CK22&lt;CK53),1,0)+IF(AND(CL22=CL54,CK22&lt;CK54),1,0)+IF(AND(CL22=CL55,CK22&lt;CK55),1,0)+IF(AND(CL22=CL56,CK22&lt;CK56),1,0)+IF(AND(CL22=CL57,CK22&lt;CK57),1,0)+IF(AND(CL22=CL58,CK22&lt;CK58),1,0)+IF(AND(CL22=CL59,CK22&lt;CK59),1,0)+IF(AND(CL22=CL60,CK22&lt;CK60),1,0)+IF(AND(CL22=CL61,CK22&lt;CK61),1,0)+IF(AND(CL22=CL62,CK22&lt;CK62),1,0)+IF(AND(CL22=CL63,CK22&lt;CK63),1,0)+IF(AND(CL22=CL64,CK22&lt;CK64),1,0)+IF(AND(CL22=CL65,CK22&lt;CK65),1,0)+IF(AND(CL22=CL66,CK22&lt;CK66),1,0)+IF(AND(CL22=CL67,CK22&lt;CK67),1,0)+IF(AND(CL22=CL68,CK22&lt;CK68),1,0)+IF(AND(CL22=CL69,CK22&lt;CK69),1,0)</f>
        <v>#VALUE!</v>
      </c>
      <c r="CP22" s="98">
        <f>[2]DB!CV22</f>
        <v>13</v>
      </c>
      <c r="CQ22" s="98" t="e">
        <f t="shared" si="9"/>
        <v>#VALUE!</v>
      </c>
      <c r="CR22" s="98" t="e">
        <f t="shared" si="19"/>
        <v>#VALUE!</v>
      </c>
      <c r="CS22" s="98" t="e">
        <f>IF(AND(CQ22=CQ10,BN22&gt;BN10),1,0)+IF(AND(CQ22=CQ11,BN22&gt;BN11),1,0)+IF(AND(CQ22=CQ12,BN22&gt;BN12),1,0)+IF(AND(CQ22=CQ13,BN22&gt;BN13),1,0)+IF(AND(CQ22=CQ14,BN22&gt;BN14),1,0)+IF(AND(CQ22=CQ15,BN22&gt;BN15),1,0)+IF(AND(CQ22=CQ16,BN22&gt;BN16),1,0)+IF(AND(CQ22=CQ17,BN22&gt;BN17),1,0)+IF(AND(CQ22=CQ18,BN22&gt;BN18),1,0)+IF(AND(CQ22=CQ19,BN22&gt;BN19),1,0)+IF(AND(CQ22=CQ20,BN22&gt;BN20),1,0)+IF(AND(CQ22=CQ21,BN22&gt;BN21),1,0)+IF(AND(CQ22=CQ22,BN22&gt;BN22),1,0)+IF(AND(CQ22=CQ23,BN22&gt;BN23),1,0)+IF(AND(CQ22=CQ24,BN22&gt;BN24),1,0)+IF(AND(CQ22=CQ25,BN22&gt;BN25),1,0)+IF(AND(CQ22=CQ26,BN22&gt;BN26),1,0)+IF(AND(CQ22=CQ27,BN22&gt;BN27),1,0)+IF(AND(CQ22=CQ28,BN22&gt;BN28),1,0)+IF(AND(CQ22=CQ29,BN22&gt;BN29),1,0)+CT22+CU22</f>
        <v>#VALUE!</v>
      </c>
      <c r="CT22" s="98" t="e">
        <f>IF(AND(CQ22=CQ30,BN22&gt;BN30),1,0)+IF(AND(CQ22=CQ31,BN22&gt;BN31),1,0)+IF(AND(CQ22=CQ32,BN22&gt;BN32),1,0)+IF(AND(CQ22=CQ33,BN22&gt;BN33),1,0)+IF(AND(CQ22=CQ34,BN22&gt;BN34),1,0)+IF(AND(CQ22=CQ35,BN22&gt;BN35),1,0)+IF(AND(CQ22=CQ36,BN22&gt;BN36),1,0)+IF(AND(CQ22=CQ37,BN22&gt;BN37),1,0)+IF(AND(CQ22=CQ38,BN22&gt;BN38),1,0)+IF(AND(CQ22=CQ39,BN22&gt;BN39),1,0)+IF(AND(CQ22=CQ40,BN22&gt;BN40),1,0)+IF(AND(CQ22=CQ41,BN22&gt;BN41),1,0)+IF(AND(CQ22=CQ42,BN22&gt;BN42),1,0)+IF(AND(CQ22=CQ43,BN22&gt;BN43),1,0)+IF(AND(CQ22=CQ44,BN22&gt;BN44),1,0)+IF(AND(CQ22=CQ45,BN22&gt;BN45),1,0)+IF(AND(CQ22=CQ46,BN22&gt;BN46),1,0)+IF(AND(CQ22=CQ47,BN22&gt;BN47),1,0)+IF(AND(CQ22=CQ48,BN22&gt;BN48),1,0)+IF(AND(CQ22=CQ49,BN22&gt;BN49),1,0)</f>
        <v>#VALUE!</v>
      </c>
      <c r="CU22" s="99" t="e">
        <f>IF(AND(CQ22=CQ50,BN22&gt;BN50),1,0)+IF(AND(CQ22=CQ51,BN22&gt;BN51),1,0)+IF(AND(CQ22=CQ52,BN22&gt;BN52),1,0)+IF(AND(CQ22=CQ53,BN22&gt;BN53),1,0)+IF(AND(CQ22=CQ54,BN22&gt;BN54),1,0)+IF(AND(CQ22=CQ55,BN22&gt;BN55),1,0)+IF(AND(CQ22=CQ56,BN22&gt;BN56),1,0)+IF(AND(CQ22=CQ57,BN22&gt;BN57),1,0)+IF(AND(CQ22=CQ58,BN22&gt;BN58),1,0)+IF(AND(CQ22=CQ59,BN22&gt;BN59),1,0)+IF(AND(CQ22=CQ60,BN22&gt;BN60),1,0)+IF(AND(CQ22=CQ61,BN22&gt;BN61),1,0)+IF(AND(CQ22=CQ62,BN22&gt;BN62),1,0)+IF(AND(CQ22=CQ63,BN22&gt;BN63),1,0)+IF(AND(CQ22=CQ64,BN22&gt;BN64),1,0)+IF(AND(CQ22=CQ65,BN22&gt;BN65),1,0)+IF(AND(CQ22=CQ66,BN22&gt;BN66),1,0)+IF(AND(CQ22=CQ67,BN22&gt;BN67),1,0)+IF(AND(CQ22=CQ68,BN22&gt;BN68),1,0)+IF(AND(CQ22=CQ69,BN22&gt;BN69),1,0)</f>
        <v>#VALUE!</v>
      </c>
      <c r="CV22" s="100" t="e">
        <f>IF(CR10=13,CQ10,0)+IF(CR11=13,CQ11,0)+IF(CR12=13,CQ12,0)+IF(CR13=13,CQ13,0)+IF(CR14=13,CQ14,0)+IF(CR15=13,CQ15,0)+IF(CR16=13,CQ16,0)+IF(CR17=13,CQ17,0)+IF(CR18=13,CQ18,0)+IF(CR19=13,CQ19,0)+IF(CR20=13,CQ20,0)+IF(CR21=13,CQ21,0)+IF(CR22=13,CQ22,0)+IF(CR23=13,CQ23,0)+IF(CR24=13,CQ24,0)+IF(CR25=13,CQ25,0)+IF(CR26=13,CQ26,0)+IF(CR27=13,CQ27,0)+IF(CR28=13,CQ28,0)+IF(CR29=13,CQ29,0)+IF(CR30=13,CQ30,0)+IF(CR31=13,CQ31,0)+IF(CR32=13,CQ32,0)+IF(CR33=13,CQ33,0)+IF(CR34=13,CQ34,0)+IF(CR35=13,CQ35,0)+IF(CR36=13,CQ36,0)+IF(CR37=13,CQ37,0)+IF(CR38=13,CQ38,0)+IF(CR39=13,CQ39,0)+CW22</f>
        <v>#VALUE!</v>
      </c>
      <c r="CW22" s="98" t="e">
        <f>IF(CR40=13,CQ40,0)+IF(CR41=13,CQ41,0)+IF(CR42=13,CQ42,0)+IF(CR43=13,CQ43,0)+IF(CR44=13,CQ44,0)+IF(CR45=13,CQ45,0)+IF(CR46=13,CQ46,0)+IF(CR47=13,CQ47,0)+IF(CR48=13,CQ48,0)+IF(CR49=13,CQ49,0)+IF(CR50=13,CQ50,0)+IF(CR51=13,CQ51,0)+IF(CR52=13,CQ52,0)+IF(CR53=13,CQ53,0)+IF(CR54=13,CQ54,0)+IF(CR55=13,CQ55,0)+IF(CR56=13,CQ56,0)+IF(CR57=13,CQ57,0)+IF(CR58=13,CQ58,0)+IF(CR59=13,CQ59,0)+IF(CR60=13,CQ60,0)+IF(CR61=13,CQ61,0)+IF(CR62=13,CQ62,0)+IF(CR63=13,CQ63,0)+IF(CR64=13,CQ64,0)+IF(CR65=13,CQ65,0)+IF(CR66=13,CQ66,0)+IF(CR67=13,CQ67,0)+IF(CR68=13,CQ68,0)+IF(CR69=13,CQ69,0)</f>
        <v>#VALUE!</v>
      </c>
      <c r="CX22" s="98" t="e">
        <f>IF(CR10=13,BM10,IF(CR11=13,BM11,IF(CR12=13,BM12,IF(CR13=13,BM13,IF(CR14=13,BM14,IF(CR15=13,BM15,IF(CR16=13,BM16,IF(CR17=13,BM17,CY22))))))))</f>
        <v>#VALUE!</v>
      </c>
      <c r="CY22" s="98" t="e">
        <f>IF(CR18=13,BM18,IF(CR19=13,BM19,IF(CR20=13,BM20,IF(CR21=13,BM21,IF(CR22=13,BM22,IF(CR23=13,BM23,IF(CR24=13,BM24,IF(CR25=13,BM25,CZ22))))))))</f>
        <v>#VALUE!</v>
      </c>
      <c r="CZ22" s="98" t="e">
        <f>IF(CR26=13,BM26,IF(CR27=13,BM27,IF(CR28=13,BM28,IF(CR29=13,BM29,IF(CR30=13,BM30,IF(CR31=13,BM31,IF(CR32=13,BM32,IF(CR33=13,BM33,DA22))))))))</f>
        <v>#VALUE!</v>
      </c>
      <c r="DA22" s="98" t="e">
        <f>IF(CR34=13,BM34,IF(CR35=13,BM35,IF(CR36=13,BM36,IF(CR37=13,BM37,IF(CR38=13,BM38,IF(CR39=13,BM39,IF(CR40=13,BM40,IF(CR41=13,BM41,DB22))))))))</f>
        <v>#VALUE!</v>
      </c>
      <c r="DB22" s="98" t="e">
        <f>IF(CR42=13,BM42,IF(CR43=13,BM43,IF(CR44=13,BM44,IF(CR45=13,BM45,IF(CR46=13,BM46,IF(CR47=13,BM47,IF(CR48=13,BM48,IF(CR49=13,BM49,DC22))))))))</f>
        <v>#VALUE!</v>
      </c>
      <c r="DC22" s="98" t="e">
        <f>IF(CR50=13,BM50,IF(CR51=13,BM51,IF(CR52=13,BM52,IF(CR53=13,BM53,IF(CR54=13,BM54,IF(CR55=13,BM55,IF(CR56=13,BM56,IF(CR57=13,BM57,DD22))))))))</f>
        <v>#VALUE!</v>
      </c>
      <c r="DD22" s="98" t="e">
        <f>IF(CR58=13,BM58,IF(CR59=13,BM59,IF(CR60=13,BM60,IF(CR61=13,BM61,IF(CR62=13,BM62,IF(CR63=13,BM63,IF(CR64=13,BM64,IF(CR65=13,BM65,DE22))))))))</f>
        <v>#VALUE!</v>
      </c>
      <c r="DE22" s="98" t="e">
        <f>IF(CR66=13,BM66,IF(CR67=13,BM67,IF(CR68=13,BM68,BM69)))</f>
        <v>#VALUE!</v>
      </c>
      <c r="DF22" s="98" t="e">
        <f>IF(CR10=13,BQ10,0)+IF(CR11=13,BQ11,0)+IF(CR12=13,BQ12,0)+IF(CR13=13,BQ13,0)+IF(CR14=13,BQ14,0)+IF(CR15=13,BQ15,0)+IF(CR16=13,BQ16,0)+IF(CR17=13,BQ17,0)+IF(CR18=13,BQ18,0)+IF(CR19=13,BQ19,0)+IF(CR20=13,BQ20,0)+IF(CR21=13,BQ21,0)+IF(CR22=13,BQ22,0)+IF(CR23=13,BQ23,0)+IF(CR24=13,BQ24,0)+IF(CR25=13,BQ25,0)+IF(CR26=13,BQ26,0)+IF(CR27=13,BQ27,0)+IF(CR28=13,BQ28,0)+IF(CR29=13,BQ29,0)+IF(CR30=13,BQ30,0)+IF(CR31=13,BQ31,0)+IF(CR32=13,BQ32,0)+IF(CR33=13,BQ33,0)+IF(CR34=13,BQ34,0)+IF(CR35=13,BQ35,0)+IF(CR36=13,BQ36,0)+IF(CR37=13,BQ37,0)+IF(CR38=13,BQ38,0)+IF(CR39=13,BQ39,0)+DG22</f>
        <v>#VALUE!</v>
      </c>
      <c r="DG22" s="98" t="e">
        <f>IF(CR40=13,BQ40,0)+IF(CR41=13,BQ41,0)+IF(CR42=13,BQ42,0)+IF(CR43=13,BQ43,0)+IF(CR44=13,BQ44,0)+IF(CR45=13,BQ45,0)+IF(CR46=13,BQ46,0)+IF(CR47=13,BQ47,0)+IF(CR48=13,BQ48,0)+IF(CR49=13,BQ49,0)+IF(CR50=13,BQ50,0)+IF(CR51=13,BQ51,0)+IF(CR52=13,BQ52,0)+IF(CR53=13,BQ53,0)+IF(CR54=13,BQ54,0)+IF(CR55=13,BQ55,0)+IF(CR56=13,BQ56,0)+IF(CR57=13,BQ57,0)+IF(CR58=13,BQ58,0)+IF(CR59=13,BQ59,0)+IF(CR60=13,BQ60,0)+IF(CR61=13,BQ61,0)+IF(CR62=13,BQ62,0)+IF(CR63=13,BQ63,0)+IF(CR64=13,BQ64,0)+IF(CR65=13,BQ65,0)+IF(CR66=13,BQ66,0)+IF(CR67=13,BQ67,0)+IF(CR68=13,BQ68,0)+IF(CR69=13,BQ69,0)</f>
        <v>#VALUE!</v>
      </c>
      <c r="DH22" s="98" t="e">
        <f>IF(CR10=13,BT10,0)+IF(CR11=13,BT11,0)+IF(CR12=13,BT12,0)+IF(CR13=13,BT13,0)+IF(CR14=13,BT14,0)+IF(CR15=13,BT15,0)+IF(CR16=13,BT16,0)+IF(CR17=13,BT17,0)+IF(CR18=13,BT18,0)+IF(CR19=13,BT19,0)+IF(CR20=13,BT20,0)+IF(CR21=13,BT21,0)+IF(CR22=13,BT22,0)+IF(CR23=13,BT23,0)+IF(CR24=13,BT24,0)+IF(CR25=13,BT25,0)+IF(CR26=13,BT26,0)+IF(CR27=13,BT27,0)+IF(CR28=13,BT28,0)+IF(CR29=13,BT29,0)+IF(CR30=13,BT30,0)+IF(CR31=13,BT31,0)+IF(CR32=13,BT32,0)+IF(CR33=13,BT33,0)+IF(CR34=13,BT34,0)+IF(CR35=13,BT35,0)+IF(CR36=13,BT36,0)+IF(CR37=13,BT37,0)+IF(CR38=13,BT38,0)+IF(CR39=13,BT39,0)+DI22</f>
        <v>#VALUE!</v>
      </c>
      <c r="DI22" s="98" t="e">
        <f>IF(CR40=13,BT40,0)+IF(CR41=13,BT41,0)+IF(CR42=13,BT42,0)+IF(CR43=13,BT43,0)+IF(CR44=13,BT44,0)+IF(CR45=13,BT45,0)+IF(CR46=13,BT46,0)+IF(CR47=13,BT47,0)+IF(CR48=13,BT48,0)+IF(CR49=13,BT49,0)+IF(CR50=13,BT50,0)+IF(CR51=13,BT51,0)+IF(CR52=13,BT52,0)+IF(CR53=13,BT53,0)+IF(CR54=13,BT54,0)+IF(CR55=13,BT55,0)+IF(CR56=13,BT56,0)+IF(CR57=13,BT57,0)+IF(CR58=13,BT58,0)+IF(CR59=13,BT59,0)+IF(CR60=13,BT60,0)+IF(CR61=13,BT61,0)+IF(CR62=13,BT62,0)+IF(CR63=13,BT63,0)+IF(CR64=13,BT64,0)+IF(CR65=13,BT65,0)+IF(CR66=13,BT66,0)+IF(CR67=13,BT67,0)+IF(CR68=13,BT68,0)+IF(CR69=13,BT69,0)</f>
        <v>#VALUE!</v>
      </c>
      <c r="DJ22" s="98" t="e">
        <f>IF(CR10=13,BW10,0)+IF(CR11=13,BW11,0)+IF(CR12=13,BW12,0)+IF(CR13=13,BW13,0)+IF(CR14=13,BW14,0)+IF(CR15=13,BW15,0)+IF(CR16=13,BW16,0)+IF(CR17=13,BW17,0)+IF(CR18=13,BW18,0)+IF(CR19=13,BW19,0)+IF(CR20=13,BW20,0)+IF(CR21=13,BW21,0)+IF(CR22=13,BW22,0)+IF(CR23=13,BW23,0)+IF(CR24=13,BW24,0)+IF(CR25=13,BW25,0)+IF(CR26=13,BW26,0)+IF(CR27=13,BW27,0)+IF(CR28=13,BW28,0)+IF(CR29=13,BW29,0)+IF(CR30=13,BW30,0)+IF(CR31=13,BW31,0)+IF(CR32=13,BW32,0)+IF(CR33=13,BW33,0)+IF(CR34=13,BW34,0)+IF(CR35=13,BW35,0)+IF(CR36=13,BW36,0)+IF(CR37=13,BW37,0)+IF(CR38=13,BW38,0)+IF(CR39=13,BW39,0)+DK22</f>
        <v>#VALUE!</v>
      </c>
      <c r="DK22" s="98" t="e">
        <f>IF(CR40=13,BW40,0)+IF(CR41=13,BW41,0)+IF(CR42=13,BW42,0)+IF(CR43=13,BW43,0)+IF(CR44=13,BW44,0)+IF(CR45=13,BW45,0)+IF(CR46=13,BW46,0)+IF(CR47=13,BW47,0)+IF(CR48=13,BW48,0)+IF(CR49=13,BW49,0)+IF(CR50=13,BW50,0)+IF(CR51=13,BW51,0)+IF(CR52=13,BW52,0)+IF(CR53=13,BW53,0)+IF(CR54=13,BW54,0)+IF(CR55=13,BW55,0)+IF(CR56=13,BW56,0)+IF(CR57=13,BW57,0)+IF(CR58=13,BW58,0)+IF(CR59=13,BW59,0)+IF(CR60=13,BW60,0)+IF(CR61=13,BW61,0)+IF(CR62=13,BW62,0)+IF(CR63=13,BW63,0)+IF(CR64=13,BW64,0)+IF(CR65=13,BW65,0)+IF(CR66=13,BW66,0)+IF(CR67=13,BW67,0)+IF(CR68=13,BW68,0)+IF(CR69=13,BW69,0)</f>
        <v>#VALUE!</v>
      </c>
      <c r="DL22" s="98" t="e">
        <f>IF(CR10=13,BZ10,0)+IF(CR11=13,BZ11,0)+IF(CR12=13,BZ12,0)+IF(CR13=13,BZ13,0)+IF(CR14=13,BZ14,0)+IF(CR15=13,BZ15,0)+IF(CR16=13,BZ16,0)+IF(CR17=13,BZ17,0)+IF(CR18=13,BZ18,0)+IF(CR19=13,BZ19,0)+IF(CR20=13,BZ20,0)+IF(CR21=13,BZ21,0)+IF(CR22=13,BZ22,0)+IF(CR23=13,BZ23,0)+IF(CR24=13,BZ24,0)+IF(CR25=13,BZ25,0)+IF(CR26=13,BZ26,0)+IF(CR27=13,BZ27,0)+IF(CR28=13,BZ28,0)+IF(CR29=13,BZ29,0)+IF(CR30=13,BZ30,0)+IF(CR31=13,BZ31,0)+IF(CR32=13,BZ32,0)+IF(CR33=13,BZ33,0)+IF(CR34=13,BZ34,0)+IF(CR35=13,BZ35,0)+IF(CR36=13,BZ36,0)+IF(CR37=13,BZ37,0)+IF(CR38=13,BZ38,0)+IF(CR39=13,BZ39,0)+DM22</f>
        <v>#VALUE!</v>
      </c>
      <c r="DM22" s="98" t="e">
        <f>IF(CR40=13,BZ40,0)+IF(CR41=13,BZ41,0)+IF(CR42=13,BZ42,0)+IF(CR43=13,BZ43,0)+IF(CR44=13,BZ44,0)+IF(CR45=13,BZ45,0)+IF(CR46=13,BZ46,0)+IF(CR47=13,BZ47,0)+IF(CR48=13,BZ48,0)+IF(CR49=13,BZ49,0)+IF(CR50=13,BZ50,0)+IF(CR51=13,BZ51,0)+IF(CR52=13,BZ52,0)+IF(CR53=13,BZ53,0)+IF(CR54=13,BZ54,0)+IF(CR55=13,BZ55,0)+IF(CR56=13,BZ56,0)+IF(CR57=13,BZ57,0)+IF(CR58=13,BZ58,0)+IF(CR59=13,BZ59,0)+IF(CR60=13,BZ60,0)+IF(CR61=13,BZ61,0)+IF(CR62=13,BZ62,0)+IF(CR63=13,BZ63,0)+IF(CR64=13,BZ64,0)+IF(CR65=13,BZ65,0)+IF(CR66=13,BZ66,0)+IF(CR67=13,BZ67,0)+IF(CR68=13,BZ68,0)+IF(CR69=13,BZ69,0)</f>
        <v>#VALUE!</v>
      </c>
      <c r="DN22" s="98" t="e">
        <f>IF(CR10=13,CB10,0)+IF(CR11=13,CB11,0)+IF(CR12=13,CB12,0)+IF(CR13=13,CB13,0)+IF(CR14=13,CB14,0)+IF(CR15=13,CB15,0)+IF(CR16=13,CB16,0)+IF(CR17=13,CB17,0)+IF(CR18=13,CB18,0)+IF(CR19=13,CB19,0)+IF(CR20=13,CB20,0)+IF(CR21=13,CB21,0)+IF(CR22=13,CB22,0)+IF(CR23=13,CB23,0)+IF(CR24=13,CB24,0)+IF(CR25=13,CB25,0)+IF(CR26=13,CB26,0)+IF(CR27=13,CB27,0)+IF(CR28=13,CB28,0)+IF(CR29=13,CB29,0)+IF(CR30=13,CB30,0)+IF(CR31=13,CB31,0)+IF(CR32=13,CB32,0)+IF(CR33=13,CB33,0)+IF(CR34=13,CB34,0)+IF(CR35=13,CB35,0)+IF(CR36=13,CB36,0)+IF(CR37=13,CB37,0)+IF(CR38=13,CB38,0)+IF(CR39=13,CB39,0)+DO22</f>
        <v>#VALUE!</v>
      </c>
      <c r="DO22" s="98" t="e">
        <f>IF(CR40=13,CB40,0)+IF(CR41=13,CB41,0)+IF(CR42=13,CB42,0)+IF(CR43=13,CB43,0)+IF(CR44=13,CB44,0)+IF(CR45=13,CB45,0)+IF(CR46=13,CB46,0)+IF(CR47=13,CB47,0)+IF(CR48=13,CB48,0)+IF(CR49=13,CB49,0)+IF(CR50=13,CB50,0)+IF(CR51=13,CB51,0)+IF(CR52=13,CB52,0)+IF(CR53=13,CB53,0)+IF(CR54=13,CB54,0)+IF(CR55=13,CB55,0)+IF(CR56=13,CB56,0)+IF(CR57=13,CB57,0)+IF(CR58=13,CB58,0)+IF(CR59=13,CB59,0)+IF(CR60=13,CB60,0)+IF(CR61=13,CB61,0)+IF(CR62=13,CB62,0)+IF(CR63=13,CB63,0)+IF(CR64=13,CB64,0)+IF(CR65=13,CB65,0)+IF(CR66=13,CB66,0)+IF(CR67=13,CB67,0)+IF(CR68=13,CB68,0)+IF(CR69=13,CB69,0)</f>
        <v>#VALUE!</v>
      </c>
      <c r="DP22" s="98" t="e">
        <f>IF(CR10=13,CD10,0)+IF(CR11=13,CD11,0)+IF(CR12=13,CD12,0)+IF(CR13=13,CD13,0)+IF(CR14=13,CD14,0)+IF(CR15=13,CD15,0)+IF(CR16=13,CD16,0)+IF(CR17=13,CD17,0)+IF(CR18=13,CD18,0)+IF(CR19=13,CD19,0)+IF(CR20=13,CD20,0)+IF(CR21=13,CD21,0)+IF(CR22=13,CD22,0)+IF(CR23=13,CD23,0)+IF(CR24=13,CD24,0)+IF(CR25=13,CD25,0)+IF(CR26=13,CD26,0)+IF(CR27=13,CD27,0)+IF(CR28=13,CD28,0)+IF(CR29=13,CD29,0)+IF(CR30=13,CD30,0)+IF(CR31=13,CD31,0)+IF(CR32=13,CD32,0)+IF(CR33=13,CD33,0)+IF(CR34=13,CD34,0)+IF(CR35=13,CD35,0)+IF(CR36=13,CD36,0)+IF(CR37=13,CD37,0)+IF(CR38=13,CD38,0)+IF(CR39=13,CD39,0)+DQ22</f>
        <v>#VALUE!</v>
      </c>
      <c r="DQ22" s="98" t="e">
        <f>IF(CR40=13,CD40,0)+IF(CR41=13,CD41,0)+IF(CR42=13,CD42,0)+IF(CR43=13,CD43,0)+IF(CR44=13,CD44,0)+IF(CR45=13,CD45,0)+IF(CR46=13,CD46,0)+IF(CR47=13,CD47,0)+IF(CR48=13,CD48,0)+IF(CR49=13,CD49,0)+IF(CR50=13,CD50,0)+IF(CR51=13,CD51,0)+IF(CR52=13,CD52,0)+IF(CR53=13,CD53,0)+IF(CR54=13,CD54,0)+IF(CR55=13,CD55,0)+IF(CR56=13,CD56,0)+IF(CR57=13,CD57,0)+IF(CR58=13,CD58,0)+IF(CR59=13,CD59,0)+IF(CR60=13,CD60,0)+IF(CR61=13,CD61,0)+IF(CR62=13,CD62,0)+IF(CR63=13,CD63,0)+IF(CR64=13,CD64,0)+IF(CR65=13,CD65,0)+IF(CR66=13,CD66,0)+IF(CR67=13,CD67,0)+IF(CR68=13,CD68,0)+IF(CR69=13,CD69,0)</f>
        <v>#VALUE!</v>
      </c>
      <c r="DR22" s="98" t="e">
        <f>IF(CR10=13,CF10,0)+IF(CR11=13,CF11,0)+IF(CR12=13,CF12,0)+IF(CR13=13,CF13,0)+IF(CR14=13,CF14,0)+IF(CR15=13,CF15,0)+IF(CR16=13,CF16,0)+IF(CR17=13,CF17,0)+IF(CR18=13,CF18,0)+IF(CR19=13,CF19,0)+IF(CR20=13,CF20,0)+IF(CR21=13,CF21,0)+IF(CR22=13,CF22,0)+IF(CR23=13,CF23,0)+IF(CR24=13,CF24,0)+IF(CR25=13,CF25,0)+IF(CR26=13,CF26,0)+IF(CR27=13,CF27,0)+IF(CR28=13,CF28,0)+IF(CR29=13,CF29,0)+IF(CR30=13,CF30,0)+IF(CR31=13,CF31,0)+IF(CR32=13,CF32,0)+IF(CR33=13,CF33,0)+IF(CR34=13,CF34,0)+IF(CR35=13,CF35,0)+IF(CR36=13,CF36,0)+IF(CR37=13,CF37,0)+IF(CR38=13,CF38,0)+IF(CR39=13,CF39,0)+DS22</f>
        <v>#VALUE!</v>
      </c>
      <c r="DS22" s="98" t="e">
        <f>IF(CR40=13,CF40,0)+IF(CR41=13,CF41,0)+IF(CR42=13,CF42,0)+IF(CR43=13,CF43,0)+IF(CR44=13,CF44,0)+IF(CR45=13,CF45,0)+IF(CR46=13,CF46,0)+IF(CR47=13,CF47,0)+IF(CR48=13,CF48,0)+IF(CR49=13,CF49,0)+IF(CR50=13,CF50,0)+IF(CR51=13,CF51,0)+IF(CR52=13,CF52,0)+IF(CR53=13,CF53,0)+IF(CR54=13,CF54,0)+IF(CR55=13,CF55,0)+IF(CR56=13,CF56,0)+IF(CR57=13,CF57,0)+IF(CR58=13,CF58,0)+IF(CR59=13,CF59,0)+IF(CR60=13,CF60,0)+IF(CR61=13,CF61,0)+IF(CR62=13,CF62,0)+IF(CR63=13,CF63,0)+IF(CR64=13,CF64,0)+IF(CR65=13,CF65,0)+IF(CR66=13,CF66,0)+IF(CR67=13,CF67,0)+IF(CR68=13,CF68,0)+IF(CR69=13,CF69,0)</f>
        <v>#VALUE!</v>
      </c>
      <c r="DT22" s="98" t="e">
        <f>IF(CR10=13,CH10,0)+IF(CR11=13,CH11,0)+IF(CR12=13,CH12,0)+IF(CR13=13,CH13,0)+IF(CR14=13,CH14,0)+IF(CR15=13,CH15,0)+IF(CR16=13,CH16,0)+IF(CR17=13,CH17,0)+IF(CR18=13,CH18,0)+IF(CR19=13,CH19,0)+IF(CR20=13,CH20,0)+IF(CR21=13,CH21,0)+IF(CR22=13,CH22,0)+IF(CR23=13,CH23,0)+IF(CR24=13,CH24,0)+IF(CR25=13,CH25,0)+IF(CR26=13,CH26,0)+IF(CR27=13,CH27,0)+IF(CR28=13,CH28,0)+IF(CR29=13,CH29,0)+IF(CR30=13,CH30,0)+IF(CR31=13,CH31,0)+IF(CR32=13,CH32,0)+IF(CR33=13,CH33,0)+IF(CR34=13,CH34,0)+IF(CR35=13,CH35,0)+IF(CR36=13,CH36,0)+IF(CR37=13,CH37,0)+IF(CR38=13,CH38,0)+IF(CR39=13,CH39,0)+DU22</f>
        <v>#VALUE!</v>
      </c>
      <c r="DU22" s="98" t="e">
        <f>IF(CR40=13,CH40,0)+IF(CR41=13,CH41,0)+IF(CR42=13,CH42,0)+IF(CR43=13,CH43,0)+IF(CR44=13,CH44,0)+IF(CR45=13,CH45,0)+IF(CR46=13,CH46,0)+IF(CR47=13,CH47,0)+IF(CR48=13,CH48,0)+IF(CR49=13,CH49,0)+IF(CR50=13,CH50,0)+IF(CR51=13,CH51,0)+IF(CR52=13,CH52,0)+IF(CR53=13,CH53,0)+IF(CR54=13,CH54,0)+IF(CR55=13,CH55,0)+IF(CR56=13,CH56,0)+IF(CR57=13,CH57,0)+IF(CR58=13,CH58,0)+IF(CR59=13,CH59,0)+IF(CR60=13,CH60,0)+IF(CR61=13,CH61,0)+IF(CR62=13,CH62,0)+IF(CR63=13,CH63,0)+IF(CR64=13,CH64,0)+IF(CR65=13,CH65,0)+IF(CR66=13,CH66,0)+IF(CR67=13,CH67,0)+IF(CR68=13,CH68,0)+IF(CR69=13,CH69,0)</f>
        <v>#VALUE!</v>
      </c>
      <c r="DV22" s="98" t="e">
        <f>IF(CR10=13,CJ10,0)+IF(CR11=13,CJ11,0)+IF(CR12=13,CJ12,0)+IF(CR13=13,CJ13,0)+IF(CR14=13,CJ14,0)+IF(CR15=13,CJ15,0)+IF(CR16=13,CJ16,0)+IF(CR17=13,CJ17,0)+IF(CR18=13,CJ18,0)+IF(CR19=13,CJ19,0)+IF(CR20=13,CJ20,0)+IF(CR21=13,CJ21,0)+IF(CR22=13,CJ22,0)+IF(CR23=13,CJ23,0)+IF(CR24=13,CJ24,0)+IF(CR25=13,CJ25,0)+IF(CR26=13,CJ26,0)+IF(CR27=13,CJ27,0)+IF(CR28=13,CJ28,0)+IF(CR29=13,CJ29,0)+IF(CR30=13,CJ30,0)+IF(CR31=13,CJ31,0)+IF(CR32=13,CJ32,0)+IF(CR33=13,CJ33,0)+IF(CR34=13,CJ34,0)+IF(CR35=13,CJ35,0)+IF(CR36=13,CJ36,0)+IF(CR37=13,CJ37,0)+IF(CR38=13,CJ38,0)+IF(CR39=13,CJ39,0)+DW22</f>
        <v>#VALUE!</v>
      </c>
      <c r="DW22" s="99" t="e">
        <f>IF(CR40=13,CJ40,0)+IF(CR41=13,CJ41,0)+IF(CR42=13,CJ42,0)+IF(CR43=13,CJ43,0)+IF(CR44=13,CJ44,0)+IF(CR45=13,CJ45,0)+IF(CR46=13,CJ46,0)+IF(CR47=13,CJ47,0)+IF(CR48=13,CJ48,0)+IF(CR49=13,CJ49,0)+IF(CR50=13,CJ50,0)+IF(CR51=13,CJ51,0)+IF(CR52=13,CJ52,0)+IF(CR53=13,CJ53,0)+IF(CR54=13,CJ54,0)+IF(CR55=13,CJ55,0)+IF(CR56=13,CJ56,0)+IF(CR57=13,CJ57,0)+IF(CR58=13,CJ58,0)+IF(CR59=13,CJ59,0)+IF(CR60=13,CJ60,0)+IF(CR61=13,CJ61,0)+IF(CR62=13,CJ62,0)+IF(CR63=13,CJ63,0)+IF(CR64=13,CJ64,0)+IF(CR65=13,CJ65,0)+IF(CR66=13,CJ66,0)+IF(CR67=13,CJ67,0)+IF(CR68=13,CJ68,0)+IF(CR69=13,CJ69,0)</f>
        <v>#VALUE!</v>
      </c>
    </row>
    <row r="23" spans="1:127">
      <c r="A23" s="97" t="str">
        <f>[2]DB!A23</f>
        <v>Kinks</v>
      </c>
      <c r="B23" s="1">
        <f>[2]DB!B23</f>
        <v>28</v>
      </c>
      <c r="C23" s="1">
        <f>[2]DB!D23</f>
        <v>0</v>
      </c>
      <c r="D23" s="1">
        <f>IF(OR(Rækker!AO10="Disket",I23&gt;5,C23=1),1,0)</f>
        <v>0</v>
      </c>
      <c r="E23" s="1">
        <f>[2]DB!F23</f>
        <v>0</v>
      </c>
      <c r="F23" s="1">
        <f>IF(OR(Rækker!AO10="Udmeldt",E23=1),1,0)</f>
        <v>0</v>
      </c>
      <c r="G23" s="1">
        <f>[2]DB!I23</f>
        <v>0</v>
      </c>
      <c r="H23" s="1">
        <f>IF(Rækker!AO10="MR",1,0)</f>
        <v>0</v>
      </c>
      <c r="I23" s="1">
        <f t="shared" si="10"/>
        <v>0</v>
      </c>
      <c r="J23" s="1">
        <f>[2]DB!L23</f>
        <v>0</v>
      </c>
      <c r="K23" s="1">
        <f>IF(Rækker!AO10="Res",1,0)</f>
        <v>0</v>
      </c>
      <c r="L23" s="1">
        <f t="shared" si="11"/>
        <v>0</v>
      </c>
      <c r="M23" s="1" t="s">
        <v>90</v>
      </c>
      <c r="N23" s="100">
        <f>[2]DB!AZ23</f>
        <v>6</v>
      </c>
      <c r="O23" s="98" t="str">
        <f>[2]DB!BB23</f>
        <v>Frydkær</v>
      </c>
      <c r="P23" s="1">
        <f>IF(O23=A10,B10,0)+IF(O23=A11,B11,0)+IF(O23=A12,B12,0)+IF(O23=A13,B13,0)+IF(O23=A14,B14,0)+IF(O23=A15,B15,0)+IF(O23=A16,B16,0)+IF(O23=A17,B17,0)+IF(O23=A18,B18,0)+IF(O23=A19,B19,0)+IF(O23=A20,B20,0)+IF(O23=A21,B21,0)+IF(O23=A22,B22,0)+IF(O23=A23,B23,0)+IF(O23=A24,B24,0)+IF(O23=A25,B25,0)+IF(O23=A26,B26,0)+IF(O23=A27,B27,0)+IF(O23=A28,B28,0)+IF(O23=A29,B29,0)</f>
        <v>17</v>
      </c>
      <c r="Q23" s="1">
        <f>[2]DB!BF23</f>
        <v>0</v>
      </c>
      <c r="R23" s="1">
        <f>IF(O23=A10,D10,0)+IF(O23=A11,D11,0)+IF(O23=A12,D12,0)+IF(O23=A13,D13,0)+IF(O23=A14,D14,0)+IF(O23=A15,D15,0)+IF(O23=A16,D16,0)+IF(O23=A17,D17,0)+IF(O23=A18,D18,0)+IF(O23=A19,D19,0)+IF(O23=A20,D20,0)+IF(O23=A21,D21,0)+IF(O23=A22,D22,0)+IF(O23=A23,D23,0)+IF(O23=A24,D24,0)+IF(O23=A25,D25,0)+IF(O23=A26,D26,0)+IF(O23=A27,D27,0)+IF(O23=A28,D28,0)+IF(O23=A29,D29,0)</f>
        <v>0</v>
      </c>
      <c r="S23" s="1">
        <f>[2]DB!BG23</f>
        <v>0</v>
      </c>
      <c r="T23" s="1">
        <f>IF(O23=A10,F10,0)+IF(O23=A11,F11,0)+IF(O23=A12,F12,0)+IF(O23=A13,F13,0)+IF(O23=A14,F14,0)+IF(O23=A15,F15,0)+IF(O23=A16,F16,0)+IF(O23=A17,F17,0)+IF(O23=A18,F18,0)+IF(O23=A19,F19,0)+IF(O23=A20,F20,0)+IF(O23=A21,F21,0)+IF(O23=A22,F22,0)+IF(O23=A23,F23,0)+IF(O23=A24,F24,0)+IF(O23=A25,F25,0)+IF(O23=A26,F26,0)+IF(O23=A27,F27,0)+IF(O23=A28,F28,0)+IF(O23=A29,F29,0)</f>
        <v>0</v>
      </c>
      <c r="U23" s="1">
        <f>[2]DB!BH23</f>
        <v>0</v>
      </c>
      <c r="V23" s="1">
        <f>IF(O23=A10,H10,0)+IF(O23=A11,H11,0)+IF(O23=A12,H12,0)+IF(O23=A13,H13,0)+IF(O23=A14,H14,0)+IF(O23=A15,H15,0)+IF(O23=A16,H16,0)+IF(O23=A17,H17,0)+IF(O23=A18,H18,0)+IF(O23=A19,H19,0)+IF(O23=A20,H20,0)+IF(O23=A21,H21,0)+IF(O23=A22,H22,0)+IF(O23=A23,H23,0)+IF(O23=A24,H24,0)+IF(O23=A25,H25,0)+IF(O23=A26,H26,0)+IF(O23=A27,H27,0)+IF(O23=A28,H28,0)+IF(O23=A29,H29,0)</f>
        <v>0</v>
      </c>
      <c r="W23" s="1">
        <f t="shared" si="12"/>
        <v>0</v>
      </c>
      <c r="X23" s="1">
        <f>[2]DB!BI23</f>
        <v>0</v>
      </c>
      <c r="Y23" s="1">
        <f>IF(O23=A10,K10,0)+IF(O23=A11,K11,0)+IF(O23=A12,K12,0)+IF(O23=A13,K13,0)+IF(O23=A14,K14,0)+IF(O23=A15,K15,0)+IF(O23=A16,K16,0)+IF(O23=A17,K17,0)+IF(O23=A18,K18,0)+IF(O23=A19,K19,0)+IF(O23=A20,K20,0)+IF(O23=A21,K21,0)+IF(O23=A22,K22,0)+IF(O23=A23,K23,0)+IF(O23=A24,K24,0)+IF(O23=A25,K25,0)+IF(O23=A26,K26,0)+IF(O23=A27,K27,0)+IF(O23=A28,K28,0)+IF(O23=A29,K29,0)</f>
        <v>1</v>
      </c>
      <c r="Z23" s="1">
        <f t="shared" si="13"/>
        <v>1</v>
      </c>
      <c r="AA23" s="1">
        <f>[2]DB!BJ23</f>
        <v>76</v>
      </c>
      <c r="AB23" s="1">
        <f>RANK(AA23,AA10:AA29,0)</f>
        <v>1</v>
      </c>
      <c r="AC23" s="1" t="str">
        <f>'1. Division'!AF23</f>
        <v/>
      </c>
      <c r="AD23" s="1" t="e">
        <f t="shared" si="1"/>
        <v>#VALUE!</v>
      </c>
      <c r="AE23" s="1" t="e">
        <f>RANK(AD23,AD10:AD29,0)</f>
        <v>#VALUE!</v>
      </c>
      <c r="AF23" s="1">
        <f>[2]DB!BK23</f>
        <v>25</v>
      </c>
      <c r="AG23" s="1">
        <f>RANK(AF23,AF10:AF29,0)</f>
        <v>14</v>
      </c>
      <c r="AH23" s="1" t="str">
        <f>'1. Division'!AF29</f>
        <v/>
      </c>
      <c r="AI23" s="1" t="e">
        <f t="shared" si="2"/>
        <v>#VALUE!</v>
      </c>
      <c r="AJ23" s="1" t="e">
        <f>RANK(AI23,AI10:AI29,0)</f>
        <v>#VALUE!</v>
      </c>
      <c r="AK23" s="1">
        <f>[2]DB!BL23</f>
        <v>91</v>
      </c>
      <c r="AL23" s="1">
        <f>RANK(AK23,AK10:AK29,0)</f>
        <v>18</v>
      </c>
      <c r="AM23" s="1" t="str">
        <f>'1. Division'!AF35</f>
        <v/>
      </c>
      <c r="AN23" s="1" t="e">
        <f t="shared" si="3"/>
        <v>#VALUE!</v>
      </c>
      <c r="AO23" s="1" t="e">
        <f>RANK(AN23,AN10:AN29,0)</f>
        <v>#VALUE!</v>
      </c>
      <c r="AP23" s="1">
        <f t="shared" si="14"/>
        <v>33</v>
      </c>
      <c r="AQ23" s="1" t="e">
        <f t="shared" si="15"/>
        <v>#VALUE!</v>
      </c>
      <c r="AR23" s="1">
        <f>[2]DB!BA23</f>
        <v>14</v>
      </c>
      <c r="AS23" s="1" t="e">
        <f>RANK(AQ23,AQ10:AQ29,1)+AT23</f>
        <v>#VALUE!</v>
      </c>
      <c r="AT23" s="1" t="e">
        <f>IF(AQ23=AQ10,IF(AD23=AD10,IF(AI23=AI10,IF(AN23=AN10,0,IF(AN23&lt;AN10,1,0)),IF(AI23&lt;AI10,1,0)),IF(AD23&lt;AD10,1,0)),0)+IF(AQ23=AQ11,IF(AD23=AD11,IF(AI23=AI11,IF(AN23=AN11,0,IF(AN23&lt;AN11,1,0)),IF(AI23&lt;AI11,1,0)),IF(AD23&lt;AD11,1,0)),0)+IF(AQ23=AQ12,IF(AD23=AD12,IF(AI23=AI12,IF(AN23=AN12,0,IF(AN23&lt;AN12,1,0)),IF(AI23&lt;AI12,1,0)),IF(AD23&lt;AD12,1,0)),0)+IF(AQ23=AQ13,IF(AD23=AD13,IF(AI23=AI13,IF(AN23=AN13,0,IF(AN23&lt;AN13,1,0)),IF(AI23&lt;AI13,1,0)),IF(AD23&lt;AD13,1,0)),0)+IF(AQ23=AQ14,IF(AD23=AD14,IF(AI23=AI14,IF(AN23=AN14,0,IF(AN23&lt;AN14,1,0)),IF(AI23&lt;AI14,1,0)),IF(AD23&lt;AD14,1,0)),0)+IF(AQ23=AQ15,IF(AD23=AD15,IF(AI23=AI15,IF(AN23=AN15,0,IF(AN23&lt;AN15,1,0)),IF(AI23&lt;AI15,1,0)),IF(AD23&lt;AD15,1,0)),0)+IF(AQ23=AQ16,IF(AD23=AD16,IF(AI23=AI16,IF(AN23=AN16,0,IF(AN23&lt;AN16,1,0)),IF(AI23&lt;AI16,1,0)),IF(AD23&lt;AD16,1,0)),0)+AU23+AV23</f>
        <v>#VALUE!</v>
      </c>
      <c r="AU23" s="1" t="e">
        <f>IF(AQ23=AQ17,IF(AD23=AD17,IF(AI23=AI17,IF(AN23=AN17,0,IF(AN23&lt;AN17,1,0)),IF(AI23&lt;AI17,1,0)),IF(AD23&lt;AD17,1,0)),0)+IF(AQ23=AQ18,IF(AD23=AD18,IF(AI23=AI18,IF(AN23=AN18,0,IF(AN23&lt;AN18,1,0)),IF(AI23&lt;AI18,1,0)),IF(AD23&lt;AD18,1,0)),0)+IF(AQ23=AQ19,IF(AD23=AD19,IF(AI23=AI19,IF(AN23=AN19,0,IF(AN23&lt;AN19,1,0)),IF(AI23&lt;AI19,1,0)),IF(AD23&lt;AD19,1,0)),0)+IF(AQ23=AQ20,IF(AD23=AD20,IF(AI23=AI20,IF(AN23=AN20,0,IF(AN23&lt;AN20,1,0)),IF(AI23&lt;AI20,1,0)),IF(AD23&lt;AD20,1,0)),0)+IF(AQ23=AQ21,IF(AD23=AD21,IF(AI23=AI21,IF(AN23=AN21,0,IF(AN23&lt;AN21,1,0)),IF(AI23&lt;AI21,1,0)),IF(AD23&lt;AD21,1,0)),0)+IF(AQ23=AQ22,IF(AD23=AD22,IF(AI23=AI22,IF(AN23=AN22,0,IF(AN23&lt;AN22,1,0)),IF(AI23&lt;AI22,1,0)),IF(AD23&lt;AD22,1,0)),0)+IF(AQ23=AQ23,IF(AD23=AD23,IF(AI23=AI23,IF(AN23=AN23,0,IF(AN23&lt;AN23,1,0)),IF(AI23&lt;AI23,1,0)),IF(AD23&lt;AD23,1,0)),0)</f>
        <v>#VALUE!</v>
      </c>
      <c r="AV23" s="1" t="e">
        <f>IF(AQ23=AQ24,IF(AD23=AD24,IF(AI23=AI24,IF(AN23=AN24,0,IF(AN23&lt;AN24,1,0)),IF(AI23&lt;AI24,1,0)),IF(AD23&lt;AD24,1,0)),0)+IF(AQ23=AQ25,IF(AD23=AD25,IF(AI23=AI25,IF(AN23=AN25,0,IF(AN23&lt;AN25,1,0)),IF(AI23&lt;AI25,1,0)),IF(AD23&lt;AD25,1,0)),0)+IF(AQ23=AQ26,IF(AD23=AD26,IF(AI23=AI26,IF(AN23=AN26,0,IF(AN23&lt;AN26,1,0)),IF(AI23&lt;AI26,1,0)),IF(AD23&lt;AD26,1,0)),0)+IF(AQ23=AQ27,IF(AD23=AD27,IF(AI23=AI27,IF(AN23=AN27,0,IF(AN23&lt;AN27,1,0)),IF(AI23&lt;AI27,1,0)),IF(AD23&lt;AD27,1,0)),0)+IF(AQ23=AQ28,IF(AD23=AD28,IF(AI23=AI28,IF(AN23=AN28,0,IF(AN23&lt;AN28,1,0)),IF(AI23&lt;AI28,1,0)),IF(AD23&lt;AD28,1,0)),0)+IF(AQ23=AQ29,IF(AD23=AD29,IF(AI23=AI29,IF(AN23=AN29,0,IF(AN23&lt;AN29,1,0)),IF(AI23&lt;AI29,1,0)),IF(AD23&lt;AD29,1,0)),0)</f>
        <v>#VALUE!</v>
      </c>
      <c r="AW23" s="1" t="e">
        <f>IF(AND(AS23=AS10,P23&gt;P10),1,0)+IF(AND(AS23=AS11,P23&gt;P11),1,0)+IF(AND(AS23=AS12,P23&gt;P12),1,0)+IF(AND(AS23=AS13,P23&gt;P13),1,0)+IF(AND(AS23=AS14,P23&gt;P14),1,0)+IF(AND(AS23=AS15,P23&gt;P15),1,0)+IF(AND(AS23=AS16,P23&gt;P16),1,0)+IF(AND(AS23=AS17,P23&gt;P17),1,0)+IF(AND(AS23=AS18,P23&gt;P18),1,0)+IF(AND(AS23=AS19,P23&gt;P19),1,0)+IF(AND(AS23=AS20,P23&gt;P20),1,0)+IF(AND(AS23=AS21,P23&gt;P21),1,0)+IF(AND(AS23=AS22,P23&gt;P22),1,0)+IF(AND(AS23=AS23,P23&gt;P23),1,0)+IF(AND(AS23=AS24,P23&gt;P24),1,0)+IF(AND(AS23=AS25,P23&gt;P25),1,0)+IF(AND(AS23=AS26,P23&gt;P26),1,0)+IF(AND(AS23=AS27,P23&gt;P27),1,0)+IF(AND(AS23=AS28,P23&gt;P28),1,0)+IF(AND(AS23=AS29,P23&gt;P29),1,0)+AS23</f>
        <v>#VALUE!</v>
      </c>
      <c r="AX23" s="1" t="e">
        <f t="shared" si="16"/>
        <v>#VALUE!</v>
      </c>
      <c r="AY23" s="1" t="e">
        <f>IF(OR(R23=1,T23=1),0,IF(RANK(AX23,AX10:AX71,0)=1,10,IF(RANK(AX23,AX10:AX71,0)=2,5,IF(RANK(AX23,AX10:AX71,0)=3,4,IF(RANK(AX23,AX10:AX71,0)=4,3,IF(RANK(AX23,AX10:AX71,0)=5,2,0))))))</f>
        <v>#VALUE!</v>
      </c>
      <c r="AZ23" s="100" t="e">
        <f>IF(AW10=14,AR10,0)+IF(AW11=14,AR11,0)+IF(AW12=14,AR12,0)+IF(AW13=14,AR13,0)+IF(AW14=14,AR14,0)+IF(AW15=14,AR15,0)+IF(AW16=14,AR16,0)+IF(AW17=14,AR17,0)+IF(AW18=14,AR18,0)+IF(AW19=14,AR19,0)+IF(AW20=14,AR20,0)+IF(AW21=14,AR21,0)+IF(AW22=14,AR22,0)+IF(AW23=14,AR23,0)+IF(AW24=14,AR24,0)+IF(AW25=14,AR25,0)+IF(AW26=14,AR26,0)+IF(AW27=14,AR27,0)+IF(AW28=14,AR28,0)+IF(AW29=14,AR29,0)</f>
        <v>#VALUE!</v>
      </c>
      <c r="BA23" s="98" t="e">
        <f>IF(AW10=14,AS10,0)+IF(AW11=14,AS11,0)+IF(AW12=14,AS12,0)+IF(AW13=14,AS13,0)+IF(AW14=14,AS14,0)+IF(AW15=14,AS15,0)+IF(AW16=14,AS16,0)+IF(AW17=14,AS17,0)+IF(AW18=14,AS18,0)+IF(AW19=14,AS19,0)+IF(AW20=14,AS20,0)+IF(AW21=14,AS21,0)+IF(AW22=14,AS22,0)+IF(AW23=14,AS23,0)+IF(AW24=14,AS24,0)+IF(AW25=14,AS25,0)+IF(AW26=14,AS26,0)+IF(AW27=14,AS27,0)+IF(AW28=14,AS28,0)+IF(AW29=14,AS29,0)</f>
        <v>#VALUE!</v>
      </c>
      <c r="BB23" s="98" t="e">
        <f>IF(AW10=14,O10,IF(AW11=14,O11,IF(AW12=14,O12,IF(AW13=14,O13,IF(AW14=14,O14,IF(AW15=14,O15,IF(AW16=14,O16,BC23)))))))</f>
        <v>#VALUE!</v>
      </c>
      <c r="BC23" s="98" t="e">
        <f>IF(AW17=14,O17,IF(AW18=14,O18,IF(AW19=14,O19,IF(AW20=14,O20,IF(AW21=14,O21,IF(AW22=14,O22,IF(AW23=14,O23,BD23)))))))</f>
        <v>#VALUE!</v>
      </c>
      <c r="BD23" s="98" t="e">
        <f>IF(AW24=14,O24,IF(AW25=14,O25,IF(AW26=14,O26,IF(AW27=14,O27,IF(AW28=14,O28,IF(AW29=14,O29,""))))))</f>
        <v>#VALUE!</v>
      </c>
      <c r="BE23" s="98" t="e">
        <f>IF(AW10=14,P10,0)+IF(AW11=14,P11,0)+IF(AW12=14,P12,0)+IF(AW13=14,P13,0)+IF(AW14=14,P14,0)+IF(AW15=14,P15,0)+IF(AW16=14,P16,0)+IF(AW17=14,P17,0)+IF(AW18=14,P18,0)+IF(AW19=14,P19,0)+IF(AW20=14,P20,0)+IF(AW21=14,P21,0)+IF(AW22=14,P22,0)+IF(AW23=14,P23,0)+IF(AW24=14,P24,0)+IF(AW25=14,P25,0)+IF(AW26=14,P26,0)+IF(AW27=14,P27,0)+IF(AW28=14,P28,0)+IF(AW29=14,P29,0)</f>
        <v>#VALUE!</v>
      </c>
      <c r="BF23" s="98" t="e">
        <f>IF(AW10=14,R10,0)+IF(AW11=14,R11,0)+IF(AW12=14,R12,0)+IF(AW13=14,R13,0)+IF(AW14=14,R14,0)+IF(AW15=14,R15,0)+IF(AW16=14,R16,0)+IF(AW17=14,R17,0)+IF(AW18=14,R18,0)+IF(AW19=14,R19,0)+IF(AW20=14,R20,0)+IF(AW21=14,R21,0)+IF(AW22=14,R22,0)+IF(AW23=14,R23,0)+IF(AW24=14,R24,0)+IF(AW25=14,R25,0)+IF(AW26=14,R26,0)+IF(AW27=14,R27,0)+IF(AW28=14,R28,0)+IF(AW29=14,R29,0)</f>
        <v>#VALUE!</v>
      </c>
      <c r="BG23" s="98" t="e">
        <f>IF(AW10=14,T10,0)+IF(AW11=14,T11,0)+IF(AW12=14,T12,0)+IF(AW13=14,T13,0)+IF(AW14=14,T14,0)+IF(AW15=14,T15,0)+IF(AW16=14,T16,0)+IF(AW17=14,T17,0)+IF(AW18=14,T18,0)+IF(AW19=14,T19,0)+IF(AW20=14,T20,0)+IF(AW21=14,T21,0)+IF(AW22=14,T22,0)+IF(AW23=14,T23,0)+IF(AW24=14,T24,0)+IF(AW25=14,T25,0)+IF(AW26=14,T26,0)+IF(AW27=14,T27,0)+IF(AW28=14,T28,0)+IF(AW29=14,T29,0)</f>
        <v>#VALUE!</v>
      </c>
      <c r="BH23" s="98" t="e">
        <f>IF(AW10=14,W10,0)+IF(AW11=14,W11,0)+IF(AW12=14,W12,0)+IF(AW13=14,W13,0)+IF(AW14=14,W14,0)+IF(AW15=14,W15,0)+IF(AW16=14,W16,0)+IF(AW17=14,W17,0)+IF(AW18=14,W18,0)+IF(AW19=14,W19,0)+IF(AW20=14,W20,0)+IF(AW21=14,W21,0)+IF(AW22=14,W22,0)+IF(AW23=14,W23,0)+IF(AW24=14,W24,0)+IF(AW25=14,W25,0)+IF(AW26=14,W26,0)+IF(AW27=14,W27,0)+IF(AW28=14,W28,0)+IF(AW29=14,W29,0)</f>
        <v>#VALUE!</v>
      </c>
      <c r="BI23" s="98" t="e">
        <f>IF(AW10=14,Z10,0)+IF(AW11=14,Z11,0)+IF(AW12=14,Z12,0)+IF(AW13=14,Z13,0)+IF(AW14=14,Z14,0)+IF(AW15=14,Z15,0)+IF(AW16=14,Z16,0)+IF(AW17=14,Z17,0)+IF(AW18=14,Z18,0)+IF(AW19=14,Z19,0)+IF(AW20=14,Z20,0)+IF(AW21=14,Z21,0)+IF(AW22=14,Z22,0)+IF(AW23=14,Z23,0)+IF(AW24=14,Z24,0)+IF(AW25=14,Z25,0)+IF(AW26=14,Z26,0)+IF(AW27=14,Z27,0)+IF(AW28=14,Z28,0)+IF(AW29=14,Z29,0)</f>
        <v>#VALUE!</v>
      </c>
      <c r="BJ23" s="98" t="e">
        <f>IF(AW10=14,AD10,0)+IF(AW11=14,AD11,0)+IF(AW12=14,AD12,0)+IF(AW13=14,AD13,0)+IF(AW14=14,AD14,0)+IF(AW15=14,AD15,0)+IF(AW16=14,AD16,0)+IF(AW17=14,AD17,0)+IF(AW18=14,AD18,0)+IF(AW19=14,AD19,0)+IF(AW20=14,AD20,0)+IF(AW21=14,AD21,0)+IF(AW22=14,AD22,0)+IF(AW23=14,AD23,0)+IF(AW24=14,AD24,0)+IF(AW25=14,AD25,0)+IF(AW26=14,AD26,0)+IF(AW27=14,AD27,0)+IF(AW28=14,AD28,0)+IF(AW29=14,AD29,0)</f>
        <v>#VALUE!</v>
      </c>
      <c r="BK23" s="98" t="e">
        <f>IF(AW10=14,AI10,0)+IF(AW11=14,AI11,0)+IF(AW12=14,AI12,0)+IF(AW13=14,AI13,0)+IF(AW14=14,AI14,0)+IF(AW15=14,AI15,0)+IF(AW16=14,AI16,0)+IF(AW17=14,AI17,0)+IF(AW18=14,AI18,0)+IF(AW19=14,AI19,0)+IF(AW20=14,AI20,0)+IF(AW21=14,AI21,0)+IF(AW22=14,AI22,0)+IF(AW23=14,AI23,0)+IF(AW24=14,AI24,0)+IF(AW25=14,AI25,0)+IF(AW26=14,AI26,0)+IF(AW27=14,AI27,0)+IF(AW28=14,AI28,0)+IF(AW29=14,AI29,0)</f>
        <v>#VALUE!</v>
      </c>
      <c r="BL23" s="99" t="e">
        <f>IF(AW10=14,AN10,0)+IF(AW11=14,AN11,0)+IF(AW12=14,AN12,0)+IF(AW13=14,AN13,0)+IF(AW14=14,AN14,0)+IF(AW15=14,AN15,0)+IF(AW16=14,AN16,0)+IF(AW17=14,AN17,0)+IF(AW18=14,AN18,0)+IF(AW19=14,AN19,0)+IF(AW20=14,AN20,0)+IF(AW21=14,AN21,0)+IF(AW22=14,AN22,0)+IF(AW23=14,AN23,0)+IF(AW24=14,AN24,0)+IF(AW25=14,AN25,0)+IF(AW26=14,AN26,0)+IF(AW27=14,AN27,0)+IF(AW28=14,AN28,0)+IF(AW29=14,AN29,0)</f>
        <v>#VALUE!</v>
      </c>
      <c r="BM23" s="98" t="str">
        <f>[2]DB!CX23</f>
        <v>McCoist</v>
      </c>
      <c r="BN23" s="98">
        <f>IF(BM23=O10,P10,0)+IF(BM23=O11,P11,0)+IF(BM23=O12,P12,0)+IF(BM23=O13,P13,0)+IF(BM23=O14,P14,0)+IF(BM23=O15,P15,0)+IF(BM23=O16,P16,0)+IF(BM23=O17,P17,0)+IF(BM23=O18,P18,0)+IF(BM23=O19,P19,0)+IF(BM23=O20,P20,0)+IF(BM23=O21,P21,0)+IF(BM23=O22,P22,0)+IF(BM23=O23,P23,0)+IF(BM23=O24,P24,0)+IF(BM23=O25,P25,0)+IF(BM23=O26,P26,0)+IF(BM23=O27,P27,0)+IF(BM23=O28,P28,0)+IF(BM23=O29,P29,0)+IF(BM23=O31,P31,0)+IF(BM23=O32,P32,0)+IF(BM23=O33,P33,0)+IF(BM23=O34,P34,0)+IF(BM23=O35,P35,0)+IF(BM23=O36,P36,0)+IF(BM23=O37,P37,0)+IF(BM23=O38,P38,0)+IF(BM23=O39,P39,0)+IF(BM23=O40,P40,0)+BO23</f>
        <v>39</v>
      </c>
      <c r="BO23" s="98">
        <f>IF(BM23=O41,P41,0)+IF(BM23=O42,P42,0)+IF(BM23=O43,P43,0)+IF(BM23=O44,P44,0)+IF(BM23=O45,P45,0)+IF(BM23=O46,P46,0)+IF(BM23=O47,P47,0)+IF(BM23=O48,P48,0)+IF(BM23=O49,P49,0)+IF(BM23=O50,P50,0)+IF(BM23=O52,P52,0)+IF(BM23=O53,P53,0)+IF(BM23=O54,P54,0)+IF(BM23=O55,P55,0)+IF(BM23=O56,P56,0)+IF(BM23=O57,P57,0)+IF(BM23=O58,P58,0)+IF(BM23=O59,P59,0)+IF(BM23=O60,P60,0)+IF(BM23=O61,P61,0)+IF(BM23=O62,P62,0)+IF(BM23=O63,P63,0)+IF(BM23=O64,P64,0)+IF(BM23=O65,P65,0)+IF(BM23=O66,P66,0)+IF(BM23=O67,P67,0)+IF(BM23=O68,P68,0)+IF(BM23=O69,P69,0)+IF(BM23=O70,P70,0)+IF(BM23=O71,P71,0)</f>
        <v>0</v>
      </c>
      <c r="BP23" s="98">
        <f>[2]DB!DF23</f>
        <v>0</v>
      </c>
      <c r="BQ23" s="98">
        <f>IF(BM23=O10,R10,0)+IF(BM23=O11,R11,0)+IF(BM23=O12,R12,0)+IF(BM23=O13,R13,0)+IF(BM23=O14,R14,0)+IF(BM23=O15,R15,0)+IF(BM23=O16,R16,0)+IF(BM23=O17,R17,0)+IF(BM23=O18,R18,0)+IF(BM23=O19,R19,0)+IF(BM23=O20,R20,0)+IF(BM23=O21,R21,0)+IF(BM23=O22,R22,0)+IF(BM23=O23,R23,0)+IF(BM23=O24,R24,0)+IF(BM23=O25,R25,0)+IF(BM23=O26,R26,0)+IF(BM23=O27,R27,0)+IF(BM23=O28,R28,0)+IF(BM23=O29,R29,0)+IF(BM23=O31,R31,0)+IF(BM23=O32,R32,0)+IF(BM23=O33,R33,0)+IF(BM23=O34,R34,0)+IF(BM23=O35,R35,0)+IF(BM23=O36,R36,0)+IF(BM23=O37,R37,0)+IF(BM23=O38,R38,0)+IF(BM23=O39,R39,0)+IF(BM23=O40,R40,0)+BR23</f>
        <v>0</v>
      </c>
      <c r="BR23" s="98">
        <f>IF(BM23=O41,R41,0)+IF(BM23=O42,R42,0)+IF(BM23=O43,R43,0)+IF(BM23=O44,R44,0)+IF(BM23=O45,R45,0)+IF(BM23=O46,R46,0)+IF(BM23=O47,R47,0)+IF(BM23=O48,R48,0)+IF(BM23=O49,R49,0)+IF(BM23=O50,R50,0)+IF(BM23=O52,R52,0)+IF(BM23=O53,R53,0)+IF(BM23=O54,R54,0)+IF(BM23=O55,R55,0)+IF(BM23=O56,R56,0)+IF(BM23=O57,R57,0)+IF(BM23=O58,R58,0)+IF(BM23=O59,R59,0)+IF(BM23=O60,R60,0)+IF(BM23=O61,R61,0)+IF(BM23=O62,R62,0)+IF(BM23=O63,R63,0)+IF(BM23=O64,R64,0)+IF(BM23=O65,R65,0)+IF(BM23=O66,R66,0)+IF(BM23=O67,R67,0)+IF(BM23=O68,R68,0)+IF(BM23=O69,R69,0)+IF(BM23=O70,R70,0)+IF(BM23=O71,R71,0)</f>
        <v>0</v>
      </c>
      <c r="BS23" s="98">
        <v>0</v>
      </c>
      <c r="BT23" s="98">
        <f>IF(BM23=O10,T10,0)+IF(BM23=O11,T11,0)+IF(BM23=O12,T12,0)+IF(BM23=O13,T13,0)+IF(BM23=O14,T14,0)+IF(BM23=O15,T15,0)+IF(BM23=O16,T16,0)+IF(BM23=O17,T17,0)+IF(BM23=O18,T18,0)+IF(BM23=O19,T19,0)+IF(BM23=O20,T20,0)+IF(BM23=O21,T21,0)+IF(BM23=O22,T22,0)+IF(BM23=O23,T23,0)+IF(BM23=O24,T24,0)+IF(BM23=O25,T25,0)+IF(BM23=O26,T26,0)+IF(BM23=O27,T27,0)+IF(BM23=O28,T28,0)+IF(BM23=O29,T29,0)+IF(BM23=O31,T31,0)+IF(BM23=O32,T32,0)+IF(BM23=O33,T33,0)+IF(BM23=O34,T34,0)+IF(BM23=O35,T35,0)+IF(BM23=O36,T36,0)+IF(BM23=O37,T37,0)+IF(BM23=O38,T38,0)+IF(BM23=O39,T39,0)+IF(BM23=O40,T40,0)+BU23</f>
        <v>0</v>
      </c>
      <c r="BU23" s="98">
        <f>IF(BM23=O41,T41,0)+IF(BM23=O42,T42,0)+IF(BM23=O43,T43,0)+IF(BM23=O44,T44,0)+IF(BM23=O45,T45,0)+IF(BM23=O46,T46,0)+IF(BM23=O47,T47,0)+IF(BM23=O48,T48,0)+IF(BM23=O49,T49,0)+IF(BM23=O50,T50,0)+IF(BM23=O52,T52,0)+IF(BM23=O53,T53,0)+IF(BM23=O54,T54,0)+IF(BM23=O55,T55,0)+IF(BM23=O56,T56,0)+IF(BM23=O57,T57,0)+IF(BM23=O58,T58,0)+IF(BM23=O59,T59,0)+IF(BM23=O60,T60,0)+IF(BM23=O61,T61,0)+IF(BM23=O62,T62,0)+IF(BM23=O63,T63,0)+IF(BM23=O64,T64,0)+IF(BM23=O65,T65,0)+IF(BM23=O66,T66,0)+IF(BM23=O67,T67,0)+IF(BM23=O68,T68,0)+IF(BM23=O69,T69,0)+IF(BM23=O70,T70,0)+IF(BM23=O71,T71,0)</f>
        <v>0</v>
      </c>
      <c r="BV23" s="98">
        <f>[2]DB!DJ23</f>
        <v>0</v>
      </c>
      <c r="BW23" s="98" t="e">
        <f>IF(AND(BQ23=0,BT23=0),IF(BM23=O10,AY10,0)+IF(BM23=O11,AY11,0)+IF(BM23=O12,AY12,0)+IF(BM23=O13,AY13,0)+IF(BM23=O14,AY14,0)+IF(BM23=O15,AY15,0)+IF(BM23=O16,AY16,0)+IF(BM23=O17,AY17,0)+IF(BM23=O18,AY18,0)+IF(BM23=O19,AY19,0)+IF(BM23=O20,AY20,0)+IF(BM23=O21,AY21,0)+IF(BM23=O22,AY22,0)+IF(BM23=O23,AY23,0)+IF(BM23=O24,AY24,0)+IF(BM23=O25,AY25,0)+IF(BM23=O26,AY26,0)+IF(BM23=O27,AY27,0)+IF(BM23=O28,AY28,0)+IF(BM23=O29,AY29,0)+IF(BM23=O31,AY31,0)+IF(BM23=O32,AY32,0)+IF(BM23=O33,AY33,0)+IF(BM23=O34,AY34,0)+IF(BM23=O35,AY35,0)+IF(BM23=O36,AY36,0)+IF(BM23=O37,AY37,0)+IF(BM23=O38,AY38,0)+IF(BM23=O39,AY39,0)+IF(BM23=O40,AY40,0)+BX23,0)</f>
        <v>#VALUE!</v>
      </c>
      <c r="BX23" s="98">
        <f>IF(BM23=O41,AY41,0)+IF(BM23=O42,AY42,0)+IF(BM23=O43,AY43,0)+IF(BM23=O44,AY44,0)+IF(BM23=O45,AY45,0)+IF(BM23=O46,AY46,0)+IF(BM23=O47,AY47,0)+IF(BM23=O48,AY48,0)+IF(BM23=O49,AY49,0)+IF(BM23=O50,AY50,0)+IF(BM23=O52,AY52,0)+IF(BM23=O53,AY53,0)+IF(BM23=O54,AY54,0)+IF(BM23=O55,AY55,0)+IF(BM23=O56,AY56,0)+IF(BM23=O57,AY57,0)+IF(BM23=O58,AY58,0)+IF(BM23=O59,AY59,0)+IF(BM23=O60,AY60,0)+IF(BM23=O61,AY61,0)+IF(BM23=O62,AY62,0)+IF(BM23=O63,AY63,0)+IF(BM23=O64,AY64,0)+IF(BM23=O65,AY65,0)+IF(BM23=O66,AY66,0)+IF(BM23=O67,AY67,0)+IF(BM23=O68,AY68,0)+IF(BM23=O69,AY69,0)+IF(BM23=O70,AY70,0)+IF(BM23=O71,AY71,0)</f>
        <v>0</v>
      </c>
      <c r="BY23" s="98">
        <f>[2]DB!DL23</f>
        <v>1</v>
      </c>
      <c r="BZ23" s="98" t="e">
        <f t="shared" si="4"/>
        <v>#VALUE!</v>
      </c>
      <c r="CA23" s="98">
        <f>[2]DB!DN23</f>
        <v>0</v>
      </c>
      <c r="CB23" s="98" t="e">
        <f t="shared" si="5"/>
        <v>#VALUE!</v>
      </c>
      <c r="CC23" s="98">
        <f>[2]DB!DP23</f>
        <v>1</v>
      </c>
      <c r="CD23" s="98" t="e">
        <f t="shared" si="6"/>
        <v>#VALUE!</v>
      </c>
      <c r="CE23" s="98">
        <f>[2]DB!DR23</f>
        <v>0</v>
      </c>
      <c r="CF23" s="98" t="e">
        <f t="shared" si="7"/>
        <v>#VALUE!</v>
      </c>
      <c r="CG23" s="98">
        <f>[2]DB!DT23</f>
        <v>1</v>
      </c>
      <c r="CH23" s="98" t="e">
        <f t="shared" si="8"/>
        <v>#VALUE!</v>
      </c>
      <c r="CI23" s="98">
        <f>[2]DB!DV23</f>
        <v>16</v>
      </c>
      <c r="CJ23" s="98" t="e">
        <f t="shared" si="17"/>
        <v>#VALUE!</v>
      </c>
      <c r="CK23" s="98" t="e">
        <f t="shared" si="18"/>
        <v>#VALUE!</v>
      </c>
      <c r="CL23" s="98" t="e">
        <f>RANK(CJ23,CJ10:CJ69,0)</f>
        <v>#VALUE!</v>
      </c>
      <c r="CM23" s="98" t="e">
        <f>IF(AND(CL23=CL10,CK23&lt;CK10),1,0)+IF(AND(CL23=CL11,CK23&lt;CK11),1,0)+IF(AND(CL23=CL12,CK23&lt;CK12),1,0)+IF(AND(CL23=CL13,CK23&lt;CK13),1,0)+IF(AND(CL23=CL14,CK23&lt;CK14),1,0)+IF(AND(CL23=CL15,CK23&lt;CK15),1,0)+IF(AND(CL23=CL16,CK23&lt;CK16),1,0)+IF(AND(CL23=CL17,CK23&lt;CK17),1,0)+IF(AND(CL23=CL18,CK23&lt;CK18),1,0)+IF(AND(CL23=CL19,CK23&lt;CK19),1,0)+IF(AND(CL23=CL20,CK23&lt;CK20),1,0)+IF(AND(CL23=CL21,CK23&lt;CK21),1,0)+IF(AND(CL23=CL22,CK23&lt;CK22),1,0)+IF(AND(CL23=CL23,CK23&lt;CK23),1,0)+IF(AND(CL23=CL24,CK23&lt;CK24),1,0)+IF(AND(CL23=CL25,CK23&lt;CK25),1,0)+IF(AND(CL23=CL26,CK23&lt;CK26),1,0)+IF(AND(CL23=CL27,CK23&lt;CK27),1,0)+IF(AND(CL23=CL28,CK23&lt;CK28),1,0)+IF(AND(CL23=CL29,CK23&lt;CK29),1,0)+CN23+CO23</f>
        <v>#VALUE!</v>
      </c>
      <c r="CN23" s="98" t="e">
        <f>IF(AND(CL23=CL30,CK23&lt;CK30),1,0)+IF(AND(CL23=CL31,CK23&lt;CK31),1,0)+IF(AND(CL23=CL32,CK23&lt;CK32),1,0)+IF(AND(CL23=CL33,CK23&lt;CK33),1,0)+IF(AND(CL23=CL34,CK23&lt;CK34),1,0)+IF(AND(CL23=CL35,CK23&lt;CK35),1,0)+IF(AND(CL23=CL36,CK23&lt;CK36),1,0)+IF(AND(CL23=CL37,CK23&lt;CK37),1,0)+IF(AND(CL23=CL38,CK23&lt;CK38),1,0)+IF(AND(CL23=CL39,CK23&lt;CK39),1,0)+IF(AND(CL23=CL40,CK23&lt;CK40),1,0)+IF(AND(CL23=CL41,CK23&lt;CK41),1,0)+IF(AND(CL23=CL42,CK23&lt;CK42),1,0)+IF(AND(CL23=CL43,CK23&lt;CK43),1,0)+IF(AND(CL23=CL44,CK23&lt;CK44),1,0)+IF(AND(CL23=CL45,CK23&lt;CK45),1,0)+IF(AND(CL23=CL46,CK23&lt;CK46),1,0)+IF(AND(CL23=CL47,CK23&lt;CK47),1,0)+IF(AND(CL23=CL48,CK23&lt;CK48),1,0)+IF(AND(CL23=CL49,CK23&lt;CK49),1,0)</f>
        <v>#VALUE!</v>
      </c>
      <c r="CO23" s="98" t="e">
        <f>IF(AND(CL23=CL50,CK23&lt;CK50),1,0)+IF(AND(CL23=CL51,CK23&lt;CK51),1,0)+IF(AND(CL23=CL52,CK23&lt;CK52),1,0)+IF(AND(CL23=CL53,CK23&lt;CK53),1,0)+IF(AND(CL23=CL54,CK23&lt;CK54),1,0)+IF(AND(CL23=CL55,CK23&lt;CK55),1,0)+IF(AND(CL23=CL56,CK23&lt;CK56),1,0)+IF(AND(CL23=CL57,CK23&lt;CK57),1,0)+IF(AND(CL23=CL58,CK23&lt;CK58),1,0)+IF(AND(CL23=CL59,CK23&lt;CK59),1,0)+IF(AND(CL23=CL60,CK23&lt;CK60),1,0)+IF(AND(CL23=CL61,CK23&lt;CK61),1,0)+IF(AND(CL23=CL62,CK23&lt;CK62),1,0)+IF(AND(CL23=CL63,CK23&lt;CK63),1,0)+IF(AND(CL23=CL64,CK23&lt;CK64),1,0)+IF(AND(CL23=CL65,CK23&lt;CK65),1,0)+IF(AND(CL23=CL66,CK23&lt;CK66),1,0)+IF(AND(CL23=CL67,CK23&lt;CK67),1,0)+IF(AND(CL23=CL68,CK23&lt;CK68),1,0)+IF(AND(CL23=CL69,CK23&lt;CK69),1,0)</f>
        <v>#VALUE!</v>
      </c>
      <c r="CP23" s="98">
        <f>[2]DB!CV23</f>
        <v>13</v>
      </c>
      <c r="CQ23" s="98" t="e">
        <f t="shared" si="9"/>
        <v>#VALUE!</v>
      </c>
      <c r="CR23" s="98" t="e">
        <f t="shared" si="19"/>
        <v>#VALUE!</v>
      </c>
      <c r="CS23" s="98" t="e">
        <f>IF(AND(CQ23=CQ10,BN23&gt;BN10),1,0)+IF(AND(CQ23=CQ11,BN23&gt;BN11),1,0)+IF(AND(CQ23=CQ12,BN23&gt;BN12),1,0)+IF(AND(CQ23=CQ13,BN23&gt;BN13),1,0)+IF(AND(CQ23=CQ14,BN23&gt;BN14),1,0)+IF(AND(CQ23=CQ15,BN23&gt;BN15),1,0)+IF(AND(CQ23=CQ16,BN23&gt;BN16),1,0)+IF(AND(CQ23=CQ17,BN23&gt;BN17),1,0)+IF(AND(CQ23=CQ18,BN23&gt;BN18),1,0)+IF(AND(CQ23=CQ19,BN23&gt;BN19),1,0)+IF(AND(CQ23=CQ20,BN23&gt;BN20),1,0)+IF(AND(CQ23=CQ21,BN23&gt;BN21),1,0)+IF(AND(CQ23=CQ22,BN23&gt;BN22),1,0)+IF(AND(CQ23=CQ23,BN23&gt;BN23),1,0)+IF(AND(CQ23=CQ24,BN23&gt;BN24),1,0)+IF(AND(CQ23=CQ25,BN23&gt;BN25),1,0)+IF(AND(CQ23=CQ26,BN23&gt;BN26),1,0)+IF(AND(CQ23=CQ27,BN23&gt;BN27),1,0)+IF(AND(CQ23=CQ28,BN23&gt;BN28),1,0)+IF(AND(CQ23=CQ29,BN23&gt;BN29),1,0)+CT23+CU23</f>
        <v>#VALUE!</v>
      </c>
      <c r="CT23" s="98" t="e">
        <f>IF(AND(CQ23=CQ30,BN23&gt;BN30),1,0)+IF(AND(CQ23=CQ31,BN23&gt;BN31),1,0)+IF(AND(CQ23=CQ32,BN23&gt;BN32),1,0)+IF(AND(CQ23=CQ33,BN23&gt;BN33),1,0)+IF(AND(CQ23=CQ34,BN23&gt;BN34),1,0)+IF(AND(CQ23=CQ35,BN23&gt;BN35),1,0)+IF(AND(CQ23=CQ36,BN23&gt;BN36),1,0)+IF(AND(CQ23=CQ37,BN23&gt;BN37),1,0)+IF(AND(CQ23=CQ38,BN23&gt;BN38),1,0)+IF(AND(CQ23=CQ39,BN23&gt;BN39),1,0)+IF(AND(CQ23=CQ40,BN23&gt;BN40),1,0)+IF(AND(CQ23=CQ41,BN23&gt;BN41),1,0)+IF(AND(CQ23=CQ42,BN23&gt;BN42),1,0)+IF(AND(CQ23=CQ43,BN23&gt;BN43),1,0)+IF(AND(CQ23=CQ44,BN23&gt;BN44),1,0)+IF(AND(CQ23=CQ45,BN23&gt;BN45),1,0)+IF(AND(CQ23=CQ46,BN23&gt;BN46),1,0)+IF(AND(CQ23=CQ47,BN23&gt;BN47),1,0)+IF(AND(CQ23=CQ48,BN23&gt;BN48),1,0)+IF(AND(CQ23=CQ49,BN23&gt;BN49),1,0)</f>
        <v>#VALUE!</v>
      </c>
      <c r="CU23" s="99" t="e">
        <f>IF(AND(CQ23=CQ50,BN23&gt;BN50),1,0)+IF(AND(CQ23=CQ51,BN23&gt;BN51),1,0)+IF(AND(CQ23=CQ52,BN23&gt;BN52),1,0)+IF(AND(CQ23=CQ53,BN23&gt;BN53),1,0)+IF(AND(CQ23=CQ54,BN23&gt;BN54),1,0)+IF(AND(CQ23=CQ55,BN23&gt;BN55),1,0)+IF(AND(CQ23=CQ56,BN23&gt;BN56),1,0)+IF(AND(CQ23=CQ57,BN23&gt;BN57),1,0)+IF(AND(CQ23=CQ58,BN23&gt;BN58),1,0)+IF(AND(CQ23=CQ59,BN23&gt;BN59),1,0)+IF(AND(CQ23=CQ60,BN23&gt;BN60),1,0)+IF(AND(CQ23=CQ61,BN23&gt;BN61),1,0)+IF(AND(CQ23=CQ62,BN23&gt;BN62),1,0)+IF(AND(CQ23=CQ63,BN23&gt;BN63),1,0)+IF(AND(CQ23=CQ64,BN23&gt;BN64),1,0)+IF(AND(CQ23=CQ65,BN23&gt;BN65),1,0)+IF(AND(CQ23=CQ66,BN23&gt;BN66),1,0)+IF(AND(CQ23=CQ67,BN23&gt;BN67),1,0)+IF(AND(CQ23=CQ68,BN23&gt;BN68),1,0)+IF(AND(CQ23=CQ69,BN23&gt;BN69),1,0)</f>
        <v>#VALUE!</v>
      </c>
      <c r="CV23" s="100" t="e">
        <f>IF(CR10=14,CQ10,0)+IF(CR11=14,CQ11,0)+IF(CR12=14,CQ12,0)+IF(CR13=14,CQ13,0)+IF(CR14=14,CQ14,0)+IF(CR15=14,CQ15,0)+IF(CR16=14,CQ16,0)+IF(CR17=14,CQ17,0)+IF(CR18=14,CQ18,0)+IF(CR19=14,CQ19,0)+IF(CR20=14,CQ20,0)+IF(CR21=14,CQ21,0)+IF(CR22=14,CQ22,0)+IF(CR23=14,CQ23,0)+IF(CR24=14,CQ24,0)+IF(CR25=14,CQ25,0)+IF(CR26=14,CQ26,0)+IF(CR27=14,CQ27,0)+IF(CR28=14,CQ28,0)+IF(CR29=14,CQ29,0)+IF(CR30=14,CQ30,0)+IF(CR31=14,CQ31,0)+IF(CR32=14,CQ32,0)+IF(CR33=14,CQ33,0)+IF(CR34=14,CQ34,0)+IF(CR35=14,CQ35,0)+IF(CR36=14,CQ36,0)+IF(CR37=14,CQ37,0)+IF(CR38=14,CQ38,0)+IF(CR39=14,CQ39,0)+CW23</f>
        <v>#VALUE!</v>
      </c>
      <c r="CW23" s="98" t="e">
        <f>IF(CR40=14,CQ40,0)+IF(CR41=14,CQ41,0)+IF(CR42=14,CQ42,0)+IF(CR43=14,CQ43,0)+IF(CR44=14,CQ44,0)+IF(CR45=14,CQ45,0)+IF(CR46=14,CQ46,0)+IF(CR47=14,CQ47,0)+IF(CR48=14,CQ48,0)+IF(CR49=14,CQ49,0)+IF(CR50=14,CQ50,0)+IF(CR51=14,CQ51,0)+IF(CR52=14,CQ52,0)+IF(CR53=14,CQ53,0)+IF(CR54=14,CQ54,0)+IF(CR55=14,CQ55,0)+IF(CR56=14,CQ56,0)+IF(CR57=14,CQ57,0)+IF(CR58=14,CQ58,0)+IF(CR59=14,CQ59,0)+IF(CR60=14,CQ60,0)+IF(CR61=14,CQ61,0)+IF(CR62=14,CQ62,0)+IF(CR63=14,CQ63,0)+IF(CR64=14,CQ64,0)+IF(CR65=14,CQ65,0)+IF(CR66=14,CQ66,0)+IF(CR67=14,CQ67,0)+IF(CR68=14,CQ68,0)+IF(CR69=14,CQ69,0)</f>
        <v>#VALUE!</v>
      </c>
      <c r="CX23" s="98" t="e">
        <f>IF(CR10=14,BM10,IF(CR11=14,BM11,IF(CR12=14,BM12,IF(CR13=14,BM13,IF(CR14=14,BM14,IF(CR15=14,BM15,IF(CR16=14,BM16,IF(CR17=14,BM17,CY23))))))))</f>
        <v>#VALUE!</v>
      </c>
      <c r="CY23" s="98" t="e">
        <f>IF(CR18=14,BM18,IF(CR19=14,BM19,IF(CR20=14,BM20,IF(CR21=14,BM21,IF(CR22=14,BM22,IF(CR23=14,BM23,IF(CR24=14,BM24,IF(CR25=14,BM25,CZ23))))))))</f>
        <v>#VALUE!</v>
      </c>
      <c r="CZ23" s="98" t="e">
        <f>IF(CR26=14,BM26,IF(CR27=14,BM27,IF(CR28=14,BM28,IF(CR29=14,BM29,IF(CR30=14,BM30,IF(CR31=14,BM31,IF(CR32=14,BM32,IF(CR33=14,BM33,DA23))))))))</f>
        <v>#VALUE!</v>
      </c>
      <c r="DA23" s="98" t="e">
        <f>IF(CR34=14,BM34,IF(CR35=14,BM35,IF(CR36=14,BM36,IF(CR37=14,BM37,IF(CR38=14,BM38,IF(CR39=14,BM39,IF(CR40=14,BM40,IF(CR41=14,BM41,DB23))))))))</f>
        <v>#VALUE!</v>
      </c>
      <c r="DB23" s="98" t="e">
        <f>IF(CR42=14,BM42,IF(CR43=14,BM43,IF(CR44=14,BM44,IF(CR45=14,BM45,IF(CR46=14,BM46,IF(CR47=14,BM47,IF(CR48=14,BM48,IF(CR49=14,BM49,DC23))))))))</f>
        <v>#VALUE!</v>
      </c>
      <c r="DC23" s="98" t="e">
        <f>IF(CR50=14,BM50,IF(CR51=14,BM51,IF(CR52=14,BM52,IF(CR53=14,BM53,IF(CR54=14,BM54,IF(CR55=14,BM55,IF(CR56=14,BM56,IF(CR57=14,BM57,DD23))))))))</f>
        <v>#VALUE!</v>
      </c>
      <c r="DD23" s="98" t="e">
        <f>IF(CR58=14,BM58,IF(CR59=14,BM59,IF(CR60=14,BM60,IF(CR61=14,BM61,IF(CR62=14,BM62,IF(CR63=14,BM63,IF(CR64=14,BM64,IF(CR65=14,BM65,DE23))))))))</f>
        <v>#VALUE!</v>
      </c>
      <c r="DE23" s="98" t="e">
        <f>IF(CR66=14,BM66,IF(CR67=14,BM67,IF(CR68=14,BM68,BM69)))</f>
        <v>#VALUE!</v>
      </c>
      <c r="DF23" s="98" t="e">
        <f>IF(CR10=14,BQ10,0)+IF(CR11=14,BQ11,0)+IF(CR12=14,BQ12,0)+IF(CR13=14,BQ13,0)+IF(CR14=14,BQ14,0)+IF(CR15=14,BQ15,0)+IF(CR16=14,BQ16,0)+IF(CR17=14,BQ17,0)+IF(CR18=14,BQ18,0)+IF(CR19=14,BQ19,0)+IF(CR20=14,BQ20,0)+IF(CR21=14,BQ21,0)+IF(CR22=14,BQ22,0)+IF(CR23=14,BQ23,0)+IF(CR24=14,BQ24,0)+IF(CR25=14,BQ25,0)+IF(CR26=14,BQ26,0)+IF(CR27=14,BQ27,0)+IF(CR28=14,BQ28,0)+IF(CR29=14,BQ29,0)+IF(CR30=14,BQ30,0)+IF(CR31=14,BQ31,0)+IF(CR32=14,BQ32,0)+IF(CR33=14,BQ33,0)+IF(CR34=14,BQ34,0)+IF(CR35=14,BQ35,0)+IF(CR36=14,BQ36,0)+IF(CR37=14,BQ37,0)+IF(CR38=14,BQ38,0)+IF(CR39=14,BQ39,0)+DG23</f>
        <v>#VALUE!</v>
      </c>
      <c r="DG23" s="98" t="e">
        <f>IF(CR40=14,BQ40,0)+IF(CR41=14,BQ41,0)+IF(CR42=14,BQ42,0)+IF(CR43=14,BQ43,0)+IF(CR44=14,BQ44,0)+IF(CR45=14,BQ45,0)+IF(CR46=14,BQ46,0)+IF(CR47=14,BQ47,0)+IF(CR48=14,BQ48,0)+IF(CR49=14,BQ49,0)+IF(CR50=14,BQ50,0)+IF(CR51=14,BQ51,0)+IF(CR52=14,BQ52,0)+IF(CR53=14,BQ53,0)+IF(CR54=14,BQ54,0)+IF(CR55=14,BQ55,0)+IF(CR56=14,BQ56,0)+IF(CR57=14,BQ57,0)+IF(CR58=14,BQ58,0)+IF(CR59=14,BQ59,0)+IF(CR60=14,BQ60,0)+IF(CR61=14,BQ61,0)+IF(CR62=14,BQ62,0)+IF(CR63=14,BQ63,0)+IF(CR64=14,BQ64,0)+IF(CR65=14,BQ65,0)+IF(CR66=14,BQ66,0)+IF(CR67=14,BQ67,0)+IF(CR68=14,BQ68,0)+IF(CR69=14,BQ69,0)</f>
        <v>#VALUE!</v>
      </c>
      <c r="DH23" s="98" t="e">
        <f>IF(CR10=14,BT10,0)+IF(CR11=14,BT11,0)+IF(CR12=14,BT12,0)+IF(CR13=14,BT13,0)+IF(CR14=14,BT14,0)+IF(CR15=14,BT15,0)+IF(CR16=14,BT16,0)+IF(CR17=14,BT17,0)+IF(CR18=14,BT18,0)+IF(CR19=14,BT19,0)+IF(CR20=14,BT20,0)+IF(CR21=14,BT21,0)+IF(CR22=14,BT22,0)+IF(CR23=14,BT23,0)+IF(CR24=14,BT24,0)+IF(CR25=14,BT25,0)+IF(CR26=14,BT26,0)+IF(CR27=14,BT27,0)+IF(CR28=14,BT28,0)+IF(CR29=14,BT29,0)+IF(CR30=14,BT30,0)+IF(CR31=14,BT31,0)+IF(CR32=14,BT32,0)+IF(CR33=14,BT33,0)+IF(CR34=14,BT34,0)+IF(CR35=14,BT35,0)+IF(CR36=14,BT36,0)+IF(CR37=14,BT37,0)+IF(CR38=14,BT38,0)+IF(CR39=14,BT39,0)+DI23</f>
        <v>#VALUE!</v>
      </c>
      <c r="DI23" s="98" t="e">
        <f>IF(CR40=14,BT40,0)+IF(CR41=14,BT41,0)+IF(CR42=14,BT42,0)+IF(CR43=14,BT43,0)+IF(CR44=14,BT44,0)+IF(CR45=14,BT45,0)+IF(CR46=14,BT46,0)+IF(CR47=14,BT47,0)+IF(CR48=14,BT48,0)+IF(CR49=14,BT49,0)+IF(CR50=14,BT50,0)+IF(CR51=14,BT51,0)+IF(CR52=14,BT52,0)+IF(CR53=14,BT53,0)+IF(CR54=14,BT54,0)+IF(CR55=14,BT55,0)+IF(CR56=14,BT56,0)+IF(CR57=14,BT57,0)+IF(CR58=14,BT58,0)+IF(CR59=14,BT59,0)+IF(CR60=14,BT60,0)+IF(CR61=14,BT61,0)+IF(CR62=14,BT62,0)+IF(CR63=14,BT63,0)+IF(CR64=14,BT64,0)+IF(CR65=14,BT65,0)+IF(CR66=14,BT66,0)+IF(CR67=14,BT67,0)+IF(CR68=14,BT68,0)+IF(CR69=14,BT69,0)</f>
        <v>#VALUE!</v>
      </c>
      <c r="DJ23" s="98" t="e">
        <f>IF(CR10=14,BW10,0)+IF(CR11=14,BW11,0)+IF(CR12=14,BW12,0)+IF(CR13=14,BW13,0)+IF(CR14=14,BW14,0)+IF(CR15=14,BW15,0)+IF(CR16=14,BW16,0)+IF(CR17=14,BW17,0)+IF(CR18=14,BW18,0)+IF(CR19=14,BW19,0)+IF(CR20=14,BW20,0)+IF(CR21=14,BW21,0)+IF(CR22=14,BW22,0)+IF(CR23=14,BW23,0)+IF(CR24=14,BW24,0)+IF(CR25=14,BW25,0)+IF(CR26=14,BW26,0)+IF(CR27=14,BW27,0)+IF(CR28=14,BW28,0)+IF(CR29=14,BW29,0)+IF(CR30=14,BW30,0)+IF(CR31=14,BW31,0)+IF(CR32=14,BW32,0)+IF(CR33=14,BW33,0)+IF(CR34=14,BW34,0)+IF(CR35=14,BW35,0)+IF(CR36=14,BW36,0)+IF(CR37=14,BW37,0)+IF(CR38=14,BW38,0)+IF(CR39=14,BW39,0)+DK23</f>
        <v>#VALUE!</v>
      </c>
      <c r="DK23" s="98" t="e">
        <f>IF(CR40=14,BW40,0)+IF(CR41=14,BW41,0)+IF(CR42=14,BW42,0)+IF(CR43=14,BW43,0)+IF(CR44=14,BW44,0)+IF(CR45=14,BW45,0)+IF(CR46=14,BW46,0)+IF(CR47=14,BW47,0)+IF(CR48=14,BW48,0)+IF(CR49=14,BW49,0)+IF(CR50=14,BW50,0)+IF(CR51=14,BW51,0)+IF(CR52=14,BW52,0)+IF(CR53=14,BW53,0)+IF(CR54=14,BW54,0)+IF(CR55=14,BW55,0)+IF(CR56=14,BW56,0)+IF(CR57=14,BW57,0)+IF(CR58=14,BW58,0)+IF(CR59=14,BW59,0)+IF(CR60=14,BW60,0)+IF(CR61=14,BW61,0)+IF(CR62=14,BW62,0)+IF(CR63=14,BW63,0)+IF(CR64=14,BW64,0)+IF(CR65=14,BW65,0)+IF(CR66=14,BW66,0)+IF(CR67=14,BW67,0)+IF(CR68=14,BW68,0)+IF(CR69=14,BW69,0)</f>
        <v>#VALUE!</v>
      </c>
      <c r="DL23" s="98" t="e">
        <f>IF(CR10=14,BZ10,0)+IF(CR11=14,BZ11,0)+IF(CR12=14,BZ12,0)+IF(CR13=14,BZ13,0)+IF(CR14=14,BZ14,0)+IF(CR15=14,BZ15,0)+IF(CR16=14,BZ16,0)+IF(CR17=14,BZ17,0)+IF(CR18=14,BZ18,0)+IF(CR19=14,BZ19,0)+IF(CR20=14,BZ20,0)+IF(CR21=14,BZ21,0)+IF(CR22=14,BZ22,0)+IF(CR23=14,BZ23,0)+IF(CR24=14,BZ24,0)+IF(CR25=14,BZ25,0)+IF(CR26=14,BZ26,0)+IF(CR27=14,BZ27,0)+IF(CR28=14,BZ28,0)+IF(CR29=14,BZ29,0)+IF(CR30=14,BZ30,0)+IF(CR31=14,BZ31,0)+IF(CR32=14,BZ32,0)+IF(CR33=14,BZ33,0)+IF(CR34=14,BZ34,0)+IF(CR35=14,BZ35,0)+IF(CR36=14,BZ36,0)+IF(CR37=14,BZ37,0)+IF(CR38=14,BZ38,0)+IF(CR39=14,BZ39,0)+DM23</f>
        <v>#VALUE!</v>
      </c>
      <c r="DM23" s="98" t="e">
        <f>IF(CR40=14,BZ40,0)+IF(CR41=14,BZ41,0)+IF(CR42=14,BZ42,0)+IF(CR43=14,BZ43,0)+IF(CR44=14,BZ44,0)+IF(CR45=14,BZ45,0)+IF(CR46=14,BZ46,0)+IF(CR47=14,BZ47,0)+IF(CR48=14,BZ48,0)+IF(CR49=14,BZ49,0)+IF(CR50=14,BZ50,0)+IF(CR51=14,BZ51,0)+IF(CR52=14,BZ52,0)+IF(CR53=14,BZ53,0)+IF(CR54=14,BZ54,0)+IF(CR55=14,BZ55,0)+IF(CR56=14,BZ56,0)+IF(CR57=14,BZ57,0)+IF(CR58=14,BZ58,0)+IF(CR59=14,BZ59,0)+IF(CR60=14,BZ60,0)+IF(CR61=14,BZ61,0)+IF(CR62=14,BZ62,0)+IF(CR63=14,BZ63,0)+IF(CR64=14,BZ64,0)+IF(CR65=14,BZ65,0)+IF(CR66=14,BZ66,0)+IF(CR67=14,BZ67,0)+IF(CR68=14,BZ68,0)+IF(CR69=14,BZ69,0)</f>
        <v>#VALUE!</v>
      </c>
      <c r="DN23" s="98" t="e">
        <f>IF(CR10=14,CB10,0)+IF(CR11=14,CB11,0)+IF(CR12=14,CB12,0)+IF(CR13=14,CB13,0)+IF(CR14=14,CB14,0)+IF(CR15=14,CB15,0)+IF(CR16=14,CB16,0)+IF(CR17=14,CB17,0)+IF(CR18=14,CB18,0)+IF(CR19=14,CB19,0)+IF(CR20=14,CB20,0)+IF(CR21=14,CB21,0)+IF(CR22=14,CB22,0)+IF(CR23=14,CB23,0)+IF(CR24=14,CB24,0)+IF(CR25=14,CB25,0)+IF(CR26=14,CB26,0)+IF(CR27=14,CB27,0)+IF(CR28=14,CB28,0)+IF(CR29=14,CB29,0)+IF(CR30=14,CB30,0)+IF(CR31=14,CB31,0)+IF(CR32=14,CB32,0)+IF(CR33=14,CB33,0)+IF(CR34=14,CB34,0)+IF(CR35=14,CB35,0)+IF(CR36=14,CB36,0)+IF(CR37=14,CB37,0)+IF(CR38=14,CB38,0)+IF(CR39=14,CB39,0)+DO23</f>
        <v>#VALUE!</v>
      </c>
      <c r="DO23" s="98" t="e">
        <f>IF(CR40=14,CB40,0)+IF(CR41=14,CB41,0)+IF(CR42=14,CB42,0)+IF(CR43=14,CB43,0)+IF(CR44=14,CB44,0)+IF(CR45=14,CB45,0)+IF(CR46=14,CB46,0)+IF(CR47=14,CB47,0)+IF(CR48=14,CB48,0)+IF(CR49=14,CB49,0)+IF(CR50=14,CB50,0)+IF(CR51=14,CB51,0)+IF(CR52=14,CB52,0)+IF(CR53=14,CB53,0)+IF(CR54=14,CB54,0)+IF(CR55=14,CB55,0)+IF(CR56=14,CB56,0)+IF(CR57=14,CB57,0)+IF(CR58=14,CB58,0)+IF(CR59=14,CB59,0)+IF(CR60=14,CB60,0)+IF(CR61=14,CB61,0)+IF(CR62=14,CB62,0)+IF(CR63=14,CB63,0)+IF(CR64=14,CB64,0)+IF(CR65=14,CB65,0)+IF(CR66=14,CB66,0)+IF(CR67=14,CB67,0)+IF(CR68=14,CB68,0)+IF(CR69=14,CB69,0)</f>
        <v>#VALUE!</v>
      </c>
      <c r="DP23" s="98" t="e">
        <f>IF(CR10=14,CD10,0)+IF(CR11=14,CD11,0)+IF(CR12=14,CD12,0)+IF(CR13=14,CD13,0)+IF(CR14=14,CD14,0)+IF(CR15=14,CD15,0)+IF(CR16=14,CD16,0)+IF(CR17=14,CD17,0)+IF(CR18=14,CD18,0)+IF(CR19=14,CD19,0)+IF(CR20=14,CD20,0)+IF(CR21=14,CD21,0)+IF(CR22=14,CD22,0)+IF(CR23=14,CD23,0)+IF(CR24=14,CD24,0)+IF(CR25=14,CD25,0)+IF(CR26=14,CD26,0)+IF(CR27=14,CD27,0)+IF(CR28=14,CD28,0)+IF(CR29=14,CD29,0)+IF(CR30=14,CD30,0)+IF(CR31=14,CD31,0)+IF(CR32=14,CD32,0)+IF(CR33=14,CD33,0)+IF(CR34=14,CD34,0)+IF(CR35=14,CD35,0)+IF(CR36=14,CD36,0)+IF(CR37=14,CD37,0)+IF(CR38=14,CD38,0)+IF(CR39=14,CD39,0)+DQ23</f>
        <v>#VALUE!</v>
      </c>
      <c r="DQ23" s="98" t="e">
        <f>IF(CR40=14,CD40,0)+IF(CR41=14,CD41,0)+IF(CR42=14,CD42,0)+IF(CR43=14,CD43,0)+IF(CR44=14,CD44,0)+IF(CR45=14,CD45,0)+IF(CR46=14,CD46,0)+IF(CR47=14,CD47,0)+IF(CR48=14,CD48,0)+IF(CR49=14,CD49,0)+IF(CR50=14,CD50,0)+IF(CR51=14,CD51,0)+IF(CR52=14,CD52,0)+IF(CR53=14,CD53,0)+IF(CR54=14,CD54,0)+IF(CR55=14,CD55,0)+IF(CR56=14,CD56,0)+IF(CR57=14,CD57,0)+IF(CR58=14,CD58,0)+IF(CR59=14,CD59,0)+IF(CR60=14,CD60,0)+IF(CR61=14,CD61,0)+IF(CR62=14,CD62,0)+IF(CR63=14,CD63,0)+IF(CR64=14,CD64,0)+IF(CR65=14,CD65,0)+IF(CR66=14,CD66,0)+IF(CR67=14,CD67,0)+IF(CR68=14,CD68,0)+IF(CR69=14,CD69,0)</f>
        <v>#VALUE!</v>
      </c>
      <c r="DR23" s="98" t="e">
        <f>IF(CR10=14,CF10,0)+IF(CR11=14,CF11,0)+IF(CR12=14,CF12,0)+IF(CR13=14,CF13,0)+IF(CR14=14,CF14,0)+IF(CR15=14,CF15,0)+IF(CR16=14,CF16,0)+IF(CR17=14,CF17,0)+IF(CR18=14,CF18,0)+IF(CR19=14,CF19,0)+IF(CR20=14,CF20,0)+IF(CR21=14,CF21,0)+IF(CR22=14,CF22,0)+IF(CR23=14,CF23,0)+IF(CR24=14,CF24,0)+IF(CR25=14,CF25,0)+IF(CR26=14,CF26,0)+IF(CR27=14,CF27,0)+IF(CR28=14,CF28,0)+IF(CR29=14,CF29,0)+IF(CR30=14,CF30,0)+IF(CR31=14,CF31,0)+IF(CR32=14,CF32,0)+IF(CR33=14,CF33,0)+IF(CR34=14,CF34,0)+IF(CR35=14,CF35,0)+IF(CR36=14,CF36,0)+IF(CR37=14,CF37,0)+IF(CR38=14,CF38,0)+IF(CR39=14,CF39,0)+DS23</f>
        <v>#VALUE!</v>
      </c>
      <c r="DS23" s="98" t="e">
        <f>IF(CR40=14,CF40,0)+IF(CR41=14,CF41,0)+IF(CR42=14,CF42,0)+IF(CR43=14,CF43,0)+IF(CR44=14,CF44,0)+IF(CR45=14,CF45,0)+IF(CR46=14,CF46,0)+IF(CR47=14,CF47,0)+IF(CR48=14,CF48,0)+IF(CR49=14,CF49,0)+IF(CR50=14,CF50,0)+IF(CR51=14,CF51,0)+IF(CR52=14,CF52,0)+IF(CR53=14,CF53,0)+IF(CR54=14,CF54,0)+IF(CR55=14,CF55,0)+IF(CR56=14,CF56,0)+IF(CR57=14,CF57,0)+IF(CR58=14,CF58,0)+IF(CR59=14,CF59,0)+IF(CR60=14,CF60,0)+IF(CR61=14,CF61,0)+IF(CR62=14,CF62,0)+IF(CR63=14,CF63,0)+IF(CR64=14,CF64,0)+IF(CR65=14,CF65,0)+IF(CR66=14,CF66,0)+IF(CR67=14,CF67,0)+IF(CR68=14,CF68,0)+IF(CR69=14,CF69,0)</f>
        <v>#VALUE!</v>
      </c>
      <c r="DT23" s="98" t="e">
        <f>IF(CR10=14,CH10,0)+IF(CR11=14,CH11,0)+IF(CR12=14,CH12,0)+IF(CR13=14,CH13,0)+IF(CR14=14,CH14,0)+IF(CR15=14,CH15,0)+IF(CR16=14,CH16,0)+IF(CR17=14,CH17,0)+IF(CR18=14,CH18,0)+IF(CR19=14,CH19,0)+IF(CR20=14,CH20,0)+IF(CR21=14,CH21,0)+IF(CR22=14,CH22,0)+IF(CR23=14,CH23,0)+IF(CR24=14,CH24,0)+IF(CR25=14,CH25,0)+IF(CR26=14,CH26,0)+IF(CR27=14,CH27,0)+IF(CR28=14,CH28,0)+IF(CR29=14,CH29,0)+IF(CR30=14,CH30,0)+IF(CR31=14,CH31,0)+IF(CR32=14,CH32,0)+IF(CR33=14,CH33,0)+IF(CR34=14,CH34,0)+IF(CR35=14,CH35,0)+IF(CR36=14,CH36,0)+IF(CR37=14,CH37,0)+IF(CR38=14,CH38,0)+IF(CR39=14,CH39,0)+DU23</f>
        <v>#VALUE!</v>
      </c>
      <c r="DU23" s="98" t="e">
        <f>IF(CR40=14,CH40,0)+IF(CR41=14,CH41,0)+IF(CR42=14,CH42,0)+IF(CR43=14,CH43,0)+IF(CR44=14,CH44,0)+IF(CR45=14,CH45,0)+IF(CR46=14,CH46,0)+IF(CR47=14,CH47,0)+IF(CR48=14,CH48,0)+IF(CR49=14,CH49,0)+IF(CR50=14,CH50,0)+IF(CR51=14,CH51,0)+IF(CR52=14,CH52,0)+IF(CR53=14,CH53,0)+IF(CR54=14,CH54,0)+IF(CR55=14,CH55,0)+IF(CR56=14,CH56,0)+IF(CR57=14,CH57,0)+IF(CR58=14,CH58,0)+IF(CR59=14,CH59,0)+IF(CR60=14,CH60,0)+IF(CR61=14,CH61,0)+IF(CR62=14,CH62,0)+IF(CR63=14,CH63,0)+IF(CR64=14,CH64,0)+IF(CR65=14,CH65,0)+IF(CR66=14,CH66,0)+IF(CR67=14,CH67,0)+IF(CR68=14,CH68,0)+IF(CR69=14,CH69,0)</f>
        <v>#VALUE!</v>
      </c>
      <c r="DV23" s="98" t="e">
        <f>IF(CR10=14,CJ10,0)+IF(CR11=14,CJ11,0)+IF(CR12=14,CJ12,0)+IF(CR13=14,CJ13,0)+IF(CR14=14,CJ14,0)+IF(CR15=14,CJ15,0)+IF(CR16=14,CJ16,0)+IF(CR17=14,CJ17,0)+IF(CR18=14,CJ18,0)+IF(CR19=14,CJ19,0)+IF(CR20=14,CJ20,0)+IF(CR21=14,CJ21,0)+IF(CR22=14,CJ22,0)+IF(CR23=14,CJ23,0)+IF(CR24=14,CJ24,0)+IF(CR25=14,CJ25,0)+IF(CR26=14,CJ26,0)+IF(CR27=14,CJ27,0)+IF(CR28=14,CJ28,0)+IF(CR29=14,CJ29,0)+IF(CR30=14,CJ30,0)+IF(CR31=14,CJ31,0)+IF(CR32=14,CJ32,0)+IF(CR33=14,CJ33,0)+IF(CR34=14,CJ34,0)+IF(CR35=14,CJ35,0)+IF(CR36=14,CJ36,0)+IF(CR37=14,CJ37,0)+IF(CR38=14,CJ38,0)+IF(CR39=14,CJ39,0)+DW23</f>
        <v>#VALUE!</v>
      </c>
      <c r="DW23" s="99" t="e">
        <f>IF(CR40=14,CJ40,0)+IF(CR41=14,CJ41,0)+IF(CR42=14,CJ42,0)+IF(CR43=14,CJ43,0)+IF(CR44=14,CJ44,0)+IF(CR45=14,CJ45,0)+IF(CR46=14,CJ46,0)+IF(CR47=14,CJ47,0)+IF(CR48=14,CJ48,0)+IF(CR49=14,CJ49,0)+IF(CR50=14,CJ50,0)+IF(CR51=14,CJ51,0)+IF(CR52=14,CJ52,0)+IF(CR53=14,CJ53,0)+IF(CR54=14,CJ54,0)+IF(CR55=14,CJ55,0)+IF(CR56=14,CJ56,0)+IF(CR57=14,CJ57,0)+IF(CR58=14,CJ58,0)+IF(CR59=14,CJ59,0)+IF(CR60=14,CJ60,0)+IF(CR61=14,CJ61,0)+IF(CR62=14,CJ62,0)+IF(CR63=14,CJ63,0)+IF(CR64=14,CJ64,0)+IF(CR65=14,CJ65,0)+IF(CR66=14,CJ66,0)+IF(CR67=14,CJ67,0)+IF(CR68=14,CJ68,0)+IF(CR69=14,CJ69,0)</f>
        <v>#VALUE!</v>
      </c>
    </row>
    <row r="24" spans="1:127">
      <c r="A24" s="97" t="str">
        <f>[2]DB!A24</f>
        <v>Lund</v>
      </c>
      <c r="B24" s="1">
        <f>[2]DB!B24</f>
        <v>36</v>
      </c>
      <c r="C24" s="1">
        <f>[2]DB!D24</f>
        <v>0</v>
      </c>
      <c r="D24" s="1">
        <f>IF(OR(Rækker!AR10="Disket",I24&gt;5,C24=1),1,0)</f>
        <v>0</v>
      </c>
      <c r="E24" s="1">
        <f>[2]DB!F24</f>
        <v>0</v>
      </c>
      <c r="F24" s="1">
        <f>IF(OR(Rækker!AR10="Udmeldt",E24=1),1,0)</f>
        <v>0</v>
      </c>
      <c r="G24" s="1">
        <f>[2]DB!I24</f>
        <v>0</v>
      </c>
      <c r="H24" s="1">
        <f>IF(Rækker!AR10="MR",1,0)</f>
        <v>0</v>
      </c>
      <c r="I24" s="1">
        <f t="shared" si="10"/>
        <v>0</v>
      </c>
      <c r="J24" s="1">
        <f>[2]DB!L24</f>
        <v>0</v>
      </c>
      <c r="K24" s="1">
        <f>IF(Rækker!AR10="Res",1,0)</f>
        <v>0</v>
      </c>
      <c r="L24" s="1">
        <f t="shared" si="11"/>
        <v>0</v>
      </c>
      <c r="M24" s="1" t="s">
        <v>90</v>
      </c>
      <c r="N24" s="100">
        <f>[2]DB!AZ24</f>
        <v>16</v>
      </c>
      <c r="O24" s="98" t="str">
        <f>[2]DB!BB24</f>
        <v>Flinca</v>
      </c>
      <c r="P24" s="1">
        <f>IF(O24=A10,B10,0)+IF(O24=A11,B11,0)+IF(O24=A12,B12,0)+IF(O24=A13,B13,0)+IF(O24=A14,B14,0)+IF(O24=A15,B15,0)+IF(O24=A16,B16,0)+IF(O24=A17,B17,0)+IF(O24=A18,B18,0)+IF(O24=A19,B19,0)+IF(O24=A20,B20,0)+IF(O24=A21,B21,0)+IF(O24=A22,B22,0)+IF(O24=A23,B23,0)+IF(O24=A24,B24,0)+IF(O24=A25,B25,0)+IF(O24=A26,B26,0)+IF(O24=A27,B27,0)+IF(O24=A28,B28,0)+IF(O24=A29,B29,0)</f>
        <v>14</v>
      </c>
      <c r="Q24" s="1">
        <f>[2]DB!BF24</f>
        <v>0</v>
      </c>
      <c r="R24" s="1">
        <f>IF(O24=A10,D10,0)+IF(O24=A11,D11,0)+IF(O24=A12,D12,0)+IF(O24=A13,D13,0)+IF(O24=A14,D14,0)+IF(O24=A15,D15,0)+IF(O24=A16,D16,0)+IF(O24=A17,D17,0)+IF(O24=A18,D18,0)+IF(O24=A19,D19,0)+IF(O24=A20,D20,0)+IF(O24=A21,D21,0)+IF(O24=A22,D22,0)+IF(O24=A23,D23,0)+IF(O24=A24,D24,0)+IF(O24=A25,D25,0)+IF(O24=A26,D26,0)+IF(O24=A27,D27,0)+IF(O24=A28,D28,0)+IF(O24=A29,D29,0)</f>
        <v>0</v>
      </c>
      <c r="S24" s="1">
        <f>[2]DB!BG24</f>
        <v>0</v>
      </c>
      <c r="T24" s="1">
        <f>IF(O24=A10,F10,0)+IF(O24=A11,F11,0)+IF(O24=A12,F12,0)+IF(O24=A13,F13,0)+IF(O24=A14,F14,0)+IF(O24=A15,F15,0)+IF(O24=A16,F16,0)+IF(O24=A17,F17,0)+IF(O24=A18,F18,0)+IF(O24=A19,F19,0)+IF(O24=A20,F20,0)+IF(O24=A21,F21,0)+IF(O24=A22,F22,0)+IF(O24=A23,F23,0)+IF(O24=A24,F24,0)+IF(O24=A25,F25,0)+IF(O24=A26,F26,0)+IF(O24=A27,F27,0)+IF(O24=A28,F28,0)+IF(O24=A29,F29,0)</f>
        <v>0</v>
      </c>
      <c r="U24" s="1">
        <f>[2]DB!BH24</f>
        <v>0</v>
      </c>
      <c r="V24" s="1">
        <f>IF(O24=A10,H10,0)+IF(O24=A11,H11,0)+IF(O24=A12,H12,0)+IF(O24=A13,H13,0)+IF(O24=A14,H14,0)+IF(O24=A15,H15,0)+IF(O24=A16,H16,0)+IF(O24=A17,H17,0)+IF(O24=A18,H18,0)+IF(O24=A19,H19,0)+IF(O24=A20,H20,0)+IF(O24=A21,H21,0)+IF(O24=A22,H22,0)+IF(O24=A23,H23,0)+IF(O24=A24,H24,0)+IF(O24=A25,H25,0)+IF(O24=A26,H26,0)+IF(O24=A27,H27,0)+IF(O24=A28,H28,0)+IF(O24=A29,H29,0)</f>
        <v>0</v>
      </c>
      <c r="W24" s="1">
        <f t="shared" si="12"/>
        <v>0</v>
      </c>
      <c r="X24" s="1">
        <f>[2]DB!BI24</f>
        <v>0</v>
      </c>
      <c r="Y24" s="1">
        <f>IF(O24=A10,K10,0)+IF(O24=A11,K11,0)+IF(O24=A12,K12,0)+IF(O24=A13,K13,0)+IF(O24=A14,K14,0)+IF(O24=A15,K15,0)+IF(O24=A16,K16,0)+IF(O24=A17,K17,0)+IF(O24=A18,K18,0)+IF(O24=A19,K19,0)+IF(O24=A20,K20,0)+IF(O24=A21,K21,0)+IF(O24=A22,K22,0)+IF(O24=A23,K23,0)+IF(O24=A24,K24,0)+IF(O24=A25,K25,0)+IF(O24=A26,K26,0)+IF(O24=A27,K27,0)+IF(O24=A28,K28,0)+IF(O24=A29,K29,0)</f>
        <v>0</v>
      </c>
      <c r="Z24" s="1">
        <f t="shared" si="13"/>
        <v>0</v>
      </c>
      <c r="AA24" s="1">
        <f>[2]DB!BJ24</f>
        <v>70</v>
      </c>
      <c r="AB24" s="1">
        <f>RANK(AA24,AA10:AA29,0)</f>
        <v>15</v>
      </c>
      <c r="AC24" s="1" t="str">
        <f>'1. Division'!AH23</f>
        <v/>
      </c>
      <c r="AD24" s="1" t="e">
        <f t="shared" si="1"/>
        <v>#VALUE!</v>
      </c>
      <c r="AE24" s="1" t="e">
        <f>RANK(AD24,AD10:AD29,0)</f>
        <v>#VALUE!</v>
      </c>
      <c r="AF24" s="1">
        <f>[2]DB!BK24</f>
        <v>25</v>
      </c>
      <c r="AG24" s="1">
        <f>RANK(AF24,AF10:AF29,0)</f>
        <v>14</v>
      </c>
      <c r="AH24" s="1" t="str">
        <f>'1. Division'!AH29</f>
        <v/>
      </c>
      <c r="AI24" s="1" t="e">
        <f t="shared" si="2"/>
        <v>#VALUE!</v>
      </c>
      <c r="AJ24" s="1" t="e">
        <f>RANK(AI24,AI10:AI29,0)</f>
        <v>#VALUE!</v>
      </c>
      <c r="AK24" s="1">
        <f>[2]DB!BL24</f>
        <v>97</v>
      </c>
      <c r="AL24" s="1">
        <f>RANK(AK24,AK10:AK29,0)</f>
        <v>5</v>
      </c>
      <c r="AM24" s="1" t="str">
        <f>'1. Division'!AH35</f>
        <v/>
      </c>
      <c r="AN24" s="1" t="e">
        <f t="shared" si="3"/>
        <v>#VALUE!</v>
      </c>
      <c r="AO24" s="1" t="e">
        <f>RANK(AN24,AN10:AN29,0)</f>
        <v>#VALUE!</v>
      </c>
      <c r="AP24" s="1">
        <f t="shared" si="14"/>
        <v>34</v>
      </c>
      <c r="AQ24" s="1" t="e">
        <f t="shared" si="15"/>
        <v>#VALUE!</v>
      </c>
      <c r="AR24" s="1">
        <f>[2]DB!BA24</f>
        <v>15</v>
      </c>
      <c r="AS24" s="1" t="e">
        <f>RANK(AQ24,AQ10:AQ29,1)+AT24</f>
        <v>#VALUE!</v>
      </c>
      <c r="AT24" s="1" t="e">
        <f>IF(AQ24=AQ10,IF(AD24=AD10,IF(AI24=AI10,IF(AN24=AN10,0,IF(AN24&lt;AN10,1,0)),IF(AI24&lt;AI10,1,0)),IF(AD24&lt;AD10,1,0)),0)+IF(AQ24=AQ11,IF(AD24=AD11,IF(AI24=AI11,IF(AN24=AN11,0,IF(AN24&lt;AN11,1,0)),IF(AI24&lt;AI11,1,0)),IF(AD24&lt;AD11,1,0)),0)+IF(AQ24=AQ12,IF(AD24=AD12,IF(AI24=AI12,IF(AN24=AN12,0,IF(AN24&lt;AN12,1,0)),IF(AI24&lt;AI12,1,0)),IF(AD24&lt;AD12,1,0)),0)+IF(AQ24=AQ13,IF(AD24=AD13,IF(AI24=AI13,IF(AN24=AN13,0,IF(AN24&lt;AN13,1,0)),IF(AI24&lt;AI13,1,0)),IF(AD24&lt;AD13,1,0)),0)+IF(AQ24=AQ14,IF(AD24=AD14,IF(AI24=AI14,IF(AN24=AN14,0,IF(AN24&lt;AN14,1,0)),IF(AI24&lt;AI14,1,0)),IF(AD24&lt;AD14,1,0)),0)+IF(AQ24=AQ15,IF(AD24=AD15,IF(AI24=AI15,IF(AN24=AN15,0,IF(AN24&lt;AN15,1,0)),IF(AI24&lt;AI15,1,0)),IF(AD24&lt;AD15,1,0)),0)+IF(AQ24=AQ16,IF(AD24=AD16,IF(AI24=AI16,IF(AN24=AN16,0,IF(AN24&lt;AN16,1,0)),IF(AI24&lt;AI16,1,0)),IF(AD24&lt;AD16,1,0)),0)+AU24+AV24</f>
        <v>#VALUE!</v>
      </c>
      <c r="AU24" s="1" t="e">
        <f>IF(AQ24=AQ17,IF(AD24=AD17,IF(AI24=AI17,IF(AN24=AN17,0,IF(AN24&lt;AN17,1,0)),IF(AI24&lt;AI17,1,0)),IF(AD24&lt;AD17,1,0)),0)+IF(AQ24=AQ18,IF(AD24=AD18,IF(AI24=AI18,IF(AN24=AN18,0,IF(AN24&lt;AN18,1,0)),IF(AI24&lt;AI18,1,0)),IF(AD24&lt;AD18,1,0)),0)+IF(AQ24=AQ19,IF(AD24=AD19,IF(AI24=AI19,IF(AN24=AN19,0,IF(AN24&lt;AN19,1,0)),IF(AI24&lt;AI19,1,0)),IF(AD24&lt;AD19,1,0)),0)+IF(AQ24=AQ20,IF(AD24=AD20,IF(AI24=AI20,IF(AN24=AN20,0,IF(AN24&lt;AN20,1,0)),IF(AI24&lt;AI20,1,0)),IF(AD24&lt;AD20,1,0)),0)+IF(AQ24=AQ21,IF(AD24=AD21,IF(AI24=AI21,IF(AN24=AN21,0,IF(AN24&lt;AN21,1,0)),IF(AI24&lt;AI21,1,0)),IF(AD24&lt;AD21,1,0)),0)+IF(AQ24=AQ22,IF(AD24=AD22,IF(AI24=AI22,IF(AN24=AN22,0,IF(AN24&lt;AN22,1,0)),IF(AI24&lt;AI22,1,0)),IF(AD24&lt;AD22,1,0)),0)+IF(AQ24=AQ23,IF(AD24=AD23,IF(AI24=AI23,IF(AN24=AN23,0,IF(AN24&lt;AN23,1,0)),IF(AI24&lt;AI23,1,0)),IF(AD24&lt;AD23,1,0)),0)</f>
        <v>#VALUE!</v>
      </c>
      <c r="AV24" s="1" t="e">
        <f>IF(AQ24=AQ24,IF(AD24=AD24,IF(AI24=AI24,IF(AN24=AN24,0,IF(AN24&lt;AN24,1,0)),IF(AI24&lt;AI24,1,0)),IF(AD24&lt;AD24,1,0)),0)+IF(AQ24=AQ25,IF(AD24=AD25,IF(AI24=AI25,IF(AN24=AN25,0,IF(AN24&lt;AN25,1,0)),IF(AI24&lt;AI25,1,0)),IF(AD24&lt;AD25,1,0)),0)+IF(AQ24=AQ26,IF(AD24=AD26,IF(AI24=AI26,IF(AN24=AN26,0,IF(AN24&lt;AN26,1,0)),IF(AI24&lt;AI26,1,0)),IF(AD24&lt;AD26,1,0)),0)+IF(AQ24=AQ27,IF(AD24=AD27,IF(AI24=AI27,IF(AN24=AN27,0,IF(AN24&lt;AN27,1,0)),IF(AI24&lt;AI27,1,0)),IF(AD24&lt;AD27,1,0)),0)+IF(AQ24=AQ28,IF(AD24=AD28,IF(AI24=AI28,IF(AN24=AN28,0,IF(AN24&lt;AN28,1,0)),IF(AI24&lt;AI28,1,0)),IF(AD24&lt;AD28,1,0)),0)+IF(AQ24=AQ29,IF(AD24=AD29,IF(AI24=AI29,IF(AN24=AN29,0,IF(AN24&lt;AN29,1,0)),IF(AI24&lt;AI29,1,0)),IF(AD24&lt;AD29,1,0)),0)</f>
        <v>#VALUE!</v>
      </c>
      <c r="AW24" s="1" t="e">
        <f>IF(AND(AS24=AS10,P24&gt;P10),1,0)+IF(AND(AS24=AS11,P24&gt;P11),1,0)+IF(AND(AS24=AS12,P24&gt;P12),1,0)+IF(AND(AS24=AS13,P24&gt;P13),1,0)+IF(AND(AS24=AS14,P24&gt;P14),1,0)+IF(AND(AS24=AS15,P24&gt;P15),1,0)+IF(AND(AS24=AS16,P24&gt;P16),1,0)+IF(AND(AS24=AS17,P24&gt;P17),1,0)+IF(AND(AS24=AS18,P24&gt;P18),1,0)+IF(AND(AS24=AS19,P24&gt;P19),1,0)+IF(AND(AS24=AS20,P24&gt;P20),1,0)+IF(AND(AS24=AS21,P24&gt;P21),1,0)+IF(AND(AS24=AS22,P24&gt;P22),1,0)+IF(AND(AS24=AS23,P24&gt;P23),1,0)+IF(AND(AS24=AS24,P24&gt;P24),1,0)+IF(AND(AS24=AS25,P24&gt;P25),1,0)+IF(AND(AS24=AS26,P24&gt;P26),1,0)+IF(AND(AS24=AS27,P24&gt;P27),1,0)+IF(AND(AS24=AS28,P24&gt;P28),1,0)+IF(AND(AS24=AS29,P24&gt;P29),1,0)+AS24</f>
        <v>#VALUE!</v>
      </c>
      <c r="AX24" s="1" t="e">
        <f t="shared" si="16"/>
        <v>#VALUE!</v>
      </c>
      <c r="AY24" s="1" t="e">
        <f>IF(OR(R24=1,T24=1),0,IF(RANK(AX24,AX10:AX71,0)=1,10,IF(RANK(AX24,AX10:AX71,0)=2,5,IF(RANK(AX24,AX10:AX71,0)=3,4,IF(RANK(AX24,AX10:AX71,0)=4,3,IF(RANK(AX24,AX10:AX71,0)=5,2,0))))))</f>
        <v>#VALUE!</v>
      </c>
      <c r="AZ24" s="100" t="e">
        <f>IF(AW10=15,AR10,0)+IF(AW11=15,AR11,0)+IF(AW12=15,AR12,0)+IF(AW13=15,AR13,0)+IF(AW14=15,AR14,0)+IF(AW15=15,AR15,0)+IF(AW16=15,AR16,0)+IF(AW17=15,AR17,0)+IF(AW18=15,AR18,0)+IF(AW19=15,AR19,0)+IF(AW20=15,AR20,0)+IF(AW21=15,AR21,0)+IF(AW22=15,AR22,0)+IF(AW23=15,AR23,0)+IF(AW24=15,AR24,0)+IF(AW25=15,AR25,0)+IF(AW26=15,AR26,0)+IF(AW27=15,AR27,0)+IF(AW28=15,AR28,0)+IF(AW29=15,AR29,0)</f>
        <v>#VALUE!</v>
      </c>
      <c r="BA24" s="98" t="e">
        <f>IF(AW10=15,AS10,0)+IF(AW11=15,AS11,0)+IF(AW12=15,AS12,0)+IF(AW13=15,AS13,0)+IF(AW14=15,AS14,0)+IF(AW15=15,AS15,0)+IF(AW16=15,AS16,0)+IF(AW17=15,AS17,0)+IF(AW18=15,AS18,0)+IF(AW19=15,AS19,0)+IF(AW20=15,AS20,0)+IF(AW21=15,AS21,0)+IF(AW22=15,AS22,0)+IF(AW23=15,AS23,0)+IF(AW24=15,AS24,0)+IF(AW25=15,AS25,0)+IF(AW26=15,AS26,0)+IF(AW27=15,AS27,0)+IF(AW28=15,AS28,0)+IF(AW29=15,AS29,0)</f>
        <v>#VALUE!</v>
      </c>
      <c r="BB24" s="98" t="e">
        <f>IF(AW10=15,O10,IF(AW11=15,O11,IF(AW12=15,O12,IF(AW13=15,O13,IF(AW14=15,O14,IF(AW15=15,O15,IF(AW16=15,O16,BC24)))))))</f>
        <v>#VALUE!</v>
      </c>
      <c r="BC24" s="98" t="e">
        <f>IF(AW17=15,O17,IF(AW18=15,O18,IF(AW19=15,O19,IF(AW20=15,O20,IF(AW21=15,O21,IF(AW22=15,O22,IF(AW23=15,O23,BD24)))))))</f>
        <v>#VALUE!</v>
      </c>
      <c r="BD24" s="98" t="e">
        <f>IF(AW24=15,O24,IF(AW25=15,O25,IF(AW26=15,O26,IF(AW27=15,O27,IF(AW28=15,O28,IF(AW29=15,O29,""))))))</f>
        <v>#VALUE!</v>
      </c>
      <c r="BE24" s="98" t="e">
        <f>IF(AW10=15,P10,0)+IF(AW11=15,P11,0)+IF(AW12=15,P12,0)+IF(AW13=15,P13,0)+IF(AW14=15,P14,0)+IF(AW15=15,P15,0)+IF(AW16=15,P16,0)+IF(AW17=15,P17,0)+IF(AW18=15,P18,0)+IF(AW19=15,P19,0)+IF(AW20=15,P20,0)+IF(AW21=15,P21,0)+IF(AW22=15,P22,0)+IF(AW23=15,P23,0)+IF(AW24=15,P24,0)+IF(AW25=15,P25,0)+IF(AW26=15,P26,0)+IF(AW27=15,P27,0)+IF(AW28=15,P28,0)+IF(AW29=15,P29,0)</f>
        <v>#VALUE!</v>
      </c>
      <c r="BF24" s="98" t="e">
        <f>IF(AW10=15,R10,0)+IF(AW11=15,R11,0)+IF(AW12=15,R12,0)+IF(AW13=15,R13,0)+IF(AW14=15,R14,0)+IF(AW15=15,R15,0)+IF(AW16=15,R16,0)+IF(AW17=15,R17,0)+IF(AW18=15,R18,0)+IF(AW19=15,R19,0)+IF(AW20=15,R20,0)+IF(AW21=15,R21,0)+IF(AW22=15,R22,0)+IF(AW23=15,R23,0)+IF(AW24=15,R24,0)+IF(AW25=15,R25,0)+IF(AW26=15,R26,0)+IF(AW27=15,R27,0)+IF(AW28=15,R28,0)+IF(AW29=15,R29,0)</f>
        <v>#VALUE!</v>
      </c>
      <c r="BG24" s="98" t="e">
        <f>IF(AW10=15,T10,0)+IF(AW11=15,T11,0)+IF(AW12=15,T12,0)+IF(AW13=15,T13,0)+IF(AW14=15,T14,0)+IF(AW15=15,T15,0)+IF(AW16=15,T16,0)+IF(AW17=15,T17,0)+IF(AW18=15,T18,0)+IF(AW19=15,T19,0)+IF(AW20=15,T20,0)+IF(AW21=15,T21,0)+IF(AW22=15,T22,0)+IF(AW23=15,T23,0)+IF(AW24=15,T24,0)+IF(AW25=15,T25,0)+IF(AW26=15,T26,0)+IF(AW27=15,T27,0)+IF(AW28=15,T28,0)+IF(AW29=15,T29,0)</f>
        <v>#VALUE!</v>
      </c>
      <c r="BH24" s="98" t="e">
        <f>IF(AW10=15,W10,0)+IF(AW11=15,W11,0)+IF(AW12=15,W12,0)+IF(AW13=15,W13,0)+IF(AW14=15,W14,0)+IF(AW15=15,W15,0)+IF(AW16=15,W16,0)+IF(AW17=15,W17,0)+IF(AW18=15,W18,0)+IF(AW19=15,W19,0)+IF(AW20=15,W20,0)+IF(AW21=15,W21,0)+IF(AW22=15,W22,0)+IF(AW23=15,W23,0)+IF(AW24=15,W24,0)+IF(AW25=15,W25,0)+IF(AW26=15,W26,0)+IF(AW27=15,W27,0)+IF(AW28=15,W28,0)+IF(AW29=15,W29,0)</f>
        <v>#VALUE!</v>
      </c>
      <c r="BI24" s="98" t="e">
        <f>IF(AW10=15,Z10,0)+IF(AW11=15,Z11,0)+IF(AW12=15,Z12,0)+IF(AW13=15,Z13,0)+IF(AW14=15,Z14,0)+IF(AW15=15,Z15,0)+IF(AW16=15,Z16,0)+IF(AW17=15,Z17,0)+IF(AW18=15,Z18,0)+IF(AW19=15,Z19,0)+IF(AW20=15,Z20,0)+IF(AW21=15,Z21,0)+IF(AW22=15,Z22,0)+IF(AW23=15,Z23,0)+IF(AW24=15,Z24,0)+IF(AW25=15,Z25,0)+IF(AW26=15,Z26,0)+IF(AW27=15,Z27,0)+IF(AW28=15,Z28,0)+IF(AW29=15,Z29,0)</f>
        <v>#VALUE!</v>
      </c>
      <c r="BJ24" s="98" t="e">
        <f>IF(AW10=15,AD10,0)+IF(AW11=15,AD11,0)+IF(AW12=15,AD12,0)+IF(AW13=15,AD13,0)+IF(AW14=15,AD14,0)+IF(AW15=15,AD15,0)+IF(AW16=15,AD16,0)+IF(AW17=15,AD17,0)+IF(AW18=15,AD18,0)+IF(AW19=15,AD19,0)+IF(AW20=15,AD20,0)+IF(AW21=15,AD21,0)+IF(AW22=15,AD22,0)+IF(AW23=15,AD23,0)+IF(AW24=15,AD24,0)+IF(AW25=15,AD25,0)+IF(AW26=15,AD26,0)+IF(AW27=15,AD27,0)+IF(AW28=15,AD28,0)+IF(AW29=15,AD29,0)</f>
        <v>#VALUE!</v>
      </c>
      <c r="BK24" s="98" t="e">
        <f>IF(AW10=15,AI10,0)+IF(AW11=15,AI11,0)+IF(AW12=15,AI12,0)+IF(AW13=15,AI13,0)+IF(AW14=15,AI14,0)+IF(AW15=15,AI15,0)+IF(AW16=15,AI16,0)+IF(AW17=15,AI17,0)+IF(AW18=15,AI18,0)+IF(AW19=15,AI19,0)+IF(AW20=15,AI20,0)+IF(AW21=15,AI21,0)+IF(AW22=15,AI22,0)+IF(AW23=15,AI23,0)+IF(AW24=15,AI24,0)+IF(AW25=15,AI25,0)+IF(AW26=15,AI26,0)+IF(AW27=15,AI27,0)+IF(AW28=15,AI28,0)+IF(AW29=15,AI29,0)</f>
        <v>#VALUE!</v>
      </c>
      <c r="BL24" s="99" t="e">
        <f>IF(AW10=15,AN10,0)+IF(AW11=15,AN11,0)+IF(AW12=15,AN12,0)+IF(AW13=15,AN13,0)+IF(AW14=15,AN14,0)+IF(AW15=15,AN15,0)+IF(AW16=15,AN16,0)+IF(AW17=15,AN17,0)+IF(AW18=15,AN18,0)+IF(AW19=15,AN19,0)+IF(AW20=15,AN20,0)+IF(AW21=15,AN21,0)+IF(AW22=15,AN22,0)+IF(AW23=15,AN23,0)+IF(AW24=15,AN24,0)+IF(AW25=15,AN25,0)+IF(AW26=15,AN26,0)+IF(AW27=15,AN27,0)+IF(AW28=15,AN28,0)+IF(AW29=15,AN29,0)</f>
        <v>#VALUE!</v>
      </c>
      <c r="BM24" s="98" t="str">
        <f>[2]DB!CX24</f>
        <v>Søknud</v>
      </c>
      <c r="BN24" s="98">
        <f>IF(BM24=O10,P10,0)+IF(BM24=O11,P11,0)+IF(BM24=O12,P12,0)+IF(BM24=O13,P13,0)+IF(BM24=O14,P14,0)+IF(BM24=O15,P15,0)+IF(BM24=O16,P16,0)+IF(BM24=O17,P17,0)+IF(BM24=O18,P18,0)+IF(BM24=O19,P19,0)+IF(BM24=O20,P20,0)+IF(BM24=O21,P21,0)+IF(BM24=O22,P22,0)+IF(BM24=O23,P23,0)+IF(BM24=O24,P24,0)+IF(BM24=O25,P25,0)+IF(BM24=O26,P26,0)+IF(BM24=O27,P27,0)+IF(BM24=O28,P28,0)+IF(BM24=O29,P29,0)+IF(BM24=O31,P31,0)+IF(BM24=O32,P32,0)+IF(BM24=O33,P33,0)+IF(BM24=O34,P34,0)+IF(BM24=O35,P35,0)+IF(BM24=O36,P36,0)+IF(BM24=O37,P37,0)+IF(BM24=O38,P38,0)+IF(BM24=O39,P39,0)+IF(BM24=O40,P40,0)+BO24</f>
        <v>55</v>
      </c>
      <c r="BO24" s="98">
        <f>IF(BM24=O41,P41,0)+IF(BM24=O42,P42,0)+IF(BM24=O43,P43,0)+IF(BM24=O44,P44,0)+IF(BM24=O45,P45,0)+IF(BM24=O46,P46,0)+IF(BM24=O47,P47,0)+IF(BM24=O48,P48,0)+IF(BM24=O49,P49,0)+IF(BM24=O50,P50,0)+IF(BM24=O52,P52,0)+IF(BM24=O53,P53,0)+IF(BM24=O54,P54,0)+IF(BM24=O55,P55,0)+IF(BM24=O56,P56,0)+IF(BM24=O57,P57,0)+IF(BM24=O58,P58,0)+IF(BM24=O59,P59,0)+IF(BM24=O60,P60,0)+IF(BM24=O61,P61,0)+IF(BM24=O62,P62,0)+IF(BM24=O63,P63,0)+IF(BM24=O64,P64,0)+IF(BM24=O65,P65,0)+IF(BM24=O66,P66,0)+IF(BM24=O67,P67,0)+IF(BM24=O68,P68,0)+IF(BM24=O69,P69,0)+IF(BM24=O70,P70,0)+IF(BM24=O71,P71,0)</f>
        <v>55</v>
      </c>
      <c r="BP24" s="98">
        <f>[2]DB!DF24</f>
        <v>0</v>
      </c>
      <c r="BQ24" s="98">
        <f>IF(BM24=O10,R10,0)+IF(BM24=O11,R11,0)+IF(BM24=O12,R12,0)+IF(BM24=O13,R13,0)+IF(BM24=O14,R14,0)+IF(BM24=O15,R15,0)+IF(BM24=O16,R16,0)+IF(BM24=O17,R17,0)+IF(BM24=O18,R18,0)+IF(BM24=O19,R19,0)+IF(BM24=O20,R20,0)+IF(BM24=O21,R21,0)+IF(BM24=O22,R22,0)+IF(BM24=O23,R23,0)+IF(BM24=O24,R24,0)+IF(BM24=O25,R25,0)+IF(BM24=O26,R26,0)+IF(BM24=O27,R27,0)+IF(BM24=O28,R28,0)+IF(BM24=O29,R29,0)+IF(BM24=O31,R31,0)+IF(BM24=O32,R32,0)+IF(BM24=O33,R33,0)+IF(BM24=O34,R34,0)+IF(BM24=O35,R35,0)+IF(BM24=O36,R36,0)+IF(BM24=O37,R37,0)+IF(BM24=O38,R38,0)+IF(BM24=O39,R39,0)+IF(BM24=O40,R40,0)+BR24</f>
        <v>0</v>
      </c>
      <c r="BR24" s="98">
        <f>IF(BM24=O41,R41,0)+IF(BM24=O42,R42,0)+IF(BM24=O43,R43,0)+IF(BM24=O44,R44,0)+IF(BM24=O45,R45,0)+IF(BM24=O46,R46,0)+IF(BM24=O47,R47,0)+IF(BM24=O48,R48,0)+IF(BM24=O49,R49,0)+IF(BM24=O50,R50,0)+IF(BM24=O52,R52,0)+IF(BM24=O53,R53,0)+IF(BM24=O54,R54,0)+IF(BM24=O55,R55,0)+IF(BM24=O56,R56,0)+IF(BM24=O57,R57,0)+IF(BM24=O58,R58,0)+IF(BM24=O59,R59,0)+IF(BM24=O60,R60,0)+IF(BM24=O61,R61,0)+IF(BM24=O62,R62,0)+IF(BM24=O63,R63,0)+IF(BM24=O64,R64,0)+IF(BM24=O65,R65,0)+IF(BM24=O66,R66,0)+IF(BM24=O67,R67,0)+IF(BM24=O68,R68,0)+IF(BM24=O69,R69,0)+IF(BM24=O70,R70,0)+IF(BM24=O71,R71,0)</f>
        <v>0</v>
      </c>
      <c r="BS24" s="98">
        <v>0</v>
      </c>
      <c r="BT24" s="98">
        <f>IF(BM24=O10,T10,0)+IF(BM24=O11,T11,0)+IF(BM24=O12,T12,0)+IF(BM24=O13,T13,0)+IF(BM24=O14,T14,0)+IF(BM24=O15,T15,0)+IF(BM24=O16,T16,0)+IF(BM24=O17,T17,0)+IF(BM24=O18,T18,0)+IF(BM24=O19,T19,0)+IF(BM24=O20,T20,0)+IF(BM24=O21,T21,0)+IF(BM24=O22,T22,0)+IF(BM24=O23,T23,0)+IF(BM24=O24,T24,0)+IF(BM24=O25,T25,0)+IF(BM24=O26,T26,0)+IF(BM24=O27,T27,0)+IF(BM24=O28,T28,0)+IF(BM24=O29,T29,0)+IF(BM24=O31,T31,0)+IF(BM24=O32,T32,0)+IF(BM24=O33,T33,0)+IF(BM24=O34,T34,0)+IF(BM24=O35,T35,0)+IF(BM24=O36,T36,0)+IF(BM24=O37,T37,0)+IF(BM24=O38,T38,0)+IF(BM24=O39,T39,0)+IF(BM24=O40,T40,0)+BU24</f>
        <v>0</v>
      </c>
      <c r="BU24" s="98">
        <f>IF(BM24=O41,T41,0)+IF(BM24=O42,T42,0)+IF(BM24=O43,T43,0)+IF(BM24=O44,T44,0)+IF(BM24=O45,T45,0)+IF(BM24=O46,T46,0)+IF(BM24=O47,T47,0)+IF(BM24=O48,T48,0)+IF(BM24=O49,T49,0)+IF(BM24=O50,T50,0)+IF(BM24=O52,T52,0)+IF(BM24=O53,T53,0)+IF(BM24=O54,T54,0)+IF(BM24=O55,T55,0)+IF(BM24=O56,T56,0)+IF(BM24=O57,T57,0)+IF(BM24=O58,T58,0)+IF(BM24=O59,T59,0)+IF(BM24=O60,T60,0)+IF(BM24=O61,T61,0)+IF(BM24=O62,T62,0)+IF(BM24=O63,T63,0)+IF(BM24=O64,T64,0)+IF(BM24=O65,T65,0)+IF(BM24=O66,T66,0)+IF(BM24=O67,T67,0)+IF(BM24=O68,T68,0)+IF(BM24=O69,T69,0)+IF(BM24=O70,T70,0)+IF(BM24=O71,T71,0)</f>
        <v>0</v>
      </c>
      <c r="BV24" s="98">
        <f>[2]DB!DJ24</f>
        <v>10</v>
      </c>
      <c r="BW24" s="98" t="e">
        <f>IF(AND(BQ24=0,BT24=0),IF(BM24=O10,AY10,0)+IF(BM24=O11,AY11,0)+IF(BM24=O12,AY12,0)+IF(BM24=O13,AY13,0)+IF(BM24=O14,AY14,0)+IF(BM24=O15,AY15,0)+IF(BM24=O16,AY16,0)+IF(BM24=O17,AY17,0)+IF(BM24=O18,AY18,0)+IF(BM24=O19,AY19,0)+IF(BM24=O20,AY20,0)+IF(BM24=O21,AY21,0)+IF(BM24=O22,AY22,0)+IF(BM24=O23,AY23,0)+IF(BM24=O24,AY24,0)+IF(BM24=O25,AY25,0)+IF(BM24=O26,AY26,0)+IF(BM24=O27,AY27,0)+IF(BM24=O28,AY28,0)+IF(BM24=O29,AY29,0)+IF(BM24=O31,AY31,0)+IF(BM24=O32,AY32,0)+IF(BM24=O33,AY33,0)+IF(BM24=O34,AY34,0)+IF(BM24=O35,AY35,0)+IF(BM24=O36,AY36,0)+IF(BM24=O37,AY37,0)+IF(BM24=O38,AY38,0)+IF(BM24=O39,AY39,0)+IF(BM24=O40,AY40,0)+BX24,0)</f>
        <v>#VALUE!</v>
      </c>
      <c r="BX24" s="98" t="e">
        <f>IF(BM24=O41,AY41,0)+IF(BM24=O42,AY42,0)+IF(BM24=O43,AY43,0)+IF(BM24=O44,AY44,0)+IF(BM24=O45,AY45,0)+IF(BM24=O46,AY46,0)+IF(BM24=O47,AY47,0)+IF(BM24=O48,AY48,0)+IF(BM24=O49,AY49,0)+IF(BM24=O50,AY50,0)+IF(BM24=O52,AY52,0)+IF(BM24=O53,AY53,0)+IF(BM24=O54,AY54,0)+IF(BM24=O55,AY55,0)+IF(BM24=O56,AY56,0)+IF(BM24=O57,AY57,0)+IF(BM24=O58,AY58,0)+IF(BM24=O59,AY59,0)+IF(BM24=O60,AY60,0)+IF(BM24=O61,AY61,0)+IF(BM24=O62,AY62,0)+IF(BM24=O63,AY63,0)+IF(BM24=O64,AY64,0)+IF(BM24=O65,AY65,0)+IF(BM24=O66,AY66,0)+IF(BM24=O67,AY67,0)+IF(BM24=O68,AY68,0)+IF(BM24=O69,AY69,0)+IF(BM24=O70,AY70,0)+IF(BM24=O71,AY71,0)</f>
        <v>#VALUE!</v>
      </c>
      <c r="BY24" s="98">
        <f>[2]DB!DL24</f>
        <v>1</v>
      </c>
      <c r="BZ24" s="98" t="e">
        <f t="shared" si="4"/>
        <v>#VALUE!</v>
      </c>
      <c r="CA24" s="98">
        <f>[2]DB!DN24</f>
        <v>1</v>
      </c>
      <c r="CB24" s="98" t="e">
        <f t="shared" si="5"/>
        <v>#VALUE!</v>
      </c>
      <c r="CC24" s="98">
        <f>[2]DB!DP24</f>
        <v>0</v>
      </c>
      <c r="CD24" s="98" t="e">
        <f t="shared" si="6"/>
        <v>#VALUE!</v>
      </c>
      <c r="CE24" s="98">
        <f>[2]DB!DR24</f>
        <v>0</v>
      </c>
      <c r="CF24" s="98" t="e">
        <f t="shared" si="7"/>
        <v>#VALUE!</v>
      </c>
      <c r="CG24" s="98">
        <f>[2]DB!DT24</f>
        <v>0</v>
      </c>
      <c r="CH24" s="98" t="e">
        <f t="shared" si="8"/>
        <v>#VALUE!</v>
      </c>
      <c r="CI24" s="98">
        <f>[2]DB!DV24</f>
        <v>15</v>
      </c>
      <c r="CJ24" s="98" t="e">
        <f t="shared" si="17"/>
        <v>#VALUE!</v>
      </c>
      <c r="CK24" s="98" t="e">
        <f t="shared" si="18"/>
        <v>#VALUE!</v>
      </c>
      <c r="CL24" s="98" t="e">
        <f>RANK(CJ24,CJ10:CJ69,0)</f>
        <v>#VALUE!</v>
      </c>
      <c r="CM24" s="98" t="e">
        <f>IF(AND(CL24=CL10,CK24&lt;CK10),1,0)+IF(AND(CL24=CL11,CK24&lt;CK11),1,0)+IF(AND(CL24=CL12,CK24&lt;CK12),1,0)+IF(AND(CL24=CL13,CK24&lt;CK13),1,0)+IF(AND(CL24=CL14,CK24&lt;CK14),1,0)+IF(AND(CL24=CL15,CK24&lt;CK15),1,0)+IF(AND(CL24=CL16,CK24&lt;CK16),1,0)+IF(AND(CL24=CL17,CK24&lt;CK17),1,0)+IF(AND(CL24=CL18,CK24&lt;CK18),1,0)+IF(AND(CL24=CL19,CK24&lt;CK19),1,0)+IF(AND(CL24=CL20,CK24&lt;CK20),1,0)+IF(AND(CL24=CL21,CK24&lt;CK21),1,0)+IF(AND(CL24=CL22,CK24&lt;CK22),1,0)+IF(AND(CL24=CL23,CK24&lt;CK23),1,0)+IF(AND(CL24=CL24,CK24&lt;CK24),1,0)+IF(AND(CL24=CL25,CK24&lt;CK25),1,0)+IF(AND(CL24=CL26,CK24&lt;CK26),1,0)+IF(AND(CL24=CL27,CK24&lt;CK27),1,0)+IF(AND(CL24=CL28,CK24&lt;CK28),1,0)+IF(AND(CL24=CL29,CK24&lt;CK29),1,0)+CN24+CO24</f>
        <v>#VALUE!</v>
      </c>
      <c r="CN24" s="98" t="e">
        <f>IF(AND(CL24=CL30,CK24&lt;CK30),1,0)+IF(AND(CL24=CL31,CK24&lt;CK31),1,0)+IF(AND(CL24=CL32,CK24&lt;CK32),1,0)+IF(AND(CL24=CL33,CK24&lt;CK33),1,0)+IF(AND(CL24=CL34,CK24&lt;CK34),1,0)+IF(AND(CL24=CL35,CK24&lt;CK35),1,0)+IF(AND(CL24=CL36,CK24&lt;CK36),1,0)+IF(AND(CL24=CL37,CK24&lt;CK37),1,0)+IF(AND(CL24=CL38,CK24&lt;CK38),1,0)+IF(AND(CL24=CL39,CK24&lt;CK39),1,0)+IF(AND(CL24=CL40,CK24&lt;CK40),1,0)+IF(AND(CL24=CL41,CK24&lt;CK41),1,0)+IF(AND(CL24=CL42,CK24&lt;CK42),1,0)+IF(AND(CL24=CL43,CK24&lt;CK43),1,0)+IF(AND(CL24=CL44,CK24&lt;CK44),1,0)+IF(AND(CL24=CL45,CK24&lt;CK45),1,0)+IF(AND(CL24=CL46,CK24&lt;CK46),1,0)+IF(AND(CL24=CL47,CK24&lt;CK47),1,0)+IF(AND(CL24=CL48,CK24&lt;CK48),1,0)+IF(AND(CL24=CL49,CK24&lt;CK49),1,0)</f>
        <v>#VALUE!</v>
      </c>
      <c r="CO24" s="98" t="e">
        <f>IF(AND(CL24=CL50,CK24&lt;CK50),1,0)+IF(AND(CL24=CL51,CK24&lt;CK51),1,0)+IF(AND(CL24=CL52,CK24&lt;CK52),1,0)+IF(AND(CL24=CL53,CK24&lt;CK53),1,0)+IF(AND(CL24=CL54,CK24&lt;CK54),1,0)+IF(AND(CL24=CL55,CK24&lt;CK55),1,0)+IF(AND(CL24=CL56,CK24&lt;CK56),1,0)+IF(AND(CL24=CL57,CK24&lt;CK57),1,0)+IF(AND(CL24=CL58,CK24&lt;CK58),1,0)+IF(AND(CL24=CL59,CK24&lt;CK59),1,0)+IF(AND(CL24=CL60,CK24&lt;CK60),1,0)+IF(AND(CL24=CL61,CK24&lt;CK61),1,0)+IF(AND(CL24=CL62,CK24&lt;CK62),1,0)+IF(AND(CL24=CL63,CK24&lt;CK63),1,0)+IF(AND(CL24=CL64,CK24&lt;CK64),1,0)+IF(AND(CL24=CL65,CK24&lt;CK65),1,0)+IF(AND(CL24=CL66,CK24&lt;CK66),1,0)+IF(AND(CL24=CL67,CK24&lt;CK67),1,0)+IF(AND(CL24=CL68,CK24&lt;CK68),1,0)+IF(AND(CL24=CL69,CK24&lt;CK69),1,0)</f>
        <v>#VALUE!</v>
      </c>
      <c r="CP24" s="98">
        <f>[2]DB!CV24</f>
        <v>15</v>
      </c>
      <c r="CQ24" s="98" t="e">
        <f t="shared" si="9"/>
        <v>#VALUE!</v>
      </c>
      <c r="CR24" s="98" t="e">
        <f t="shared" si="19"/>
        <v>#VALUE!</v>
      </c>
      <c r="CS24" s="98" t="e">
        <f>IF(AND(CQ24=CQ10,BN24&gt;BN10),1,0)+IF(AND(CQ24=CQ11,BN24&gt;BN11),1,0)+IF(AND(CQ24=CQ12,BN24&gt;BN12),1,0)+IF(AND(CQ24=CQ13,BN24&gt;BN13),1,0)+IF(AND(CQ24=CQ14,BN24&gt;BN14),1,0)+IF(AND(CQ24=CQ15,BN24&gt;BN15),1,0)+IF(AND(CQ24=CQ16,BN24&gt;BN16),1,0)+IF(AND(CQ24=CQ17,BN24&gt;BN17),1,0)+IF(AND(CQ24=CQ18,BN24&gt;BN18),1,0)+IF(AND(CQ24=CQ19,BN24&gt;BN19),1,0)+IF(AND(CQ24=CQ20,BN24&gt;BN20),1,0)+IF(AND(CQ24=CQ21,BN24&gt;BN21),1,0)+IF(AND(CQ24=CQ22,BN24&gt;BN22),1,0)+IF(AND(CQ24=CQ23,BN24&gt;BN23),1,0)+IF(AND(CQ24=CQ24,BN24&gt;BN24),1,0)+IF(AND(CQ24=CQ25,BN24&gt;BN25),1,0)+IF(AND(CQ24=CQ26,BN24&gt;BN26),1,0)+IF(AND(CQ24=CQ27,BN24&gt;BN27),1,0)+IF(AND(CQ24=CQ28,BN24&gt;BN28),1,0)+IF(AND(CQ24=CQ29,BN24&gt;BN29),1,0)+CT24+CU24</f>
        <v>#VALUE!</v>
      </c>
      <c r="CT24" s="98" t="e">
        <f>IF(AND(CQ24=CQ30,BN24&gt;BN30),1,0)+IF(AND(CQ24=CQ31,BN24&gt;BN31),1,0)+IF(AND(CQ24=CQ32,BN24&gt;BN32),1,0)+IF(AND(CQ24=CQ33,BN24&gt;BN33),1,0)+IF(AND(CQ24=CQ34,BN24&gt;BN34),1,0)+IF(AND(CQ24=CQ35,BN24&gt;BN35),1,0)+IF(AND(CQ24=CQ36,BN24&gt;BN36),1,0)+IF(AND(CQ24=CQ37,BN24&gt;BN37),1,0)+IF(AND(CQ24=CQ38,BN24&gt;BN38),1,0)+IF(AND(CQ24=CQ39,BN24&gt;BN39),1,0)+IF(AND(CQ24=CQ40,BN24&gt;BN40),1,0)+IF(AND(CQ24=CQ41,BN24&gt;BN41),1,0)+IF(AND(CQ24=CQ42,BN24&gt;BN42),1,0)+IF(AND(CQ24=CQ43,BN24&gt;BN43),1,0)+IF(AND(CQ24=CQ44,BN24&gt;BN44),1,0)+IF(AND(CQ24=CQ45,BN24&gt;BN45),1,0)+IF(AND(CQ24=CQ46,BN24&gt;BN46),1,0)+IF(AND(CQ24=CQ47,BN24&gt;BN47),1,0)+IF(AND(CQ24=CQ48,BN24&gt;BN48),1,0)+IF(AND(CQ24=CQ49,BN24&gt;BN49),1,0)</f>
        <v>#VALUE!</v>
      </c>
      <c r="CU24" s="99" t="e">
        <f>IF(AND(CQ24=CQ50,BN24&gt;BN50),1,0)+IF(AND(CQ24=CQ51,BN24&gt;BN51),1,0)+IF(AND(CQ24=CQ52,BN24&gt;BN52),1,0)+IF(AND(CQ24=CQ53,BN24&gt;BN53),1,0)+IF(AND(CQ24=CQ54,BN24&gt;BN54),1,0)+IF(AND(CQ24=CQ55,BN24&gt;BN55),1,0)+IF(AND(CQ24=CQ56,BN24&gt;BN56),1,0)+IF(AND(CQ24=CQ57,BN24&gt;BN57),1,0)+IF(AND(CQ24=CQ58,BN24&gt;BN58),1,0)+IF(AND(CQ24=CQ59,BN24&gt;BN59),1,0)+IF(AND(CQ24=CQ60,BN24&gt;BN60),1,0)+IF(AND(CQ24=CQ61,BN24&gt;BN61),1,0)+IF(AND(CQ24=CQ62,BN24&gt;BN62),1,0)+IF(AND(CQ24=CQ63,BN24&gt;BN63),1,0)+IF(AND(CQ24=CQ64,BN24&gt;BN64),1,0)+IF(AND(CQ24=CQ65,BN24&gt;BN65),1,0)+IF(AND(CQ24=CQ66,BN24&gt;BN66),1,0)+IF(AND(CQ24=CQ67,BN24&gt;BN67),1,0)+IF(AND(CQ24=CQ68,BN24&gt;BN68),1,0)+IF(AND(CQ24=CQ69,BN24&gt;BN69),1,0)</f>
        <v>#VALUE!</v>
      </c>
      <c r="CV24" s="100" t="e">
        <f>IF(CR10=15,CQ10,0)+IF(CR11=15,CQ11,0)+IF(CR12=15,CQ12,0)+IF(CR13=15,CQ13,0)+IF(CR14=15,CQ14,0)+IF(CR15=15,CQ15,0)+IF(CR16=15,CQ16,0)+IF(CR17=15,CQ17,0)+IF(CR18=15,CQ18,0)+IF(CR19=15,CQ19,0)+IF(CR20=15,CQ20,0)+IF(CR21=15,CQ21,0)+IF(CR22=15,CQ22,0)+IF(CR23=15,CQ23,0)+IF(CR24=15,CQ24,0)+IF(CR25=15,CQ25,0)+IF(CR26=15,CQ26,0)+IF(CR27=15,CQ27,0)+IF(CR28=15,CQ28,0)+IF(CR29=15,CQ29,0)+IF(CR30=15,CQ30,0)+IF(CR31=15,CQ31,0)+IF(CR32=15,CQ32,0)+IF(CR33=15,CQ33,0)+IF(CR34=15,CQ34,0)+IF(CR35=15,CQ35,0)+IF(CR36=15,CQ36,0)+IF(CR37=15,CQ37,0)+IF(CR38=15,CQ38,0)+IF(CR39=15,CQ39,0)+CW24</f>
        <v>#VALUE!</v>
      </c>
      <c r="CW24" s="98" t="e">
        <f>IF(CR40=15,CQ40,0)+IF(CR41=15,CQ41,0)+IF(CR42=15,CQ42,0)+IF(CR43=15,CQ43,0)+IF(CR44=15,CQ44,0)+IF(CR45=15,CQ45,0)+IF(CR46=15,CQ46,0)+IF(CR47=15,CQ47,0)+IF(CR48=15,CQ48,0)+IF(CR49=15,CQ49,0)+IF(CR50=15,CQ50,0)+IF(CR51=15,CQ51,0)+IF(CR52=15,CQ52,0)+IF(CR53=15,CQ53,0)+IF(CR54=15,CQ54,0)+IF(CR55=15,CQ55,0)+IF(CR56=15,CQ56,0)+IF(CR57=15,CQ57,0)+IF(CR58=15,CQ58,0)+IF(CR59=15,CQ59,0)+IF(CR60=15,CQ60,0)+IF(CR61=15,CQ61,0)+IF(CR62=15,CQ62,0)+IF(CR63=15,CQ63,0)+IF(CR64=15,CQ64,0)+IF(CR65=15,CQ65,0)+IF(CR66=15,CQ66,0)+IF(CR67=15,CQ67,0)+IF(CR68=15,CQ68,0)+IF(CR69=15,CQ69,0)</f>
        <v>#VALUE!</v>
      </c>
      <c r="CX24" s="98" t="e">
        <f>IF(CR10=15,BM10,IF(CR11=15,BM11,IF(CR12=15,BM12,IF(CR13=15,BM13,IF(CR14=15,BM14,IF(CR15=15,BM15,IF(CR16=15,BM16,IF(CR17=15,BM17,CY24))))))))</f>
        <v>#VALUE!</v>
      </c>
      <c r="CY24" s="98" t="e">
        <f>IF(CR18=15,BM18,IF(CR19=15,BM19,IF(CR20=15,BM20,IF(CR21=15,BM21,IF(CR22=15,BM22,IF(CR23=15,BM23,IF(CR24=15,BM24,IF(CR25=15,BM25,CZ24))))))))</f>
        <v>#VALUE!</v>
      </c>
      <c r="CZ24" s="98" t="e">
        <f>IF(CR26=15,BM26,IF(CR27=15,BM27,IF(CR28=15,BM28,IF(CR29=15,BM29,IF(CR30=15,BM30,IF(CR31=15,BM31,IF(CR32=15,BM32,IF(CR33=15,BM33,DA24))))))))</f>
        <v>#VALUE!</v>
      </c>
      <c r="DA24" s="98" t="e">
        <f>IF(CR34=15,BM34,IF(CR35=15,BM35,IF(CR36=15,BM36,IF(CR37=15,BM37,IF(CR38=15,BM38,IF(CR39=15,BM39,IF(CR40=15,BM40,IF(CR41=15,BM41,DB24))))))))</f>
        <v>#VALUE!</v>
      </c>
      <c r="DB24" s="98" t="e">
        <f>IF(CR42=15,BM42,IF(CR43=15,BM43,IF(CR44=15,BM44,IF(CR45=15,BM45,IF(CR46=15,BM46,IF(CR47=15,BM47,IF(CR48=15,BM48,IF(CR49=15,BM49,DC24))))))))</f>
        <v>#VALUE!</v>
      </c>
      <c r="DC24" s="98" t="e">
        <f>IF(CR50=15,BM50,IF(CR51=15,BM51,IF(CR52=15,BM52,IF(CR53=15,BM53,IF(CR54=15,BM54,IF(CR55=15,BM55,IF(CR56=15,BM56,IF(CR57=15,BM57,DD24))))))))</f>
        <v>#VALUE!</v>
      </c>
      <c r="DD24" s="98" t="e">
        <f>IF(CR58=15,BM58,IF(CR59=15,BM59,IF(CR60=15,BM60,IF(CR61=15,BM61,IF(CR62=15,BM62,IF(CR63=15,BM63,IF(CR64=15,BM64,IF(CR65=15,BM65,DE24))))))))</f>
        <v>#VALUE!</v>
      </c>
      <c r="DE24" s="98" t="e">
        <f>IF(CR66=15,BM66,IF(CR67=15,BM67,IF(CR68=15,BM68,BM69)))</f>
        <v>#VALUE!</v>
      </c>
      <c r="DF24" s="98" t="e">
        <f>IF(CR10=15,BQ10,0)+IF(CR11=15,BQ11,0)+IF(CR12=15,BQ12,0)+IF(CR13=15,BQ13,0)+IF(CR14=15,BQ14,0)+IF(CR15=15,BQ15,0)+IF(CR16=15,BQ16,0)+IF(CR17=15,BQ17,0)+IF(CR18=15,BQ18,0)+IF(CR19=15,BQ19,0)+IF(CR20=15,BQ20,0)+IF(CR21=15,BQ21,0)+IF(CR22=15,BQ22,0)+IF(CR23=15,BQ23,0)+IF(CR24=15,BQ24,0)+IF(CR25=15,BQ25,0)+IF(CR26=15,BQ26,0)+IF(CR27=15,BQ27,0)+IF(CR28=15,BQ28,0)+IF(CR29=15,BQ29,0)+IF(CR30=15,BQ30,0)+IF(CR31=15,BQ31,0)+IF(CR32=15,BQ32,0)+IF(CR33=15,BQ33,0)+IF(CR34=15,BQ34,0)+IF(CR35=15,BQ35,0)+IF(CR36=15,BQ36,0)+IF(CR37=15,BQ37,0)+IF(CR38=15,BQ38,0)+IF(CR39=15,BQ39,0)+DG24</f>
        <v>#VALUE!</v>
      </c>
      <c r="DG24" s="98" t="e">
        <f>IF(CR40=15,BQ40,0)+IF(CR41=15,BQ41,0)+IF(CR42=15,BQ42,0)+IF(CR43=15,BQ43,0)+IF(CR44=15,BQ44,0)+IF(CR45=15,BQ45,0)+IF(CR46=15,BQ46,0)+IF(CR47=15,BQ47,0)+IF(CR48=15,BQ48,0)+IF(CR49=15,BQ49,0)+IF(CR50=15,BQ50,0)+IF(CR51=15,BQ51,0)+IF(CR52=15,BQ52,0)+IF(CR53=15,BQ53,0)+IF(CR54=15,BQ54,0)+IF(CR55=15,BQ55,0)+IF(CR56=15,BQ56,0)+IF(CR57=15,BQ57,0)+IF(CR58=15,BQ58,0)+IF(CR59=15,BQ59,0)+IF(CR60=15,BQ60,0)+IF(CR61=15,BQ61,0)+IF(CR62=15,BQ62,0)+IF(CR63=15,BQ63,0)+IF(CR64=15,BQ64,0)+IF(CR65=15,BQ65,0)+IF(CR66=15,BQ66,0)+IF(CR67=15,BQ67,0)+IF(CR68=15,BQ68,0)+IF(CR69=15,BQ69,0)</f>
        <v>#VALUE!</v>
      </c>
      <c r="DH24" s="98" t="e">
        <f>IF(CR10=15,BT10,0)+IF(CR11=15,BT11,0)+IF(CR12=15,BT12,0)+IF(CR13=15,BT13,0)+IF(CR14=15,BT14,0)+IF(CR15=15,BT15,0)+IF(CR16=15,BT16,0)+IF(CR17=15,BT17,0)+IF(CR18=15,BT18,0)+IF(CR19=15,BT19,0)+IF(CR20=15,BT20,0)+IF(CR21=15,BT21,0)+IF(CR22=15,BT22,0)+IF(CR23=15,BT23,0)+IF(CR24=15,BT24,0)+IF(CR25=15,BT25,0)+IF(CR26=15,BT26,0)+IF(CR27=15,BT27,0)+IF(CR28=15,BT28,0)+IF(CR29=15,BT29,0)+IF(CR30=15,BT30,0)+IF(CR31=15,BT31,0)+IF(CR32=15,BT32,0)+IF(CR33=15,BT33,0)+IF(CR34=15,BT34,0)+IF(CR35=15,BT35,0)+IF(CR36=15,BT36,0)+IF(CR37=15,BT37,0)+IF(CR38=15,BT38,0)+IF(CR39=15,BT39,0)+DI24</f>
        <v>#VALUE!</v>
      </c>
      <c r="DI24" s="98" t="e">
        <f>IF(CR40=15,BT40,0)+IF(CR41=15,BT41,0)+IF(CR42=15,BT42,0)+IF(CR43=15,BT43,0)+IF(CR44=15,BT44,0)+IF(CR45=15,BT45,0)+IF(CR46=15,BT46,0)+IF(CR47=15,BT47,0)+IF(CR48=15,BT48,0)+IF(CR49=15,BT49,0)+IF(CR50=15,BT50,0)+IF(CR51=15,BT51,0)+IF(CR52=15,BT52,0)+IF(CR53=15,BT53,0)+IF(CR54=15,BT54,0)+IF(CR55=15,BT55,0)+IF(CR56=15,BT56,0)+IF(CR57=15,BT57,0)+IF(CR58=15,BT58,0)+IF(CR59=15,BT59,0)+IF(CR60=15,BT60,0)+IF(CR61=15,BT61,0)+IF(CR62=15,BT62,0)+IF(CR63=15,BT63,0)+IF(CR64=15,BT64,0)+IF(CR65=15,BT65,0)+IF(CR66=15,BT66,0)+IF(CR67=15,BT67,0)+IF(CR68=15,BT68,0)+IF(CR69=15,BT69,0)</f>
        <v>#VALUE!</v>
      </c>
      <c r="DJ24" s="98" t="e">
        <f>IF(CR10=15,BW10,0)+IF(CR11=15,BW11,0)+IF(CR12=15,BW12,0)+IF(CR13=15,BW13,0)+IF(CR14=15,BW14,0)+IF(CR15=15,BW15,0)+IF(CR16=15,BW16,0)+IF(CR17=15,BW17,0)+IF(CR18=15,BW18,0)+IF(CR19=15,BW19,0)+IF(CR20=15,BW20,0)+IF(CR21=15,BW21,0)+IF(CR22=15,BW22,0)+IF(CR23=15,BW23,0)+IF(CR24=15,BW24,0)+IF(CR25=15,BW25,0)+IF(CR26=15,BW26,0)+IF(CR27=15,BW27,0)+IF(CR28=15,BW28,0)+IF(CR29=15,BW29,0)+IF(CR30=15,BW30,0)+IF(CR31=15,BW31,0)+IF(CR32=15,BW32,0)+IF(CR33=15,BW33,0)+IF(CR34=15,BW34,0)+IF(CR35=15,BW35,0)+IF(CR36=15,BW36,0)+IF(CR37=15,BW37,0)+IF(CR38=15,BW38,0)+IF(CR39=15,BW39,0)+DK24</f>
        <v>#VALUE!</v>
      </c>
      <c r="DK24" s="98" t="e">
        <f>IF(CR40=15,BW40,0)+IF(CR41=15,BW41,0)+IF(CR42=15,BW42,0)+IF(CR43=15,BW43,0)+IF(CR44=15,BW44,0)+IF(CR45=15,BW45,0)+IF(CR46=15,BW46,0)+IF(CR47=15,BW47,0)+IF(CR48=15,BW48,0)+IF(CR49=15,BW49,0)+IF(CR50=15,BW50,0)+IF(CR51=15,BW51,0)+IF(CR52=15,BW52,0)+IF(CR53=15,BW53,0)+IF(CR54=15,BW54,0)+IF(CR55=15,BW55,0)+IF(CR56=15,BW56,0)+IF(CR57=15,BW57,0)+IF(CR58=15,BW58,0)+IF(CR59=15,BW59,0)+IF(CR60=15,BW60,0)+IF(CR61=15,BW61,0)+IF(CR62=15,BW62,0)+IF(CR63=15,BW63,0)+IF(CR64=15,BW64,0)+IF(CR65=15,BW65,0)+IF(CR66=15,BW66,0)+IF(CR67=15,BW67,0)+IF(CR68=15,BW68,0)+IF(CR69=15,BW69,0)</f>
        <v>#VALUE!</v>
      </c>
      <c r="DL24" s="98" t="e">
        <f>IF(CR10=15,BZ10,0)+IF(CR11=15,BZ11,0)+IF(CR12=15,BZ12,0)+IF(CR13=15,BZ13,0)+IF(CR14=15,BZ14,0)+IF(CR15=15,BZ15,0)+IF(CR16=15,BZ16,0)+IF(CR17=15,BZ17,0)+IF(CR18=15,BZ18,0)+IF(CR19=15,BZ19,0)+IF(CR20=15,BZ20,0)+IF(CR21=15,BZ21,0)+IF(CR22=15,BZ22,0)+IF(CR23=15,BZ23,0)+IF(CR24=15,BZ24,0)+IF(CR25=15,BZ25,0)+IF(CR26=15,BZ26,0)+IF(CR27=15,BZ27,0)+IF(CR28=15,BZ28,0)+IF(CR29=15,BZ29,0)+IF(CR30=15,BZ30,0)+IF(CR31=15,BZ31,0)+IF(CR32=15,BZ32,0)+IF(CR33=15,BZ33,0)+IF(CR34=15,BZ34,0)+IF(CR35=15,BZ35,0)+IF(CR36=15,BZ36,0)+IF(CR37=15,BZ37,0)+IF(CR38=15,BZ38,0)+IF(CR39=15,BZ39,0)+DM24</f>
        <v>#VALUE!</v>
      </c>
      <c r="DM24" s="98" t="e">
        <f>IF(CR40=15,BZ40,0)+IF(CR41=15,BZ41,0)+IF(CR42=15,BZ42,0)+IF(CR43=15,BZ43,0)+IF(CR44=15,BZ44,0)+IF(CR45=15,BZ45,0)+IF(CR46=15,BZ46,0)+IF(CR47=15,BZ47,0)+IF(CR48=15,BZ48,0)+IF(CR49=15,BZ49,0)+IF(CR50=15,BZ50,0)+IF(CR51=15,BZ51,0)+IF(CR52=15,BZ52,0)+IF(CR53=15,BZ53,0)+IF(CR54=15,BZ54,0)+IF(CR55=15,BZ55,0)+IF(CR56=15,BZ56,0)+IF(CR57=15,BZ57,0)+IF(CR58=15,BZ58,0)+IF(CR59=15,BZ59,0)+IF(CR60=15,BZ60,0)+IF(CR61=15,BZ61,0)+IF(CR62=15,BZ62,0)+IF(CR63=15,BZ63,0)+IF(CR64=15,BZ64,0)+IF(CR65=15,BZ65,0)+IF(CR66=15,BZ66,0)+IF(CR67=15,BZ67,0)+IF(CR68=15,BZ68,0)+IF(CR69=15,BZ69,0)</f>
        <v>#VALUE!</v>
      </c>
      <c r="DN24" s="98" t="e">
        <f>IF(CR10=15,CB10,0)+IF(CR11=15,CB11,0)+IF(CR12=15,CB12,0)+IF(CR13=15,CB13,0)+IF(CR14=15,CB14,0)+IF(CR15=15,CB15,0)+IF(CR16=15,CB16,0)+IF(CR17=15,CB17,0)+IF(CR18=15,CB18,0)+IF(CR19=15,CB19,0)+IF(CR20=15,CB20,0)+IF(CR21=15,CB21,0)+IF(CR22=15,CB22,0)+IF(CR23=15,CB23,0)+IF(CR24=15,CB24,0)+IF(CR25=15,CB25,0)+IF(CR26=15,CB26,0)+IF(CR27=15,CB27,0)+IF(CR28=15,CB28,0)+IF(CR29=15,CB29,0)+IF(CR30=15,CB30,0)+IF(CR31=15,CB31,0)+IF(CR32=15,CB32,0)+IF(CR33=15,CB33,0)+IF(CR34=15,CB34,0)+IF(CR35=15,CB35,0)+IF(CR36=15,CB36,0)+IF(CR37=15,CB37,0)+IF(CR38=15,CB38,0)+IF(CR39=15,CB39,0)+DO24</f>
        <v>#VALUE!</v>
      </c>
      <c r="DO24" s="98" t="e">
        <f>IF(CR40=15,CB40,0)+IF(CR41=15,CB41,0)+IF(CR42=15,CB42,0)+IF(CR43=15,CB43,0)+IF(CR44=15,CB44,0)+IF(CR45=15,CB45,0)+IF(CR46=15,CB46,0)+IF(CR47=15,CB47,0)+IF(CR48=15,CB48,0)+IF(CR49=15,CB49,0)+IF(CR50=15,CB50,0)+IF(CR51=15,CB51,0)+IF(CR52=15,CB52,0)+IF(CR53=15,CB53,0)+IF(CR54=15,CB54,0)+IF(CR55=15,CB55,0)+IF(CR56=15,CB56,0)+IF(CR57=15,CB57,0)+IF(CR58=15,CB58,0)+IF(CR59=15,CB59,0)+IF(CR60=15,CB60,0)+IF(CR61=15,CB61,0)+IF(CR62=15,CB62,0)+IF(CR63=15,CB63,0)+IF(CR64=15,CB64,0)+IF(CR65=15,CB65,0)+IF(CR66=15,CB66,0)+IF(CR67=15,CB67,0)+IF(CR68=15,CB68,0)+IF(CR69=15,CB69,0)</f>
        <v>#VALUE!</v>
      </c>
      <c r="DP24" s="98" t="e">
        <f>IF(CR10=15,CD10,0)+IF(CR11=15,CD11,0)+IF(CR12=15,CD12,0)+IF(CR13=15,CD13,0)+IF(CR14=15,CD14,0)+IF(CR15=15,CD15,0)+IF(CR16=15,CD16,0)+IF(CR17=15,CD17,0)+IF(CR18=15,CD18,0)+IF(CR19=15,CD19,0)+IF(CR20=15,CD20,0)+IF(CR21=15,CD21,0)+IF(CR22=15,CD22,0)+IF(CR23=15,CD23,0)+IF(CR24=15,CD24,0)+IF(CR25=15,CD25,0)+IF(CR26=15,CD26,0)+IF(CR27=15,CD27,0)+IF(CR28=15,CD28,0)+IF(CR29=15,CD29,0)+IF(CR30=15,CD30,0)+IF(CR31=15,CD31,0)+IF(CR32=15,CD32,0)+IF(CR33=15,CD33,0)+IF(CR34=15,CD34,0)+IF(CR35=15,CD35,0)+IF(CR36=15,CD36,0)+IF(CR37=15,CD37,0)+IF(CR38=15,CD38,0)+IF(CR39=15,CD39,0)+DQ24</f>
        <v>#VALUE!</v>
      </c>
      <c r="DQ24" s="98" t="e">
        <f>IF(CR40=15,CD40,0)+IF(CR41=15,CD41,0)+IF(CR42=15,CD42,0)+IF(CR43=15,CD43,0)+IF(CR44=15,CD44,0)+IF(CR45=15,CD45,0)+IF(CR46=15,CD46,0)+IF(CR47=15,CD47,0)+IF(CR48=15,CD48,0)+IF(CR49=15,CD49,0)+IF(CR50=15,CD50,0)+IF(CR51=15,CD51,0)+IF(CR52=15,CD52,0)+IF(CR53=15,CD53,0)+IF(CR54=15,CD54,0)+IF(CR55=15,CD55,0)+IF(CR56=15,CD56,0)+IF(CR57=15,CD57,0)+IF(CR58=15,CD58,0)+IF(CR59=15,CD59,0)+IF(CR60=15,CD60,0)+IF(CR61=15,CD61,0)+IF(CR62=15,CD62,0)+IF(CR63=15,CD63,0)+IF(CR64=15,CD64,0)+IF(CR65=15,CD65,0)+IF(CR66=15,CD66,0)+IF(CR67=15,CD67,0)+IF(CR68=15,CD68,0)+IF(CR69=15,CD69,0)</f>
        <v>#VALUE!</v>
      </c>
      <c r="DR24" s="98" t="e">
        <f>IF(CR10=15,CF10,0)+IF(CR11=15,CF11,0)+IF(CR12=15,CF12,0)+IF(CR13=15,CF13,0)+IF(CR14=15,CF14,0)+IF(CR15=15,CF15,0)+IF(CR16=15,CF16,0)+IF(CR17=15,CF17,0)+IF(CR18=15,CF18,0)+IF(CR19=15,CF19,0)+IF(CR20=15,CF20,0)+IF(CR21=15,CF21,0)+IF(CR22=15,CF22,0)+IF(CR23=15,CF23,0)+IF(CR24=15,CF24,0)+IF(CR25=15,CF25,0)+IF(CR26=15,CF26,0)+IF(CR27=15,CF27,0)+IF(CR28=15,CF28,0)+IF(CR29=15,CF29,0)+IF(CR30=15,CF30,0)+IF(CR31=15,CF31,0)+IF(CR32=15,CF32,0)+IF(CR33=15,CF33,0)+IF(CR34=15,CF34,0)+IF(CR35=15,CF35,0)+IF(CR36=15,CF36,0)+IF(CR37=15,CF37,0)+IF(CR38=15,CF38,0)+IF(CR39=15,CF39,0)+DS24</f>
        <v>#VALUE!</v>
      </c>
      <c r="DS24" s="98" t="e">
        <f>IF(CR40=15,CF40,0)+IF(CR41=15,CF41,0)+IF(CR42=15,CF42,0)+IF(CR43=15,CF43,0)+IF(CR44=15,CF44,0)+IF(CR45=15,CF45,0)+IF(CR46=15,CF46,0)+IF(CR47=15,CF47,0)+IF(CR48=15,CF48,0)+IF(CR49=15,CF49,0)+IF(CR50=15,CF50,0)+IF(CR51=15,CF51,0)+IF(CR52=15,CF52,0)+IF(CR53=15,CF53,0)+IF(CR54=15,CF54,0)+IF(CR55=15,CF55,0)+IF(CR56=15,CF56,0)+IF(CR57=15,CF57,0)+IF(CR58=15,CF58,0)+IF(CR59=15,CF59,0)+IF(CR60=15,CF60,0)+IF(CR61=15,CF61,0)+IF(CR62=15,CF62,0)+IF(CR63=15,CF63,0)+IF(CR64=15,CF64,0)+IF(CR65=15,CF65,0)+IF(CR66=15,CF66,0)+IF(CR67=15,CF67,0)+IF(CR68=15,CF68,0)+IF(CR69=15,CF69,0)</f>
        <v>#VALUE!</v>
      </c>
      <c r="DT24" s="98" t="e">
        <f>IF(CR10=15,CH10,0)+IF(CR11=15,CH11,0)+IF(CR12=15,CH12,0)+IF(CR13=15,CH13,0)+IF(CR14=15,CH14,0)+IF(CR15=15,CH15,0)+IF(CR16=15,CH16,0)+IF(CR17=15,CH17,0)+IF(CR18=15,CH18,0)+IF(CR19=15,CH19,0)+IF(CR20=15,CH20,0)+IF(CR21=15,CH21,0)+IF(CR22=15,CH22,0)+IF(CR23=15,CH23,0)+IF(CR24=15,CH24,0)+IF(CR25=15,CH25,0)+IF(CR26=15,CH26,0)+IF(CR27=15,CH27,0)+IF(CR28=15,CH28,0)+IF(CR29=15,CH29,0)+IF(CR30=15,CH30,0)+IF(CR31=15,CH31,0)+IF(CR32=15,CH32,0)+IF(CR33=15,CH33,0)+IF(CR34=15,CH34,0)+IF(CR35=15,CH35,0)+IF(CR36=15,CH36,0)+IF(CR37=15,CH37,0)+IF(CR38=15,CH38,0)+IF(CR39=15,CH39,0)+DU24</f>
        <v>#VALUE!</v>
      </c>
      <c r="DU24" s="98" t="e">
        <f>IF(CR40=15,CH40,0)+IF(CR41=15,CH41,0)+IF(CR42=15,CH42,0)+IF(CR43=15,CH43,0)+IF(CR44=15,CH44,0)+IF(CR45=15,CH45,0)+IF(CR46=15,CH46,0)+IF(CR47=15,CH47,0)+IF(CR48=15,CH48,0)+IF(CR49=15,CH49,0)+IF(CR50=15,CH50,0)+IF(CR51=15,CH51,0)+IF(CR52=15,CH52,0)+IF(CR53=15,CH53,0)+IF(CR54=15,CH54,0)+IF(CR55=15,CH55,0)+IF(CR56=15,CH56,0)+IF(CR57=15,CH57,0)+IF(CR58=15,CH58,0)+IF(CR59=15,CH59,0)+IF(CR60=15,CH60,0)+IF(CR61=15,CH61,0)+IF(CR62=15,CH62,0)+IF(CR63=15,CH63,0)+IF(CR64=15,CH64,0)+IF(CR65=15,CH65,0)+IF(CR66=15,CH66,0)+IF(CR67=15,CH67,0)+IF(CR68=15,CH68,0)+IF(CR69=15,CH69,0)</f>
        <v>#VALUE!</v>
      </c>
      <c r="DV24" s="98" t="e">
        <f>IF(CR10=15,CJ10,0)+IF(CR11=15,CJ11,0)+IF(CR12=15,CJ12,0)+IF(CR13=15,CJ13,0)+IF(CR14=15,CJ14,0)+IF(CR15=15,CJ15,0)+IF(CR16=15,CJ16,0)+IF(CR17=15,CJ17,0)+IF(CR18=15,CJ18,0)+IF(CR19=15,CJ19,0)+IF(CR20=15,CJ20,0)+IF(CR21=15,CJ21,0)+IF(CR22=15,CJ22,0)+IF(CR23=15,CJ23,0)+IF(CR24=15,CJ24,0)+IF(CR25=15,CJ25,0)+IF(CR26=15,CJ26,0)+IF(CR27=15,CJ27,0)+IF(CR28=15,CJ28,0)+IF(CR29=15,CJ29,0)+IF(CR30=15,CJ30,0)+IF(CR31=15,CJ31,0)+IF(CR32=15,CJ32,0)+IF(CR33=15,CJ33,0)+IF(CR34=15,CJ34,0)+IF(CR35=15,CJ35,0)+IF(CR36=15,CJ36,0)+IF(CR37=15,CJ37,0)+IF(CR38=15,CJ38,0)+IF(CR39=15,CJ39,0)+DW24</f>
        <v>#VALUE!</v>
      </c>
      <c r="DW24" s="99" t="e">
        <f>IF(CR40=15,CJ40,0)+IF(CR41=15,CJ41,0)+IF(CR42=15,CJ42,0)+IF(CR43=15,CJ43,0)+IF(CR44=15,CJ44,0)+IF(CR45=15,CJ45,0)+IF(CR46=15,CJ46,0)+IF(CR47=15,CJ47,0)+IF(CR48=15,CJ48,0)+IF(CR49=15,CJ49,0)+IF(CR50=15,CJ50,0)+IF(CR51=15,CJ51,0)+IF(CR52=15,CJ52,0)+IF(CR53=15,CJ53,0)+IF(CR54=15,CJ54,0)+IF(CR55=15,CJ55,0)+IF(CR56=15,CJ56,0)+IF(CR57=15,CJ57,0)+IF(CR58=15,CJ58,0)+IF(CR59=15,CJ59,0)+IF(CR60=15,CJ60,0)+IF(CR61=15,CJ61,0)+IF(CR62=15,CJ62,0)+IF(CR63=15,CJ63,0)+IF(CR64=15,CJ64,0)+IF(CR65=15,CJ65,0)+IF(CR66=15,CJ66,0)+IF(CR67=15,CJ67,0)+IF(CR68=15,CJ68,0)+IF(CR69=15,CJ69,0)</f>
        <v>#VALUE!</v>
      </c>
    </row>
    <row r="25" spans="1:127">
      <c r="A25" s="97" t="str">
        <f>[2]DB!A25</f>
        <v>Percy</v>
      </c>
      <c r="B25" s="1">
        <f>[2]DB!B25</f>
        <v>45</v>
      </c>
      <c r="C25" s="1">
        <f>[2]DB!D25</f>
        <v>0</v>
      </c>
      <c r="D25" s="1">
        <f>IF(OR(Rækker!AU10="Disket",I25&gt;5,C25=1),1,0)</f>
        <v>0</v>
      </c>
      <c r="E25" s="1">
        <f>[2]DB!F25</f>
        <v>0</v>
      </c>
      <c r="F25" s="1">
        <f>IF(OR(Rækker!AU10="Udmeldt",E25=1),1,0)</f>
        <v>0</v>
      </c>
      <c r="G25" s="1">
        <f>[2]DB!I25</f>
        <v>0</v>
      </c>
      <c r="H25" s="1">
        <f>IF(Rækker!AU10="MR",1,0)</f>
        <v>0</v>
      </c>
      <c r="I25" s="1">
        <f t="shared" si="10"/>
        <v>0</v>
      </c>
      <c r="J25" s="1">
        <f>[2]DB!L25</f>
        <v>0</v>
      </c>
      <c r="K25" s="1">
        <f>IF(Rækker!AU10="Res",1,0)</f>
        <v>0</v>
      </c>
      <c r="L25" s="1">
        <f t="shared" si="11"/>
        <v>0</v>
      </c>
      <c r="M25" s="1" t="s">
        <v>90</v>
      </c>
      <c r="N25" s="100">
        <f>[2]DB!AZ25</f>
        <v>17</v>
      </c>
      <c r="O25" s="98" t="str">
        <f>[2]DB!BB25</f>
        <v>Idskov</v>
      </c>
      <c r="P25" s="1">
        <f>IF(O25=A10,B10,0)+IF(O25=A11,B11,0)+IF(O25=A12,B12,0)+IF(O25=A13,B13,0)+IF(O25=A14,B14,0)+IF(O25=A15,B15,0)+IF(O25=A16,B16,0)+IF(O25=A17,B17,0)+IF(O25=A18,B18,0)+IF(O25=A19,B19,0)+IF(O25=A20,B20,0)+IF(O25=A21,B21,0)+IF(O25=A22,B22,0)+IF(O25=A23,B23,0)+IF(O25=A24,B24,0)+IF(O25=A25,B25,0)+IF(O25=A26,B26,0)+IF(O25=A27,B27,0)+IF(O25=A28,B28,0)+IF(O25=A29,B29,0)</f>
        <v>25</v>
      </c>
      <c r="Q25" s="1">
        <f>[2]DB!BF25</f>
        <v>0</v>
      </c>
      <c r="R25" s="1">
        <f>IF(O25=A10,D10,0)+IF(O25=A11,D11,0)+IF(O25=A12,D12,0)+IF(O25=A13,D13,0)+IF(O25=A14,D14,0)+IF(O25=A15,D15,0)+IF(O25=A16,D16,0)+IF(O25=A17,D17,0)+IF(O25=A18,D18,0)+IF(O25=A19,D19,0)+IF(O25=A20,D20,0)+IF(O25=A21,D21,0)+IF(O25=A22,D22,0)+IF(O25=A23,D23,0)+IF(O25=A24,D24,0)+IF(O25=A25,D25,0)+IF(O25=A26,D26,0)+IF(O25=A27,D27,0)+IF(O25=A28,D28,0)+IF(O25=A29,D29,0)</f>
        <v>0</v>
      </c>
      <c r="S25" s="1">
        <f>[2]DB!BG25</f>
        <v>0</v>
      </c>
      <c r="T25" s="1">
        <f>IF(O25=A10,F10,0)+IF(O25=A11,F11,0)+IF(O25=A12,F12,0)+IF(O25=A13,F13,0)+IF(O25=A14,F14,0)+IF(O25=A15,F15,0)+IF(O25=A16,F16,0)+IF(O25=A17,F17,0)+IF(O25=A18,F18,0)+IF(O25=A19,F19,0)+IF(O25=A20,F20,0)+IF(O25=A21,F21,0)+IF(O25=A22,F22,0)+IF(O25=A23,F23,0)+IF(O25=A24,F24,0)+IF(O25=A25,F25,0)+IF(O25=A26,F26,0)+IF(O25=A27,F27,0)+IF(O25=A28,F28,0)+IF(O25=A29,F29,0)</f>
        <v>0</v>
      </c>
      <c r="U25" s="1">
        <f>[2]DB!BH25</f>
        <v>0</v>
      </c>
      <c r="V25" s="1">
        <f>IF(O25=A10,H10,0)+IF(O25=A11,H11,0)+IF(O25=A12,H12,0)+IF(O25=A13,H13,0)+IF(O25=A14,H14,0)+IF(O25=A15,H15,0)+IF(O25=A16,H16,0)+IF(O25=A17,H17,0)+IF(O25=A18,H18,0)+IF(O25=A19,H19,0)+IF(O25=A20,H20,0)+IF(O25=A21,H21,0)+IF(O25=A22,H22,0)+IF(O25=A23,H23,0)+IF(O25=A24,H24,0)+IF(O25=A25,H25,0)+IF(O25=A26,H26,0)+IF(O25=A27,H27,0)+IF(O25=A28,H28,0)+IF(O25=A29,H29,0)</f>
        <v>0</v>
      </c>
      <c r="W25" s="1">
        <f t="shared" si="12"/>
        <v>0</v>
      </c>
      <c r="X25" s="1">
        <f>[2]DB!BI25</f>
        <v>0</v>
      </c>
      <c r="Y25" s="1">
        <f>IF(O25=A10,K10,0)+IF(O25=A11,K11,0)+IF(O25=A12,K12,0)+IF(O25=A13,K13,0)+IF(O25=A14,K14,0)+IF(O25=A15,K15,0)+IF(O25=A16,K16,0)+IF(O25=A17,K17,0)+IF(O25=A18,K18,0)+IF(O25=A19,K19,0)+IF(O25=A20,K20,0)+IF(O25=A21,K21,0)+IF(O25=A22,K22,0)+IF(O25=A23,K23,0)+IF(O25=A24,K24,0)+IF(O25=A25,K25,0)+IF(O25=A26,K26,0)+IF(O25=A27,K27,0)+IF(O25=A28,K28,0)+IF(O25=A29,K29,0)</f>
        <v>0</v>
      </c>
      <c r="Z25" s="1">
        <f t="shared" si="13"/>
        <v>0</v>
      </c>
      <c r="AA25" s="1">
        <f>[2]DB!BJ25</f>
        <v>70</v>
      </c>
      <c r="AB25" s="1">
        <f>RANK(AA25,AA10:AA29,0)</f>
        <v>15</v>
      </c>
      <c r="AC25" s="1" t="str">
        <f>'1. Division'!AJ23</f>
        <v/>
      </c>
      <c r="AD25" s="1" t="e">
        <f t="shared" si="1"/>
        <v>#VALUE!</v>
      </c>
      <c r="AE25" s="1" t="e">
        <f>RANK(AD25,AD10:AD29,0)</f>
        <v>#VALUE!</v>
      </c>
      <c r="AF25" s="1">
        <f>[2]DB!BK25</f>
        <v>27</v>
      </c>
      <c r="AG25" s="1">
        <f>RANK(AF25,AF10:AF29,0)</f>
        <v>3</v>
      </c>
      <c r="AH25" s="1" t="str">
        <f>'1. Division'!AJ29</f>
        <v/>
      </c>
      <c r="AI25" s="1" t="e">
        <f t="shared" si="2"/>
        <v>#VALUE!</v>
      </c>
      <c r="AJ25" s="1" t="e">
        <f>RANK(AI25,AI10:AI29,0)</f>
        <v>#VALUE!</v>
      </c>
      <c r="AK25" s="1">
        <f>[2]DB!BL25</f>
        <v>91</v>
      </c>
      <c r="AL25" s="1">
        <f>RANK(AK25,AK10:AK29,0)</f>
        <v>18</v>
      </c>
      <c r="AM25" s="1" t="str">
        <f>'1. Division'!AJ35</f>
        <v/>
      </c>
      <c r="AN25" s="1" t="e">
        <f t="shared" si="3"/>
        <v>#VALUE!</v>
      </c>
      <c r="AO25" s="1" t="e">
        <f>RANK(AN25,AN10:AN29,0)</f>
        <v>#VALUE!</v>
      </c>
      <c r="AP25" s="1">
        <f t="shared" si="14"/>
        <v>36</v>
      </c>
      <c r="AQ25" s="1" t="e">
        <f t="shared" si="15"/>
        <v>#VALUE!</v>
      </c>
      <c r="AR25" s="1">
        <f>[2]DB!BA25</f>
        <v>16</v>
      </c>
      <c r="AS25" s="1" t="e">
        <f>RANK(AQ25,AQ10:AQ29,1)+AT25</f>
        <v>#VALUE!</v>
      </c>
      <c r="AT25" s="1" t="e">
        <f>IF(AQ25=AQ10,IF(AD25=AD10,IF(AI25=AI10,IF(AN25=AN10,0,IF(AN25&lt;AN10,1,0)),IF(AI25&lt;AI10,1,0)),IF(AD25&lt;AD10,1,0)),0)+IF(AQ25=AQ11,IF(AD25=AD11,IF(AI25=AI11,IF(AN25=AN11,0,IF(AN25&lt;AN11,1,0)),IF(AI25&lt;AI11,1,0)),IF(AD25&lt;AD11,1,0)),0)+IF(AQ25=AQ12,IF(AD25=AD12,IF(AI25=AI12,IF(AN25=AN12,0,IF(AN25&lt;AN12,1,0)),IF(AI25&lt;AI12,1,0)),IF(AD25&lt;AD12,1,0)),0)+IF(AQ25=AQ13,IF(AD25=AD13,IF(AI25=AI13,IF(AN25=AN13,0,IF(AN25&lt;AN13,1,0)),IF(AI25&lt;AI13,1,0)),IF(AD25&lt;AD13,1,0)),0)+IF(AQ25=AQ14,IF(AD25=AD14,IF(AI25=AI14,IF(AN25=AN14,0,IF(AN25&lt;AN14,1,0)),IF(AI25&lt;AI14,1,0)),IF(AD25&lt;AD14,1,0)),0)+IF(AQ25=AQ15,IF(AD25=AD15,IF(AI25=AI15,IF(AN25=AN15,0,IF(AN25&lt;AN15,1,0)),IF(AI25&lt;AI15,1,0)),IF(AD25&lt;AD15,1,0)),0)+IF(AQ25=AQ16,IF(AD25=AD16,IF(AI25=AI16,IF(AN25=AN16,0,IF(AN25&lt;AN16,1,0)),IF(AI25&lt;AI16,1,0)),IF(AD25&lt;AD16,1,0)),0)+AU25+AV25</f>
        <v>#VALUE!</v>
      </c>
      <c r="AU25" s="1" t="e">
        <f>IF(AQ25=AQ17,IF(AD25=AD17,IF(AI25=AI17,IF(AN25=AN17,0,IF(AN25&lt;AN17,1,0)),IF(AI25&lt;AI17,1,0)),IF(AD25&lt;AD17,1,0)),0)+IF(AQ25=AQ18,IF(AD25=AD18,IF(AI25=AI18,IF(AN25=AN18,0,IF(AN25&lt;AN18,1,0)),IF(AI25&lt;AI18,1,0)),IF(AD25&lt;AD18,1,0)),0)+IF(AQ25=AQ19,IF(AD25=AD19,IF(AI25=AI19,IF(AN25=AN19,0,IF(AN25&lt;AN19,1,0)),IF(AI25&lt;AI19,1,0)),IF(AD25&lt;AD19,1,0)),0)+IF(AQ25=AQ20,IF(AD25=AD20,IF(AI25=AI20,IF(AN25=AN20,0,IF(AN25&lt;AN20,1,0)),IF(AI25&lt;AI20,1,0)),IF(AD25&lt;AD20,1,0)),0)+IF(AQ25=AQ21,IF(AD25=AD21,IF(AI25=AI21,IF(AN25=AN21,0,IF(AN25&lt;AN21,1,0)),IF(AI25&lt;AI21,1,0)),IF(AD25&lt;AD21,1,0)),0)+IF(AQ25=AQ22,IF(AD25=AD22,IF(AI25=AI22,IF(AN25=AN22,0,IF(AN25&lt;AN22,1,0)),IF(AI25&lt;AI22,1,0)),IF(AD25&lt;AD22,1,0)),0)+IF(AQ25=AQ23,IF(AD25=AD23,IF(AI25=AI23,IF(AN25=AN23,0,IF(AN25&lt;AN23,1,0)),IF(AI25&lt;AI23,1,0)),IF(AD25&lt;AD23,1,0)),0)</f>
        <v>#VALUE!</v>
      </c>
      <c r="AV25" s="1" t="e">
        <f>IF(AQ25=AQ24,IF(AD25=AD24,IF(AI25=AI24,IF(AN25=AN24,0,IF(AN25&lt;AN24,1,0)),IF(AI25&lt;AI24,1,0)),IF(AD25&lt;AD24,1,0)),0)+IF(AQ25=AQ25,IF(AD25=AD25,IF(AI25=AI25,IF(AN25=AN25,0,IF(AN25&lt;AN25,1,0)),IF(AI25&lt;AI25,1,0)),IF(AD25&lt;AD25,1,0)),0)+IF(AQ25=AQ26,IF(AD25=AD26,IF(AI25=AI26,IF(AN25=AN26,0,IF(AN25&lt;AN26,1,0)),IF(AI25&lt;AI26,1,0)),IF(AD25&lt;AD26,1,0)),0)+IF(AQ25=AQ27,IF(AD25=AD27,IF(AI25=AI27,IF(AN25=AN27,0,IF(AN25&lt;AN27,1,0)),IF(AI25&lt;AI27,1,0)),IF(AD25&lt;AD27,1,0)),0)+IF(AQ25=AQ28,IF(AD25=AD28,IF(AI25=AI28,IF(AN25=AN28,0,IF(AN25&lt;AN28,1,0)),IF(AI25&lt;AI28,1,0)),IF(AD25&lt;AD28,1,0)),0)+IF(AQ25=AQ29,IF(AD25=AD29,IF(AI25=AI29,IF(AN25=AN29,0,IF(AN25&lt;AN29,1,0)),IF(AI25&lt;AI29,1,0)),IF(AD25&lt;AD29,1,0)),0)</f>
        <v>#VALUE!</v>
      </c>
      <c r="AW25" s="1" t="e">
        <f>IF(AND(AS25=AS10,P25&gt;P10),1,0)+IF(AND(AS25=AS11,P25&gt;P11),1,0)+IF(AND(AS25=AS12,P25&gt;P12),1,0)+IF(AND(AS25=AS13,P25&gt;P13),1,0)+IF(AND(AS25=AS14,P25&gt;P14),1,0)+IF(AND(AS25=AS15,P25&gt;P15),1,0)+IF(AND(AS25=AS16,P25&gt;P16),1,0)+IF(AND(AS25=AS17,P25&gt;P17),1,0)+IF(AND(AS25=AS18,P25&gt;P18),1,0)+IF(AND(AS25=AS19,P25&gt;P19),1,0)+IF(AND(AS25=AS20,P25&gt;P20),1,0)+IF(AND(AS25=AS21,P25&gt;P21),1,0)+IF(AND(AS25=AS22,P25&gt;P22),1,0)+IF(AND(AS25=AS23,P25&gt;P23),1,0)+IF(AND(AS25=AS24,P25&gt;P24),1,0)+IF(AND(AS25=AS25,P25&gt;P25),1,0)+IF(AND(AS25=AS26,P25&gt;P26),1,0)+IF(AND(AS25=AS27,P25&gt;P27),1,0)+IF(AND(AS25=AS28,P25&gt;P28),1,0)+IF(AND(AS25=AS29,P25&gt;P29),1,0)+AS25</f>
        <v>#VALUE!</v>
      </c>
      <c r="AX25" s="1" t="e">
        <f t="shared" si="16"/>
        <v>#VALUE!</v>
      </c>
      <c r="AY25" s="1" t="e">
        <f>IF(OR(R25=1,T25=1),0,IF(RANK(AX25,AX10:AX71,0)=1,10,IF(RANK(AX25,AX10:AX71,0)=2,5,IF(RANK(AX25,AX10:AX71,0)=3,4,IF(RANK(AX25,AX10:AX71,0)=4,3,IF(RANK(AX25,AX10:AX71,0)=5,2,0))))))</f>
        <v>#VALUE!</v>
      </c>
      <c r="AZ25" s="100" t="e">
        <f>IF(AW10=16,AR10,0)+IF(AW11=16,AR11,0)+IF(AW12=16,AR12,0)+IF(AW13=16,AR13,0)+IF(AW14=16,AR14,0)+IF(AW15=16,AR15,0)+IF(AW16=16,AR16,0)+IF(AW17=16,AR17,0)+IF(AW18=16,AR18,0)+IF(AW19=16,AR19,0)+IF(AW20=16,AR20,0)+IF(AW21=16,AR21,0)+IF(AW22=16,AR22,0)+IF(AW23=16,AR23,0)+IF(AW24=16,AR24,0)+IF(AW25=16,AR25,0)+IF(AW26=16,AR26,0)+IF(AW27=16,AR27,0)+IF(AW28=16,AR28,0)+IF(AW29=16,AR29,0)</f>
        <v>#VALUE!</v>
      </c>
      <c r="BA25" s="98" t="e">
        <f>IF(AW10=16,AS10,0)+IF(AW11=16,AS11,0)+IF(AW12=16,AS12,0)+IF(AW13=16,AS13,0)+IF(AW14=16,AS14,0)+IF(AW15=16,AS15,0)+IF(AW16=16,AS16,0)+IF(AW17=16,AS17,0)+IF(AW18=16,AS18,0)+IF(AW19=16,AS19,0)+IF(AW20=16,AS20,0)+IF(AW21=16,AS21,0)+IF(AW22=16,AS22,0)+IF(AW23=16,AS23,0)+IF(AW24=16,AS24,0)+IF(AW25=16,AS25,0)+IF(AW26=16,AS26,0)+IF(AW27=16,AS27,0)+IF(AW28=16,AS28,0)+IF(AW29=16,AS29,0)</f>
        <v>#VALUE!</v>
      </c>
      <c r="BB25" s="98" t="e">
        <f>IF(AW10=16,O10,IF(AW11=16,O11,IF(AW12=16,O12,IF(AW13=16,O13,IF(AW14=16,O14,IF(AW15=16,O15,IF(AW16=16,O16,BC25)))))))</f>
        <v>#VALUE!</v>
      </c>
      <c r="BC25" s="98" t="e">
        <f>IF(AW17=16,O17,IF(AW18=16,O18,IF(AW19=16,O19,IF(AW20=16,O20,IF(AW21=16,O21,IF(AW22=16,O22,IF(AW23=16,O23,BD25)))))))</f>
        <v>#VALUE!</v>
      </c>
      <c r="BD25" s="98" t="e">
        <f>IF(AW24=16,O24,IF(AW25=16,O25,IF(AW26=16,O26,IF(AW27=16,O27,IF(AW28=16,O28,IF(AW29=16,O29,""))))))</f>
        <v>#VALUE!</v>
      </c>
      <c r="BE25" s="98" t="e">
        <f>IF(AW10=16,P10,0)+IF(AW11=16,P11,0)+IF(AW12=16,P12,0)+IF(AW13=16,P13,0)+IF(AW14=16,P14,0)+IF(AW15=16,P15,0)+IF(AW16=16,P16,0)+IF(AW17=16,P17,0)+IF(AW18=16,P18,0)+IF(AW19=16,P19,0)+IF(AW20=16,P20,0)+IF(AW21=16,P21,0)+IF(AW22=16,P22,0)+IF(AW23=16,P23,0)+IF(AW24=16,P24,0)+IF(AW25=16,P25,0)+IF(AW26=16,P26,0)+IF(AW27=16,P27,0)+IF(AW28=16,P28,0)+IF(AW29=16,P29,0)</f>
        <v>#VALUE!</v>
      </c>
      <c r="BF25" s="98" t="e">
        <f>IF(AW10=16,R10,0)+IF(AW11=16,R11,0)+IF(AW12=16,R12,0)+IF(AW13=16,R13,0)+IF(AW14=16,R14,0)+IF(AW15=16,R15,0)+IF(AW16=16,R16,0)+IF(AW17=16,R17,0)+IF(AW18=16,R18,0)+IF(AW19=16,R19,0)+IF(AW20=16,R20,0)+IF(AW21=16,R21,0)+IF(AW22=16,R22,0)+IF(AW23=16,R23,0)+IF(AW24=16,R24,0)+IF(AW25=16,R25,0)+IF(AW26=16,R26,0)+IF(AW27=16,R27,0)+IF(AW28=16,R28,0)+IF(AW29=16,R29,0)</f>
        <v>#VALUE!</v>
      </c>
      <c r="BG25" s="98" t="e">
        <f>IF(AW10=16,T10,0)+IF(AW11=16,T11,0)+IF(AW12=16,T12,0)+IF(AW13=16,T13,0)+IF(AW14=16,T14,0)+IF(AW15=16,T15,0)+IF(AW16=16,T16,0)+IF(AW17=16,T17,0)+IF(AW18=16,T18,0)+IF(AW19=16,T19,0)+IF(AW20=16,T20,0)+IF(AW21=16,T21,0)+IF(AW22=16,T22,0)+IF(AW23=16,T23,0)+IF(AW24=16,T24,0)+IF(AW25=16,T25,0)+IF(AW26=16,T26,0)+IF(AW27=16,T27,0)+IF(AW28=16,T28,0)+IF(AW29=16,T29,0)</f>
        <v>#VALUE!</v>
      </c>
      <c r="BH25" s="98" t="e">
        <f>IF(AW10=16,W10,0)+IF(AW11=16,W11,0)+IF(AW12=16,W12,0)+IF(AW13=16,W13,0)+IF(AW14=16,W14,0)+IF(AW15=16,W15,0)+IF(AW16=16,W16,0)+IF(AW17=16,W17,0)+IF(AW18=16,W18,0)+IF(AW19=16,W19,0)+IF(AW20=16,W20,0)+IF(AW21=16,W21,0)+IF(AW22=16,W22,0)+IF(AW23=16,W23,0)+IF(AW24=16,W24,0)+IF(AW25=16,W25,0)+IF(AW26=16,W26,0)+IF(AW27=16,W27,0)+IF(AW28=16,W28,0)+IF(AW29=16,W29,0)</f>
        <v>#VALUE!</v>
      </c>
      <c r="BI25" s="98" t="e">
        <f>IF(AW10=16,Z10,0)+IF(AW11=16,Z11,0)+IF(AW12=16,Z12,0)+IF(AW13=16,Z13,0)+IF(AW14=16,Z14,0)+IF(AW15=16,Z15,0)+IF(AW16=16,Z16,0)+IF(AW17=16,Z17,0)+IF(AW18=16,Z18,0)+IF(AW19=16,Z19,0)+IF(AW20=16,Z20,0)+IF(AW21=16,Z21,0)+IF(AW22=16,Z22,0)+IF(AW23=16,Z23,0)+IF(AW24=16,Z24,0)+IF(AW25=16,Z25,0)+IF(AW26=16,Z26,0)+IF(AW27=16,Z27,0)+IF(AW28=16,Z28,0)+IF(AW29=16,Z29,0)</f>
        <v>#VALUE!</v>
      </c>
      <c r="BJ25" s="98" t="e">
        <f>IF(AW10=16,AD10,0)+IF(AW11=16,AD11,0)+IF(AW12=16,AD12,0)+IF(AW13=16,AD13,0)+IF(AW14=16,AD14,0)+IF(AW15=16,AD15,0)+IF(AW16=16,AD16,0)+IF(AW17=16,AD17,0)+IF(AW18=16,AD18,0)+IF(AW19=16,AD19,0)+IF(AW20=16,AD20,0)+IF(AW21=16,AD21,0)+IF(AW22=16,AD22,0)+IF(AW23=16,AD23,0)+IF(AW24=16,AD24,0)+IF(AW25=16,AD25,0)+IF(AW26=16,AD26,0)+IF(AW27=16,AD27,0)+IF(AW28=16,AD28,0)+IF(AW29=16,AD29,0)</f>
        <v>#VALUE!</v>
      </c>
      <c r="BK25" s="98" t="e">
        <f>IF(AW10=16,AI10,0)+IF(AW11=16,AI11,0)+IF(AW12=16,AI12,0)+IF(AW13=16,AI13,0)+IF(AW14=16,AI14,0)+IF(AW15=16,AI15,0)+IF(AW16=16,AI16,0)+IF(AW17=16,AI17,0)+IF(AW18=16,AI18,0)+IF(AW19=16,AI19,0)+IF(AW20=16,AI20,0)+IF(AW21=16,AI21,0)+IF(AW22=16,AI22,0)+IF(AW23=16,AI23,0)+IF(AW24=16,AI24,0)+IF(AW25=16,AI25,0)+IF(AW26=16,AI26,0)+IF(AW27=16,AI27,0)+IF(AW28=16,AI28,0)+IF(AW29=16,AI29,0)</f>
        <v>#VALUE!</v>
      </c>
      <c r="BL25" s="99" t="e">
        <f>IF(AW10=16,AN10,0)+IF(AW11=16,AN11,0)+IF(AW12=16,AN12,0)+IF(AW13=16,AN13,0)+IF(AW14=16,AN14,0)+IF(AW15=16,AN15,0)+IF(AW16=16,AN16,0)+IF(AW17=16,AN17,0)+IF(AW18=16,AN18,0)+IF(AW19=16,AN19,0)+IF(AW20=16,AN20,0)+IF(AW21=16,AN21,0)+IF(AW22=16,AN22,0)+IF(AW23=16,AN23,0)+IF(AW24=16,AN24,0)+IF(AW25=16,AN25,0)+IF(AW26=16,AN26,0)+IF(AW27=16,AN27,0)+IF(AW28=16,AN28,0)+IF(AW29=16,AN29,0)</f>
        <v>#VALUE!</v>
      </c>
      <c r="BM25" s="98" t="str">
        <f>[2]DB!CX25</f>
        <v>Tynde</v>
      </c>
      <c r="BN25" s="98">
        <f>IF(BM25=O10,P10,0)+IF(BM25=O11,P11,0)+IF(BM25=O12,P12,0)+IF(BM25=O13,P13,0)+IF(BM25=O14,P14,0)+IF(BM25=O15,P15,0)+IF(BM25=O16,P16,0)+IF(BM25=O17,P17,0)+IF(BM25=O18,P18,0)+IF(BM25=O19,P19,0)+IF(BM25=O20,P20,0)+IF(BM25=O21,P21,0)+IF(BM25=O22,P22,0)+IF(BM25=O23,P23,0)+IF(BM25=O24,P24,0)+IF(BM25=O25,P25,0)+IF(BM25=O26,P26,0)+IF(BM25=O27,P27,0)+IF(BM25=O28,P28,0)+IF(BM25=O29,P29,0)+IF(BM25=O31,P31,0)+IF(BM25=O32,P32,0)+IF(BM25=O33,P33,0)+IF(BM25=O34,P34,0)+IF(BM25=O35,P35,0)+IF(BM25=O36,P36,0)+IF(BM25=O37,P37,0)+IF(BM25=O38,P38,0)+IF(BM25=O39,P39,0)+IF(BM25=O40,P40,0)+BO25</f>
        <v>56</v>
      </c>
      <c r="BO25" s="98">
        <f>IF(BM25=O41,P41,0)+IF(BM25=O42,P42,0)+IF(BM25=O43,P43,0)+IF(BM25=O44,P44,0)+IF(BM25=O45,P45,0)+IF(BM25=O46,P46,0)+IF(BM25=O47,P47,0)+IF(BM25=O48,P48,0)+IF(BM25=O49,P49,0)+IF(BM25=O50,P50,0)+IF(BM25=O52,P52,0)+IF(BM25=O53,P53,0)+IF(BM25=O54,P54,0)+IF(BM25=O55,P55,0)+IF(BM25=O56,P56,0)+IF(BM25=O57,P57,0)+IF(BM25=O58,P58,0)+IF(BM25=O59,P59,0)+IF(BM25=O60,P60,0)+IF(BM25=O61,P61,0)+IF(BM25=O62,P62,0)+IF(BM25=O63,P63,0)+IF(BM25=O64,P64,0)+IF(BM25=O65,P65,0)+IF(BM25=O66,P66,0)+IF(BM25=O67,P67,0)+IF(BM25=O68,P68,0)+IF(BM25=O69,P69,0)+IF(BM25=O70,P70,0)+IF(BM25=O71,P71,0)</f>
        <v>0</v>
      </c>
      <c r="BP25" s="98">
        <f>[2]DB!DF25</f>
        <v>0</v>
      </c>
      <c r="BQ25" s="98">
        <f>IF(BM25=O10,R10,0)+IF(BM25=O11,R11,0)+IF(BM25=O12,R12,0)+IF(BM25=O13,R13,0)+IF(BM25=O14,R14,0)+IF(BM25=O15,R15,0)+IF(BM25=O16,R16,0)+IF(BM25=O17,R17,0)+IF(BM25=O18,R18,0)+IF(BM25=O19,R19,0)+IF(BM25=O20,R20,0)+IF(BM25=O21,R21,0)+IF(BM25=O22,R22,0)+IF(BM25=O23,R23,0)+IF(BM25=O24,R24,0)+IF(BM25=O25,R25,0)+IF(BM25=O26,R26,0)+IF(BM25=O27,R27,0)+IF(BM25=O28,R28,0)+IF(BM25=O29,R29,0)+IF(BM25=O31,R31,0)+IF(BM25=O32,R32,0)+IF(BM25=O33,R33,0)+IF(BM25=O34,R34,0)+IF(BM25=O35,R35,0)+IF(BM25=O36,R36,0)+IF(BM25=O37,R37,0)+IF(BM25=O38,R38,0)+IF(BM25=O39,R39,0)+IF(BM25=O40,R40,0)+BR25</f>
        <v>0</v>
      </c>
      <c r="BR25" s="98">
        <f>IF(BM25=O41,R41,0)+IF(BM25=O42,R42,0)+IF(BM25=O43,R43,0)+IF(BM25=O44,R44,0)+IF(BM25=O45,R45,0)+IF(BM25=O46,R46,0)+IF(BM25=O47,R47,0)+IF(BM25=O48,R48,0)+IF(BM25=O49,R49,0)+IF(BM25=O50,R50,0)+IF(BM25=O52,R52,0)+IF(BM25=O53,R53,0)+IF(BM25=O54,R54,0)+IF(BM25=O55,R55,0)+IF(BM25=O56,R56,0)+IF(BM25=O57,R57,0)+IF(BM25=O58,R58,0)+IF(BM25=O59,R59,0)+IF(BM25=O60,R60,0)+IF(BM25=O61,R61,0)+IF(BM25=O62,R62,0)+IF(BM25=O63,R63,0)+IF(BM25=O64,R64,0)+IF(BM25=O65,R65,0)+IF(BM25=O66,R66,0)+IF(BM25=O67,R67,0)+IF(BM25=O68,R68,0)+IF(BM25=O69,R69,0)+IF(BM25=O70,R70,0)+IF(BM25=O71,R71,0)</f>
        <v>0</v>
      </c>
      <c r="BS25" s="98">
        <v>0</v>
      </c>
      <c r="BT25" s="98">
        <f>IF(BM25=O10,T10,0)+IF(BM25=O11,T11,0)+IF(BM25=O12,T12,0)+IF(BM25=O13,T13,0)+IF(BM25=O14,T14,0)+IF(BM25=O15,T15,0)+IF(BM25=O16,T16,0)+IF(BM25=O17,T17,0)+IF(BM25=O18,T18,0)+IF(BM25=O19,T19,0)+IF(BM25=O20,T20,0)+IF(BM25=O21,T21,0)+IF(BM25=O22,T22,0)+IF(BM25=O23,T23,0)+IF(BM25=O24,T24,0)+IF(BM25=O25,T25,0)+IF(BM25=O26,T26,0)+IF(BM25=O27,T27,0)+IF(BM25=O28,T28,0)+IF(BM25=O29,T29,0)+IF(BM25=O31,T31,0)+IF(BM25=O32,T32,0)+IF(BM25=O33,T33,0)+IF(BM25=O34,T34,0)+IF(BM25=O35,T35,0)+IF(BM25=O36,T36,0)+IF(BM25=O37,T37,0)+IF(BM25=O38,T38,0)+IF(BM25=O39,T39,0)+IF(BM25=O40,T40,0)+BU25</f>
        <v>0</v>
      </c>
      <c r="BU25" s="98">
        <f>IF(BM25=O41,T41,0)+IF(BM25=O42,T42,0)+IF(BM25=O43,T43,0)+IF(BM25=O44,T44,0)+IF(BM25=O45,T45,0)+IF(BM25=O46,T46,0)+IF(BM25=O47,T47,0)+IF(BM25=O48,T48,0)+IF(BM25=O49,T49,0)+IF(BM25=O50,T50,0)+IF(BM25=O52,T52,0)+IF(BM25=O53,T53,0)+IF(BM25=O54,T54,0)+IF(BM25=O55,T55,0)+IF(BM25=O56,T56,0)+IF(BM25=O57,T57,0)+IF(BM25=O58,T58,0)+IF(BM25=O59,T59,0)+IF(BM25=O60,T60,0)+IF(BM25=O61,T61,0)+IF(BM25=O62,T62,0)+IF(BM25=O63,T63,0)+IF(BM25=O64,T64,0)+IF(BM25=O65,T65,0)+IF(BM25=O66,T66,0)+IF(BM25=O67,T67,0)+IF(BM25=O68,T68,0)+IF(BM25=O69,T69,0)+IF(BM25=O70,T70,0)+IF(BM25=O71,T71,0)</f>
        <v>0</v>
      </c>
      <c r="BV25" s="98">
        <f>[2]DB!DJ25</f>
        <v>0</v>
      </c>
      <c r="BW25" s="98" t="e">
        <f>IF(AND(BQ25=0,BT25=0),IF(BM25=O10,AY10,0)+IF(BM25=O11,AY11,0)+IF(BM25=O12,AY12,0)+IF(BM25=O13,AY13,0)+IF(BM25=O14,AY14,0)+IF(BM25=O15,AY15,0)+IF(BM25=O16,AY16,0)+IF(BM25=O17,AY17,0)+IF(BM25=O18,AY18,0)+IF(BM25=O19,AY19,0)+IF(BM25=O20,AY20,0)+IF(BM25=O21,AY21,0)+IF(BM25=O22,AY22,0)+IF(BM25=O23,AY23,0)+IF(BM25=O24,AY24,0)+IF(BM25=O25,AY25,0)+IF(BM25=O26,AY26,0)+IF(BM25=O27,AY27,0)+IF(BM25=O28,AY28,0)+IF(BM25=O29,AY29,0)+IF(BM25=O31,AY31,0)+IF(BM25=O32,AY32,0)+IF(BM25=O33,AY33,0)+IF(BM25=O34,AY34,0)+IF(BM25=O35,AY35,0)+IF(BM25=O36,AY36,0)+IF(BM25=O37,AY37,0)+IF(BM25=O38,AY38,0)+IF(BM25=O39,AY39,0)+IF(BM25=O40,AY40,0)+BX25,0)</f>
        <v>#VALUE!</v>
      </c>
      <c r="BX25" s="98">
        <f>IF(BM25=O41,AY41,0)+IF(BM25=O42,AY42,0)+IF(BM25=O43,AY43,0)+IF(BM25=O44,AY44,0)+IF(BM25=O45,AY45,0)+IF(BM25=O46,AY46,0)+IF(BM25=O47,AY47,0)+IF(BM25=O48,AY48,0)+IF(BM25=O49,AY49,0)+IF(BM25=O50,AY50,0)+IF(BM25=O52,AY52,0)+IF(BM25=O53,AY53,0)+IF(BM25=O54,AY54,0)+IF(BM25=O55,AY55,0)+IF(BM25=O56,AY56,0)+IF(BM25=O57,AY57,0)+IF(BM25=O58,AY58,0)+IF(BM25=O59,AY59,0)+IF(BM25=O60,AY60,0)+IF(BM25=O61,AY61,0)+IF(BM25=O62,AY62,0)+IF(BM25=O63,AY63,0)+IF(BM25=O64,AY64,0)+IF(BM25=O65,AY65,0)+IF(BM25=O66,AY66,0)+IF(BM25=O67,AY67,0)+IF(BM25=O68,AY68,0)+IF(BM25=O69,AY69,0)+IF(BM25=O70,AY70,0)+IF(BM25=O71,AY71,0)</f>
        <v>0</v>
      </c>
      <c r="BY25" s="98">
        <f>[2]DB!DL25</f>
        <v>1</v>
      </c>
      <c r="BZ25" s="98" t="e">
        <f t="shared" si="4"/>
        <v>#VALUE!</v>
      </c>
      <c r="CA25" s="98">
        <f>[2]DB!DN25</f>
        <v>1</v>
      </c>
      <c r="CB25" s="98" t="e">
        <f t="shared" si="5"/>
        <v>#VALUE!</v>
      </c>
      <c r="CC25" s="98">
        <f>[2]DB!DP25</f>
        <v>0</v>
      </c>
      <c r="CD25" s="98" t="e">
        <f t="shared" si="6"/>
        <v>#VALUE!</v>
      </c>
      <c r="CE25" s="98">
        <f>[2]DB!DR25</f>
        <v>0</v>
      </c>
      <c r="CF25" s="98" t="e">
        <f t="shared" si="7"/>
        <v>#VALUE!</v>
      </c>
      <c r="CG25" s="98">
        <f>[2]DB!DT25</f>
        <v>0</v>
      </c>
      <c r="CH25" s="98" t="e">
        <f t="shared" si="8"/>
        <v>#VALUE!</v>
      </c>
      <c r="CI25" s="98">
        <f>[2]DB!DV25</f>
        <v>15</v>
      </c>
      <c r="CJ25" s="98" t="e">
        <f t="shared" si="17"/>
        <v>#VALUE!</v>
      </c>
      <c r="CK25" s="98" t="e">
        <f t="shared" si="18"/>
        <v>#VALUE!</v>
      </c>
      <c r="CL25" s="98" t="e">
        <f>RANK(CJ25,CJ10:CJ69,0)</f>
        <v>#VALUE!</v>
      </c>
      <c r="CM25" s="98" t="e">
        <f>IF(AND(CL25=CL10,CK25&lt;CK10),1,0)+IF(AND(CL25=CL11,CK25&lt;CK11),1,0)+IF(AND(CL25=CL12,CK25&lt;CK12),1,0)+IF(AND(CL25=CL13,CK25&lt;CK13),1,0)+IF(AND(CL25=CL14,CK25&lt;CK14),1,0)+IF(AND(CL25=CL15,CK25&lt;CK15),1,0)+IF(AND(CL25=CL16,CK25&lt;CK16),1,0)+IF(AND(CL25=CL17,CK25&lt;CK17),1,0)+IF(AND(CL25=CL18,CK25&lt;CK18),1,0)+IF(AND(CL25=CL19,CK25&lt;CK19),1,0)+IF(AND(CL25=CL20,CK25&lt;CK20),1,0)+IF(AND(CL25=CL21,CK25&lt;CK21),1,0)+IF(AND(CL25=CL22,CK25&lt;CK22),1,0)+IF(AND(CL25=CL23,CK25&lt;CK23),1,0)+IF(AND(CL25=CL24,CK25&lt;CK24),1,0)+IF(AND(CL25=CL25,CK25&lt;CK25),1,0)+IF(AND(CL25=CL26,CK25&lt;CK26),1,0)+IF(AND(CL25=CL27,CK25&lt;CK27),1,0)+IF(AND(CL25=CL28,CK25&lt;CK28),1,0)+IF(AND(CL25=CL29,CK25&lt;CK29),1,0)+CN25+CO25</f>
        <v>#VALUE!</v>
      </c>
      <c r="CN25" s="98" t="e">
        <f>IF(AND(CL25=CL30,CK25&lt;CK30),1,0)+IF(AND(CL25=CL31,CK25&lt;CK31),1,0)+IF(AND(CL25=CL32,CK25&lt;CK32),1,0)+IF(AND(CL25=CL33,CK25&lt;CK33),1,0)+IF(AND(CL25=CL34,CK25&lt;CK34),1,0)+IF(AND(CL25=CL35,CK25&lt;CK35),1,0)+IF(AND(CL25=CL36,CK25&lt;CK36),1,0)+IF(AND(CL25=CL37,CK25&lt;CK37),1,0)+IF(AND(CL25=CL38,CK25&lt;CK38),1,0)+IF(AND(CL25=CL39,CK25&lt;CK39),1,0)+IF(AND(CL25=CL40,CK25&lt;CK40),1,0)+IF(AND(CL25=CL41,CK25&lt;CK41),1,0)+IF(AND(CL25=CL42,CK25&lt;CK42),1,0)+IF(AND(CL25=CL43,CK25&lt;CK43),1,0)+IF(AND(CL25=CL44,CK25&lt;CK44),1,0)+IF(AND(CL25=CL45,CK25&lt;CK45),1,0)+IF(AND(CL25=CL46,CK25&lt;CK46),1,0)+IF(AND(CL25=CL47,CK25&lt;CK47),1,0)+IF(AND(CL25=CL48,CK25&lt;CK48),1,0)+IF(AND(CL25=CL49,CK25&lt;CK49),1,0)</f>
        <v>#VALUE!</v>
      </c>
      <c r="CO25" s="98" t="e">
        <f>IF(AND(CL25=CL50,CK25&lt;CK50),1,0)+IF(AND(CL25=CL51,CK25&lt;CK51),1,0)+IF(AND(CL25=CL52,CK25&lt;CK52),1,0)+IF(AND(CL25=CL53,CK25&lt;CK53),1,0)+IF(AND(CL25=CL54,CK25&lt;CK54),1,0)+IF(AND(CL25=CL55,CK25&lt;CK55),1,0)+IF(AND(CL25=CL56,CK25&lt;CK56),1,0)+IF(AND(CL25=CL57,CK25&lt;CK57),1,0)+IF(AND(CL25=CL58,CK25&lt;CK58),1,0)+IF(AND(CL25=CL59,CK25&lt;CK59),1,0)+IF(AND(CL25=CL60,CK25&lt;CK60),1,0)+IF(AND(CL25=CL61,CK25&lt;CK61),1,0)+IF(AND(CL25=CL62,CK25&lt;CK62),1,0)+IF(AND(CL25=CL63,CK25&lt;CK63),1,0)+IF(AND(CL25=CL64,CK25&lt;CK64),1,0)+IF(AND(CL25=CL65,CK25&lt;CK65),1,0)+IF(AND(CL25=CL66,CK25&lt;CK66),1,0)+IF(AND(CL25=CL67,CK25&lt;CK67),1,0)+IF(AND(CL25=CL68,CK25&lt;CK68),1,0)+IF(AND(CL25=CL69,CK25&lt;CK69),1,0)</f>
        <v>#VALUE!</v>
      </c>
      <c r="CP25" s="98">
        <f>[2]DB!CV25</f>
        <v>15</v>
      </c>
      <c r="CQ25" s="98" t="e">
        <f t="shared" si="9"/>
        <v>#VALUE!</v>
      </c>
      <c r="CR25" s="98" t="e">
        <f t="shared" si="19"/>
        <v>#VALUE!</v>
      </c>
      <c r="CS25" s="98" t="e">
        <f>IF(AND(CQ25=CQ10,BN25&gt;BN10),1,0)+IF(AND(CQ25=CQ11,BN25&gt;BN11),1,0)+IF(AND(CQ25=CQ12,BN25&gt;BN12),1,0)+IF(AND(CQ25=CQ13,BN25&gt;BN13),1,0)+IF(AND(CQ25=CQ14,BN25&gt;BN14),1,0)+IF(AND(CQ25=CQ15,BN25&gt;BN15),1,0)+IF(AND(CQ25=CQ16,BN25&gt;BN16),1,0)+IF(AND(CQ25=CQ17,BN25&gt;BN17),1,0)+IF(AND(CQ25=CQ18,BN25&gt;BN18),1,0)+IF(AND(CQ25=CQ19,BN25&gt;BN19),1,0)+IF(AND(CQ25=CQ20,BN25&gt;BN20),1,0)+IF(AND(CQ25=CQ21,BN25&gt;BN21),1,0)+IF(AND(CQ25=CQ22,BN25&gt;BN22),1,0)+IF(AND(CQ25=CQ23,BN25&gt;BN23),1,0)+IF(AND(CQ25=CQ24,BN25&gt;BN24),1,0)+IF(AND(CQ25=CQ25,BN25&gt;BN25),1,0)+IF(AND(CQ25=CQ26,BN25&gt;BN26),1,0)+IF(AND(CQ25=CQ27,BN25&gt;BN27),1,0)+IF(AND(CQ25=CQ28,BN25&gt;BN28),1,0)+IF(AND(CQ25=CQ29,BN25&gt;BN29),1,0)+CT25+CU25</f>
        <v>#VALUE!</v>
      </c>
      <c r="CT25" s="98" t="e">
        <f>IF(AND(CQ25=CQ30,BN25&gt;BN30),1,0)+IF(AND(CQ25=CQ31,BN25&gt;BN31),1,0)+IF(AND(CQ25=CQ32,BN25&gt;BN32),1,0)+IF(AND(CQ25=CQ33,BN25&gt;BN33),1,0)+IF(AND(CQ25=CQ34,BN25&gt;BN34),1,0)+IF(AND(CQ25=CQ35,BN25&gt;BN35),1,0)+IF(AND(CQ25=CQ36,BN25&gt;BN36),1,0)+IF(AND(CQ25=CQ37,BN25&gt;BN37),1,0)+IF(AND(CQ25=CQ38,BN25&gt;BN38),1,0)+IF(AND(CQ25=CQ39,BN25&gt;BN39),1,0)+IF(AND(CQ25=CQ40,BN25&gt;BN40),1,0)+IF(AND(CQ25=CQ41,BN25&gt;BN41),1,0)+IF(AND(CQ25=CQ42,BN25&gt;BN42),1,0)+IF(AND(CQ25=CQ43,BN25&gt;BN43),1,0)+IF(AND(CQ25=CQ44,BN25&gt;BN44),1,0)+IF(AND(CQ25=CQ45,BN25&gt;BN45),1,0)+IF(AND(CQ25=CQ46,BN25&gt;BN46),1,0)+IF(AND(CQ25=CQ47,BN25&gt;BN47),1,0)+IF(AND(CQ25=CQ48,BN25&gt;BN48),1,0)+IF(AND(CQ25=CQ49,BN25&gt;BN49),1,0)</f>
        <v>#VALUE!</v>
      </c>
      <c r="CU25" s="99" t="e">
        <f>IF(AND(CQ25=CQ50,BN25&gt;BN50),1,0)+IF(AND(CQ25=CQ51,BN25&gt;BN51),1,0)+IF(AND(CQ25=CQ52,BN25&gt;BN52),1,0)+IF(AND(CQ25=CQ53,BN25&gt;BN53),1,0)+IF(AND(CQ25=CQ54,BN25&gt;BN54),1,0)+IF(AND(CQ25=CQ55,BN25&gt;BN55),1,0)+IF(AND(CQ25=CQ56,BN25&gt;BN56),1,0)+IF(AND(CQ25=CQ57,BN25&gt;BN57),1,0)+IF(AND(CQ25=CQ58,BN25&gt;BN58),1,0)+IF(AND(CQ25=CQ59,BN25&gt;BN59),1,0)+IF(AND(CQ25=CQ60,BN25&gt;BN60),1,0)+IF(AND(CQ25=CQ61,BN25&gt;BN61),1,0)+IF(AND(CQ25=CQ62,BN25&gt;BN62),1,0)+IF(AND(CQ25=CQ63,BN25&gt;BN63),1,0)+IF(AND(CQ25=CQ64,BN25&gt;BN64),1,0)+IF(AND(CQ25=CQ65,BN25&gt;BN65),1,0)+IF(AND(CQ25=CQ66,BN25&gt;BN66),1,0)+IF(AND(CQ25=CQ67,BN25&gt;BN67),1,0)+IF(AND(CQ25=CQ68,BN25&gt;BN68),1,0)+IF(AND(CQ25=CQ69,BN25&gt;BN69),1,0)</f>
        <v>#VALUE!</v>
      </c>
      <c r="CV25" s="100" t="e">
        <f>IF(CR10=16,CQ10,0)+IF(CR11=16,CQ11,0)+IF(CR12=16,CQ12,0)+IF(CR13=16,CQ13,0)+IF(CR14=16,CQ14,0)+IF(CR15=16,CQ15,0)+IF(CR16=16,CQ16,0)+IF(CR17=16,CQ17,0)+IF(CR18=16,CQ18,0)+IF(CR19=16,CQ19,0)+IF(CR20=16,CQ20,0)+IF(CR21=16,CQ21,0)+IF(CR22=16,CQ22,0)+IF(CR23=16,CQ23,0)+IF(CR24=16,CQ24,0)+IF(CR25=16,CQ25,0)+IF(CR26=16,CQ26,0)+IF(CR27=16,CQ27,0)+IF(CR28=16,CQ28,0)+IF(CR29=16,CQ29,0)+IF(CR30=16,CQ30,0)+IF(CR31=16,CQ31,0)+IF(CR32=16,CQ32,0)+IF(CR33=16,CQ33,0)+IF(CR34=16,CQ34,0)+IF(CR35=16,CQ35,0)+IF(CR36=16,CQ36,0)+IF(CR37=16,CQ37,0)+IF(CR38=16,CQ38,0)+IF(CR39=16,CQ39,0)+CW25</f>
        <v>#VALUE!</v>
      </c>
      <c r="CW25" s="98" t="e">
        <f>IF(CR40=16,CQ40,0)+IF(CR41=16,CQ41,0)+IF(CR42=16,CQ42,0)+IF(CR43=16,CQ43,0)+IF(CR44=16,CQ44,0)+IF(CR45=16,CQ45,0)+IF(CR46=16,CQ46,0)+IF(CR47=16,CQ47,0)+IF(CR48=16,CQ48,0)+IF(CR49=16,CQ49,0)+IF(CR50=16,CQ50,0)+IF(CR51=16,CQ51,0)+IF(CR52=16,CQ52,0)+IF(CR53=16,CQ53,0)+IF(CR54=16,CQ54,0)+IF(CR55=16,CQ55,0)+IF(CR56=16,CQ56,0)+IF(CR57=16,CQ57,0)+IF(CR58=16,CQ58,0)+IF(CR59=16,CQ59,0)+IF(CR60=16,CQ60,0)+IF(CR61=16,CQ61,0)+IF(CR62=16,CQ62,0)+IF(CR63=16,CQ63,0)+IF(CR64=16,CQ64,0)+IF(CR65=16,CQ65,0)+IF(CR66=16,CQ66,0)+IF(CR67=16,CQ67,0)+IF(CR68=16,CQ68,0)+IF(CR69=16,CQ69,0)</f>
        <v>#VALUE!</v>
      </c>
      <c r="CX25" s="98" t="e">
        <f>IF(CR10=16,BM10,IF(CR11=16,BM11,IF(CR12=16,BM12,IF(CR13=16,BM13,IF(CR14=16,BM14,IF(CR15=16,BM15,IF(CR16=16,BM16,IF(CR17=16,BM17,CY25))))))))</f>
        <v>#VALUE!</v>
      </c>
      <c r="CY25" s="98" t="e">
        <f>IF(CR18=16,BM18,IF(CR19=16,BM19,IF(CR20=16,BM20,IF(CR21=16,BM21,IF(CR22=16,BM22,IF(CR23=16,BM23,IF(CR24=16,BM24,IF(CR25=16,BM25,CZ25))))))))</f>
        <v>#VALUE!</v>
      </c>
      <c r="CZ25" s="98" t="e">
        <f>IF(CR26=16,BM26,IF(CR27=16,BM27,IF(CR28=16,BM28,IF(CR29=16,BM29,IF(CR30=16,BM30,IF(CR31=16,BM31,IF(CR32=16,BM32,IF(CR33=16,BM33,DA25))))))))</f>
        <v>#VALUE!</v>
      </c>
      <c r="DA25" s="98" t="e">
        <f>IF(CR34=16,BM34,IF(CR35=16,BM35,IF(CR36=16,BM36,IF(CR37=16,BM37,IF(CR38=16,BM38,IF(CR39=16,BM39,IF(CR40=16,BM40,IF(CR41=16,BM41,DB25))))))))</f>
        <v>#VALUE!</v>
      </c>
      <c r="DB25" s="98" t="e">
        <f>IF(CR42=16,BM42,IF(CR43=16,BM43,IF(CR44=16,BM44,IF(CR45=16,BM45,IF(CR46=16,BM46,IF(CR47=16,BM47,IF(CR48=16,BM48,IF(CR49=16,BM49,DC25))))))))</f>
        <v>#VALUE!</v>
      </c>
      <c r="DC25" s="98" t="e">
        <f>IF(CR50=16,BM50,IF(CR51=16,BM51,IF(CR52=16,BM52,IF(CR53=16,BM53,IF(CR54=16,BM54,IF(CR55=16,BM55,IF(CR56=16,BM56,IF(CR57=16,BM57,DD25))))))))</f>
        <v>#VALUE!</v>
      </c>
      <c r="DD25" s="98" t="e">
        <f>IF(CR58=16,BM58,IF(CR59=16,BM59,IF(CR60=16,BM60,IF(CR61=16,BM61,IF(CR62=16,BM62,IF(CR63=16,BM63,IF(CR64=16,BM64,IF(CR65=16,BM65,DE25))))))))</f>
        <v>#VALUE!</v>
      </c>
      <c r="DE25" s="98" t="e">
        <f>IF(CR66=16,BM66,IF(CR67=16,BM67,IF(CR68=16,BM68,BM69)))</f>
        <v>#VALUE!</v>
      </c>
      <c r="DF25" s="98" t="e">
        <f>IF(CR10=16,BQ10,0)+IF(CR11=16,BQ11,0)+IF(CR12=16,BQ12,0)+IF(CR13=16,BQ13,0)+IF(CR14=16,BQ14,0)+IF(CR15=16,BQ15,0)+IF(CR16=16,BQ16,0)+IF(CR17=16,BQ17,0)+IF(CR18=16,BQ18,0)+IF(CR19=16,BQ19,0)+IF(CR20=16,BQ20,0)+IF(CR21=16,BQ21,0)+IF(CR22=16,BQ22,0)+IF(CR23=16,BQ23,0)+IF(CR24=16,BQ24,0)+IF(CR25=16,BQ25,0)+IF(CR26=16,BQ26,0)+IF(CR27=16,BQ27,0)+IF(CR28=16,BQ28,0)+IF(CR29=16,BQ29,0)+IF(CR30=16,BQ30,0)+IF(CR31=16,BQ31,0)+IF(CR32=16,BQ32,0)+IF(CR33=16,BQ33,0)+IF(CR34=16,BQ34,0)+IF(CR35=16,BQ35,0)+IF(CR36=16,BQ36,0)+IF(CR37=16,BQ37,0)+IF(CR38=16,BQ38,0)+IF(CR39=16,BQ39,0)+DG25</f>
        <v>#VALUE!</v>
      </c>
      <c r="DG25" s="98" t="e">
        <f>IF(CR40=16,BQ40,0)+IF(CR41=16,BQ41,0)+IF(CR42=16,BQ42,0)+IF(CR43=16,BQ43,0)+IF(CR44=16,BQ44,0)+IF(CR45=16,BQ45,0)+IF(CR46=16,BQ46,0)+IF(CR47=16,BQ47,0)+IF(CR48=16,BQ48,0)+IF(CR49=16,BQ49,0)+IF(CR50=16,BQ50,0)+IF(CR51=16,BQ51,0)+IF(CR52=16,BQ52,0)+IF(CR53=16,BQ53,0)+IF(CR54=16,BQ54,0)+IF(CR55=16,BQ55,0)+IF(CR56=16,BQ56,0)+IF(CR57=16,BQ57,0)+IF(CR58=16,BQ58,0)+IF(CR59=16,BQ59,0)+IF(CR60=16,BQ60,0)+IF(CR61=16,BQ61,0)+IF(CR62=16,BQ62,0)+IF(CR63=16,BQ63,0)+IF(CR64=16,BQ64,0)+IF(CR65=16,BQ65,0)+IF(CR66=16,BQ66,0)+IF(CR67=16,BQ67,0)+IF(CR68=16,BQ68,0)+IF(CR69=16,BQ69,0)</f>
        <v>#VALUE!</v>
      </c>
      <c r="DH25" s="98" t="e">
        <f>IF(CR10=16,BT10,0)+IF(CR11=16,BT11,0)+IF(CR12=16,BT12,0)+IF(CR13=16,BT13,0)+IF(CR14=16,BT14,0)+IF(CR15=16,BT15,0)+IF(CR16=16,BT16,0)+IF(CR17=16,BT17,0)+IF(CR18=16,BT18,0)+IF(CR19=16,BT19,0)+IF(CR20=16,BT20,0)+IF(CR21=16,BT21,0)+IF(CR22=16,BT22,0)+IF(CR23=16,BT23,0)+IF(CR24=16,BT24,0)+IF(CR25=16,BT25,0)+IF(CR26=16,BT26,0)+IF(CR27=16,BT27,0)+IF(CR28=16,BT28,0)+IF(CR29=16,BT29,0)+IF(CR30=16,BT30,0)+IF(CR31=16,BT31,0)+IF(CR32=16,BT32,0)+IF(CR33=16,BT33,0)+IF(CR34=16,BT34,0)+IF(CR35=16,BT35,0)+IF(CR36=16,BT36,0)+IF(CR37=16,BT37,0)+IF(CR38=16,BT38,0)+IF(CR39=16,BT39,0)+DI25</f>
        <v>#VALUE!</v>
      </c>
      <c r="DI25" s="98" t="e">
        <f>IF(CR40=16,BT40,0)+IF(CR41=16,BT41,0)+IF(CR42=16,BT42,0)+IF(CR43=16,BT43,0)+IF(CR44=16,BT44,0)+IF(CR45=16,BT45,0)+IF(CR46=16,BT46,0)+IF(CR47=16,BT47,0)+IF(CR48=16,BT48,0)+IF(CR49=16,BT49,0)+IF(CR50=16,BT50,0)+IF(CR51=16,BT51,0)+IF(CR52=16,BT52,0)+IF(CR53=16,BT53,0)+IF(CR54=16,BT54,0)+IF(CR55=16,BT55,0)+IF(CR56=16,BT56,0)+IF(CR57=16,BT57,0)+IF(CR58=16,BT58,0)+IF(CR59=16,BT59,0)+IF(CR60=16,BT60,0)+IF(CR61=16,BT61,0)+IF(CR62=16,BT62,0)+IF(CR63=16,BT63,0)+IF(CR64=16,BT64,0)+IF(CR65=16,BT65,0)+IF(CR66=16,BT66,0)+IF(CR67=16,BT67,0)+IF(CR68=16,BT68,0)+IF(CR69=16,BT69,0)</f>
        <v>#VALUE!</v>
      </c>
      <c r="DJ25" s="98" t="e">
        <f>IF(CR10=16,BW10,0)+IF(CR11=16,BW11,0)+IF(CR12=16,BW12,0)+IF(CR13=16,BW13,0)+IF(CR14=16,BW14,0)+IF(CR15=16,BW15,0)+IF(CR16=16,BW16,0)+IF(CR17=16,BW17,0)+IF(CR18=16,BW18,0)+IF(CR19=16,BW19,0)+IF(CR20=16,BW20,0)+IF(CR21=16,BW21,0)+IF(CR22=16,BW22,0)+IF(CR23=16,BW23,0)+IF(CR24=16,BW24,0)+IF(CR25=16,BW25,0)+IF(CR26=16,BW26,0)+IF(CR27=16,BW27,0)+IF(CR28=16,BW28,0)+IF(CR29=16,BW29,0)+IF(CR30=16,BW30,0)+IF(CR31=16,BW31,0)+IF(CR32=16,BW32,0)+IF(CR33=16,BW33,0)+IF(CR34=16,BW34,0)+IF(CR35=16,BW35,0)+IF(CR36=16,BW36,0)+IF(CR37=16,BW37,0)+IF(CR38=16,BW38,0)+IF(CR39=16,BW39,0)+DK25</f>
        <v>#VALUE!</v>
      </c>
      <c r="DK25" s="98" t="e">
        <f>IF(CR40=16,BW40,0)+IF(CR41=16,BW41,0)+IF(CR42=16,BW42,0)+IF(CR43=16,BW43,0)+IF(CR44=16,BW44,0)+IF(CR45=16,BW45,0)+IF(CR46=16,BW46,0)+IF(CR47=16,BW47,0)+IF(CR48=16,BW48,0)+IF(CR49=16,BW49,0)+IF(CR50=16,BW50,0)+IF(CR51=16,BW51,0)+IF(CR52=16,BW52,0)+IF(CR53=16,BW53,0)+IF(CR54=16,BW54,0)+IF(CR55=16,BW55,0)+IF(CR56=16,BW56,0)+IF(CR57=16,BW57,0)+IF(CR58=16,BW58,0)+IF(CR59=16,BW59,0)+IF(CR60=16,BW60,0)+IF(CR61=16,BW61,0)+IF(CR62=16,BW62,0)+IF(CR63=16,BW63,0)+IF(CR64=16,BW64,0)+IF(CR65=16,BW65,0)+IF(CR66=16,BW66,0)+IF(CR67=16,BW67,0)+IF(CR68=16,BW68,0)+IF(CR69=16,BW69,0)</f>
        <v>#VALUE!</v>
      </c>
      <c r="DL25" s="98" t="e">
        <f>IF(CR10=16,BZ10,0)+IF(CR11=16,BZ11,0)+IF(CR12=16,BZ12,0)+IF(CR13=16,BZ13,0)+IF(CR14=16,BZ14,0)+IF(CR15=16,BZ15,0)+IF(CR16=16,BZ16,0)+IF(CR17=16,BZ17,0)+IF(CR18=16,BZ18,0)+IF(CR19=16,BZ19,0)+IF(CR20=16,BZ20,0)+IF(CR21=16,BZ21,0)+IF(CR22=16,BZ22,0)+IF(CR23=16,BZ23,0)+IF(CR24=16,BZ24,0)+IF(CR25=16,BZ25,0)+IF(CR26=16,BZ26,0)+IF(CR27=16,BZ27,0)+IF(CR28=16,BZ28,0)+IF(CR29=16,BZ29,0)+IF(CR30=16,BZ30,0)+IF(CR31=16,BZ31,0)+IF(CR32=16,BZ32,0)+IF(CR33=16,BZ33,0)+IF(CR34=16,BZ34,0)+IF(CR35=16,BZ35,0)+IF(CR36=16,BZ36,0)+IF(CR37=16,BZ37,0)+IF(CR38=16,BZ38,0)+IF(CR39=16,BZ39,0)+DM25</f>
        <v>#VALUE!</v>
      </c>
      <c r="DM25" s="98" t="e">
        <f>IF(CR40=16,BZ40,0)+IF(CR41=16,BZ41,0)+IF(CR42=16,BZ42,0)+IF(CR43=16,BZ43,0)+IF(CR44=16,BZ44,0)+IF(CR45=16,BZ45,0)+IF(CR46=16,BZ46,0)+IF(CR47=16,BZ47,0)+IF(CR48=16,BZ48,0)+IF(CR49=16,BZ49,0)+IF(CR50=16,BZ50,0)+IF(CR51=16,BZ51,0)+IF(CR52=16,BZ52,0)+IF(CR53=16,BZ53,0)+IF(CR54=16,BZ54,0)+IF(CR55=16,BZ55,0)+IF(CR56=16,BZ56,0)+IF(CR57=16,BZ57,0)+IF(CR58=16,BZ58,0)+IF(CR59=16,BZ59,0)+IF(CR60=16,BZ60,0)+IF(CR61=16,BZ61,0)+IF(CR62=16,BZ62,0)+IF(CR63=16,BZ63,0)+IF(CR64=16,BZ64,0)+IF(CR65=16,BZ65,0)+IF(CR66=16,BZ66,0)+IF(CR67=16,BZ67,0)+IF(CR68=16,BZ68,0)+IF(CR69=16,BZ69,0)</f>
        <v>#VALUE!</v>
      </c>
      <c r="DN25" s="98" t="e">
        <f>IF(CR10=16,CB10,0)+IF(CR11=16,CB11,0)+IF(CR12=16,CB12,0)+IF(CR13=16,CB13,0)+IF(CR14=16,CB14,0)+IF(CR15=16,CB15,0)+IF(CR16=16,CB16,0)+IF(CR17=16,CB17,0)+IF(CR18=16,CB18,0)+IF(CR19=16,CB19,0)+IF(CR20=16,CB20,0)+IF(CR21=16,CB21,0)+IF(CR22=16,CB22,0)+IF(CR23=16,CB23,0)+IF(CR24=16,CB24,0)+IF(CR25=16,CB25,0)+IF(CR26=16,CB26,0)+IF(CR27=16,CB27,0)+IF(CR28=16,CB28,0)+IF(CR29=16,CB29,0)+IF(CR30=16,CB30,0)+IF(CR31=16,CB31,0)+IF(CR32=16,CB32,0)+IF(CR33=16,CB33,0)+IF(CR34=16,CB34,0)+IF(CR35=16,CB35,0)+IF(CR36=16,CB36,0)+IF(CR37=16,CB37,0)+IF(CR38=16,CB38,0)+IF(CR39=16,CB39,0)+DO25</f>
        <v>#VALUE!</v>
      </c>
      <c r="DO25" s="98" t="e">
        <f>IF(CR40=16,CB40,0)+IF(CR41=16,CB41,0)+IF(CR42=16,CB42,0)+IF(CR43=16,CB43,0)+IF(CR44=16,CB44,0)+IF(CR45=16,CB45,0)+IF(CR46=16,CB46,0)+IF(CR47=16,CB47,0)+IF(CR48=16,CB48,0)+IF(CR49=16,CB49,0)+IF(CR50=16,CB50,0)+IF(CR51=16,CB51,0)+IF(CR52=16,CB52,0)+IF(CR53=16,CB53,0)+IF(CR54=16,CB54,0)+IF(CR55=16,CB55,0)+IF(CR56=16,CB56,0)+IF(CR57=16,CB57,0)+IF(CR58=16,CB58,0)+IF(CR59=16,CB59,0)+IF(CR60=16,CB60,0)+IF(CR61=16,CB61,0)+IF(CR62=16,CB62,0)+IF(CR63=16,CB63,0)+IF(CR64=16,CB64,0)+IF(CR65=16,CB65,0)+IF(CR66=16,CB66,0)+IF(CR67=16,CB67,0)+IF(CR68=16,CB68,0)+IF(CR69=16,CB69,0)</f>
        <v>#VALUE!</v>
      </c>
      <c r="DP25" s="98" t="e">
        <f>IF(CR10=16,CD10,0)+IF(CR11=16,CD11,0)+IF(CR12=16,CD12,0)+IF(CR13=16,CD13,0)+IF(CR14=16,CD14,0)+IF(CR15=16,CD15,0)+IF(CR16=16,CD16,0)+IF(CR17=16,CD17,0)+IF(CR18=16,CD18,0)+IF(CR19=16,CD19,0)+IF(CR20=16,CD20,0)+IF(CR21=16,CD21,0)+IF(CR22=16,CD22,0)+IF(CR23=16,CD23,0)+IF(CR24=16,CD24,0)+IF(CR25=16,CD25,0)+IF(CR26=16,CD26,0)+IF(CR27=16,CD27,0)+IF(CR28=16,CD28,0)+IF(CR29=16,CD29,0)+IF(CR30=16,CD30,0)+IF(CR31=16,CD31,0)+IF(CR32=16,CD32,0)+IF(CR33=16,CD33,0)+IF(CR34=16,CD34,0)+IF(CR35=16,CD35,0)+IF(CR36=16,CD36,0)+IF(CR37=16,CD37,0)+IF(CR38=16,CD38,0)+IF(CR39=16,CD39,0)+DQ25</f>
        <v>#VALUE!</v>
      </c>
      <c r="DQ25" s="98" t="e">
        <f>IF(CR40=16,CD40,0)+IF(CR41=16,CD41,0)+IF(CR42=16,CD42,0)+IF(CR43=16,CD43,0)+IF(CR44=16,CD44,0)+IF(CR45=16,CD45,0)+IF(CR46=16,CD46,0)+IF(CR47=16,CD47,0)+IF(CR48=16,CD48,0)+IF(CR49=16,CD49,0)+IF(CR50=16,CD50,0)+IF(CR51=16,CD51,0)+IF(CR52=16,CD52,0)+IF(CR53=16,CD53,0)+IF(CR54=16,CD54,0)+IF(CR55=16,CD55,0)+IF(CR56=16,CD56,0)+IF(CR57=16,CD57,0)+IF(CR58=16,CD58,0)+IF(CR59=16,CD59,0)+IF(CR60=16,CD60,0)+IF(CR61=16,CD61,0)+IF(CR62=16,CD62,0)+IF(CR63=16,CD63,0)+IF(CR64=16,CD64,0)+IF(CR65=16,CD65,0)+IF(CR66=16,CD66,0)+IF(CR67=16,CD67,0)+IF(CR68=16,CD68,0)+IF(CR69=16,CD69,0)</f>
        <v>#VALUE!</v>
      </c>
      <c r="DR25" s="98" t="e">
        <f>IF(CR10=16,CF10,0)+IF(CR11=16,CF11,0)+IF(CR12=16,CF12,0)+IF(CR13=16,CF13,0)+IF(CR14=16,CF14,0)+IF(CR15=16,CF15,0)+IF(CR16=16,CF16,0)+IF(CR17=16,CF17,0)+IF(CR18=16,CF18,0)+IF(CR19=16,CF19,0)+IF(CR20=16,CF20,0)+IF(CR21=16,CF21,0)+IF(CR22=16,CF22,0)+IF(CR23=16,CF23,0)+IF(CR24=16,CF24,0)+IF(CR25=16,CF25,0)+IF(CR26=16,CF26,0)+IF(CR27=16,CF27,0)+IF(CR28=16,CF28,0)+IF(CR29=16,CF29,0)+IF(CR30=16,CF30,0)+IF(CR31=16,CF31,0)+IF(CR32=16,CF32,0)+IF(CR33=16,CF33,0)+IF(CR34=16,CF34,0)+IF(CR35=16,CF35,0)+IF(CR36=16,CF36,0)+IF(CR37=16,CF37,0)+IF(CR38=16,CF38,0)+IF(CR39=16,CF39,0)+DS25</f>
        <v>#VALUE!</v>
      </c>
      <c r="DS25" s="98" t="e">
        <f>IF(CR40=16,CF40,0)+IF(CR41=16,CF41,0)+IF(CR42=16,CF42,0)+IF(CR43=16,CF43,0)+IF(CR44=16,CF44,0)+IF(CR45=16,CF45,0)+IF(CR46=16,CF46,0)+IF(CR47=16,CF47,0)+IF(CR48=16,CF48,0)+IF(CR49=16,CF49,0)+IF(CR50=16,CF50,0)+IF(CR51=16,CF51,0)+IF(CR52=16,CF52,0)+IF(CR53=16,CF53,0)+IF(CR54=16,CF54,0)+IF(CR55=16,CF55,0)+IF(CR56=16,CF56,0)+IF(CR57=16,CF57,0)+IF(CR58=16,CF58,0)+IF(CR59=16,CF59,0)+IF(CR60=16,CF60,0)+IF(CR61=16,CF61,0)+IF(CR62=16,CF62,0)+IF(CR63=16,CF63,0)+IF(CR64=16,CF64,0)+IF(CR65=16,CF65,0)+IF(CR66=16,CF66,0)+IF(CR67=16,CF67,0)+IF(CR68=16,CF68,0)+IF(CR69=16,CF69,0)</f>
        <v>#VALUE!</v>
      </c>
      <c r="DT25" s="98" t="e">
        <f>IF(CR10=16,CH10,0)+IF(CR11=16,CH11,0)+IF(CR12=16,CH12,0)+IF(CR13=16,CH13,0)+IF(CR14=16,CH14,0)+IF(CR15=16,CH15,0)+IF(CR16=16,CH16,0)+IF(CR17=16,CH17,0)+IF(CR18=16,CH18,0)+IF(CR19=16,CH19,0)+IF(CR20=16,CH20,0)+IF(CR21=16,CH21,0)+IF(CR22=16,CH22,0)+IF(CR23=16,CH23,0)+IF(CR24=16,CH24,0)+IF(CR25=16,CH25,0)+IF(CR26=16,CH26,0)+IF(CR27=16,CH27,0)+IF(CR28=16,CH28,0)+IF(CR29=16,CH29,0)+IF(CR30=16,CH30,0)+IF(CR31=16,CH31,0)+IF(CR32=16,CH32,0)+IF(CR33=16,CH33,0)+IF(CR34=16,CH34,0)+IF(CR35=16,CH35,0)+IF(CR36=16,CH36,0)+IF(CR37=16,CH37,0)+IF(CR38=16,CH38,0)+IF(CR39=16,CH39,0)+DU25</f>
        <v>#VALUE!</v>
      </c>
      <c r="DU25" s="98" t="e">
        <f>IF(CR40=16,CH40,0)+IF(CR41=16,CH41,0)+IF(CR42=16,CH42,0)+IF(CR43=16,CH43,0)+IF(CR44=16,CH44,0)+IF(CR45=16,CH45,0)+IF(CR46=16,CH46,0)+IF(CR47=16,CH47,0)+IF(CR48=16,CH48,0)+IF(CR49=16,CH49,0)+IF(CR50=16,CH50,0)+IF(CR51=16,CH51,0)+IF(CR52=16,CH52,0)+IF(CR53=16,CH53,0)+IF(CR54=16,CH54,0)+IF(CR55=16,CH55,0)+IF(CR56=16,CH56,0)+IF(CR57=16,CH57,0)+IF(CR58=16,CH58,0)+IF(CR59=16,CH59,0)+IF(CR60=16,CH60,0)+IF(CR61=16,CH61,0)+IF(CR62=16,CH62,0)+IF(CR63=16,CH63,0)+IF(CR64=16,CH64,0)+IF(CR65=16,CH65,0)+IF(CR66=16,CH66,0)+IF(CR67=16,CH67,0)+IF(CR68=16,CH68,0)+IF(CR69=16,CH69,0)</f>
        <v>#VALUE!</v>
      </c>
      <c r="DV25" s="98" t="e">
        <f>IF(CR10=16,CJ10,0)+IF(CR11=16,CJ11,0)+IF(CR12=16,CJ12,0)+IF(CR13=16,CJ13,0)+IF(CR14=16,CJ14,0)+IF(CR15=16,CJ15,0)+IF(CR16=16,CJ16,0)+IF(CR17=16,CJ17,0)+IF(CR18=16,CJ18,0)+IF(CR19=16,CJ19,0)+IF(CR20=16,CJ20,0)+IF(CR21=16,CJ21,0)+IF(CR22=16,CJ22,0)+IF(CR23=16,CJ23,0)+IF(CR24=16,CJ24,0)+IF(CR25=16,CJ25,0)+IF(CR26=16,CJ26,0)+IF(CR27=16,CJ27,0)+IF(CR28=16,CJ28,0)+IF(CR29=16,CJ29,0)+IF(CR30=16,CJ30,0)+IF(CR31=16,CJ31,0)+IF(CR32=16,CJ32,0)+IF(CR33=16,CJ33,0)+IF(CR34=16,CJ34,0)+IF(CR35=16,CJ35,0)+IF(CR36=16,CJ36,0)+IF(CR37=16,CJ37,0)+IF(CR38=16,CJ38,0)+IF(CR39=16,CJ39,0)+DW25</f>
        <v>#VALUE!</v>
      </c>
      <c r="DW25" s="99" t="e">
        <f>IF(CR40=16,CJ40,0)+IF(CR41=16,CJ41,0)+IF(CR42=16,CJ42,0)+IF(CR43=16,CJ43,0)+IF(CR44=16,CJ44,0)+IF(CR45=16,CJ45,0)+IF(CR46=16,CJ46,0)+IF(CR47=16,CJ47,0)+IF(CR48=16,CJ48,0)+IF(CR49=16,CJ49,0)+IF(CR50=16,CJ50,0)+IF(CR51=16,CJ51,0)+IF(CR52=16,CJ52,0)+IF(CR53=16,CJ53,0)+IF(CR54=16,CJ54,0)+IF(CR55=16,CJ55,0)+IF(CR56=16,CJ56,0)+IF(CR57=16,CJ57,0)+IF(CR58=16,CJ58,0)+IF(CR59=16,CJ59,0)+IF(CR60=16,CJ60,0)+IF(CR61=16,CJ61,0)+IF(CR62=16,CJ62,0)+IF(CR63=16,CJ63,0)+IF(CR64=16,CJ64,0)+IF(CR65=16,CJ65,0)+IF(CR66=16,CJ66,0)+IF(CR67=16,CJ67,0)+IF(CR68=16,CJ68,0)+IF(CR69=16,CJ69,0)</f>
        <v>#VALUE!</v>
      </c>
    </row>
    <row r="26" spans="1:127">
      <c r="A26" s="97" t="str">
        <f>[2]DB!A26</f>
        <v>Select</v>
      </c>
      <c r="B26" s="1">
        <f>[2]DB!B26</f>
        <v>50</v>
      </c>
      <c r="C26" s="1">
        <f>[2]DB!D26</f>
        <v>0</v>
      </c>
      <c r="D26" s="1">
        <f>IF(OR(Rækker!AX10="Disket",I26&gt;5,C26=1),1,0)</f>
        <v>0</v>
      </c>
      <c r="E26" s="1">
        <f>[2]DB!F26</f>
        <v>0</v>
      </c>
      <c r="F26" s="1">
        <f>IF(OR(Rækker!AX10="Udmeldt",E26=1),1,0)</f>
        <v>0</v>
      </c>
      <c r="G26" s="1">
        <f>[2]DB!I26</f>
        <v>0</v>
      </c>
      <c r="H26" s="1">
        <f>IF(Rækker!AX10="MR",1,0)</f>
        <v>0</v>
      </c>
      <c r="I26" s="1">
        <f t="shared" si="10"/>
        <v>0</v>
      </c>
      <c r="J26" s="1">
        <f>[2]DB!L26</f>
        <v>0</v>
      </c>
      <c r="K26" s="1">
        <f>IF(Rækker!AX10="Res",1,0)</f>
        <v>0</v>
      </c>
      <c r="L26" s="1">
        <f t="shared" si="11"/>
        <v>0</v>
      </c>
      <c r="M26" s="1" t="s">
        <v>90</v>
      </c>
      <c r="N26" s="100">
        <f>[2]DB!AZ26</f>
        <v>15</v>
      </c>
      <c r="O26" s="98" t="str">
        <f>[2]DB!BB26</f>
        <v>Stoke</v>
      </c>
      <c r="P26" s="1">
        <f>IF(O26=A10,B10,0)+IF(O26=A11,B11,0)+IF(O26=A12,B12,0)+IF(O26=A13,B13,0)+IF(O26=A14,B14,0)+IF(O26=A15,B15,0)+IF(O26=A16,B16,0)+IF(O26=A17,B17,0)+IF(O26=A18,B18,0)+IF(O26=A19,B19,0)+IF(O26=A20,B20,0)+IF(O26=A21,B21,0)+IF(O26=A22,B22,0)+IF(O26=A23,B23,0)+IF(O26=A24,B24,0)+IF(O26=A25,B25,0)+IF(O26=A26,B26,0)+IF(O26=A27,B27,0)+IF(O26=A28,B28,0)+IF(O26=A29,B29,0)</f>
        <v>54</v>
      </c>
      <c r="Q26" s="1">
        <f>[2]DB!BF26</f>
        <v>0</v>
      </c>
      <c r="R26" s="1">
        <f>IF(O26=A10,D10,0)+IF(O26=A11,D11,0)+IF(O26=A12,D12,0)+IF(O26=A13,D13,0)+IF(O26=A14,D14,0)+IF(O26=A15,D15,0)+IF(O26=A16,D16,0)+IF(O26=A17,D17,0)+IF(O26=A18,D18,0)+IF(O26=A19,D19,0)+IF(O26=A20,D20,0)+IF(O26=A21,D21,0)+IF(O26=A22,D22,0)+IF(O26=A23,D23,0)+IF(O26=A24,D24,0)+IF(O26=A25,D25,0)+IF(O26=A26,D26,0)+IF(O26=A27,D27,0)+IF(O26=A28,D28,0)+IF(O26=A29,D29,0)</f>
        <v>0</v>
      </c>
      <c r="S26" s="1">
        <f>[2]DB!BG26</f>
        <v>0</v>
      </c>
      <c r="T26" s="1">
        <f>IF(O26=A10,F10,0)+IF(O26=A11,F11,0)+IF(O26=A12,F12,0)+IF(O26=A13,F13,0)+IF(O26=A14,F14,0)+IF(O26=A15,F15,0)+IF(O26=A16,F16,0)+IF(O26=A17,F17,0)+IF(O26=A18,F18,0)+IF(O26=A19,F19,0)+IF(O26=A20,F20,0)+IF(O26=A21,F21,0)+IF(O26=A22,F22,0)+IF(O26=A23,F23,0)+IF(O26=A24,F24,0)+IF(O26=A25,F25,0)+IF(O26=A26,F26,0)+IF(O26=A27,F27,0)+IF(O26=A28,F28,0)+IF(O26=A29,F29,0)</f>
        <v>0</v>
      </c>
      <c r="U26" s="1">
        <f>[2]DB!BH26</f>
        <v>0</v>
      </c>
      <c r="V26" s="1">
        <f>IF(O26=A10,H10,0)+IF(O26=A11,H11,0)+IF(O26=A12,H12,0)+IF(O26=A13,H13,0)+IF(O26=A14,H14,0)+IF(O26=A15,H15,0)+IF(O26=A16,H16,0)+IF(O26=A17,H17,0)+IF(O26=A18,H18,0)+IF(O26=A19,H19,0)+IF(O26=A20,H20,0)+IF(O26=A21,H21,0)+IF(O26=A22,H22,0)+IF(O26=A23,H23,0)+IF(O26=A24,H24,0)+IF(O26=A25,H25,0)+IF(O26=A26,H26,0)+IF(O26=A27,H27,0)+IF(O26=A28,H28,0)+IF(O26=A29,H29,0)</f>
        <v>0</v>
      </c>
      <c r="W26" s="1">
        <f t="shared" si="12"/>
        <v>0</v>
      </c>
      <c r="X26" s="1">
        <f>[2]DB!BI26</f>
        <v>0</v>
      </c>
      <c r="Y26" s="1">
        <f>IF(O26=A10,K10,0)+IF(O26=A11,K11,0)+IF(O26=A12,K12,0)+IF(O26=A13,K13,0)+IF(O26=A14,K14,0)+IF(O26=A15,K15,0)+IF(O26=A16,K16,0)+IF(O26=A17,K17,0)+IF(O26=A18,K18,0)+IF(O26=A19,K19,0)+IF(O26=A20,K20,0)+IF(O26=A21,K21,0)+IF(O26=A22,K22,0)+IF(O26=A23,K23,0)+IF(O26=A24,K24,0)+IF(O26=A25,K25,0)+IF(O26=A26,K26,0)+IF(O26=A27,K27,0)+IF(O26=A28,K28,0)+IF(O26=A29,K29,0)</f>
        <v>0</v>
      </c>
      <c r="Z26" s="1">
        <f t="shared" si="13"/>
        <v>0</v>
      </c>
      <c r="AA26" s="1">
        <f>[2]DB!BJ26</f>
        <v>72</v>
      </c>
      <c r="AB26" s="1">
        <f>RANK(AA26,AA10:AA29,0)</f>
        <v>5</v>
      </c>
      <c r="AC26" s="1" t="str">
        <f>'1. Division'!AL23</f>
        <v/>
      </c>
      <c r="AD26" s="1" t="e">
        <f t="shared" si="1"/>
        <v>#VALUE!</v>
      </c>
      <c r="AE26" s="1" t="e">
        <f>RANK(AD26,AD10:AD29,0)</f>
        <v>#VALUE!</v>
      </c>
      <c r="AF26" s="1">
        <f>[2]DB!BK26</f>
        <v>24</v>
      </c>
      <c r="AG26" s="1">
        <f>RANK(AF26,AF10:AF29,0)</f>
        <v>20</v>
      </c>
      <c r="AH26" s="1" t="str">
        <f>'1. Division'!AL29</f>
        <v/>
      </c>
      <c r="AI26" s="1" t="e">
        <f t="shared" si="2"/>
        <v>#VALUE!</v>
      </c>
      <c r="AJ26" s="1" t="e">
        <f>RANK(AI26,AI10:AI29,0)</f>
        <v>#VALUE!</v>
      </c>
      <c r="AK26" s="1">
        <f>[2]DB!BL26</f>
        <v>93</v>
      </c>
      <c r="AL26" s="1">
        <f>RANK(AK26,AK10:AK29,0)</f>
        <v>14</v>
      </c>
      <c r="AM26" s="1" t="str">
        <f>'1. Division'!AL35</f>
        <v/>
      </c>
      <c r="AN26" s="1" t="e">
        <f t="shared" si="3"/>
        <v>#VALUE!</v>
      </c>
      <c r="AO26" s="1" t="e">
        <f>RANK(AN26,AN10:AN29,0)</f>
        <v>#VALUE!</v>
      </c>
      <c r="AP26" s="1">
        <f t="shared" si="14"/>
        <v>39</v>
      </c>
      <c r="AQ26" s="1" t="e">
        <f t="shared" si="15"/>
        <v>#VALUE!</v>
      </c>
      <c r="AR26" s="1">
        <f>[2]DB!BA26</f>
        <v>17</v>
      </c>
      <c r="AS26" s="1" t="e">
        <f>RANK(AQ26,AQ10:AQ29,1)+AT26</f>
        <v>#VALUE!</v>
      </c>
      <c r="AT26" s="1" t="e">
        <f>IF(AQ26=AQ10,IF(AD26=AD10,IF(AI26=AI10,IF(AN26=AN10,0,IF(AN26&lt;AN10,1,0)),IF(AI26&lt;AI10,1,0)),IF(AD26&lt;AD10,1,0)),0)+IF(AQ26=AQ11,IF(AD26=AD11,IF(AI26=AI11,IF(AN26=AN11,0,IF(AN26&lt;AN11,1,0)),IF(AI26&lt;AI11,1,0)),IF(AD26&lt;AD11,1,0)),0)+IF(AQ26=AQ12,IF(AD26=AD12,IF(AI26=AI12,IF(AN26=AN12,0,IF(AN26&lt;AN12,1,0)),IF(AI26&lt;AI12,1,0)),IF(AD26&lt;AD12,1,0)),0)+IF(AQ26=AQ13,IF(AD26=AD13,IF(AI26=AI13,IF(AN26=AN13,0,IF(AN26&lt;AN13,1,0)),IF(AI26&lt;AI13,1,0)),IF(AD26&lt;AD13,1,0)),0)+IF(AQ26=AQ14,IF(AD26=AD14,IF(AI26=AI14,IF(AN26=AN14,0,IF(AN26&lt;AN14,1,0)),IF(AI26&lt;AI14,1,0)),IF(AD26&lt;AD14,1,0)),0)+IF(AQ26=AQ15,IF(AD26=AD15,IF(AI26=AI15,IF(AN26=AN15,0,IF(AN26&lt;AN15,1,0)),IF(AI26&lt;AI15,1,0)),IF(AD26&lt;AD15,1,0)),0)+IF(AQ26=AQ16,IF(AD26=AD16,IF(AI26=AI16,IF(AN26=AN16,0,IF(AN26&lt;AN16,1,0)),IF(AI26&lt;AI16,1,0)),IF(AD26&lt;AD16,1,0)),0)+AU26+AV26</f>
        <v>#VALUE!</v>
      </c>
      <c r="AU26" s="1" t="e">
        <f>IF(AQ26=AQ17,IF(AD26=AD17,IF(AI26=AI17,IF(AN26=AN17,0,IF(AN26&lt;AN17,1,0)),IF(AI26&lt;AI17,1,0)),IF(AD26&lt;AD17,1,0)),0)+IF(AQ26=AQ18,IF(AD26=AD18,IF(AI26=AI18,IF(AN26=AN18,0,IF(AN26&lt;AN18,1,0)),IF(AI26&lt;AI18,1,0)),IF(AD26&lt;AD18,1,0)),0)+IF(AQ26=AQ19,IF(AD26=AD19,IF(AI26=AI19,IF(AN26=AN19,0,IF(AN26&lt;AN19,1,0)),IF(AI26&lt;AI19,1,0)),IF(AD26&lt;AD19,1,0)),0)+IF(AQ26=AQ20,IF(AD26=AD20,IF(AI26=AI20,IF(AN26=AN20,0,IF(AN26&lt;AN20,1,0)),IF(AI26&lt;AI20,1,0)),IF(AD26&lt;AD20,1,0)),0)+IF(AQ26=AQ21,IF(AD26=AD21,IF(AI26=AI21,IF(AN26=AN21,0,IF(AN26&lt;AN21,1,0)),IF(AI26&lt;AI21,1,0)),IF(AD26&lt;AD21,1,0)),0)+IF(AQ26=AQ22,IF(AD26=AD22,IF(AI26=AI22,IF(AN26=AN22,0,IF(AN26&lt;AN22,1,0)),IF(AI26&lt;AI22,1,0)),IF(AD26&lt;AD22,1,0)),0)+IF(AQ26=AQ23,IF(AD26=AD23,IF(AI26=AI23,IF(AN26=AN23,0,IF(AN26&lt;AN23,1,0)),IF(AI26&lt;AI23,1,0)),IF(AD26&lt;AD23,1,0)),0)</f>
        <v>#VALUE!</v>
      </c>
      <c r="AV26" s="1" t="e">
        <f>IF(AQ26=AQ24,IF(AD26=AD24,IF(AI26=AI24,IF(AN26=AN24,0,IF(AN26&lt;AN24,1,0)),IF(AI26&lt;AI24,1,0)),IF(AD26&lt;AD24,1,0)),0)+IF(AQ26=AQ25,IF(AD26=AD25,IF(AI26=AI25,IF(AN26=AN25,0,IF(AN26&lt;AN25,1,0)),IF(AI26&lt;AI25,1,0)),IF(AD26&lt;AD25,1,0)),0)+IF(AQ26=AQ26,IF(AD26=AD26,IF(AI26=AI26,IF(AN26=AN26,0,IF(AN26&lt;AN26,1,0)),IF(AI26&lt;AI26,1,0)),IF(AD26&lt;AD26,1,0)),0)+IF(AQ26=AQ27,IF(AD26=AD27,IF(AI26=AI27,IF(AN26=AN27,0,IF(AN26&lt;AN27,1,0)),IF(AI26&lt;AI27,1,0)),IF(AD26&lt;AD27,1,0)),0)+IF(AQ26=AQ28,IF(AD26=AD28,IF(AI26=AI28,IF(AN26=AN28,0,IF(AN26&lt;AN28,1,0)),IF(AI26&lt;AI28,1,0)),IF(AD26&lt;AD28,1,0)),0)+IF(AQ26=AQ29,IF(AD26=AD29,IF(AI26=AI29,IF(AN26=AN29,0,IF(AN26&lt;AN29,1,0)),IF(AI26&lt;AI29,1,0)),IF(AD26&lt;AD29,1,0)),0)</f>
        <v>#VALUE!</v>
      </c>
      <c r="AW26" s="1" t="e">
        <f>IF(AND(AS26=AS10,P26&gt;P10),1,0)+IF(AND(AS26=AS11,P26&gt;P11),1,0)+IF(AND(AS26=AS12,P26&gt;P12),1,0)+IF(AND(AS26=AS13,P26&gt;P13),1,0)+IF(AND(AS26=AS14,P26&gt;P14),1,0)+IF(AND(AS26=AS15,P26&gt;P15),1,0)+IF(AND(AS26=AS16,P26&gt;P16),1,0)+IF(AND(AS26=AS17,P26&gt;P17),1,0)+IF(AND(AS26=AS18,P26&gt;P18),1,0)+IF(AND(AS26=AS19,P26&gt;P19),1,0)+IF(AND(AS26=AS20,P26&gt;P20),1,0)+IF(AND(AS26=AS21,P26&gt;P21),1,0)+IF(AND(AS26=AS22,P26&gt;P22),1,0)+IF(AND(AS26=AS23,P26&gt;P23),1,0)+IF(AND(AS26=AS24,P26&gt;P24),1,0)+IF(AND(AS26=AS25,P26&gt;P25),1,0)+IF(AND(AS26=AS26,P26&gt;P26),1,0)+IF(AND(AS26=AS27,P26&gt;P27),1,0)+IF(AND(AS26=AS28,P26&gt;P28),1,0)+IF(AND(AS26=AS29,P26&gt;P29),1,0)+AS26</f>
        <v>#VALUE!</v>
      </c>
      <c r="AX26" s="1" t="e">
        <f t="shared" si="16"/>
        <v>#VALUE!</v>
      </c>
      <c r="AY26" s="1" t="e">
        <f>IF(OR(R26=1,T26=1),0,IF(RANK(AX26,AX10:AX71,0)=1,10,IF(RANK(AX26,AX10:AX71,0)=2,5,IF(RANK(AX26,AX10:AX71,0)=3,4,IF(RANK(AX26,AX10:AX71,0)=4,3,IF(RANK(AX26,AX10:AX71,0)=5,2,0))))))</f>
        <v>#VALUE!</v>
      </c>
      <c r="AZ26" s="100" t="e">
        <f>IF(AW10=17,AR10,0)+IF(AW11=17,AR11,0)+IF(AW12=17,AR12,0)+IF(AW13=17,AR13,0)+IF(AW14=17,AR14,0)+IF(AW15=17,AR15,0)+IF(AW16=17,AR16,0)+IF(AW17=17,AR17,0)+IF(AW18=17,AR18,0)+IF(AW19=17,AR19,0)+IF(AW20=17,AR20,0)+IF(AW21=17,AR21,0)+IF(AW22=17,AR22,0)+IF(AW23=17,AR23,0)+IF(AW24=17,AR24,0)+IF(AW25=17,AR25,0)+IF(AW26=17,AR26,0)+IF(AW27=17,AR27,0)+IF(AW28=17,AR28,0)+IF(AW29=17,AR29,0)</f>
        <v>#VALUE!</v>
      </c>
      <c r="BA26" s="98" t="e">
        <f>IF(AW10=17,AS10,0)+IF(AW11=17,AS11,0)+IF(AW12=17,AS12,0)+IF(AW13=17,AS13,0)+IF(AW14=17,AS14,0)+IF(AW15=17,AS15,0)+IF(AW16=17,AS16,0)+IF(AW17=17,AS17,0)+IF(AW18=17,AS18,0)+IF(AW19=17,AS19,0)+IF(AW20=17,AS20,0)+IF(AW21=17,AS21,0)+IF(AW22=17,AS22,0)+IF(AW23=17,AS23,0)+IF(AW24=17,AS24,0)+IF(AW25=17,AS25,0)+IF(AW26=17,AS26,0)+IF(AW27=17,AS27,0)+IF(AW28=17,AS28,0)+IF(AW29=17,AS29,0)</f>
        <v>#VALUE!</v>
      </c>
      <c r="BB26" s="98" t="e">
        <f>IF(AW10=17,O10,IF(AW11=17,O11,IF(AW12=17,O12,IF(AW13=17,O13,IF(AW14=17,O14,IF(AW15=17,O15,IF(AW16=17,O16,BC26)))))))</f>
        <v>#VALUE!</v>
      </c>
      <c r="BC26" s="98" t="e">
        <f>IF(AW17=17,O17,IF(AW18=17,O18,IF(AW19=17,O19,IF(AW20=17,O20,IF(AW21=17,O21,IF(AW22=17,O22,IF(AW23=17,O23,BD26)))))))</f>
        <v>#VALUE!</v>
      </c>
      <c r="BD26" s="98" t="e">
        <f>IF(AW24=17,O24,IF(AW25=17,O25,IF(AW26=17,O26,IF(AW27=17,O27,IF(AW28=17,O28,IF(AW29=17,O29,""))))))</f>
        <v>#VALUE!</v>
      </c>
      <c r="BE26" s="98" t="e">
        <f>IF(AW10=17,P10,0)+IF(AW11=17,P11,0)+IF(AW12=17,P12,0)+IF(AW13=17,P13,0)+IF(AW14=17,P14,0)+IF(AW15=17,P15,0)+IF(AW16=17,P16,0)+IF(AW17=17,P17,0)+IF(AW18=17,P18,0)+IF(AW19=17,P19,0)+IF(AW20=17,P20,0)+IF(AW21=17,P21,0)+IF(AW22=17,P22,0)+IF(AW23=17,P23,0)+IF(AW24=17,P24,0)+IF(AW25=17,P25,0)+IF(AW26=17,P26,0)+IF(AW27=17,P27,0)+IF(AW28=17,P28,0)+IF(AW29=17,P29,0)</f>
        <v>#VALUE!</v>
      </c>
      <c r="BF26" s="98" t="e">
        <f>IF(AW10=17,R10,0)+IF(AW11=17,R11,0)+IF(AW12=17,R12,0)+IF(AW13=17,R13,0)+IF(AW14=17,R14,0)+IF(AW15=17,R15,0)+IF(AW16=17,R16,0)+IF(AW17=17,R17,0)+IF(AW18=17,R18,0)+IF(AW19=17,R19,0)+IF(AW20=17,R20,0)+IF(AW21=17,R21,0)+IF(AW22=17,R22,0)+IF(AW23=17,R23,0)+IF(AW24=17,R24,0)+IF(AW25=17,R25,0)+IF(AW26=17,R26,0)+IF(AW27=17,R27,0)+IF(AW28=17,R28,0)+IF(AW29=17,R29,0)</f>
        <v>#VALUE!</v>
      </c>
      <c r="BG26" s="98" t="e">
        <f>IF(AW10=17,T10,0)+IF(AW11=17,T11,0)+IF(AW12=17,T12,0)+IF(AW13=17,T13,0)+IF(AW14=17,T14,0)+IF(AW15=17,T15,0)+IF(AW16=17,T16,0)+IF(AW17=17,T17,0)+IF(AW18=17,T18,0)+IF(AW19=17,T19,0)+IF(AW20=17,T20,0)+IF(AW21=17,T21,0)+IF(AW22=17,T22,0)+IF(AW23=17,T23,0)+IF(AW24=17,T24,0)+IF(AW25=17,T25,0)+IF(AW26=17,T26,0)+IF(AW27=17,T27,0)+IF(AW28=17,T28,0)+IF(AW29=17,T29,0)</f>
        <v>#VALUE!</v>
      </c>
      <c r="BH26" s="98" t="e">
        <f>IF(AW10=17,W10,0)+IF(AW11=17,W11,0)+IF(AW12=17,W12,0)+IF(AW13=17,W13,0)+IF(AW14=17,W14,0)+IF(AW15=17,W15,0)+IF(AW16=17,W16,0)+IF(AW17=17,W17,0)+IF(AW18=17,W18,0)+IF(AW19=17,W19,0)+IF(AW20=17,W20,0)+IF(AW21=17,W21,0)+IF(AW22=17,W22,0)+IF(AW23=17,W23,0)+IF(AW24=17,W24,0)+IF(AW25=17,W25,0)+IF(AW26=17,W26,0)+IF(AW27=17,W27,0)+IF(AW28=17,W28,0)+IF(AW29=17,W29,0)</f>
        <v>#VALUE!</v>
      </c>
      <c r="BI26" s="98" t="e">
        <f>IF(AW10=17,Z10,0)+IF(AW11=17,Z11,0)+IF(AW12=17,Z12,0)+IF(AW13=17,Z13,0)+IF(AW14=17,Z14,0)+IF(AW15=17,Z15,0)+IF(AW16=17,Z16,0)+IF(AW17=17,Z17,0)+IF(AW18=17,Z18,0)+IF(AW19=17,Z19,0)+IF(AW20=17,Z20,0)+IF(AW21=17,Z21,0)+IF(AW22=17,Z22,0)+IF(AW23=17,Z23,0)+IF(AW24=17,Z24,0)+IF(AW25=17,Z25,0)+IF(AW26=17,Z26,0)+IF(AW27=17,Z27,0)+IF(AW28=17,Z28,0)+IF(AW29=17,Z29,0)</f>
        <v>#VALUE!</v>
      </c>
      <c r="BJ26" s="98" t="e">
        <f>IF(AW10=17,AD10,0)+IF(AW11=17,AD11,0)+IF(AW12=17,AD12,0)+IF(AW13=17,AD13,0)+IF(AW14=17,AD14,0)+IF(AW15=17,AD15,0)+IF(AW16=17,AD16,0)+IF(AW17=17,AD17,0)+IF(AW18=17,AD18,0)+IF(AW19=17,AD19,0)+IF(AW20=17,AD20,0)+IF(AW21=17,AD21,0)+IF(AW22=17,AD22,0)+IF(AW23=17,AD23,0)+IF(AW24=17,AD24,0)+IF(AW25=17,AD25,0)+IF(AW26=17,AD26,0)+IF(AW27=17,AD27,0)+IF(AW28=17,AD28,0)+IF(AW29=17,AD29,0)</f>
        <v>#VALUE!</v>
      </c>
      <c r="BK26" s="98" t="e">
        <f>IF(AW10=17,AI10,0)+IF(AW11=17,AI11,0)+IF(AW12=17,AI12,0)+IF(AW13=17,AI13,0)+IF(AW14=17,AI14,0)+IF(AW15=17,AI15,0)+IF(AW16=17,AI16,0)+IF(AW17=17,AI17,0)+IF(AW18=17,AI18,0)+IF(AW19=17,AI19,0)+IF(AW20=17,AI20,0)+IF(AW21=17,AI21,0)+IF(AW22=17,AI22,0)+IF(AW23=17,AI23,0)+IF(AW24=17,AI24,0)+IF(AW25=17,AI25,0)+IF(AW26=17,AI26,0)+IF(AW27=17,AI27,0)+IF(AW28=17,AI28,0)+IF(AW29=17,AI29,0)</f>
        <v>#VALUE!</v>
      </c>
      <c r="BL26" s="99" t="e">
        <f>IF(AW10=17,AN10,0)+IF(AW11=17,AN11,0)+IF(AW12=17,AN12,0)+IF(AW13=17,AN13,0)+IF(AW14=17,AN14,0)+IF(AW15=17,AN15,0)+IF(AW16=17,AN16,0)+IF(AW17=17,AN17,0)+IF(AW18=17,AN18,0)+IF(AW19=17,AN19,0)+IF(AW20=17,AN20,0)+IF(AW21=17,AN21,0)+IF(AW22=17,AN22,0)+IF(AW23=17,AN23,0)+IF(AW24=17,AN24,0)+IF(AW25=17,AN25,0)+IF(AW26=17,AN26,0)+IF(AW27=17,AN27,0)+IF(AW28=17,AN28,0)+IF(AW29=17,AN29,0)</f>
        <v>#VALUE!</v>
      </c>
      <c r="BM26" s="98" t="str">
        <f>[2]DB!CX26</f>
        <v>LPHJ</v>
      </c>
      <c r="BN26" s="98">
        <f>IF(BM26=O10,P10,0)+IF(BM26=O11,P11,0)+IF(BM26=O12,P12,0)+IF(BM26=O13,P13,0)+IF(BM26=O14,P14,0)+IF(BM26=O15,P15,0)+IF(BM26=O16,P16,0)+IF(BM26=O17,P17,0)+IF(BM26=O18,P18,0)+IF(BM26=O19,P19,0)+IF(BM26=O20,P20,0)+IF(BM26=O21,P21,0)+IF(BM26=O22,P22,0)+IF(BM26=O23,P23,0)+IF(BM26=O24,P24,0)+IF(BM26=O25,P25,0)+IF(BM26=O26,P26,0)+IF(BM26=O27,P27,0)+IF(BM26=O28,P28,0)+IF(BM26=O29,P29,0)+IF(BM26=O31,P31,0)+IF(BM26=O32,P32,0)+IF(BM26=O33,P33,0)+IF(BM26=O34,P34,0)+IF(BM26=O35,P35,0)+IF(BM26=O36,P36,0)+IF(BM26=O37,P37,0)+IF(BM26=O38,P38,0)+IF(BM26=O39,P39,0)+IF(BM26=O40,P40,0)+BO26</f>
        <v>33</v>
      </c>
      <c r="BO26" s="98">
        <f>IF(BM26=O41,P41,0)+IF(BM26=O42,P42,0)+IF(BM26=O43,P43,0)+IF(BM26=O44,P44,0)+IF(BM26=O45,P45,0)+IF(BM26=O46,P46,0)+IF(BM26=O47,P47,0)+IF(BM26=O48,P48,0)+IF(BM26=O49,P49,0)+IF(BM26=O50,P50,0)+IF(BM26=O52,P52,0)+IF(BM26=O53,P53,0)+IF(BM26=O54,P54,0)+IF(BM26=O55,P55,0)+IF(BM26=O56,P56,0)+IF(BM26=O57,P57,0)+IF(BM26=O58,P58,0)+IF(BM26=O59,P59,0)+IF(BM26=O60,P60,0)+IF(BM26=O61,P61,0)+IF(BM26=O62,P62,0)+IF(BM26=O63,P63,0)+IF(BM26=O64,P64,0)+IF(BM26=O65,P65,0)+IF(BM26=O66,P66,0)+IF(BM26=O67,P67,0)+IF(BM26=O68,P68,0)+IF(BM26=O69,P69,0)+IF(BM26=O70,P70,0)+IF(BM26=O71,P71,0)</f>
        <v>33</v>
      </c>
      <c r="BP26" s="98">
        <f>[2]DB!DF26</f>
        <v>0</v>
      </c>
      <c r="BQ26" s="98">
        <f>IF(BM26=O10,R10,0)+IF(BM26=O11,R11,0)+IF(BM26=O12,R12,0)+IF(BM26=O13,R13,0)+IF(BM26=O14,R14,0)+IF(BM26=O15,R15,0)+IF(BM26=O16,R16,0)+IF(BM26=O17,R17,0)+IF(BM26=O18,R18,0)+IF(BM26=O19,R19,0)+IF(BM26=O20,R20,0)+IF(BM26=O21,R21,0)+IF(BM26=O22,R22,0)+IF(BM26=O23,R23,0)+IF(BM26=O24,R24,0)+IF(BM26=O25,R25,0)+IF(BM26=O26,R26,0)+IF(BM26=O27,R27,0)+IF(BM26=O28,R28,0)+IF(BM26=O29,R29,0)+IF(BM26=O31,R31,0)+IF(BM26=O32,R32,0)+IF(BM26=O33,R33,0)+IF(BM26=O34,R34,0)+IF(BM26=O35,R35,0)+IF(BM26=O36,R36,0)+IF(BM26=O37,R37,0)+IF(BM26=O38,R38,0)+IF(BM26=O39,R39,0)+IF(BM26=O40,R40,0)+BR26</f>
        <v>0</v>
      </c>
      <c r="BR26" s="98">
        <f>IF(BM26=O41,R41,0)+IF(BM26=O42,R42,0)+IF(BM26=O43,R43,0)+IF(BM26=O44,R44,0)+IF(BM26=O45,R45,0)+IF(BM26=O46,R46,0)+IF(BM26=O47,R47,0)+IF(BM26=O48,R48,0)+IF(BM26=O49,R49,0)+IF(BM26=O50,R50,0)+IF(BM26=O52,R52,0)+IF(BM26=O53,R53,0)+IF(BM26=O54,R54,0)+IF(BM26=O55,R55,0)+IF(BM26=O56,R56,0)+IF(BM26=O57,R57,0)+IF(BM26=O58,R58,0)+IF(BM26=O59,R59,0)+IF(BM26=O60,R60,0)+IF(BM26=O61,R61,0)+IF(BM26=O62,R62,0)+IF(BM26=O63,R63,0)+IF(BM26=O64,R64,0)+IF(BM26=O65,R65,0)+IF(BM26=O66,R66,0)+IF(BM26=O67,R67,0)+IF(BM26=O68,R68,0)+IF(BM26=O69,R69,0)+IF(BM26=O70,R70,0)+IF(BM26=O71,R71,0)</f>
        <v>0</v>
      </c>
      <c r="BS26" s="98">
        <v>0</v>
      </c>
      <c r="BT26" s="98">
        <f>IF(BM26=O10,T10,0)+IF(BM26=O11,T11,0)+IF(BM26=O12,T12,0)+IF(BM26=O13,T13,0)+IF(BM26=O14,T14,0)+IF(BM26=O15,T15,0)+IF(BM26=O16,T16,0)+IF(BM26=O17,T17,0)+IF(BM26=O18,T18,0)+IF(BM26=O19,T19,0)+IF(BM26=O20,T20,0)+IF(BM26=O21,T21,0)+IF(BM26=O22,T22,0)+IF(BM26=O23,T23,0)+IF(BM26=O24,T24,0)+IF(BM26=O25,T25,0)+IF(BM26=O26,T26,0)+IF(BM26=O27,T27,0)+IF(BM26=O28,T28,0)+IF(BM26=O29,T29,0)+IF(BM26=O31,T31,0)+IF(BM26=O32,T32,0)+IF(BM26=O33,T33,0)+IF(BM26=O34,T34,0)+IF(BM26=O35,T35,0)+IF(BM26=O36,T36,0)+IF(BM26=O37,T37,0)+IF(BM26=O38,T38,0)+IF(BM26=O39,T39,0)+IF(BM26=O40,T40,0)+BU26</f>
        <v>0</v>
      </c>
      <c r="BU26" s="98">
        <f>IF(BM26=O41,T41,0)+IF(BM26=O42,T42,0)+IF(BM26=O43,T43,0)+IF(BM26=O44,T44,0)+IF(BM26=O45,T45,0)+IF(BM26=O46,T46,0)+IF(BM26=O47,T47,0)+IF(BM26=O48,T48,0)+IF(BM26=O49,T49,0)+IF(BM26=O50,T50,0)+IF(BM26=O52,T52,0)+IF(BM26=O53,T53,0)+IF(BM26=O54,T54,0)+IF(BM26=O55,T55,0)+IF(BM26=O56,T56,0)+IF(BM26=O57,T57,0)+IF(BM26=O58,T58,0)+IF(BM26=O59,T59,0)+IF(BM26=O60,T60,0)+IF(BM26=O61,T61,0)+IF(BM26=O62,T62,0)+IF(BM26=O63,T63,0)+IF(BM26=O64,T64,0)+IF(BM26=O65,T65,0)+IF(BM26=O66,T66,0)+IF(BM26=O67,T67,0)+IF(BM26=O68,T68,0)+IF(BM26=O69,T69,0)+IF(BM26=O70,T70,0)+IF(BM26=O71,T71,0)</f>
        <v>0</v>
      </c>
      <c r="BV26" s="98">
        <f>[2]DB!DJ26</f>
        <v>10</v>
      </c>
      <c r="BW26" s="98" t="e">
        <f>IF(AND(BQ26=0,BT26=0),IF(BM26=O10,AY10,0)+IF(BM26=O11,AY11,0)+IF(BM26=O12,AY12,0)+IF(BM26=O13,AY13,0)+IF(BM26=O14,AY14,0)+IF(BM26=O15,AY15,0)+IF(BM26=O16,AY16,0)+IF(BM26=O17,AY17,0)+IF(BM26=O18,AY18,0)+IF(BM26=O19,AY19,0)+IF(BM26=O20,AY20,0)+IF(BM26=O21,AY21,0)+IF(BM26=O22,AY22,0)+IF(BM26=O23,AY23,0)+IF(BM26=O24,AY24,0)+IF(BM26=O25,AY25,0)+IF(BM26=O26,AY26,0)+IF(BM26=O27,AY27,0)+IF(BM26=O28,AY28,0)+IF(BM26=O29,AY29,0)+IF(BM26=O31,AY31,0)+IF(BM26=O32,AY32,0)+IF(BM26=O33,AY33,0)+IF(BM26=O34,AY34,0)+IF(BM26=O35,AY35,0)+IF(BM26=O36,AY36,0)+IF(BM26=O37,AY37,0)+IF(BM26=O38,AY38,0)+IF(BM26=O39,AY39,0)+IF(BM26=O40,AY40,0)+BX26,0)</f>
        <v>#VALUE!</v>
      </c>
      <c r="BX26" s="98" t="e">
        <f>IF(BM26=O41,AY41,0)+IF(BM26=O42,AY42,0)+IF(BM26=O43,AY43,0)+IF(BM26=O44,AY44,0)+IF(BM26=O45,AY45,0)+IF(BM26=O46,AY46,0)+IF(BM26=O47,AY47,0)+IF(BM26=O48,AY48,0)+IF(BM26=O49,AY49,0)+IF(BM26=O50,AY50,0)+IF(BM26=O52,AY52,0)+IF(BM26=O53,AY53,0)+IF(BM26=O54,AY54,0)+IF(BM26=O55,AY55,0)+IF(BM26=O56,AY56,0)+IF(BM26=O57,AY57,0)+IF(BM26=O58,AY58,0)+IF(BM26=O59,AY59,0)+IF(BM26=O60,AY60,0)+IF(BM26=O61,AY61,0)+IF(BM26=O62,AY62,0)+IF(BM26=O63,AY63,0)+IF(BM26=O64,AY64,0)+IF(BM26=O65,AY65,0)+IF(BM26=O66,AY66,0)+IF(BM26=O67,AY67,0)+IF(BM26=O68,AY68,0)+IF(BM26=O69,AY69,0)+IF(BM26=O70,AY70,0)+IF(BM26=O71,AY71,0)</f>
        <v>#VALUE!</v>
      </c>
      <c r="BY26" s="98">
        <f>[2]DB!DL26</f>
        <v>1</v>
      </c>
      <c r="BZ26" s="98" t="e">
        <f t="shared" si="4"/>
        <v>#VALUE!</v>
      </c>
      <c r="CA26" s="98">
        <f>[2]DB!DN26</f>
        <v>0</v>
      </c>
      <c r="CB26" s="98" t="e">
        <f t="shared" si="5"/>
        <v>#VALUE!</v>
      </c>
      <c r="CC26" s="98">
        <f>[2]DB!DP26</f>
        <v>1</v>
      </c>
      <c r="CD26" s="98" t="e">
        <f t="shared" si="6"/>
        <v>#VALUE!</v>
      </c>
      <c r="CE26" s="98">
        <f>[2]DB!DR26</f>
        <v>0</v>
      </c>
      <c r="CF26" s="98" t="e">
        <f t="shared" si="7"/>
        <v>#VALUE!</v>
      </c>
      <c r="CG26" s="98">
        <f>[2]DB!DT26</f>
        <v>0</v>
      </c>
      <c r="CH26" s="98" t="e">
        <f t="shared" si="8"/>
        <v>#VALUE!</v>
      </c>
      <c r="CI26" s="98">
        <f>[2]DB!DV26</f>
        <v>14</v>
      </c>
      <c r="CJ26" s="98" t="e">
        <f t="shared" si="17"/>
        <v>#VALUE!</v>
      </c>
      <c r="CK26" s="98" t="e">
        <f t="shared" si="18"/>
        <v>#VALUE!</v>
      </c>
      <c r="CL26" s="98" t="e">
        <f>RANK(CJ26,CJ10:CJ69,0)</f>
        <v>#VALUE!</v>
      </c>
      <c r="CM26" s="98" t="e">
        <f>IF(AND(CL26=CL10,CK26&lt;CK10),1,0)+IF(AND(CL26=CL11,CK26&lt;CK11),1,0)+IF(AND(CL26=CL12,CK26&lt;CK12),1,0)+IF(AND(CL26=CL13,CK26&lt;CK13),1,0)+IF(AND(CL26=CL14,CK26&lt;CK14),1,0)+IF(AND(CL26=CL15,CK26&lt;CK15),1,0)+IF(AND(CL26=CL16,CK26&lt;CK16),1,0)+IF(AND(CL26=CL17,CK26&lt;CK17),1,0)+IF(AND(CL26=CL18,CK26&lt;CK18),1,0)+IF(AND(CL26=CL19,CK26&lt;CK19),1,0)+IF(AND(CL26=CL20,CK26&lt;CK20),1,0)+IF(AND(CL26=CL21,CK26&lt;CK21),1,0)+IF(AND(CL26=CL22,CK26&lt;CK22),1,0)+IF(AND(CL26=CL23,CK26&lt;CK23),1,0)+IF(AND(CL26=CL24,CK26&lt;CK24),1,0)+IF(AND(CL26=CL25,CK26&lt;CK25),1,0)+IF(AND(CL26=CL26,CK26&lt;CK26),1,0)+IF(AND(CL26=CL27,CK26&lt;CK27),1,0)+IF(AND(CL26=CL28,CK26&lt;CK28),1,0)+IF(AND(CL26=CL29,CK26&lt;CK29),1,0)+CN26+CO26</f>
        <v>#VALUE!</v>
      </c>
      <c r="CN26" s="98" t="e">
        <f>IF(AND(CL26=CL30,CK26&lt;CK30),1,0)+IF(AND(CL26=CL31,CK26&lt;CK31),1,0)+IF(AND(CL26=CL32,CK26&lt;CK32),1,0)+IF(AND(CL26=CL33,CK26&lt;CK33),1,0)+IF(AND(CL26=CL34,CK26&lt;CK34),1,0)+IF(AND(CL26=CL35,CK26&lt;CK35),1,0)+IF(AND(CL26=CL36,CK26&lt;CK36),1,0)+IF(AND(CL26=CL37,CK26&lt;CK37),1,0)+IF(AND(CL26=CL38,CK26&lt;CK38),1,0)+IF(AND(CL26=CL39,CK26&lt;CK39),1,0)+IF(AND(CL26=CL40,CK26&lt;CK40),1,0)+IF(AND(CL26=CL41,CK26&lt;CK41),1,0)+IF(AND(CL26=CL42,CK26&lt;CK42),1,0)+IF(AND(CL26=CL43,CK26&lt;CK43),1,0)+IF(AND(CL26=CL44,CK26&lt;CK44),1,0)+IF(AND(CL26=CL45,CK26&lt;CK45),1,0)+IF(AND(CL26=CL46,CK26&lt;CK46),1,0)+IF(AND(CL26=CL47,CK26&lt;CK47),1,0)+IF(AND(CL26=CL48,CK26&lt;CK48),1,0)+IF(AND(CL26=CL49,CK26&lt;CK49),1,0)</f>
        <v>#VALUE!</v>
      </c>
      <c r="CO26" s="98" t="e">
        <f>IF(AND(CL26=CL50,CK26&lt;CK50),1,0)+IF(AND(CL26=CL51,CK26&lt;CK51),1,0)+IF(AND(CL26=CL52,CK26&lt;CK52),1,0)+IF(AND(CL26=CL53,CK26&lt;CK53),1,0)+IF(AND(CL26=CL54,CK26&lt;CK54),1,0)+IF(AND(CL26=CL55,CK26&lt;CK55),1,0)+IF(AND(CL26=CL56,CK26&lt;CK56),1,0)+IF(AND(CL26=CL57,CK26&lt;CK57),1,0)+IF(AND(CL26=CL58,CK26&lt;CK58),1,0)+IF(AND(CL26=CL59,CK26&lt;CK59),1,0)+IF(AND(CL26=CL60,CK26&lt;CK60),1,0)+IF(AND(CL26=CL61,CK26&lt;CK61),1,0)+IF(AND(CL26=CL62,CK26&lt;CK62),1,0)+IF(AND(CL26=CL63,CK26&lt;CK63),1,0)+IF(AND(CL26=CL64,CK26&lt;CK64),1,0)+IF(AND(CL26=CL65,CK26&lt;CK65),1,0)+IF(AND(CL26=CL66,CK26&lt;CK66),1,0)+IF(AND(CL26=CL67,CK26&lt;CK67),1,0)+IF(AND(CL26=CL68,CK26&lt;CK68),1,0)+IF(AND(CL26=CL69,CK26&lt;CK69),1,0)</f>
        <v>#VALUE!</v>
      </c>
      <c r="CP26" s="98">
        <f>[2]DB!CV26</f>
        <v>17</v>
      </c>
      <c r="CQ26" s="98" t="e">
        <f t="shared" si="9"/>
        <v>#VALUE!</v>
      </c>
      <c r="CR26" s="98" t="e">
        <f t="shared" si="19"/>
        <v>#VALUE!</v>
      </c>
      <c r="CS26" s="98" t="e">
        <f>IF(AND(CQ26=CQ10,BN26&gt;BN10),1,0)+IF(AND(CQ26=CQ11,BN26&gt;BN11),1,0)+IF(AND(CQ26=CQ12,BN26&gt;BN12),1,0)+IF(AND(CQ26=CQ13,BN26&gt;BN13),1,0)+IF(AND(CQ26=CQ14,BN26&gt;BN14),1,0)+IF(AND(CQ26=CQ15,BN26&gt;BN15),1,0)+IF(AND(CQ26=CQ16,BN26&gt;BN16),1,0)+IF(AND(CQ26=CQ17,BN26&gt;BN17),1,0)+IF(AND(CQ26=CQ18,BN26&gt;BN18),1,0)+IF(AND(CQ26=CQ19,BN26&gt;BN19),1,0)+IF(AND(CQ26=CQ20,BN26&gt;BN20),1,0)+IF(AND(CQ26=CQ21,BN26&gt;BN21),1,0)+IF(AND(CQ26=CQ22,BN26&gt;BN22),1,0)+IF(AND(CQ26=CQ23,BN26&gt;BN23),1,0)+IF(AND(CQ26=CQ24,BN26&gt;BN24),1,0)+IF(AND(CQ26=CQ25,BN26&gt;BN25),1,0)+IF(AND(CQ26=CQ26,BN26&gt;BN26),1,0)+IF(AND(CQ26=CQ27,BN26&gt;BN27),1,0)+IF(AND(CQ26=CQ28,BN26&gt;BN28),1,0)+IF(AND(CQ26=CQ29,BN26&gt;BN29),1,0)+CT26+CU26</f>
        <v>#VALUE!</v>
      </c>
      <c r="CT26" s="98" t="e">
        <f>IF(AND(CQ26=CQ30,BN26&gt;BN30),1,0)+IF(AND(CQ26=CQ31,BN26&gt;BN31),1,0)+IF(AND(CQ26=CQ32,BN26&gt;BN32),1,0)+IF(AND(CQ26=CQ33,BN26&gt;BN33),1,0)+IF(AND(CQ26=CQ34,BN26&gt;BN34),1,0)+IF(AND(CQ26=CQ35,BN26&gt;BN35),1,0)+IF(AND(CQ26=CQ36,BN26&gt;BN36),1,0)+IF(AND(CQ26=CQ37,BN26&gt;BN37),1,0)+IF(AND(CQ26=CQ38,BN26&gt;BN38),1,0)+IF(AND(CQ26=CQ39,BN26&gt;BN39),1,0)+IF(AND(CQ26=CQ40,BN26&gt;BN40),1,0)+IF(AND(CQ26=CQ41,BN26&gt;BN41),1,0)+IF(AND(CQ26=CQ42,BN26&gt;BN42),1,0)+IF(AND(CQ26=CQ43,BN26&gt;BN43),1,0)+IF(AND(CQ26=CQ44,BN26&gt;BN44),1,0)+IF(AND(CQ26=CQ45,BN26&gt;BN45),1,0)+IF(AND(CQ26=CQ46,BN26&gt;BN46),1,0)+IF(AND(CQ26=CQ47,BN26&gt;BN47),1,0)+IF(AND(CQ26=CQ48,BN26&gt;BN48),1,0)+IF(AND(CQ26=CQ49,BN26&gt;BN49),1,0)</f>
        <v>#VALUE!</v>
      </c>
      <c r="CU26" s="99" t="e">
        <f>IF(AND(CQ26=CQ50,BN26&gt;BN50),1,0)+IF(AND(CQ26=CQ51,BN26&gt;BN51),1,0)+IF(AND(CQ26=CQ52,BN26&gt;BN52),1,0)+IF(AND(CQ26=CQ53,BN26&gt;BN53),1,0)+IF(AND(CQ26=CQ54,BN26&gt;BN54),1,0)+IF(AND(CQ26=CQ55,BN26&gt;BN55),1,0)+IF(AND(CQ26=CQ56,BN26&gt;BN56),1,0)+IF(AND(CQ26=CQ57,BN26&gt;BN57),1,0)+IF(AND(CQ26=CQ58,BN26&gt;BN58),1,0)+IF(AND(CQ26=CQ59,BN26&gt;BN59),1,0)+IF(AND(CQ26=CQ60,BN26&gt;BN60),1,0)+IF(AND(CQ26=CQ61,BN26&gt;BN61),1,0)+IF(AND(CQ26=CQ62,BN26&gt;BN62),1,0)+IF(AND(CQ26=CQ63,BN26&gt;BN63),1,0)+IF(AND(CQ26=CQ64,BN26&gt;BN64),1,0)+IF(AND(CQ26=CQ65,BN26&gt;BN65),1,0)+IF(AND(CQ26=CQ66,BN26&gt;BN66),1,0)+IF(AND(CQ26=CQ67,BN26&gt;BN67),1,0)+IF(AND(CQ26=CQ68,BN26&gt;BN68),1,0)+IF(AND(CQ26=CQ69,BN26&gt;BN69),1,0)</f>
        <v>#VALUE!</v>
      </c>
      <c r="CV26" s="100" t="e">
        <f>IF(CR10=17,CQ10,0)+IF(CR11=17,CQ11,0)+IF(CR12=17,CQ12,0)+IF(CR13=17,CQ13,0)+IF(CR14=17,CQ14,0)+IF(CR15=17,CQ15,0)+IF(CR16=17,CQ16,0)+IF(CR17=17,CQ17,0)+IF(CR18=17,CQ18,0)+IF(CR19=17,CQ19,0)+IF(CR20=17,CQ20,0)+IF(CR21=17,CQ21,0)+IF(CR22=17,CQ22,0)+IF(CR23=17,CQ23,0)+IF(CR24=17,CQ24,0)+IF(CR25=17,CQ25,0)+IF(CR26=17,CQ26,0)+IF(CR27=17,CQ27,0)+IF(CR28=17,CQ28,0)+IF(CR29=17,CQ29,0)+IF(CR30=17,CQ30,0)+IF(CR31=17,CQ31,0)+IF(CR32=17,CQ32,0)+IF(CR33=17,CQ33,0)+IF(CR34=17,CQ34,0)+IF(CR35=17,CQ35,0)+IF(CR36=17,CQ36,0)+IF(CR37=17,CQ37,0)+IF(CR38=17,CQ38,0)+IF(CR39=17,CQ39,0)+CW26</f>
        <v>#VALUE!</v>
      </c>
      <c r="CW26" s="98" t="e">
        <f>IF(CR40=17,CQ40,0)+IF(CR41=17,CQ41,0)+IF(CR42=17,CQ42,0)+IF(CR43=17,CQ43,0)+IF(CR44=17,CQ44,0)+IF(CR45=17,CQ45,0)+IF(CR46=17,CQ46,0)+IF(CR47=17,CQ47,0)+IF(CR48=17,CQ48,0)+IF(CR49=17,CQ49,0)+IF(CR50=17,CQ50,0)+IF(CR51=17,CQ51,0)+IF(CR52=17,CQ52,0)+IF(CR53=17,CQ53,0)+IF(CR54=17,CQ54,0)+IF(CR55=17,CQ55,0)+IF(CR56=17,CQ56,0)+IF(CR57=17,CQ57,0)+IF(CR58=17,CQ58,0)+IF(CR59=17,CQ59,0)+IF(CR60=17,CQ60,0)+IF(CR61=17,CQ61,0)+IF(CR62=17,CQ62,0)+IF(CR63=17,CQ63,0)+IF(CR64=17,CQ64,0)+IF(CR65=17,CQ65,0)+IF(CR66=17,CQ66,0)+IF(CR67=17,CQ67,0)+IF(CR68=17,CQ68,0)+IF(CR69=17,CQ69,0)</f>
        <v>#VALUE!</v>
      </c>
      <c r="CX26" s="98" t="e">
        <f>IF(CR10=17,BM10,IF(CR11=17,BM11,IF(CR12=17,BM12,IF(CR13=17,BM13,IF(CR14=17,BM14,IF(CR15=17,BM15,IF(CR16=17,BM16,IF(CR17=17,BM17,CY26))))))))</f>
        <v>#VALUE!</v>
      </c>
      <c r="CY26" s="98" t="e">
        <f>IF(CR18=17,BM18,IF(CR19=17,BM19,IF(CR20=17,BM20,IF(CR21=17,BM21,IF(CR22=17,BM22,IF(CR23=17,BM23,IF(CR24=17,BM24,IF(CR25=17,BM25,CZ26))))))))</f>
        <v>#VALUE!</v>
      </c>
      <c r="CZ26" s="98" t="e">
        <f>IF(CR26=17,BM26,IF(CR27=17,BM27,IF(CR28=17,BM28,IF(CR29=17,BM29,IF(CR30=17,BM30,IF(CR31=17,BM31,IF(CR32=17,BM32,IF(CR33=17,BM33,DA26))))))))</f>
        <v>#VALUE!</v>
      </c>
      <c r="DA26" s="98" t="e">
        <f>IF(CR34=17,BM34,IF(CR35=17,BM35,IF(CR36=17,BM36,IF(CR37=17,BM37,IF(CR38=17,BM38,IF(CR39=17,BM39,IF(CR40=17,BM40,IF(CR41=17,BM41,DB26))))))))</f>
        <v>#VALUE!</v>
      </c>
      <c r="DB26" s="98" t="e">
        <f>IF(CR42=17,BM42,IF(CR43=17,BM43,IF(CR44=17,BM44,IF(CR45=17,BM45,IF(CR46=17,BM46,IF(CR47=17,BM47,IF(CR48=17,BM48,IF(CR49=17,BM49,DC26))))))))</f>
        <v>#VALUE!</v>
      </c>
      <c r="DC26" s="98" t="e">
        <f>IF(CR50=17,BM50,IF(CR51=17,BM51,IF(CR52=17,BM52,IF(CR53=17,BM53,IF(CR54=17,BM54,IF(CR55=17,BM55,IF(CR56=17,BM56,IF(CR57=17,BM57,DD26))))))))</f>
        <v>#VALUE!</v>
      </c>
      <c r="DD26" s="98" t="e">
        <f>IF(CR58=17,BM58,IF(CR59=17,BM59,IF(CR60=17,BM60,IF(CR61=17,BM61,IF(CR62=17,BM62,IF(CR63=17,BM63,IF(CR64=17,BM64,IF(CR65=17,BM65,DE26))))))))</f>
        <v>#VALUE!</v>
      </c>
      <c r="DE26" s="98" t="e">
        <f>IF(CR66=17,BM66,IF(CR67=17,BM67,IF(CR68=17,BM68,BM69)))</f>
        <v>#VALUE!</v>
      </c>
      <c r="DF26" s="98" t="e">
        <f>IF(CR10=17,BQ10,0)+IF(CR11=17,BQ11,0)+IF(CR12=17,BQ12,0)+IF(CR13=17,BQ13,0)+IF(CR14=17,BQ14,0)+IF(CR15=17,BQ15,0)+IF(CR16=17,BQ16,0)+IF(CR17=17,BQ17,0)+IF(CR18=17,BQ18,0)+IF(CR19=17,BQ19,0)+IF(CR20=17,BQ20,0)+IF(CR21=17,BQ21,0)+IF(CR22=17,BQ22,0)+IF(CR23=17,BQ23,0)+IF(CR24=17,BQ24,0)+IF(CR25=17,BQ25,0)+IF(CR26=17,BQ26,0)+IF(CR27=17,BQ27,0)+IF(CR28=17,BQ28,0)+IF(CR29=17,BQ29,0)+IF(CR30=17,BQ30,0)+IF(CR31=17,BQ31,0)+IF(CR32=17,BQ32,0)+IF(CR33=17,BQ33,0)+IF(CR34=17,BQ34,0)+IF(CR35=17,BQ35,0)+IF(CR36=17,BQ36,0)+IF(CR37=17,BQ37,0)+IF(CR38=17,BQ38,0)+IF(CR39=17,BQ39,0)+DG26</f>
        <v>#VALUE!</v>
      </c>
      <c r="DG26" s="98" t="e">
        <f>IF(CR40=17,BQ40,0)+IF(CR41=17,BQ41,0)+IF(CR42=17,BQ42,0)+IF(CR43=17,BQ43,0)+IF(CR44=17,BQ44,0)+IF(CR45=17,BQ45,0)+IF(CR46=17,BQ46,0)+IF(CR47=17,BQ47,0)+IF(CR48=17,BQ48,0)+IF(CR49=17,BQ49,0)+IF(CR50=17,BQ50,0)+IF(CR51=17,BQ51,0)+IF(CR52=17,BQ52,0)+IF(CR53=17,BQ53,0)+IF(CR54=17,BQ54,0)+IF(CR55=17,BQ55,0)+IF(CR56=17,BQ56,0)+IF(CR57=17,BQ57,0)+IF(CR58=17,BQ58,0)+IF(CR59=17,BQ59,0)+IF(CR60=17,BQ60,0)+IF(CR61=17,BQ61,0)+IF(CR62=17,BQ62,0)+IF(CR63=17,BQ63,0)+IF(CR64=17,BQ64,0)+IF(CR65=17,BQ65,0)+IF(CR66=17,BQ66,0)+IF(CR67=17,BQ67,0)+IF(CR68=17,BQ68,0)+IF(CR69=17,BQ69,0)</f>
        <v>#VALUE!</v>
      </c>
      <c r="DH26" s="98" t="e">
        <f>IF(CR10=17,BT10,0)+IF(CR11=17,BT11,0)+IF(CR12=17,BT12,0)+IF(CR13=17,BT13,0)+IF(CR14=17,BT14,0)+IF(CR15=17,BT15,0)+IF(CR16=17,BT16,0)+IF(CR17=17,BT17,0)+IF(CR18=17,BT18,0)+IF(CR19=17,BT19,0)+IF(CR20=17,BT20,0)+IF(CR21=17,BT21,0)+IF(CR22=17,BT22,0)+IF(CR23=17,BT23,0)+IF(CR24=17,BT24,0)+IF(CR25=17,BT25,0)+IF(CR26=17,BT26,0)+IF(CR27=17,BT27,0)+IF(CR28=17,BT28,0)+IF(CR29=17,BT29,0)+IF(CR30=17,BT30,0)+IF(CR31=17,BT31,0)+IF(CR32=17,BT32,0)+IF(CR33=17,BT33,0)+IF(CR34=17,BT34,0)+IF(CR35=17,BT35,0)+IF(CR36=17,BT36,0)+IF(CR37=17,BT37,0)+IF(CR38=17,BT38,0)+IF(CR39=17,BT39,0)+DI26</f>
        <v>#VALUE!</v>
      </c>
      <c r="DI26" s="98" t="e">
        <f>IF(CR40=17,BT40,0)+IF(CR41=17,BT41,0)+IF(CR42=17,BT42,0)+IF(CR43=17,BT43,0)+IF(CR44=17,BT44,0)+IF(CR45=17,BT45,0)+IF(CR46=17,BT46,0)+IF(CR47=17,BT47,0)+IF(CR48=17,BT48,0)+IF(CR49=17,BT49,0)+IF(CR50=17,BT50,0)+IF(CR51=17,BT51,0)+IF(CR52=17,BT52,0)+IF(CR53=17,BT53,0)+IF(CR54=17,BT54,0)+IF(CR55=17,BT55,0)+IF(CR56=17,BT56,0)+IF(CR57=17,BT57,0)+IF(CR58=17,BT58,0)+IF(CR59=17,BT59,0)+IF(CR60=17,BT60,0)+IF(CR61=17,BT61,0)+IF(CR62=17,BT62,0)+IF(CR63=17,BT63,0)+IF(CR64=17,BT64,0)+IF(CR65=17,BT65,0)+IF(CR66=17,BT66,0)+IF(CR67=17,BT67,0)+IF(CR68=17,BT68,0)+IF(CR69=17,BT69,0)</f>
        <v>#VALUE!</v>
      </c>
      <c r="DJ26" s="98" t="e">
        <f>IF(CR10=17,BW10,0)+IF(CR11=17,BW11,0)+IF(CR12=17,BW12,0)+IF(CR13=17,BW13,0)+IF(CR14=17,BW14,0)+IF(CR15=17,BW15,0)+IF(CR16=17,BW16,0)+IF(CR17=17,BW17,0)+IF(CR18=17,BW18,0)+IF(CR19=17,BW19,0)+IF(CR20=17,BW20,0)+IF(CR21=17,BW21,0)+IF(CR22=17,BW22,0)+IF(CR23=17,BW23,0)+IF(CR24=17,BW24,0)+IF(CR25=17,BW25,0)+IF(CR26=17,BW26,0)+IF(CR27=17,BW27,0)+IF(CR28=17,BW28,0)+IF(CR29=17,BW29,0)+IF(CR30=17,BW30,0)+IF(CR31=17,BW31,0)+IF(CR32=17,BW32,0)+IF(CR33=17,BW33,0)+IF(CR34=17,BW34,0)+IF(CR35=17,BW35,0)+IF(CR36=17,BW36,0)+IF(CR37=17,BW37,0)+IF(CR38=17,BW38,0)+IF(CR39=17,BW39,0)+DK26</f>
        <v>#VALUE!</v>
      </c>
      <c r="DK26" s="98" t="e">
        <f>IF(CR40=17,BW40,0)+IF(CR41=17,BW41,0)+IF(CR42=17,BW42,0)+IF(CR43=17,BW43,0)+IF(CR44=17,BW44,0)+IF(CR45=17,BW45,0)+IF(CR46=17,BW46,0)+IF(CR47=17,BW47,0)+IF(CR48=17,BW48,0)+IF(CR49=17,BW49,0)+IF(CR50=17,BW50,0)+IF(CR51=17,BW51,0)+IF(CR52=17,BW52,0)+IF(CR53=17,BW53,0)+IF(CR54=17,BW54,0)+IF(CR55=17,BW55,0)+IF(CR56=17,BW56,0)+IF(CR57=17,BW57,0)+IF(CR58=17,BW58,0)+IF(CR59=17,BW59,0)+IF(CR60=17,BW60,0)+IF(CR61=17,BW61,0)+IF(CR62=17,BW62,0)+IF(CR63=17,BW63,0)+IF(CR64=17,BW64,0)+IF(CR65=17,BW65,0)+IF(CR66=17,BW66,0)+IF(CR67=17,BW67,0)+IF(CR68=17,BW68,0)+IF(CR69=17,BW69,0)</f>
        <v>#VALUE!</v>
      </c>
      <c r="DL26" s="98" t="e">
        <f>IF(CR10=17,BZ10,0)+IF(CR11=17,BZ11,0)+IF(CR12=17,BZ12,0)+IF(CR13=17,BZ13,0)+IF(CR14=17,BZ14,0)+IF(CR15=17,BZ15,0)+IF(CR16=17,BZ16,0)+IF(CR17=17,BZ17,0)+IF(CR18=17,BZ18,0)+IF(CR19=17,BZ19,0)+IF(CR20=17,BZ20,0)+IF(CR21=17,BZ21,0)+IF(CR22=17,BZ22,0)+IF(CR23=17,BZ23,0)+IF(CR24=17,BZ24,0)+IF(CR25=17,BZ25,0)+IF(CR26=17,BZ26,0)+IF(CR27=17,BZ27,0)+IF(CR28=17,BZ28,0)+IF(CR29=17,BZ29,0)+IF(CR30=17,BZ30,0)+IF(CR31=17,BZ31,0)+IF(CR32=17,BZ32,0)+IF(CR33=17,BZ33,0)+IF(CR34=17,BZ34,0)+IF(CR35=17,BZ35,0)+IF(CR36=17,BZ36,0)+IF(CR37=17,BZ37,0)+IF(CR38=17,BZ38,0)+IF(CR39=17,BZ39,0)+DM26</f>
        <v>#VALUE!</v>
      </c>
      <c r="DM26" s="98" t="e">
        <f>IF(CR40=17,BZ40,0)+IF(CR41=17,BZ41,0)+IF(CR42=17,BZ42,0)+IF(CR43=17,BZ43,0)+IF(CR44=17,BZ44,0)+IF(CR45=17,BZ45,0)+IF(CR46=17,BZ46,0)+IF(CR47=17,BZ47,0)+IF(CR48=17,BZ48,0)+IF(CR49=17,BZ49,0)+IF(CR50=17,BZ50,0)+IF(CR51=17,BZ51,0)+IF(CR52=17,BZ52,0)+IF(CR53=17,BZ53,0)+IF(CR54=17,BZ54,0)+IF(CR55=17,BZ55,0)+IF(CR56=17,BZ56,0)+IF(CR57=17,BZ57,0)+IF(CR58=17,BZ58,0)+IF(CR59=17,BZ59,0)+IF(CR60=17,BZ60,0)+IF(CR61=17,BZ61,0)+IF(CR62=17,BZ62,0)+IF(CR63=17,BZ63,0)+IF(CR64=17,BZ64,0)+IF(CR65=17,BZ65,0)+IF(CR66=17,BZ66,0)+IF(CR67=17,BZ67,0)+IF(CR68=17,BZ68,0)+IF(CR69=17,BZ69,0)</f>
        <v>#VALUE!</v>
      </c>
      <c r="DN26" s="98" t="e">
        <f>IF(CR10=17,CB10,0)+IF(CR11=17,CB11,0)+IF(CR12=17,CB12,0)+IF(CR13=17,CB13,0)+IF(CR14=17,CB14,0)+IF(CR15=17,CB15,0)+IF(CR16=17,CB16,0)+IF(CR17=17,CB17,0)+IF(CR18=17,CB18,0)+IF(CR19=17,CB19,0)+IF(CR20=17,CB20,0)+IF(CR21=17,CB21,0)+IF(CR22=17,CB22,0)+IF(CR23=17,CB23,0)+IF(CR24=17,CB24,0)+IF(CR25=17,CB25,0)+IF(CR26=17,CB26,0)+IF(CR27=17,CB27,0)+IF(CR28=17,CB28,0)+IF(CR29=17,CB29,0)+IF(CR30=17,CB30,0)+IF(CR31=17,CB31,0)+IF(CR32=17,CB32,0)+IF(CR33=17,CB33,0)+IF(CR34=17,CB34,0)+IF(CR35=17,CB35,0)+IF(CR36=17,CB36,0)+IF(CR37=17,CB37,0)+IF(CR38=17,CB38,0)+IF(CR39=17,CB39,0)+DO26</f>
        <v>#VALUE!</v>
      </c>
      <c r="DO26" s="98" t="e">
        <f>IF(CR40=17,CB40,0)+IF(CR41=17,CB41,0)+IF(CR42=17,CB42,0)+IF(CR43=17,CB43,0)+IF(CR44=17,CB44,0)+IF(CR45=17,CB45,0)+IF(CR46=17,CB46,0)+IF(CR47=17,CB47,0)+IF(CR48=17,CB48,0)+IF(CR49=17,CB49,0)+IF(CR50=17,CB50,0)+IF(CR51=17,CB51,0)+IF(CR52=17,CB52,0)+IF(CR53=17,CB53,0)+IF(CR54=17,CB54,0)+IF(CR55=17,CB55,0)+IF(CR56=17,CB56,0)+IF(CR57=17,CB57,0)+IF(CR58=17,CB58,0)+IF(CR59=17,CB59,0)+IF(CR60=17,CB60,0)+IF(CR61=17,CB61,0)+IF(CR62=17,CB62,0)+IF(CR63=17,CB63,0)+IF(CR64=17,CB64,0)+IF(CR65=17,CB65,0)+IF(CR66=17,CB66,0)+IF(CR67=17,CB67,0)+IF(CR68=17,CB68,0)+IF(CR69=17,CB69,0)</f>
        <v>#VALUE!</v>
      </c>
      <c r="DP26" s="98" t="e">
        <f>IF(CR10=17,CD10,0)+IF(CR11=17,CD11,0)+IF(CR12=17,CD12,0)+IF(CR13=17,CD13,0)+IF(CR14=17,CD14,0)+IF(CR15=17,CD15,0)+IF(CR16=17,CD16,0)+IF(CR17=17,CD17,0)+IF(CR18=17,CD18,0)+IF(CR19=17,CD19,0)+IF(CR20=17,CD20,0)+IF(CR21=17,CD21,0)+IF(CR22=17,CD22,0)+IF(CR23=17,CD23,0)+IF(CR24=17,CD24,0)+IF(CR25=17,CD25,0)+IF(CR26=17,CD26,0)+IF(CR27=17,CD27,0)+IF(CR28=17,CD28,0)+IF(CR29=17,CD29,0)+IF(CR30=17,CD30,0)+IF(CR31=17,CD31,0)+IF(CR32=17,CD32,0)+IF(CR33=17,CD33,0)+IF(CR34=17,CD34,0)+IF(CR35=17,CD35,0)+IF(CR36=17,CD36,0)+IF(CR37=17,CD37,0)+IF(CR38=17,CD38,0)+IF(CR39=17,CD39,0)+DQ26</f>
        <v>#VALUE!</v>
      </c>
      <c r="DQ26" s="98" t="e">
        <f>IF(CR40=17,CD40,0)+IF(CR41=17,CD41,0)+IF(CR42=17,CD42,0)+IF(CR43=17,CD43,0)+IF(CR44=17,CD44,0)+IF(CR45=17,CD45,0)+IF(CR46=17,CD46,0)+IF(CR47=17,CD47,0)+IF(CR48=17,CD48,0)+IF(CR49=17,CD49,0)+IF(CR50=17,CD50,0)+IF(CR51=17,CD51,0)+IF(CR52=17,CD52,0)+IF(CR53=17,CD53,0)+IF(CR54=17,CD54,0)+IF(CR55=17,CD55,0)+IF(CR56=17,CD56,0)+IF(CR57=17,CD57,0)+IF(CR58=17,CD58,0)+IF(CR59=17,CD59,0)+IF(CR60=17,CD60,0)+IF(CR61=17,CD61,0)+IF(CR62=17,CD62,0)+IF(CR63=17,CD63,0)+IF(CR64=17,CD64,0)+IF(CR65=17,CD65,0)+IF(CR66=17,CD66,0)+IF(CR67=17,CD67,0)+IF(CR68=17,CD68,0)+IF(CR69=17,CD69,0)</f>
        <v>#VALUE!</v>
      </c>
      <c r="DR26" s="98" t="e">
        <f>IF(CR10=17,CF10,0)+IF(CR11=17,CF11,0)+IF(CR12=17,CF12,0)+IF(CR13=17,CF13,0)+IF(CR14=17,CF14,0)+IF(CR15=17,CF15,0)+IF(CR16=17,CF16,0)+IF(CR17=17,CF17,0)+IF(CR18=17,CF18,0)+IF(CR19=17,CF19,0)+IF(CR20=17,CF20,0)+IF(CR21=17,CF21,0)+IF(CR22=17,CF22,0)+IF(CR23=17,CF23,0)+IF(CR24=17,CF24,0)+IF(CR25=17,CF25,0)+IF(CR26=17,CF26,0)+IF(CR27=17,CF27,0)+IF(CR28=17,CF28,0)+IF(CR29=17,CF29,0)+IF(CR30=17,CF30,0)+IF(CR31=17,CF31,0)+IF(CR32=17,CF32,0)+IF(CR33=17,CF33,0)+IF(CR34=17,CF34,0)+IF(CR35=17,CF35,0)+IF(CR36=17,CF36,0)+IF(CR37=17,CF37,0)+IF(CR38=17,CF38,0)+IF(CR39=17,CF39,0)+DS26</f>
        <v>#VALUE!</v>
      </c>
      <c r="DS26" s="98" t="e">
        <f>IF(CR40=17,CF40,0)+IF(CR41=17,CF41,0)+IF(CR42=17,CF42,0)+IF(CR43=17,CF43,0)+IF(CR44=17,CF44,0)+IF(CR45=17,CF45,0)+IF(CR46=17,CF46,0)+IF(CR47=17,CF47,0)+IF(CR48=17,CF48,0)+IF(CR49=17,CF49,0)+IF(CR50=17,CF50,0)+IF(CR51=17,CF51,0)+IF(CR52=17,CF52,0)+IF(CR53=17,CF53,0)+IF(CR54=17,CF54,0)+IF(CR55=17,CF55,0)+IF(CR56=17,CF56,0)+IF(CR57=17,CF57,0)+IF(CR58=17,CF58,0)+IF(CR59=17,CF59,0)+IF(CR60=17,CF60,0)+IF(CR61=17,CF61,0)+IF(CR62=17,CF62,0)+IF(CR63=17,CF63,0)+IF(CR64=17,CF64,0)+IF(CR65=17,CF65,0)+IF(CR66=17,CF66,0)+IF(CR67=17,CF67,0)+IF(CR68=17,CF68,0)+IF(CR69=17,CF69,0)</f>
        <v>#VALUE!</v>
      </c>
      <c r="DT26" s="98" t="e">
        <f>IF(CR10=17,CH10,0)+IF(CR11=17,CH11,0)+IF(CR12=17,CH12,0)+IF(CR13=17,CH13,0)+IF(CR14=17,CH14,0)+IF(CR15=17,CH15,0)+IF(CR16=17,CH16,0)+IF(CR17=17,CH17,0)+IF(CR18=17,CH18,0)+IF(CR19=17,CH19,0)+IF(CR20=17,CH20,0)+IF(CR21=17,CH21,0)+IF(CR22=17,CH22,0)+IF(CR23=17,CH23,0)+IF(CR24=17,CH24,0)+IF(CR25=17,CH25,0)+IF(CR26=17,CH26,0)+IF(CR27=17,CH27,0)+IF(CR28=17,CH28,0)+IF(CR29=17,CH29,0)+IF(CR30=17,CH30,0)+IF(CR31=17,CH31,0)+IF(CR32=17,CH32,0)+IF(CR33=17,CH33,0)+IF(CR34=17,CH34,0)+IF(CR35=17,CH35,0)+IF(CR36=17,CH36,0)+IF(CR37=17,CH37,0)+IF(CR38=17,CH38,0)+IF(CR39=17,CH39,0)+DU26</f>
        <v>#VALUE!</v>
      </c>
      <c r="DU26" s="98" t="e">
        <f>IF(CR40=17,CH40,0)+IF(CR41=17,CH41,0)+IF(CR42=17,CH42,0)+IF(CR43=17,CH43,0)+IF(CR44=17,CH44,0)+IF(CR45=17,CH45,0)+IF(CR46=17,CH46,0)+IF(CR47=17,CH47,0)+IF(CR48=17,CH48,0)+IF(CR49=17,CH49,0)+IF(CR50=17,CH50,0)+IF(CR51=17,CH51,0)+IF(CR52=17,CH52,0)+IF(CR53=17,CH53,0)+IF(CR54=17,CH54,0)+IF(CR55=17,CH55,0)+IF(CR56=17,CH56,0)+IF(CR57=17,CH57,0)+IF(CR58=17,CH58,0)+IF(CR59=17,CH59,0)+IF(CR60=17,CH60,0)+IF(CR61=17,CH61,0)+IF(CR62=17,CH62,0)+IF(CR63=17,CH63,0)+IF(CR64=17,CH64,0)+IF(CR65=17,CH65,0)+IF(CR66=17,CH66,0)+IF(CR67=17,CH67,0)+IF(CR68=17,CH68,0)+IF(CR69=17,CH69,0)</f>
        <v>#VALUE!</v>
      </c>
      <c r="DV26" s="98" t="e">
        <f>IF(CR10=17,CJ10,0)+IF(CR11=17,CJ11,0)+IF(CR12=17,CJ12,0)+IF(CR13=17,CJ13,0)+IF(CR14=17,CJ14,0)+IF(CR15=17,CJ15,0)+IF(CR16=17,CJ16,0)+IF(CR17=17,CJ17,0)+IF(CR18=17,CJ18,0)+IF(CR19=17,CJ19,0)+IF(CR20=17,CJ20,0)+IF(CR21=17,CJ21,0)+IF(CR22=17,CJ22,0)+IF(CR23=17,CJ23,0)+IF(CR24=17,CJ24,0)+IF(CR25=17,CJ25,0)+IF(CR26=17,CJ26,0)+IF(CR27=17,CJ27,0)+IF(CR28=17,CJ28,0)+IF(CR29=17,CJ29,0)+IF(CR30=17,CJ30,0)+IF(CR31=17,CJ31,0)+IF(CR32=17,CJ32,0)+IF(CR33=17,CJ33,0)+IF(CR34=17,CJ34,0)+IF(CR35=17,CJ35,0)+IF(CR36=17,CJ36,0)+IF(CR37=17,CJ37,0)+IF(CR38=17,CJ38,0)+IF(CR39=17,CJ39,0)+DW26</f>
        <v>#VALUE!</v>
      </c>
      <c r="DW26" s="99" t="e">
        <f>IF(CR40=17,CJ40,0)+IF(CR41=17,CJ41,0)+IF(CR42=17,CJ42,0)+IF(CR43=17,CJ43,0)+IF(CR44=17,CJ44,0)+IF(CR45=17,CJ45,0)+IF(CR46=17,CJ46,0)+IF(CR47=17,CJ47,0)+IF(CR48=17,CJ48,0)+IF(CR49=17,CJ49,0)+IF(CR50=17,CJ50,0)+IF(CR51=17,CJ51,0)+IF(CR52=17,CJ52,0)+IF(CR53=17,CJ53,0)+IF(CR54=17,CJ54,0)+IF(CR55=17,CJ55,0)+IF(CR56=17,CJ56,0)+IF(CR57=17,CJ57,0)+IF(CR58=17,CJ58,0)+IF(CR59=17,CJ59,0)+IF(CR60=17,CJ60,0)+IF(CR61=17,CJ61,0)+IF(CR62=17,CJ62,0)+IF(CR63=17,CJ63,0)+IF(CR64=17,CJ64,0)+IF(CR65=17,CJ65,0)+IF(CR66=17,CJ66,0)+IF(CR67=17,CJ67,0)+IF(CR68=17,CJ68,0)+IF(CR69=17,CJ69,0)</f>
        <v>#VALUE!</v>
      </c>
    </row>
    <row r="27" spans="1:127">
      <c r="A27" s="97" t="str">
        <f>[2]DB!A27</f>
        <v>Stoke</v>
      </c>
      <c r="B27" s="1">
        <f>[2]DB!B27</f>
        <v>54</v>
      </c>
      <c r="C27" s="1">
        <f>[2]DB!D27</f>
        <v>0</v>
      </c>
      <c r="D27" s="1">
        <f>IF(OR(Rækker!BA10="Disket",I27&gt;5,C27=1),1,0)</f>
        <v>0</v>
      </c>
      <c r="E27" s="1">
        <f>[2]DB!F27</f>
        <v>0</v>
      </c>
      <c r="F27" s="1">
        <f>IF(OR(Rækker!BA10="Udmeldt",E27=1),1,0)</f>
        <v>0</v>
      </c>
      <c r="G27" s="1">
        <f>[2]DB!I27</f>
        <v>0</v>
      </c>
      <c r="H27" s="1">
        <f>IF(Rækker!BA10="MR",1,0)</f>
        <v>0</v>
      </c>
      <c r="I27" s="1">
        <f t="shared" si="10"/>
        <v>0</v>
      </c>
      <c r="J27" s="1">
        <f>[2]DB!L27</f>
        <v>0</v>
      </c>
      <c r="K27" s="1">
        <f>IF(Rækker!BA10="Res",1,0)</f>
        <v>0</v>
      </c>
      <c r="L27" s="1">
        <f t="shared" si="11"/>
        <v>0</v>
      </c>
      <c r="M27" s="1" t="s">
        <v>90</v>
      </c>
      <c r="N27" s="100">
        <f>[2]DB!AZ27</f>
        <v>18</v>
      </c>
      <c r="O27" s="98" t="str">
        <f>[2]DB!BB27</f>
        <v>Kailua</v>
      </c>
      <c r="P27" s="1">
        <f>IF(O27=A10,B10,0)+IF(O27=A11,B11,0)+IF(O27=A12,B12,0)+IF(O27=A13,B13,0)+IF(O27=A14,B14,0)+IF(O27=A15,B15,0)+IF(O27=A16,B16,0)+IF(O27=A17,B17,0)+IF(O27=A18,B18,0)+IF(O27=A19,B19,0)+IF(O27=A20,B20,0)+IF(O27=A21,B21,0)+IF(O27=A22,B22,0)+IF(O27=A23,B23,0)+IF(O27=A24,B24,0)+IF(O27=A25,B25,0)+IF(O27=A26,B26,0)+IF(O27=A27,B27,0)+IF(O27=A28,B28,0)+IF(O27=A29,B29,0)</f>
        <v>27</v>
      </c>
      <c r="Q27" s="1">
        <f>[2]DB!BF27</f>
        <v>0</v>
      </c>
      <c r="R27" s="1">
        <f>IF(O27=A10,D10,0)+IF(O27=A11,D11,0)+IF(O27=A12,D12,0)+IF(O27=A13,D13,0)+IF(O27=A14,D14,0)+IF(O27=A15,D15,0)+IF(O27=A16,D16,0)+IF(O27=A17,D17,0)+IF(O27=A18,D18,0)+IF(O27=A19,D19,0)+IF(O27=A20,D20,0)+IF(O27=A21,D21,0)+IF(O27=A22,D22,0)+IF(O27=A23,D23,0)+IF(O27=A24,D24,0)+IF(O27=A25,D25,0)+IF(O27=A26,D26,0)+IF(O27=A27,D27,0)+IF(O27=A28,D28,0)+IF(O27=A29,D29,0)</f>
        <v>0</v>
      </c>
      <c r="S27" s="1">
        <f>[2]DB!BG27</f>
        <v>0</v>
      </c>
      <c r="T27" s="1">
        <f>IF(O27=A10,F10,0)+IF(O27=A11,F11,0)+IF(O27=A12,F12,0)+IF(O27=A13,F13,0)+IF(O27=A14,F14,0)+IF(O27=A15,F15,0)+IF(O27=A16,F16,0)+IF(O27=A17,F17,0)+IF(O27=A18,F18,0)+IF(O27=A19,F19,0)+IF(O27=A20,F20,0)+IF(O27=A21,F21,0)+IF(O27=A22,F22,0)+IF(O27=A23,F23,0)+IF(O27=A24,F24,0)+IF(O27=A25,F25,0)+IF(O27=A26,F26,0)+IF(O27=A27,F27,0)+IF(O27=A28,F28,0)+IF(O27=A29,F29,0)</f>
        <v>0</v>
      </c>
      <c r="U27" s="1">
        <f>[2]DB!BH27</f>
        <v>0</v>
      </c>
      <c r="V27" s="1">
        <f>IF(O27=A10,H10,0)+IF(O27=A11,H11,0)+IF(O27=A12,H12,0)+IF(O27=A13,H13,0)+IF(O27=A14,H14,0)+IF(O27=A15,H15,0)+IF(O27=A16,H16,0)+IF(O27=A17,H17,0)+IF(O27=A18,H18,0)+IF(O27=A19,H19,0)+IF(O27=A20,H20,0)+IF(O27=A21,H21,0)+IF(O27=A22,H22,0)+IF(O27=A23,H23,0)+IF(O27=A24,H24,0)+IF(O27=A25,H25,0)+IF(O27=A26,H26,0)+IF(O27=A27,H27,0)+IF(O27=A28,H28,0)+IF(O27=A29,H29,0)</f>
        <v>0</v>
      </c>
      <c r="W27" s="1">
        <f t="shared" si="12"/>
        <v>0</v>
      </c>
      <c r="X27" s="1">
        <f>[2]DB!BI27</f>
        <v>0</v>
      </c>
      <c r="Y27" s="1">
        <f>IF(O27=A10,K10,0)+IF(O27=A11,K11,0)+IF(O27=A12,K12,0)+IF(O27=A13,K13,0)+IF(O27=A14,K14,0)+IF(O27=A15,K15,0)+IF(O27=A16,K16,0)+IF(O27=A17,K17,0)+IF(O27=A18,K18,0)+IF(O27=A19,K19,0)+IF(O27=A20,K20,0)+IF(O27=A21,K21,0)+IF(O27=A22,K22,0)+IF(O27=A23,K23,0)+IF(O27=A24,K24,0)+IF(O27=A25,K25,0)+IF(O27=A26,K26,0)+IF(O27=A27,K27,0)+IF(O27=A28,K28,0)+IF(O27=A29,K29,0)</f>
        <v>0</v>
      </c>
      <c r="Z27" s="1">
        <f t="shared" si="13"/>
        <v>0</v>
      </c>
      <c r="AA27" s="1">
        <f>[2]DB!BJ27</f>
        <v>69</v>
      </c>
      <c r="AB27" s="1">
        <f>RANK(AA27,AA10:AA29,0)</f>
        <v>17</v>
      </c>
      <c r="AC27" s="1" t="str">
        <f>'1. Division'!AN23</f>
        <v/>
      </c>
      <c r="AD27" s="1" t="e">
        <f t="shared" si="1"/>
        <v>#VALUE!</v>
      </c>
      <c r="AE27" s="1" t="e">
        <f>RANK(AD27,AD10:AD29,0)</f>
        <v>#VALUE!</v>
      </c>
      <c r="AF27" s="1">
        <f>[2]DB!BK27</f>
        <v>25</v>
      </c>
      <c r="AG27" s="1">
        <f>RANK(AF27,AF10:AF29,0)</f>
        <v>14</v>
      </c>
      <c r="AH27" s="1" t="str">
        <f>'1. Division'!AN29</f>
        <v/>
      </c>
      <c r="AI27" s="1" t="e">
        <f t="shared" si="2"/>
        <v>#VALUE!</v>
      </c>
      <c r="AJ27" s="1" t="e">
        <f>RANK(AI27,AI10:AI29,0)</f>
        <v>#VALUE!</v>
      </c>
      <c r="AK27" s="1">
        <f>[2]DB!BL27</f>
        <v>95</v>
      </c>
      <c r="AL27" s="1">
        <f>RANK(AK27,AK10:AK29,0)</f>
        <v>10</v>
      </c>
      <c r="AM27" s="1" t="str">
        <f>'1. Division'!AN35</f>
        <v/>
      </c>
      <c r="AN27" s="1" t="e">
        <f t="shared" si="3"/>
        <v>#VALUE!</v>
      </c>
      <c r="AO27" s="1" t="e">
        <f>RANK(AN27,AN10:AN29,0)</f>
        <v>#VALUE!</v>
      </c>
      <c r="AP27" s="1">
        <f t="shared" si="14"/>
        <v>41</v>
      </c>
      <c r="AQ27" s="1" t="e">
        <f t="shared" si="15"/>
        <v>#VALUE!</v>
      </c>
      <c r="AR27" s="1">
        <f>[2]DB!BA27</f>
        <v>18</v>
      </c>
      <c r="AS27" s="1" t="e">
        <f>RANK(AQ27,AQ10:AQ29,1)+AT27</f>
        <v>#VALUE!</v>
      </c>
      <c r="AT27" s="1" t="e">
        <f>IF(AQ27=AQ10,IF(AD27=AD10,IF(AI27=AI10,IF(AN27=AN10,0,IF(AN27&lt;AN10,1,0)),IF(AI27&lt;AI10,1,0)),IF(AD27&lt;AD10,1,0)),0)+IF(AQ27=AQ11,IF(AD27=AD11,IF(AI27=AI11,IF(AN27=AN11,0,IF(AN27&lt;AN11,1,0)),IF(AI27&lt;AI11,1,0)),IF(AD27&lt;AD11,1,0)),0)+IF(AQ27=AQ12,IF(AD27=AD12,IF(AI27=AI12,IF(AN27=AN12,0,IF(AN27&lt;AN12,1,0)),IF(AI27&lt;AI12,1,0)),IF(AD27&lt;AD12,1,0)),0)+IF(AQ27=AQ13,IF(AD27=AD13,IF(AI27=AI13,IF(AN27=AN13,0,IF(AN27&lt;AN13,1,0)),IF(AI27&lt;AI13,1,0)),IF(AD27&lt;AD13,1,0)),0)+IF(AQ27=AQ14,IF(AD27=AD14,IF(AI27=AI14,IF(AN27=AN14,0,IF(AN27&lt;AN14,1,0)),IF(AI27&lt;AI14,1,0)),IF(AD27&lt;AD14,1,0)),0)+IF(AQ27=AQ15,IF(AD27=AD15,IF(AI27=AI15,IF(AN27=AN15,0,IF(AN27&lt;AN15,1,0)),IF(AI27&lt;AI15,1,0)),IF(AD27&lt;AD15,1,0)),0)+IF(AQ27=AQ16,IF(AD27=AD16,IF(AI27=AI16,IF(AN27=AN16,0,IF(AN27&lt;AN16,1,0)),IF(AI27&lt;AI16,1,0)),IF(AD27&lt;AD16,1,0)),0)+AU27+AV27</f>
        <v>#VALUE!</v>
      </c>
      <c r="AU27" s="1" t="e">
        <f>IF(AQ27=AQ17,IF(AD27=AD17,IF(AI27=AI17,IF(AN27=AN17,0,IF(AN27&lt;AN17,1,0)),IF(AI27&lt;AI17,1,0)),IF(AD27&lt;AD17,1,0)),0)+IF(AQ27=AQ18,IF(AD27=AD18,IF(AI27=AI18,IF(AN27=AN18,0,IF(AN27&lt;AN18,1,0)),IF(AI27&lt;AI18,1,0)),IF(AD27&lt;AD18,1,0)),0)+IF(AQ27=AQ19,IF(AD27=AD19,IF(AI27=AI19,IF(AN27=AN19,0,IF(AN27&lt;AN19,1,0)),IF(AI27&lt;AI19,1,0)),IF(AD27&lt;AD19,1,0)),0)+IF(AQ27=AQ20,IF(AD27=AD20,IF(AI27=AI20,IF(AN27=AN20,0,IF(AN27&lt;AN20,1,0)),IF(AI27&lt;AI20,1,0)),IF(AD27&lt;AD20,1,0)),0)+IF(AQ27=AQ21,IF(AD27=AD21,IF(AI27=AI21,IF(AN27=AN21,0,IF(AN27&lt;AN21,1,0)),IF(AI27&lt;AI21,1,0)),IF(AD27&lt;AD21,1,0)),0)+IF(AQ27=AQ22,IF(AD27=AD22,IF(AI27=AI22,IF(AN27=AN22,0,IF(AN27&lt;AN22,1,0)),IF(AI27&lt;AI22,1,0)),IF(AD27&lt;AD22,1,0)),0)+IF(AQ27=AQ23,IF(AD27=AD23,IF(AI27=AI23,IF(AN27=AN23,0,IF(AN27&lt;AN23,1,0)),IF(AI27&lt;AI23,1,0)),IF(AD27&lt;AD23,1,0)),0)</f>
        <v>#VALUE!</v>
      </c>
      <c r="AV27" s="1" t="e">
        <f>IF(AQ27=AQ24,IF(AD27=AD24,IF(AI27=AI24,IF(AN27=AN24,0,IF(AN27&lt;AN24,1,0)),IF(AI27&lt;AI24,1,0)),IF(AD27&lt;AD24,1,0)),0)+IF(AQ27=AQ25,IF(AD27=AD25,IF(AI27=AI25,IF(AN27=AN25,0,IF(AN27&lt;AN25,1,0)),IF(AI27&lt;AI25,1,0)),IF(AD27&lt;AD25,1,0)),0)+IF(AQ27=AQ26,IF(AD27=AD26,IF(AI27=AI26,IF(AN27=AN26,0,IF(AN27&lt;AN26,1,0)),IF(AI27&lt;AI26,1,0)),IF(AD27&lt;AD26,1,0)),0)+IF(AQ27=AQ27,IF(AD27=AD27,IF(AI27=AI27,IF(AN27=AN27,0,IF(AN27&lt;AN27,1,0)),IF(AI27&lt;AI27,1,0)),IF(AD27&lt;AD27,1,0)),0)+IF(AQ27=AQ28,IF(AD27=AD28,IF(AI27=AI28,IF(AN27=AN28,0,IF(AN27&lt;AN28,1,0)),IF(AI27&lt;AI28,1,0)),IF(AD27&lt;AD28,1,0)),0)+IF(AQ27=AQ29,IF(AD27=AD29,IF(AI27=AI29,IF(AN27=AN29,0,IF(AN27&lt;AN29,1,0)),IF(AI27&lt;AI29,1,0)),IF(AD27&lt;AD29,1,0)),0)</f>
        <v>#VALUE!</v>
      </c>
      <c r="AW27" s="1" t="e">
        <f>IF(AND(AS27=AS10,P27&gt;P10),1,0)+IF(AND(AS27=AS11,P27&gt;P11),1,0)+IF(AND(AS27=AS12,P27&gt;P12),1,0)+IF(AND(AS27=AS13,P27&gt;P13),1,0)+IF(AND(AS27=AS14,P27&gt;P14),1,0)+IF(AND(AS27=AS15,P27&gt;P15),1,0)+IF(AND(AS27=AS16,P27&gt;P16),1,0)+IF(AND(AS27=AS17,P27&gt;P17),1,0)+IF(AND(AS27=AS18,P27&gt;P18),1,0)+IF(AND(AS27=AS19,P27&gt;P19),1,0)+IF(AND(AS27=AS20,P27&gt;P20),1,0)+IF(AND(AS27=AS21,P27&gt;P21),1,0)+IF(AND(AS27=AS22,P27&gt;P22),1,0)+IF(AND(AS27=AS23,P27&gt;P23),1,0)+IF(AND(AS27=AS24,P27&gt;P24),1,0)+IF(AND(AS27=AS25,P27&gt;P25),1,0)+IF(AND(AS27=AS26,P27&gt;P26),1,0)+IF(AND(AS27=AS27,P27&gt;P27),1,0)+IF(AND(AS27=AS28,P27&gt;P28),1,0)+IF(AND(AS27=AS29,P27&gt;P29),1,0)+AS27</f>
        <v>#VALUE!</v>
      </c>
      <c r="AX27" s="1" t="e">
        <f t="shared" si="16"/>
        <v>#VALUE!</v>
      </c>
      <c r="AY27" s="1" t="e">
        <f>IF(OR(R27=1,T27=1),0,IF(RANK(AX27,AX10:AX71,0)=1,10,IF(RANK(AX27,AX10:AX71,0)=2,5,IF(RANK(AX27,AX10:AX71,0)=3,4,IF(RANK(AX27,AX10:AX71,0)=4,3,IF(RANK(AX27,AX10:AX71,0)=5,2,0))))))</f>
        <v>#VALUE!</v>
      </c>
      <c r="AZ27" s="100" t="e">
        <f>IF(AW10=18,AR10,0)+IF(AW11=18,AR11,0)+IF(AW12=18,AR12,0)+IF(AW13=18,AR13,0)+IF(AW14=18,AR14,0)+IF(AW15=18,AR15,0)+IF(AW16=18,AR16,0)+IF(AW17=18,AR17,0)+IF(AW18=18,AR18,0)+IF(AW19=18,AR19,0)+IF(AW20=18,AR20,0)+IF(AW21=18,AR21,0)+IF(AW22=18,AR22,0)+IF(AW23=18,AR23,0)+IF(AW24=18,AR24,0)+IF(AW25=18,AR25,0)+IF(AW26=18,AR26,0)+IF(AW27=18,AR27,0)+IF(AW28=18,AR28,0)+IF(AW29=18,AR29,0)</f>
        <v>#VALUE!</v>
      </c>
      <c r="BA27" s="98" t="e">
        <f>IF(AW10=18,AS10,0)+IF(AW11=18,AS11,0)+IF(AW12=18,AS12,0)+IF(AW13=18,AS13,0)+IF(AW14=18,AS14,0)+IF(AW15=18,AS15,0)+IF(AW16=18,AS16,0)+IF(AW17=18,AS17,0)+IF(AW18=18,AS18,0)+IF(AW19=18,AS19,0)+IF(AW20=18,AS20,0)+IF(AW21=18,AS21,0)+IF(AW22=18,AS22,0)+IF(AW23=18,AS23,0)+IF(AW24=18,AS24,0)+IF(AW25=18,AS25,0)+IF(AW26=18,AS26,0)+IF(AW27=18,AS27,0)+IF(AW28=18,AS28,0)+IF(AW29=18,AS29,0)</f>
        <v>#VALUE!</v>
      </c>
      <c r="BB27" s="98" t="e">
        <f>IF(AW10=18,O10,IF(AW11=18,O11,IF(AW12=18,O12,IF(AW13=18,O13,IF(AW14=18,O14,IF(AW15=18,O15,IF(AW16=18,O16,BC27)))))))</f>
        <v>#VALUE!</v>
      </c>
      <c r="BC27" s="98" t="e">
        <f>IF(AW17=18,O17,IF(AW18=18,O18,IF(AW19=18,O19,IF(AW20=18,O20,IF(AW21=18,O21,IF(AW22=18,O22,IF(AW23=18,O23,BD27)))))))</f>
        <v>#VALUE!</v>
      </c>
      <c r="BD27" s="98" t="e">
        <f>IF(AW24=18,O24,IF(AW25=18,O25,IF(AW26=18,O26,IF(AW27=18,O27,IF(AW28=18,O28,IF(AW29=18,O29,""))))))</f>
        <v>#VALUE!</v>
      </c>
      <c r="BE27" s="98" t="e">
        <f>IF(AW10=18,P10,0)+IF(AW11=18,P11,0)+IF(AW12=18,P12,0)+IF(AW13=18,P13,0)+IF(AW14=18,P14,0)+IF(AW15=18,P15,0)+IF(AW16=18,P16,0)+IF(AW17=18,P17,0)+IF(AW18=18,P18,0)+IF(AW19=18,P19,0)+IF(AW20=18,P20,0)+IF(AW21=18,P21,0)+IF(AW22=18,P22,0)+IF(AW23=18,P23,0)+IF(AW24=18,P24,0)+IF(AW25=18,P25,0)+IF(AW26=18,P26,0)+IF(AW27=18,P27,0)+IF(AW28=18,P28,0)+IF(AW29=18,P29,0)</f>
        <v>#VALUE!</v>
      </c>
      <c r="BF27" s="98" t="e">
        <f>IF(AW10=18,R10,0)+IF(AW11=18,R11,0)+IF(AW12=18,R12,0)+IF(AW13=18,R13,0)+IF(AW14=18,R14,0)+IF(AW15=18,R15,0)+IF(AW16=18,R16,0)+IF(AW17=18,R17,0)+IF(AW18=18,R18,0)+IF(AW19=18,R19,0)+IF(AW20=18,R20,0)+IF(AW21=18,R21,0)+IF(AW22=18,R22,0)+IF(AW23=18,R23,0)+IF(AW24=18,R24,0)+IF(AW25=18,R25,0)+IF(AW26=18,R26,0)+IF(AW27=18,R27,0)+IF(AW28=18,R28,0)+IF(AW29=18,R29,0)</f>
        <v>#VALUE!</v>
      </c>
      <c r="BG27" s="98" t="e">
        <f>IF(AW10=18,T10,0)+IF(AW11=18,T11,0)+IF(AW12=18,T12,0)+IF(AW13=18,T13,0)+IF(AW14=18,T14,0)+IF(AW15=18,T15,0)+IF(AW16=18,T16,0)+IF(AW17=18,T17,0)+IF(AW18=18,T18,0)+IF(AW19=18,T19,0)+IF(AW20=18,T20,0)+IF(AW21=18,T21,0)+IF(AW22=18,T22,0)+IF(AW23=18,T23,0)+IF(AW24=18,T24,0)+IF(AW25=18,T25,0)+IF(AW26=18,T26,0)+IF(AW27=18,T27,0)+IF(AW28=18,T28,0)+IF(AW29=18,T29,0)</f>
        <v>#VALUE!</v>
      </c>
      <c r="BH27" s="98" t="e">
        <f>IF(AW10=18,W10,0)+IF(AW11=18,W11,0)+IF(AW12=18,W12,0)+IF(AW13=18,W13,0)+IF(AW14=18,W14,0)+IF(AW15=18,W15,0)+IF(AW16=18,W16,0)+IF(AW17=18,W17,0)+IF(AW18=18,W18,0)+IF(AW19=18,W19,0)+IF(AW20=18,W20,0)+IF(AW21=18,W21,0)+IF(AW22=18,W22,0)+IF(AW23=18,W23,0)+IF(AW24=18,W24,0)+IF(AW25=18,W25,0)+IF(AW26=18,W26,0)+IF(AW27=18,W27,0)+IF(AW28=18,W28,0)+IF(AW29=18,W29,0)</f>
        <v>#VALUE!</v>
      </c>
      <c r="BI27" s="98" t="e">
        <f>IF(AW10=18,Z10,0)+IF(AW11=18,Z11,0)+IF(AW12=18,Z12,0)+IF(AW13=18,Z13,0)+IF(AW14=18,Z14,0)+IF(AW15=18,Z15,0)+IF(AW16=18,Z16,0)+IF(AW17=18,Z17,0)+IF(AW18=18,Z18,0)+IF(AW19=18,Z19,0)+IF(AW20=18,Z20,0)+IF(AW21=18,Z21,0)+IF(AW22=18,Z22,0)+IF(AW23=18,Z23,0)+IF(AW24=18,Z24,0)+IF(AW25=18,Z25,0)+IF(AW26=18,Z26,0)+IF(AW27=18,Z27,0)+IF(AW28=18,Z28,0)+IF(AW29=18,Z29,0)</f>
        <v>#VALUE!</v>
      </c>
      <c r="BJ27" s="98" t="e">
        <f>IF(AW10=18,AD10,0)+IF(AW11=18,AD11,0)+IF(AW12=18,AD12,0)+IF(AW13=18,AD13,0)+IF(AW14=18,AD14,0)+IF(AW15=18,AD15,0)+IF(AW16=18,AD16,0)+IF(AW17=18,AD17,0)+IF(AW18=18,AD18,0)+IF(AW19=18,AD19,0)+IF(AW20=18,AD20,0)+IF(AW21=18,AD21,0)+IF(AW22=18,AD22,0)+IF(AW23=18,AD23,0)+IF(AW24=18,AD24,0)+IF(AW25=18,AD25,0)+IF(AW26=18,AD26,0)+IF(AW27=18,AD27,0)+IF(AW28=18,AD28,0)+IF(AW29=18,AD29,0)</f>
        <v>#VALUE!</v>
      </c>
      <c r="BK27" s="98" t="e">
        <f>IF(AW10=18,AI10,0)+IF(AW11=18,AI11,0)+IF(AW12=18,AI12,0)+IF(AW13=18,AI13,0)+IF(AW14=18,AI14,0)+IF(AW15=18,AI15,0)+IF(AW16=18,AI16,0)+IF(AW17=18,AI17,0)+IF(AW18=18,AI18,0)+IF(AW19=18,AI19,0)+IF(AW20=18,AI20,0)+IF(AW21=18,AI21,0)+IF(AW22=18,AI22,0)+IF(AW23=18,AI23,0)+IF(AW24=18,AI24,0)+IF(AW25=18,AI25,0)+IF(AW26=18,AI26,0)+IF(AW27=18,AI27,0)+IF(AW28=18,AI28,0)+IF(AW29=18,AI29,0)</f>
        <v>#VALUE!</v>
      </c>
      <c r="BL27" s="99" t="e">
        <f>IF(AW10=18,AN10,0)+IF(AW11=18,AN11,0)+IF(AW12=18,AN12,0)+IF(AW13=18,AN13,0)+IF(AW14=18,AN14,0)+IF(AW15=18,AN15,0)+IF(AW16=18,AN16,0)+IF(AW17=18,AN17,0)+IF(AW18=18,AN18,0)+IF(AW19=18,AN19,0)+IF(AW20=18,AN20,0)+IF(AW21=18,AN21,0)+IF(AW22=18,AN22,0)+IF(AW23=18,AN23,0)+IF(AW24=18,AN24,0)+IF(AW25=18,AN25,0)+IF(AW26=18,AN26,0)+IF(AW27=18,AN27,0)+IF(AW28=18,AN28,0)+IF(AW29=18,AN29,0)</f>
        <v>#VALUE!</v>
      </c>
      <c r="BM27" s="98" t="str">
        <f>[2]DB!CX27</f>
        <v>Stoke</v>
      </c>
      <c r="BN27" s="98">
        <f>IF(BM27=O10,P10,0)+IF(BM27=O11,P11,0)+IF(BM27=O12,P12,0)+IF(BM27=O13,P13,0)+IF(BM27=O14,P14,0)+IF(BM27=O15,P15,0)+IF(BM27=O16,P16,0)+IF(BM27=O17,P17,0)+IF(BM27=O18,P18,0)+IF(BM27=O19,P19,0)+IF(BM27=O20,P20,0)+IF(BM27=O21,P21,0)+IF(BM27=O22,P22,0)+IF(BM27=O23,P23,0)+IF(BM27=O24,P24,0)+IF(BM27=O25,P25,0)+IF(BM27=O26,P26,0)+IF(BM27=O27,P27,0)+IF(BM27=O28,P28,0)+IF(BM27=O29,P29,0)+IF(BM27=O31,P31,0)+IF(BM27=O32,P32,0)+IF(BM27=O33,P33,0)+IF(BM27=O34,P34,0)+IF(BM27=O35,P35,0)+IF(BM27=O36,P36,0)+IF(BM27=O37,P37,0)+IF(BM27=O38,P38,0)+IF(BM27=O39,P39,0)+IF(BM27=O40,P40,0)+BO27</f>
        <v>54</v>
      </c>
      <c r="BO27" s="98">
        <f>IF(BM27=O41,P41,0)+IF(BM27=O42,P42,0)+IF(BM27=O43,P43,0)+IF(BM27=O44,P44,0)+IF(BM27=O45,P45,0)+IF(BM27=O46,P46,0)+IF(BM27=O47,P47,0)+IF(BM27=O48,P48,0)+IF(BM27=O49,P49,0)+IF(BM27=O50,P50,0)+IF(BM27=O52,P52,0)+IF(BM27=O53,P53,0)+IF(BM27=O54,P54,0)+IF(BM27=O55,P55,0)+IF(BM27=O56,P56,0)+IF(BM27=O57,P57,0)+IF(BM27=O58,P58,0)+IF(BM27=O59,P59,0)+IF(BM27=O60,P60,0)+IF(BM27=O61,P61,0)+IF(BM27=O62,P62,0)+IF(BM27=O63,P63,0)+IF(BM27=O64,P64,0)+IF(BM27=O65,P65,0)+IF(BM27=O66,P66,0)+IF(BM27=O67,P67,0)+IF(BM27=O68,P68,0)+IF(BM27=O69,P69,0)+IF(BM27=O70,P70,0)+IF(BM27=O71,P71,0)</f>
        <v>0</v>
      </c>
      <c r="BP27" s="98">
        <f>[2]DB!DF27</f>
        <v>0</v>
      </c>
      <c r="BQ27" s="98">
        <f>IF(BM27=O10,R10,0)+IF(BM27=O11,R11,0)+IF(BM27=O12,R12,0)+IF(BM27=O13,R13,0)+IF(BM27=O14,R14,0)+IF(BM27=O15,R15,0)+IF(BM27=O16,R16,0)+IF(BM27=O17,R17,0)+IF(BM27=O18,R18,0)+IF(BM27=O19,R19,0)+IF(BM27=O20,R20,0)+IF(BM27=O21,R21,0)+IF(BM27=O22,R22,0)+IF(BM27=O23,R23,0)+IF(BM27=O24,R24,0)+IF(BM27=O25,R25,0)+IF(BM27=O26,R26,0)+IF(BM27=O27,R27,0)+IF(BM27=O28,R28,0)+IF(BM27=O29,R29,0)+IF(BM27=O31,R31,0)+IF(BM27=O32,R32,0)+IF(BM27=O33,R33,0)+IF(BM27=O34,R34,0)+IF(BM27=O35,R35,0)+IF(BM27=O36,R36,0)+IF(BM27=O37,R37,0)+IF(BM27=O38,R38,0)+IF(BM27=O39,R39,0)+IF(BM27=O40,R40,0)+BR27</f>
        <v>0</v>
      </c>
      <c r="BR27" s="98">
        <f>IF(BM27=O41,R41,0)+IF(BM27=O42,R42,0)+IF(BM27=O43,R43,0)+IF(BM27=O44,R44,0)+IF(BM27=O45,R45,0)+IF(BM27=O46,R46,0)+IF(BM27=O47,R47,0)+IF(BM27=O48,R48,0)+IF(BM27=O49,R49,0)+IF(BM27=O50,R50,0)+IF(BM27=O52,R52,0)+IF(BM27=O53,R53,0)+IF(BM27=O54,R54,0)+IF(BM27=O55,R55,0)+IF(BM27=O56,R56,0)+IF(BM27=O57,R57,0)+IF(BM27=O58,R58,0)+IF(BM27=O59,R59,0)+IF(BM27=O60,R60,0)+IF(BM27=O61,R61,0)+IF(BM27=O62,R62,0)+IF(BM27=O63,R63,0)+IF(BM27=O64,R64,0)+IF(BM27=O65,R65,0)+IF(BM27=O66,R66,0)+IF(BM27=O67,R67,0)+IF(BM27=O68,R68,0)+IF(BM27=O69,R69,0)+IF(BM27=O70,R70,0)+IF(BM27=O71,R71,0)</f>
        <v>0</v>
      </c>
      <c r="BS27" s="98">
        <v>0</v>
      </c>
      <c r="BT27" s="98">
        <f>IF(BM27=O10,T10,0)+IF(BM27=O11,T11,0)+IF(BM27=O12,T12,0)+IF(BM27=O13,T13,0)+IF(BM27=O14,T14,0)+IF(BM27=O15,T15,0)+IF(BM27=O16,T16,0)+IF(BM27=O17,T17,0)+IF(BM27=O18,T18,0)+IF(BM27=O19,T19,0)+IF(BM27=O20,T20,0)+IF(BM27=O21,T21,0)+IF(BM27=O22,T22,0)+IF(BM27=O23,T23,0)+IF(BM27=O24,T24,0)+IF(BM27=O25,T25,0)+IF(BM27=O26,T26,0)+IF(BM27=O27,T27,0)+IF(BM27=O28,T28,0)+IF(BM27=O29,T29,0)+IF(BM27=O31,T31,0)+IF(BM27=O32,T32,0)+IF(BM27=O33,T33,0)+IF(BM27=O34,T34,0)+IF(BM27=O35,T35,0)+IF(BM27=O36,T36,0)+IF(BM27=O37,T37,0)+IF(BM27=O38,T38,0)+IF(BM27=O39,T39,0)+IF(BM27=O40,T40,0)+BU27</f>
        <v>0</v>
      </c>
      <c r="BU27" s="98">
        <f>IF(BM27=O41,T41,0)+IF(BM27=O42,T42,0)+IF(BM27=O43,T43,0)+IF(BM27=O44,T44,0)+IF(BM27=O45,T45,0)+IF(BM27=O46,T46,0)+IF(BM27=O47,T47,0)+IF(BM27=O48,T48,0)+IF(BM27=O49,T49,0)+IF(BM27=O50,T50,0)+IF(BM27=O52,T52,0)+IF(BM27=O53,T53,0)+IF(BM27=O54,T54,0)+IF(BM27=O55,T55,0)+IF(BM27=O56,T56,0)+IF(BM27=O57,T57,0)+IF(BM27=O58,T58,0)+IF(BM27=O59,T59,0)+IF(BM27=O60,T60,0)+IF(BM27=O61,T61,0)+IF(BM27=O62,T62,0)+IF(BM27=O63,T63,0)+IF(BM27=O64,T64,0)+IF(BM27=O65,T65,0)+IF(BM27=O66,T66,0)+IF(BM27=O67,T67,0)+IF(BM27=O68,T68,0)+IF(BM27=O69,T69,0)+IF(BM27=O70,T70,0)+IF(BM27=O71,T71,0)</f>
        <v>0</v>
      </c>
      <c r="BV27" s="98">
        <f>[2]DB!DJ27</f>
        <v>0</v>
      </c>
      <c r="BW27" s="98" t="e">
        <f>IF(AND(BQ27=0,BT27=0),IF(BM27=O10,AY10,0)+IF(BM27=O11,AY11,0)+IF(BM27=O12,AY12,0)+IF(BM27=O13,AY13,0)+IF(BM27=O14,AY14,0)+IF(BM27=O15,AY15,0)+IF(BM27=O16,AY16,0)+IF(BM27=O17,AY17,0)+IF(BM27=O18,AY18,0)+IF(BM27=O19,AY19,0)+IF(BM27=O20,AY20,0)+IF(BM27=O21,AY21,0)+IF(BM27=O22,AY22,0)+IF(BM27=O23,AY23,0)+IF(BM27=O24,AY24,0)+IF(BM27=O25,AY25,0)+IF(BM27=O26,AY26,0)+IF(BM27=O27,AY27,0)+IF(BM27=O28,AY28,0)+IF(BM27=O29,AY29,0)+IF(BM27=O31,AY31,0)+IF(BM27=O32,AY32,0)+IF(BM27=O33,AY33,0)+IF(BM27=O34,AY34,0)+IF(BM27=O35,AY35,0)+IF(BM27=O36,AY36,0)+IF(BM27=O37,AY37,0)+IF(BM27=O38,AY38,0)+IF(BM27=O39,AY39,0)+IF(BM27=O40,AY40,0)+BX27,0)</f>
        <v>#VALUE!</v>
      </c>
      <c r="BX27" s="98">
        <f>IF(BM27=O41,AY41,0)+IF(BM27=O42,AY42,0)+IF(BM27=O43,AY43,0)+IF(BM27=O44,AY44,0)+IF(BM27=O45,AY45,0)+IF(BM27=O46,AY46,0)+IF(BM27=O47,AY47,0)+IF(BM27=O48,AY48,0)+IF(BM27=O49,AY49,0)+IF(BM27=O50,AY50,0)+IF(BM27=O52,AY52,0)+IF(BM27=O53,AY53,0)+IF(BM27=O54,AY54,0)+IF(BM27=O55,AY55,0)+IF(BM27=O56,AY56,0)+IF(BM27=O57,AY57,0)+IF(BM27=O58,AY58,0)+IF(BM27=O59,AY59,0)+IF(BM27=O60,AY60,0)+IF(BM27=O61,AY61,0)+IF(BM27=O62,AY62,0)+IF(BM27=O63,AY63,0)+IF(BM27=O64,AY64,0)+IF(BM27=O65,AY65,0)+IF(BM27=O66,AY66,0)+IF(BM27=O67,AY67,0)+IF(BM27=O68,AY68,0)+IF(BM27=O69,AY69,0)+IF(BM27=O70,AY70,0)+IF(BM27=O71,AY71,0)</f>
        <v>0</v>
      </c>
      <c r="BY27" s="98">
        <f>[2]DB!DL27</f>
        <v>1</v>
      </c>
      <c r="BZ27" s="98" t="e">
        <f t="shared" si="4"/>
        <v>#VALUE!</v>
      </c>
      <c r="CA27" s="98">
        <f>[2]DB!DN27</f>
        <v>0</v>
      </c>
      <c r="CB27" s="98" t="e">
        <f t="shared" si="5"/>
        <v>#VALUE!</v>
      </c>
      <c r="CC27" s="98">
        <f>[2]DB!DP27</f>
        <v>0</v>
      </c>
      <c r="CD27" s="98" t="e">
        <f t="shared" si="6"/>
        <v>#VALUE!</v>
      </c>
      <c r="CE27" s="98">
        <f>[2]DB!DR27</f>
        <v>1</v>
      </c>
      <c r="CF27" s="98" t="e">
        <f t="shared" si="7"/>
        <v>#VALUE!</v>
      </c>
      <c r="CG27" s="98">
        <f>[2]DB!DT27</f>
        <v>0</v>
      </c>
      <c r="CH27" s="98" t="e">
        <f t="shared" si="8"/>
        <v>#VALUE!</v>
      </c>
      <c r="CI27" s="98">
        <f>[2]DB!DV27</f>
        <v>13</v>
      </c>
      <c r="CJ27" s="98" t="e">
        <f t="shared" si="17"/>
        <v>#VALUE!</v>
      </c>
      <c r="CK27" s="98" t="e">
        <f t="shared" si="18"/>
        <v>#VALUE!</v>
      </c>
      <c r="CL27" s="98" t="e">
        <f>RANK(CJ27,CJ10:CJ69,0)</f>
        <v>#VALUE!</v>
      </c>
      <c r="CM27" s="98" t="e">
        <f>IF(AND(CL27=CL10,CK27&lt;CK10),1,0)+IF(AND(CL27=CL11,CK27&lt;CK11),1,0)+IF(AND(CL27=CL12,CK27&lt;CK12),1,0)+IF(AND(CL27=CL13,CK27&lt;CK13),1,0)+IF(AND(CL27=CL14,CK27&lt;CK14),1,0)+IF(AND(CL27=CL15,CK27&lt;CK15),1,0)+IF(AND(CL27=CL16,CK27&lt;CK16),1,0)+IF(AND(CL27=CL17,CK27&lt;CK17),1,0)+IF(AND(CL27=CL18,CK27&lt;CK18),1,0)+IF(AND(CL27=CL19,CK27&lt;CK19),1,0)+IF(AND(CL27=CL20,CK27&lt;CK20),1,0)+IF(AND(CL27=CL21,CK27&lt;CK21),1,0)+IF(AND(CL27=CL22,CK27&lt;CK22),1,0)+IF(AND(CL27=CL23,CK27&lt;CK23),1,0)+IF(AND(CL27=CL24,CK27&lt;CK24),1,0)+IF(AND(CL27=CL25,CK27&lt;CK25),1,0)+IF(AND(CL27=CL26,CK27&lt;CK26),1,0)+IF(AND(CL27=CL27,CK27&lt;CK27),1,0)+IF(AND(CL27=CL28,CK27&lt;CK28),1,0)+IF(AND(CL27=CL29,CK27&lt;CK29),1,0)+CN27+CO27</f>
        <v>#VALUE!</v>
      </c>
      <c r="CN27" s="98" t="e">
        <f>IF(AND(CL27=CL30,CK27&lt;CK30),1,0)+IF(AND(CL27=CL31,CK27&lt;CK31),1,0)+IF(AND(CL27=CL32,CK27&lt;CK32),1,0)+IF(AND(CL27=CL33,CK27&lt;CK33),1,0)+IF(AND(CL27=CL34,CK27&lt;CK34),1,0)+IF(AND(CL27=CL35,CK27&lt;CK35),1,0)+IF(AND(CL27=CL36,CK27&lt;CK36),1,0)+IF(AND(CL27=CL37,CK27&lt;CK37),1,0)+IF(AND(CL27=CL38,CK27&lt;CK38),1,0)+IF(AND(CL27=CL39,CK27&lt;CK39),1,0)+IF(AND(CL27=CL40,CK27&lt;CK40),1,0)+IF(AND(CL27=CL41,CK27&lt;CK41),1,0)+IF(AND(CL27=CL42,CK27&lt;CK42),1,0)+IF(AND(CL27=CL43,CK27&lt;CK43),1,0)+IF(AND(CL27=CL44,CK27&lt;CK44),1,0)+IF(AND(CL27=CL45,CK27&lt;CK45),1,0)+IF(AND(CL27=CL46,CK27&lt;CK46),1,0)+IF(AND(CL27=CL47,CK27&lt;CK47),1,0)+IF(AND(CL27=CL48,CK27&lt;CK48),1,0)+IF(AND(CL27=CL49,CK27&lt;CK49),1,0)</f>
        <v>#VALUE!</v>
      </c>
      <c r="CO27" s="98" t="e">
        <f>IF(AND(CL27=CL50,CK27&lt;CK50),1,0)+IF(AND(CL27=CL51,CK27&lt;CK51),1,0)+IF(AND(CL27=CL52,CK27&lt;CK52),1,0)+IF(AND(CL27=CL53,CK27&lt;CK53),1,0)+IF(AND(CL27=CL54,CK27&lt;CK54),1,0)+IF(AND(CL27=CL55,CK27&lt;CK55),1,0)+IF(AND(CL27=CL56,CK27&lt;CK56),1,0)+IF(AND(CL27=CL57,CK27&lt;CK57),1,0)+IF(AND(CL27=CL58,CK27&lt;CK58),1,0)+IF(AND(CL27=CL59,CK27&lt;CK59),1,0)+IF(AND(CL27=CL60,CK27&lt;CK60),1,0)+IF(AND(CL27=CL61,CK27&lt;CK61),1,0)+IF(AND(CL27=CL62,CK27&lt;CK62),1,0)+IF(AND(CL27=CL63,CK27&lt;CK63),1,0)+IF(AND(CL27=CL64,CK27&lt;CK64),1,0)+IF(AND(CL27=CL65,CK27&lt;CK65),1,0)+IF(AND(CL27=CL66,CK27&lt;CK66),1,0)+IF(AND(CL27=CL67,CK27&lt;CK67),1,0)+IF(AND(CL27=CL68,CK27&lt;CK68),1,0)+IF(AND(CL27=CL69,CK27&lt;CK69),1,0)</f>
        <v>#VALUE!</v>
      </c>
      <c r="CP27" s="98">
        <f>[2]DB!CV27</f>
        <v>18</v>
      </c>
      <c r="CQ27" s="98" t="e">
        <f t="shared" si="9"/>
        <v>#VALUE!</v>
      </c>
      <c r="CR27" s="98" t="e">
        <f t="shared" si="19"/>
        <v>#VALUE!</v>
      </c>
      <c r="CS27" s="98" t="e">
        <f>IF(AND(CQ27=CQ10,BN27&gt;BN10),1,0)+IF(AND(CQ27=CQ11,BN27&gt;BN11),1,0)+IF(AND(CQ27=CQ12,BN27&gt;BN12),1,0)+IF(AND(CQ27=CQ13,BN27&gt;BN13),1,0)+IF(AND(CQ27=CQ14,BN27&gt;BN14),1,0)+IF(AND(CQ27=CQ15,BN27&gt;BN15),1,0)+IF(AND(CQ27=CQ16,BN27&gt;BN16),1,0)+IF(AND(CQ27=CQ17,BN27&gt;BN17),1,0)+IF(AND(CQ27=CQ18,BN27&gt;BN18),1,0)+IF(AND(CQ27=CQ19,BN27&gt;BN19),1,0)+IF(AND(CQ27=CQ20,BN27&gt;BN20),1,0)+IF(AND(CQ27=CQ21,BN27&gt;BN21),1,0)+IF(AND(CQ27=CQ22,BN27&gt;BN22),1,0)+IF(AND(CQ27=CQ23,BN27&gt;BN23),1,0)+IF(AND(CQ27=CQ24,BN27&gt;BN24),1,0)+IF(AND(CQ27=CQ25,BN27&gt;BN25),1,0)+IF(AND(CQ27=CQ26,BN27&gt;BN26),1,0)+IF(AND(CQ27=CQ27,BN27&gt;BN27),1,0)+IF(AND(CQ27=CQ28,BN27&gt;BN28),1,0)+IF(AND(CQ27=CQ29,BN27&gt;BN29),1,0)+CT27+CU27</f>
        <v>#VALUE!</v>
      </c>
      <c r="CT27" s="98" t="e">
        <f>IF(AND(CQ27=CQ30,BN27&gt;BN30),1,0)+IF(AND(CQ27=CQ31,BN27&gt;BN31),1,0)+IF(AND(CQ27=CQ32,BN27&gt;BN32),1,0)+IF(AND(CQ27=CQ33,BN27&gt;BN33),1,0)+IF(AND(CQ27=CQ34,BN27&gt;BN34),1,0)+IF(AND(CQ27=CQ35,BN27&gt;BN35),1,0)+IF(AND(CQ27=CQ36,BN27&gt;BN36),1,0)+IF(AND(CQ27=CQ37,BN27&gt;BN37),1,0)+IF(AND(CQ27=CQ38,BN27&gt;BN38),1,0)+IF(AND(CQ27=CQ39,BN27&gt;BN39),1,0)+IF(AND(CQ27=CQ40,BN27&gt;BN40),1,0)+IF(AND(CQ27=CQ41,BN27&gt;BN41),1,0)+IF(AND(CQ27=CQ42,BN27&gt;BN42),1,0)+IF(AND(CQ27=CQ43,BN27&gt;BN43),1,0)+IF(AND(CQ27=CQ44,BN27&gt;BN44),1,0)+IF(AND(CQ27=CQ45,BN27&gt;BN45),1,0)+IF(AND(CQ27=CQ46,BN27&gt;BN46),1,0)+IF(AND(CQ27=CQ47,BN27&gt;BN47),1,0)+IF(AND(CQ27=CQ48,BN27&gt;BN48),1,0)+IF(AND(CQ27=CQ49,BN27&gt;BN49),1,0)</f>
        <v>#VALUE!</v>
      </c>
      <c r="CU27" s="99" t="e">
        <f>IF(AND(CQ27=CQ50,BN27&gt;BN50),1,0)+IF(AND(CQ27=CQ51,BN27&gt;BN51),1,0)+IF(AND(CQ27=CQ52,BN27&gt;BN52),1,0)+IF(AND(CQ27=CQ53,BN27&gt;BN53),1,0)+IF(AND(CQ27=CQ54,BN27&gt;BN54),1,0)+IF(AND(CQ27=CQ55,BN27&gt;BN55),1,0)+IF(AND(CQ27=CQ56,BN27&gt;BN56),1,0)+IF(AND(CQ27=CQ57,BN27&gt;BN57),1,0)+IF(AND(CQ27=CQ58,BN27&gt;BN58),1,0)+IF(AND(CQ27=CQ59,BN27&gt;BN59),1,0)+IF(AND(CQ27=CQ60,BN27&gt;BN60),1,0)+IF(AND(CQ27=CQ61,BN27&gt;BN61),1,0)+IF(AND(CQ27=CQ62,BN27&gt;BN62),1,0)+IF(AND(CQ27=CQ63,BN27&gt;BN63),1,0)+IF(AND(CQ27=CQ64,BN27&gt;BN64),1,0)+IF(AND(CQ27=CQ65,BN27&gt;BN65),1,0)+IF(AND(CQ27=CQ66,BN27&gt;BN66),1,0)+IF(AND(CQ27=CQ67,BN27&gt;BN67),1,0)+IF(AND(CQ27=CQ68,BN27&gt;BN68),1,0)+IF(AND(CQ27=CQ69,BN27&gt;BN69),1,0)</f>
        <v>#VALUE!</v>
      </c>
      <c r="CV27" s="100" t="e">
        <f>IF(CR10=18,CQ10,0)+IF(CR11=18,CQ11,0)+IF(CR12=18,CQ12,0)+IF(CR13=18,CQ13,0)+IF(CR14=18,CQ14,0)+IF(CR15=18,CQ15,0)+IF(CR16=18,CQ16,0)+IF(CR17=18,CQ17,0)+IF(CR18=18,CQ18,0)+IF(CR19=18,CQ19,0)+IF(CR20=18,CQ20,0)+IF(CR21=18,CQ21,0)+IF(CR22=18,CQ22,0)+IF(CR23=18,CQ23,0)+IF(CR24=18,CQ24,0)+IF(CR25=18,CQ25,0)+IF(CR26=18,CQ26,0)+IF(CR27=18,CQ27,0)+IF(CR28=18,CQ28,0)+IF(CR29=18,CQ29,0)+IF(CR30=18,CQ30,0)+IF(CR31=18,CQ31,0)+IF(CR32=18,CQ32,0)+IF(CR33=18,CQ33,0)+IF(CR34=18,CQ34,0)+IF(CR35=18,CQ35,0)+IF(CR36=18,CQ36,0)+IF(CR37=18,CQ37,0)+IF(CR38=18,CQ38,0)+IF(CR39=18,CQ39,0)+CW27</f>
        <v>#VALUE!</v>
      </c>
      <c r="CW27" s="98" t="e">
        <f>IF(CR40=18,CQ40,0)+IF(CR41=18,CQ41,0)+IF(CR42=18,CQ42,0)+IF(CR43=18,CQ43,0)+IF(CR44=18,CQ44,0)+IF(CR45=18,CQ45,0)+IF(CR46=18,CQ46,0)+IF(CR47=18,CQ47,0)+IF(CR48=18,CQ48,0)+IF(CR49=18,CQ49,0)+IF(CR50=18,CQ50,0)+IF(CR51=18,CQ51,0)+IF(CR52=18,CQ52,0)+IF(CR53=18,CQ53,0)+IF(CR54=18,CQ54,0)+IF(CR55=18,CQ55,0)+IF(CR56=18,CQ56,0)+IF(CR57=18,CQ57,0)+IF(CR58=18,CQ58,0)+IF(CR59=18,CQ59,0)+IF(CR60=18,CQ60,0)+IF(CR61=18,CQ61,0)+IF(CR62=18,CQ62,0)+IF(CR63=18,CQ63,0)+IF(CR64=18,CQ64,0)+IF(CR65=18,CQ65,0)+IF(CR66=18,CQ66,0)+IF(CR67=18,CQ67,0)+IF(CR68=18,CQ68,0)+IF(CR69=18,CQ69,0)</f>
        <v>#VALUE!</v>
      </c>
      <c r="CX27" s="98" t="e">
        <f>IF(CR10=18,BM10,IF(CR11=18,BM11,IF(CR12=18,BM12,IF(CR13=18,BM13,IF(CR14=18,BM14,IF(CR15=18,BM15,IF(CR16=18,BM16,IF(CR17=18,BM17,CY27))))))))</f>
        <v>#VALUE!</v>
      </c>
      <c r="CY27" s="98" t="e">
        <f>IF(CR18=18,BM18,IF(CR19=18,BM19,IF(CR20=18,BM20,IF(CR21=18,BM21,IF(CR22=18,BM22,IF(CR23=18,BM23,IF(CR24=18,BM24,IF(CR25=18,BM25,CZ27))))))))</f>
        <v>#VALUE!</v>
      </c>
      <c r="CZ27" s="98" t="e">
        <f>IF(CR26=18,BM26,IF(CR27=18,BM27,IF(CR28=18,BM28,IF(CR29=18,BM29,IF(CR30=18,BM30,IF(CR31=18,BM31,IF(CR32=18,BM32,IF(CR33=18,BM33,DA27))))))))</f>
        <v>#VALUE!</v>
      </c>
      <c r="DA27" s="98" t="e">
        <f>IF(CR34=18,BM34,IF(CR35=18,BM35,IF(CR36=18,BM36,IF(CR37=18,BM37,IF(CR38=18,BM38,IF(CR39=18,BM39,IF(CR40=18,BM40,IF(CR41=18,BM41,DB27))))))))</f>
        <v>#VALUE!</v>
      </c>
      <c r="DB27" s="98" t="e">
        <f>IF(CR42=18,BM42,IF(CR43=18,BM43,IF(CR44=18,BM44,IF(CR45=18,BM45,IF(CR46=18,BM46,IF(CR47=18,BM47,IF(CR48=18,BM48,IF(CR49=18,BM49,DC27))))))))</f>
        <v>#VALUE!</v>
      </c>
      <c r="DC27" s="98" t="e">
        <f>IF(CR50=18,BM50,IF(CR51=18,BM51,IF(CR52=18,BM52,IF(CR53=18,BM53,IF(CR54=18,BM54,IF(CR55=18,BM55,IF(CR56=18,BM56,IF(CR57=18,BM57,DD27))))))))</f>
        <v>#VALUE!</v>
      </c>
      <c r="DD27" s="98" t="e">
        <f>IF(CR58=18,BM58,IF(CR59=18,BM59,IF(CR60=18,BM60,IF(CR61=18,BM61,IF(CR62=18,BM62,IF(CR63=18,BM63,IF(CR64=18,BM64,IF(CR65=18,BM65,DE27))))))))</f>
        <v>#VALUE!</v>
      </c>
      <c r="DE27" s="98" t="e">
        <f>IF(CR66=18,BM66,IF(CR67=18,BM67,IF(CR68=18,BM68,BM69)))</f>
        <v>#VALUE!</v>
      </c>
      <c r="DF27" s="98" t="e">
        <f>IF(CR10=18,BQ10,0)+IF(CR11=18,BQ11,0)+IF(CR12=18,BQ12,0)+IF(CR13=18,BQ13,0)+IF(CR14=18,BQ14,0)+IF(CR15=18,BQ15,0)+IF(CR16=18,BQ16,0)+IF(CR17=18,BQ17,0)+IF(CR18=18,BQ18,0)+IF(CR19=18,BQ19,0)+IF(CR20=18,BQ20,0)+IF(CR21=18,BQ21,0)+IF(CR22=18,BQ22,0)+IF(CR23=18,BQ23,0)+IF(CR24=18,BQ24,0)+IF(CR25=18,BQ25,0)+IF(CR26=18,BQ26,0)+IF(CR27=18,BQ27,0)+IF(CR28=18,BQ28,0)+IF(CR29=18,BQ29,0)+IF(CR30=18,BQ30,0)+IF(CR31=18,BQ31,0)+IF(CR32=18,BQ32,0)+IF(CR33=18,BQ33,0)+IF(CR34=18,BQ34,0)+IF(CR35=18,BQ35,0)+IF(CR36=18,BQ36,0)+IF(CR37=18,BQ37,0)+IF(CR38=18,BQ38,0)+IF(CR39=18,BQ39,0)+DG27</f>
        <v>#VALUE!</v>
      </c>
      <c r="DG27" s="98" t="e">
        <f>IF(CR40=18,BQ40,0)+IF(CR41=18,BQ41,0)+IF(CR42=18,BQ42,0)+IF(CR43=18,BQ43,0)+IF(CR44=18,BQ44,0)+IF(CR45=18,BQ45,0)+IF(CR46=18,BQ46,0)+IF(CR47=18,BQ47,0)+IF(CR48=18,BQ48,0)+IF(CR49=18,BQ49,0)+IF(CR50=18,BQ50,0)+IF(CR51=18,BQ51,0)+IF(CR52=18,BQ52,0)+IF(CR53=18,BQ53,0)+IF(CR54=18,BQ54,0)+IF(CR55=18,BQ55,0)+IF(CR56=18,BQ56,0)+IF(CR57=18,BQ57,0)+IF(CR58=18,BQ58,0)+IF(CR59=18,BQ59,0)+IF(CR60=18,BQ60,0)+IF(CR61=18,BQ61,0)+IF(CR62=18,BQ62,0)+IF(CR63=18,BQ63,0)+IF(CR64=18,BQ64,0)+IF(CR65=18,BQ65,0)+IF(CR66=18,BQ66,0)+IF(CR67=18,BQ67,0)+IF(CR68=18,BQ68,0)+IF(CR69=18,BQ69,0)</f>
        <v>#VALUE!</v>
      </c>
      <c r="DH27" s="98" t="e">
        <f>IF(CR10=18,BT10,0)+IF(CR11=18,BT11,0)+IF(CR12=18,BT12,0)+IF(CR13=18,BT13,0)+IF(CR14=18,BT14,0)+IF(CR15=18,BT15,0)+IF(CR16=18,BT16,0)+IF(CR17=18,BT17,0)+IF(CR18=18,BT18,0)+IF(CR19=18,BT19,0)+IF(CR20=18,BT20,0)+IF(CR21=18,BT21,0)+IF(CR22=18,BT22,0)+IF(CR23=18,BT23,0)+IF(CR24=18,BT24,0)+IF(CR25=18,BT25,0)+IF(CR26=18,BT26,0)+IF(CR27=18,BT27,0)+IF(CR28=18,BT28,0)+IF(CR29=18,BT29,0)+IF(CR30=18,BT30,0)+IF(CR31=18,BT31,0)+IF(CR32=18,BT32,0)+IF(CR33=18,BT33,0)+IF(CR34=18,BT34,0)+IF(CR35=18,BT35,0)+IF(CR36=18,BT36,0)+IF(CR37=18,BT37,0)+IF(CR38=18,BT38,0)+IF(CR39=18,BT39,0)+DI27</f>
        <v>#VALUE!</v>
      </c>
      <c r="DI27" s="98" t="e">
        <f>IF(CR40=18,BT40,0)+IF(CR41=18,BT41,0)+IF(CR42=18,BT42,0)+IF(CR43=18,BT43,0)+IF(CR44=18,BT44,0)+IF(CR45=18,BT45,0)+IF(CR46=18,BT46,0)+IF(CR47=18,BT47,0)+IF(CR48=18,BT48,0)+IF(CR49=18,BT49,0)+IF(CR50=18,BT50,0)+IF(CR51=18,BT51,0)+IF(CR52=18,BT52,0)+IF(CR53=18,BT53,0)+IF(CR54=18,BT54,0)+IF(CR55=18,BT55,0)+IF(CR56=18,BT56,0)+IF(CR57=18,BT57,0)+IF(CR58=18,BT58,0)+IF(CR59=18,BT59,0)+IF(CR60=18,BT60,0)+IF(CR61=18,BT61,0)+IF(CR62=18,BT62,0)+IF(CR63=18,BT63,0)+IF(CR64=18,BT64,0)+IF(CR65=18,BT65,0)+IF(CR66=18,BT66,0)+IF(CR67=18,BT67,0)+IF(CR68=18,BT68,0)+IF(CR69=18,BT69,0)</f>
        <v>#VALUE!</v>
      </c>
      <c r="DJ27" s="98" t="e">
        <f>IF(CR10=18,BW10,0)+IF(CR11=18,BW11,0)+IF(CR12=18,BW12,0)+IF(CR13=18,BW13,0)+IF(CR14=18,BW14,0)+IF(CR15=18,BW15,0)+IF(CR16=18,BW16,0)+IF(CR17=18,BW17,0)+IF(CR18=18,BW18,0)+IF(CR19=18,BW19,0)+IF(CR20=18,BW20,0)+IF(CR21=18,BW21,0)+IF(CR22=18,BW22,0)+IF(CR23=18,BW23,0)+IF(CR24=18,BW24,0)+IF(CR25=18,BW25,0)+IF(CR26=18,BW26,0)+IF(CR27=18,BW27,0)+IF(CR28=18,BW28,0)+IF(CR29=18,BW29,0)+IF(CR30=18,BW30,0)+IF(CR31=18,BW31,0)+IF(CR32=18,BW32,0)+IF(CR33=18,BW33,0)+IF(CR34=18,BW34,0)+IF(CR35=18,BW35,0)+IF(CR36=18,BW36,0)+IF(CR37=18,BW37,0)+IF(CR38=18,BW38,0)+IF(CR39=18,BW39,0)+DK27</f>
        <v>#VALUE!</v>
      </c>
      <c r="DK27" s="98" t="e">
        <f>IF(CR40=18,BW40,0)+IF(CR41=18,BW41,0)+IF(CR42=18,BW42,0)+IF(CR43=18,BW43,0)+IF(CR44=18,BW44,0)+IF(CR45=18,BW45,0)+IF(CR46=18,BW46,0)+IF(CR47=18,BW47,0)+IF(CR48=18,BW48,0)+IF(CR49=18,BW49,0)+IF(CR50=18,BW50,0)+IF(CR51=18,BW51,0)+IF(CR52=18,BW52,0)+IF(CR53=18,BW53,0)+IF(CR54=18,BW54,0)+IF(CR55=18,BW55,0)+IF(CR56=18,BW56,0)+IF(CR57=18,BW57,0)+IF(CR58=18,BW58,0)+IF(CR59=18,BW59,0)+IF(CR60=18,BW60,0)+IF(CR61=18,BW61,0)+IF(CR62=18,BW62,0)+IF(CR63=18,BW63,0)+IF(CR64=18,BW64,0)+IF(CR65=18,BW65,0)+IF(CR66=18,BW66,0)+IF(CR67=18,BW67,0)+IF(CR68=18,BW68,0)+IF(CR69=18,BW69,0)</f>
        <v>#VALUE!</v>
      </c>
      <c r="DL27" s="98" t="e">
        <f>IF(CR10=18,BZ10,0)+IF(CR11=18,BZ11,0)+IF(CR12=18,BZ12,0)+IF(CR13=18,BZ13,0)+IF(CR14=18,BZ14,0)+IF(CR15=18,BZ15,0)+IF(CR16=18,BZ16,0)+IF(CR17=18,BZ17,0)+IF(CR18=18,BZ18,0)+IF(CR19=18,BZ19,0)+IF(CR20=18,BZ20,0)+IF(CR21=18,BZ21,0)+IF(CR22=18,BZ22,0)+IF(CR23=18,BZ23,0)+IF(CR24=18,BZ24,0)+IF(CR25=18,BZ25,0)+IF(CR26=18,BZ26,0)+IF(CR27=18,BZ27,0)+IF(CR28=18,BZ28,0)+IF(CR29=18,BZ29,0)+IF(CR30=18,BZ30,0)+IF(CR31=18,BZ31,0)+IF(CR32=18,BZ32,0)+IF(CR33=18,BZ33,0)+IF(CR34=18,BZ34,0)+IF(CR35=18,BZ35,0)+IF(CR36=18,BZ36,0)+IF(CR37=18,BZ37,0)+IF(CR38=18,BZ38,0)+IF(CR39=18,BZ39,0)+DM27</f>
        <v>#VALUE!</v>
      </c>
      <c r="DM27" s="98" t="e">
        <f>IF(CR40=18,BZ40,0)+IF(CR41=18,BZ41,0)+IF(CR42=18,BZ42,0)+IF(CR43=18,BZ43,0)+IF(CR44=18,BZ44,0)+IF(CR45=18,BZ45,0)+IF(CR46=18,BZ46,0)+IF(CR47=18,BZ47,0)+IF(CR48=18,BZ48,0)+IF(CR49=18,BZ49,0)+IF(CR50=18,BZ50,0)+IF(CR51=18,BZ51,0)+IF(CR52=18,BZ52,0)+IF(CR53=18,BZ53,0)+IF(CR54=18,BZ54,0)+IF(CR55=18,BZ55,0)+IF(CR56=18,BZ56,0)+IF(CR57=18,BZ57,0)+IF(CR58=18,BZ58,0)+IF(CR59=18,BZ59,0)+IF(CR60=18,BZ60,0)+IF(CR61=18,BZ61,0)+IF(CR62=18,BZ62,0)+IF(CR63=18,BZ63,0)+IF(CR64=18,BZ64,0)+IF(CR65=18,BZ65,0)+IF(CR66=18,BZ66,0)+IF(CR67=18,BZ67,0)+IF(CR68=18,BZ68,0)+IF(CR69=18,BZ69,0)</f>
        <v>#VALUE!</v>
      </c>
      <c r="DN27" s="98" t="e">
        <f>IF(CR10=18,CB10,0)+IF(CR11=18,CB11,0)+IF(CR12=18,CB12,0)+IF(CR13=18,CB13,0)+IF(CR14=18,CB14,0)+IF(CR15=18,CB15,0)+IF(CR16=18,CB16,0)+IF(CR17=18,CB17,0)+IF(CR18=18,CB18,0)+IF(CR19=18,CB19,0)+IF(CR20=18,CB20,0)+IF(CR21=18,CB21,0)+IF(CR22=18,CB22,0)+IF(CR23=18,CB23,0)+IF(CR24=18,CB24,0)+IF(CR25=18,CB25,0)+IF(CR26=18,CB26,0)+IF(CR27=18,CB27,0)+IF(CR28=18,CB28,0)+IF(CR29=18,CB29,0)+IF(CR30=18,CB30,0)+IF(CR31=18,CB31,0)+IF(CR32=18,CB32,0)+IF(CR33=18,CB33,0)+IF(CR34=18,CB34,0)+IF(CR35=18,CB35,0)+IF(CR36=18,CB36,0)+IF(CR37=18,CB37,0)+IF(CR38=18,CB38,0)+IF(CR39=18,CB39,0)+DO27</f>
        <v>#VALUE!</v>
      </c>
      <c r="DO27" s="98" t="e">
        <f>IF(CR40=18,CB40,0)+IF(CR41=18,CB41,0)+IF(CR42=18,CB42,0)+IF(CR43=18,CB43,0)+IF(CR44=18,CB44,0)+IF(CR45=18,CB45,0)+IF(CR46=18,CB46,0)+IF(CR47=18,CB47,0)+IF(CR48=18,CB48,0)+IF(CR49=18,CB49,0)+IF(CR50=18,CB50,0)+IF(CR51=18,CB51,0)+IF(CR52=18,CB52,0)+IF(CR53=18,CB53,0)+IF(CR54=18,CB54,0)+IF(CR55=18,CB55,0)+IF(CR56=18,CB56,0)+IF(CR57=18,CB57,0)+IF(CR58=18,CB58,0)+IF(CR59=18,CB59,0)+IF(CR60=18,CB60,0)+IF(CR61=18,CB61,0)+IF(CR62=18,CB62,0)+IF(CR63=18,CB63,0)+IF(CR64=18,CB64,0)+IF(CR65=18,CB65,0)+IF(CR66=18,CB66,0)+IF(CR67=18,CB67,0)+IF(CR68=18,CB68,0)+IF(CR69=18,CB69,0)</f>
        <v>#VALUE!</v>
      </c>
      <c r="DP27" s="98" t="e">
        <f>IF(CR10=18,CD10,0)+IF(CR11=18,CD11,0)+IF(CR12=18,CD12,0)+IF(CR13=18,CD13,0)+IF(CR14=18,CD14,0)+IF(CR15=18,CD15,0)+IF(CR16=18,CD16,0)+IF(CR17=18,CD17,0)+IF(CR18=18,CD18,0)+IF(CR19=18,CD19,0)+IF(CR20=18,CD20,0)+IF(CR21=18,CD21,0)+IF(CR22=18,CD22,0)+IF(CR23=18,CD23,0)+IF(CR24=18,CD24,0)+IF(CR25=18,CD25,0)+IF(CR26=18,CD26,0)+IF(CR27=18,CD27,0)+IF(CR28=18,CD28,0)+IF(CR29=18,CD29,0)+IF(CR30=18,CD30,0)+IF(CR31=18,CD31,0)+IF(CR32=18,CD32,0)+IF(CR33=18,CD33,0)+IF(CR34=18,CD34,0)+IF(CR35=18,CD35,0)+IF(CR36=18,CD36,0)+IF(CR37=18,CD37,0)+IF(CR38=18,CD38,0)+IF(CR39=18,CD39,0)+DQ27</f>
        <v>#VALUE!</v>
      </c>
      <c r="DQ27" s="98" t="e">
        <f>IF(CR40=18,CD40,0)+IF(CR41=18,CD41,0)+IF(CR42=18,CD42,0)+IF(CR43=18,CD43,0)+IF(CR44=18,CD44,0)+IF(CR45=18,CD45,0)+IF(CR46=18,CD46,0)+IF(CR47=18,CD47,0)+IF(CR48=18,CD48,0)+IF(CR49=18,CD49,0)+IF(CR50=18,CD50,0)+IF(CR51=18,CD51,0)+IF(CR52=18,CD52,0)+IF(CR53=18,CD53,0)+IF(CR54=18,CD54,0)+IF(CR55=18,CD55,0)+IF(CR56=18,CD56,0)+IF(CR57=18,CD57,0)+IF(CR58=18,CD58,0)+IF(CR59=18,CD59,0)+IF(CR60=18,CD60,0)+IF(CR61=18,CD61,0)+IF(CR62=18,CD62,0)+IF(CR63=18,CD63,0)+IF(CR64=18,CD64,0)+IF(CR65=18,CD65,0)+IF(CR66=18,CD66,0)+IF(CR67=18,CD67,0)+IF(CR68=18,CD68,0)+IF(CR69=18,CD69,0)</f>
        <v>#VALUE!</v>
      </c>
      <c r="DR27" s="98" t="e">
        <f>IF(CR10=18,CF10,0)+IF(CR11=18,CF11,0)+IF(CR12=18,CF12,0)+IF(CR13=18,CF13,0)+IF(CR14=18,CF14,0)+IF(CR15=18,CF15,0)+IF(CR16=18,CF16,0)+IF(CR17=18,CF17,0)+IF(CR18=18,CF18,0)+IF(CR19=18,CF19,0)+IF(CR20=18,CF20,0)+IF(CR21=18,CF21,0)+IF(CR22=18,CF22,0)+IF(CR23=18,CF23,0)+IF(CR24=18,CF24,0)+IF(CR25=18,CF25,0)+IF(CR26=18,CF26,0)+IF(CR27=18,CF27,0)+IF(CR28=18,CF28,0)+IF(CR29=18,CF29,0)+IF(CR30=18,CF30,0)+IF(CR31=18,CF31,0)+IF(CR32=18,CF32,0)+IF(CR33=18,CF33,0)+IF(CR34=18,CF34,0)+IF(CR35=18,CF35,0)+IF(CR36=18,CF36,0)+IF(CR37=18,CF37,0)+IF(CR38=18,CF38,0)+IF(CR39=18,CF39,0)+DS27</f>
        <v>#VALUE!</v>
      </c>
      <c r="DS27" s="98" t="e">
        <f>IF(CR40=18,CF40,0)+IF(CR41=18,CF41,0)+IF(CR42=18,CF42,0)+IF(CR43=18,CF43,0)+IF(CR44=18,CF44,0)+IF(CR45=18,CF45,0)+IF(CR46=18,CF46,0)+IF(CR47=18,CF47,0)+IF(CR48=18,CF48,0)+IF(CR49=18,CF49,0)+IF(CR50=18,CF50,0)+IF(CR51=18,CF51,0)+IF(CR52=18,CF52,0)+IF(CR53=18,CF53,0)+IF(CR54=18,CF54,0)+IF(CR55=18,CF55,0)+IF(CR56=18,CF56,0)+IF(CR57=18,CF57,0)+IF(CR58=18,CF58,0)+IF(CR59=18,CF59,0)+IF(CR60=18,CF60,0)+IF(CR61=18,CF61,0)+IF(CR62=18,CF62,0)+IF(CR63=18,CF63,0)+IF(CR64=18,CF64,0)+IF(CR65=18,CF65,0)+IF(CR66=18,CF66,0)+IF(CR67=18,CF67,0)+IF(CR68=18,CF68,0)+IF(CR69=18,CF69,0)</f>
        <v>#VALUE!</v>
      </c>
      <c r="DT27" s="98" t="e">
        <f>IF(CR10=18,CH10,0)+IF(CR11=18,CH11,0)+IF(CR12=18,CH12,0)+IF(CR13=18,CH13,0)+IF(CR14=18,CH14,0)+IF(CR15=18,CH15,0)+IF(CR16=18,CH16,0)+IF(CR17=18,CH17,0)+IF(CR18=18,CH18,0)+IF(CR19=18,CH19,0)+IF(CR20=18,CH20,0)+IF(CR21=18,CH21,0)+IF(CR22=18,CH22,0)+IF(CR23=18,CH23,0)+IF(CR24=18,CH24,0)+IF(CR25=18,CH25,0)+IF(CR26=18,CH26,0)+IF(CR27=18,CH27,0)+IF(CR28=18,CH28,0)+IF(CR29=18,CH29,0)+IF(CR30=18,CH30,0)+IF(CR31=18,CH31,0)+IF(CR32=18,CH32,0)+IF(CR33=18,CH33,0)+IF(CR34=18,CH34,0)+IF(CR35=18,CH35,0)+IF(CR36=18,CH36,0)+IF(CR37=18,CH37,0)+IF(CR38=18,CH38,0)+IF(CR39=18,CH39,0)+DU27</f>
        <v>#VALUE!</v>
      </c>
      <c r="DU27" s="98" t="e">
        <f>IF(CR40=18,CH40,0)+IF(CR41=18,CH41,0)+IF(CR42=18,CH42,0)+IF(CR43=18,CH43,0)+IF(CR44=18,CH44,0)+IF(CR45=18,CH45,0)+IF(CR46=18,CH46,0)+IF(CR47=18,CH47,0)+IF(CR48=18,CH48,0)+IF(CR49=18,CH49,0)+IF(CR50=18,CH50,0)+IF(CR51=18,CH51,0)+IF(CR52=18,CH52,0)+IF(CR53=18,CH53,0)+IF(CR54=18,CH54,0)+IF(CR55=18,CH55,0)+IF(CR56=18,CH56,0)+IF(CR57=18,CH57,0)+IF(CR58=18,CH58,0)+IF(CR59=18,CH59,0)+IF(CR60=18,CH60,0)+IF(CR61=18,CH61,0)+IF(CR62=18,CH62,0)+IF(CR63=18,CH63,0)+IF(CR64=18,CH64,0)+IF(CR65=18,CH65,0)+IF(CR66=18,CH66,0)+IF(CR67=18,CH67,0)+IF(CR68=18,CH68,0)+IF(CR69=18,CH69,0)</f>
        <v>#VALUE!</v>
      </c>
      <c r="DV27" s="98" t="e">
        <f>IF(CR10=18,CJ10,0)+IF(CR11=18,CJ11,0)+IF(CR12=18,CJ12,0)+IF(CR13=18,CJ13,0)+IF(CR14=18,CJ14,0)+IF(CR15=18,CJ15,0)+IF(CR16=18,CJ16,0)+IF(CR17=18,CJ17,0)+IF(CR18=18,CJ18,0)+IF(CR19=18,CJ19,0)+IF(CR20=18,CJ20,0)+IF(CR21=18,CJ21,0)+IF(CR22=18,CJ22,0)+IF(CR23=18,CJ23,0)+IF(CR24=18,CJ24,0)+IF(CR25=18,CJ25,0)+IF(CR26=18,CJ26,0)+IF(CR27=18,CJ27,0)+IF(CR28=18,CJ28,0)+IF(CR29=18,CJ29,0)+IF(CR30=18,CJ30,0)+IF(CR31=18,CJ31,0)+IF(CR32=18,CJ32,0)+IF(CR33=18,CJ33,0)+IF(CR34=18,CJ34,0)+IF(CR35=18,CJ35,0)+IF(CR36=18,CJ36,0)+IF(CR37=18,CJ37,0)+IF(CR38=18,CJ38,0)+IF(CR39=18,CJ39,0)+DW27</f>
        <v>#VALUE!</v>
      </c>
      <c r="DW27" s="99" t="e">
        <f>IF(CR40=18,CJ40,0)+IF(CR41=18,CJ41,0)+IF(CR42=18,CJ42,0)+IF(CR43=18,CJ43,0)+IF(CR44=18,CJ44,0)+IF(CR45=18,CJ45,0)+IF(CR46=18,CJ46,0)+IF(CR47=18,CJ47,0)+IF(CR48=18,CJ48,0)+IF(CR49=18,CJ49,0)+IF(CR50=18,CJ50,0)+IF(CR51=18,CJ51,0)+IF(CR52=18,CJ52,0)+IF(CR53=18,CJ53,0)+IF(CR54=18,CJ54,0)+IF(CR55=18,CJ55,0)+IF(CR56=18,CJ56,0)+IF(CR57=18,CJ57,0)+IF(CR58=18,CJ58,0)+IF(CR59=18,CJ59,0)+IF(CR60=18,CJ60,0)+IF(CR61=18,CJ61,0)+IF(CR62=18,CJ62,0)+IF(CR63=18,CJ63,0)+IF(CR64=18,CJ64,0)+IF(CR65=18,CJ65,0)+IF(CR66=18,CJ66,0)+IF(CR67=18,CJ67,0)+IF(CR68=18,CJ68,0)+IF(CR69=18,CJ69,0)</f>
        <v>#VALUE!</v>
      </c>
    </row>
    <row r="28" spans="1:127">
      <c r="A28" s="97" t="str">
        <f>[2]DB!A28</f>
        <v>United</v>
      </c>
      <c r="B28" s="1">
        <f>[2]DB!B28</f>
        <v>57</v>
      </c>
      <c r="C28" s="1">
        <f>[2]DB!D28</f>
        <v>0</v>
      </c>
      <c r="D28" s="1">
        <f>IF(OR(Rækker!BD10="Disket",I28&gt;5,C28=1),1,0)</f>
        <v>0</v>
      </c>
      <c r="E28" s="1">
        <f>[2]DB!F28</f>
        <v>0</v>
      </c>
      <c r="F28" s="1">
        <f>IF(OR(Rækker!BD10="Udmeldt",E28=1),1,0)</f>
        <v>0</v>
      </c>
      <c r="G28" s="1">
        <f>[2]DB!I28</f>
        <v>0</v>
      </c>
      <c r="H28" s="1">
        <f>IF(Rækker!BD10="MR",1,0)</f>
        <v>0</v>
      </c>
      <c r="I28" s="1">
        <f t="shared" si="10"/>
        <v>0</v>
      </c>
      <c r="J28" s="1">
        <f>[2]DB!L28</f>
        <v>0</v>
      </c>
      <c r="K28" s="1">
        <f>IF(Rækker!BD10="Res",1,0)</f>
        <v>0</v>
      </c>
      <c r="L28" s="1">
        <f t="shared" si="11"/>
        <v>0</v>
      </c>
      <c r="M28" s="1" t="s">
        <v>90</v>
      </c>
      <c r="N28" s="100">
        <f>[2]DB!AZ28</f>
        <v>19</v>
      </c>
      <c r="O28" s="98" t="str">
        <f>[2]DB!BB28</f>
        <v>Chelsea</v>
      </c>
      <c r="P28" s="1">
        <f>IF(O28=A10,B10,0)+IF(O28=A11,B11,0)+IF(O28=A12,B12,0)+IF(O28=A13,B13,0)+IF(O28=A14,B14,0)+IF(O28=A15,B15,0)+IF(O28=A16,B16,0)+IF(O28=A17,B17,0)+IF(O28=A18,B18,0)+IF(O28=A19,B19,0)+IF(O28=A20,B20,0)+IF(O28=A21,B21,0)+IF(O28=A22,B22,0)+IF(O28=A23,B23,0)+IF(O28=A24,B24,0)+IF(O28=A25,B25,0)+IF(O28=A26,B26,0)+IF(O28=A27,B27,0)+IF(O28=A28,B28,0)+IF(O28=A29,B29,0)</f>
        <v>7</v>
      </c>
      <c r="Q28" s="1">
        <f>[2]DB!BF28</f>
        <v>0</v>
      </c>
      <c r="R28" s="1">
        <f>IF(O28=A10,D10,0)+IF(O28=A11,D11,0)+IF(O28=A12,D12,0)+IF(O28=A13,D13,0)+IF(O28=A14,D14,0)+IF(O28=A15,D15,0)+IF(O28=A16,D16,0)+IF(O28=A17,D17,0)+IF(O28=A18,D18,0)+IF(O28=A19,D19,0)+IF(O28=A20,D20,0)+IF(O28=A21,D21,0)+IF(O28=A22,D22,0)+IF(O28=A23,D23,0)+IF(O28=A24,D24,0)+IF(O28=A25,D25,0)+IF(O28=A26,D26,0)+IF(O28=A27,D27,0)+IF(O28=A28,D28,0)+IF(O28=A29,D29,0)</f>
        <v>0</v>
      </c>
      <c r="S28" s="1">
        <f>[2]DB!BG28</f>
        <v>0</v>
      </c>
      <c r="T28" s="1">
        <f>IF(O28=A10,F10,0)+IF(O28=A11,F11,0)+IF(O28=A12,F12,0)+IF(O28=A13,F13,0)+IF(O28=A14,F14,0)+IF(O28=A15,F15,0)+IF(O28=A16,F16,0)+IF(O28=A17,F17,0)+IF(O28=A18,F18,0)+IF(O28=A19,F19,0)+IF(O28=A20,F20,0)+IF(O28=A21,F21,0)+IF(O28=A22,F22,0)+IF(O28=A23,F23,0)+IF(O28=A24,F24,0)+IF(O28=A25,F25,0)+IF(O28=A26,F26,0)+IF(O28=A27,F27,0)+IF(O28=A28,F28,0)+IF(O28=A29,F29,0)</f>
        <v>0</v>
      </c>
      <c r="U28" s="1">
        <f>[2]DB!BH28</f>
        <v>0</v>
      </c>
      <c r="V28" s="1">
        <f>IF(O28=A10,H10,0)+IF(O28=A11,H11,0)+IF(O28=A12,H12,0)+IF(O28=A13,H13,0)+IF(O28=A14,H14,0)+IF(O28=A15,H15,0)+IF(O28=A16,H16,0)+IF(O28=A17,H17,0)+IF(O28=A18,H18,0)+IF(O28=A19,H19,0)+IF(O28=A20,H20,0)+IF(O28=A21,H21,0)+IF(O28=A22,H22,0)+IF(O28=A23,H23,0)+IF(O28=A24,H24,0)+IF(O28=A25,H25,0)+IF(O28=A26,H26,0)+IF(O28=A27,H27,0)+IF(O28=A28,H28,0)+IF(O28=A29,H29,0)</f>
        <v>0</v>
      </c>
      <c r="W28" s="1">
        <f t="shared" si="12"/>
        <v>0</v>
      </c>
      <c r="X28" s="1">
        <f>[2]DB!BI28</f>
        <v>0</v>
      </c>
      <c r="Y28" s="1">
        <f>IF(O28=A10,K10,0)+IF(O28=A11,K11,0)+IF(O28=A12,K12,0)+IF(O28=A13,K13,0)+IF(O28=A14,K14,0)+IF(O28=A15,K15,0)+IF(O28=A16,K16,0)+IF(O28=A17,K17,0)+IF(O28=A18,K18,0)+IF(O28=A19,K19,0)+IF(O28=A20,K20,0)+IF(O28=A21,K21,0)+IF(O28=A22,K22,0)+IF(O28=A23,K23,0)+IF(O28=A24,K24,0)+IF(O28=A25,K25,0)+IF(O28=A26,K26,0)+IF(O28=A27,K27,0)+IF(O28=A28,K28,0)+IF(O28=A29,K29,0)</f>
        <v>0</v>
      </c>
      <c r="Z28" s="1">
        <f t="shared" si="13"/>
        <v>0</v>
      </c>
      <c r="AA28" s="1">
        <f>[2]DB!BJ28</f>
        <v>68</v>
      </c>
      <c r="AB28" s="1">
        <f>RANK(AA28,AA10:AA29,0)</f>
        <v>18</v>
      </c>
      <c r="AC28" s="1" t="str">
        <f>'1. Division'!AP23</f>
        <v/>
      </c>
      <c r="AD28" s="1" t="e">
        <f t="shared" si="1"/>
        <v>#VALUE!</v>
      </c>
      <c r="AE28" s="1" t="e">
        <f>RANK(AD28,AD10:AD29,0)</f>
        <v>#VALUE!</v>
      </c>
      <c r="AF28" s="1">
        <f>[2]DB!BK28</f>
        <v>27</v>
      </c>
      <c r="AG28" s="1">
        <f>RANK(AF28,AF10:AF29,0)</f>
        <v>3</v>
      </c>
      <c r="AH28" s="1" t="str">
        <f>'1. Division'!AP29</f>
        <v/>
      </c>
      <c r="AI28" s="1" t="e">
        <f t="shared" si="2"/>
        <v>#VALUE!</v>
      </c>
      <c r="AJ28" s="1" t="e">
        <f>RANK(AI28,AI10:AI29,0)</f>
        <v>#VALUE!</v>
      </c>
      <c r="AK28" s="1">
        <f>[2]DB!BL28</f>
        <v>90</v>
      </c>
      <c r="AL28" s="1">
        <f>RANK(AK28,AK10:AK29,0)</f>
        <v>20</v>
      </c>
      <c r="AM28" s="1" t="str">
        <f>'1. Division'!AP35</f>
        <v/>
      </c>
      <c r="AN28" s="1" t="e">
        <f t="shared" si="3"/>
        <v>#VALUE!</v>
      </c>
      <c r="AO28" s="1" t="e">
        <f>RANK(AN28,AN10:AN29,0)</f>
        <v>#VALUE!</v>
      </c>
      <c r="AP28" s="1">
        <f t="shared" si="14"/>
        <v>41</v>
      </c>
      <c r="AQ28" s="1" t="e">
        <f t="shared" si="15"/>
        <v>#VALUE!</v>
      </c>
      <c r="AR28" s="1">
        <f>[2]DB!BA28</f>
        <v>19</v>
      </c>
      <c r="AS28" s="1" t="e">
        <f>RANK(AQ28,AQ10:AQ29,1)+AT28</f>
        <v>#VALUE!</v>
      </c>
      <c r="AT28" s="1" t="e">
        <f>IF(AQ28=AQ10,IF(AD28=AD10,IF(AI28=AI10,IF(AN28=AN10,0,IF(AN28&lt;AN10,1,0)),IF(AI28&lt;AI10,1,0)),IF(AD28&lt;AD10,1,0)),0)+IF(AQ28=AQ11,IF(AD28=AD11,IF(AI28=AI11,IF(AN28=AN11,0,IF(AN28&lt;AN11,1,0)),IF(AI28&lt;AI11,1,0)),IF(AD28&lt;AD11,1,0)),0)+IF(AQ28=AQ12,IF(AD28=AD12,IF(AI28=AI12,IF(AN28=AN12,0,IF(AN28&lt;AN12,1,0)),IF(AI28&lt;AI12,1,0)),IF(AD28&lt;AD12,1,0)),0)+IF(AQ28=AQ13,IF(AD28=AD13,IF(AI28=AI13,IF(AN28=AN13,0,IF(AN28&lt;AN13,1,0)),IF(AI28&lt;AI13,1,0)),IF(AD28&lt;AD13,1,0)),0)+IF(AQ28=AQ14,IF(AD28=AD14,IF(AI28=AI14,IF(AN28=AN14,0,IF(AN28&lt;AN14,1,0)),IF(AI28&lt;AI14,1,0)),IF(AD28&lt;AD14,1,0)),0)+IF(AQ28=AQ15,IF(AD28=AD15,IF(AI28=AI15,IF(AN28=AN15,0,IF(AN28&lt;AN15,1,0)),IF(AI28&lt;AI15,1,0)),IF(AD28&lt;AD15,1,0)),0)+IF(AQ28=AQ16,IF(AD28=AD16,IF(AI28=AI16,IF(AN28=AN16,0,IF(AN28&lt;AN16,1,0)),IF(AI28&lt;AI16,1,0)),IF(AD28&lt;AD16,1,0)),0)+AU28+AV28</f>
        <v>#VALUE!</v>
      </c>
      <c r="AU28" s="1" t="e">
        <f>IF(AQ28=AQ17,IF(AD28=AD17,IF(AI28=AI17,IF(AN28=AN17,0,IF(AN28&lt;AN17,1,0)),IF(AI28&lt;AI17,1,0)),IF(AD28&lt;AD17,1,0)),0)+IF(AQ28=AQ18,IF(AD28=AD18,IF(AI28=AI18,IF(AN28=AN18,0,IF(AN28&lt;AN18,1,0)),IF(AI28&lt;AI18,1,0)),IF(AD28&lt;AD18,1,0)),0)+IF(AQ28=AQ19,IF(AD28=AD19,IF(AI28=AI19,IF(AN28=AN19,0,IF(AN28&lt;AN19,1,0)),IF(AI28&lt;AI19,1,0)),IF(AD28&lt;AD19,1,0)),0)+IF(AQ28=AQ20,IF(AD28=AD20,IF(AI28=AI20,IF(AN28=AN20,0,IF(AN28&lt;AN20,1,0)),IF(AI28&lt;AI20,1,0)),IF(AD28&lt;AD20,1,0)),0)+IF(AQ28=AQ21,IF(AD28=AD21,IF(AI28=AI21,IF(AN28=AN21,0,IF(AN28&lt;AN21,1,0)),IF(AI28&lt;AI21,1,0)),IF(AD28&lt;AD21,1,0)),0)+IF(AQ28=AQ22,IF(AD28=AD22,IF(AI28=AI22,IF(AN28=AN22,0,IF(AN28&lt;AN22,1,0)),IF(AI28&lt;AI22,1,0)),IF(AD28&lt;AD22,1,0)),0)+IF(AQ28=AQ23,IF(AD28=AD23,IF(AI28=AI23,IF(AN28=AN23,0,IF(AN28&lt;AN23,1,0)),IF(AI28&lt;AI23,1,0)),IF(AD28&lt;AD23,1,0)),0)</f>
        <v>#VALUE!</v>
      </c>
      <c r="AV28" s="1" t="e">
        <f>IF(AQ28=AQ24,IF(AD28=AD24,IF(AI28=AI24,IF(AN28=AN24,0,IF(AN28&lt;AN24,1,0)),IF(AI28&lt;AI24,1,0)),IF(AD28&lt;AD24,1,0)),0)+IF(AQ28=AQ25,IF(AD28=AD25,IF(AI28=AI25,IF(AN28=AN25,0,IF(AN28&lt;AN25,1,0)),IF(AI28&lt;AI25,1,0)),IF(AD28&lt;AD25,1,0)),0)+IF(AQ28=AQ26,IF(AD28=AD26,IF(AI28=AI26,IF(AN28=AN26,0,IF(AN28&lt;AN26,1,0)),IF(AI28&lt;AI26,1,0)),IF(AD28&lt;AD26,1,0)),0)+IF(AQ28=AQ27,IF(AD28=AD27,IF(AI28=AI27,IF(AN28=AN27,0,IF(AN28&lt;AN27,1,0)),IF(AI28&lt;AI27,1,0)),IF(AD28&lt;AD27,1,0)),0)+IF(AQ28=AQ28,IF(AD28=AD28,IF(AI28=AI28,IF(AN28=AN28,0,IF(AN28&lt;AN28,1,0)),IF(AI28&lt;AI28,1,0)),IF(AD28&lt;AD28,1,0)),0)+IF(AQ28=AQ29,IF(AD28=AD29,IF(AI28=AI29,IF(AN28=AN29,0,IF(AN28&lt;AN29,1,0)),IF(AI28&lt;AI29,1,0)),IF(AD28&lt;AD29,1,0)),0)</f>
        <v>#VALUE!</v>
      </c>
      <c r="AW28" s="1" t="e">
        <f>IF(AND(AS28=AS10,P28&gt;P10),1,0)+IF(AND(AS28=AS11,P28&gt;P11),1,0)+IF(AND(AS28=AS12,P28&gt;P12),1,0)+IF(AND(AS28=AS13,P28&gt;P13),1,0)+IF(AND(AS28=AS14,P28&gt;P14),1,0)+IF(AND(AS28=AS15,P28&gt;P15),1,0)+IF(AND(AS28=AS16,P28&gt;P16),1,0)+IF(AND(AS28=AS17,P28&gt;P17),1,0)+IF(AND(AS28=AS18,P28&gt;P18),1,0)+IF(AND(AS28=AS19,P28&gt;P19),1,0)+IF(AND(AS28=AS20,P28&gt;P20),1,0)+IF(AND(AS28=AS21,P28&gt;P21),1,0)+IF(AND(AS28=AS22,P28&gt;P22),1,0)+IF(AND(AS28=AS23,P28&gt;P23),1,0)+IF(AND(AS28=AS24,P28&gt;P24),1,0)+IF(AND(AS28=AS25,P28&gt;P25),1,0)+IF(AND(AS28=AS26,P28&gt;P26),1,0)+IF(AND(AS28=AS27,P28&gt;P27),1,0)+IF(AND(AS28=AS28,P28&gt;P28),1,0)+IF(AND(AS28=AS29,P28&gt;P29),1,0)+AS28</f>
        <v>#VALUE!</v>
      </c>
      <c r="AX28" s="1" t="e">
        <f t="shared" si="16"/>
        <v>#VALUE!</v>
      </c>
      <c r="AY28" s="1" t="e">
        <f>IF(OR(R28=1,T28=1),0,IF(RANK(AX28,AX10:AX71,0)=1,10,IF(RANK(AX28,AX10:AX71,0)=2,5,IF(RANK(AX28,AX10:AX71,0)=3,4,IF(RANK(AX28,AX10:AX71,0)=4,3,IF(RANK(AX28,AX10:AX71,0)=5,2,0))))))</f>
        <v>#VALUE!</v>
      </c>
      <c r="AZ28" s="100" t="e">
        <f>IF(AW10=19,AR10,0)+IF(AW11=19,AR11,0)+IF(AW12=19,AR12,0)+IF(AW13=19,AR13,0)+IF(AW14=19,AR14,0)+IF(AW15=19,AR15,0)+IF(AW16=19,AR16,0)+IF(AW17=19,AR17,0)+IF(AW18=19,AR18,0)+IF(AW19=19,AR19,0)+IF(AW20=19,AR20,0)+IF(AW21=19,AR21,0)+IF(AW22=19,AR22,0)+IF(AW23=19,AR23,0)+IF(AW24=19,AR24,0)+IF(AW25=19,AR25,0)+IF(AW26=19,AR26,0)+IF(AW27=19,AR27,0)+IF(AW28=19,AR28,0)+IF(AW29=19,AR29,0)</f>
        <v>#VALUE!</v>
      </c>
      <c r="BA28" s="98" t="e">
        <f>IF(AW10=19,AS10,0)+IF(AW11=19,AS11,0)+IF(AW12=19,AS12,0)+IF(AW13=19,AS13,0)+IF(AW14=19,AS14,0)+IF(AW15=19,AS15,0)+IF(AW16=19,AS16,0)+IF(AW17=19,AS17,0)+IF(AW18=19,AS18,0)+IF(AW19=19,AS19,0)+IF(AW20=19,AS20,0)+IF(AW21=19,AS21,0)+IF(AW22=19,AS22,0)+IF(AW23=19,AS23,0)+IF(AW24=19,AS24,0)+IF(AW25=19,AS25,0)+IF(AW26=19,AS26,0)+IF(AW27=19,AS27,0)+IF(AW28=19,AS28,0)+IF(AW29=19,AS29,0)</f>
        <v>#VALUE!</v>
      </c>
      <c r="BB28" s="98" t="e">
        <f>IF(AW10=19,O10,IF(AW11=19,O11,IF(AW12=19,O12,IF(AW13=19,O13,IF(AW14=19,O14,IF(AW15=19,O15,IF(AW16=19,O16,BC28)))))))</f>
        <v>#VALUE!</v>
      </c>
      <c r="BC28" s="98" t="e">
        <f>IF(AW17=19,O17,IF(AW18=19,O18,IF(AW19=19,O19,IF(AW20=19,O20,IF(AW21=19,O21,IF(AW22=19,O22,IF(AW23=19,O23,BD28)))))))</f>
        <v>#VALUE!</v>
      </c>
      <c r="BD28" s="98" t="e">
        <f>IF(AW24=19,O24,IF(AW25=19,O25,IF(AW26=19,O26,IF(AW27=19,O27,IF(AW28=19,O28,IF(AW29=19,O29,""))))))</f>
        <v>#VALUE!</v>
      </c>
      <c r="BE28" s="98" t="e">
        <f>IF(AW10=19,P10,0)+IF(AW11=19,P11,0)+IF(AW12=19,P12,0)+IF(AW13=19,P13,0)+IF(AW14=19,P14,0)+IF(AW15=19,P15,0)+IF(AW16=19,P16,0)+IF(AW17=19,P17,0)+IF(AW18=19,P18,0)+IF(AW19=19,P19,0)+IF(AW20=19,P20,0)+IF(AW21=19,P21,0)+IF(AW22=19,P22,0)+IF(AW23=19,P23,0)+IF(AW24=19,P24,0)+IF(AW25=19,P25,0)+IF(AW26=19,P26,0)+IF(AW27=19,P27,0)+IF(AW28=19,P28,0)+IF(AW29=19,P29,0)</f>
        <v>#VALUE!</v>
      </c>
      <c r="BF28" s="98" t="e">
        <f>IF(AW10=19,R10,0)+IF(AW11=19,R11,0)+IF(AW12=19,R12,0)+IF(AW13=19,R13,0)+IF(AW14=19,R14,0)+IF(AW15=19,R15,0)+IF(AW16=19,R16,0)+IF(AW17=19,R17,0)+IF(AW18=19,R18,0)+IF(AW19=19,R19,0)+IF(AW20=19,R20,0)+IF(AW21=19,R21,0)+IF(AW22=19,R22,0)+IF(AW23=19,R23,0)+IF(AW24=19,R24,0)+IF(AW25=19,R25,0)+IF(AW26=19,R26,0)+IF(AW27=19,R27,0)+IF(AW28=19,R28,0)+IF(AW29=19,R29,0)</f>
        <v>#VALUE!</v>
      </c>
      <c r="BG28" s="98" t="e">
        <f>IF(AW10=19,T10,0)+IF(AW11=19,T11,0)+IF(AW12=19,T12,0)+IF(AW13=19,T13,0)+IF(AW14=19,T14,0)+IF(AW15=19,T15,0)+IF(AW16=19,T16,0)+IF(AW17=19,T17,0)+IF(AW18=19,T18,0)+IF(AW19=19,T19,0)+IF(AW20=19,T20,0)+IF(AW21=19,T21,0)+IF(AW22=19,T22,0)+IF(AW23=19,T23,0)+IF(AW24=19,T24,0)+IF(AW25=19,T25,0)+IF(AW26=19,T26,0)+IF(AW27=19,T27,0)+IF(AW28=19,T28,0)+IF(AW29=19,T29,0)</f>
        <v>#VALUE!</v>
      </c>
      <c r="BH28" s="98" t="e">
        <f>IF(AW10=19,W10,0)+IF(AW11=19,W11,0)+IF(AW12=19,W12,0)+IF(AW13=19,W13,0)+IF(AW14=19,W14,0)+IF(AW15=19,W15,0)+IF(AW16=19,W16,0)+IF(AW17=19,W17,0)+IF(AW18=19,W18,0)+IF(AW19=19,W19,0)+IF(AW20=19,W20,0)+IF(AW21=19,W21,0)+IF(AW22=19,W22,0)+IF(AW23=19,W23,0)+IF(AW24=19,W24,0)+IF(AW25=19,W25,0)+IF(AW26=19,W26,0)+IF(AW27=19,W27,0)+IF(AW28=19,W28,0)+IF(AW29=19,W29,0)</f>
        <v>#VALUE!</v>
      </c>
      <c r="BI28" s="98" t="e">
        <f>IF(AW10=19,Z10,0)+IF(AW11=19,Z11,0)+IF(AW12=19,Z12,0)+IF(AW13=19,Z13,0)+IF(AW14=19,Z14,0)+IF(AW15=19,Z15,0)+IF(AW16=19,Z16,0)+IF(AW17=19,Z17,0)+IF(AW18=19,Z18,0)+IF(AW19=19,Z19,0)+IF(AW20=19,Z20,0)+IF(AW21=19,Z21,0)+IF(AW22=19,Z22,0)+IF(AW23=19,Z23,0)+IF(AW24=19,Z24,0)+IF(AW25=19,Z25,0)+IF(AW26=19,Z26,0)+IF(AW27=19,Z27,0)+IF(AW28=19,Z28,0)+IF(AW29=19,Z29,0)</f>
        <v>#VALUE!</v>
      </c>
      <c r="BJ28" s="98" t="e">
        <f>IF(AW10=19,AD10,0)+IF(AW11=19,AD11,0)+IF(AW12=19,AD12,0)+IF(AW13=19,AD13,0)+IF(AW14=19,AD14,0)+IF(AW15=19,AD15,0)+IF(AW16=19,AD16,0)+IF(AW17=19,AD17,0)+IF(AW18=19,AD18,0)+IF(AW19=19,AD19,0)+IF(AW20=19,AD20,0)+IF(AW21=19,AD21,0)+IF(AW22=19,AD22,0)+IF(AW23=19,AD23,0)+IF(AW24=19,AD24,0)+IF(AW25=19,AD25,0)+IF(AW26=19,AD26,0)+IF(AW27=19,AD27,0)+IF(AW28=19,AD28,0)+IF(AW29=19,AD29,0)</f>
        <v>#VALUE!</v>
      </c>
      <c r="BK28" s="98" t="e">
        <f>IF(AW10=19,AI10,0)+IF(AW11=19,AI11,0)+IF(AW12=19,AI12,0)+IF(AW13=19,AI13,0)+IF(AW14=19,AI14,0)+IF(AW15=19,AI15,0)+IF(AW16=19,AI16,0)+IF(AW17=19,AI17,0)+IF(AW18=19,AI18,0)+IF(AW19=19,AI19,0)+IF(AW20=19,AI20,0)+IF(AW21=19,AI21,0)+IF(AW22=19,AI22,0)+IF(AW23=19,AI23,0)+IF(AW24=19,AI24,0)+IF(AW25=19,AI25,0)+IF(AW26=19,AI26,0)+IF(AW27=19,AI27,0)+IF(AW28=19,AI28,0)+IF(AW29=19,AI29,0)</f>
        <v>#VALUE!</v>
      </c>
      <c r="BL28" s="99" t="e">
        <f>IF(AW10=19,AN10,0)+IF(AW11=19,AN11,0)+IF(AW12=19,AN12,0)+IF(AW13=19,AN13,0)+IF(AW14=19,AN14,0)+IF(AW15=19,AN15,0)+IF(AW16=19,AN16,0)+IF(AW17=19,AN17,0)+IF(AW18=19,AN18,0)+IF(AW19=19,AN19,0)+IF(AW20=19,AN20,0)+IF(AW21=19,AN21,0)+IF(AW22=19,AN22,0)+IF(AW23=19,AN23,0)+IF(AW24=19,AN24,0)+IF(AW25=19,AN25,0)+IF(AW26=19,AN26,0)+IF(AW27=19,AN27,0)+IF(AW28=19,AN28,0)+IF(AW29=19,AN29,0)</f>
        <v>#VALUE!</v>
      </c>
      <c r="BM28" s="98" t="str">
        <f>[2]DB!CX28</f>
        <v>Harry</v>
      </c>
      <c r="BN28" s="98">
        <f>IF(BM28=O10,P10,0)+IF(BM28=O11,P11,0)+IF(BM28=O12,P12,0)+IF(BM28=O13,P13,0)+IF(BM28=O14,P14,0)+IF(BM28=O15,P15,0)+IF(BM28=O16,P16,0)+IF(BM28=O17,P17,0)+IF(BM28=O18,P18,0)+IF(BM28=O19,P19,0)+IF(BM28=O20,P20,0)+IF(BM28=O21,P21,0)+IF(BM28=O22,P22,0)+IF(BM28=O23,P23,0)+IF(BM28=O24,P24,0)+IF(BM28=O25,P25,0)+IF(BM28=O26,P26,0)+IF(BM28=O27,P27,0)+IF(BM28=O28,P28,0)+IF(BM28=O29,P29,0)+IF(BM28=O31,P31,0)+IF(BM28=O32,P32,0)+IF(BM28=O33,P33,0)+IF(BM28=O34,P34,0)+IF(BM28=O35,P35,0)+IF(BM28=O36,P36,0)+IF(BM28=O37,P37,0)+IF(BM28=O38,P38,0)+IF(BM28=O39,P39,0)+IF(BM28=O40,P40,0)+BO28</f>
        <v>20</v>
      </c>
      <c r="BO28" s="98">
        <f>IF(BM28=O41,P41,0)+IF(BM28=O42,P42,0)+IF(BM28=O43,P43,0)+IF(BM28=O44,P44,0)+IF(BM28=O45,P45,0)+IF(BM28=O46,P46,0)+IF(BM28=O47,P47,0)+IF(BM28=O48,P48,0)+IF(BM28=O49,P49,0)+IF(BM28=O50,P50,0)+IF(BM28=O52,P52,0)+IF(BM28=O53,P53,0)+IF(BM28=O54,P54,0)+IF(BM28=O55,P55,0)+IF(BM28=O56,P56,0)+IF(BM28=O57,P57,0)+IF(BM28=O58,P58,0)+IF(BM28=O59,P59,0)+IF(BM28=O60,P60,0)+IF(BM28=O61,P61,0)+IF(BM28=O62,P62,0)+IF(BM28=O63,P63,0)+IF(BM28=O64,P64,0)+IF(BM28=O65,P65,0)+IF(BM28=O66,P66,0)+IF(BM28=O67,P67,0)+IF(BM28=O68,P68,0)+IF(BM28=O69,P69,0)+IF(BM28=O70,P70,0)+IF(BM28=O71,P71,0)</f>
        <v>0</v>
      </c>
      <c r="BP28" s="98">
        <f>[2]DB!DF28</f>
        <v>0</v>
      </c>
      <c r="BQ28" s="98">
        <f>IF(BM28=O10,R10,0)+IF(BM28=O11,R11,0)+IF(BM28=O12,R12,0)+IF(BM28=O13,R13,0)+IF(BM28=O14,R14,0)+IF(BM28=O15,R15,0)+IF(BM28=O16,R16,0)+IF(BM28=O17,R17,0)+IF(BM28=O18,R18,0)+IF(BM28=O19,R19,0)+IF(BM28=O20,R20,0)+IF(BM28=O21,R21,0)+IF(BM28=O22,R22,0)+IF(BM28=O23,R23,0)+IF(BM28=O24,R24,0)+IF(BM28=O25,R25,0)+IF(BM28=O26,R26,0)+IF(BM28=O27,R27,0)+IF(BM28=O28,R28,0)+IF(BM28=O29,R29,0)+IF(BM28=O31,R31,0)+IF(BM28=O32,R32,0)+IF(BM28=O33,R33,0)+IF(BM28=O34,R34,0)+IF(BM28=O35,R35,0)+IF(BM28=O36,R36,0)+IF(BM28=O37,R37,0)+IF(BM28=O38,R38,0)+IF(BM28=O39,R39,0)+IF(BM28=O40,R40,0)+BR28</f>
        <v>0</v>
      </c>
      <c r="BR28" s="98">
        <f>IF(BM28=O41,R41,0)+IF(BM28=O42,R42,0)+IF(BM28=O43,R43,0)+IF(BM28=O44,R44,0)+IF(BM28=O45,R45,0)+IF(BM28=O46,R46,0)+IF(BM28=O47,R47,0)+IF(BM28=O48,R48,0)+IF(BM28=O49,R49,0)+IF(BM28=O50,R50,0)+IF(BM28=O52,R52,0)+IF(BM28=O53,R53,0)+IF(BM28=O54,R54,0)+IF(BM28=O55,R55,0)+IF(BM28=O56,R56,0)+IF(BM28=O57,R57,0)+IF(BM28=O58,R58,0)+IF(BM28=O59,R59,0)+IF(BM28=O60,R60,0)+IF(BM28=O61,R61,0)+IF(BM28=O62,R62,0)+IF(BM28=O63,R63,0)+IF(BM28=O64,R64,0)+IF(BM28=O65,R65,0)+IF(BM28=O66,R66,0)+IF(BM28=O67,R67,0)+IF(BM28=O68,R68,0)+IF(BM28=O69,R69,0)+IF(BM28=O70,R70,0)+IF(BM28=O71,R71,0)</f>
        <v>0</v>
      </c>
      <c r="BS28" s="98">
        <v>0</v>
      </c>
      <c r="BT28" s="98">
        <f>IF(BM28=O10,T10,0)+IF(BM28=O11,T11,0)+IF(BM28=O12,T12,0)+IF(BM28=O13,T13,0)+IF(BM28=O14,T14,0)+IF(BM28=O15,T15,0)+IF(BM28=O16,T16,0)+IF(BM28=O17,T17,0)+IF(BM28=O18,T18,0)+IF(BM28=O19,T19,0)+IF(BM28=O20,T20,0)+IF(BM28=O21,T21,0)+IF(BM28=O22,T22,0)+IF(BM28=O23,T23,0)+IF(BM28=O24,T24,0)+IF(BM28=O25,T25,0)+IF(BM28=O26,T26,0)+IF(BM28=O27,T27,0)+IF(BM28=O28,T28,0)+IF(BM28=O29,T29,0)+IF(BM28=O31,T31,0)+IF(BM28=O32,T32,0)+IF(BM28=O33,T33,0)+IF(BM28=O34,T34,0)+IF(BM28=O35,T35,0)+IF(BM28=O36,T36,0)+IF(BM28=O37,T37,0)+IF(BM28=O38,T38,0)+IF(BM28=O39,T39,0)+IF(BM28=O40,T40,0)+BU28</f>
        <v>0</v>
      </c>
      <c r="BU28" s="98">
        <f>IF(BM28=O41,T41,0)+IF(BM28=O42,T42,0)+IF(BM28=O43,T43,0)+IF(BM28=O44,T44,0)+IF(BM28=O45,T45,0)+IF(BM28=O46,T46,0)+IF(BM28=O47,T47,0)+IF(BM28=O48,T48,0)+IF(BM28=O49,T49,0)+IF(BM28=O50,T50,0)+IF(BM28=O52,T52,0)+IF(BM28=O53,T53,0)+IF(BM28=O54,T54,0)+IF(BM28=O55,T55,0)+IF(BM28=O56,T56,0)+IF(BM28=O57,T57,0)+IF(BM28=O58,T58,0)+IF(BM28=O59,T59,0)+IF(BM28=O60,T60,0)+IF(BM28=O61,T61,0)+IF(BM28=O62,T62,0)+IF(BM28=O63,T63,0)+IF(BM28=O64,T64,0)+IF(BM28=O65,T65,0)+IF(BM28=O66,T66,0)+IF(BM28=O67,T67,0)+IF(BM28=O68,T68,0)+IF(BM28=O69,T69,0)+IF(BM28=O70,T70,0)+IF(BM28=O71,T71,0)</f>
        <v>0</v>
      </c>
      <c r="BV28" s="98">
        <f>[2]DB!DJ28</f>
        <v>0</v>
      </c>
      <c r="BW28" s="98" t="e">
        <f>IF(AND(BQ28=0,BT28=0),IF(BM28=O10,AY10,0)+IF(BM28=O11,AY11,0)+IF(BM28=O12,AY12,0)+IF(BM28=O13,AY13,0)+IF(BM28=O14,AY14,0)+IF(BM28=O15,AY15,0)+IF(BM28=O16,AY16,0)+IF(BM28=O17,AY17,0)+IF(BM28=O18,AY18,0)+IF(BM28=O19,AY19,0)+IF(BM28=O20,AY20,0)+IF(BM28=O21,AY21,0)+IF(BM28=O22,AY22,0)+IF(BM28=O23,AY23,0)+IF(BM28=O24,AY24,0)+IF(BM28=O25,AY25,0)+IF(BM28=O26,AY26,0)+IF(BM28=O27,AY27,0)+IF(BM28=O28,AY28,0)+IF(BM28=O29,AY29,0)+IF(BM28=O31,AY31,0)+IF(BM28=O32,AY32,0)+IF(BM28=O33,AY33,0)+IF(BM28=O34,AY34,0)+IF(BM28=O35,AY35,0)+IF(BM28=O36,AY36,0)+IF(BM28=O37,AY37,0)+IF(BM28=O38,AY38,0)+IF(BM28=O39,AY39,0)+IF(BM28=O40,AY40,0)+BX28,0)</f>
        <v>#VALUE!</v>
      </c>
      <c r="BX28" s="98">
        <f>IF(BM28=O41,AY41,0)+IF(BM28=O42,AY42,0)+IF(BM28=O43,AY43,0)+IF(BM28=O44,AY44,0)+IF(BM28=O45,AY45,0)+IF(BM28=O46,AY46,0)+IF(BM28=O47,AY47,0)+IF(BM28=O48,AY48,0)+IF(BM28=O49,AY49,0)+IF(BM28=O50,AY50,0)+IF(BM28=O52,AY52,0)+IF(BM28=O53,AY53,0)+IF(BM28=O54,AY54,0)+IF(BM28=O55,AY55,0)+IF(BM28=O56,AY56,0)+IF(BM28=O57,AY57,0)+IF(BM28=O58,AY58,0)+IF(BM28=O59,AY59,0)+IF(BM28=O60,AY60,0)+IF(BM28=O61,AY61,0)+IF(BM28=O62,AY62,0)+IF(BM28=O63,AY63,0)+IF(BM28=O64,AY64,0)+IF(BM28=O65,AY65,0)+IF(BM28=O66,AY66,0)+IF(BM28=O67,AY67,0)+IF(BM28=O68,AY68,0)+IF(BM28=O69,AY69,0)+IF(BM28=O70,AY70,0)+IF(BM28=O71,AY71,0)</f>
        <v>0</v>
      </c>
      <c r="BY28" s="98">
        <f>[2]DB!DL28</f>
        <v>0</v>
      </c>
      <c r="BZ28" s="98" t="e">
        <f t="shared" si="4"/>
        <v>#VALUE!</v>
      </c>
      <c r="CA28" s="98">
        <f>[2]DB!DN28</f>
        <v>1</v>
      </c>
      <c r="CB28" s="98" t="e">
        <f t="shared" si="5"/>
        <v>#VALUE!</v>
      </c>
      <c r="CC28" s="98">
        <f>[2]DB!DP28</f>
        <v>2</v>
      </c>
      <c r="CD28" s="98" t="e">
        <f t="shared" si="6"/>
        <v>#VALUE!</v>
      </c>
      <c r="CE28" s="98">
        <f>[2]DB!DR28</f>
        <v>0</v>
      </c>
      <c r="CF28" s="98" t="e">
        <f t="shared" si="7"/>
        <v>#VALUE!</v>
      </c>
      <c r="CG28" s="98">
        <f>[2]DB!DT28</f>
        <v>0</v>
      </c>
      <c r="CH28" s="98" t="e">
        <f t="shared" si="8"/>
        <v>#VALUE!</v>
      </c>
      <c r="CI28" s="98">
        <f>[2]DB!DV28</f>
        <v>13</v>
      </c>
      <c r="CJ28" s="98" t="e">
        <f t="shared" si="17"/>
        <v>#VALUE!</v>
      </c>
      <c r="CK28" s="98" t="e">
        <f t="shared" si="18"/>
        <v>#VALUE!</v>
      </c>
      <c r="CL28" s="98" t="e">
        <f>RANK(CJ28,CJ10:CJ69,0)</f>
        <v>#VALUE!</v>
      </c>
      <c r="CM28" s="98" t="e">
        <f>IF(AND(CL28=CL10,CK28&lt;CK10),1,0)+IF(AND(CL28=CL11,CK28&lt;CK11),1,0)+IF(AND(CL28=CL12,CK28&lt;CK12),1,0)+IF(AND(CL28=CL13,CK28&lt;CK13),1,0)+IF(AND(CL28=CL14,CK28&lt;CK14),1,0)+IF(AND(CL28=CL15,CK28&lt;CK15),1,0)+IF(AND(CL28=CL16,CK28&lt;CK16),1,0)+IF(AND(CL28=CL17,CK28&lt;CK17),1,0)+IF(AND(CL28=CL18,CK28&lt;CK18),1,0)+IF(AND(CL28=CL19,CK28&lt;CK19),1,0)+IF(AND(CL28=CL20,CK28&lt;CK20),1,0)+IF(AND(CL28=CL21,CK28&lt;CK21),1,0)+IF(AND(CL28=CL22,CK28&lt;CK22),1,0)+IF(AND(CL28=CL23,CK28&lt;CK23),1,0)+IF(AND(CL28=CL24,CK28&lt;CK24),1,0)+IF(AND(CL28=CL25,CK28&lt;CK25),1,0)+IF(AND(CL28=CL26,CK28&lt;CK26),1,0)+IF(AND(CL28=CL27,CK28&lt;CK27),1,0)+IF(AND(CL28=CL28,CK28&lt;CK28),1,0)+IF(AND(CL28=CL29,CK28&lt;CK29),1,0)+CN28+CO28</f>
        <v>#VALUE!</v>
      </c>
      <c r="CN28" s="98" t="e">
        <f>IF(AND(CL28=CL30,CK28&lt;CK30),1,0)+IF(AND(CL28=CL31,CK28&lt;CK31),1,0)+IF(AND(CL28=CL32,CK28&lt;CK32),1,0)+IF(AND(CL28=CL33,CK28&lt;CK33),1,0)+IF(AND(CL28=CL34,CK28&lt;CK34),1,0)+IF(AND(CL28=CL35,CK28&lt;CK35),1,0)+IF(AND(CL28=CL36,CK28&lt;CK36),1,0)+IF(AND(CL28=CL37,CK28&lt;CK37),1,0)+IF(AND(CL28=CL38,CK28&lt;CK38),1,0)+IF(AND(CL28=CL39,CK28&lt;CK39),1,0)+IF(AND(CL28=CL40,CK28&lt;CK40),1,0)+IF(AND(CL28=CL41,CK28&lt;CK41),1,0)+IF(AND(CL28=CL42,CK28&lt;CK42),1,0)+IF(AND(CL28=CL43,CK28&lt;CK43),1,0)+IF(AND(CL28=CL44,CK28&lt;CK44),1,0)+IF(AND(CL28=CL45,CK28&lt;CK45),1,0)+IF(AND(CL28=CL46,CK28&lt;CK46),1,0)+IF(AND(CL28=CL47,CK28&lt;CK47),1,0)+IF(AND(CL28=CL48,CK28&lt;CK48),1,0)+IF(AND(CL28=CL49,CK28&lt;CK49),1,0)</f>
        <v>#VALUE!</v>
      </c>
      <c r="CO28" s="98" t="e">
        <f>IF(AND(CL28=CL50,CK28&lt;CK50),1,0)+IF(AND(CL28=CL51,CK28&lt;CK51),1,0)+IF(AND(CL28=CL52,CK28&lt;CK52),1,0)+IF(AND(CL28=CL53,CK28&lt;CK53),1,0)+IF(AND(CL28=CL54,CK28&lt;CK54),1,0)+IF(AND(CL28=CL55,CK28&lt;CK55),1,0)+IF(AND(CL28=CL56,CK28&lt;CK56),1,0)+IF(AND(CL28=CL57,CK28&lt;CK57),1,0)+IF(AND(CL28=CL58,CK28&lt;CK58),1,0)+IF(AND(CL28=CL59,CK28&lt;CK59),1,0)+IF(AND(CL28=CL60,CK28&lt;CK60),1,0)+IF(AND(CL28=CL61,CK28&lt;CK61),1,0)+IF(AND(CL28=CL62,CK28&lt;CK62),1,0)+IF(AND(CL28=CL63,CK28&lt;CK63),1,0)+IF(AND(CL28=CL64,CK28&lt;CK64),1,0)+IF(AND(CL28=CL65,CK28&lt;CK65),1,0)+IF(AND(CL28=CL66,CK28&lt;CK66),1,0)+IF(AND(CL28=CL67,CK28&lt;CK67),1,0)+IF(AND(CL28=CL68,CK28&lt;CK68),1,0)+IF(AND(CL28=CL69,CK28&lt;CK69),1,0)</f>
        <v>#VALUE!</v>
      </c>
      <c r="CP28" s="98">
        <f>[2]DB!CV28</f>
        <v>19</v>
      </c>
      <c r="CQ28" s="98" t="e">
        <f t="shared" si="9"/>
        <v>#VALUE!</v>
      </c>
      <c r="CR28" s="98" t="e">
        <f t="shared" si="19"/>
        <v>#VALUE!</v>
      </c>
      <c r="CS28" s="98" t="e">
        <f>IF(AND(CQ28=CQ10,BN28&gt;BN10),1,0)+IF(AND(CQ28=CQ11,BN28&gt;BN11),1,0)+IF(AND(CQ28=CQ12,BN28&gt;BN12),1,0)+IF(AND(CQ28=CQ13,BN28&gt;BN13),1,0)+IF(AND(CQ28=CQ14,BN28&gt;BN14),1,0)+IF(AND(CQ28=CQ15,BN28&gt;BN15),1,0)+IF(AND(CQ28=CQ16,BN28&gt;BN16),1,0)+IF(AND(CQ28=CQ17,BN28&gt;BN17),1,0)+IF(AND(CQ28=CQ18,BN28&gt;BN18),1,0)+IF(AND(CQ28=CQ19,BN28&gt;BN19),1,0)+IF(AND(CQ28=CQ20,BN28&gt;BN20),1,0)+IF(AND(CQ28=CQ21,BN28&gt;BN21),1,0)+IF(AND(CQ28=CQ22,BN28&gt;BN22),1,0)+IF(AND(CQ28=CQ23,BN28&gt;BN23),1,0)+IF(AND(CQ28=CQ24,BN28&gt;BN24),1,0)+IF(AND(CQ28=CQ25,BN28&gt;BN25),1,0)+IF(AND(CQ28=CQ26,BN28&gt;BN26),1,0)+IF(AND(CQ28=CQ27,BN28&gt;BN27),1,0)+IF(AND(CQ28=CQ28,BN28&gt;BN28),1,0)+IF(AND(CQ28=CQ29,BN28&gt;BN29),1,0)+CT28+CU28</f>
        <v>#VALUE!</v>
      </c>
      <c r="CT28" s="98" t="e">
        <f>IF(AND(CQ28=CQ30,BN28&gt;BN30),1,0)+IF(AND(CQ28=CQ31,BN28&gt;BN31),1,0)+IF(AND(CQ28=CQ32,BN28&gt;BN32),1,0)+IF(AND(CQ28=CQ33,BN28&gt;BN33),1,0)+IF(AND(CQ28=CQ34,BN28&gt;BN34),1,0)+IF(AND(CQ28=CQ35,BN28&gt;BN35),1,0)+IF(AND(CQ28=CQ36,BN28&gt;BN36),1,0)+IF(AND(CQ28=CQ37,BN28&gt;BN37),1,0)+IF(AND(CQ28=CQ38,BN28&gt;BN38),1,0)+IF(AND(CQ28=CQ39,BN28&gt;BN39),1,0)+IF(AND(CQ28=CQ40,BN28&gt;BN40),1,0)+IF(AND(CQ28=CQ41,BN28&gt;BN41),1,0)+IF(AND(CQ28=CQ42,BN28&gt;BN42),1,0)+IF(AND(CQ28=CQ43,BN28&gt;BN43),1,0)+IF(AND(CQ28=CQ44,BN28&gt;BN44),1,0)+IF(AND(CQ28=CQ45,BN28&gt;BN45),1,0)+IF(AND(CQ28=CQ46,BN28&gt;BN46),1,0)+IF(AND(CQ28=CQ47,BN28&gt;BN47),1,0)+IF(AND(CQ28=CQ48,BN28&gt;BN48),1,0)+IF(AND(CQ28=CQ49,BN28&gt;BN49),1,0)</f>
        <v>#VALUE!</v>
      </c>
      <c r="CU28" s="99" t="e">
        <f>IF(AND(CQ28=CQ50,BN28&gt;BN50),1,0)+IF(AND(CQ28=CQ51,BN28&gt;BN51),1,0)+IF(AND(CQ28=CQ52,BN28&gt;BN52),1,0)+IF(AND(CQ28=CQ53,BN28&gt;BN53),1,0)+IF(AND(CQ28=CQ54,BN28&gt;BN54),1,0)+IF(AND(CQ28=CQ55,BN28&gt;BN55),1,0)+IF(AND(CQ28=CQ56,BN28&gt;BN56),1,0)+IF(AND(CQ28=CQ57,BN28&gt;BN57),1,0)+IF(AND(CQ28=CQ58,BN28&gt;BN58),1,0)+IF(AND(CQ28=CQ59,BN28&gt;BN59),1,0)+IF(AND(CQ28=CQ60,BN28&gt;BN60),1,0)+IF(AND(CQ28=CQ61,BN28&gt;BN61),1,0)+IF(AND(CQ28=CQ62,BN28&gt;BN62),1,0)+IF(AND(CQ28=CQ63,BN28&gt;BN63),1,0)+IF(AND(CQ28=CQ64,BN28&gt;BN64),1,0)+IF(AND(CQ28=CQ65,BN28&gt;BN65),1,0)+IF(AND(CQ28=CQ66,BN28&gt;BN66),1,0)+IF(AND(CQ28=CQ67,BN28&gt;BN67),1,0)+IF(AND(CQ28=CQ68,BN28&gt;BN68),1,0)+IF(AND(CQ28=CQ69,BN28&gt;BN69),1,0)</f>
        <v>#VALUE!</v>
      </c>
      <c r="CV28" s="100" t="e">
        <f>IF(CR10=19,CQ10,0)+IF(CR11=19,CQ11,0)+IF(CR12=19,CQ12,0)+IF(CR13=19,CQ13,0)+IF(CR14=19,CQ14,0)+IF(CR15=19,CQ15,0)+IF(CR16=19,CQ16,0)+IF(CR17=19,CQ17,0)+IF(CR18=19,CQ18,0)+IF(CR19=19,CQ19,0)+IF(CR20=19,CQ20,0)+IF(CR21=19,CQ21,0)+IF(CR22=19,CQ22,0)+IF(CR23=19,CQ23,0)+IF(CR24=19,CQ24,0)+IF(CR25=19,CQ25,0)+IF(CR26=19,CQ26,0)+IF(CR27=19,CQ27,0)+IF(CR28=19,CQ28,0)+IF(CR29=19,CQ29,0)+IF(CR30=19,CQ30,0)+IF(CR31=19,CQ31,0)+IF(CR32=19,CQ32,0)+IF(CR33=19,CQ33,0)+IF(CR34=19,CQ34,0)+IF(CR35=19,CQ35,0)+IF(CR36=19,CQ36,0)+IF(CR37=19,CQ37,0)+IF(CR38=19,CQ38,0)+IF(CR39=19,CQ39,0)+CW28</f>
        <v>#VALUE!</v>
      </c>
      <c r="CW28" s="98" t="e">
        <f>IF(CR40=19,CQ40,0)+IF(CR41=19,CQ41,0)+IF(CR42=19,CQ42,0)+IF(CR43=19,CQ43,0)+IF(CR44=19,CQ44,0)+IF(CR45=19,CQ45,0)+IF(CR46=19,CQ46,0)+IF(CR47=19,CQ47,0)+IF(CR48=19,CQ48,0)+IF(CR49=19,CQ49,0)+IF(CR50=19,CQ50,0)+IF(CR51=19,CQ51,0)+IF(CR52=19,CQ52,0)+IF(CR53=19,CQ53,0)+IF(CR54=19,CQ54,0)+IF(CR55=19,CQ55,0)+IF(CR56=19,CQ56,0)+IF(CR57=19,CQ57,0)+IF(CR58=19,CQ58,0)+IF(CR59=19,CQ59,0)+IF(CR60=19,CQ60,0)+IF(CR61=19,CQ61,0)+IF(CR62=19,CQ62,0)+IF(CR63=19,CQ63,0)+IF(CR64=19,CQ64,0)+IF(CR65=19,CQ65,0)+IF(CR66=19,CQ66,0)+IF(CR67=19,CQ67,0)+IF(CR68=19,CQ68,0)+IF(CR69=19,CQ69,0)</f>
        <v>#VALUE!</v>
      </c>
      <c r="CX28" s="98" t="e">
        <f>IF(CR10=19,BM10,IF(CR11=19,BM11,IF(CR12=19,BM12,IF(CR13=19,BM13,IF(CR14=19,BM14,IF(CR15=19,BM15,IF(CR16=19,BM16,IF(CR17=19,BM17,CY28))))))))</f>
        <v>#VALUE!</v>
      </c>
      <c r="CY28" s="98" t="e">
        <f>IF(CR18=19,BM18,IF(CR19=19,BM19,IF(CR20=19,BM20,IF(CR21=19,BM21,IF(CR22=19,BM22,IF(CR23=19,BM23,IF(CR24=19,BM24,IF(CR25=19,BM25,CZ28))))))))</f>
        <v>#VALUE!</v>
      </c>
      <c r="CZ28" s="98" t="e">
        <f>IF(CR26=19,BM26,IF(CR27=19,BM27,IF(CR28=19,BM28,IF(CR29=19,BM29,IF(CR30=19,BM30,IF(CR31=19,BM31,IF(CR32=19,BM32,IF(CR33=19,BM33,DA28))))))))</f>
        <v>#VALUE!</v>
      </c>
      <c r="DA28" s="98" t="e">
        <f>IF(CR34=19,BM34,IF(CR35=19,BM35,IF(CR36=19,BM36,IF(CR37=19,BM37,IF(CR38=19,BM38,IF(CR39=19,BM39,IF(CR40=19,BM40,IF(CR41=19,BM41,DB28))))))))</f>
        <v>#VALUE!</v>
      </c>
      <c r="DB28" s="98" t="e">
        <f>IF(CR42=19,BM42,IF(CR43=19,BM43,IF(CR44=19,BM44,IF(CR45=19,BM45,IF(CR46=19,BM46,IF(CR47=19,BM47,IF(CR48=19,BM48,IF(CR49=19,BM49,DC28))))))))</f>
        <v>#VALUE!</v>
      </c>
      <c r="DC28" s="98" t="e">
        <f>IF(CR50=19,BM50,IF(CR51=19,BM51,IF(CR52=19,BM52,IF(CR53=19,BM53,IF(CR54=19,BM54,IF(CR55=19,BM55,IF(CR56=19,BM56,IF(CR57=19,BM57,DD28))))))))</f>
        <v>#VALUE!</v>
      </c>
      <c r="DD28" s="98" t="e">
        <f>IF(CR58=19,BM58,IF(CR59=19,BM59,IF(CR60=19,BM60,IF(CR61=19,BM61,IF(CR62=19,BM62,IF(CR63=19,BM63,IF(CR64=19,BM64,IF(CR65=19,BM65,DE28))))))))</f>
        <v>#VALUE!</v>
      </c>
      <c r="DE28" s="98" t="e">
        <f>IF(CR66=19,BM66,IF(CR67=19,BM67,IF(CR68=19,BM68,BM69)))</f>
        <v>#VALUE!</v>
      </c>
      <c r="DF28" s="98" t="e">
        <f>IF(CR10=19,BQ10,0)+IF(CR11=19,BQ11,0)+IF(CR12=19,BQ12,0)+IF(CR13=19,BQ13,0)+IF(CR14=19,BQ14,0)+IF(CR15=19,BQ15,0)+IF(CR16=19,BQ16,0)+IF(CR17=19,BQ17,0)+IF(CR18=19,BQ18,0)+IF(CR19=19,BQ19,0)+IF(CR20=19,BQ20,0)+IF(CR21=19,BQ21,0)+IF(CR22=19,BQ22,0)+IF(CR23=19,BQ23,0)+IF(CR24=19,BQ24,0)+IF(CR25=19,BQ25,0)+IF(CR26=19,BQ26,0)+IF(CR27=19,BQ27,0)+IF(CR28=19,BQ28,0)+IF(CR29=19,BQ29,0)+IF(CR30=19,BQ30,0)+IF(CR31=19,BQ31,0)+IF(CR32=19,BQ32,0)+IF(CR33=19,BQ33,0)+IF(CR34=19,BQ34,0)+IF(CR35=19,BQ35,0)+IF(CR36=19,BQ36,0)+IF(CR37=19,BQ37,0)+IF(CR38=19,BQ38,0)+IF(CR39=19,BQ39,0)+DG28</f>
        <v>#VALUE!</v>
      </c>
      <c r="DG28" s="98" t="e">
        <f>IF(CR40=19,BQ40,0)+IF(CR41=19,BQ41,0)+IF(CR42=19,BQ42,0)+IF(CR43=19,BQ43,0)+IF(CR44=19,BQ44,0)+IF(CR45=19,BQ45,0)+IF(CR46=19,BQ46,0)+IF(CR47=19,BQ47,0)+IF(CR48=19,BQ48,0)+IF(CR49=19,BQ49,0)+IF(CR50=19,BQ50,0)+IF(CR51=19,BQ51,0)+IF(CR52=19,BQ52,0)+IF(CR53=19,BQ53,0)+IF(CR54=19,BQ54,0)+IF(CR55=19,BQ55,0)+IF(CR56=19,BQ56,0)+IF(CR57=19,BQ57,0)+IF(CR58=19,BQ58,0)+IF(CR59=19,BQ59,0)+IF(CR60=19,BQ60,0)+IF(CR61=19,BQ61,0)+IF(CR62=19,BQ62,0)+IF(CR63=19,BQ63,0)+IF(CR64=19,BQ64,0)+IF(CR65=19,BQ65,0)+IF(CR66=19,BQ66,0)+IF(CR67=19,BQ67,0)+IF(CR68=19,BQ68,0)+IF(CR69=19,BQ69,0)</f>
        <v>#VALUE!</v>
      </c>
      <c r="DH28" s="98" t="e">
        <f>IF(CR10=19,BT10,0)+IF(CR11=19,BT11,0)+IF(CR12=19,BT12,0)+IF(CR13=19,BT13,0)+IF(CR14=19,BT14,0)+IF(CR15=19,BT15,0)+IF(CR16=19,BT16,0)+IF(CR17=19,BT17,0)+IF(CR18=19,BT18,0)+IF(CR19=19,BT19,0)+IF(CR20=19,BT20,0)+IF(CR21=19,BT21,0)+IF(CR22=19,BT22,0)+IF(CR23=19,BT23,0)+IF(CR24=19,BT24,0)+IF(CR25=19,BT25,0)+IF(CR26=19,BT26,0)+IF(CR27=19,BT27,0)+IF(CR28=19,BT28,0)+IF(CR29=19,BT29,0)+IF(CR30=19,BT30,0)+IF(CR31=19,BT31,0)+IF(CR32=19,BT32,0)+IF(CR33=19,BT33,0)+IF(CR34=19,BT34,0)+IF(CR35=19,BT35,0)+IF(CR36=19,BT36,0)+IF(CR37=19,BT37,0)+IF(CR38=19,BT38,0)+IF(CR39=19,BT39,0)+DI28</f>
        <v>#VALUE!</v>
      </c>
      <c r="DI28" s="98" t="e">
        <f>IF(CR40=19,BT40,0)+IF(CR41=19,BT41,0)+IF(CR42=19,BT42,0)+IF(CR43=19,BT43,0)+IF(CR44=19,BT44,0)+IF(CR45=19,BT45,0)+IF(CR46=19,BT46,0)+IF(CR47=19,BT47,0)+IF(CR48=19,BT48,0)+IF(CR49=19,BT49,0)+IF(CR50=19,BT50,0)+IF(CR51=19,BT51,0)+IF(CR52=19,BT52,0)+IF(CR53=19,BT53,0)+IF(CR54=19,BT54,0)+IF(CR55=19,BT55,0)+IF(CR56=19,BT56,0)+IF(CR57=19,BT57,0)+IF(CR58=19,BT58,0)+IF(CR59=19,BT59,0)+IF(CR60=19,BT60,0)+IF(CR61=19,BT61,0)+IF(CR62=19,BT62,0)+IF(CR63=19,BT63,0)+IF(CR64=19,BT64,0)+IF(CR65=19,BT65,0)+IF(CR66=19,BT66,0)+IF(CR67=19,BT67,0)+IF(CR68=19,BT68,0)+IF(CR69=19,BT69,0)</f>
        <v>#VALUE!</v>
      </c>
      <c r="DJ28" s="98" t="e">
        <f>IF(CR10=19,BW10,0)+IF(CR11=19,BW11,0)+IF(CR12=19,BW12,0)+IF(CR13=19,BW13,0)+IF(CR14=19,BW14,0)+IF(CR15=19,BW15,0)+IF(CR16=19,BW16,0)+IF(CR17=19,BW17,0)+IF(CR18=19,BW18,0)+IF(CR19=19,BW19,0)+IF(CR20=19,BW20,0)+IF(CR21=19,BW21,0)+IF(CR22=19,BW22,0)+IF(CR23=19,BW23,0)+IF(CR24=19,BW24,0)+IF(CR25=19,BW25,0)+IF(CR26=19,BW26,0)+IF(CR27=19,BW27,0)+IF(CR28=19,BW28,0)+IF(CR29=19,BW29,0)+IF(CR30=19,BW30,0)+IF(CR31=19,BW31,0)+IF(CR32=19,BW32,0)+IF(CR33=19,BW33,0)+IF(CR34=19,BW34,0)+IF(CR35=19,BW35,0)+IF(CR36=19,BW36,0)+IF(CR37=19,BW37,0)+IF(CR38=19,BW38,0)+IF(CR39=19,BW39,0)+DK28</f>
        <v>#VALUE!</v>
      </c>
      <c r="DK28" s="98" t="e">
        <f>IF(CR40=19,BW40,0)+IF(CR41=19,BW41,0)+IF(CR42=19,BW42,0)+IF(CR43=19,BW43,0)+IF(CR44=19,BW44,0)+IF(CR45=19,BW45,0)+IF(CR46=19,BW46,0)+IF(CR47=19,BW47,0)+IF(CR48=19,BW48,0)+IF(CR49=19,BW49,0)+IF(CR50=19,BW50,0)+IF(CR51=19,BW51,0)+IF(CR52=19,BW52,0)+IF(CR53=19,BW53,0)+IF(CR54=19,BW54,0)+IF(CR55=19,BW55,0)+IF(CR56=19,BW56,0)+IF(CR57=19,BW57,0)+IF(CR58=19,BW58,0)+IF(CR59=19,BW59,0)+IF(CR60=19,BW60,0)+IF(CR61=19,BW61,0)+IF(CR62=19,BW62,0)+IF(CR63=19,BW63,0)+IF(CR64=19,BW64,0)+IF(CR65=19,BW65,0)+IF(CR66=19,BW66,0)+IF(CR67=19,BW67,0)+IF(CR68=19,BW68,0)+IF(CR69=19,BW69,0)</f>
        <v>#VALUE!</v>
      </c>
      <c r="DL28" s="98" t="e">
        <f>IF(CR10=19,BZ10,0)+IF(CR11=19,BZ11,0)+IF(CR12=19,BZ12,0)+IF(CR13=19,BZ13,0)+IF(CR14=19,BZ14,0)+IF(CR15=19,BZ15,0)+IF(CR16=19,BZ16,0)+IF(CR17=19,BZ17,0)+IF(CR18=19,BZ18,0)+IF(CR19=19,BZ19,0)+IF(CR20=19,BZ20,0)+IF(CR21=19,BZ21,0)+IF(CR22=19,BZ22,0)+IF(CR23=19,BZ23,0)+IF(CR24=19,BZ24,0)+IF(CR25=19,BZ25,0)+IF(CR26=19,BZ26,0)+IF(CR27=19,BZ27,0)+IF(CR28=19,BZ28,0)+IF(CR29=19,BZ29,0)+IF(CR30=19,BZ30,0)+IF(CR31=19,BZ31,0)+IF(CR32=19,BZ32,0)+IF(CR33=19,BZ33,0)+IF(CR34=19,BZ34,0)+IF(CR35=19,BZ35,0)+IF(CR36=19,BZ36,0)+IF(CR37=19,BZ37,0)+IF(CR38=19,BZ38,0)+IF(CR39=19,BZ39,0)+DM28</f>
        <v>#VALUE!</v>
      </c>
      <c r="DM28" s="98" t="e">
        <f>IF(CR40=19,BZ40,0)+IF(CR41=19,BZ41,0)+IF(CR42=19,BZ42,0)+IF(CR43=19,BZ43,0)+IF(CR44=19,BZ44,0)+IF(CR45=19,BZ45,0)+IF(CR46=19,BZ46,0)+IF(CR47=19,BZ47,0)+IF(CR48=19,BZ48,0)+IF(CR49=19,BZ49,0)+IF(CR50=19,BZ50,0)+IF(CR51=19,BZ51,0)+IF(CR52=19,BZ52,0)+IF(CR53=19,BZ53,0)+IF(CR54=19,BZ54,0)+IF(CR55=19,BZ55,0)+IF(CR56=19,BZ56,0)+IF(CR57=19,BZ57,0)+IF(CR58=19,BZ58,0)+IF(CR59=19,BZ59,0)+IF(CR60=19,BZ60,0)+IF(CR61=19,BZ61,0)+IF(CR62=19,BZ62,0)+IF(CR63=19,BZ63,0)+IF(CR64=19,BZ64,0)+IF(CR65=19,BZ65,0)+IF(CR66=19,BZ66,0)+IF(CR67=19,BZ67,0)+IF(CR68=19,BZ68,0)+IF(CR69=19,BZ69,0)</f>
        <v>#VALUE!</v>
      </c>
      <c r="DN28" s="98" t="e">
        <f>IF(CR10=19,CB10,0)+IF(CR11=19,CB11,0)+IF(CR12=19,CB12,0)+IF(CR13=19,CB13,0)+IF(CR14=19,CB14,0)+IF(CR15=19,CB15,0)+IF(CR16=19,CB16,0)+IF(CR17=19,CB17,0)+IF(CR18=19,CB18,0)+IF(CR19=19,CB19,0)+IF(CR20=19,CB20,0)+IF(CR21=19,CB21,0)+IF(CR22=19,CB22,0)+IF(CR23=19,CB23,0)+IF(CR24=19,CB24,0)+IF(CR25=19,CB25,0)+IF(CR26=19,CB26,0)+IF(CR27=19,CB27,0)+IF(CR28=19,CB28,0)+IF(CR29=19,CB29,0)+IF(CR30=19,CB30,0)+IF(CR31=19,CB31,0)+IF(CR32=19,CB32,0)+IF(CR33=19,CB33,0)+IF(CR34=19,CB34,0)+IF(CR35=19,CB35,0)+IF(CR36=19,CB36,0)+IF(CR37=19,CB37,0)+IF(CR38=19,CB38,0)+IF(CR39=19,CB39,0)+DO28</f>
        <v>#VALUE!</v>
      </c>
      <c r="DO28" s="98" t="e">
        <f>IF(CR40=19,CB40,0)+IF(CR41=19,CB41,0)+IF(CR42=19,CB42,0)+IF(CR43=19,CB43,0)+IF(CR44=19,CB44,0)+IF(CR45=19,CB45,0)+IF(CR46=19,CB46,0)+IF(CR47=19,CB47,0)+IF(CR48=19,CB48,0)+IF(CR49=19,CB49,0)+IF(CR50=19,CB50,0)+IF(CR51=19,CB51,0)+IF(CR52=19,CB52,0)+IF(CR53=19,CB53,0)+IF(CR54=19,CB54,0)+IF(CR55=19,CB55,0)+IF(CR56=19,CB56,0)+IF(CR57=19,CB57,0)+IF(CR58=19,CB58,0)+IF(CR59=19,CB59,0)+IF(CR60=19,CB60,0)+IF(CR61=19,CB61,0)+IF(CR62=19,CB62,0)+IF(CR63=19,CB63,0)+IF(CR64=19,CB64,0)+IF(CR65=19,CB65,0)+IF(CR66=19,CB66,0)+IF(CR67=19,CB67,0)+IF(CR68=19,CB68,0)+IF(CR69=19,CB69,0)</f>
        <v>#VALUE!</v>
      </c>
      <c r="DP28" s="98" t="e">
        <f>IF(CR10=19,CD10,0)+IF(CR11=19,CD11,0)+IF(CR12=19,CD12,0)+IF(CR13=19,CD13,0)+IF(CR14=19,CD14,0)+IF(CR15=19,CD15,0)+IF(CR16=19,CD16,0)+IF(CR17=19,CD17,0)+IF(CR18=19,CD18,0)+IF(CR19=19,CD19,0)+IF(CR20=19,CD20,0)+IF(CR21=19,CD21,0)+IF(CR22=19,CD22,0)+IF(CR23=19,CD23,0)+IF(CR24=19,CD24,0)+IF(CR25=19,CD25,0)+IF(CR26=19,CD26,0)+IF(CR27=19,CD27,0)+IF(CR28=19,CD28,0)+IF(CR29=19,CD29,0)+IF(CR30=19,CD30,0)+IF(CR31=19,CD31,0)+IF(CR32=19,CD32,0)+IF(CR33=19,CD33,0)+IF(CR34=19,CD34,0)+IF(CR35=19,CD35,0)+IF(CR36=19,CD36,0)+IF(CR37=19,CD37,0)+IF(CR38=19,CD38,0)+IF(CR39=19,CD39,0)+DQ28</f>
        <v>#VALUE!</v>
      </c>
      <c r="DQ28" s="98" t="e">
        <f>IF(CR40=19,CD40,0)+IF(CR41=19,CD41,0)+IF(CR42=19,CD42,0)+IF(CR43=19,CD43,0)+IF(CR44=19,CD44,0)+IF(CR45=19,CD45,0)+IF(CR46=19,CD46,0)+IF(CR47=19,CD47,0)+IF(CR48=19,CD48,0)+IF(CR49=19,CD49,0)+IF(CR50=19,CD50,0)+IF(CR51=19,CD51,0)+IF(CR52=19,CD52,0)+IF(CR53=19,CD53,0)+IF(CR54=19,CD54,0)+IF(CR55=19,CD55,0)+IF(CR56=19,CD56,0)+IF(CR57=19,CD57,0)+IF(CR58=19,CD58,0)+IF(CR59=19,CD59,0)+IF(CR60=19,CD60,0)+IF(CR61=19,CD61,0)+IF(CR62=19,CD62,0)+IF(CR63=19,CD63,0)+IF(CR64=19,CD64,0)+IF(CR65=19,CD65,0)+IF(CR66=19,CD66,0)+IF(CR67=19,CD67,0)+IF(CR68=19,CD68,0)+IF(CR69=19,CD69,0)</f>
        <v>#VALUE!</v>
      </c>
      <c r="DR28" s="98" t="e">
        <f>IF(CR10=19,CF10,0)+IF(CR11=19,CF11,0)+IF(CR12=19,CF12,0)+IF(CR13=19,CF13,0)+IF(CR14=19,CF14,0)+IF(CR15=19,CF15,0)+IF(CR16=19,CF16,0)+IF(CR17=19,CF17,0)+IF(CR18=19,CF18,0)+IF(CR19=19,CF19,0)+IF(CR20=19,CF20,0)+IF(CR21=19,CF21,0)+IF(CR22=19,CF22,0)+IF(CR23=19,CF23,0)+IF(CR24=19,CF24,0)+IF(CR25=19,CF25,0)+IF(CR26=19,CF26,0)+IF(CR27=19,CF27,0)+IF(CR28=19,CF28,0)+IF(CR29=19,CF29,0)+IF(CR30=19,CF30,0)+IF(CR31=19,CF31,0)+IF(CR32=19,CF32,0)+IF(CR33=19,CF33,0)+IF(CR34=19,CF34,0)+IF(CR35=19,CF35,0)+IF(CR36=19,CF36,0)+IF(CR37=19,CF37,0)+IF(CR38=19,CF38,0)+IF(CR39=19,CF39,0)+DS28</f>
        <v>#VALUE!</v>
      </c>
      <c r="DS28" s="98" t="e">
        <f>IF(CR40=19,CF40,0)+IF(CR41=19,CF41,0)+IF(CR42=19,CF42,0)+IF(CR43=19,CF43,0)+IF(CR44=19,CF44,0)+IF(CR45=19,CF45,0)+IF(CR46=19,CF46,0)+IF(CR47=19,CF47,0)+IF(CR48=19,CF48,0)+IF(CR49=19,CF49,0)+IF(CR50=19,CF50,0)+IF(CR51=19,CF51,0)+IF(CR52=19,CF52,0)+IF(CR53=19,CF53,0)+IF(CR54=19,CF54,0)+IF(CR55=19,CF55,0)+IF(CR56=19,CF56,0)+IF(CR57=19,CF57,0)+IF(CR58=19,CF58,0)+IF(CR59=19,CF59,0)+IF(CR60=19,CF60,0)+IF(CR61=19,CF61,0)+IF(CR62=19,CF62,0)+IF(CR63=19,CF63,0)+IF(CR64=19,CF64,0)+IF(CR65=19,CF65,0)+IF(CR66=19,CF66,0)+IF(CR67=19,CF67,0)+IF(CR68=19,CF68,0)+IF(CR69=19,CF69,0)</f>
        <v>#VALUE!</v>
      </c>
      <c r="DT28" s="98" t="e">
        <f>IF(CR10=19,CH10,0)+IF(CR11=19,CH11,0)+IF(CR12=19,CH12,0)+IF(CR13=19,CH13,0)+IF(CR14=19,CH14,0)+IF(CR15=19,CH15,0)+IF(CR16=19,CH16,0)+IF(CR17=19,CH17,0)+IF(CR18=19,CH18,0)+IF(CR19=19,CH19,0)+IF(CR20=19,CH20,0)+IF(CR21=19,CH21,0)+IF(CR22=19,CH22,0)+IF(CR23=19,CH23,0)+IF(CR24=19,CH24,0)+IF(CR25=19,CH25,0)+IF(CR26=19,CH26,0)+IF(CR27=19,CH27,0)+IF(CR28=19,CH28,0)+IF(CR29=19,CH29,0)+IF(CR30=19,CH30,0)+IF(CR31=19,CH31,0)+IF(CR32=19,CH32,0)+IF(CR33=19,CH33,0)+IF(CR34=19,CH34,0)+IF(CR35=19,CH35,0)+IF(CR36=19,CH36,0)+IF(CR37=19,CH37,0)+IF(CR38=19,CH38,0)+IF(CR39=19,CH39,0)+DU28</f>
        <v>#VALUE!</v>
      </c>
      <c r="DU28" s="98" t="e">
        <f>IF(CR40=19,CH40,0)+IF(CR41=19,CH41,0)+IF(CR42=19,CH42,0)+IF(CR43=19,CH43,0)+IF(CR44=19,CH44,0)+IF(CR45=19,CH45,0)+IF(CR46=19,CH46,0)+IF(CR47=19,CH47,0)+IF(CR48=19,CH48,0)+IF(CR49=19,CH49,0)+IF(CR50=19,CH50,0)+IF(CR51=19,CH51,0)+IF(CR52=19,CH52,0)+IF(CR53=19,CH53,0)+IF(CR54=19,CH54,0)+IF(CR55=19,CH55,0)+IF(CR56=19,CH56,0)+IF(CR57=19,CH57,0)+IF(CR58=19,CH58,0)+IF(CR59=19,CH59,0)+IF(CR60=19,CH60,0)+IF(CR61=19,CH61,0)+IF(CR62=19,CH62,0)+IF(CR63=19,CH63,0)+IF(CR64=19,CH64,0)+IF(CR65=19,CH65,0)+IF(CR66=19,CH66,0)+IF(CR67=19,CH67,0)+IF(CR68=19,CH68,0)+IF(CR69=19,CH69,0)</f>
        <v>#VALUE!</v>
      </c>
      <c r="DV28" s="98" t="e">
        <f>IF(CR10=19,CJ10,0)+IF(CR11=19,CJ11,0)+IF(CR12=19,CJ12,0)+IF(CR13=19,CJ13,0)+IF(CR14=19,CJ14,0)+IF(CR15=19,CJ15,0)+IF(CR16=19,CJ16,0)+IF(CR17=19,CJ17,0)+IF(CR18=19,CJ18,0)+IF(CR19=19,CJ19,0)+IF(CR20=19,CJ20,0)+IF(CR21=19,CJ21,0)+IF(CR22=19,CJ22,0)+IF(CR23=19,CJ23,0)+IF(CR24=19,CJ24,0)+IF(CR25=19,CJ25,0)+IF(CR26=19,CJ26,0)+IF(CR27=19,CJ27,0)+IF(CR28=19,CJ28,0)+IF(CR29=19,CJ29,0)+IF(CR30=19,CJ30,0)+IF(CR31=19,CJ31,0)+IF(CR32=19,CJ32,0)+IF(CR33=19,CJ33,0)+IF(CR34=19,CJ34,0)+IF(CR35=19,CJ35,0)+IF(CR36=19,CJ36,0)+IF(CR37=19,CJ37,0)+IF(CR38=19,CJ38,0)+IF(CR39=19,CJ39,0)+DW28</f>
        <v>#VALUE!</v>
      </c>
      <c r="DW28" s="99" t="e">
        <f>IF(CR40=19,CJ40,0)+IF(CR41=19,CJ41,0)+IF(CR42=19,CJ42,0)+IF(CR43=19,CJ43,0)+IF(CR44=19,CJ44,0)+IF(CR45=19,CJ45,0)+IF(CR46=19,CJ46,0)+IF(CR47=19,CJ47,0)+IF(CR48=19,CJ48,0)+IF(CR49=19,CJ49,0)+IF(CR50=19,CJ50,0)+IF(CR51=19,CJ51,0)+IF(CR52=19,CJ52,0)+IF(CR53=19,CJ53,0)+IF(CR54=19,CJ54,0)+IF(CR55=19,CJ55,0)+IF(CR56=19,CJ56,0)+IF(CR57=19,CJ57,0)+IF(CR58=19,CJ58,0)+IF(CR59=19,CJ59,0)+IF(CR60=19,CJ60,0)+IF(CR61=19,CJ61,0)+IF(CR62=19,CJ62,0)+IF(CR63=19,CJ63,0)+IF(CR64=19,CJ64,0)+IF(CR65=19,CJ65,0)+IF(CR66=19,CJ66,0)+IF(CR67=19,CJ67,0)+IF(CR68=19,CJ68,0)+IF(CR69=19,CJ69,0)</f>
        <v>#VALUE!</v>
      </c>
    </row>
    <row r="29" spans="1:127">
      <c r="A29" s="97" t="str">
        <f>[2]DB!A29</f>
        <v>Zico</v>
      </c>
      <c r="B29" s="1">
        <f>[2]DB!B29</f>
        <v>59</v>
      </c>
      <c r="C29" s="1">
        <f>[2]DB!D29</f>
        <v>0</v>
      </c>
      <c r="D29" s="1">
        <f>IF(OR(Rækker!BG10="Disket",I29&gt;5,C29=1),1,0)</f>
        <v>0</v>
      </c>
      <c r="E29" s="1">
        <f>[2]DB!F29</f>
        <v>0</v>
      </c>
      <c r="F29" s="1">
        <f>IF(OR(Rækker!BG10="Udmeldt",E29=1),1,0)</f>
        <v>0</v>
      </c>
      <c r="G29" s="1">
        <f>[2]DB!I29</f>
        <v>0</v>
      </c>
      <c r="H29" s="1">
        <f>IF(Rækker!BG10="MR",1,0)</f>
        <v>0</v>
      </c>
      <c r="I29" s="1">
        <f t="shared" si="10"/>
        <v>0</v>
      </c>
      <c r="J29" s="1">
        <f>[2]DB!L29</f>
        <v>0</v>
      </c>
      <c r="K29" s="1">
        <f>IF(Rækker!BG10="Res",1,0)</f>
        <v>0</v>
      </c>
      <c r="L29" s="1">
        <f t="shared" si="11"/>
        <v>0</v>
      </c>
      <c r="M29" s="1" t="s">
        <v>90</v>
      </c>
      <c r="N29" s="100">
        <f>[2]DB!AZ29</f>
        <v>20</v>
      </c>
      <c r="O29" s="98" t="str">
        <f>[2]DB!BB29</f>
        <v>Derby</v>
      </c>
      <c r="P29" s="1">
        <f>IF(O29=A10,B10,0)+IF(O29=A11,B11,0)+IF(O29=A12,B12,0)+IF(O29=A13,B13,0)+IF(O29=A14,B14,0)+IF(O29=A15,B15,0)+IF(O29=A16,B16,0)+IF(O29=A17,B17,0)+IF(O29=A18,B18,0)+IF(O29=A19,B19,0)+IF(O29=A20,B20,0)+IF(O29=A21,B21,0)+IF(O29=A22,B22,0)+IF(O29=A23,B23,0)+IF(O29=A24,B24,0)+IF(O29=A25,B25,0)+IF(O29=A26,B26,0)+IF(O29=A27,B27,0)+IF(O29=A28,B28,0)+IF(O29=A29,B29,0)</f>
        <v>12</v>
      </c>
      <c r="Q29" s="1">
        <f>[2]DB!BF29</f>
        <v>0</v>
      </c>
      <c r="R29" s="1">
        <f>IF(O29=A10,D10,0)+IF(O29=A11,D11,0)+IF(O29=A12,D12,0)+IF(O29=A13,D13,0)+IF(O29=A14,D14,0)+IF(O29=A15,D15,0)+IF(O29=A16,D16,0)+IF(O29=A17,D17,0)+IF(O29=A18,D18,0)+IF(O29=A19,D19,0)+IF(O29=A20,D20,0)+IF(O29=A21,D21,0)+IF(O29=A22,D22,0)+IF(O29=A23,D23,0)+IF(O29=A24,D24,0)+IF(O29=A25,D25,0)+IF(O29=A26,D26,0)+IF(O29=A27,D27,0)+IF(O29=A28,D28,0)+IF(O29=A29,D29,0)</f>
        <v>0</v>
      </c>
      <c r="S29" s="1">
        <f>[2]DB!BG29</f>
        <v>0</v>
      </c>
      <c r="T29" s="1">
        <f>IF(O29=A10,F10,0)+IF(O29=A11,F11,0)+IF(O29=A12,F12,0)+IF(O29=A13,F13,0)+IF(O29=A14,F14,0)+IF(O29=A15,F15,0)+IF(O29=A16,F16,0)+IF(O29=A17,F17,0)+IF(O29=A18,F18,0)+IF(O29=A19,F19,0)+IF(O29=A20,F20,0)+IF(O29=A21,F21,0)+IF(O29=A22,F22,0)+IF(O29=A23,F23,0)+IF(O29=A24,F24,0)+IF(O29=A25,F25,0)+IF(O29=A26,F26,0)+IF(O29=A27,F27,0)+IF(O29=A28,F28,0)+IF(O29=A29,F29,0)</f>
        <v>0</v>
      </c>
      <c r="U29" s="1">
        <f>[2]DB!BH29</f>
        <v>0</v>
      </c>
      <c r="V29" s="1">
        <f>IF(O29=A10,H10,0)+IF(O29=A11,H11,0)+IF(O29=A12,H12,0)+IF(O29=A13,H13,0)+IF(O29=A14,H14,0)+IF(O29=A15,H15,0)+IF(O29=A16,H16,0)+IF(O29=A17,H17,0)+IF(O29=A18,H18,0)+IF(O29=A19,H19,0)+IF(O29=A20,H20,0)+IF(O29=A21,H21,0)+IF(O29=A22,H22,0)+IF(O29=A23,H23,0)+IF(O29=A24,H24,0)+IF(O29=A25,H25,0)+IF(O29=A26,H26,0)+IF(O29=A27,H27,0)+IF(O29=A28,H28,0)+IF(O29=A29,H29,0)</f>
        <v>0</v>
      </c>
      <c r="W29" s="1">
        <f t="shared" si="12"/>
        <v>0</v>
      </c>
      <c r="X29" s="1">
        <f>[2]DB!BI29</f>
        <v>0</v>
      </c>
      <c r="Y29" s="1">
        <f>IF(O29=A10,K10,0)+IF(O29=A11,K11,0)+IF(O29=A12,K12,0)+IF(O29=A13,K13,0)+IF(O29=A14,K14,0)+IF(O29=A15,K15,0)+IF(O29=A16,K16,0)+IF(O29=A17,K17,0)+IF(O29=A18,K18,0)+IF(O29=A19,K19,0)+IF(O29=A20,K20,0)+IF(O29=A21,K21,0)+IF(O29=A22,K22,0)+IF(O29=A23,K23,0)+IF(O29=A24,K24,0)+IF(O29=A25,K25,0)+IF(O29=A26,K26,0)+IF(O29=A27,K27,0)+IF(O29=A28,K28,0)+IF(O29=A29,K29,0)</f>
        <v>0</v>
      </c>
      <c r="Z29" s="1">
        <f t="shared" si="13"/>
        <v>0</v>
      </c>
      <c r="AA29" s="1">
        <f>[2]DB!BJ29</f>
        <v>63</v>
      </c>
      <c r="AB29" s="1">
        <f>RANK(AA29,AA10:AA29,0)</f>
        <v>20</v>
      </c>
      <c r="AC29" s="1" t="str">
        <f>'1. Division'!AR23</f>
        <v/>
      </c>
      <c r="AD29" s="1" t="e">
        <f t="shared" si="1"/>
        <v>#VALUE!</v>
      </c>
      <c r="AE29" s="1" t="e">
        <f>RANK(AD29,AD10:AD29,0)</f>
        <v>#VALUE!</v>
      </c>
      <c r="AF29" s="1">
        <f>[2]DB!BK29</f>
        <v>25</v>
      </c>
      <c r="AG29" s="1">
        <f>RANK(AF29,AF10:AF29,0)</f>
        <v>14</v>
      </c>
      <c r="AH29" s="1" t="str">
        <f>'1. Division'!AR29</f>
        <v/>
      </c>
      <c r="AI29" s="1" t="e">
        <f t="shared" si="2"/>
        <v>#VALUE!</v>
      </c>
      <c r="AJ29" s="1" t="e">
        <f>RANK(AI29,AI10:AI29,0)</f>
        <v>#VALUE!</v>
      </c>
      <c r="AK29" s="1">
        <f>[2]DB!BL29</f>
        <v>92</v>
      </c>
      <c r="AL29" s="1">
        <f>RANK(AK29,AK10:AK29,0)</f>
        <v>15</v>
      </c>
      <c r="AM29" s="1" t="str">
        <f>'1. Division'!AR35</f>
        <v/>
      </c>
      <c r="AN29" s="1" t="e">
        <f t="shared" si="3"/>
        <v>#VALUE!</v>
      </c>
      <c r="AO29" s="1" t="e">
        <f>RANK(AN29,AN10:AN29,0)</f>
        <v>#VALUE!</v>
      </c>
      <c r="AP29" s="1">
        <f t="shared" si="14"/>
        <v>49</v>
      </c>
      <c r="AQ29" s="1" t="e">
        <f t="shared" si="15"/>
        <v>#VALUE!</v>
      </c>
      <c r="AR29" s="1">
        <f>[2]DB!BA29</f>
        <v>20</v>
      </c>
      <c r="AS29" s="1" t="e">
        <f>RANK(AQ29,AQ10:AQ29,1)+AT29</f>
        <v>#VALUE!</v>
      </c>
      <c r="AT29" s="1" t="e">
        <f>IF(AQ29=AQ10,IF(AD29=AD10,IF(AI29=AI10,IF(AN29=AN10,0,IF(AN29&lt;AN10,1,0)),IF(AI29&lt;AI10,1,0)),IF(AD29&lt;AD10,1,0)),0)+IF(AQ29=AQ11,IF(AD29=AD11,IF(AI29=AI11,IF(AN29=AN11,0,IF(AN29&lt;AN11,1,0)),IF(AI29&lt;AI11,1,0)),IF(AD29&lt;AD11,1,0)),0)+IF(AQ29=AQ12,IF(AD29=AD12,IF(AI29=AI12,IF(AN29=AN12,0,IF(AN29&lt;AN12,1,0)),IF(AI29&lt;AI12,1,0)),IF(AD29&lt;AD12,1,0)),0)+IF(AQ29=AQ13,IF(AD29=AD13,IF(AI29=AI13,IF(AN29=AN13,0,IF(AN29&lt;AN13,1,0)),IF(AI29&lt;AI13,1,0)),IF(AD29&lt;AD13,1,0)),0)+IF(AQ29=AQ14,IF(AD29=AD14,IF(AI29=AI14,IF(AN29=AN14,0,IF(AN29&lt;AN14,1,0)),IF(AI29&lt;AI14,1,0)),IF(AD29&lt;AD14,1,0)),0)+IF(AQ29=AQ15,IF(AD29=AD15,IF(AI29=AI15,IF(AN29=AN15,0,IF(AN29&lt;AN15,1,0)),IF(AI29&lt;AI15,1,0)),IF(AD29&lt;AD15,1,0)),0)+IF(AQ29=AQ16,IF(AD29=AD16,IF(AI29=AI16,IF(AN29=AN16,0,IF(AN29&lt;AN16,1,0)),IF(AI29&lt;AI16,1,0)),IF(AD29&lt;AD16,1,0)),0)+AU29+AV29</f>
        <v>#VALUE!</v>
      </c>
      <c r="AU29" s="1" t="e">
        <f>IF(AQ29=AQ17,IF(AD29=AD17,IF(AI29=AI17,IF(AN29=AN17,0,IF(AN29&lt;AN17,1,0)),IF(AI29&lt;AI17,1,0)),IF(AD29&lt;AD17,1,0)),0)+IF(AQ29=AQ18,IF(AD29=AD18,IF(AI29=AI18,IF(AN29=AN18,0,IF(AN29&lt;AN18,1,0)),IF(AI29&lt;AI18,1,0)),IF(AD29&lt;AD18,1,0)),0)+IF(AQ29=AQ19,IF(AD29=AD19,IF(AI29=AI19,IF(AN29=AN19,0,IF(AN29&lt;AN19,1,0)),IF(AI29&lt;AI19,1,0)),IF(AD29&lt;AD19,1,0)),0)+IF(AQ29=AQ20,IF(AD29=AD20,IF(AI29=AI20,IF(AN29=AN20,0,IF(AN29&lt;AN20,1,0)),IF(AI29&lt;AI20,1,0)),IF(AD29&lt;AD20,1,0)),0)+IF(AQ29=AQ21,IF(AD29=AD21,IF(AI29=AI21,IF(AN29=AN21,0,IF(AN29&lt;AN21,1,0)),IF(AI29&lt;AI21,1,0)),IF(AD29&lt;AD21,1,0)),0)+IF(AQ29=AQ22,IF(AD29=AD22,IF(AI29=AI22,IF(AN29=AN22,0,IF(AN29&lt;AN22,1,0)),IF(AI29&lt;AI22,1,0)),IF(AD29&lt;AD22,1,0)),0)+IF(AQ29=AQ23,IF(AD29=AD23,IF(AI29=AI23,IF(AN29=AN23,0,IF(AN29&lt;AN23,1,0)),IF(AI29&lt;AI23,1,0)),IF(AD29&lt;AD23,1,0)),0)</f>
        <v>#VALUE!</v>
      </c>
      <c r="AV29" s="1" t="e">
        <f>IF(AQ29=AQ24,IF(AD29=AD24,IF(AI29=AI24,IF(AN29=AN24,0,IF(AN29&lt;AN24,1,0)),IF(AI29&lt;AI24,1,0)),IF(AD29&lt;AD24,1,0)),0)+IF(AQ29=AQ25,IF(AD29=AD25,IF(AI29=AI25,IF(AN29=AN25,0,IF(AN29&lt;AN25,1,0)),IF(AI29&lt;AI25,1,0)),IF(AD29&lt;AD25,1,0)),0)+IF(AQ29=AQ26,IF(AD29=AD26,IF(AI29=AI26,IF(AN29=AN26,0,IF(AN29&lt;AN26,1,0)),IF(AI29&lt;AI26,1,0)),IF(AD29&lt;AD26,1,0)),0)+IF(AQ29=AQ27,IF(AD29=AD27,IF(AI29=AI27,IF(AN29=AN27,0,IF(AN29&lt;AN27,1,0)),IF(AI29&lt;AI27,1,0)),IF(AD29&lt;AD27,1,0)),0)+IF(AQ29=AQ28,IF(AD29=AD28,IF(AI29=AI28,IF(AN29=AN28,0,IF(AN29&lt;AN28,1,0)),IF(AI29&lt;AI28,1,0)),IF(AD29&lt;AD28,1,0)),0)+IF(AQ29=AQ29,IF(AD29=AD29,IF(AI29=AI29,IF(AN29=AN29,0,IF(AN29&lt;AN29,1,0)),IF(AI29&lt;AI29,1,0)),IF(AD29&lt;AD29,1,0)),0)</f>
        <v>#VALUE!</v>
      </c>
      <c r="AW29" s="1" t="e">
        <f>IF(AND(AS29=AS10,P29&gt;P10),1,0)+IF(AND(AS29=AS11,P29&gt;P11),1,0)+IF(AND(AS29=AS12,P29&gt;P12),1,0)+IF(AND(AS29=AS13,P29&gt;P13),1,0)+IF(AND(AS29=AS14,P29&gt;P14),1,0)+IF(AND(AS29=AS15,P29&gt;P15),1,0)+IF(AND(AS29=AS16,P29&gt;P16),1,0)+IF(AND(AS29=AS17,P29&gt;P17),1,0)+IF(AND(AS29=AS18,P29&gt;P18),1,0)+IF(AND(AS29=AS19,P29&gt;P19),1,0)+IF(AND(AS29=AS20,P29&gt;P20),1,0)+IF(AND(AS29=AS21,P29&gt;P21),1,0)+IF(AND(AS29=AS22,P29&gt;P22),1,0)+IF(AND(AS29=AS23,P29&gt;P23),1,0)+IF(AND(AS29=AS24,P29&gt;P24),1,0)+IF(AND(AS29=AS25,P29&gt;P25),1,0)+IF(AND(AS29=AS26,P29&gt;P26),1,0)+IF(AND(AS29=AS27,P29&gt;P27),1,0)+IF(AND(AS29=AS28,P29&gt;P28),1,0)+IF(AND(AS29=AS29,P29&gt;P29),1,0)+AS29</f>
        <v>#VALUE!</v>
      </c>
      <c r="AX29" s="1" t="e">
        <f t="shared" si="16"/>
        <v>#VALUE!</v>
      </c>
      <c r="AY29" s="1" t="e">
        <f>IF(OR(R29=1,T29=1),0,IF(RANK(AX29,AX10:AX71,0)=1,10,IF(RANK(AX29,AX10:AX71,0)=2,5,IF(RANK(AX29,AX10:AX71,0)=3,4,IF(RANK(AX29,AX10:AX71,0)=4,3,IF(RANK(AX29,AX10:AX71,0)=5,2,0))))))</f>
        <v>#VALUE!</v>
      </c>
      <c r="AZ29" s="100" t="e">
        <f>IF(AW10=20,AR10,0)+IF(AW11=20,AR11,0)+IF(AW12=20,AR12,0)+IF(AW13=20,AR13,0)+IF(AW14=20,AR14,0)+IF(AW15=20,AR15,0)+IF(AW16=20,AR16,0)+IF(AW17=20,AR17,0)+IF(AW18=20,AR18,0)+IF(AW19=20,AR19,0)+IF(AW20=20,AR20,0)+IF(AW21=20,AR21,0)+IF(AW22=20,AR22,0)+IF(AW23=20,AR23,0)+IF(AW24=20,AR24,0)+IF(AW25=20,AR25,0)+IF(AW26=20,AR26,0)+IF(AW27=20,AR27,0)+IF(AW28=20,AR28,0)+IF(AW29=20,AR29,0)</f>
        <v>#VALUE!</v>
      </c>
      <c r="BA29" s="98" t="e">
        <f>IF(AW10=20,AS10,0)+IF(AW11=20,AS11,0)+IF(AW12=20,AS12,0)+IF(AW13=20,AS13,0)+IF(AW14=20,AS14,0)+IF(AW15=20,AS15,0)+IF(AW16=20,AS16,0)+IF(AW17=20,AS17,0)+IF(AW18=20,AS18,0)+IF(AW19=20,AS19,0)+IF(AW20=20,AS20,0)+IF(AW21=20,AS21,0)+IF(AW22=20,AS22,0)+IF(AW23=20,AS23,0)+IF(AW24=20,AS24,0)+IF(AW25=20,AS25,0)+IF(AW26=20,AS26,0)+IF(AW27=20,AS27,0)+IF(AW28=20,AS28,0)+IF(AW29=20,AS29,0)</f>
        <v>#VALUE!</v>
      </c>
      <c r="BB29" s="98" t="e">
        <f>IF(AW10=20,O10,IF(AW11=20,O11,IF(AW12=20,O12,IF(AW13=20,O13,IF(AW14=20,O14,IF(AW15=20,O15,IF(AW16=20,O16,BC29)))))))</f>
        <v>#VALUE!</v>
      </c>
      <c r="BC29" s="98" t="e">
        <f>IF(AW17=20,O17,IF(AW18=20,O18,IF(AW19=20,O19,IF(AW20=20,O20,IF(AW21=20,O21,IF(AW22=20,O22,IF(AW23=20,O23,BD29)))))))</f>
        <v>#VALUE!</v>
      </c>
      <c r="BD29" s="98" t="e">
        <f>IF(AW24=20,O24,IF(AW25=20,O25,IF(AW26=20,O26,IF(AW27=20,O27,IF(AW28=20,O28,IF(AW29=20,O29,""))))))</f>
        <v>#VALUE!</v>
      </c>
      <c r="BE29" s="98" t="e">
        <f>IF(AW10=20,P10,0)+IF(AW11=20,P11,0)+IF(AW12=20,P12,0)+IF(AW13=20,P13,0)+IF(AW14=20,P14,0)+IF(AW15=20,P15,0)+IF(AW16=20,P16,0)+IF(AW17=20,P17,0)+IF(AW18=20,P18,0)+IF(AW19=20,P19,0)+IF(AW20=20,P20,0)+IF(AW21=20,P21,0)+IF(AW22=20,P22,0)+IF(AW23=20,P23,0)+IF(AW24=20,P24,0)+IF(AW25=20,P25,0)+IF(AW26=20,P26,0)+IF(AW27=20,P27,0)+IF(AW28=20,P28,0)+IF(AW29=20,P29,0)</f>
        <v>#VALUE!</v>
      </c>
      <c r="BF29" s="98" t="e">
        <f>IF(AW10=20,R10,0)+IF(AW11=20,R11,0)+IF(AW12=20,R12,0)+IF(AW13=20,R13,0)+IF(AW14=20,R14,0)+IF(AW15=20,R15,0)+IF(AW16=20,R16,0)+IF(AW17=20,R17,0)+IF(AW18=20,R18,0)+IF(AW19=20,R19,0)+IF(AW20=20,R20,0)+IF(AW21=20,R21,0)+IF(AW22=20,R22,0)+IF(AW23=20,R23,0)+IF(AW24=20,R24,0)+IF(AW25=20,R25,0)+IF(AW26=20,R26,0)+IF(AW27=20,R27,0)+IF(AW28=20,R28,0)+IF(AW29=20,R29,0)</f>
        <v>#VALUE!</v>
      </c>
      <c r="BG29" s="98" t="e">
        <f>IF(AW10=20,T10,0)+IF(AW11=20,T11,0)+IF(AW12=20,T12,0)+IF(AW13=20,T13,0)+IF(AW14=20,T14,0)+IF(AW15=20,T15,0)+IF(AW16=20,T16,0)+IF(AW17=20,T17,0)+IF(AW18=20,T18,0)+IF(AW19=20,T19,0)+IF(AW20=20,T20,0)+IF(AW21=20,T21,0)+IF(AW22=20,T22,0)+IF(AW23=20,T23,0)+IF(AW24=20,T24,0)+IF(AW25=20,T25,0)+IF(AW26=20,T26,0)+IF(AW27=20,T27,0)+IF(AW28=20,T28,0)+IF(AW29=20,T29,0)</f>
        <v>#VALUE!</v>
      </c>
      <c r="BH29" s="98" t="e">
        <f>IF(AW10=20,W10,0)+IF(AW11=20,W11,0)+IF(AW12=20,W12,0)+IF(AW13=20,W13,0)+IF(AW14=20,W14,0)+IF(AW15=20,W15,0)+IF(AW16=20,W16,0)+IF(AW17=20,W17,0)+IF(AW18=20,W18,0)+IF(AW19=20,W19,0)+IF(AW20=20,W20,0)+IF(AW21=20,W21,0)+IF(AW22=20,W22,0)+IF(AW23=20,W23,0)+IF(AW24=20,W24,0)+IF(AW25=20,W25,0)+IF(AW26=20,W26,0)+IF(AW27=20,W27,0)+IF(AW28=20,W28,0)+IF(AW29=20,W29,0)</f>
        <v>#VALUE!</v>
      </c>
      <c r="BI29" s="98" t="e">
        <f>IF(AW10=20,Z10,0)+IF(AW11=20,Z11,0)+IF(AW12=20,Z12,0)+IF(AW13=20,Z13,0)+IF(AW14=20,Z14,0)+IF(AW15=20,Z15,0)+IF(AW16=20,Z16,0)+IF(AW17=20,Z17,0)+IF(AW18=20,Z18,0)+IF(AW19=20,Z19,0)+IF(AW20=20,Z20,0)+IF(AW21=20,Z21,0)+IF(AW22=20,Z22,0)+IF(AW23=20,Z23,0)+IF(AW24=20,Z24,0)+IF(AW25=20,Z25,0)+IF(AW26=20,Z26,0)+IF(AW27=20,Z27,0)+IF(AW28=20,Z28,0)+IF(AW29=20,Z29,0)</f>
        <v>#VALUE!</v>
      </c>
      <c r="BJ29" s="98" t="e">
        <f>IF(AW10=20,AD10,0)+IF(AW11=20,AD11,0)+IF(AW12=20,AD12,0)+IF(AW13=20,AD13,0)+IF(AW14=20,AD14,0)+IF(AW15=20,AD15,0)+IF(AW16=20,AD16,0)+IF(AW17=20,AD17,0)+IF(AW18=20,AD18,0)+IF(AW19=20,AD19,0)+IF(AW20=20,AD20,0)+IF(AW21=20,AD21,0)+IF(AW22=20,AD22,0)+IF(AW23=20,AD23,0)+IF(AW24=20,AD24,0)+IF(AW25=20,AD25,0)+IF(AW26=20,AD26,0)+IF(AW27=20,AD27,0)+IF(AW28=20,AD28,0)+IF(AW29=20,AD29,0)</f>
        <v>#VALUE!</v>
      </c>
      <c r="BK29" s="98" t="e">
        <f>IF(AW10=20,AI10,0)+IF(AW11=20,AI11,0)+IF(AW12=20,AI12,0)+IF(AW13=20,AI13,0)+IF(AW14=20,AI14,0)+IF(AW15=20,AI15,0)+IF(AW16=20,AI16,0)+IF(AW17=20,AI17,0)+IF(AW18=20,AI18,0)+IF(AW19=20,AI19,0)+IF(AW20=20,AI20,0)+IF(AW21=20,AI21,0)+IF(AW22=20,AI22,0)+IF(AW23=20,AI23,0)+IF(AW24=20,AI24,0)+IF(AW25=20,AI25,0)+IF(AW26=20,AI26,0)+IF(AW27=20,AI27,0)+IF(AW28=20,AI28,0)+IF(AW29=20,AI29,0)</f>
        <v>#VALUE!</v>
      </c>
      <c r="BL29" s="99" t="e">
        <f>IF(AW10=20,AN10,0)+IF(AW11=20,AN11,0)+IF(AW12=20,AN12,0)+IF(AW13=20,AN13,0)+IF(AW14=20,AN14,0)+IF(AW15=20,AN15,0)+IF(AW16=20,AN16,0)+IF(AW17=20,AN17,0)+IF(AW18=20,AN18,0)+IF(AW19=20,AN19,0)+IF(AW20=20,AN20,0)+IF(AW21=20,AN21,0)+IF(AW22=20,AN22,0)+IF(AW23=20,AN23,0)+IF(AW24=20,AN24,0)+IF(AW25=20,AN25,0)+IF(AW26=20,AN26,0)+IF(AW27=20,AN27,0)+IF(AW28=20,AN28,0)+IF(AW29=20,AN29,0)</f>
        <v>#VALUE!</v>
      </c>
      <c r="BM29" s="98" t="str">
        <f>[2]DB!CX29</f>
        <v>Percy</v>
      </c>
      <c r="BN29" s="98">
        <f>IF(BM29=O10,P10,0)+IF(BM29=O11,P11,0)+IF(BM29=O12,P12,0)+IF(BM29=O13,P13,0)+IF(BM29=O14,P14,0)+IF(BM29=O15,P15,0)+IF(BM29=O16,P16,0)+IF(BM29=O17,P17,0)+IF(BM29=O18,P18,0)+IF(BM29=O19,P19,0)+IF(BM29=O20,P20,0)+IF(BM29=O21,P21,0)+IF(BM29=O22,P22,0)+IF(BM29=O23,P23,0)+IF(BM29=O24,P24,0)+IF(BM29=O25,P25,0)+IF(BM29=O26,P26,0)+IF(BM29=O27,P27,0)+IF(BM29=O28,P28,0)+IF(BM29=O29,P29,0)+IF(BM29=O31,P31,0)+IF(BM29=O32,P32,0)+IF(BM29=O33,P33,0)+IF(BM29=O34,P34,0)+IF(BM29=O35,P35,0)+IF(BM29=O36,P36,0)+IF(BM29=O37,P37,0)+IF(BM29=O38,P38,0)+IF(BM29=O39,P39,0)+IF(BM29=O40,P40,0)+BO29</f>
        <v>45</v>
      </c>
      <c r="BO29" s="98">
        <f>IF(BM29=O41,P41,0)+IF(BM29=O42,P42,0)+IF(BM29=O43,P43,0)+IF(BM29=O44,P44,0)+IF(BM29=O45,P45,0)+IF(BM29=O46,P46,0)+IF(BM29=O47,P47,0)+IF(BM29=O48,P48,0)+IF(BM29=O49,P49,0)+IF(BM29=O50,P50,0)+IF(BM29=O52,P52,0)+IF(BM29=O53,P53,0)+IF(BM29=O54,P54,0)+IF(BM29=O55,P55,0)+IF(BM29=O56,P56,0)+IF(BM29=O57,P57,0)+IF(BM29=O58,P58,0)+IF(BM29=O59,P59,0)+IF(BM29=O60,P60,0)+IF(BM29=O61,P61,0)+IF(BM29=O62,P62,0)+IF(BM29=O63,P63,0)+IF(BM29=O64,P64,0)+IF(BM29=O65,P65,0)+IF(BM29=O66,P66,0)+IF(BM29=O67,P67,0)+IF(BM29=O68,P68,0)+IF(BM29=O69,P69,0)+IF(BM29=O70,P70,0)+IF(BM29=O71,P71,0)</f>
        <v>0</v>
      </c>
      <c r="BP29" s="98">
        <f>[2]DB!DF29</f>
        <v>0</v>
      </c>
      <c r="BQ29" s="98">
        <f>IF(BM29=O10,R10,0)+IF(BM29=O11,R11,0)+IF(BM29=O12,R12,0)+IF(BM29=O13,R13,0)+IF(BM29=O14,R14,0)+IF(BM29=O15,R15,0)+IF(BM29=O16,R16,0)+IF(BM29=O17,R17,0)+IF(BM29=O18,R18,0)+IF(BM29=O19,R19,0)+IF(BM29=O20,R20,0)+IF(BM29=O21,R21,0)+IF(BM29=O22,R22,0)+IF(BM29=O23,R23,0)+IF(BM29=O24,R24,0)+IF(BM29=O25,R25,0)+IF(BM29=O26,R26,0)+IF(BM29=O27,R27,0)+IF(BM29=O28,R28,0)+IF(BM29=O29,R29,0)+IF(BM29=O31,R31,0)+IF(BM29=O32,R32,0)+IF(BM29=O33,R33,0)+IF(BM29=O34,R34,0)+IF(BM29=O35,R35,0)+IF(BM29=O36,R36,0)+IF(BM29=O37,R37,0)+IF(BM29=O38,R38,0)+IF(BM29=O39,R39,0)+IF(BM29=O40,R40,0)+BR29</f>
        <v>0</v>
      </c>
      <c r="BR29" s="98">
        <f>IF(BM29=O41,R41,0)+IF(BM29=O42,R42,0)+IF(BM29=O43,R43,0)+IF(BM29=O44,R44,0)+IF(BM29=O45,R45,0)+IF(BM29=O46,R46,0)+IF(BM29=O47,R47,0)+IF(BM29=O48,R48,0)+IF(BM29=O49,R49,0)+IF(BM29=O50,R50,0)+IF(BM29=O52,R52,0)+IF(BM29=O53,R53,0)+IF(BM29=O54,R54,0)+IF(BM29=O55,R55,0)+IF(BM29=O56,R56,0)+IF(BM29=O57,R57,0)+IF(BM29=O58,R58,0)+IF(BM29=O59,R59,0)+IF(BM29=O60,R60,0)+IF(BM29=O61,R61,0)+IF(BM29=O62,R62,0)+IF(BM29=O63,R63,0)+IF(BM29=O64,R64,0)+IF(BM29=O65,R65,0)+IF(BM29=O66,R66,0)+IF(BM29=O67,R67,0)+IF(BM29=O68,R68,0)+IF(BM29=O69,R69,0)+IF(BM29=O70,R70,0)+IF(BM29=O71,R71,0)</f>
        <v>0</v>
      </c>
      <c r="BS29" s="98">
        <v>0</v>
      </c>
      <c r="BT29" s="98">
        <f>IF(BM29=O10,T10,0)+IF(BM29=O11,T11,0)+IF(BM29=O12,T12,0)+IF(BM29=O13,T13,0)+IF(BM29=O14,T14,0)+IF(BM29=O15,T15,0)+IF(BM29=O16,T16,0)+IF(BM29=O17,T17,0)+IF(BM29=O18,T18,0)+IF(BM29=O19,T19,0)+IF(BM29=O20,T20,0)+IF(BM29=O21,T21,0)+IF(BM29=O22,T22,0)+IF(BM29=O23,T23,0)+IF(BM29=O24,T24,0)+IF(BM29=O25,T25,0)+IF(BM29=O26,T26,0)+IF(BM29=O27,T27,0)+IF(BM29=O28,T28,0)+IF(BM29=O29,T29,0)+IF(BM29=O31,T31,0)+IF(BM29=O32,T32,0)+IF(BM29=O33,T33,0)+IF(BM29=O34,T34,0)+IF(BM29=O35,T35,0)+IF(BM29=O36,T36,0)+IF(BM29=O37,T37,0)+IF(BM29=O38,T38,0)+IF(BM29=O39,T39,0)+IF(BM29=O40,T40,0)+BU29</f>
        <v>0</v>
      </c>
      <c r="BU29" s="98">
        <f>IF(BM29=O41,T41,0)+IF(BM29=O42,T42,0)+IF(BM29=O43,T43,0)+IF(BM29=O44,T44,0)+IF(BM29=O45,T45,0)+IF(BM29=O46,T46,0)+IF(BM29=O47,T47,0)+IF(BM29=O48,T48,0)+IF(BM29=O49,T49,0)+IF(BM29=O50,T50,0)+IF(BM29=O52,T52,0)+IF(BM29=O53,T53,0)+IF(BM29=O54,T54,0)+IF(BM29=O55,T55,0)+IF(BM29=O56,T56,0)+IF(BM29=O57,T57,0)+IF(BM29=O58,T58,0)+IF(BM29=O59,T59,0)+IF(BM29=O60,T60,0)+IF(BM29=O61,T61,0)+IF(BM29=O62,T62,0)+IF(BM29=O63,T63,0)+IF(BM29=O64,T64,0)+IF(BM29=O65,T65,0)+IF(BM29=O66,T66,0)+IF(BM29=O67,T67,0)+IF(BM29=O68,T68,0)+IF(BM29=O69,T69,0)+IF(BM29=O70,T70,0)+IF(BM29=O71,T71,0)</f>
        <v>0</v>
      </c>
      <c r="BV29" s="98">
        <f>[2]DB!DJ29</f>
        <v>0</v>
      </c>
      <c r="BW29" s="98" t="e">
        <f>IF(AND(BQ29=0,BT29=0),IF(BM29=O10,AY10,0)+IF(BM29=O11,AY11,0)+IF(BM29=O12,AY12,0)+IF(BM29=O13,AY13,0)+IF(BM29=O14,AY14,0)+IF(BM29=O15,AY15,0)+IF(BM29=O16,AY16,0)+IF(BM29=O17,AY17,0)+IF(BM29=O18,AY18,0)+IF(BM29=O19,AY19,0)+IF(BM29=O20,AY20,0)+IF(BM29=O21,AY21,0)+IF(BM29=O22,AY22,0)+IF(BM29=O23,AY23,0)+IF(BM29=O24,AY24,0)+IF(BM29=O25,AY25,0)+IF(BM29=O26,AY26,0)+IF(BM29=O27,AY27,0)+IF(BM29=O28,AY28,0)+IF(BM29=O29,AY29,0)+IF(BM29=O31,AY31,0)+IF(BM29=O32,AY32,0)+IF(BM29=O33,AY33,0)+IF(BM29=O34,AY34,0)+IF(BM29=O35,AY35,0)+IF(BM29=O36,AY36,0)+IF(BM29=O37,AY37,0)+IF(BM29=O38,AY38,0)+IF(BM29=O39,AY39,0)+IF(BM29=O40,AY40,0)+BX29,0)</f>
        <v>#VALUE!</v>
      </c>
      <c r="BX29" s="98">
        <f>IF(BM29=O41,AY41,0)+IF(BM29=O42,AY42,0)+IF(BM29=O43,AY43,0)+IF(BM29=O44,AY44,0)+IF(BM29=O45,AY45,0)+IF(BM29=O46,AY46,0)+IF(BM29=O47,AY47,0)+IF(BM29=O48,AY48,0)+IF(BM29=O49,AY49,0)+IF(BM29=O50,AY50,0)+IF(BM29=O52,AY52,0)+IF(BM29=O53,AY53,0)+IF(BM29=O54,AY54,0)+IF(BM29=O55,AY55,0)+IF(BM29=O56,AY56,0)+IF(BM29=O57,AY57,0)+IF(BM29=O58,AY58,0)+IF(BM29=O59,AY59,0)+IF(BM29=O60,AY60,0)+IF(BM29=O61,AY61,0)+IF(BM29=O62,AY62,0)+IF(BM29=O63,AY63,0)+IF(BM29=O64,AY64,0)+IF(BM29=O65,AY65,0)+IF(BM29=O66,AY66,0)+IF(BM29=O67,AY67,0)+IF(BM29=O68,AY68,0)+IF(BM29=O69,AY69,0)+IF(BM29=O70,AY70,0)+IF(BM29=O71,AY71,0)</f>
        <v>0</v>
      </c>
      <c r="BY29" s="98">
        <f>[2]DB!DL29</f>
        <v>0</v>
      </c>
      <c r="BZ29" s="98" t="e">
        <f t="shared" si="4"/>
        <v>#VALUE!</v>
      </c>
      <c r="CA29" s="98">
        <f>[2]DB!DN29</f>
        <v>1</v>
      </c>
      <c r="CB29" s="98" t="e">
        <f t="shared" si="5"/>
        <v>#VALUE!</v>
      </c>
      <c r="CC29" s="98">
        <f>[2]DB!DP29</f>
        <v>1</v>
      </c>
      <c r="CD29" s="98" t="e">
        <f t="shared" si="6"/>
        <v>#VALUE!</v>
      </c>
      <c r="CE29" s="98">
        <f>[2]DB!DR29</f>
        <v>1</v>
      </c>
      <c r="CF29" s="98" t="e">
        <f t="shared" si="7"/>
        <v>#VALUE!</v>
      </c>
      <c r="CG29" s="98">
        <f>[2]DB!DT29</f>
        <v>0</v>
      </c>
      <c r="CH29" s="98" t="e">
        <f t="shared" si="8"/>
        <v>#VALUE!</v>
      </c>
      <c r="CI29" s="98">
        <f>[2]DB!DV29</f>
        <v>12</v>
      </c>
      <c r="CJ29" s="98" t="e">
        <f t="shared" si="17"/>
        <v>#VALUE!</v>
      </c>
      <c r="CK29" s="98" t="e">
        <f t="shared" si="18"/>
        <v>#VALUE!</v>
      </c>
      <c r="CL29" s="98" t="e">
        <f>RANK(CJ29,CJ10:CJ69,0)</f>
        <v>#VALUE!</v>
      </c>
      <c r="CM29" s="98" t="e">
        <f>IF(AND(CL29=CL10,CK29&lt;CK10),1,0)+IF(AND(CL29=CL11,CK29&lt;CK11),1,0)+IF(AND(CL29=CL12,CK29&lt;CK12),1,0)+IF(AND(CL29=CL13,CK29&lt;CK13),1,0)+IF(AND(CL29=CL14,CK29&lt;CK14),1,0)+IF(AND(CL29=CL15,CK29&lt;CK15),1,0)+IF(AND(CL29=CL16,CK29&lt;CK16),1,0)+IF(AND(CL29=CL17,CK29&lt;CK17),1,0)+IF(AND(CL29=CL18,CK29&lt;CK18),1,0)+IF(AND(CL29=CL19,CK29&lt;CK19),1,0)+IF(AND(CL29=CL20,CK29&lt;CK20),1,0)+IF(AND(CL29=CL21,CK29&lt;CK21),1,0)+IF(AND(CL29=CL22,CK29&lt;CK22),1,0)+IF(AND(CL29=CL23,CK29&lt;CK23),1,0)+IF(AND(CL29=CL24,CK29&lt;CK24),1,0)+IF(AND(CL29=CL25,CK29&lt;CK25),1,0)+IF(AND(CL29=CL26,CK29&lt;CK26),1,0)+IF(AND(CL29=CL27,CK29&lt;CK27),1,0)+IF(AND(CL29=CL28,CK29&lt;CK28),1,0)+IF(AND(CL29=CL29,CK29&lt;CK29),1,0)+CN29+CO29</f>
        <v>#VALUE!</v>
      </c>
      <c r="CN29" s="98" t="e">
        <f>IF(AND(CL29=CL30,CK29&lt;CK30),1,0)+IF(AND(CL29=CL31,CK29&lt;CK31),1,0)+IF(AND(CL29=CL32,CK29&lt;CK32),1,0)+IF(AND(CL29=CL33,CK29&lt;CK33),1,0)+IF(AND(CL29=CL34,CK29&lt;CK34),1,0)+IF(AND(CL29=CL35,CK29&lt;CK35),1,0)+IF(AND(CL29=CL36,CK29&lt;CK36),1,0)+IF(AND(CL29=CL37,CK29&lt;CK37),1,0)+IF(AND(CL29=CL38,CK29&lt;CK38),1,0)+IF(AND(CL29=CL39,CK29&lt;CK39),1,0)+IF(AND(CL29=CL40,CK29&lt;CK40),1,0)+IF(AND(CL29=CL41,CK29&lt;CK41),1,0)+IF(AND(CL29=CL42,CK29&lt;CK42),1,0)+IF(AND(CL29=CL43,CK29&lt;CK43),1,0)+IF(AND(CL29=CL44,CK29&lt;CK44),1,0)+IF(AND(CL29=CL45,CK29&lt;CK45),1,0)+IF(AND(CL29=CL46,CK29&lt;CK46),1,0)+IF(AND(CL29=CL47,CK29&lt;CK47),1,0)+IF(AND(CL29=CL48,CK29&lt;CK48),1,0)+IF(AND(CL29=CL49,CK29&lt;CK49),1,0)</f>
        <v>#VALUE!</v>
      </c>
      <c r="CO29" s="98" t="e">
        <f>IF(AND(CL29=CL50,CK29&lt;CK50),1,0)+IF(AND(CL29=CL51,CK29&lt;CK51),1,0)+IF(AND(CL29=CL52,CK29&lt;CK52),1,0)+IF(AND(CL29=CL53,CK29&lt;CK53),1,0)+IF(AND(CL29=CL54,CK29&lt;CK54),1,0)+IF(AND(CL29=CL55,CK29&lt;CK55),1,0)+IF(AND(CL29=CL56,CK29&lt;CK56),1,0)+IF(AND(CL29=CL57,CK29&lt;CK57),1,0)+IF(AND(CL29=CL58,CK29&lt;CK58),1,0)+IF(AND(CL29=CL59,CK29&lt;CK59),1,0)+IF(AND(CL29=CL60,CK29&lt;CK60),1,0)+IF(AND(CL29=CL61,CK29&lt;CK61),1,0)+IF(AND(CL29=CL62,CK29&lt;CK62),1,0)+IF(AND(CL29=CL63,CK29&lt;CK63),1,0)+IF(AND(CL29=CL64,CK29&lt;CK64),1,0)+IF(AND(CL29=CL65,CK29&lt;CK65),1,0)+IF(AND(CL29=CL66,CK29&lt;CK66),1,0)+IF(AND(CL29=CL67,CK29&lt;CK67),1,0)+IF(AND(CL29=CL68,CK29&lt;CK68),1,0)+IF(AND(CL29=CL69,CK29&lt;CK69),1,0)</f>
        <v>#VALUE!</v>
      </c>
      <c r="CP29" s="98">
        <f>[2]DB!CV29</f>
        <v>20</v>
      </c>
      <c r="CQ29" s="98" t="e">
        <f t="shared" si="9"/>
        <v>#VALUE!</v>
      </c>
      <c r="CR29" s="98" t="e">
        <f t="shared" si="19"/>
        <v>#VALUE!</v>
      </c>
      <c r="CS29" s="98" t="e">
        <f>IF(AND(CQ29=CQ10,BN29&gt;BN10),1,0)+IF(AND(CQ29=CQ11,BN29&gt;BN11),1,0)+IF(AND(CQ29=CQ12,BN29&gt;BN12),1,0)+IF(AND(CQ29=CQ13,BN29&gt;BN13),1,0)+IF(AND(CQ29=CQ14,BN29&gt;BN14),1,0)+IF(AND(CQ29=CQ15,BN29&gt;BN15),1,0)+IF(AND(CQ29=CQ16,BN29&gt;BN16),1,0)+IF(AND(CQ29=CQ17,BN29&gt;BN17),1,0)+IF(AND(CQ29=CQ18,BN29&gt;BN18),1,0)+IF(AND(CQ29=CQ19,BN29&gt;BN19),1,0)+IF(AND(CQ29=CQ20,BN29&gt;BN20),1,0)+IF(AND(CQ29=CQ21,BN29&gt;BN21),1,0)+IF(AND(CQ29=CQ22,BN29&gt;BN22),1,0)+IF(AND(CQ29=CQ23,BN29&gt;BN23),1,0)+IF(AND(CQ29=CQ24,BN29&gt;BN24),1,0)+IF(AND(CQ29=CQ25,BN29&gt;BN25),1,0)+IF(AND(CQ29=CQ26,BN29&gt;BN26),1,0)+IF(AND(CQ29=CQ27,BN29&gt;BN27),1,0)+IF(AND(CQ29=CQ28,BN29&gt;BN28),1,0)+IF(AND(CQ29=CQ29,BN29&gt;BN29),1,0)+CT29+CU29</f>
        <v>#VALUE!</v>
      </c>
      <c r="CT29" s="98" t="e">
        <f>IF(AND(CQ29=CQ30,BN29&gt;BN30),1,0)+IF(AND(CQ29=CQ31,BN29&gt;BN31),1,0)+IF(AND(CQ29=CQ32,BN29&gt;BN32),1,0)+IF(AND(CQ29=CQ33,BN29&gt;BN33),1,0)+IF(AND(CQ29=CQ34,BN29&gt;BN34),1,0)+IF(AND(CQ29=CQ35,BN29&gt;BN35),1,0)+IF(AND(CQ29=CQ36,BN29&gt;BN36),1,0)+IF(AND(CQ29=CQ37,BN29&gt;BN37),1,0)+IF(AND(CQ29=CQ38,BN29&gt;BN38),1,0)+IF(AND(CQ29=CQ39,BN29&gt;BN39),1,0)+IF(AND(CQ29=CQ40,BN29&gt;BN40),1,0)+IF(AND(CQ29=CQ41,BN29&gt;BN41),1,0)+IF(AND(CQ29=CQ42,BN29&gt;BN42),1,0)+IF(AND(CQ29=CQ43,BN29&gt;BN43),1,0)+IF(AND(CQ29=CQ44,BN29&gt;BN44),1,0)+IF(AND(CQ29=CQ45,BN29&gt;BN45),1,0)+IF(AND(CQ29=CQ46,BN29&gt;BN46),1,0)+IF(AND(CQ29=CQ47,BN29&gt;BN47),1,0)+IF(AND(CQ29=CQ48,BN29&gt;BN48),1,0)+IF(AND(CQ29=CQ49,BN29&gt;BN49),1,0)</f>
        <v>#VALUE!</v>
      </c>
      <c r="CU29" s="99" t="e">
        <f>IF(AND(CQ29=CQ50,BN29&gt;BN50),1,0)+IF(AND(CQ29=CQ51,BN29&gt;BN51),1,0)+IF(AND(CQ29=CQ52,BN29&gt;BN52),1,0)+IF(AND(CQ29=CQ53,BN29&gt;BN53),1,0)+IF(AND(CQ29=CQ54,BN29&gt;BN54),1,0)+IF(AND(CQ29=CQ55,BN29&gt;BN55),1,0)+IF(AND(CQ29=CQ56,BN29&gt;BN56),1,0)+IF(AND(CQ29=CQ57,BN29&gt;BN57),1,0)+IF(AND(CQ29=CQ58,BN29&gt;BN58),1,0)+IF(AND(CQ29=CQ59,BN29&gt;BN59),1,0)+IF(AND(CQ29=CQ60,BN29&gt;BN60),1,0)+IF(AND(CQ29=CQ61,BN29&gt;BN61),1,0)+IF(AND(CQ29=CQ62,BN29&gt;BN62),1,0)+IF(AND(CQ29=CQ63,BN29&gt;BN63),1,0)+IF(AND(CQ29=CQ64,BN29&gt;BN64),1,0)+IF(AND(CQ29=CQ65,BN29&gt;BN65),1,0)+IF(AND(CQ29=CQ66,BN29&gt;BN66),1,0)+IF(AND(CQ29=CQ67,BN29&gt;BN67),1,0)+IF(AND(CQ29=CQ68,BN29&gt;BN68),1,0)+IF(AND(CQ29=CQ69,BN29&gt;BN69),1,0)</f>
        <v>#VALUE!</v>
      </c>
      <c r="CV29" s="100" t="e">
        <f>IF(CR10=20,CQ10,0)+IF(CR11=20,CQ11,0)+IF(CR12=20,CQ12,0)+IF(CR13=20,CQ13,0)+IF(CR14=20,CQ14,0)+IF(CR15=20,CQ15,0)+IF(CR16=20,CQ16,0)+IF(CR17=20,CQ17,0)+IF(CR18=20,CQ18,0)+IF(CR19=20,CQ19,0)+IF(CR20=20,CQ20,0)+IF(CR21=20,CQ21,0)+IF(CR22=20,CQ22,0)+IF(CR23=20,CQ23,0)+IF(CR24=20,CQ24,0)+IF(CR25=20,CQ25,0)+IF(CR26=20,CQ26,0)+IF(CR27=20,CQ27,0)+IF(CR28=20,CQ28,0)+IF(CR29=20,CQ29,0)+IF(CR30=20,CQ30,0)+IF(CR31=20,CQ31,0)+IF(CR32=20,CQ32,0)+IF(CR33=20,CQ33,0)+IF(CR34=20,CQ34,0)+IF(CR35=20,CQ35,0)+IF(CR36=20,CQ36,0)+IF(CR37=20,CQ37,0)+IF(CR38=20,CQ38,0)+IF(CR39=20,CQ39,0)+CW29</f>
        <v>#VALUE!</v>
      </c>
      <c r="CW29" s="98" t="e">
        <f>IF(CR40=20,CQ40,0)+IF(CR41=20,CQ41,0)+IF(CR42=20,CQ42,0)+IF(CR43=20,CQ43,0)+IF(CR44=20,CQ44,0)+IF(CR45=20,CQ45,0)+IF(CR46=20,CQ46,0)+IF(CR47=20,CQ47,0)+IF(CR48=20,CQ48,0)+IF(CR49=20,CQ49,0)+IF(CR50=20,CQ50,0)+IF(CR51=20,CQ51,0)+IF(CR52=20,CQ52,0)+IF(CR53=20,CQ53,0)+IF(CR54=20,CQ54,0)+IF(CR55=20,CQ55,0)+IF(CR56=20,CQ56,0)+IF(CR57=20,CQ57,0)+IF(CR58=20,CQ58,0)+IF(CR59=20,CQ59,0)+IF(CR60=20,CQ60,0)+IF(CR61=20,CQ61,0)+IF(CR62=20,CQ62,0)+IF(CR63=20,CQ63,0)+IF(CR64=20,CQ64,0)+IF(CR65=20,CQ65,0)+IF(CR66=20,CQ66,0)+IF(CR67=20,CQ67,0)+IF(CR68=20,CQ68,0)+IF(CR69=20,CQ69,0)</f>
        <v>#VALUE!</v>
      </c>
      <c r="CX29" s="98" t="e">
        <f>IF(CR10=20,BM10,IF(CR11=20,BM11,IF(CR12=20,BM12,IF(CR13=20,BM13,IF(CR14=20,BM14,IF(CR15=20,BM15,IF(CR16=20,BM16,IF(CR17=20,BM17,CY29))))))))</f>
        <v>#VALUE!</v>
      </c>
      <c r="CY29" s="98" t="e">
        <f>IF(CR18=20,BM18,IF(CR19=20,BM19,IF(CR20=20,BM20,IF(CR21=20,BM21,IF(CR22=20,BM22,IF(CR23=20,BM23,IF(CR24=20,BM24,IF(CR25=20,BM25,CZ29))))))))</f>
        <v>#VALUE!</v>
      </c>
      <c r="CZ29" s="98" t="e">
        <f>IF(CR26=20,BM26,IF(CR27=20,BM27,IF(CR28=20,BM28,IF(CR29=20,BM29,IF(CR30=20,BM30,IF(CR31=20,BM31,IF(CR32=20,BM32,IF(CR33=20,BM33,DA29))))))))</f>
        <v>#VALUE!</v>
      </c>
      <c r="DA29" s="98" t="e">
        <f>IF(CR34=20,BM34,IF(CR35=20,BM35,IF(CR36=20,BM36,IF(CR37=20,BM37,IF(CR38=20,BM38,IF(CR39=20,BM39,IF(CR40=20,BM40,IF(CR41=20,BM41,DB29))))))))</f>
        <v>#VALUE!</v>
      </c>
      <c r="DB29" s="98" t="e">
        <f>IF(CR42=20,BM42,IF(CR43=20,BM43,IF(CR44=20,BM44,IF(CR45=20,BM45,IF(CR46=20,BM46,IF(CR47=20,BM47,IF(CR48=20,BM48,IF(CR49=20,BM49,DC29))))))))</f>
        <v>#VALUE!</v>
      </c>
      <c r="DC29" s="98" t="e">
        <f>IF(CR50=20,BM50,IF(CR51=20,BM51,IF(CR52=20,BM52,IF(CR53=20,BM53,IF(CR54=20,BM54,IF(CR55=20,BM55,IF(CR56=20,BM56,IF(CR57=20,BM57,DD29))))))))</f>
        <v>#VALUE!</v>
      </c>
      <c r="DD29" s="98" t="e">
        <f>IF(CR58=20,BM58,IF(CR59=20,BM59,IF(CR60=20,BM60,IF(CR61=20,BM61,IF(CR62=20,BM62,IF(CR63=20,BM63,IF(CR64=20,BM64,IF(CR65=20,BM65,DE29))))))))</f>
        <v>#VALUE!</v>
      </c>
      <c r="DE29" s="98" t="e">
        <f>IF(CR66=20,BM66,IF(CR67=20,BM67,IF(CR68=20,BM68,BM69)))</f>
        <v>#VALUE!</v>
      </c>
      <c r="DF29" s="98" t="e">
        <f>IF(CR10=20,BQ10,0)+IF(CR11=20,BQ11,0)+IF(CR12=20,BQ12,0)+IF(CR13=20,BQ13,0)+IF(CR14=20,BQ14,0)+IF(CR15=20,BQ15,0)+IF(CR16=20,BQ16,0)+IF(CR17=20,BQ17,0)+IF(CR18=20,BQ18,0)+IF(CR19=20,BQ19,0)+IF(CR20=20,BQ20,0)+IF(CR21=20,BQ21,0)+IF(CR22=20,BQ22,0)+IF(CR23=20,BQ23,0)+IF(CR24=20,BQ24,0)+IF(CR25=20,BQ25,0)+IF(CR26=20,BQ26,0)+IF(CR27=20,BQ27,0)+IF(CR28=20,BQ28,0)+IF(CR29=20,BQ29,0)+IF(CR30=20,BQ30,0)+IF(CR31=20,BQ31,0)+IF(CR32=20,BQ32,0)+IF(CR33=20,BQ33,0)+IF(CR34=20,BQ34,0)+IF(CR35=20,BQ35,0)+IF(CR36=20,BQ36,0)+IF(CR37=20,BQ37,0)+IF(CR38=20,BQ38,0)+IF(CR39=20,BQ39,0)+DG29</f>
        <v>#VALUE!</v>
      </c>
      <c r="DG29" s="98" t="e">
        <f>IF(CR40=20,BQ40,0)+IF(CR41=20,BQ41,0)+IF(CR42=20,BQ42,0)+IF(CR43=20,BQ43,0)+IF(CR44=20,BQ44,0)+IF(CR45=20,BQ45,0)+IF(CR46=20,BQ46,0)+IF(CR47=20,BQ47,0)+IF(CR48=20,BQ48,0)+IF(CR49=20,BQ49,0)+IF(CR50=20,BQ50,0)+IF(CR51=20,BQ51,0)+IF(CR52=20,BQ52,0)+IF(CR53=20,BQ53,0)+IF(CR54=20,BQ54,0)+IF(CR55=20,BQ55,0)+IF(CR56=20,BQ56,0)+IF(CR57=20,BQ57,0)+IF(CR58=20,BQ58,0)+IF(CR59=20,BQ59,0)+IF(CR60=20,BQ60,0)+IF(CR61=20,BQ61,0)+IF(CR62=20,BQ62,0)+IF(CR63=20,BQ63,0)+IF(CR64=20,BQ64,0)+IF(CR65=20,BQ65,0)+IF(CR66=20,BQ66,0)+IF(CR67=20,BQ67,0)+IF(CR68=20,BQ68,0)+IF(CR69=20,BQ69,0)</f>
        <v>#VALUE!</v>
      </c>
      <c r="DH29" s="98" t="e">
        <f>IF(CR10=20,BT10,0)+IF(CR11=20,BT11,0)+IF(CR12=20,BT12,0)+IF(CR13=20,BT13,0)+IF(CR14=20,BT14,0)+IF(CR15=20,BT15,0)+IF(CR16=20,BT16,0)+IF(CR17=20,BT17,0)+IF(CR18=20,BT18,0)+IF(CR19=20,BT19,0)+IF(CR20=20,BT20,0)+IF(CR21=20,BT21,0)+IF(CR22=20,BT22,0)+IF(CR23=20,BT23,0)+IF(CR24=20,BT24,0)+IF(CR25=20,BT25,0)+IF(CR26=20,BT26,0)+IF(CR27=20,BT27,0)+IF(CR28=20,BT28,0)+IF(CR29=20,BT29,0)+IF(CR30=20,BT30,0)+IF(CR31=20,BT31,0)+IF(CR32=20,BT32,0)+IF(CR33=20,BT33,0)+IF(CR34=20,BT34,0)+IF(CR35=20,BT35,0)+IF(CR36=20,BT36,0)+IF(CR37=20,BT37,0)+IF(CR38=20,BT38,0)+IF(CR39=20,BT39,0)+DI29</f>
        <v>#VALUE!</v>
      </c>
      <c r="DI29" s="98" t="e">
        <f>IF(CR40=20,BT40,0)+IF(CR41=20,BT41,0)+IF(CR42=20,BT42,0)+IF(CR43=20,BT43,0)+IF(CR44=20,BT44,0)+IF(CR45=20,BT45,0)+IF(CR46=20,BT46,0)+IF(CR47=20,BT47,0)+IF(CR48=20,BT48,0)+IF(CR49=20,BT49,0)+IF(CR50=20,BT50,0)+IF(CR51=20,BT51,0)+IF(CR52=20,BT52,0)+IF(CR53=20,BT53,0)+IF(CR54=20,BT54,0)+IF(CR55=20,BT55,0)+IF(CR56=20,BT56,0)+IF(CR57=20,BT57,0)+IF(CR58=20,BT58,0)+IF(CR59=20,BT59,0)+IF(CR60=20,BT60,0)+IF(CR61=20,BT61,0)+IF(CR62=20,BT62,0)+IF(CR63=20,BT63,0)+IF(CR64=20,BT64,0)+IF(CR65=20,BT65,0)+IF(CR66=20,BT66,0)+IF(CR67=20,BT67,0)+IF(CR68=20,BT68,0)+IF(CR69=20,BT69,0)</f>
        <v>#VALUE!</v>
      </c>
      <c r="DJ29" s="98" t="e">
        <f>IF(CR10=20,BW10,0)+IF(CR11=20,BW11,0)+IF(CR12=20,BW12,0)+IF(CR13=20,BW13,0)+IF(CR14=20,BW14,0)+IF(CR15=20,BW15,0)+IF(CR16=20,BW16,0)+IF(CR17=20,BW17,0)+IF(CR18=20,BW18,0)+IF(CR19=20,BW19,0)+IF(CR20=20,BW20,0)+IF(CR21=20,BW21,0)+IF(CR22=20,BW22,0)+IF(CR23=20,BW23,0)+IF(CR24=20,BW24,0)+IF(CR25=20,BW25,0)+IF(CR26=20,BW26,0)+IF(CR27=20,BW27,0)+IF(CR28=20,BW28,0)+IF(CR29=20,BW29,0)+IF(CR30=20,BW30,0)+IF(CR31=20,BW31,0)+IF(CR32=20,BW32,0)+IF(CR33=20,BW33,0)+IF(CR34=20,BW34,0)+IF(CR35=20,BW35,0)+IF(CR36=20,BW36,0)+IF(CR37=20,BW37,0)+IF(CR38=20,BW38,0)+IF(CR39=20,BW39,0)+DK29</f>
        <v>#VALUE!</v>
      </c>
      <c r="DK29" s="98" t="e">
        <f>IF(CR40=20,BW40,0)+IF(CR41=20,BW41,0)+IF(CR42=20,BW42,0)+IF(CR43=20,BW43,0)+IF(CR44=20,BW44,0)+IF(CR45=20,BW45,0)+IF(CR46=20,BW46,0)+IF(CR47=20,BW47,0)+IF(CR48=20,BW48,0)+IF(CR49=20,BW49,0)+IF(CR50=20,BW50,0)+IF(CR51=20,BW51,0)+IF(CR52=20,BW52,0)+IF(CR53=20,BW53,0)+IF(CR54=20,BW54,0)+IF(CR55=20,BW55,0)+IF(CR56=20,BW56,0)+IF(CR57=20,BW57,0)+IF(CR58=20,BW58,0)+IF(CR59=20,BW59,0)+IF(CR60=20,BW60,0)+IF(CR61=20,BW61,0)+IF(CR62=20,BW62,0)+IF(CR63=20,BW63,0)+IF(CR64=20,BW64,0)+IF(CR65=20,BW65,0)+IF(CR66=20,BW66,0)+IF(CR67=20,BW67,0)+IF(CR68=20,BW68,0)+IF(CR69=20,BW69,0)</f>
        <v>#VALUE!</v>
      </c>
      <c r="DL29" s="98" t="e">
        <f>IF(CR10=20,BZ10,0)+IF(CR11=20,BZ11,0)+IF(CR12=20,BZ12,0)+IF(CR13=20,BZ13,0)+IF(CR14=20,BZ14,0)+IF(CR15=20,BZ15,0)+IF(CR16=20,BZ16,0)+IF(CR17=20,BZ17,0)+IF(CR18=20,BZ18,0)+IF(CR19=20,BZ19,0)+IF(CR20=20,BZ20,0)+IF(CR21=20,BZ21,0)+IF(CR22=20,BZ22,0)+IF(CR23=20,BZ23,0)+IF(CR24=20,BZ24,0)+IF(CR25=20,BZ25,0)+IF(CR26=20,BZ26,0)+IF(CR27=20,BZ27,0)+IF(CR28=20,BZ28,0)+IF(CR29=20,BZ29,0)+IF(CR30=20,BZ30,0)+IF(CR31=20,BZ31,0)+IF(CR32=20,BZ32,0)+IF(CR33=20,BZ33,0)+IF(CR34=20,BZ34,0)+IF(CR35=20,BZ35,0)+IF(CR36=20,BZ36,0)+IF(CR37=20,BZ37,0)+IF(CR38=20,BZ38,0)+IF(CR39=20,BZ39,0)+DM29</f>
        <v>#VALUE!</v>
      </c>
      <c r="DM29" s="98" t="e">
        <f>IF(CR40=20,BZ40,0)+IF(CR41=20,BZ41,0)+IF(CR42=20,BZ42,0)+IF(CR43=20,BZ43,0)+IF(CR44=20,BZ44,0)+IF(CR45=20,BZ45,0)+IF(CR46=20,BZ46,0)+IF(CR47=20,BZ47,0)+IF(CR48=20,BZ48,0)+IF(CR49=20,BZ49,0)+IF(CR50=20,BZ50,0)+IF(CR51=20,BZ51,0)+IF(CR52=20,BZ52,0)+IF(CR53=20,BZ53,0)+IF(CR54=20,BZ54,0)+IF(CR55=20,BZ55,0)+IF(CR56=20,BZ56,0)+IF(CR57=20,BZ57,0)+IF(CR58=20,BZ58,0)+IF(CR59=20,BZ59,0)+IF(CR60=20,BZ60,0)+IF(CR61=20,BZ61,0)+IF(CR62=20,BZ62,0)+IF(CR63=20,BZ63,0)+IF(CR64=20,BZ64,0)+IF(CR65=20,BZ65,0)+IF(CR66=20,BZ66,0)+IF(CR67=20,BZ67,0)+IF(CR68=20,BZ68,0)+IF(CR69=20,BZ69,0)</f>
        <v>#VALUE!</v>
      </c>
      <c r="DN29" s="98" t="e">
        <f>IF(CR10=20,CB10,0)+IF(CR11=20,CB11,0)+IF(CR12=20,CB12,0)+IF(CR13=20,CB13,0)+IF(CR14=20,CB14,0)+IF(CR15=20,CB15,0)+IF(CR16=20,CB16,0)+IF(CR17=20,CB17,0)+IF(CR18=20,CB18,0)+IF(CR19=20,CB19,0)+IF(CR20=20,CB20,0)+IF(CR21=20,CB21,0)+IF(CR22=20,CB22,0)+IF(CR23=20,CB23,0)+IF(CR24=20,CB24,0)+IF(CR25=20,CB25,0)+IF(CR26=20,CB26,0)+IF(CR27=20,CB27,0)+IF(CR28=20,CB28,0)+IF(CR29=20,CB29,0)+IF(CR30=20,CB30,0)+IF(CR31=20,CB31,0)+IF(CR32=20,CB32,0)+IF(CR33=20,CB33,0)+IF(CR34=20,CB34,0)+IF(CR35=20,CB35,0)+IF(CR36=20,CB36,0)+IF(CR37=20,CB37,0)+IF(CR38=20,CB38,0)+IF(CR39=20,CB39,0)+DO29</f>
        <v>#VALUE!</v>
      </c>
      <c r="DO29" s="98" t="e">
        <f>IF(CR40=20,CB40,0)+IF(CR41=20,CB41,0)+IF(CR42=20,CB42,0)+IF(CR43=20,CB43,0)+IF(CR44=20,CB44,0)+IF(CR45=20,CB45,0)+IF(CR46=20,CB46,0)+IF(CR47=20,CB47,0)+IF(CR48=20,CB48,0)+IF(CR49=20,CB49,0)+IF(CR50=20,CB50,0)+IF(CR51=20,CB51,0)+IF(CR52=20,CB52,0)+IF(CR53=20,CB53,0)+IF(CR54=20,CB54,0)+IF(CR55=20,CB55,0)+IF(CR56=20,CB56,0)+IF(CR57=20,CB57,0)+IF(CR58=20,CB58,0)+IF(CR59=20,CB59,0)+IF(CR60=20,CB60,0)+IF(CR61=20,CB61,0)+IF(CR62=20,CB62,0)+IF(CR63=20,CB63,0)+IF(CR64=20,CB64,0)+IF(CR65=20,CB65,0)+IF(CR66=20,CB66,0)+IF(CR67=20,CB67,0)+IF(CR68=20,CB68,0)+IF(CR69=20,CB69,0)</f>
        <v>#VALUE!</v>
      </c>
      <c r="DP29" s="98" t="e">
        <f>IF(CR10=20,CD10,0)+IF(CR11=20,CD11,0)+IF(CR12=20,CD12,0)+IF(CR13=20,CD13,0)+IF(CR14=20,CD14,0)+IF(CR15=20,CD15,0)+IF(CR16=20,CD16,0)+IF(CR17=20,CD17,0)+IF(CR18=20,CD18,0)+IF(CR19=20,CD19,0)+IF(CR20=20,CD20,0)+IF(CR21=20,CD21,0)+IF(CR22=20,CD22,0)+IF(CR23=20,CD23,0)+IF(CR24=20,CD24,0)+IF(CR25=20,CD25,0)+IF(CR26=20,CD26,0)+IF(CR27=20,CD27,0)+IF(CR28=20,CD28,0)+IF(CR29=20,CD29,0)+IF(CR30=20,CD30,0)+IF(CR31=20,CD31,0)+IF(CR32=20,CD32,0)+IF(CR33=20,CD33,0)+IF(CR34=20,CD34,0)+IF(CR35=20,CD35,0)+IF(CR36=20,CD36,0)+IF(CR37=20,CD37,0)+IF(CR38=20,CD38,0)+IF(CR39=20,CD39,0)+DQ29</f>
        <v>#VALUE!</v>
      </c>
      <c r="DQ29" s="98" t="e">
        <f>IF(CR40=20,CD40,0)+IF(CR41=20,CD41,0)+IF(CR42=20,CD42,0)+IF(CR43=20,CD43,0)+IF(CR44=20,CD44,0)+IF(CR45=20,CD45,0)+IF(CR46=20,CD46,0)+IF(CR47=20,CD47,0)+IF(CR48=20,CD48,0)+IF(CR49=20,CD49,0)+IF(CR50=20,CD50,0)+IF(CR51=20,CD51,0)+IF(CR52=20,CD52,0)+IF(CR53=20,CD53,0)+IF(CR54=20,CD54,0)+IF(CR55=20,CD55,0)+IF(CR56=20,CD56,0)+IF(CR57=20,CD57,0)+IF(CR58=20,CD58,0)+IF(CR59=20,CD59,0)+IF(CR60=20,CD60,0)+IF(CR61=20,CD61,0)+IF(CR62=20,CD62,0)+IF(CR63=20,CD63,0)+IF(CR64=20,CD64,0)+IF(CR65=20,CD65,0)+IF(CR66=20,CD66,0)+IF(CR67=20,CD67,0)+IF(CR68=20,CD68,0)+IF(CR69=20,CD69,0)</f>
        <v>#VALUE!</v>
      </c>
      <c r="DR29" s="98" t="e">
        <f>IF(CR10=20,CF10,0)+IF(CR11=20,CF11,0)+IF(CR12=20,CF12,0)+IF(CR13=20,CF13,0)+IF(CR14=20,CF14,0)+IF(CR15=20,CF15,0)+IF(CR16=20,CF16,0)+IF(CR17=20,CF17,0)+IF(CR18=20,CF18,0)+IF(CR19=20,CF19,0)+IF(CR20=20,CF20,0)+IF(CR21=20,CF21,0)+IF(CR22=20,CF22,0)+IF(CR23=20,CF23,0)+IF(CR24=20,CF24,0)+IF(CR25=20,CF25,0)+IF(CR26=20,CF26,0)+IF(CR27=20,CF27,0)+IF(CR28=20,CF28,0)+IF(CR29=20,CF29,0)+IF(CR30=20,CF30,0)+IF(CR31=20,CF31,0)+IF(CR32=20,CF32,0)+IF(CR33=20,CF33,0)+IF(CR34=20,CF34,0)+IF(CR35=20,CF35,0)+IF(CR36=20,CF36,0)+IF(CR37=20,CF37,0)+IF(CR38=20,CF38,0)+IF(CR39=20,CF39,0)+DS29</f>
        <v>#VALUE!</v>
      </c>
      <c r="DS29" s="98" t="e">
        <f>IF(CR40=20,CF40,0)+IF(CR41=20,CF41,0)+IF(CR42=20,CF42,0)+IF(CR43=20,CF43,0)+IF(CR44=20,CF44,0)+IF(CR45=20,CF45,0)+IF(CR46=20,CF46,0)+IF(CR47=20,CF47,0)+IF(CR48=20,CF48,0)+IF(CR49=20,CF49,0)+IF(CR50=20,CF50,0)+IF(CR51=20,CF51,0)+IF(CR52=20,CF52,0)+IF(CR53=20,CF53,0)+IF(CR54=20,CF54,0)+IF(CR55=20,CF55,0)+IF(CR56=20,CF56,0)+IF(CR57=20,CF57,0)+IF(CR58=20,CF58,0)+IF(CR59=20,CF59,0)+IF(CR60=20,CF60,0)+IF(CR61=20,CF61,0)+IF(CR62=20,CF62,0)+IF(CR63=20,CF63,0)+IF(CR64=20,CF64,0)+IF(CR65=20,CF65,0)+IF(CR66=20,CF66,0)+IF(CR67=20,CF67,0)+IF(CR68=20,CF68,0)+IF(CR69=20,CF69,0)</f>
        <v>#VALUE!</v>
      </c>
      <c r="DT29" s="98" t="e">
        <f>IF(CR10=20,CH10,0)+IF(CR11=20,CH11,0)+IF(CR12=20,CH12,0)+IF(CR13=20,CH13,0)+IF(CR14=20,CH14,0)+IF(CR15=20,CH15,0)+IF(CR16=20,CH16,0)+IF(CR17=20,CH17,0)+IF(CR18=20,CH18,0)+IF(CR19=20,CH19,0)+IF(CR20=20,CH20,0)+IF(CR21=20,CH21,0)+IF(CR22=20,CH22,0)+IF(CR23=20,CH23,0)+IF(CR24=20,CH24,0)+IF(CR25=20,CH25,0)+IF(CR26=20,CH26,0)+IF(CR27=20,CH27,0)+IF(CR28=20,CH28,0)+IF(CR29=20,CH29,0)+IF(CR30=20,CH30,0)+IF(CR31=20,CH31,0)+IF(CR32=20,CH32,0)+IF(CR33=20,CH33,0)+IF(CR34=20,CH34,0)+IF(CR35=20,CH35,0)+IF(CR36=20,CH36,0)+IF(CR37=20,CH37,0)+IF(CR38=20,CH38,0)+IF(CR39=20,CH39,0)+DU29</f>
        <v>#VALUE!</v>
      </c>
      <c r="DU29" s="98" t="e">
        <f>IF(CR40=20,CH40,0)+IF(CR41=20,CH41,0)+IF(CR42=20,CH42,0)+IF(CR43=20,CH43,0)+IF(CR44=20,CH44,0)+IF(CR45=20,CH45,0)+IF(CR46=20,CH46,0)+IF(CR47=20,CH47,0)+IF(CR48=20,CH48,0)+IF(CR49=20,CH49,0)+IF(CR50=20,CH50,0)+IF(CR51=20,CH51,0)+IF(CR52=20,CH52,0)+IF(CR53=20,CH53,0)+IF(CR54=20,CH54,0)+IF(CR55=20,CH55,0)+IF(CR56=20,CH56,0)+IF(CR57=20,CH57,0)+IF(CR58=20,CH58,0)+IF(CR59=20,CH59,0)+IF(CR60=20,CH60,0)+IF(CR61=20,CH61,0)+IF(CR62=20,CH62,0)+IF(CR63=20,CH63,0)+IF(CR64=20,CH64,0)+IF(CR65=20,CH65,0)+IF(CR66=20,CH66,0)+IF(CR67=20,CH67,0)+IF(CR68=20,CH68,0)+IF(CR69=20,CH69,0)</f>
        <v>#VALUE!</v>
      </c>
      <c r="DV29" s="98" t="e">
        <f>IF(CR10=20,CJ10,0)+IF(CR11=20,CJ11,0)+IF(CR12=20,CJ12,0)+IF(CR13=20,CJ13,0)+IF(CR14=20,CJ14,0)+IF(CR15=20,CJ15,0)+IF(CR16=20,CJ16,0)+IF(CR17=20,CJ17,0)+IF(CR18=20,CJ18,0)+IF(CR19=20,CJ19,0)+IF(CR20=20,CJ20,0)+IF(CR21=20,CJ21,0)+IF(CR22=20,CJ22,0)+IF(CR23=20,CJ23,0)+IF(CR24=20,CJ24,0)+IF(CR25=20,CJ25,0)+IF(CR26=20,CJ26,0)+IF(CR27=20,CJ27,0)+IF(CR28=20,CJ28,0)+IF(CR29=20,CJ29,0)+IF(CR30=20,CJ30,0)+IF(CR31=20,CJ31,0)+IF(CR32=20,CJ32,0)+IF(CR33=20,CJ33,0)+IF(CR34=20,CJ34,0)+IF(CR35=20,CJ35,0)+IF(CR36=20,CJ36,0)+IF(CR37=20,CJ37,0)+IF(CR38=20,CJ38,0)+IF(CR39=20,CJ39,0)+DW29</f>
        <v>#VALUE!</v>
      </c>
      <c r="DW29" s="99" t="e">
        <f>IF(CR40=20,CJ40,0)+IF(CR41=20,CJ41,0)+IF(CR42=20,CJ42,0)+IF(CR43=20,CJ43,0)+IF(CR44=20,CJ44,0)+IF(CR45=20,CJ45,0)+IF(CR46=20,CJ46,0)+IF(CR47=20,CJ47,0)+IF(CR48=20,CJ48,0)+IF(CR49=20,CJ49,0)+IF(CR50=20,CJ50,0)+IF(CR51=20,CJ51,0)+IF(CR52=20,CJ52,0)+IF(CR53=20,CJ53,0)+IF(CR54=20,CJ54,0)+IF(CR55=20,CJ55,0)+IF(CR56=20,CJ56,0)+IF(CR57=20,CJ57,0)+IF(CR58=20,CJ58,0)+IF(CR59=20,CJ59,0)+IF(CR60=20,CJ60,0)+IF(CR61=20,CJ61,0)+IF(CR62=20,CJ62,0)+IF(CR63=20,CJ63,0)+IF(CR64=20,CJ64,0)+IF(CR65=20,CJ65,0)+IF(CR66=20,CJ66,0)+IF(CR67=20,CJ67,0)+IF(CR68=20,CJ68,0)+IF(CR69=20,CJ69,0)</f>
        <v>#VALUE!</v>
      </c>
    </row>
    <row r="30" spans="1:127">
      <c r="A30" s="97"/>
      <c r="N30" s="100"/>
      <c r="O30" s="98"/>
      <c r="AZ30" s="100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  <c r="BM30" s="98" t="str">
        <f>[2]DB!CX30</f>
        <v>Watson</v>
      </c>
      <c r="BN30" s="98">
        <f>IF(BM30=O10,P10,0)+IF(BM30=O11,P11,0)+IF(BM30=O12,P12,0)+IF(BM30=O13,P13,0)+IF(BM30=O14,P14,0)+IF(BM30=O15,P15,0)+IF(BM30=O16,P16,0)+IF(BM30=O17,P17,0)+IF(BM30=O18,P18,0)+IF(BM30=O19,P19,0)+IF(BM30=O20,P20,0)+IF(BM30=O21,P21,0)+IF(BM30=O22,P22,0)+IF(BM30=O23,P23,0)+IF(BM30=O24,P24,0)+IF(BM30=O25,P25,0)+IF(BM30=O26,P26,0)+IF(BM30=O27,P27,0)+IF(BM30=O28,P28,0)+IF(BM30=O29,P29,0)+IF(BM30=O31,P31,0)+IF(BM30=O32,P32,0)+IF(BM30=O33,P33,0)+IF(BM30=O34,P34,0)+IF(BM30=O35,P35,0)+IF(BM30=O36,P36,0)+IF(BM30=O37,P37,0)+IF(BM30=O38,P38,0)+IF(BM30=O39,P39,0)+IF(BM30=O40,P40,0)+BO30</f>
        <v>58</v>
      </c>
      <c r="BO30" s="98">
        <f>IF(BM30=O41,P41,0)+IF(BM30=O42,P42,0)+IF(BM30=O43,P43,0)+IF(BM30=O44,P44,0)+IF(BM30=O45,P45,0)+IF(BM30=O46,P46,0)+IF(BM30=O47,P47,0)+IF(BM30=O48,P48,0)+IF(BM30=O49,P49,0)+IF(BM30=O50,P50,0)+IF(BM30=O52,P52,0)+IF(BM30=O53,P53,0)+IF(BM30=O54,P54,0)+IF(BM30=O55,P55,0)+IF(BM30=O56,P56,0)+IF(BM30=O57,P57,0)+IF(BM30=O58,P58,0)+IF(BM30=O59,P59,0)+IF(BM30=O60,P60,0)+IF(BM30=O61,P61,0)+IF(BM30=O62,P62,0)+IF(BM30=O63,P63,0)+IF(BM30=O64,P64,0)+IF(BM30=O65,P65,0)+IF(BM30=O66,P66,0)+IF(BM30=O67,P67,0)+IF(BM30=O68,P68,0)+IF(BM30=O69,P69,0)+IF(BM30=O70,P70,0)+IF(BM30=O71,P71,0)</f>
        <v>0</v>
      </c>
      <c r="BP30" s="98">
        <f>[2]DB!DF30</f>
        <v>0</v>
      </c>
      <c r="BQ30" s="98">
        <f>IF(BM30=O10,R10,0)+IF(BM30=O11,R11,0)+IF(BM30=O12,R12,0)+IF(BM30=O13,R13,0)+IF(BM30=O14,R14,0)+IF(BM30=O15,R15,0)+IF(BM30=O16,R16,0)+IF(BM30=O17,R17,0)+IF(BM30=O18,R18,0)+IF(BM30=O19,R19,0)+IF(BM30=O20,R20,0)+IF(BM30=O21,R21,0)+IF(BM30=O22,R22,0)+IF(BM30=O23,R23,0)+IF(BM30=O24,R24,0)+IF(BM30=O25,R25,0)+IF(BM30=O26,R26,0)+IF(BM30=O27,R27,0)+IF(BM30=O28,R28,0)+IF(BM30=O29,R29,0)+IF(BM30=O31,R31,0)+IF(BM30=O32,R32,0)+IF(BM30=O33,R33,0)+IF(BM30=O34,R34,0)+IF(BM30=O35,R35,0)+IF(BM30=O36,R36,0)+IF(BM30=O37,R37,0)+IF(BM30=O38,R38,0)+IF(BM30=O39,R39,0)+IF(BM30=O40,R40,0)+BR30</f>
        <v>0</v>
      </c>
      <c r="BR30" s="98">
        <f>IF(BM30=O41,R41,0)+IF(BM30=O42,R42,0)+IF(BM30=O43,R43,0)+IF(BM30=O44,R44,0)+IF(BM30=O45,R45,0)+IF(BM30=O46,R46,0)+IF(BM30=O47,R47,0)+IF(BM30=O48,R48,0)+IF(BM30=O49,R49,0)+IF(BM30=O50,R50,0)+IF(BM30=O52,R52,0)+IF(BM30=O53,R53,0)+IF(BM30=O54,R54,0)+IF(BM30=O55,R55,0)+IF(BM30=O56,R56,0)+IF(BM30=O57,R57,0)+IF(BM30=O58,R58,0)+IF(BM30=O59,R59,0)+IF(BM30=O60,R60,0)+IF(BM30=O61,R61,0)+IF(BM30=O62,R62,0)+IF(BM30=O63,R63,0)+IF(BM30=O64,R64,0)+IF(BM30=O65,R65,0)+IF(BM30=O66,R66,0)+IF(BM30=O67,R67,0)+IF(BM30=O68,R68,0)+IF(BM30=O69,R69,0)+IF(BM30=O70,R70,0)+IF(BM30=O71,R71,0)</f>
        <v>0</v>
      </c>
      <c r="BS30" s="98">
        <v>0</v>
      </c>
      <c r="BT30" s="98">
        <f>IF(BM30=O10,T10,0)+IF(BM30=O11,T11,0)+IF(BM30=O12,T12,0)+IF(BM30=O13,T13,0)+IF(BM30=O14,T14,0)+IF(BM30=O15,T15,0)+IF(BM30=O16,T16,0)+IF(BM30=O17,T17,0)+IF(BM30=O18,T18,0)+IF(BM30=O19,T19,0)+IF(BM30=O20,T20,0)+IF(BM30=O21,T21,0)+IF(BM30=O22,T22,0)+IF(BM30=O23,T23,0)+IF(BM30=O24,T24,0)+IF(BM30=O25,T25,0)+IF(BM30=O26,T26,0)+IF(BM30=O27,T27,0)+IF(BM30=O28,T28,0)+IF(BM30=O29,T29,0)+IF(BM30=O31,T31,0)+IF(BM30=O32,T32,0)+IF(BM30=O33,T33,0)+IF(BM30=O34,T34,0)+IF(BM30=O35,T35,0)+IF(BM30=O36,T36,0)+IF(BM30=O37,T37,0)+IF(BM30=O38,T38,0)+IF(BM30=O39,T39,0)+IF(BM30=O40,T40,0)+BU30</f>
        <v>0</v>
      </c>
      <c r="BU30" s="98">
        <f>IF(BM30=O41,T41,0)+IF(BM30=O42,T42,0)+IF(BM30=O43,T43,0)+IF(BM30=O44,T44,0)+IF(BM30=O45,T45,0)+IF(BM30=O46,T46,0)+IF(BM30=O47,T47,0)+IF(BM30=O48,T48,0)+IF(BM30=O49,T49,0)+IF(BM30=O50,T50,0)+IF(BM30=O52,T52,0)+IF(BM30=O53,T53,0)+IF(BM30=O54,T54,0)+IF(BM30=O55,T55,0)+IF(BM30=O56,T56,0)+IF(BM30=O57,T57,0)+IF(BM30=O58,T58,0)+IF(BM30=O59,T59,0)+IF(BM30=O60,T60,0)+IF(BM30=O61,T61,0)+IF(BM30=O62,T62,0)+IF(BM30=O63,T63,0)+IF(BM30=O64,T64,0)+IF(BM30=O65,T65,0)+IF(BM30=O66,T66,0)+IF(BM30=O67,T67,0)+IF(BM30=O68,T68,0)+IF(BM30=O69,T69,0)+IF(BM30=O70,T70,0)+IF(BM30=O71,T71,0)</f>
        <v>0</v>
      </c>
      <c r="BV30" s="98">
        <f>[2]DB!DJ30</f>
        <v>0</v>
      </c>
      <c r="BW30" s="98" t="e">
        <f>IF(AND(BQ30=0,BT30=0),IF(BM30=O10,AY10,0)+IF(BM30=O11,AY11,0)+IF(BM30=O12,AY12,0)+IF(BM30=O13,AY13,0)+IF(BM30=O14,AY14,0)+IF(BM30=O15,AY15,0)+IF(BM30=O16,AY16,0)+IF(BM30=O17,AY17,0)+IF(BM30=O18,AY18,0)+IF(BM30=O19,AY19,0)+IF(BM30=O20,AY20,0)+IF(BM30=O21,AY21,0)+IF(BM30=O22,AY22,0)+IF(BM30=O23,AY23,0)+IF(BM30=O24,AY24,0)+IF(BM30=O25,AY25,0)+IF(BM30=O26,AY26,0)+IF(BM30=O27,AY27,0)+IF(BM30=O28,AY28,0)+IF(BM30=O29,AY29,0)+IF(BM30=O31,AY31,0)+IF(BM30=O32,AY32,0)+IF(BM30=O33,AY33,0)+IF(BM30=O34,AY34,0)+IF(BM30=O35,AY35,0)+IF(BM30=O36,AY36,0)+IF(BM30=O37,AY37,0)+IF(BM30=O38,AY38,0)+IF(BM30=O39,AY39,0)+IF(BM30=O40,AY40,0)+BX30,0)</f>
        <v>#VALUE!</v>
      </c>
      <c r="BX30" s="98">
        <f>IF(BM30=O41,AY41,0)+IF(BM30=O42,AY42,0)+IF(BM30=O43,AY43,0)+IF(BM30=O44,AY44,0)+IF(BM30=O45,AY45,0)+IF(BM30=O46,AY46,0)+IF(BM30=O47,AY47,0)+IF(BM30=O48,AY48,0)+IF(BM30=O49,AY49,0)+IF(BM30=O50,AY50,0)+IF(BM30=O52,AY52,0)+IF(BM30=O53,AY53,0)+IF(BM30=O54,AY54,0)+IF(BM30=O55,AY55,0)+IF(BM30=O56,AY56,0)+IF(BM30=O57,AY57,0)+IF(BM30=O58,AY58,0)+IF(BM30=O59,AY59,0)+IF(BM30=O60,AY60,0)+IF(BM30=O61,AY61,0)+IF(BM30=O62,AY62,0)+IF(BM30=O63,AY63,0)+IF(BM30=O64,AY64,0)+IF(BM30=O65,AY65,0)+IF(BM30=O66,AY66,0)+IF(BM30=O67,AY67,0)+IF(BM30=O68,AY68,0)+IF(BM30=O69,AY69,0)+IF(BM30=O70,AY70,0)+IF(BM30=O71,AY71,0)</f>
        <v>0</v>
      </c>
      <c r="BY30" s="98">
        <f>[2]DB!DL30</f>
        <v>0</v>
      </c>
      <c r="BZ30" s="98" t="e">
        <f t="shared" si="4"/>
        <v>#VALUE!</v>
      </c>
      <c r="CA30" s="98">
        <f>[2]DB!DN30</f>
        <v>1</v>
      </c>
      <c r="CB30" s="98" t="e">
        <f t="shared" si="5"/>
        <v>#VALUE!</v>
      </c>
      <c r="CC30" s="98">
        <f>[2]DB!DP30</f>
        <v>1</v>
      </c>
      <c r="CD30" s="98" t="e">
        <f t="shared" si="6"/>
        <v>#VALUE!</v>
      </c>
      <c r="CE30" s="98">
        <f>[2]DB!DR30</f>
        <v>1</v>
      </c>
      <c r="CF30" s="98" t="e">
        <f t="shared" si="7"/>
        <v>#VALUE!</v>
      </c>
      <c r="CG30" s="98">
        <f>[2]DB!DT30</f>
        <v>0</v>
      </c>
      <c r="CH30" s="98" t="e">
        <f t="shared" si="8"/>
        <v>#VALUE!</v>
      </c>
      <c r="CI30" s="98">
        <f>[2]DB!DV30</f>
        <v>12</v>
      </c>
      <c r="CJ30" s="98" t="e">
        <f t="shared" si="17"/>
        <v>#VALUE!</v>
      </c>
      <c r="CK30" s="98" t="e">
        <f t="shared" si="18"/>
        <v>#VALUE!</v>
      </c>
      <c r="CL30" s="98" t="e">
        <f>RANK(CJ30,CJ10:CJ69,0)</f>
        <v>#VALUE!</v>
      </c>
      <c r="CM30" s="98" t="e">
        <f>IF(AND(CL30=CL10,CK30&lt;CK10),1,0)+IF(AND(CL30=CL11,CK30&lt;CK11),1,0)+IF(AND(CL30=CL12,CK30&lt;CK12),1,0)+IF(AND(CL30=CL13,CK30&lt;CK13),1,0)+IF(AND(CL30=CL14,CK30&lt;CK14),1,0)+IF(AND(CL30=CL15,CK30&lt;CK15),1,0)+IF(AND(CL30=CL16,CK30&lt;CK16),1,0)+IF(AND(CL30=CL17,CK30&lt;CK17),1,0)+IF(AND(CL30=CL18,CK30&lt;CK18),1,0)+IF(AND(CL30=CL19,CK30&lt;CK19),1,0)+IF(AND(CL30=CL20,CK30&lt;CK20),1,0)+IF(AND(CL30=CL21,CK30&lt;CK21),1,0)+IF(AND(CL30=CL22,CK30&lt;CK22),1,0)+IF(AND(CL30=CL23,CK30&lt;CK23),1,0)+IF(AND(CL30=CL24,CK30&lt;CK24),1,0)+IF(AND(CL30=CL25,CK30&lt;CK25),1,0)+IF(AND(CL30=CL26,CK30&lt;CK26),1,0)+IF(AND(CL30=CL27,CK30&lt;CK27),1,0)+IF(AND(CL30=CL28,CK30&lt;CK28),1,0)+IF(AND(CL30=CL29,CK30&lt;CK29),1,0)+CN30+CO30</f>
        <v>#VALUE!</v>
      </c>
      <c r="CN30" s="98" t="e">
        <f>IF(AND(CL30=CL30,CK30&lt;CK30),1,0)+IF(AND(CL30=CL31,CK30&lt;CK31),1,0)+IF(AND(CL30=CL32,CK30&lt;CK32),1,0)+IF(AND(CL30=CL33,CK30&lt;CK33),1,0)+IF(AND(CL30=CL34,CK30&lt;CK34),1,0)+IF(AND(CL30=CL35,CK30&lt;CK35),1,0)+IF(AND(CL30=CL36,CK30&lt;CK36),1,0)+IF(AND(CL30=CL37,CK30&lt;CK37),1,0)+IF(AND(CL30=CL38,CK30&lt;CK38),1,0)+IF(AND(CL30=CL39,CK30&lt;CK39),1,0)+IF(AND(CL30=CL40,CK30&lt;CK40),1,0)+IF(AND(CL30=CL41,CK30&lt;CK41),1,0)+IF(AND(CL30=CL42,CK30&lt;CK42),1,0)+IF(AND(CL30=CL43,CK30&lt;CK43),1,0)+IF(AND(CL30=CL44,CK30&lt;CK44),1,0)+IF(AND(CL30=CL45,CK30&lt;CK45),1,0)+IF(AND(CL30=CL46,CK30&lt;CK46),1,0)+IF(AND(CL30=CL47,CK30&lt;CK47),1,0)+IF(AND(CL30=CL48,CK30&lt;CK48),1,0)+IF(AND(CL30=CL49,CK30&lt;CK49),1,0)</f>
        <v>#VALUE!</v>
      </c>
      <c r="CO30" s="98" t="e">
        <f>IF(AND(CL30=CL50,CK30&lt;CK50),1,0)+IF(AND(CL30=CL51,CK30&lt;CK51),1,0)+IF(AND(CL30=CL52,CK30&lt;CK52),1,0)+IF(AND(CL30=CL53,CK30&lt;CK53),1,0)+IF(AND(CL30=CL54,CK30&lt;CK54),1,0)+IF(AND(CL30=CL55,CK30&lt;CK55),1,0)+IF(AND(CL30=CL56,CK30&lt;CK56),1,0)+IF(AND(CL30=CL57,CK30&lt;CK57),1,0)+IF(AND(CL30=CL58,CK30&lt;CK58),1,0)+IF(AND(CL30=CL59,CK30&lt;CK59),1,0)+IF(AND(CL30=CL60,CK30&lt;CK60),1,0)+IF(AND(CL30=CL61,CK30&lt;CK61),1,0)+IF(AND(CL30=CL62,CK30&lt;CK62),1,0)+IF(AND(CL30=CL63,CK30&lt;CK63),1,0)+IF(AND(CL30=CL64,CK30&lt;CK64),1,0)+IF(AND(CL30=CL65,CK30&lt;CK65),1,0)+IF(AND(CL30=CL66,CK30&lt;CK66),1,0)+IF(AND(CL30=CL67,CK30&lt;CK67),1,0)+IF(AND(CL30=CL68,CK30&lt;CK68),1,0)+IF(AND(CL30=CL69,CK30&lt;CK69),1,0)</f>
        <v>#VALUE!</v>
      </c>
      <c r="CP30" s="98">
        <f>[2]DB!CV30</f>
        <v>20</v>
      </c>
      <c r="CQ30" s="98" t="e">
        <f t="shared" si="9"/>
        <v>#VALUE!</v>
      </c>
      <c r="CR30" s="98" t="e">
        <f t="shared" si="19"/>
        <v>#VALUE!</v>
      </c>
      <c r="CS30" s="98" t="e">
        <f>IF(AND(CQ30=CQ10,BN30&gt;BN10),1,0)+IF(AND(CQ30=CQ11,BN30&gt;BN11),1,0)+IF(AND(CQ30=CQ12,BN30&gt;BN12),1,0)+IF(AND(CQ30=CQ13,BN30&gt;BN13),1,0)+IF(AND(CQ30=CQ14,BN30&gt;BN14),1,0)+IF(AND(CQ30=CQ15,BN30&gt;BN15),1,0)+IF(AND(CQ30=CQ16,BN30&gt;BN16),1,0)+IF(AND(CQ30=CQ17,BN30&gt;BN17),1,0)+IF(AND(CQ30=CQ18,BN30&gt;BN18),1,0)+IF(AND(CQ30=CQ19,BN30&gt;BN19),1,0)+IF(AND(CQ30=CQ20,BN30&gt;BN20),1,0)+IF(AND(CQ30=CQ21,BN30&gt;BN21),1,0)+IF(AND(CQ30=CQ22,BN30&gt;BN22),1,0)+IF(AND(CQ30=CQ23,BN30&gt;BN23),1,0)+IF(AND(CQ30=CQ24,BN30&gt;BN24),1,0)+IF(AND(CQ30=CQ25,BN30&gt;BN25),1,0)+IF(AND(CQ30=CQ26,BN30&gt;BN26),1,0)+IF(AND(CQ30=CQ27,BN30&gt;BN27),1,0)+IF(AND(CQ30=CQ28,BN30&gt;BN28),1,0)+IF(AND(CQ30=CQ29,BN30&gt;BN29),1,0)+CT30+CU30</f>
        <v>#VALUE!</v>
      </c>
      <c r="CT30" s="98" t="e">
        <f>IF(AND(CQ30=CQ30,BN30&gt;BN30),1,0)+IF(AND(CQ30=CQ31,BN30&gt;BN31),1,0)+IF(AND(CQ30=CQ32,BN30&gt;BN32),1,0)+IF(AND(CQ30=CQ33,BN30&gt;BN33),1,0)+IF(AND(CQ30=CQ34,BN30&gt;BN34),1,0)+IF(AND(CQ30=CQ35,BN30&gt;BN35),1,0)+IF(AND(CQ30=CQ36,BN30&gt;BN36),1,0)+IF(AND(CQ30=CQ37,BN30&gt;BN37),1,0)+IF(AND(CQ30=CQ38,BN30&gt;BN38),1,0)+IF(AND(CQ30=CQ39,BN30&gt;BN39),1,0)+IF(AND(CQ30=CQ40,BN30&gt;BN40),1,0)+IF(AND(CQ30=CQ41,BN30&gt;BN41),1,0)+IF(AND(CQ30=CQ42,BN30&gt;BN42),1,0)+IF(AND(CQ30=CQ43,BN30&gt;BN43),1,0)+IF(AND(CQ30=CQ44,BN30&gt;BN44),1,0)+IF(AND(CQ30=CQ45,BN30&gt;BN45),1,0)+IF(AND(CQ30=CQ46,BN30&gt;BN46),1,0)+IF(AND(CQ30=CQ47,BN30&gt;BN47),1,0)+IF(AND(CQ30=CQ48,BN30&gt;BN48),1,0)+IF(AND(CQ30=CQ49,BN30&gt;BN49),1,0)</f>
        <v>#VALUE!</v>
      </c>
      <c r="CU30" s="99" t="e">
        <f>IF(AND(CQ30=CQ50,BN30&gt;BN50),1,0)+IF(AND(CQ30=CQ51,BN30&gt;BN51),1,0)+IF(AND(CQ30=CQ52,BN30&gt;BN52),1,0)+IF(AND(CQ30=CQ53,BN30&gt;BN53),1,0)+IF(AND(CQ30=CQ54,BN30&gt;BN54),1,0)+IF(AND(CQ30=CQ55,BN30&gt;BN55),1,0)+IF(AND(CQ30=CQ56,BN30&gt;BN56),1,0)+IF(AND(CQ30=CQ57,BN30&gt;BN57),1,0)+IF(AND(CQ30=CQ58,BN30&gt;BN58),1,0)+IF(AND(CQ30=CQ59,BN30&gt;BN59),1,0)+IF(AND(CQ30=CQ60,BN30&gt;BN60),1,0)+IF(AND(CQ30=CQ61,BN30&gt;BN61),1,0)+IF(AND(CQ30=CQ62,BN30&gt;BN62),1,0)+IF(AND(CQ30=CQ63,BN30&gt;BN63),1,0)+IF(AND(CQ30=CQ64,BN30&gt;BN64),1,0)+IF(AND(CQ30=CQ65,BN30&gt;BN65),1,0)+IF(AND(CQ30=CQ66,BN30&gt;BN66),1,0)+IF(AND(CQ30=CQ67,BN30&gt;BN67),1,0)+IF(AND(CQ30=CQ68,BN30&gt;BN68),1,0)+IF(AND(CQ30=CQ69,BN30&gt;BN69),1,0)</f>
        <v>#VALUE!</v>
      </c>
      <c r="CV30" s="100" t="e">
        <f>IF(CR10=21,CQ10,0)+IF(CR11=21,CQ11,0)+IF(CR12=21,CQ12,0)+IF(CR13=21,CQ13,0)+IF(CR14=21,CQ14,0)+IF(CR15=21,CQ15,0)+IF(CR16=21,CQ16,0)+IF(CR17=21,CQ17,0)+IF(CR18=21,CQ18,0)+IF(CR19=21,CQ19,0)+IF(CR20=21,CQ20,0)+IF(CR21=21,CQ21,0)+IF(CR22=21,CQ22,0)+IF(CR23=21,CQ23,0)+IF(CR24=21,CQ24,0)+IF(CR25=21,CQ25,0)+IF(CR26=21,CQ26,0)+IF(CR27=21,CQ27,0)+IF(CR28=21,CQ28,0)+IF(CR29=21,CQ29,0)+IF(CR30=21,CQ30,0)+IF(CR31=21,CQ31,0)+IF(CR32=21,CQ32,0)+IF(CR33=21,CQ33,0)+IF(CR34=21,CQ34,0)+IF(CR35=21,CQ35,0)+IF(CR36=21,CQ36,0)+IF(CR37=21,CQ37,0)+IF(CR38=21,CQ38,0)+IF(CR39=21,CQ39,0)+CW30</f>
        <v>#VALUE!</v>
      </c>
      <c r="CW30" s="98" t="e">
        <f>IF(CR40=21,CQ40,0)+IF(CR41=21,CQ41,0)+IF(CR42=21,CQ42,0)+IF(CR43=21,CQ43,0)+IF(CR44=21,CQ44,0)+IF(CR45=21,CQ45,0)+IF(CR46=21,CQ46,0)+IF(CR47=21,CQ47,0)+IF(CR48=21,CQ48,0)+IF(CR49=21,CQ49,0)+IF(CR50=21,CQ50,0)+IF(CR51=21,CQ51,0)+IF(CR52=21,CQ52,0)+IF(CR53=21,CQ53,0)+IF(CR54=21,CQ54,0)+IF(CR55=21,CQ55,0)+IF(CR56=21,CQ56,0)+IF(CR57=21,CQ57,0)+IF(CR58=21,CQ58,0)+IF(CR59=21,CQ59,0)+IF(CR60=21,CQ60,0)+IF(CR61=21,CQ61,0)+IF(CR62=21,CQ62,0)+IF(CR63=21,CQ63,0)+IF(CR64=21,CQ64,0)+IF(CR65=21,CQ65,0)+IF(CR66=21,CQ66,0)+IF(CR67=21,CQ67,0)+IF(CR68=21,CQ68,0)+IF(CR69=21,CQ69,0)</f>
        <v>#VALUE!</v>
      </c>
      <c r="CX30" s="98" t="e">
        <f>IF(CR10=21,BM10,IF(CR11=21,BM11,IF(CR12=21,BM12,IF(CR13=21,BM13,IF(CR14=21,BM14,IF(CR15=21,BM15,IF(CR16=21,BM16,IF(CR17=21,BM17,CY30))))))))</f>
        <v>#VALUE!</v>
      </c>
      <c r="CY30" s="98" t="e">
        <f>IF(CR18=21,BM18,IF(CR19=21,BM19,IF(CR20=21,BM20,IF(CR21=21,BM21,IF(CR22=21,BM22,IF(CR23=21,BM23,IF(CR24=21,BM24,IF(CR25=21,BM25,CZ30))))))))</f>
        <v>#VALUE!</v>
      </c>
      <c r="CZ30" s="98" t="e">
        <f>IF(CR26=21,BM26,IF(CR27=21,BM27,IF(CR28=21,BM28,IF(CR29=21,BM29,IF(CR30=21,BM30,IF(CR31=21,BM31,IF(CR32=21,BM32,IF(CR33=21,BM33,DA30))))))))</f>
        <v>#VALUE!</v>
      </c>
      <c r="DA30" s="98" t="e">
        <f>IF(CR34=21,BM34,IF(CR35=21,BM35,IF(CR36=21,BM36,IF(CR37=21,BM37,IF(CR38=21,BM38,IF(CR39=21,BM39,IF(CR40=21,BM40,IF(CR41=21,BM41,DB30))))))))</f>
        <v>#VALUE!</v>
      </c>
      <c r="DB30" s="98" t="e">
        <f>IF(CR42=21,BM42,IF(CR43=21,BM43,IF(CR44=21,BM44,IF(CR45=21,BM45,IF(CR46=21,BM46,IF(CR47=21,BM47,IF(CR48=21,BM48,IF(CR49=21,BM49,DC30))))))))</f>
        <v>#VALUE!</v>
      </c>
      <c r="DC30" s="98" t="e">
        <f>IF(CR50=21,BM50,IF(CR51=21,BM51,IF(CR52=21,BM52,IF(CR53=21,BM53,IF(CR54=21,BM54,IF(CR55=21,BM55,IF(CR56=21,BM56,IF(CR57=21,BM57,DD30))))))))</f>
        <v>#VALUE!</v>
      </c>
      <c r="DD30" s="98" t="e">
        <f>IF(CR58=21,BM58,IF(CR59=21,BM59,IF(CR60=21,BM60,IF(CR61=21,BM61,IF(CR62=21,BM62,IF(CR63=21,BM63,IF(CR64=21,BM64,IF(CR65=21,BM65,DE30))))))))</f>
        <v>#VALUE!</v>
      </c>
      <c r="DE30" s="98" t="e">
        <f>IF(CR66=21,BM66,IF(CR67=21,BM67,IF(CR68=21,BM68,BM69)))</f>
        <v>#VALUE!</v>
      </c>
      <c r="DF30" s="98" t="e">
        <f>IF(CR10=21,BQ10,0)+IF(CR11=21,BQ11,0)+IF(CR12=21,BQ12,0)+IF(CR13=21,BQ13,0)+IF(CR14=21,BQ14,0)+IF(CR15=21,BQ15,0)+IF(CR16=21,BQ16,0)+IF(CR17=21,BQ17,0)+IF(CR18=21,BQ18,0)+IF(CR19=21,BQ19,0)+IF(CR20=21,BQ20,0)+IF(CR21=21,BQ21,0)+IF(CR22=21,BQ22,0)+IF(CR23=21,BQ23,0)+IF(CR24=21,BQ24,0)+IF(CR25=21,BQ25,0)+IF(CR26=21,BQ26,0)+IF(CR27=21,BQ27,0)+IF(CR28=21,BQ28,0)+IF(CR29=21,BQ29,0)+IF(CR30=21,BQ30,0)+IF(CR31=21,BQ31,0)+IF(CR32=21,BQ32,0)+IF(CR33=21,BQ33,0)+IF(CR34=21,BQ34,0)+IF(CR35=21,BQ35,0)+IF(CR36=21,BQ36,0)+IF(CR37=21,BQ37,0)+IF(CR38=21,BQ38,0)+IF(CR39=21,BQ39,0)+DG30</f>
        <v>#VALUE!</v>
      </c>
      <c r="DG30" s="98" t="e">
        <f>IF(CR40=21,BQ40,0)+IF(CR41=21,BQ41,0)+IF(CR42=21,BQ42,0)+IF(CR43=21,BQ43,0)+IF(CR44=21,BQ44,0)+IF(CR45=21,BQ45,0)+IF(CR46=21,BQ46,0)+IF(CR47=21,BQ47,0)+IF(CR48=21,BQ48,0)+IF(CR49=21,BQ49,0)+IF(CR50=21,BQ50,0)+IF(CR51=21,BQ51,0)+IF(CR52=21,BQ52,0)+IF(CR53=21,BQ53,0)+IF(CR54=21,BQ54,0)+IF(CR55=21,BQ55,0)+IF(CR56=21,BQ56,0)+IF(CR57=21,BQ57,0)+IF(CR58=21,BQ58,0)+IF(CR59=21,BQ59,0)+IF(CR60=21,BQ60,0)+IF(CR61=21,BQ61,0)+IF(CR62=21,BQ62,0)+IF(CR63=21,BQ63,0)+IF(CR64=21,BQ64,0)+IF(CR65=21,BQ65,0)+IF(CR66=21,BQ66,0)+IF(CR67=21,BQ67,0)+IF(CR68=21,BQ68,0)+IF(CR69=21,BQ69,0)</f>
        <v>#VALUE!</v>
      </c>
      <c r="DH30" s="98" t="e">
        <f>IF(CR10=21,BT10,0)+IF(CR11=21,BT11,0)+IF(CR12=21,BT12,0)+IF(CR13=21,BT13,0)+IF(CR14=21,BT14,0)+IF(CR15=21,BT15,0)+IF(CR16=21,BT16,0)+IF(CR17=21,BT17,0)+IF(CR18=21,BT18,0)+IF(CR19=21,BT19,0)+IF(CR20=21,BT20,0)+IF(CR21=21,BT21,0)+IF(CR22=21,BT22,0)+IF(CR23=21,BT23,0)+IF(CR24=21,BT24,0)+IF(CR25=21,BT25,0)+IF(CR26=21,BT26,0)+IF(CR27=21,BT27,0)+IF(CR28=21,BT28,0)+IF(CR29=21,BT29,0)+IF(CR30=21,BT30,0)+IF(CR31=21,BT31,0)+IF(CR32=21,BT32,0)+IF(CR33=21,BT33,0)+IF(CR34=21,BT34,0)+IF(CR35=21,BT35,0)+IF(CR36=21,BT36,0)+IF(CR37=21,BT37,0)+IF(CR38=21,BT38,0)+IF(CR39=21,BT39,0)+DI30</f>
        <v>#VALUE!</v>
      </c>
      <c r="DI30" s="98" t="e">
        <f>IF(CR40=21,BT40,0)+IF(CR41=21,BT41,0)+IF(CR42=21,BT42,0)+IF(CR43=21,BT43,0)+IF(CR44=21,BT44,0)+IF(CR45=21,BT45,0)+IF(CR46=21,BT46,0)+IF(CR47=21,BT47,0)+IF(CR48=21,BT48,0)+IF(CR49=21,BT49,0)+IF(CR50=21,BT50,0)+IF(CR51=21,BT51,0)+IF(CR52=21,BT52,0)+IF(CR53=21,BT53,0)+IF(CR54=21,BT54,0)+IF(CR55=21,BT55,0)+IF(CR56=21,BT56,0)+IF(CR57=21,BT57,0)+IF(CR58=21,BT58,0)+IF(CR59=21,BT59,0)+IF(CR60=21,BT60,0)+IF(CR61=21,BT61,0)+IF(CR62=21,BT62,0)+IF(CR63=21,BT63,0)+IF(CR64=21,BT64,0)+IF(CR65=21,BT65,0)+IF(CR66=21,BT66,0)+IF(CR67=21,BT67,0)+IF(CR68=21,BT68,0)+IF(CR69=21,BT69,0)</f>
        <v>#VALUE!</v>
      </c>
      <c r="DJ30" s="98" t="e">
        <f>IF(CR10=21,BW10,0)+IF(CR11=21,BW11,0)+IF(CR12=21,BW12,0)+IF(CR13=21,BW13,0)+IF(CR14=21,BW14,0)+IF(CR15=21,BW15,0)+IF(CR16=21,BW16,0)+IF(CR17=21,BW17,0)+IF(CR18=21,BW18,0)+IF(CR19=21,BW19,0)+IF(CR20=21,BW20,0)+IF(CR21=21,BW21,0)+IF(CR22=21,BW22,0)+IF(CR23=21,BW23,0)+IF(CR24=21,BW24,0)+IF(CR25=21,BW25,0)+IF(CR26=21,BW26,0)+IF(CR27=21,BW27,0)+IF(CR28=21,BW28,0)+IF(CR29=21,BW29,0)+IF(CR30=21,BW30,0)+IF(CR31=21,BW31,0)+IF(CR32=21,BW32,0)+IF(CR33=21,BW33,0)+IF(CR34=21,BW34,0)+IF(CR35=21,BW35,0)+IF(CR36=21,BW36,0)+IF(CR37=21,BW37,0)+IF(CR38=21,BW38,0)+IF(CR39=21,BW39,0)+DK30</f>
        <v>#VALUE!</v>
      </c>
      <c r="DK30" s="98" t="e">
        <f>IF(CR40=21,BW40,0)+IF(CR41=21,BW41,0)+IF(CR42=21,BW42,0)+IF(CR43=21,BW43,0)+IF(CR44=21,BW44,0)+IF(CR45=21,BW45,0)+IF(CR46=21,BW46,0)+IF(CR47=21,BW47,0)+IF(CR48=21,BW48,0)+IF(CR49=21,BW49,0)+IF(CR50=21,BW50,0)+IF(CR51=21,BW51,0)+IF(CR52=21,BW52,0)+IF(CR53=21,BW53,0)+IF(CR54=21,BW54,0)+IF(CR55=21,BW55,0)+IF(CR56=21,BW56,0)+IF(CR57=21,BW57,0)+IF(CR58=21,BW58,0)+IF(CR59=21,BW59,0)+IF(CR60=21,BW60,0)+IF(CR61=21,BW61,0)+IF(CR62=21,BW62,0)+IF(CR63=21,BW63,0)+IF(CR64=21,BW64,0)+IF(CR65=21,BW65,0)+IF(CR66=21,BW66,0)+IF(CR67=21,BW67,0)+IF(CR68=21,BW68,0)+IF(CR69=21,BW69,0)</f>
        <v>#VALUE!</v>
      </c>
      <c r="DL30" s="98" t="e">
        <f>IF(CR10=21,BZ10,0)+IF(CR11=21,BZ11,0)+IF(CR12=21,BZ12,0)+IF(CR13=21,BZ13,0)+IF(CR14=21,BZ14,0)+IF(CR15=21,BZ15,0)+IF(CR16=21,BZ16,0)+IF(CR17=21,BZ17,0)+IF(CR18=21,BZ18,0)+IF(CR19=21,BZ19,0)+IF(CR20=21,BZ20,0)+IF(CR21=21,BZ21,0)+IF(CR22=21,BZ22,0)+IF(CR23=21,BZ23,0)+IF(CR24=21,BZ24,0)+IF(CR25=21,BZ25,0)+IF(CR26=21,BZ26,0)+IF(CR27=21,BZ27,0)+IF(CR28=21,BZ28,0)+IF(CR29=21,BZ29,0)+IF(CR30=21,BZ30,0)+IF(CR31=21,BZ31,0)+IF(CR32=21,BZ32,0)+IF(CR33=21,BZ33,0)+IF(CR34=21,BZ34,0)+IF(CR35=21,BZ35,0)+IF(CR36=21,BZ36,0)+IF(CR37=21,BZ37,0)+IF(CR38=21,BZ38,0)+IF(CR39=21,BZ39,0)+DM30</f>
        <v>#VALUE!</v>
      </c>
      <c r="DM30" s="98" t="e">
        <f>IF(CR40=21,BZ40,0)+IF(CR41=21,BZ41,0)+IF(CR42=21,BZ42,0)+IF(CR43=21,BZ43,0)+IF(CR44=21,BZ44,0)+IF(CR45=21,BZ45,0)+IF(CR46=21,BZ46,0)+IF(CR47=21,BZ47,0)+IF(CR48=21,BZ48,0)+IF(CR49=21,BZ49,0)+IF(CR50=21,BZ50,0)+IF(CR51=21,BZ51,0)+IF(CR52=21,BZ52,0)+IF(CR53=21,BZ53,0)+IF(CR54=21,BZ54,0)+IF(CR55=21,BZ55,0)+IF(CR56=21,BZ56,0)+IF(CR57=21,BZ57,0)+IF(CR58=21,BZ58,0)+IF(CR59=21,BZ59,0)+IF(CR60=21,BZ60,0)+IF(CR61=21,BZ61,0)+IF(CR62=21,BZ62,0)+IF(CR63=21,BZ63,0)+IF(CR64=21,BZ64,0)+IF(CR65=21,BZ65,0)+IF(CR66=21,BZ66,0)+IF(CR67=21,BZ67,0)+IF(CR68=21,BZ68,0)+IF(CR69=21,BZ69,0)</f>
        <v>#VALUE!</v>
      </c>
      <c r="DN30" s="98" t="e">
        <f>IF(CR10=21,CB10,0)+IF(CR11=21,CB11,0)+IF(CR12=21,CB12,0)+IF(CR13=21,CB13,0)+IF(CR14=21,CB14,0)+IF(CR15=21,CB15,0)+IF(CR16=21,CB16,0)+IF(CR17=21,CB17,0)+IF(CR18=21,CB18,0)+IF(CR19=21,CB19,0)+IF(CR20=21,CB20,0)+IF(CR21=21,CB21,0)+IF(CR22=21,CB22,0)+IF(CR23=21,CB23,0)+IF(CR24=21,CB24,0)+IF(CR25=21,CB25,0)+IF(CR26=21,CB26,0)+IF(CR27=21,CB27,0)+IF(CR28=21,CB28,0)+IF(CR29=21,CB29,0)+IF(CR30=21,CB30,0)+IF(CR31=21,CB31,0)+IF(CR32=21,CB32,0)+IF(CR33=21,CB33,0)+IF(CR34=21,CB34,0)+IF(CR35=21,CB35,0)+IF(CR36=21,CB36,0)+IF(CR37=21,CB37,0)+IF(CR38=21,CB38,0)+IF(CR39=21,CB39,0)+DO30</f>
        <v>#VALUE!</v>
      </c>
      <c r="DO30" s="98" t="e">
        <f>IF(CR40=21,CB40,0)+IF(CR41=21,CB41,0)+IF(CR42=21,CB42,0)+IF(CR43=21,CB43,0)+IF(CR44=21,CB44,0)+IF(CR45=21,CB45,0)+IF(CR46=21,CB46,0)+IF(CR47=21,CB47,0)+IF(CR48=21,CB48,0)+IF(CR49=21,CB49,0)+IF(CR50=21,CB50,0)+IF(CR51=21,CB51,0)+IF(CR52=21,CB52,0)+IF(CR53=21,CB53,0)+IF(CR54=21,CB54,0)+IF(CR55=21,CB55,0)+IF(CR56=21,CB56,0)+IF(CR57=21,CB57,0)+IF(CR58=21,CB58,0)+IF(CR59=21,CB59,0)+IF(CR60=21,CB60,0)+IF(CR61=21,CB61,0)+IF(CR62=21,CB62,0)+IF(CR63=21,CB63,0)+IF(CR64=21,CB64,0)+IF(CR65=21,CB65,0)+IF(CR66=21,CB66,0)+IF(CR67=21,CB67,0)+IF(CR68=21,CB68,0)+IF(CR69=21,CB69,0)</f>
        <v>#VALUE!</v>
      </c>
      <c r="DP30" s="98" t="e">
        <f>IF(CR10=21,CD10,0)+IF(CR11=21,CD11,0)+IF(CR12=21,CD12,0)+IF(CR13=21,CD13,0)+IF(CR14=21,CD14,0)+IF(CR15=21,CD15,0)+IF(CR16=21,CD16,0)+IF(CR17=21,CD17,0)+IF(CR18=21,CD18,0)+IF(CR19=21,CD19,0)+IF(CR20=21,CD20,0)+IF(CR21=21,CD21,0)+IF(CR22=21,CD22,0)+IF(CR23=21,CD23,0)+IF(CR24=21,CD24,0)+IF(CR25=21,CD25,0)+IF(CR26=21,CD26,0)+IF(CR27=21,CD27,0)+IF(CR28=21,CD28,0)+IF(CR29=21,CD29,0)+IF(CR30=21,CD30,0)+IF(CR31=21,CD31,0)+IF(CR32=21,CD32,0)+IF(CR33=21,CD33,0)+IF(CR34=21,CD34,0)+IF(CR35=21,CD35,0)+IF(CR36=21,CD36,0)+IF(CR37=21,CD37,0)+IF(CR38=21,CD38,0)+IF(CR39=21,CD39,0)+DQ30</f>
        <v>#VALUE!</v>
      </c>
      <c r="DQ30" s="98" t="e">
        <f>IF(CR40=21,CD40,0)+IF(CR41=21,CD41,0)+IF(CR42=21,CD42,0)+IF(CR43=21,CD43,0)+IF(CR44=21,CD44,0)+IF(CR45=21,CD45,0)+IF(CR46=21,CD46,0)+IF(CR47=21,CD47,0)+IF(CR48=21,CD48,0)+IF(CR49=21,CD49,0)+IF(CR50=21,CD50,0)+IF(CR51=21,CD51,0)+IF(CR52=21,CD52,0)+IF(CR53=21,CD53,0)+IF(CR54=21,CD54,0)+IF(CR55=21,CD55,0)+IF(CR56=21,CD56,0)+IF(CR57=21,CD57,0)+IF(CR58=21,CD58,0)+IF(CR59=21,CD59,0)+IF(CR60=21,CD60,0)+IF(CR61=21,CD61,0)+IF(CR62=21,CD62,0)+IF(CR63=21,CD63,0)+IF(CR64=21,CD64,0)+IF(CR65=21,CD65,0)+IF(CR66=21,CD66,0)+IF(CR67=21,CD67,0)+IF(CR68=21,CD68,0)+IF(CR69=21,CD69,0)</f>
        <v>#VALUE!</v>
      </c>
      <c r="DR30" s="98" t="e">
        <f>IF(CR10=21,CF10,0)+IF(CR11=21,CF11,0)+IF(CR12=21,CF12,0)+IF(CR13=21,CF13,0)+IF(CR14=21,CF14,0)+IF(CR15=21,CF15,0)+IF(CR16=21,CF16,0)+IF(CR17=21,CF17,0)+IF(CR18=21,CF18,0)+IF(CR19=21,CF19,0)+IF(CR20=21,CF20,0)+IF(CR21=21,CF21,0)+IF(CR22=21,CF22,0)+IF(CR23=21,CF23,0)+IF(CR24=21,CF24,0)+IF(CR25=21,CF25,0)+IF(CR26=21,CF26,0)+IF(CR27=21,CF27,0)+IF(CR28=21,CF28,0)+IF(CR29=21,CF29,0)+IF(CR30=21,CF30,0)+IF(CR31=21,CF31,0)+IF(CR32=21,CF32,0)+IF(CR33=21,CF33,0)+IF(CR34=21,CF34,0)+IF(CR35=21,CF35,0)+IF(CR36=21,CF36,0)+IF(CR37=21,CF37,0)+IF(CR38=21,CF38,0)+IF(CR39=21,CF39,0)+DS30</f>
        <v>#VALUE!</v>
      </c>
      <c r="DS30" s="98" t="e">
        <f>IF(CR40=21,CF40,0)+IF(CR41=21,CF41,0)+IF(CR42=21,CF42,0)+IF(CR43=21,CF43,0)+IF(CR44=21,CF44,0)+IF(CR45=21,CF45,0)+IF(CR46=21,CF46,0)+IF(CR47=21,CF47,0)+IF(CR48=21,CF48,0)+IF(CR49=21,CF49,0)+IF(CR50=21,CF50,0)+IF(CR51=21,CF51,0)+IF(CR52=21,CF52,0)+IF(CR53=21,CF53,0)+IF(CR54=21,CF54,0)+IF(CR55=21,CF55,0)+IF(CR56=21,CF56,0)+IF(CR57=21,CF57,0)+IF(CR58=21,CF58,0)+IF(CR59=21,CF59,0)+IF(CR60=21,CF60,0)+IF(CR61=21,CF61,0)+IF(CR62=21,CF62,0)+IF(CR63=21,CF63,0)+IF(CR64=21,CF64,0)+IF(CR65=21,CF65,0)+IF(CR66=21,CF66,0)+IF(CR67=21,CF67,0)+IF(CR68=21,CF68,0)+IF(CR69=21,CF69,0)</f>
        <v>#VALUE!</v>
      </c>
      <c r="DT30" s="98" t="e">
        <f>IF(CR10=21,CH10,0)+IF(CR11=21,CH11,0)+IF(CR12=21,CH12,0)+IF(CR13=21,CH13,0)+IF(CR14=21,CH14,0)+IF(CR15=21,CH15,0)+IF(CR16=21,CH16,0)+IF(CR17=21,CH17,0)+IF(CR18=21,CH18,0)+IF(CR19=21,CH19,0)+IF(CR20=21,CH20,0)+IF(CR21=21,CH21,0)+IF(CR22=21,CH22,0)+IF(CR23=21,CH23,0)+IF(CR24=21,CH24,0)+IF(CR25=21,CH25,0)+IF(CR26=21,CH26,0)+IF(CR27=21,CH27,0)+IF(CR28=21,CH28,0)+IF(CR29=21,CH29,0)+IF(CR30=21,CH30,0)+IF(CR31=21,CH31,0)+IF(CR32=21,CH32,0)+IF(CR33=21,CH33,0)+IF(CR34=21,CH34,0)+IF(CR35=21,CH35,0)+IF(CR36=21,CH36,0)+IF(CR37=21,CH37,0)+IF(CR38=21,CH38,0)+IF(CR39=21,CH39,0)+DU30</f>
        <v>#VALUE!</v>
      </c>
      <c r="DU30" s="98" t="e">
        <f>IF(CR40=21,CH40,0)+IF(CR41=21,CH41,0)+IF(CR42=21,CH42,0)+IF(CR43=21,CH43,0)+IF(CR44=21,CH44,0)+IF(CR45=21,CH45,0)+IF(CR46=21,CH46,0)+IF(CR47=21,CH47,0)+IF(CR48=21,CH48,0)+IF(CR49=21,CH49,0)+IF(CR50=21,CH50,0)+IF(CR51=21,CH51,0)+IF(CR52=21,CH52,0)+IF(CR53=21,CH53,0)+IF(CR54=21,CH54,0)+IF(CR55=21,CH55,0)+IF(CR56=21,CH56,0)+IF(CR57=21,CH57,0)+IF(CR58=21,CH58,0)+IF(CR59=21,CH59,0)+IF(CR60=21,CH60,0)+IF(CR61=21,CH61,0)+IF(CR62=21,CH62,0)+IF(CR63=21,CH63,0)+IF(CR64=21,CH64,0)+IF(CR65=21,CH65,0)+IF(CR66=21,CH66,0)+IF(CR67=21,CH67,0)+IF(CR68=21,CH68,0)+IF(CR69=21,CH69,0)</f>
        <v>#VALUE!</v>
      </c>
      <c r="DV30" s="98" t="e">
        <f>IF(CR10=21,CJ10,0)+IF(CR11=21,CJ11,0)+IF(CR12=21,CJ12,0)+IF(CR13=21,CJ13,0)+IF(CR14=21,CJ14,0)+IF(CR15=21,CJ15,0)+IF(CR16=21,CJ16,0)+IF(CR17=21,CJ17,0)+IF(CR18=21,CJ18,0)+IF(CR19=21,CJ19,0)+IF(CR20=21,CJ20,0)+IF(CR21=21,CJ21,0)+IF(CR22=21,CJ22,0)+IF(CR23=21,CJ23,0)+IF(CR24=21,CJ24,0)+IF(CR25=21,CJ25,0)+IF(CR26=21,CJ26,0)+IF(CR27=21,CJ27,0)+IF(CR28=21,CJ28,0)+IF(CR29=21,CJ29,0)+IF(CR30=21,CJ30,0)+IF(CR31=21,CJ31,0)+IF(CR32=21,CJ32,0)+IF(CR33=21,CJ33,0)+IF(CR34=21,CJ34,0)+IF(CR35=21,CJ35,0)+IF(CR36=21,CJ36,0)+IF(CR37=21,CJ37,0)+IF(CR38=21,CJ38,0)+IF(CR39=21,CJ39,0)+DW30</f>
        <v>#VALUE!</v>
      </c>
      <c r="DW30" s="99" t="e">
        <f>IF(CR40=21,CJ40,0)+IF(CR41=21,CJ41,0)+IF(CR42=21,CJ42,0)+IF(CR43=21,CJ43,0)+IF(CR44=21,CJ44,0)+IF(CR45=21,CJ45,0)+IF(CR46=21,CJ46,0)+IF(CR47=21,CJ47,0)+IF(CR48=21,CJ48,0)+IF(CR49=21,CJ49,0)+IF(CR50=21,CJ50,0)+IF(CR51=21,CJ51,0)+IF(CR52=21,CJ52,0)+IF(CR53=21,CJ53,0)+IF(CR54=21,CJ54,0)+IF(CR55=21,CJ55,0)+IF(CR56=21,CJ56,0)+IF(CR57=21,CJ57,0)+IF(CR58=21,CJ58,0)+IF(CR59=21,CJ59,0)+IF(CR60=21,CJ60,0)+IF(CR61=21,CJ61,0)+IF(CR62=21,CJ62,0)+IF(CR63=21,CJ63,0)+IF(CR64=21,CJ64,0)+IF(CR65=21,CJ65,0)+IF(CR66=21,CJ66,0)+IF(CR67=21,CJ67,0)+IF(CR68=21,CJ68,0)+IF(CR69=21,CJ69,0)</f>
        <v>#VALUE!</v>
      </c>
    </row>
    <row r="31" spans="1:127">
      <c r="A31" s="97" t="str">
        <f>[2]DB!A31</f>
        <v>Agger</v>
      </c>
      <c r="B31" s="1">
        <f>[2]DB!B31</f>
        <v>2</v>
      </c>
      <c r="C31" s="1">
        <f>[2]DB!D31</f>
        <v>0</v>
      </c>
      <c r="D31" s="1">
        <f>IF(OR(Rækker!B31="Disket",I31&gt;5,C31=1),1,0)</f>
        <v>0</v>
      </c>
      <c r="E31" s="1">
        <f>[2]DB!F31</f>
        <v>0</v>
      </c>
      <c r="F31" s="1">
        <f>IF(OR(Rækker!B31="Udmeldt",E31=1),1,0)</f>
        <v>0</v>
      </c>
      <c r="G31" s="1">
        <f>[2]DB!I31</f>
        <v>0</v>
      </c>
      <c r="H31" s="1">
        <f>IF(Rækker!B31="MR",1,0)</f>
        <v>0</v>
      </c>
      <c r="I31" s="1">
        <f t="shared" si="10"/>
        <v>0</v>
      </c>
      <c r="J31" s="1">
        <f>[2]DB!L31</f>
        <v>0</v>
      </c>
      <c r="K31" s="1">
        <f>IF(Rækker!B31="Res",1,0)</f>
        <v>0</v>
      </c>
      <c r="L31" s="1">
        <f t="shared" si="11"/>
        <v>0</v>
      </c>
      <c r="M31" s="1" t="s">
        <v>90</v>
      </c>
      <c r="N31" s="100">
        <f>[2]DB!AZ31</f>
        <v>1</v>
      </c>
      <c r="O31" s="98" t="str">
        <f>[2]DB!BB31</f>
        <v>Anderup</v>
      </c>
      <c r="P31" s="1">
        <f>IF(O31=A31,B31,0)+IF(O31=A32,B32,0)+IF(O31=A33,B33,0)+IF(O31=A34,B34,0)+IF(O31=A35,B35,0)+IF(O31=A36,B36,0)+IF(O31=A37,B37,0)+IF(O31=A38,B38,0)+IF(O31=A39,B39,0)+IF(O31=A40,B40,0)+IF(O31=A41,B41,0)+IF(O31=A42,B42,0)+IF(O31=A43,B43,0)+IF(O31=A44,B44,0)+IF(O31=A45,B45,0)+IF(O31=A46,B46,0)+IF(O31=A47,B47,0)+IF(O31=A48,B48,0)+IF(O31=A49,B49,0)+IF(O31=A50,B50,0)</f>
        <v>3</v>
      </c>
      <c r="Q31" s="1">
        <f>[2]DB!BF31</f>
        <v>0</v>
      </c>
      <c r="R31" s="1">
        <f>IF(O31=A31,D31,0)+IF(O31=A32,D32,0)+IF(O31=A33,D33,0)+IF(O31=A34,D34,0)+IF(O31=A35,D35,0)+IF(O31=A36,D36,0)+IF(O31=A37,D37,0)+IF(O31=A38,D38,0)+IF(O31=A39,D39,0)+IF(O31=A40,D40,0)+IF(O31=A41,D41,0)+IF(O31=A42,D42,0)+IF(O31=A43,D43,0)+IF(O31=A44,D44,0)+IF(O31=A45,D45,0)+IF(O31=A46,D46,0)+IF(O31=A47,D47,0)+IF(O31=A48,D48,0)+IF(O31=A49,D49,0)+IF(O31=A50,D50,0)</f>
        <v>0</v>
      </c>
      <c r="S31" s="1">
        <f>[2]DB!BG31</f>
        <v>0</v>
      </c>
      <c r="T31" s="1">
        <f>IF(O31=A31,F31,0)+IF(O31=A32,F32,0)+IF(O31=A33,F33,0)+IF(O31=A34,F34,0)+IF(O31=A35,F35,0)+IF(O31=A36,F36,0)+IF(O31=A37,F37,0)+IF(O31=A38,F38,0)+IF(O31=A39,F39,0)+IF(O31=A40,F40,0)+IF(O31=A41,F41,0)+IF(O31=A42,F42,0)+IF(O31=A43,F43,0)+IF(O31=A44,F44,0)+IF(O31=A45,F45,0)+IF(O31=A46,F46,0)+IF(O31=A47,F47,0)+IF(O31=A48,F48,0)+IF(O31=A49,F49,0)+IF(O31=A50,F50,0)</f>
        <v>0</v>
      </c>
      <c r="U31" s="1">
        <f>[2]DB!BH31</f>
        <v>0</v>
      </c>
      <c r="V31" s="1">
        <f>IF(O31=A31,H31,0)+IF(O31=A32,H32,0)+IF(O31=A33,H33,0)+IF(O31=A34,H34,0)+IF(O31=A35,H35,0)+IF(O31=A36,H36,0)+IF(O31=A37,H37,0)+IF(O31=A38,H38,0)+IF(O31=A39,H39,0)+IF(O31=A40,H40,0)+IF(O31=A41,H41,0)+IF(O31=A42,H42,0)+IF(O31=A43,H43,0)+IF(O31=A44,H44,0)+IF(O31=A45,H45,0)+IF(O31=A46,H46,0)+IF(O31=A47,H47,0)+IF(O31=A48,H48,0)+IF(O31=A49,H49,0)+IF(O31=A50,H50,0)</f>
        <v>0</v>
      </c>
      <c r="W31" s="1">
        <f t="shared" si="12"/>
        <v>0</v>
      </c>
      <c r="X31" s="1">
        <f>[2]DB!BI31</f>
        <v>0</v>
      </c>
      <c r="Y31" s="1">
        <f>IF(O31=A31,K31,0)+IF(O31=A32,K32,0)+IF(O31=A33,K33,0)+IF(O31=A34,K34,0)+IF(O31=A35,K35,0)+IF(O31=A36,K36,0)+IF(O31=A37,K37,0)+IF(O31=A38,K38,0)+IF(O31=A39,K39,0)+IF(O31=A40,K40,0)+IF(O31=A41,K41,0)+IF(O31=A42,K42,0)+IF(O31=A43,K43,0)+IF(O31=A44,K44,0)+IF(O31=A45,K45,0)+IF(O31=A46,K46,0)+IF(O31=A47,K47,0)+IF(O31=A48,K48,0)+IF(O31=A49,K49,0)+IF(O31=A50,K50,0)</f>
        <v>0</v>
      </c>
      <c r="Z31" s="1">
        <f t="shared" si="13"/>
        <v>0</v>
      </c>
      <c r="AA31" s="1">
        <f>[2]DB!BJ31</f>
        <v>75</v>
      </c>
      <c r="AB31" s="1">
        <f>RANK(AA31,AA31:AA50,0)</f>
        <v>1</v>
      </c>
      <c r="AC31" s="1" t="str">
        <f>'2. Division'!F23</f>
        <v/>
      </c>
      <c r="AD31" s="1" t="e">
        <f t="shared" ref="AD31:AD50" si="20">IF(OR(R31=1,T31=1),0,AA31+AC31)</f>
        <v>#VALUE!</v>
      </c>
      <c r="AE31" s="1" t="e">
        <f>RANK(AD31,AD31:AD50,0)</f>
        <v>#VALUE!</v>
      </c>
      <c r="AF31" s="1">
        <f>[2]DB!BK31</f>
        <v>27</v>
      </c>
      <c r="AG31" s="1">
        <f>RANK(AF31,AF31:AF50,0)</f>
        <v>5</v>
      </c>
      <c r="AH31" s="1" t="str">
        <f>'2. Division'!F29</f>
        <v/>
      </c>
      <c r="AI31" s="1" t="e">
        <f t="shared" ref="AI31:AI50" si="21">IF(OR(R31=1,T31=1),0,AF31+AH31)</f>
        <v>#VALUE!</v>
      </c>
      <c r="AJ31" s="1" t="e">
        <f>RANK(AI31,AI31:AI50,0)</f>
        <v>#VALUE!</v>
      </c>
      <c r="AK31" s="1">
        <f>[2]DB!BL31</f>
        <v>99</v>
      </c>
      <c r="AL31" s="1">
        <f>RANK(AK31,AK31:AK50,0)</f>
        <v>1</v>
      </c>
      <c r="AM31" s="1" t="str">
        <f>'2. Division'!F35</f>
        <v/>
      </c>
      <c r="AN31" s="1" t="e">
        <f t="shared" ref="AN31:AN50" si="22">IF(OR(R31=1,T31=1),0,AK31+AM31)</f>
        <v>#VALUE!</v>
      </c>
      <c r="AO31" s="1" t="e">
        <f>RANK(AN31,AN31:AN50,0)</f>
        <v>#VALUE!</v>
      </c>
      <c r="AP31" s="1">
        <f>AB31+AG31+AL31</f>
        <v>7</v>
      </c>
      <c r="AQ31" s="1" t="e">
        <f>AE31+AJ31+AO31</f>
        <v>#VALUE!</v>
      </c>
      <c r="AR31" s="1">
        <f>[2]DB!BA31</f>
        <v>1</v>
      </c>
      <c r="AS31" s="1" t="e">
        <f>RANK(AQ31,AQ31:AQ50,1)+AT31</f>
        <v>#VALUE!</v>
      </c>
      <c r="AT31" s="1" t="e">
        <f>IF(AQ31=AQ31,IF(AD31=AD31,IF(AI31=AI31,IF(AN31=AN31,0,IF(AN31&lt;AN31,1,0)),IF(AI31&lt;AI31,1,0)),IF(AD31&lt;AD31,1,0)),0)+IF(AQ31=AQ32,IF(AD31=AD32,IF(AI31=AI32,IF(AN31=AN32,0,IF(AN31&lt;AN32,1,0)),IF(AI31&lt;AI32,1,0)),IF(AD31&lt;AD32,1,0)),0)+IF(AQ31=AQ33,IF(AD31=AD33,IF(AI31=AI33,IF(AN31=AN33,0,IF(AN31&lt;AN33,1,0)),IF(AI31&lt;AI33,1,0)),IF(AD31&lt;AD33,1,0)),0)+IF(AQ31=AQ34,IF(AD31=AD34,IF(AI31=AI34,IF(AN31=AN34,0,IF(AN31&lt;AN34,1,0)),IF(AI31&lt;AI34,1,0)),IF(AD31&lt;AD34,1,0)),0)+IF(AQ31=AQ35,IF(AD31=AD35,IF(AI31=AI35,IF(AN31=AN35,0,IF(AN31&lt;AN35,1,0)),IF(AI31&lt;AI35,1,0)),IF(AD31&lt;AD35,1,0)),0)+IF(AQ31=AQ36,IF(AD31=AD36,IF(AI31=AI36,IF(AN31=AN36,0,IF(AN31&lt;AN36,1,0)),IF(AI31&lt;AI36,1,0)),IF(AD31&lt;AD36,1,0)),0)+IF(AQ31=AQ37,IF(AD31=AD37,IF(AI31=AI37,IF(AN31=AN37,0,IF(AN31&lt;AN37,1,0)),IF(AI31&lt;AI37,1,0)),IF(AD31&lt;AD37,1,0)),0)+AU31+AV31</f>
        <v>#VALUE!</v>
      </c>
      <c r="AU31" s="1" t="e">
        <f>IF(AQ31=AQ38,IF(AD31=AD38,IF(AI31=AI38,IF(AN31=AN38,0,IF(AN31&lt;AN38,1,0)),IF(AI31&lt;AI38,1,0)),IF(AD31&lt;AD38,1,0)),0)+IF(AQ31=AQ39,IF(AD31=AD39,IF(AI31=AI39,IF(AN31=AN39,0,IF(AN31&lt;AN39,1,0)),IF(AI31&lt;AI39,1,0)),IF(AD31&lt;AD39,1,0)),0)+IF(AQ31=AQ40,IF(AD31=AD40,IF(AI31=AI40,IF(AN31=AN40,0,IF(AN31&lt;AN40,1,0)),IF(AI31&lt;AI40,1,0)),IF(AD31&lt;AD40,1,0)),0)+IF(AQ31=AQ41,IF(AD31=AD41,IF(AI31=AI41,IF(AN31=AN41,0,IF(AN31&lt;AN41,1,0)),IF(AI31&lt;AI41,1,0)),IF(AD31&lt;AD41,1,0)),0)+IF(AQ31=AQ42,IF(AD31=AD42,IF(AI31=AI42,IF(AN31=AN42,0,IF(AN31&lt;AN42,1,0)),IF(AI31&lt;AI42,1,0)),IF(AD31&lt;AD42,1,0)),0)+IF(AQ31=AQ43,IF(AD31=AD43,IF(AI31=AI43,IF(AN31=AN43,0,IF(AN31&lt;AN43,1,0)),IF(AI31&lt;AI43,1,0)),IF(AD31&lt;AD43,1,0)),0)+IF(AQ31=AQ44,IF(AD31=AD44,IF(AI31=AI44,IF(AN31=AN44,0,IF(AN31&lt;AN44,1,0)),IF(AI31&lt;AI44,1,0)),IF(AD31&lt;AD44,1,0)),0)</f>
        <v>#VALUE!</v>
      </c>
      <c r="AV31" s="1" t="e">
        <f>IF(AQ31=AQ45,IF(AD31=AD45,IF(AI31=AI45,IF(AN31=AN45,0,IF(AN31&lt;AN45,1,0)),IF(AI31&lt;AI45,1,0)),IF(AD31&lt;AD45,1,0)),0)+IF(AQ31=AQ46,IF(AD31=AD46,IF(AI31=AI46,IF(AN31=AN46,0,IF(AN31&lt;AN46,1,0)),IF(AI31&lt;AI46,1,0)),IF(AD31&lt;AD46,1,0)),0)+IF(AQ31=AQ47,IF(AD31=AD47,IF(AI31=AI47,IF(AN31=AN47,0,IF(AN31&lt;AN47,1,0)),IF(AI31&lt;AI47,1,0)),IF(AD31&lt;AD47,1,0)),0)+IF(AQ31=AQ48,IF(AD31=AD48,IF(AI31=AI48,IF(AN31=AN48,0,IF(AN31&lt;AN48,1,0)),IF(AI31&lt;AI48,1,0)),IF(AD31&lt;AD48,1,0)),0)+IF(AQ31=AQ49,IF(AD31=AD49,IF(AI31=AI49,IF(AN31=AN49,0,IF(AN31&lt;AN49,1,0)),IF(AI31&lt;AI49,1,0)),IF(AD31&lt;AD49,1,0)),0)+IF(AQ31=AQ50,IF(AD31=AD50,IF(AI31=AI50,IF(AN31=AN50,0,IF(AN31&lt;AN50,1,0)),IF(AI31&lt;AI50,1,0)),IF(AD31&lt;AD50,1,0)),0)</f>
        <v>#VALUE!</v>
      </c>
      <c r="AW31" s="1" t="e">
        <f>IF(AND(AS31=AS31,P31&gt;P31),1,0)+IF(AND(AS31=AS32,P31&gt;P32),1,0)+IF(AND(AS31=AS33,P31&gt;P33),1,0)+IF(AND(AS31=AS34,P31&gt;P34),1,0)+IF(AND(AS31=AS35,P31&gt;P35),1,0)+IF(AND(AS31=AS36,P31&gt;P36),1,0)+IF(AND(AS31=AS37,P31&gt;P37),1,0)+IF(AND(AS31=AS38,P31&gt;P38),1,0)+IF(AND(AS31=AS39,P31&gt;P39),1,0)+IF(AND(AS31=AS40,P31&gt;P40),1,0)+IF(AND(AS31=AS41,P31&gt;P41),1,0)+IF(AND(AS31=AS42,P31&gt;P42),1,0)+IF(AND(AS31=AS43,P31&gt;P43),1,0)+IF(AND(AS31=AS44,P31&gt;P44),1,0)+IF(AND(AS31=AS45,P31&gt;P45),1,0)+IF(AND(AS31=AS46,P31&gt;P46),1,0)+IF(AND(AS31=AS47,P31&gt;P47),1,0)+IF(AND(AS31=AS48,P31&gt;P48),1,0)+IF(AND(AS31=AS49,P31&gt;P49),1,0)+IF(AND(AS31=AS50,P31&gt;P50),1,0)+AS31</f>
        <v>#VALUE!</v>
      </c>
      <c r="AX31" s="1" t="e">
        <f t="shared" si="16"/>
        <v>#VALUE!</v>
      </c>
      <c r="AY31" s="1" t="e">
        <f>IF(OR(R31=1,T31=1),0,IF(RANK(AX31,AX10:AX71,0)=1,10,IF(RANK(AX31,AX10:AX71,0)=2,5,IF(RANK(AX31,AX10:AX71,0)=3,4,IF(RANK(AX31,AX10:AX71,0)=4,3,IF(RANK(AX31,AX10:AX71,0)=5,2,0))))))</f>
        <v>#VALUE!</v>
      </c>
      <c r="AZ31" s="100" t="e">
        <f>IF(AW31=1,AR31,0)+IF(AW32=1,AR32,0)+IF(AW33=1,AR33,0)+IF(AW34=1,AR34,0)+IF(AW35=1,AR35,0)+IF(AW36=1,AR36,0)+IF(AW37=1,AR37,0)+IF(AW38=1,AR38,0)+IF(AW39=1,AR39,0)+IF(AW40=1,AR40,0)+IF(AW41=1,AR41,0)+IF(AW42=1,AR42,0)+IF(AW43=1,AR43,0)+IF(AW44=1,AR44,0)+IF(AW45=1,AR45,0)+IF(AW46=1,AR46,0)+IF(AW47=1,AR47,0)+IF(AW48=1,AR48,0)+IF(AW49=1,AR49,0)+IF(AW50=1,AR50,0)</f>
        <v>#VALUE!</v>
      </c>
      <c r="BA31" s="98" t="e">
        <f>IF(AW31=1,AS31,0)+IF(AW32=1,AS32,0)+IF(AW33=1,AS33,0)+IF(AW34=1,AS34,0)+IF(AW35=1,AS35,0)+IF(AW36=1,AS36,0)+IF(AW37=1,AS37,0)+IF(AW38=1,AS38,0)+IF(AW39=1,AS39,0)+IF(AW40=1,AS40,0)+IF(AW41=1,AS41,0)+IF(AW42=1,AS42,0)+IF(AW43=1,AS43,0)+IF(AW44=1,AS44,0)+IF(AW45=1,AS45,0)+IF(AW46=1,AS46,0)+IF(AW47=1,AS47,0)+IF(AW48=1,AS48,0)+IF(AW49=1,AS49,0)+IF(AW50=1,AS50,0)</f>
        <v>#VALUE!</v>
      </c>
      <c r="BB31" s="98" t="e">
        <f>IF(AW31=1,O31,IF(AW32=1,O32,IF(AW33=1,O33,IF(AW34=1,O34,IF(AW35=1,O35,IF(AW36=1,O36,IF(AW37=1,O37,BC31)))))))</f>
        <v>#VALUE!</v>
      </c>
      <c r="BC31" s="98" t="e">
        <f>IF(AW38=1,O38,IF(AW39=1,O39,IF(AW40=1,O40,IF(AW41=1,O41,IF(AW42=1,O42,IF(AW43=1,O43,IF(AW44=1,O44,BD31)))))))</f>
        <v>#VALUE!</v>
      </c>
      <c r="BD31" s="98" t="e">
        <f>IF(AW45=1,O45,IF(AW46=1,O46,IF(AW47=1,O47,IF(AW48=1,O48,IF(AW49=1,O49,IF(AW50=1,O50,""))))))</f>
        <v>#VALUE!</v>
      </c>
      <c r="BE31" s="98" t="e">
        <f>IF(AW31=1,P31,0)+IF(AW32=1,P32,0)+IF(AW33=1,P33,0)+IF(AW34=1,P34,0)+IF(AW35=1,P35,0)+IF(AW36=1,P36,0)+IF(AW37=1,P37,0)+IF(AW38=1,P38,0)+IF(AW39=1,P39,0)+IF(AW40=1,P40,0)+IF(AW41=1,P41,0)+IF(AW42=1,P42,0)+IF(AW43=1,P43,0)+IF(AW44=1,P44,0)+IF(AW45=1,P45,0)+IF(AW46=1,P46,0)+IF(AW47=1,P47,0)+IF(AW48=1,P48,0)+IF(AW49=1,P49,0)+IF(AW50=1,P50,0)</f>
        <v>#VALUE!</v>
      </c>
      <c r="BF31" s="98" t="e">
        <f>IF(AW31=1,R31,0)+IF(AW32=1,R32,0)+IF(AW33=1,R33,0)+IF(AW34=1,R34,0)+IF(AW35=1,R35,0)+IF(AW36=1,R36,0)+IF(AW37=1,R37,0)+IF(AW38=1,R38,0)+IF(AW39=1,R39,0)+IF(AW40=1,R40,0)+IF(AW41=1,R41,0)+IF(AW42=1,R42,0)+IF(AW43=1,R43,0)+IF(AW44=1,R44,0)+IF(AW45=1,R45,0)+IF(AW46=1,R46,0)+IF(AW47=1,R47,0)+IF(AW48=1,R48,0)+IF(AW49=1,R49,0)+IF(AW50=1,R50,0)</f>
        <v>#VALUE!</v>
      </c>
      <c r="BG31" s="98" t="e">
        <f>IF(AW31=1,T31,0)+IF(AW32=1,T32,0)+IF(AW33=1,T33,0)+IF(AW34=1,T34,0)+IF(AW35=1,T35,0)+IF(AW36=1,T36,0)+IF(AW37=1,T37,0)+IF(AW38=1,T38,0)+IF(AW39=1,T39,0)+IF(AW40=1,T40,0)+IF(AW41=1,T41,0)+IF(AW42=1,T42,0)+IF(AW43=1,T43,0)+IF(AW44=1,T44,0)+IF(AW45=1,T45,0)+IF(AW46=1,T46,0)+IF(AW47=1,T47,0)+IF(AW48=1,T48,0)+IF(AW49=1,T49,0)+IF(AW50=1,T50,0)</f>
        <v>#VALUE!</v>
      </c>
      <c r="BH31" s="98" t="e">
        <f>IF(AW31=1,W31,0)+IF(AW32=1,W32,0)+IF(AW33=1,W33,0)+IF(AW34=1,W34,0)+IF(AW35=1,W35,0)+IF(AW36=1,W36,0)+IF(AW37=1,W37,0)+IF(AW38=1,W38,0)+IF(AW39=1,W39,0)+IF(AW40=1,W40,0)+IF(AW41=1,W41,0)+IF(AW42=1,W42,0)+IF(AW43=1,W43,0)+IF(AW44=1,W44,0)+IF(AW45=1,W45,0)+IF(AW46=1,W46,0)+IF(AW47=1,W47,0)+IF(AW48=1,W48,0)+IF(AW49=1,W49,0)+IF(AW50=1,W50,0)</f>
        <v>#VALUE!</v>
      </c>
      <c r="BI31" s="98" t="e">
        <f>IF(AW31=1,Z31,0)+IF(AW32=1,Z32,0)+IF(AW33=1,Z33,0)+IF(AW34=1,Z34,0)+IF(AW35=1,Z35,0)+IF(AW36=1,Z36,0)+IF(AW37=1,Z37,0)+IF(AW38=1,Z38,0)+IF(AW39=1,Z39,0)+IF(AW40=1,Z40,0)+IF(AW41=1,Z41,0)+IF(AW42=1,Z42,0)+IF(AW43=1,Z43,0)+IF(AW44=1,Z44,0)+IF(AW45=1,Z45,0)+IF(AW46=1,Z46,0)+IF(AW47=1,Z47,0)+IF(AW48=1,Z48,0)+IF(AW49=1,Z49,0)+IF(AW50=1,Z50,0)</f>
        <v>#VALUE!</v>
      </c>
      <c r="BJ31" s="98" t="e">
        <f>IF(AW31=1,AD31,0)+IF(AW32=1,AD32,0)+IF(AW33=1,AD33,0)+IF(AW34=1,AD34,0)+IF(AW35=1,AD35,0)+IF(AW36=1,AD36,0)+IF(AW37=1,AD37,0)+IF(AW38=1,AD38,0)+IF(AW39=1,AD39,0)+IF(AW40=1,AD40,0)+IF(AW41=1,AD41,0)+IF(AW42=1,AD42,0)+IF(AW43=1,AD43,0)+IF(AW44=1,AD44,0)+IF(AW45=1,AD45,0)+IF(AW46=1,AD46,0)+IF(AW47=1,AD47,0)+IF(AW48=1,AD48,0)+IF(AW49=1,AD49,0)+IF(AW50=1,AD50,0)</f>
        <v>#VALUE!</v>
      </c>
      <c r="BK31" s="98" t="e">
        <f>IF(AW31=1,AI31,0)+IF(AW32=1,AI32,0)+IF(AW33=1,AI33,0)+IF(AW34=1,AI34,0)+IF(AW35=1,AI35,0)+IF(AW36=1,AI36,0)+IF(AW37=1,AI37,0)+IF(AW38=1,AI38,0)+IF(AW39=1,AI39,0)+IF(AW40=1,AI40,0)+IF(AW41=1,AI41,0)+IF(AW42=1,AI42,0)+IF(AW43=1,AI43,0)+IF(AW44=1,AI44,0)+IF(AW45=1,AI45,0)+IF(AW46=1,AI46,0)+IF(AW47=1,AI47,0)+IF(AW48=1,AI48,0)+IF(AW49=1,AI49,0)+IF(AW50=1,AI50,0)</f>
        <v>#VALUE!</v>
      </c>
      <c r="BL31" s="99" t="e">
        <f>IF(AW31=1,AN31,0)+IF(AW32=1,AN32,0)+IF(AW33=1,AN33,0)+IF(AW34=1,AN34,0)+IF(AW35=1,AN35,0)+IF(AW36=1,AN36,0)+IF(AW37=1,AN37,0)+IF(AW38=1,AN38,0)+IF(AW39=1,AN39,0)+IF(AW40=1,AN40,0)+IF(AW41=1,AN41,0)+IF(AW42=1,AN42,0)+IF(AW43=1,AN43,0)+IF(AW44=1,AN44,0)+IF(AW45=1,AN45,0)+IF(AW46=1,AN46,0)+IF(AW47=1,AN47,0)+IF(AW48=1,AN48,0)+IF(AW49=1,AN49,0)+IF(AW50=1,AN50,0)</f>
        <v>#VALUE!</v>
      </c>
      <c r="BM31" s="98" t="str">
        <f>[2]DB!CX31</f>
        <v>Sergio</v>
      </c>
      <c r="BN31" s="98">
        <f>IF(BM31=O10,P10,0)+IF(BM31=O11,P11,0)+IF(BM31=O12,P12,0)+IF(BM31=O13,P13,0)+IF(BM31=O14,P14,0)+IF(BM31=O15,P15,0)+IF(BM31=O16,P16,0)+IF(BM31=O17,P17,0)+IF(BM31=O18,P18,0)+IF(BM31=O19,P19,0)+IF(BM31=O20,P20,0)+IF(BM31=O21,P21,0)+IF(BM31=O22,P22,0)+IF(BM31=O23,P23,0)+IF(BM31=O24,P24,0)+IF(BM31=O25,P25,0)+IF(BM31=O26,P26,0)+IF(BM31=O27,P27,0)+IF(BM31=O28,P28,0)+IF(BM31=O29,P29,0)+IF(BM31=O31,P31,0)+IF(BM31=O32,P32,0)+IF(BM31=O33,P33,0)+IF(BM31=O34,P34,0)+IF(BM31=O35,P35,0)+IF(BM31=O36,P36,0)+IF(BM31=O37,P37,0)+IF(BM31=O38,P38,0)+IF(BM31=O39,P39,0)+IF(BM31=O40,P40,0)+BO31</f>
        <v>51</v>
      </c>
      <c r="BO31" s="98">
        <f>IF(BM31=O41,P41,0)+IF(BM31=O42,P42,0)+IF(BM31=O43,P43,0)+IF(BM31=O44,P44,0)+IF(BM31=O45,P45,0)+IF(BM31=O46,P46,0)+IF(BM31=O47,P47,0)+IF(BM31=O48,P48,0)+IF(BM31=O49,P49,0)+IF(BM31=O50,P50,0)+IF(BM31=O52,P52,0)+IF(BM31=O53,P53,0)+IF(BM31=O54,P54,0)+IF(BM31=O55,P55,0)+IF(BM31=O56,P56,0)+IF(BM31=O57,P57,0)+IF(BM31=O58,P58,0)+IF(BM31=O59,P59,0)+IF(BM31=O60,P60,0)+IF(BM31=O61,P61,0)+IF(BM31=O62,P62,0)+IF(BM31=O63,P63,0)+IF(BM31=O64,P64,0)+IF(BM31=O65,P65,0)+IF(BM31=O66,P66,0)+IF(BM31=O67,P67,0)+IF(BM31=O68,P68,0)+IF(BM31=O69,P69,0)+IF(BM31=O70,P70,0)+IF(BM31=O71,P71,0)</f>
        <v>0</v>
      </c>
      <c r="BP31" s="98">
        <f>[2]DB!DF31</f>
        <v>0</v>
      </c>
      <c r="BQ31" s="98">
        <f>IF(BM31=O10,R10,0)+IF(BM31=O11,R11,0)+IF(BM31=O12,R12,0)+IF(BM31=O13,R13,0)+IF(BM31=O14,R14,0)+IF(BM31=O15,R15,0)+IF(BM31=O16,R16,0)+IF(BM31=O17,R17,0)+IF(BM31=O18,R18,0)+IF(BM31=O19,R19,0)+IF(BM31=O20,R20,0)+IF(BM31=O21,R21,0)+IF(BM31=O22,R22,0)+IF(BM31=O23,R23,0)+IF(BM31=O24,R24,0)+IF(BM31=O25,R25,0)+IF(BM31=O26,R26,0)+IF(BM31=O27,R27,0)+IF(BM31=O28,R28,0)+IF(BM31=O29,R29,0)+IF(BM31=O31,R31,0)+IF(BM31=O32,R32,0)+IF(BM31=O33,R33,0)+IF(BM31=O34,R34,0)+IF(BM31=O35,R35,0)+IF(BM31=O36,R36,0)+IF(BM31=O37,R37,0)+IF(BM31=O38,R38,0)+IF(BM31=O39,R39,0)+IF(BM31=O40,R40,0)+BR31</f>
        <v>0</v>
      </c>
      <c r="BR31" s="98">
        <f>IF(BM31=O41,R41,0)+IF(BM31=O42,R42,0)+IF(BM31=O43,R43,0)+IF(BM31=O44,R44,0)+IF(BM31=O45,R45,0)+IF(BM31=O46,R46,0)+IF(BM31=O47,R47,0)+IF(BM31=O48,R48,0)+IF(BM31=O49,R49,0)+IF(BM31=O50,R50,0)+IF(BM31=O52,R52,0)+IF(BM31=O53,R53,0)+IF(BM31=O54,R54,0)+IF(BM31=O55,R55,0)+IF(BM31=O56,R56,0)+IF(BM31=O57,R57,0)+IF(BM31=O58,R58,0)+IF(BM31=O59,R59,0)+IF(BM31=O60,R60,0)+IF(BM31=O61,R61,0)+IF(BM31=O62,R62,0)+IF(BM31=O63,R63,0)+IF(BM31=O64,R64,0)+IF(BM31=O65,R65,0)+IF(BM31=O66,R66,0)+IF(BM31=O67,R67,0)+IF(BM31=O68,R68,0)+IF(BM31=O69,R69,0)+IF(BM31=O70,R70,0)+IF(BM31=O71,R71,0)</f>
        <v>0</v>
      </c>
      <c r="BS31" s="98">
        <v>0</v>
      </c>
      <c r="BT31" s="98">
        <f>IF(BM31=O10,T10,0)+IF(BM31=O11,T11,0)+IF(BM31=O12,T12,0)+IF(BM31=O13,T13,0)+IF(BM31=O14,T14,0)+IF(BM31=O15,T15,0)+IF(BM31=O16,T16,0)+IF(BM31=O17,T17,0)+IF(BM31=O18,T18,0)+IF(BM31=O19,T19,0)+IF(BM31=O20,T20,0)+IF(BM31=O21,T21,0)+IF(BM31=O22,T22,0)+IF(BM31=O23,T23,0)+IF(BM31=O24,T24,0)+IF(BM31=O25,T25,0)+IF(BM31=O26,T26,0)+IF(BM31=O27,T27,0)+IF(BM31=O28,T28,0)+IF(BM31=O29,T29,0)+IF(BM31=O31,T31,0)+IF(BM31=O32,T32,0)+IF(BM31=O33,T33,0)+IF(BM31=O34,T34,0)+IF(BM31=O35,T35,0)+IF(BM31=O36,T36,0)+IF(BM31=O37,T37,0)+IF(BM31=O38,T38,0)+IF(BM31=O39,T39,0)+IF(BM31=O40,T40,0)+BU31</f>
        <v>0</v>
      </c>
      <c r="BU31" s="98">
        <f>IF(BM31=O41,T41,0)+IF(BM31=O42,T42,0)+IF(BM31=O43,T43,0)+IF(BM31=O44,T44,0)+IF(BM31=O45,T45,0)+IF(BM31=O46,T46,0)+IF(BM31=O47,T47,0)+IF(BM31=O48,T48,0)+IF(BM31=O49,T49,0)+IF(BM31=O50,T50,0)+IF(BM31=O52,T52,0)+IF(BM31=O53,T53,0)+IF(BM31=O54,T54,0)+IF(BM31=O55,T55,0)+IF(BM31=O56,T56,0)+IF(BM31=O57,T57,0)+IF(BM31=O58,T58,0)+IF(BM31=O59,T59,0)+IF(BM31=O60,T60,0)+IF(BM31=O61,T61,0)+IF(BM31=O62,T62,0)+IF(BM31=O63,T63,0)+IF(BM31=O64,T64,0)+IF(BM31=O65,T65,0)+IF(BM31=O66,T66,0)+IF(BM31=O67,T67,0)+IF(BM31=O68,T68,0)+IF(BM31=O69,T69,0)+IF(BM31=O70,T70,0)+IF(BM31=O71,T71,0)</f>
        <v>0</v>
      </c>
      <c r="BV31" s="98">
        <f>[2]DB!DJ31</f>
        <v>0</v>
      </c>
      <c r="BW31" s="98" t="e">
        <f>IF(AND(BQ31=0,BT31=0),IF(BM31=O10,AY10,0)+IF(BM31=O11,AY11,0)+IF(BM31=O12,AY12,0)+IF(BM31=O13,AY13,0)+IF(BM31=O14,AY14,0)+IF(BM31=O15,AY15,0)+IF(BM31=O16,AY16,0)+IF(BM31=O17,AY17,0)+IF(BM31=O18,AY18,0)+IF(BM31=O19,AY19,0)+IF(BM31=O20,AY20,0)+IF(BM31=O21,AY21,0)+IF(BM31=O22,AY22,0)+IF(BM31=O23,AY23,0)+IF(BM31=O24,AY24,0)+IF(BM31=O25,AY25,0)+IF(BM31=O26,AY26,0)+IF(BM31=O27,AY27,0)+IF(BM31=O28,AY28,0)+IF(BM31=O29,AY29,0)+IF(BM31=O31,AY31,0)+IF(BM31=O32,AY32,0)+IF(BM31=O33,AY33,0)+IF(BM31=O34,AY34,0)+IF(BM31=O35,AY35,0)+IF(BM31=O36,AY36,0)+IF(BM31=O37,AY37,0)+IF(BM31=O38,AY38,0)+IF(BM31=O39,AY39,0)+IF(BM31=O40,AY40,0)+BX31,0)</f>
        <v>#VALUE!</v>
      </c>
      <c r="BX31" s="98">
        <f>IF(BM31=O41,AY41,0)+IF(BM31=O42,AY42,0)+IF(BM31=O43,AY43,0)+IF(BM31=O44,AY44,0)+IF(BM31=O45,AY45,0)+IF(BM31=O46,AY46,0)+IF(BM31=O47,AY47,0)+IF(BM31=O48,AY48,0)+IF(BM31=O49,AY49,0)+IF(BM31=O50,AY50,0)+IF(BM31=O52,AY52,0)+IF(BM31=O53,AY53,0)+IF(BM31=O54,AY54,0)+IF(BM31=O55,AY55,0)+IF(BM31=O56,AY56,0)+IF(BM31=O57,AY57,0)+IF(BM31=O58,AY58,0)+IF(BM31=O59,AY59,0)+IF(BM31=O60,AY60,0)+IF(BM31=O61,AY61,0)+IF(BM31=O62,AY62,0)+IF(BM31=O63,AY63,0)+IF(BM31=O64,AY64,0)+IF(BM31=O65,AY65,0)+IF(BM31=O66,AY66,0)+IF(BM31=O67,AY67,0)+IF(BM31=O68,AY68,0)+IF(BM31=O69,AY69,0)+IF(BM31=O70,AY70,0)+IF(BM31=O71,AY71,0)</f>
        <v>0</v>
      </c>
      <c r="BY31" s="98">
        <f>[2]DB!DL31</f>
        <v>0</v>
      </c>
      <c r="BZ31" s="98" t="e">
        <f t="shared" si="4"/>
        <v>#VALUE!</v>
      </c>
      <c r="CA31" s="98">
        <f>[2]DB!DN31</f>
        <v>0</v>
      </c>
      <c r="CB31" s="98" t="e">
        <f t="shared" si="5"/>
        <v>#VALUE!</v>
      </c>
      <c r="CC31" s="98">
        <f>[2]DB!DP31</f>
        <v>2</v>
      </c>
      <c r="CD31" s="98" t="e">
        <f t="shared" si="6"/>
        <v>#VALUE!</v>
      </c>
      <c r="CE31" s="98">
        <f>[2]DB!DR31</f>
        <v>1</v>
      </c>
      <c r="CF31" s="98" t="e">
        <f t="shared" si="7"/>
        <v>#VALUE!</v>
      </c>
      <c r="CG31" s="98">
        <f>[2]DB!DT31</f>
        <v>0</v>
      </c>
      <c r="CH31" s="98" t="e">
        <f t="shared" si="8"/>
        <v>#VALUE!</v>
      </c>
      <c r="CI31" s="98">
        <f>[2]DB!DV31</f>
        <v>11</v>
      </c>
      <c r="CJ31" s="98" t="e">
        <f t="shared" si="17"/>
        <v>#VALUE!</v>
      </c>
      <c r="CK31" s="98" t="e">
        <f t="shared" si="18"/>
        <v>#VALUE!</v>
      </c>
      <c r="CL31" s="98" t="e">
        <f>RANK(CJ31,CJ10:CJ69,0)</f>
        <v>#VALUE!</v>
      </c>
      <c r="CM31" s="98" t="e">
        <f>IF(AND(CL31=CL10,CK31&lt;CK10),1,0)+IF(AND(CL31=CL11,CK31&lt;CK11),1,0)+IF(AND(CL31=CL12,CK31&lt;CK12),1,0)+IF(AND(CL31=CL13,CK31&lt;CK13),1,0)+IF(AND(CL31=CL14,CK31&lt;CK14),1,0)+IF(AND(CL31=CL15,CK31&lt;CK15),1,0)+IF(AND(CL31=CL16,CK31&lt;CK16),1,0)+IF(AND(CL31=CL17,CK31&lt;CK17),1,0)+IF(AND(CL31=CL18,CK31&lt;CK18),1,0)+IF(AND(CL31=CL19,CK31&lt;CK19),1,0)+IF(AND(CL31=CL20,CK31&lt;CK20),1,0)+IF(AND(CL31=CL21,CK31&lt;CK21),1,0)+IF(AND(CL31=CL22,CK31&lt;CK22),1,0)+IF(AND(CL31=CL23,CK31&lt;CK23),1,0)+IF(AND(CL31=CL24,CK31&lt;CK24),1,0)+IF(AND(CL31=CL25,CK31&lt;CK25),1,0)+IF(AND(CL31=CL26,CK31&lt;CK26),1,0)+IF(AND(CL31=CL27,CK31&lt;CK27),1,0)+IF(AND(CL31=CL28,CK31&lt;CK28),1,0)+IF(AND(CL31=CL29,CK31&lt;CK29),1,0)+CN31+CO31</f>
        <v>#VALUE!</v>
      </c>
      <c r="CN31" s="98" t="e">
        <f>IF(AND(CL31=CL30,CK31&lt;CK30),1,0)+IF(AND(CL31=CL31,CK31&lt;CK31),1,0)+IF(AND(CL31=CL32,CK31&lt;CK32),1,0)+IF(AND(CL31=CL33,CK31&lt;CK33),1,0)+IF(AND(CL31=CL34,CK31&lt;CK34),1,0)+IF(AND(CL31=CL35,CK31&lt;CK35),1,0)+IF(AND(CL31=CL36,CK31&lt;CK36),1,0)+IF(AND(CL31=CL37,CK31&lt;CK37),1,0)+IF(AND(CL31=CL38,CK31&lt;CK38),1,0)+IF(AND(CL31=CL39,CK31&lt;CK39),1,0)+IF(AND(CL31=CL40,CK31&lt;CK40),1,0)+IF(AND(CL31=CL41,CK31&lt;CK41),1,0)+IF(AND(CL31=CL42,CK31&lt;CK42),1,0)+IF(AND(CL31=CL43,CK31&lt;CK43),1,0)+IF(AND(CL31=CL44,CK31&lt;CK44),1,0)+IF(AND(CL31=CL45,CK31&lt;CK45),1,0)+IF(AND(CL31=CL46,CK31&lt;CK46),1,0)+IF(AND(CL31=CL47,CK31&lt;CK47),1,0)+IF(AND(CL31=CL48,CK31&lt;CK48),1,0)+IF(AND(CL31=CL49,CK31&lt;CK49),1,0)</f>
        <v>#VALUE!</v>
      </c>
      <c r="CO31" s="98" t="e">
        <f>IF(AND(CL31=CL50,CK31&lt;CK50),1,0)+IF(AND(CL31=CL51,CK31&lt;CK51),1,0)+IF(AND(CL31=CL52,CK31&lt;CK52),1,0)+IF(AND(CL31=CL53,CK31&lt;CK53),1,0)+IF(AND(CL31=CL54,CK31&lt;CK54),1,0)+IF(AND(CL31=CL55,CK31&lt;CK55),1,0)+IF(AND(CL31=CL56,CK31&lt;CK56),1,0)+IF(AND(CL31=CL57,CK31&lt;CK57),1,0)+IF(AND(CL31=CL58,CK31&lt;CK58),1,0)+IF(AND(CL31=CL59,CK31&lt;CK59),1,0)+IF(AND(CL31=CL60,CK31&lt;CK60),1,0)+IF(AND(CL31=CL61,CK31&lt;CK61),1,0)+IF(AND(CL31=CL62,CK31&lt;CK62),1,0)+IF(AND(CL31=CL63,CK31&lt;CK63),1,0)+IF(AND(CL31=CL64,CK31&lt;CK64),1,0)+IF(AND(CL31=CL65,CK31&lt;CK65),1,0)+IF(AND(CL31=CL66,CK31&lt;CK66),1,0)+IF(AND(CL31=CL67,CK31&lt;CK67),1,0)+IF(AND(CL31=CL68,CK31&lt;CK68),1,0)+IF(AND(CL31=CL69,CK31&lt;CK69),1,0)</f>
        <v>#VALUE!</v>
      </c>
      <c r="CP31" s="98">
        <f>[2]DB!CV31</f>
        <v>22</v>
      </c>
      <c r="CQ31" s="98" t="e">
        <f t="shared" si="9"/>
        <v>#VALUE!</v>
      </c>
      <c r="CR31" s="98" t="e">
        <f t="shared" si="19"/>
        <v>#VALUE!</v>
      </c>
      <c r="CS31" s="98" t="e">
        <f>IF(AND(CQ31=CQ10,BN31&gt;BN10),1,0)+IF(AND(CQ31=CQ11,BN31&gt;BN11),1,0)+IF(AND(CQ31=CQ12,BN31&gt;BN12),1,0)+IF(AND(CQ31=CQ13,BN31&gt;BN13),1,0)+IF(AND(CQ31=CQ14,BN31&gt;BN14),1,0)+IF(AND(CQ31=CQ15,BN31&gt;BN15),1,0)+IF(AND(CQ31=CQ16,BN31&gt;BN16),1,0)+IF(AND(CQ31=CQ17,BN31&gt;BN17),1,0)+IF(AND(CQ31=CQ18,BN31&gt;BN18),1,0)+IF(AND(CQ31=CQ19,BN31&gt;BN19),1,0)+IF(AND(CQ31=CQ20,BN31&gt;BN20),1,0)+IF(AND(CQ31=CQ21,BN31&gt;BN21),1,0)+IF(AND(CQ31=CQ22,BN31&gt;BN22),1,0)+IF(AND(CQ31=CQ23,BN31&gt;BN23),1,0)+IF(AND(CQ31=CQ24,BN31&gt;BN24),1,0)+IF(AND(CQ31=CQ25,BN31&gt;BN25),1,0)+IF(AND(CQ31=CQ26,BN31&gt;BN26),1,0)+IF(AND(CQ31=CQ27,BN31&gt;BN27),1,0)+IF(AND(CQ31=CQ28,BN31&gt;BN28),1,0)+IF(AND(CQ31=CQ29,BN31&gt;BN29),1,0)+CT31+CU31</f>
        <v>#VALUE!</v>
      </c>
      <c r="CT31" s="98" t="e">
        <f>IF(AND(CQ31=CQ30,BN31&gt;BN30),1,0)+IF(AND(CQ31=CQ31,BN31&gt;BN31),1,0)+IF(AND(CQ31=CQ32,BN31&gt;BN32),1,0)+IF(AND(CQ31=CQ33,BN31&gt;BN33),1,0)+IF(AND(CQ31=CQ34,BN31&gt;BN34),1,0)+IF(AND(CQ31=CQ35,BN31&gt;BN35),1,0)+IF(AND(CQ31=CQ36,BN31&gt;BN36),1,0)+IF(AND(CQ31=CQ37,BN31&gt;BN37),1,0)+IF(AND(CQ31=CQ38,BN31&gt;BN38),1,0)+IF(AND(CQ31=CQ39,BN31&gt;BN39),1,0)+IF(AND(CQ31=CQ40,BN31&gt;BN40),1,0)+IF(AND(CQ31=CQ41,BN31&gt;BN41),1,0)+IF(AND(CQ31=CQ42,BN31&gt;BN42),1,0)+IF(AND(CQ31=CQ43,BN31&gt;BN43),1,0)+IF(AND(CQ31=CQ44,BN31&gt;BN44),1,0)+IF(AND(CQ31=CQ45,BN31&gt;BN45),1,0)+IF(AND(CQ31=CQ46,BN31&gt;BN46),1,0)+IF(AND(CQ31=CQ47,BN31&gt;BN47),1,0)+IF(AND(CQ31=CQ48,BN31&gt;BN48),1,0)+IF(AND(CQ31=CQ49,BN31&gt;BN49),1,0)</f>
        <v>#VALUE!</v>
      </c>
      <c r="CU31" s="99" t="e">
        <f>IF(AND(CQ31=CQ50,BN31&gt;BN50),1,0)+IF(AND(CQ31=CQ51,BN31&gt;BN51),1,0)+IF(AND(CQ31=CQ52,BN31&gt;BN52),1,0)+IF(AND(CQ31=CQ53,BN31&gt;BN53),1,0)+IF(AND(CQ31=CQ54,BN31&gt;BN54),1,0)+IF(AND(CQ31=CQ55,BN31&gt;BN55),1,0)+IF(AND(CQ31=CQ56,BN31&gt;BN56),1,0)+IF(AND(CQ31=CQ57,BN31&gt;BN57),1,0)+IF(AND(CQ31=CQ58,BN31&gt;BN58),1,0)+IF(AND(CQ31=CQ59,BN31&gt;BN59),1,0)+IF(AND(CQ31=CQ60,BN31&gt;BN60),1,0)+IF(AND(CQ31=CQ61,BN31&gt;BN61),1,0)+IF(AND(CQ31=CQ62,BN31&gt;BN62),1,0)+IF(AND(CQ31=CQ63,BN31&gt;BN63),1,0)+IF(AND(CQ31=CQ64,BN31&gt;BN64),1,0)+IF(AND(CQ31=CQ65,BN31&gt;BN65),1,0)+IF(AND(CQ31=CQ66,BN31&gt;BN66),1,0)+IF(AND(CQ31=CQ67,BN31&gt;BN67),1,0)+IF(AND(CQ31=CQ68,BN31&gt;BN68),1,0)+IF(AND(CQ31=CQ69,BN31&gt;BN69),1,0)</f>
        <v>#VALUE!</v>
      </c>
      <c r="CV31" s="100" t="e">
        <f>IF(CR10=22,CQ10,0)+IF(CR11=22,CQ11,0)+IF(CR12=22,CQ12,0)+IF(CR13=22,CQ13,0)+IF(CR14=22,CQ14,0)+IF(CR15=22,CQ15,0)+IF(CR16=22,CQ16,0)+IF(CR17=22,CQ17,0)+IF(CR18=22,CQ18,0)+IF(CR19=22,CQ19,0)+IF(CR20=22,CQ20,0)+IF(CR21=22,CQ21,0)+IF(CR22=22,CQ22,0)+IF(CR23=22,CQ23,0)+IF(CR24=22,CQ24,0)+IF(CR25=22,CQ25,0)+IF(CR26=22,CQ26,0)+IF(CR27=22,CQ27,0)+IF(CR28=22,CQ28,0)+IF(CR29=22,CQ29,0)+IF(CR30=22,CQ30,0)+IF(CR31=22,CQ31,0)+IF(CR32=22,CQ32,0)+IF(CR33=22,CQ33,0)+IF(CR34=22,CQ34,0)+IF(CR35=22,CQ35,0)+IF(CR36=22,CQ36,0)+IF(CR37=22,CQ37,0)+IF(CR38=22,CQ38,0)+IF(CR39=22,CQ39,0)+CW31</f>
        <v>#VALUE!</v>
      </c>
      <c r="CW31" s="98" t="e">
        <f>IF(CR40=22,CQ40,0)+IF(CR41=22,CQ41,0)+IF(CR42=22,CQ42,0)+IF(CR43=22,CQ43,0)+IF(CR44=22,CQ44,0)+IF(CR45=22,CQ45,0)+IF(CR46=22,CQ46,0)+IF(CR47=22,CQ47,0)+IF(CR48=22,CQ48,0)+IF(CR49=22,CQ49,0)+IF(CR50=22,CQ50,0)+IF(CR51=22,CQ51,0)+IF(CR52=22,CQ52,0)+IF(CR53=22,CQ53,0)+IF(CR54=22,CQ54,0)+IF(CR55=22,CQ55,0)+IF(CR56=22,CQ56,0)+IF(CR57=22,CQ57,0)+IF(CR58=22,CQ58,0)+IF(CR59=22,CQ59,0)+IF(CR60=22,CQ60,0)+IF(CR61=22,CQ61,0)+IF(CR62=22,CQ62,0)+IF(CR63=22,CQ63,0)+IF(CR64=22,CQ64,0)+IF(CR65=22,CQ65,0)+IF(CR66=22,CQ66,0)+IF(CR67=22,CQ67,0)+IF(CR68=22,CQ68,0)+IF(CR69=22,CQ69,0)</f>
        <v>#VALUE!</v>
      </c>
      <c r="CX31" s="98" t="e">
        <f>IF(CR10=22,BM10,IF(CR11=22,BM11,IF(CR12=22,BM12,IF(CR13=22,BM13,IF(CR14=22,BM14,IF(CR15=22,BM15,IF(CR16=22,BM16,IF(CR17=22,BM17,CY31))))))))</f>
        <v>#VALUE!</v>
      </c>
      <c r="CY31" s="98" t="e">
        <f>IF(CR18=22,BM18,IF(CR19=22,BM19,IF(CR20=22,BM20,IF(CR21=22,BM21,IF(CR22=22,BM22,IF(CR23=22,BM23,IF(CR24=22,BM24,IF(CR25=22,BM25,CZ31))))))))</f>
        <v>#VALUE!</v>
      </c>
      <c r="CZ31" s="98" t="e">
        <f>IF(CR26=22,BM26,IF(CR27=22,BM27,IF(CR28=22,BM28,IF(CR29=22,BM29,IF(CR30=22,BM30,IF(CR31=22,BM31,IF(CR32=22,BM32,IF(CR33=22,BM33,DA31))))))))</f>
        <v>#VALUE!</v>
      </c>
      <c r="DA31" s="98" t="e">
        <f>IF(CR34=22,BM34,IF(CR35=22,BM35,IF(CR36=22,BM36,IF(CR37=22,BM37,IF(CR38=22,BM38,IF(CR39=22,BM39,IF(CR40=22,BM40,IF(CR41=22,BM41,DB31))))))))</f>
        <v>#VALUE!</v>
      </c>
      <c r="DB31" s="98" t="e">
        <f>IF(CR42=22,BM42,IF(CR43=22,BM43,IF(CR44=22,BM44,IF(CR45=22,BM45,IF(CR46=22,BM46,IF(CR47=22,BM47,IF(CR48=22,BM48,IF(CR49=22,BM49,DC31))))))))</f>
        <v>#VALUE!</v>
      </c>
      <c r="DC31" s="98" t="e">
        <f>IF(CR50=22,BM50,IF(CR51=22,BM51,IF(CR52=22,BM52,IF(CR53=22,BM53,IF(CR54=22,BM54,IF(CR55=22,BM55,IF(CR56=22,BM56,IF(CR57=22,BM57,DD31))))))))</f>
        <v>#VALUE!</v>
      </c>
      <c r="DD31" s="98" t="e">
        <f>IF(CR58=22,BM58,IF(CR59=22,BM59,IF(CR60=22,BM60,IF(CR61=22,BM61,IF(CR62=22,BM62,IF(CR63=22,BM63,IF(CR64=22,BM64,IF(CR65=22,BM65,DE31))))))))</f>
        <v>#VALUE!</v>
      </c>
      <c r="DE31" s="98" t="e">
        <f>IF(CR66=22,BM66,IF(CR67=22,BM67,IF(CR68=22,BM68,BM69)))</f>
        <v>#VALUE!</v>
      </c>
      <c r="DF31" s="98" t="e">
        <f>IF(CR10=22,BQ10,0)+IF(CR11=22,BQ11,0)+IF(CR12=22,BQ12,0)+IF(CR13=22,BQ13,0)+IF(CR14=22,BQ14,0)+IF(CR15=22,BQ15,0)+IF(CR16=22,BQ16,0)+IF(CR17=22,BQ17,0)+IF(CR18=22,BQ18,0)+IF(CR19=22,BQ19,0)+IF(CR20=22,BQ20,0)+IF(CR21=22,BQ21,0)+IF(CR22=22,BQ22,0)+IF(CR23=22,BQ23,0)+IF(CR24=22,BQ24,0)+IF(CR25=22,BQ25,0)+IF(CR26=22,BQ26,0)+IF(CR27=22,BQ27,0)+IF(CR28=22,BQ28,0)+IF(CR29=22,BQ29,0)+IF(CR30=22,BQ30,0)+IF(CR31=22,BQ31,0)+IF(CR32=22,BQ32,0)+IF(CR33=22,BQ33,0)+IF(CR34=22,BQ34,0)+IF(CR35=22,BQ35,0)+IF(CR36=22,BQ36,0)+IF(CR37=22,BQ37,0)+IF(CR38=22,BQ38,0)+IF(CR39=22,BQ39,0)+DG31</f>
        <v>#VALUE!</v>
      </c>
      <c r="DG31" s="98" t="e">
        <f>IF(CR40=22,BQ40,0)+IF(CR41=22,BQ41,0)+IF(CR42=22,BQ42,0)+IF(CR43=22,BQ43,0)+IF(CR44=22,BQ44,0)+IF(CR45=22,BQ45,0)+IF(CR46=22,BQ46,0)+IF(CR47=22,BQ47,0)+IF(CR48=22,BQ48,0)+IF(CR49=22,BQ49,0)+IF(CR50=22,BQ50,0)+IF(CR51=22,BQ51,0)+IF(CR52=22,BQ52,0)+IF(CR53=22,BQ53,0)+IF(CR54=22,BQ54,0)+IF(CR55=22,BQ55,0)+IF(CR56=22,BQ56,0)+IF(CR57=22,BQ57,0)+IF(CR58=22,BQ58,0)+IF(CR59=22,BQ59,0)+IF(CR60=22,BQ60,0)+IF(CR61=22,BQ61,0)+IF(CR62=22,BQ62,0)+IF(CR63=22,BQ63,0)+IF(CR64=22,BQ64,0)+IF(CR65=22,BQ65,0)+IF(CR66=22,BQ66,0)+IF(CR67=22,BQ67,0)+IF(CR68=22,BQ68,0)+IF(CR69=22,BQ69,0)</f>
        <v>#VALUE!</v>
      </c>
      <c r="DH31" s="98" t="e">
        <f>IF(CR10=22,BT10,0)+IF(CR11=22,BT11,0)+IF(CR12=22,BT12,0)+IF(CR13=22,BT13,0)+IF(CR14=22,BT14,0)+IF(CR15=22,BT15,0)+IF(CR16=22,BT16,0)+IF(CR17=22,BT17,0)+IF(CR18=22,BT18,0)+IF(CR19=22,BT19,0)+IF(CR20=22,BT20,0)+IF(CR21=22,BT21,0)+IF(CR22=22,BT22,0)+IF(CR23=22,BT23,0)+IF(CR24=22,BT24,0)+IF(CR25=22,BT25,0)+IF(CR26=22,BT26,0)+IF(CR27=22,BT27,0)+IF(CR28=22,BT28,0)+IF(CR29=22,BT29,0)+IF(CR30=22,BT30,0)+IF(CR31=22,BT31,0)+IF(CR32=22,BT32,0)+IF(CR33=22,BT33,0)+IF(CR34=22,BT34,0)+IF(CR35=22,BT35,0)+IF(CR36=22,BT36,0)+IF(CR37=22,BT37,0)+IF(CR38=22,BT38,0)+IF(CR39=22,BT39,0)+DI31</f>
        <v>#VALUE!</v>
      </c>
      <c r="DI31" s="98" t="e">
        <f>IF(CR40=22,BT40,0)+IF(CR41=22,BT41,0)+IF(CR42=22,BT42,0)+IF(CR43=22,BT43,0)+IF(CR44=22,BT44,0)+IF(CR45=22,BT45,0)+IF(CR46=22,BT46,0)+IF(CR47=22,BT47,0)+IF(CR48=22,BT48,0)+IF(CR49=22,BT49,0)+IF(CR50=22,BT50,0)+IF(CR51=22,BT51,0)+IF(CR52=22,BT52,0)+IF(CR53=22,BT53,0)+IF(CR54=22,BT54,0)+IF(CR55=22,BT55,0)+IF(CR56=22,BT56,0)+IF(CR57=22,BT57,0)+IF(CR58=22,BT58,0)+IF(CR59=22,BT59,0)+IF(CR60=22,BT60,0)+IF(CR61=22,BT61,0)+IF(CR62=22,BT62,0)+IF(CR63=22,BT63,0)+IF(CR64=22,BT64,0)+IF(CR65=22,BT65,0)+IF(CR66=22,BT66,0)+IF(CR67=22,BT67,0)+IF(CR68=22,BT68,0)+IF(CR69=22,BT69,0)</f>
        <v>#VALUE!</v>
      </c>
      <c r="DJ31" s="98" t="e">
        <f>IF(CR10=22,BW10,0)+IF(CR11=22,BW11,0)+IF(CR12=22,BW12,0)+IF(CR13=22,BW13,0)+IF(CR14=22,BW14,0)+IF(CR15=22,BW15,0)+IF(CR16=22,BW16,0)+IF(CR17=22,BW17,0)+IF(CR18=22,BW18,0)+IF(CR19=22,BW19,0)+IF(CR20=22,BW20,0)+IF(CR21=22,BW21,0)+IF(CR22=22,BW22,0)+IF(CR23=22,BW23,0)+IF(CR24=22,BW24,0)+IF(CR25=22,BW25,0)+IF(CR26=22,BW26,0)+IF(CR27=22,BW27,0)+IF(CR28=22,BW28,0)+IF(CR29=22,BW29,0)+IF(CR30=22,BW30,0)+IF(CR31=22,BW31,0)+IF(CR32=22,BW32,0)+IF(CR33=22,BW33,0)+IF(CR34=22,BW34,0)+IF(CR35=22,BW35,0)+IF(CR36=22,BW36,0)+IF(CR37=22,BW37,0)+IF(CR38=22,BW38,0)+IF(CR39=22,BW39,0)+DK31</f>
        <v>#VALUE!</v>
      </c>
      <c r="DK31" s="98" t="e">
        <f>IF(CR40=22,BW40,0)+IF(CR41=22,BW41,0)+IF(CR42=22,BW42,0)+IF(CR43=22,BW43,0)+IF(CR44=22,BW44,0)+IF(CR45=22,BW45,0)+IF(CR46=22,BW46,0)+IF(CR47=22,BW47,0)+IF(CR48=22,BW48,0)+IF(CR49=22,BW49,0)+IF(CR50=22,BW50,0)+IF(CR51=22,BW51,0)+IF(CR52=22,BW52,0)+IF(CR53=22,BW53,0)+IF(CR54=22,BW54,0)+IF(CR55=22,BW55,0)+IF(CR56=22,BW56,0)+IF(CR57=22,BW57,0)+IF(CR58=22,BW58,0)+IF(CR59=22,BW59,0)+IF(CR60=22,BW60,0)+IF(CR61=22,BW61,0)+IF(CR62=22,BW62,0)+IF(CR63=22,BW63,0)+IF(CR64=22,BW64,0)+IF(CR65=22,BW65,0)+IF(CR66=22,BW66,0)+IF(CR67=22,BW67,0)+IF(CR68=22,BW68,0)+IF(CR69=22,BW69,0)</f>
        <v>#VALUE!</v>
      </c>
      <c r="DL31" s="98" t="e">
        <f>IF(CR10=22,BZ10,0)+IF(CR11=22,BZ11,0)+IF(CR12=22,BZ12,0)+IF(CR13=22,BZ13,0)+IF(CR14=22,BZ14,0)+IF(CR15=22,BZ15,0)+IF(CR16=22,BZ16,0)+IF(CR17=22,BZ17,0)+IF(CR18=22,BZ18,0)+IF(CR19=22,BZ19,0)+IF(CR20=22,BZ20,0)+IF(CR21=22,BZ21,0)+IF(CR22=22,BZ22,0)+IF(CR23=22,BZ23,0)+IF(CR24=22,BZ24,0)+IF(CR25=22,BZ25,0)+IF(CR26=22,BZ26,0)+IF(CR27=22,BZ27,0)+IF(CR28=22,BZ28,0)+IF(CR29=22,BZ29,0)+IF(CR30=22,BZ30,0)+IF(CR31=22,BZ31,0)+IF(CR32=22,BZ32,0)+IF(CR33=22,BZ33,0)+IF(CR34=22,BZ34,0)+IF(CR35=22,BZ35,0)+IF(CR36=22,BZ36,0)+IF(CR37=22,BZ37,0)+IF(CR38=22,BZ38,0)+IF(CR39=22,BZ39,0)+DM31</f>
        <v>#VALUE!</v>
      </c>
      <c r="DM31" s="98" t="e">
        <f>IF(CR40=22,BZ40,0)+IF(CR41=22,BZ41,0)+IF(CR42=22,BZ42,0)+IF(CR43=22,BZ43,0)+IF(CR44=22,BZ44,0)+IF(CR45=22,BZ45,0)+IF(CR46=22,BZ46,0)+IF(CR47=22,BZ47,0)+IF(CR48=22,BZ48,0)+IF(CR49=22,BZ49,0)+IF(CR50=22,BZ50,0)+IF(CR51=22,BZ51,0)+IF(CR52=22,BZ52,0)+IF(CR53=22,BZ53,0)+IF(CR54=22,BZ54,0)+IF(CR55=22,BZ55,0)+IF(CR56=22,BZ56,0)+IF(CR57=22,BZ57,0)+IF(CR58=22,BZ58,0)+IF(CR59=22,BZ59,0)+IF(CR60=22,BZ60,0)+IF(CR61=22,BZ61,0)+IF(CR62=22,BZ62,0)+IF(CR63=22,BZ63,0)+IF(CR64=22,BZ64,0)+IF(CR65=22,BZ65,0)+IF(CR66=22,BZ66,0)+IF(CR67=22,BZ67,0)+IF(CR68=22,BZ68,0)+IF(CR69=22,BZ69,0)</f>
        <v>#VALUE!</v>
      </c>
      <c r="DN31" s="98" t="e">
        <f>IF(CR10=22,CB10,0)+IF(CR11=22,CB11,0)+IF(CR12=22,CB12,0)+IF(CR13=22,CB13,0)+IF(CR14=22,CB14,0)+IF(CR15=22,CB15,0)+IF(CR16=22,CB16,0)+IF(CR17=22,CB17,0)+IF(CR18=22,CB18,0)+IF(CR19=22,CB19,0)+IF(CR20=22,CB20,0)+IF(CR21=22,CB21,0)+IF(CR22=22,CB22,0)+IF(CR23=22,CB23,0)+IF(CR24=22,CB24,0)+IF(CR25=22,CB25,0)+IF(CR26=22,CB26,0)+IF(CR27=22,CB27,0)+IF(CR28=22,CB28,0)+IF(CR29=22,CB29,0)+IF(CR30=22,CB30,0)+IF(CR31=22,CB31,0)+IF(CR32=22,CB32,0)+IF(CR33=22,CB33,0)+IF(CR34=22,CB34,0)+IF(CR35=22,CB35,0)+IF(CR36=22,CB36,0)+IF(CR37=22,CB37,0)+IF(CR38=22,CB38,0)+IF(CR39=22,CB39,0)+DO31</f>
        <v>#VALUE!</v>
      </c>
      <c r="DO31" s="98" t="e">
        <f>IF(CR40=22,CB40,0)+IF(CR41=22,CB41,0)+IF(CR42=22,CB42,0)+IF(CR43=22,CB43,0)+IF(CR44=22,CB44,0)+IF(CR45=22,CB45,0)+IF(CR46=22,CB46,0)+IF(CR47=22,CB47,0)+IF(CR48=22,CB48,0)+IF(CR49=22,CB49,0)+IF(CR50=22,CB50,0)+IF(CR51=22,CB51,0)+IF(CR52=22,CB52,0)+IF(CR53=22,CB53,0)+IF(CR54=22,CB54,0)+IF(CR55=22,CB55,0)+IF(CR56=22,CB56,0)+IF(CR57=22,CB57,0)+IF(CR58=22,CB58,0)+IF(CR59=22,CB59,0)+IF(CR60=22,CB60,0)+IF(CR61=22,CB61,0)+IF(CR62=22,CB62,0)+IF(CR63=22,CB63,0)+IF(CR64=22,CB64,0)+IF(CR65=22,CB65,0)+IF(CR66=22,CB66,0)+IF(CR67=22,CB67,0)+IF(CR68=22,CB68,0)+IF(CR69=22,CB69,0)</f>
        <v>#VALUE!</v>
      </c>
      <c r="DP31" s="98" t="e">
        <f>IF(CR10=22,CD10,0)+IF(CR11=22,CD11,0)+IF(CR12=22,CD12,0)+IF(CR13=22,CD13,0)+IF(CR14=22,CD14,0)+IF(CR15=22,CD15,0)+IF(CR16=22,CD16,0)+IF(CR17=22,CD17,0)+IF(CR18=22,CD18,0)+IF(CR19=22,CD19,0)+IF(CR20=22,CD20,0)+IF(CR21=22,CD21,0)+IF(CR22=22,CD22,0)+IF(CR23=22,CD23,0)+IF(CR24=22,CD24,0)+IF(CR25=22,CD25,0)+IF(CR26=22,CD26,0)+IF(CR27=22,CD27,0)+IF(CR28=22,CD28,0)+IF(CR29=22,CD29,0)+IF(CR30=22,CD30,0)+IF(CR31=22,CD31,0)+IF(CR32=22,CD32,0)+IF(CR33=22,CD33,0)+IF(CR34=22,CD34,0)+IF(CR35=22,CD35,0)+IF(CR36=22,CD36,0)+IF(CR37=22,CD37,0)+IF(CR38=22,CD38,0)+IF(CR39=22,CD39,0)+DQ31</f>
        <v>#VALUE!</v>
      </c>
      <c r="DQ31" s="98" t="e">
        <f>IF(CR40=22,CD40,0)+IF(CR41=22,CD41,0)+IF(CR42=22,CD42,0)+IF(CR43=22,CD43,0)+IF(CR44=22,CD44,0)+IF(CR45=22,CD45,0)+IF(CR46=22,CD46,0)+IF(CR47=22,CD47,0)+IF(CR48=22,CD48,0)+IF(CR49=22,CD49,0)+IF(CR50=22,CD50,0)+IF(CR51=22,CD51,0)+IF(CR52=22,CD52,0)+IF(CR53=22,CD53,0)+IF(CR54=22,CD54,0)+IF(CR55=22,CD55,0)+IF(CR56=22,CD56,0)+IF(CR57=22,CD57,0)+IF(CR58=22,CD58,0)+IF(CR59=22,CD59,0)+IF(CR60=22,CD60,0)+IF(CR61=22,CD61,0)+IF(CR62=22,CD62,0)+IF(CR63=22,CD63,0)+IF(CR64=22,CD64,0)+IF(CR65=22,CD65,0)+IF(CR66=22,CD66,0)+IF(CR67=22,CD67,0)+IF(CR68=22,CD68,0)+IF(CR69=22,CD69,0)</f>
        <v>#VALUE!</v>
      </c>
      <c r="DR31" s="98" t="e">
        <f>IF(CR10=22,CF10,0)+IF(CR11=22,CF11,0)+IF(CR12=22,CF12,0)+IF(CR13=22,CF13,0)+IF(CR14=22,CF14,0)+IF(CR15=22,CF15,0)+IF(CR16=22,CF16,0)+IF(CR17=22,CF17,0)+IF(CR18=22,CF18,0)+IF(CR19=22,CF19,0)+IF(CR20=22,CF20,0)+IF(CR21=22,CF21,0)+IF(CR22=22,CF22,0)+IF(CR23=22,CF23,0)+IF(CR24=22,CF24,0)+IF(CR25=22,CF25,0)+IF(CR26=22,CF26,0)+IF(CR27=22,CF27,0)+IF(CR28=22,CF28,0)+IF(CR29=22,CF29,0)+IF(CR30=22,CF30,0)+IF(CR31=22,CF31,0)+IF(CR32=22,CF32,0)+IF(CR33=22,CF33,0)+IF(CR34=22,CF34,0)+IF(CR35=22,CF35,0)+IF(CR36=22,CF36,0)+IF(CR37=22,CF37,0)+IF(CR38=22,CF38,0)+IF(CR39=22,CF39,0)+DS31</f>
        <v>#VALUE!</v>
      </c>
      <c r="DS31" s="98" t="e">
        <f>IF(CR40=22,CF40,0)+IF(CR41=22,CF41,0)+IF(CR42=22,CF42,0)+IF(CR43=22,CF43,0)+IF(CR44=22,CF44,0)+IF(CR45=22,CF45,0)+IF(CR46=22,CF46,0)+IF(CR47=22,CF47,0)+IF(CR48=22,CF48,0)+IF(CR49=22,CF49,0)+IF(CR50=22,CF50,0)+IF(CR51=22,CF51,0)+IF(CR52=22,CF52,0)+IF(CR53=22,CF53,0)+IF(CR54=22,CF54,0)+IF(CR55=22,CF55,0)+IF(CR56=22,CF56,0)+IF(CR57=22,CF57,0)+IF(CR58=22,CF58,0)+IF(CR59=22,CF59,0)+IF(CR60=22,CF60,0)+IF(CR61=22,CF61,0)+IF(CR62=22,CF62,0)+IF(CR63=22,CF63,0)+IF(CR64=22,CF64,0)+IF(CR65=22,CF65,0)+IF(CR66=22,CF66,0)+IF(CR67=22,CF67,0)+IF(CR68=22,CF68,0)+IF(CR69=22,CF69,0)</f>
        <v>#VALUE!</v>
      </c>
      <c r="DT31" s="98" t="e">
        <f>IF(CR10=22,CH10,0)+IF(CR11=22,CH11,0)+IF(CR12=22,CH12,0)+IF(CR13=22,CH13,0)+IF(CR14=22,CH14,0)+IF(CR15=22,CH15,0)+IF(CR16=22,CH16,0)+IF(CR17=22,CH17,0)+IF(CR18=22,CH18,0)+IF(CR19=22,CH19,0)+IF(CR20=22,CH20,0)+IF(CR21=22,CH21,0)+IF(CR22=22,CH22,0)+IF(CR23=22,CH23,0)+IF(CR24=22,CH24,0)+IF(CR25=22,CH25,0)+IF(CR26=22,CH26,0)+IF(CR27=22,CH27,0)+IF(CR28=22,CH28,0)+IF(CR29=22,CH29,0)+IF(CR30=22,CH30,0)+IF(CR31=22,CH31,0)+IF(CR32=22,CH32,0)+IF(CR33=22,CH33,0)+IF(CR34=22,CH34,0)+IF(CR35=22,CH35,0)+IF(CR36=22,CH36,0)+IF(CR37=22,CH37,0)+IF(CR38=22,CH38,0)+IF(CR39=22,CH39,0)+DU31</f>
        <v>#VALUE!</v>
      </c>
      <c r="DU31" s="98" t="e">
        <f>IF(CR40=22,CH40,0)+IF(CR41=22,CH41,0)+IF(CR42=22,CH42,0)+IF(CR43=22,CH43,0)+IF(CR44=22,CH44,0)+IF(CR45=22,CH45,0)+IF(CR46=22,CH46,0)+IF(CR47=22,CH47,0)+IF(CR48=22,CH48,0)+IF(CR49=22,CH49,0)+IF(CR50=22,CH50,0)+IF(CR51=22,CH51,0)+IF(CR52=22,CH52,0)+IF(CR53=22,CH53,0)+IF(CR54=22,CH54,0)+IF(CR55=22,CH55,0)+IF(CR56=22,CH56,0)+IF(CR57=22,CH57,0)+IF(CR58=22,CH58,0)+IF(CR59=22,CH59,0)+IF(CR60=22,CH60,0)+IF(CR61=22,CH61,0)+IF(CR62=22,CH62,0)+IF(CR63=22,CH63,0)+IF(CR64=22,CH64,0)+IF(CR65=22,CH65,0)+IF(CR66=22,CH66,0)+IF(CR67=22,CH67,0)+IF(CR68=22,CH68,0)+IF(CR69=22,CH69,0)</f>
        <v>#VALUE!</v>
      </c>
      <c r="DV31" s="98" t="e">
        <f>IF(CR10=22,CJ10,0)+IF(CR11=22,CJ11,0)+IF(CR12=22,CJ12,0)+IF(CR13=22,CJ13,0)+IF(CR14=22,CJ14,0)+IF(CR15=22,CJ15,0)+IF(CR16=22,CJ16,0)+IF(CR17=22,CJ17,0)+IF(CR18=22,CJ18,0)+IF(CR19=22,CJ19,0)+IF(CR20=22,CJ20,0)+IF(CR21=22,CJ21,0)+IF(CR22=22,CJ22,0)+IF(CR23=22,CJ23,0)+IF(CR24=22,CJ24,0)+IF(CR25=22,CJ25,0)+IF(CR26=22,CJ26,0)+IF(CR27=22,CJ27,0)+IF(CR28=22,CJ28,0)+IF(CR29=22,CJ29,0)+IF(CR30=22,CJ30,0)+IF(CR31=22,CJ31,0)+IF(CR32=22,CJ32,0)+IF(CR33=22,CJ33,0)+IF(CR34=22,CJ34,0)+IF(CR35=22,CJ35,0)+IF(CR36=22,CJ36,0)+IF(CR37=22,CJ37,0)+IF(CR38=22,CJ38,0)+IF(CR39=22,CJ39,0)+DW31</f>
        <v>#VALUE!</v>
      </c>
      <c r="DW31" s="99" t="e">
        <f>IF(CR40=22,CJ40,0)+IF(CR41=22,CJ41,0)+IF(CR42=22,CJ42,0)+IF(CR43=22,CJ43,0)+IF(CR44=22,CJ44,0)+IF(CR45=22,CJ45,0)+IF(CR46=22,CJ46,0)+IF(CR47=22,CJ47,0)+IF(CR48=22,CJ48,0)+IF(CR49=22,CJ49,0)+IF(CR50=22,CJ50,0)+IF(CR51=22,CJ51,0)+IF(CR52=22,CJ52,0)+IF(CR53=22,CJ53,0)+IF(CR54=22,CJ54,0)+IF(CR55=22,CJ55,0)+IF(CR56=22,CJ56,0)+IF(CR57=22,CJ57,0)+IF(CR58=22,CJ58,0)+IF(CR59=22,CJ59,0)+IF(CR60=22,CJ60,0)+IF(CR61=22,CJ61,0)+IF(CR62=22,CJ62,0)+IF(CR63=22,CJ63,0)+IF(CR64=22,CJ64,0)+IF(CR65=22,CJ65,0)+IF(CR66=22,CJ66,0)+IF(CR67=22,CJ67,0)+IF(CR68=22,CJ68,0)+IF(CR69=22,CJ69,0)</f>
        <v>#VALUE!</v>
      </c>
    </row>
    <row r="32" spans="1:127">
      <c r="A32" s="97" t="str">
        <f>[2]DB!A32</f>
        <v>Anderup</v>
      </c>
      <c r="B32" s="1">
        <f>[2]DB!B32</f>
        <v>3</v>
      </c>
      <c r="C32" s="1">
        <f>[2]DB!D32</f>
        <v>0</v>
      </c>
      <c r="D32" s="1">
        <f>IF(OR(Rækker!E31="Disket",I32&gt;5,C32=1),1,0)</f>
        <v>0</v>
      </c>
      <c r="E32" s="1">
        <f>[2]DB!F32</f>
        <v>0</v>
      </c>
      <c r="F32" s="1">
        <f>IF(OR(Rækker!E31="Udmeldt",E32=1),1,0)</f>
        <v>0</v>
      </c>
      <c r="G32" s="1">
        <f>[2]DB!I32</f>
        <v>0</v>
      </c>
      <c r="H32" s="1">
        <f>IF(Rækker!E31="MR",1,0)</f>
        <v>0</v>
      </c>
      <c r="I32" s="1">
        <f t="shared" si="10"/>
        <v>0</v>
      </c>
      <c r="J32" s="1">
        <f>[2]DB!L32</f>
        <v>0</v>
      </c>
      <c r="K32" s="1">
        <f>IF(Rækker!E31="Res",1,0)</f>
        <v>0</v>
      </c>
      <c r="L32" s="1">
        <f t="shared" si="11"/>
        <v>0</v>
      </c>
      <c r="M32" s="1" t="s">
        <v>90</v>
      </c>
      <c r="N32" s="100">
        <f>[2]DB!AZ32</f>
        <v>2</v>
      </c>
      <c r="O32" s="98" t="str">
        <f>[2]DB!BB32</f>
        <v>McCoist</v>
      </c>
      <c r="P32" s="1">
        <f>IF(O32=A31,B31,0)+IF(O32=A32,B32,0)+IF(O32=A33,B33,0)+IF(O32=A34,B34,0)+IF(O32=A35,B35,0)+IF(O32=A36,B36,0)+IF(O32=A37,B37,0)+IF(O32=A38,B38,0)+IF(O32=A39,B39,0)+IF(O32=A40,B40,0)+IF(O32=A41,B41,0)+IF(O32=A42,B42,0)+IF(O32=A43,B43,0)+IF(O32=A44,B44,0)+IF(O32=A45,B45,0)+IF(O32=A46,B46,0)+IF(O32=A47,B47,0)+IF(O32=A48,B48,0)+IF(O32=A49,B49,0)+IF(O32=A50,B50,0)</f>
        <v>39</v>
      </c>
      <c r="Q32" s="1">
        <f>[2]DB!BF32</f>
        <v>0</v>
      </c>
      <c r="R32" s="1">
        <f>IF(O32=A31,D31,0)+IF(O32=A32,D32,0)+IF(O32=A33,D33,0)+IF(O32=A34,D34,0)+IF(O32=A35,D35,0)+IF(O32=A36,D36,0)+IF(O32=A37,D37,0)+IF(O32=A38,D38,0)+IF(O32=A39,D39,0)+IF(O32=A40,D40,0)+IF(O32=A41,D41,0)+IF(O32=A42,D42,0)+IF(O32=A43,D43,0)+IF(O32=A44,D44,0)+IF(O32=A45,D45,0)+IF(O32=A46,D46,0)+IF(O32=A47,D47,0)+IF(O32=A48,D48,0)+IF(O32=A49,D49,0)+IF(O32=A50,D50,0)</f>
        <v>0</v>
      </c>
      <c r="S32" s="1">
        <f>[2]DB!BG32</f>
        <v>0</v>
      </c>
      <c r="T32" s="1">
        <f>IF(O32=A31,F31,0)+IF(O32=A32,F32,0)+IF(O32=A33,F33,0)+IF(O32=A34,F34,0)+IF(O32=A35,F35,0)+IF(O32=A36,F36,0)+IF(O32=A37,F37,0)+IF(O32=A38,F38,0)+IF(O32=A39,F39,0)+IF(O32=A40,F40,0)+IF(O32=A41,F41,0)+IF(O32=A42,F42,0)+IF(O32=A43,F43,0)+IF(O32=A44,F44,0)+IF(O32=A45,F45,0)+IF(O32=A46,F46,0)+IF(O32=A47,F47,0)+IF(O32=A48,F48,0)+IF(O32=A49,F49,0)+IF(O32=A50,F50,0)</f>
        <v>0</v>
      </c>
      <c r="U32" s="1">
        <f>[2]DB!BH32</f>
        <v>0</v>
      </c>
      <c r="V32" s="1">
        <f>IF(O32=A31,H31,0)+IF(O32=A32,H32,0)+IF(O32=A33,H33,0)+IF(O32=A34,H34,0)+IF(O32=A35,H35,0)+IF(O32=A36,H36,0)+IF(O32=A37,H37,0)+IF(O32=A38,H38,0)+IF(O32=A39,H39,0)+IF(O32=A40,H40,0)+IF(O32=A41,H41,0)+IF(O32=A42,H42,0)+IF(O32=A43,H43,0)+IF(O32=A44,H44,0)+IF(O32=A45,H45,0)+IF(O32=A46,H46,0)+IF(O32=A47,H47,0)+IF(O32=A48,H48,0)+IF(O32=A49,H49,0)+IF(O32=A50,H50,0)</f>
        <v>0</v>
      </c>
      <c r="W32" s="1">
        <f t="shared" si="12"/>
        <v>0</v>
      </c>
      <c r="X32" s="1">
        <f>[2]DB!BI32</f>
        <v>0</v>
      </c>
      <c r="Y32" s="1">
        <f>IF(O32=A31,K31,0)+IF(O32=A32,K32,0)+IF(O32=A33,K33,0)+IF(O32=A34,K34,0)+IF(O32=A35,K35,0)+IF(O32=A36,K36,0)+IF(O32=A37,K37,0)+IF(O32=A38,K38,0)+IF(O32=A39,K39,0)+IF(O32=A40,K40,0)+IF(O32=A41,K41,0)+IF(O32=A42,K42,0)+IF(O32=A43,K43,0)+IF(O32=A44,K44,0)+IF(O32=A45,K45,0)+IF(O32=A46,K46,0)+IF(O32=A47,K47,0)+IF(O32=A48,K48,0)+IF(O32=A49,K49,0)+IF(O32=A50,K50,0)</f>
        <v>0</v>
      </c>
      <c r="Z32" s="1">
        <f t="shared" si="13"/>
        <v>0</v>
      </c>
      <c r="AA32" s="1">
        <f>[2]DB!BJ32</f>
        <v>74</v>
      </c>
      <c r="AB32" s="1">
        <f>RANK(AA32,AA31:AA50,0)</f>
        <v>2</v>
      </c>
      <c r="AC32" s="1" t="str">
        <f>'2. Division'!H23</f>
        <v/>
      </c>
      <c r="AD32" s="1" t="e">
        <f t="shared" si="20"/>
        <v>#VALUE!</v>
      </c>
      <c r="AE32" s="1" t="e">
        <f>RANK(AD32,AD31:AD50,0)</f>
        <v>#VALUE!</v>
      </c>
      <c r="AF32" s="1">
        <f>[2]DB!BK32</f>
        <v>27</v>
      </c>
      <c r="AG32" s="1">
        <f>RANK(AF32,AF31:AF50,0)</f>
        <v>5</v>
      </c>
      <c r="AH32" s="1" t="str">
        <f>'2. Division'!H29</f>
        <v/>
      </c>
      <c r="AI32" s="1" t="e">
        <f t="shared" si="21"/>
        <v>#VALUE!</v>
      </c>
      <c r="AJ32" s="1" t="e">
        <f>RANK(AI32,AI31:AI50,0)</f>
        <v>#VALUE!</v>
      </c>
      <c r="AK32" s="1">
        <f>[2]DB!BL32</f>
        <v>98</v>
      </c>
      <c r="AL32" s="1">
        <f>RANK(AK32,AK31:AK50,0)</f>
        <v>2</v>
      </c>
      <c r="AM32" s="1" t="str">
        <f>'2. Division'!H35</f>
        <v/>
      </c>
      <c r="AN32" s="1" t="e">
        <f t="shared" si="22"/>
        <v>#VALUE!</v>
      </c>
      <c r="AO32" s="1" t="e">
        <f>RANK(AN32,AN31:AN50,0)</f>
        <v>#VALUE!</v>
      </c>
      <c r="AP32" s="1">
        <f t="shared" ref="AP32:AP50" si="23">AB32+AG32+AL32</f>
        <v>9</v>
      </c>
      <c r="AQ32" s="1" t="e">
        <f t="shared" ref="AQ32:AQ50" si="24">AE32+AJ32+AO32</f>
        <v>#VALUE!</v>
      </c>
      <c r="AR32" s="1">
        <f>[2]DB!BA32</f>
        <v>2</v>
      </c>
      <c r="AS32" s="1" t="e">
        <f>RANK(AQ32,AQ31:AQ50,1)+AT32</f>
        <v>#VALUE!</v>
      </c>
      <c r="AT32" s="1" t="e">
        <f>IF(AQ32=AQ31,IF(AD32=AD31,IF(AI32=AI31,IF(AN32=AN31,0,IF(AN32&lt;AN31,1,0)),IF(AI32&lt;AI31,1,0)),IF(AD32&lt;AD31,1,0)),0)+IF(AQ32=AQ32,IF(AD32=AD32,IF(AI32=AI32,IF(AN32=AN32,0,IF(AN32&lt;AN32,1,0)),IF(AI32&lt;AI32,1,0)),IF(AD32&lt;AD32,1,0)),0)+IF(AQ32=AQ33,IF(AD32=AD33,IF(AI32=AI33,IF(AN32=AN33,0,IF(AN32&lt;AN33,1,0)),IF(AI32&lt;AI33,1,0)),IF(AD32&lt;AD33,1,0)),0)+IF(AQ32=AQ34,IF(AD32=AD34,IF(AI32=AI34,IF(AN32=AN34,0,IF(AN32&lt;AN34,1,0)),IF(AI32&lt;AI34,1,0)),IF(AD32&lt;AD34,1,0)),0)+IF(AQ32=AQ35,IF(AD32=AD35,IF(AI32=AI35,IF(AN32=AN35,0,IF(AN32&lt;AN35,1,0)),IF(AI32&lt;AI35,1,0)),IF(AD32&lt;AD35,1,0)),0)+IF(AQ32=AQ36,IF(AD32=AD36,IF(AI32=AI36,IF(AN32=AN36,0,IF(AN32&lt;AN36,1,0)),IF(AI32&lt;AI36,1,0)),IF(AD32&lt;AD36,1,0)),0)+IF(AQ32=AQ37,IF(AD32=AD37,IF(AI32=AI37,IF(AN32=AN37,0,IF(AN32&lt;AN37,1,0)),IF(AI32&lt;AI37,1,0)),IF(AD32&lt;AD37,1,0)),0)+AU32+AV32</f>
        <v>#VALUE!</v>
      </c>
      <c r="AU32" s="1" t="e">
        <f>IF(AQ32=AQ38,IF(AD32=AD38,IF(AI32=AI38,IF(AN32=AN38,0,IF(AN32&lt;AN38,1,0)),IF(AI32&lt;AI38,1,0)),IF(AD32&lt;AD38,1,0)),0)+IF(AQ32=AQ39,IF(AD32=AD39,IF(AI32=AI39,IF(AN32=AN39,0,IF(AN32&lt;AN39,1,0)),IF(AI32&lt;AI39,1,0)),IF(AD32&lt;AD39,1,0)),0)+IF(AQ32=AQ40,IF(AD32=AD40,IF(AI32=AI40,IF(AN32=AN40,0,IF(AN32&lt;AN40,1,0)),IF(AI32&lt;AI40,1,0)),IF(AD32&lt;AD40,1,0)),0)+IF(AQ32=AQ41,IF(AD32=AD41,IF(AI32=AI41,IF(AN32=AN41,0,IF(AN32&lt;AN41,1,0)),IF(AI32&lt;AI41,1,0)),IF(AD32&lt;AD41,1,0)),0)+IF(AQ32=AQ42,IF(AD32=AD42,IF(AI32=AI42,IF(AN32=AN42,0,IF(AN32&lt;AN42,1,0)),IF(AI32&lt;AI42,1,0)),IF(AD32&lt;AD42,1,0)),0)+IF(AQ32=AQ43,IF(AD32=AD43,IF(AI32=AI43,IF(AN32=AN43,0,IF(AN32&lt;AN43,1,0)),IF(AI32&lt;AI43,1,0)),IF(AD32&lt;AD43,1,0)),0)+IF(AQ32=AQ44,IF(AD32=AD44,IF(AI32=AI44,IF(AN32=AN44,0,IF(AN32&lt;AN44,1,0)),IF(AI32&lt;AI44,1,0)),IF(AD32&lt;AD44,1,0)),0)</f>
        <v>#VALUE!</v>
      </c>
      <c r="AV32" s="1" t="e">
        <f>IF(AQ32=AQ45,IF(AD32=AD45,IF(AI32=AI45,IF(AN32=AN45,0,IF(AN32&lt;AN45,1,0)),IF(AI32&lt;AI45,1,0)),IF(AD32&lt;AD45,1,0)),0)+IF(AQ32=AQ46,IF(AD32=AD46,IF(AI32=AI46,IF(AN32=AN46,0,IF(AN32&lt;AN46,1,0)),IF(AI32&lt;AI46,1,0)),IF(AD32&lt;AD46,1,0)),0)+IF(AQ32=AQ47,IF(AD32=AD47,IF(AI32=AI47,IF(AN32=AN47,0,IF(AN32&lt;AN47,1,0)),IF(AI32&lt;AI47,1,0)),IF(AD32&lt;AD47,1,0)),0)+IF(AQ32=AQ48,IF(AD32=AD48,IF(AI32=AI48,IF(AN32=AN48,0,IF(AN32&lt;AN48,1,0)),IF(AI32&lt;AI48,1,0)),IF(AD32&lt;AD48,1,0)),0)+IF(AQ32=AQ49,IF(AD32=AD49,IF(AI32=AI49,IF(AN32=AN49,0,IF(AN32&lt;AN49,1,0)),IF(AI32&lt;AI49,1,0)),IF(AD32&lt;AD49,1,0)),0)+IF(AQ32=AQ50,IF(AD32=AD50,IF(AI32=AI50,IF(AN32=AN50,0,IF(AN32&lt;AN50,1,0)),IF(AI32&lt;AI50,1,0)),IF(AD32&lt;AD50,1,0)),0)</f>
        <v>#VALUE!</v>
      </c>
      <c r="AW32" s="1" t="e">
        <f>IF(AND(AS32=AS31,P32&gt;P31),1,0)+IF(AND(AS32=AS32,P32&gt;P32),1,0)+IF(AND(AS32=AS33,P32&gt;P33),1,0)+IF(AND(AS32=AS34,P32&gt;P34),1,0)+IF(AND(AS32=AS35,P32&gt;P35),1,0)+IF(AND(AS32=AS36,P32&gt;P36),1,0)+IF(AND(AS32=AS37,P32&gt;P37),1,0)+IF(AND(AS32=AS38,P32&gt;P38),1,0)+IF(AND(AS32=AS39,P32&gt;P39),1,0)+IF(AND(AS32=AS40,P32&gt;P40),1,0)+IF(AND(AS32=AS41,P32&gt;P41),1,0)+IF(AND(AS32=AS42,P32&gt;P42),1,0)+IF(AND(AS32=AS43,P32&gt;P43),1,0)+IF(AND(AS32=AS44,P32&gt;P44),1,0)+IF(AND(AS32=AS45,P32&gt;P45),1,0)+IF(AND(AS32=AS46,P32&gt;P46),1,0)+IF(AND(AS32=AS47,P32&gt;P47),1,0)+IF(AND(AS32=AS48,P32&gt;P48),1,0)+IF(AND(AS32=AS49,P32&gt;P49),1,0)+IF(AND(AS32=AS50,P32&gt;P50),1,0)+AS32</f>
        <v>#VALUE!</v>
      </c>
      <c r="AX32" s="1" t="e">
        <f t="shared" si="16"/>
        <v>#VALUE!</v>
      </c>
      <c r="AY32" s="1" t="e">
        <f>IF(OR(R32=1,T32=1),0,IF(RANK(AX32,AX10:AX71,0)=1,10,IF(RANK(AX32,AX10:AX71,0)=2,5,IF(RANK(AX32,AX10:AX71,0)=3,4,IF(RANK(AX32,AX10:AX71,0)=4,3,IF(RANK(AX32,AX10:AX71,0)=5,2,0))))))</f>
        <v>#VALUE!</v>
      </c>
      <c r="AZ32" s="100" t="e">
        <f>IF(AW31=2,AR31,0)+IF(AW32=2,AR32,0)+IF(AW33=2,AR33,0)+IF(AW34=2,AR34,0)+IF(AW35=2,AR35,0)+IF(AW36=2,AR36,0)+IF(AW37=2,AR37,0)+IF(AW38=2,AR38,0)+IF(AW39=2,AR39,0)+IF(AW40=2,AR40,0)+IF(AW41=2,AR41,0)+IF(AW42=2,AR42,0)+IF(AW43=2,AR43,0)+IF(AW44=2,AR44,0)+IF(AW45=2,AR45,0)+IF(AW46=2,AR46,0)+IF(AW47=2,AR47,0)+IF(AW48=2,AR48,0)+IF(AW49=2,AR49,0)+IF(AW50=2,AR50,0)</f>
        <v>#VALUE!</v>
      </c>
      <c r="BA32" s="98" t="e">
        <f>IF(AW31=2,AS31,0)+IF(AW32=2,AS32,0)+IF(AW33=2,AS33,0)+IF(AW34=2,AS34,0)+IF(AW35=2,AS35,0)+IF(AW36=2,AS36,0)+IF(AW37=2,AS37,0)+IF(AW38=2,AS38,0)+IF(AW39=2,AS39,0)+IF(AW40=2,AS40,0)+IF(AW41=2,AS41,0)+IF(AW42=2,AS42,0)+IF(AW43=2,AS43,0)+IF(AW44=2,AS44,0)+IF(AW45=2,AS45,0)+IF(AW46=2,AS46,0)+IF(AW47=2,AS47,0)+IF(AW48=2,AS48,0)+IF(AW49=2,AS49,0)+IF(AW50=2,AS50,0)</f>
        <v>#VALUE!</v>
      </c>
      <c r="BB32" s="98" t="e">
        <f>IF(AW31=2,O31,IF(AW32=2,O32,IF(AW33=2,O33,IF(AW34=2,O34,IF(AW35=2,O35,IF(AW36=2,O36,IF(AW37=2,O37,BC32)))))))</f>
        <v>#VALUE!</v>
      </c>
      <c r="BC32" s="98" t="e">
        <f>IF(AW38=2,O38,IF(AW39=2,O39,IF(AW40=2,O40,IF(AW41=2,O41,IF(AW42=2,O42,IF(AW43=2,O43,IF(AW44=2,O44,BD32)))))))</f>
        <v>#VALUE!</v>
      </c>
      <c r="BD32" s="98" t="e">
        <f>IF(AW45=2,O45,IF(AW46=2,O46,IF(AW47=2,O47,IF(AW48=2,O48,IF(AW49=2,O49,IF(AW50=2,O50,""))))))</f>
        <v>#VALUE!</v>
      </c>
      <c r="BE32" s="98" t="e">
        <f>IF(AW31=2,P31,0)+IF(AW32=2,P32,0)+IF(AW33=2,P33,0)+IF(AW34=2,P34,0)+IF(AW35=2,P35,0)+IF(AW36=2,P36,0)+IF(AW37=2,P37,0)+IF(AW38=2,P38,0)+IF(AW39=2,P39,0)+IF(AW40=2,P40,0)+IF(AW41=2,P41,0)+IF(AW42=2,P42,0)+IF(AW43=2,P43,0)+IF(AW44=2,P44,0)+IF(AW45=2,P45,0)+IF(AW46=2,P46,0)+IF(AW47=2,P47,0)+IF(AW48=2,P48,0)+IF(AW49=2,P49,0)+IF(AW50=2,P50,0)</f>
        <v>#VALUE!</v>
      </c>
      <c r="BF32" s="98" t="e">
        <f>IF(AW31=2,R31,0)+IF(AW32=2,R32,0)+IF(AW33=2,R33,0)+IF(AW34=2,R34,0)+IF(AW35=2,R35,0)+IF(AW36=2,R36,0)+IF(AW37=2,R37,0)+IF(AW38=2,R38,0)+IF(AW39=2,R39,0)+IF(AW40=2,R40,0)+IF(AW41=2,R41,0)+IF(AW42=2,R42,0)+IF(AW43=2,R43,0)+IF(AW44=2,R44,0)+IF(AW45=2,R45,0)+IF(AW46=2,R46,0)+IF(AW47=2,R47,0)+IF(AW48=2,R48,0)+IF(AW49=2,R49,0)+IF(AW50=2,R50,0)</f>
        <v>#VALUE!</v>
      </c>
      <c r="BG32" s="98" t="e">
        <f>IF(AW31=2,T31,0)+IF(AW32=2,T32,0)+IF(AW33=2,T33,0)+IF(AW34=2,T34,0)+IF(AW35=2,T35,0)+IF(AW36=2,T36,0)+IF(AW37=2,T37,0)+IF(AW38=2,T38,0)+IF(AW39=2,T39,0)+IF(AW40=2,T40,0)+IF(AW41=2,T41,0)+IF(AW42=2,T42,0)+IF(AW43=2,T43,0)+IF(AW44=2,T44,0)+IF(AW45=2,T45,0)+IF(AW46=2,T46,0)+IF(AW47=2,T47,0)+IF(AW48=2,T48,0)+IF(AW49=2,T49,0)+IF(AW50=2,T50,0)</f>
        <v>#VALUE!</v>
      </c>
      <c r="BH32" s="98" t="e">
        <f>IF(AW31=2,W31,0)+IF(AW32=2,W32,0)+IF(AW33=2,W33,0)+IF(AW34=2,W34,0)+IF(AW35=2,W35,0)+IF(AW36=2,W36,0)+IF(AW37=2,W37,0)+IF(AW38=2,W38,0)+IF(AW39=2,W39,0)+IF(AW40=2,W40,0)+IF(AW41=2,W41,0)+IF(AW42=2,W42,0)+IF(AW43=2,W43,0)+IF(AW44=2,W44,0)+IF(AW45=2,W45,0)+IF(AW46=2,W46,0)+IF(AW47=2,W47,0)+IF(AW48=2,W48,0)+IF(AW49=2,W49,0)+IF(AW50=2,W50,0)</f>
        <v>#VALUE!</v>
      </c>
      <c r="BI32" s="98" t="e">
        <f>IF(AW31=2,Z31,0)+IF(AW32=2,Z32,0)+IF(AW33=2,Z33,0)+IF(AW34=2,Z34,0)+IF(AW35=2,Z35,0)+IF(AW36=2,Z36,0)+IF(AW37=2,Z37,0)+IF(AW38=2,Z38,0)+IF(AW39=2,Z39,0)+IF(AW40=2,Z40,0)+IF(AW41=2,Z41,0)+IF(AW42=2,Z42,0)+IF(AW43=2,Z43,0)+IF(AW44=2,Z44,0)+IF(AW45=2,Z45,0)+IF(AW46=2,Z46,0)+IF(AW47=2,Z47,0)+IF(AW48=2,Z48,0)+IF(AW49=2,Z49,0)+IF(AW50=2,Z50,0)</f>
        <v>#VALUE!</v>
      </c>
      <c r="BJ32" s="98" t="e">
        <f>IF(AW31=2,AD31,0)+IF(AW32=2,AD32,0)+IF(AW33=2,AD33,0)+IF(AW34=2,AD34,0)+IF(AW35=2,AD35,0)+IF(AW36=2,AD36,0)+IF(AW37=2,AD37,0)+IF(AW38=2,AD38,0)+IF(AW39=2,AD39,0)+IF(AW40=2,AD40,0)+IF(AW41=2,AD41,0)+IF(AW42=2,AD42,0)+IF(AW43=2,AD43,0)+IF(AW44=2,AD44,0)+IF(AW45=2,AD45,0)+IF(AW46=2,AD46,0)+IF(AW47=2,AD47,0)+IF(AW48=2,AD48,0)+IF(AW49=2,AD49,0)+IF(AW50=2,AD50,0)</f>
        <v>#VALUE!</v>
      </c>
      <c r="BK32" s="98" t="e">
        <f>IF(AW31=2,AI31,0)+IF(AW32=2,AI32,0)+IF(AW33=2,AI33,0)+IF(AW34=2,AI34,0)+IF(AW35=2,AI35,0)+IF(AW36=2,AI36,0)+IF(AW37=2,AI37,0)+IF(AW38=2,AI38,0)+IF(AW39=2,AI39,0)+IF(AW40=2,AI40,0)+IF(AW41=2,AI41,0)+IF(AW42=2,AI42,0)+IF(AW43=2,AI43,0)+IF(AW44=2,AI44,0)+IF(AW45=2,AI45,0)+IF(AW46=2,AI46,0)+IF(AW47=2,AI47,0)+IF(AW48=2,AI48,0)+IF(AW49=2,AI49,0)+IF(AW50=2,AI50,0)</f>
        <v>#VALUE!</v>
      </c>
      <c r="BL32" s="99" t="e">
        <f>IF(AW31=2,AN31,0)+IF(AW32=2,AN32,0)+IF(AW33=2,AN33,0)+IF(AW34=2,AN34,0)+IF(AW35=2,AN35,0)+IF(AW36=2,AN36,0)+IF(AW37=2,AN37,0)+IF(AW38=2,AN38,0)+IF(AW39=2,AN39,0)+IF(AW40=2,AN40,0)+IF(AW41=2,AN41,0)+IF(AW42=2,AN42,0)+IF(AW43=2,AN43,0)+IF(AW44=2,AN44,0)+IF(AW45=2,AN45,0)+IF(AW46=2,AN46,0)+IF(AW47=2,AN47,0)+IF(AW48=2,AN48,0)+IF(AW49=2,AN49,0)+IF(AW50=2,AN50,0)</f>
        <v>#VALUE!</v>
      </c>
      <c r="BM32" s="98" t="str">
        <f>[2]DB!CX32</f>
        <v>Zico</v>
      </c>
      <c r="BN32" s="98">
        <f>IF(BM32=O10,P10,0)+IF(BM32=O11,P11,0)+IF(BM32=O12,P12,0)+IF(BM32=O13,P13,0)+IF(BM32=O14,P14,0)+IF(BM32=O15,P15,0)+IF(BM32=O16,P16,0)+IF(BM32=O17,P17,0)+IF(BM32=O18,P18,0)+IF(BM32=O19,P19,0)+IF(BM32=O20,P20,0)+IF(BM32=O21,P21,0)+IF(BM32=O22,P22,0)+IF(BM32=O23,P23,0)+IF(BM32=O24,P24,0)+IF(BM32=O25,P25,0)+IF(BM32=O26,P26,0)+IF(BM32=O27,P27,0)+IF(BM32=O28,P28,0)+IF(BM32=O29,P29,0)+IF(BM32=O31,P31,0)+IF(BM32=O32,P32,0)+IF(BM32=O33,P33,0)+IF(BM32=O34,P34,0)+IF(BM32=O35,P35,0)+IF(BM32=O36,P36,0)+IF(BM32=O37,P37,0)+IF(BM32=O38,P38,0)+IF(BM32=O39,P39,0)+IF(BM32=O40,P40,0)+BO32</f>
        <v>59</v>
      </c>
      <c r="BO32" s="98">
        <f>IF(BM32=O41,P41,0)+IF(BM32=O42,P42,0)+IF(BM32=O43,P43,0)+IF(BM32=O44,P44,0)+IF(BM32=O45,P45,0)+IF(BM32=O46,P46,0)+IF(BM32=O47,P47,0)+IF(BM32=O48,P48,0)+IF(BM32=O49,P49,0)+IF(BM32=O50,P50,0)+IF(BM32=O52,P52,0)+IF(BM32=O53,P53,0)+IF(BM32=O54,P54,0)+IF(BM32=O55,P55,0)+IF(BM32=O56,P56,0)+IF(BM32=O57,P57,0)+IF(BM32=O58,P58,0)+IF(BM32=O59,P59,0)+IF(BM32=O60,P60,0)+IF(BM32=O61,P61,0)+IF(BM32=O62,P62,0)+IF(BM32=O63,P63,0)+IF(BM32=O64,P64,0)+IF(BM32=O65,P65,0)+IF(BM32=O66,P66,0)+IF(BM32=O67,P67,0)+IF(BM32=O68,P68,0)+IF(BM32=O69,P69,0)+IF(BM32=O70,P70,0)+IF(BM32=O71,P71,0)</f>
        <v>0</v>
      </c>
      <c r="BP32" s="98">
        <f>[2]DB!DF32</f>
        <v>0</v>
      </c>
      <c r="BQ32" s="98">
        <f>IF(BM32=O10,R10,0)+IF(BM32=O11,R11,0)+IF(BM32=O12,R12,0)+IF(BM32=O13,R13,0)+IF(BM32=O14,R14,0)+IF(BM32=O15,R15,0)+IF(BM32=O16,R16,0)+IF(BM32=O17,R17,0)+IF(BM32=O18,R18,0)+IF(BM32=O19,R19,0)+IF(BM32=O20,R20,0)+IF(BM32=O21,R21,0)+IF(BM32=O22,R22,0)+IF(BM32=O23,R23,0)+IF(BM32=O24,R24,0)+IF(BM32=O25,R25,0)+IF(BM32=O26,R26,0)+IF(BM32=O27,R27,0)+IF(BM32=O28,R28,0)+IF(BM32=O29,R29,0)+IF(BM32=O31,R31,0)+IF(BM32=O32,R32,0)+IF(BM32=O33,R33,0)+IF(BM32=O34,R34,0)+IF(BM32=O35,R35,0)+IF(BM32=O36,R36,0)+IF(BM32=O37,R37,0)+IF(BM32=O38,R38,0)+IF(BM32=O39,R39,0)+IF(BM32=O40,R40,0)+BR32</f>
        <v>0</v>
      </c>
      <c r="BR32" s="98">
        <f>IF(BM32=O41,R41,0)+IF(BM32=O42,R42,0)+IF(BM32=O43,R43,0)+IF(BM32=O44,R44,0)+IF(BM32=O45,R45,0)+IF(BM32=O46,R46,0)+IF(BM32=O47,R47,0)+IF(BM32=O48,R48,0)+IF(BM32=O49,R49,0)+IF(BM32=O50,R50,0)+IF(BM32=O52,R52,0)+IF(BM32=O53,R53,0)+IF(BM32=O54,R54,0)+IF(BM32=O55,R55,0)+IF(BM32=O56,R56,0)+IF(BM32=O57,R57,0)+IF(BM32=O58,R58,0)+IF(BM32=O59,R59,0)+IF(BM32=O60,R60,0)+IF(BM32=O61,R61,0)+IF(BM32=O62,R62,0)+IF(BM32=O63,R63,0)+IF(BM32=O64,R64,0)+IF(BM32=O65,R65,0)+IF(BM32=O66,R66,0)+IF(BM32=O67,R67,0)+IF(BM32=O68,R68,0)+IF(BM32=O69,R69,0)+IF(BM32=O70,R70,0)+IF(BM32=O71,R71,0)</f>
        <v>0</v>
      </c>
      <c r="BS32" s="98">
        <v>0</v>
      </c>
      <c r="BT32" s="98">
        <f>IF(BM32=O10,T10,0)+IF(BM32=O11,T11,0)+IF(BM32=O12,T12,0)+IF(BM32=O13,T13,0)+IF(BM32=O14,T14,0)+IF(BM32=O15,T15,0)+IF(BM32=O16,T16,0)+IF(BM32=O17,T17,0)+IF(BM32=O18,T18,0)+IF(BM32=O19,T19,0)+IF(BM32=O20,T20,0)+IF(BM32=O21,T21,0)+IF(BM32=O22,T22,0)+IF(BM32=O23,T23,0)+IF(BM32=O24,T24,0)+IF(BM32=O25,T25,0)+IF(BM32=O26,T26,0)+IF(BM32=O27,T27,0)+IF(BM32=O28,T28,0)+IF(BM32=O29,T29,0)+IF(BM32=O31,T31,0)+IF(BM32=O32,T32,0)+IF(BM32=O33,T33,0)+IF(BM32=O34,T34,0)+IF(BM32=O35,T35,0)+IF(BM32=O36,T36,0)+IF(BM32=O37,T37,0)+IF(BM32=O38,T38,0)+IF(BM32=O39,T39,0)+IF(BM32=O40,T40,0)+BU32</f>
        <v>0</v>
      </c>
      <c r="BU32" s="98">
        <f>IF(BM32=O41,T41,0)+IF(BM32=O42,T42,0)+IF(BM32=O43,T43,0)+IF(BM32=O44,T44,0)+IF(BM32=O45,T45,0)+IF(BM32=O46,T46,0)+IF(BM32=O47,T47,0)+IF(BM32=O48,T48,0)+IF(BM32=O49,T49,0)+IF(BM32=O50,T50,0)+IF(BM32=O52,T52,0)+IF(BM32=O53,T53,0)+IF(BM32=O54,T54,0)+IF(BM32=O55,T55,0)+IF(BM32=O56,T56,0)+IF(BM32=O57,T57,0)+IF(BM32=O58,T58,0)+IF(BM32=O59,T59,0)+IF(BM32=O60,T60,0)+IF(BM32=O61,T61,0)+IF(BM32=O62,T62,0)+IF(BM32=O63,T63,0)+IF(BM32=O64,T64,0)+IF(BM32=O65,T65,0)+IF(BM32=O66,T66,0)+IF(BM32=O67,T67,0)+IF(BM32=O68,T68,0)+IF(BM32=O69,T69,0)+IF(BM32=O70,T70,0)+IF(BM32=O71,T71,0)</f>
        <v>0</v>
      </c>
      <c r="BV32" s="98">
        <f>[2]DB!DJ32</f>
        <v>0</v>
      </c>
      <c r="BW32" s="98" t="e">
        <f>IF(AND(BQ32=0,BT32=0),IF(BM32=O10,AY10,0)+IF(BM32=O11,AY11,0)+IF(BM32=O12,AY12,0)+IF(BM32=O13,AY13,0)+IF(BM32=O14,AY14,0)+IF(BM32=O15,AY15,0)+IF(BM32=O16,AY16,0)+IF(BM32=O17,AY17,0)+IF(BM32=O18,AY18,0)+IF(BM32=O19,AY19,0)+IF(BM32=O20,AY20,0)+IF(BM32=O21,AY21,0)+IF(BM32=O22,AY22,0)+IF(BM32=O23,AY23,0)+IF(BM32=O24,AY24,0)+IF(BM32=O25,AY25,0)+IF(BM32=O26,AY26,0)+IF(BM32=O27,AY27,0)+IF(BM32=O28,AY28,0)+IF(BM32=O29,AY29,0)+IF(BM32=O31,AY31,0)+IF(BM32=O32,AY32,0)+IF(BM32=O33,AY33,0)+IF(BM32=O34,AY34,0)+IF(BM32=O35,AY35,0)+IF(BM32=O36,AY36,0)+IF(BM32=O37,AY37,0)+IF(BM32=O38,AY38,0)+IF(BM32=O39,AY39,0)+IF(BM32=O40,AY40,0)+BX32,0)</f>
        <v>#VALUE!</v>
      </c>
      <c r="BX32" s="98">
        <f>IF(BM32=O41,AY41,0)+IF(BM32=O42,AY42,0)+IF(BM32=O43,AY43,0)+IF(BM32=O44,AY44,0)+IF(BM32=O45,AY45,0)+IF(BM32=O46,AY46,0)+IF(BM32=O47,AY47,0)+IF(BM32=O48,AY48,0)+IF(BM32=O49,AY49,0)+IF(BM32=O50,AY50,0)+IF(BM32=O52,AY52,0)+IF(BM32=O53,AY53,0)+IF(BM32=O54,AY54,0)+IF(BM32=O55,AY55,0)+IF(BM32=O56,AY56,0)+IF(BM32=O57,AY57,0)+IF(BM32=O58,AY58,0)+IF(BM32=O59,AY59,0)+IF(BM32=O60,AY60,0)+IF(BM32=O61,AY61,0)+IF(BM32=O62,AY62,0)+IF(BM32=O63,AY63,0)+IF(BM32=O64,AY64,0)+IF(BM32=O65,AY65,0)+IF(BM32=O66,AY66,0)+IF(BM32=O67,AY67,0)+IF(BM32=O68,AY68,0)+IF(BM32=O69,AY69,0)+IF(BM32=O70,AY70,0)+IF(BM32=O71,AY71,0)</f>
        <v>0</v>
      </c>
      <c r="BY32" s="98">
        <f>[2]DB!DL32</f>
        <v>0</v>
      </c>
      <c r="BZ32" s="98" t="e">
        <f t="shared" si="4"/>
        <v>#VALUE!</v>
      </c>
      <c r="CA32" s="98">
        <f>[2]DB!DN32</f>
        <v>0</v>
      </c>
      <c r="CB32" s="98" t="e">
        <f t="shared" si="5"/>
        <v>#VALUE!</v>
      </c>
      <c r="CC32" s="98">
        <f>[2]DB!DP32</f>
        <v>2</v>
      </c>
      <c r="CD32" s="98" t="e">
        <f t="shared" si="6"/>
        <v>#VALUE!</v>
      </c>
      <c r="CE32" s="98">
        <f>[2]DB!DR32</f>
        <v>1</v>
      </c>
      <c r="CF32" s="98" t="e">
        <f t="shared" si="7"/>
        <v>#VALUE!</v>
      </c>
      <c r="CG32" s="98">
        <f>[2]DB!DT32</f>
        <v>0</v>
      </c>
      <c r="CH32" s="98" t="e">
        <f t="shared" si="8"/>
        <v>#VALUE!</v>
      </c>
      <c r="CI32" s="98">
        <f>[2]DB!DV32</f>
        <v>11</v>
      </c>
      <c r="CJ32" s="98" t="e">
        <f t="shared" si="17"/>
        <v>#VALUE!</v>
      </c>
      <c r="CK32" s="98" t="e">
        <f t="shared" si="18"/>
        <v>#VALUE!</v>
      </c>
      <c r="CL32" s="98" t="e">
        <f>RANK(CJ32,CJ10:CJ69,0)</f>
        <v>#VALUE!</v>
      </c>
      <c r="CM32" s="98" t="e">
        <f>IF(AND(CL32=CL10,CK32&lt;CK10),1,0)+IF(AND(CL32=CL11,CK32&lt;CK11),1,0)+IF(AND(CL32=CL12,CK32&lt;CK12),1,0)+IF(AND(CL32=CL13,CK32&lt;CK13),1,0)+IF(AND(CL32=CL14,CK32&lt;CK14),1,0)+IF(AND(CL32=CL15,CK32&lt;CK15),1,0)+IF(AND(CL32=CL16,CK32&lt;CK16),1,0)+IF(AND(CL32=CL17,CK32&lt;CK17),1,0)+IF(AND(CL32=CL18,CK32&lt;CK18),1,0)+IF(AND(CL32=CL19,CK32&lt;CK19),1,0)+IF(AND(CL32=CL20,CK32&lt;CK20),1,0)+IF(AND(CL32=CL21,CK32&lt;CK21),1,0)+IF(AND(CL32=CL22,CK32&lt;CK22),1,0)+IF(AND(CL32=CL23,CK32&lt;CK23),1,0)+IF(AND(CL32=CL24,CK32&lt;CK24),1,0)+IF(AND(CL32=CL25,CK32&lt;CK25),1,0)+IF(AND(CL32=CL26,CK32&lt;CK26),1,0)+IF(AND(CL32=CL27,CK32&lt;CK27),1,0)+IF(AND(CL32=CL28,CK32&lt;CK28),1,0)+IF(AND(CL32=CL29,CK32&lt;CK29),1,0)+CN32+CO32</f>
        <v>#VALUE!</v>
      </c>
      <c r="CN32" s="98" t="e">
        <f>IF(AND(CL32=CL30,CK32&lt;CK30),1,0)+IF(AND(CL32=CL31,CK32&lt;CK31),1,0)+IF(AND(CL32=CL32,CK32&lt;CK32),1,0)+IF(AND(CL32=CL33,CK32&lt;CK33),1,0)+IF(AND(CL32=CL34,CK32&lt;CK34),1,0)+IF(AND(CL32=CL35,CK32&lt;CK35),1,0)+IF(AND(CL32=CL36,CK32&lt;CK36),1,0)+IF(AND(CL32=CL37,CK32&lt;CK37),1,0)+IF(AND(CL32=CL38,CK32&lt;CK38),1,0)+IF(AND(CL32=CL39,CK32&lt;CK39),1,0)+IF(AND(CL32=CL40,CK32&lt;CK40),1,0)+IF(AND(CL32=CL41,CK32&lt;CK41),1,0)+IF(AND(CL32=CL42,CK32&lt;CK42),1,0)+IF(AND(CL32=CL43,CK32&lt;CK43),1,0)+IF(AND(CL32=CL44,CK32&lt;CK44),1,0)+IF(AND(CL32=CL45,CK32&lt;CK45),1,0)+IF(AND(CL32=CL46,CK32&lt;CK46),1,0)+IF(AND(CL32=CL47,CK32&lt;CK47),1,0)+IF(AND(CL32=CL48,CK32&lt;CK48),1,0)+IF(AND(CL32=CL49,CK32&lt;CK49),1,0)</f>
        <v>#VALUE!</v>
      </c>
      <c r="CO32" s="98" t="e">
        <f>IF(AND(CL32=CL50,CK32&lt;CK50),1,0)+IF(AND(CL32=CL51,CK32&lt;CK51),1,0)+IF(AND(CL32=CL52,CK32&lt;CK52),1,0)+IF(AND(CL32=CL53,CK32&lt;CK53),1,0)+IF(AND(CL32=CL54,CK32&lt;CK54),1,0)+IF(AND(CL32=CL55,CK32&lt;CK55),1,0)+IF(AND(CL32=CL56,CK32&lt;CK56),1,0)+IF(AND(CL32=CL57,CK32&lt;CK57),1,0)+IF(AND(CL32=CL58,CK32&lt;CK58),1,0)+IF(AND(CL32=CL59,CK32&lt;CK59),1,0)+IF(AND(CL32=CL60,CK32&lt;CK60),1,0)+IF(AND(CL32=CL61,CK32&lt;CK61),1,0)+IF(AND(CL32=CL62,CK32&lt;CK62),1,0)+IF(AND(CL32=CL63,CK32&lt;CK63),1,0)+IF(AND(CL32=CL64,CK32&lt;CK64),1,0)+IF(AND(CL32=CL65,CK32&lt;CK65),1,0)+IF(AND(CL32=CL66,CK32&lt;CK66),1,0)+IF(AND(CL32=CL67,CK32&lt;CK67),1,0)+IF(AND(CL32=CL68,CK32&lt;CK68),1,0)+IF(AND(CL32=CL69,CK32&lt;CK69),1,0)</f>
        <v>#VALUE!</v>
      </c>
      <c r="CP32" s="98">
        <f>[2]DB!CV32</f>
        <v>22</v>
      </c>
      <c r="CQ32" s="98" t="e">
        <f t="shared" si="9"/>
        <v>#VALUE!</v>
      </c>
      <c r="CR32" s="98" t="e">
        <f t="shared" si="19"/>
        <v>#VALUE!</v>
      </c>
      <c r="CS32" s="98" t="e">
        <f>IF(AND(CQ32=CQ10,BN32&gt;BN10),1,0)+IF(AND(CQ32=CQ11,BN32&gt;BN11),1,0)+IF(AND(CQ32=CQ12,BN32&gt;BN12),1,0)+IF(AND(CQ32=CQ13,BN32&gt;BN13),1,0)+IF(AND(CQ32=CQ14,BN32&gt;BN14),1,0)+IF(AND(CQ32=CQ15,BN32&gt;BN15),1,0)+IF(AND(CQ32=CQ16,BN32&gt;BN16),1,0)+IF(AND(CQ32=CQ17,BN32&gt;BN17),1,0)+IF(AND(CQ32=CQ18,BN32&gt;BN18),1,0)+IF(AND(CQ32=CQ19,BN32&gt;BN19),1,0)+IF(AND(CQ32=CQ20,BN32&gt;BN20),1,0)+IF(AND(CQ32=CQ21,BN32&gt;BN21),1,0)+IF(AND(CQ32=CQ22,BN32&gt;BN22),1,0)+IF(AND(CQ32=CQ23,BN32&gt;BN23),1,0)+IF(AND(CQ32=CQ24,BN32&gt;BN24),1,0)+IF(AND(CQ32=CQ25,BN32&gt;BN25),1,0)+IF(AND(CQ32=CQ26,BN32&gt;BN26),1,0)+IF(AND(CQ32=CQ27,BN32&gt;BN27),1,0)+IF(AND(CQ32=CQ28,BN32&gt;BN28),1,0)+IF(AND(CQ32=CQ29,BN32&gt;BN29),1,0)+CT32+CU32</f>
        <v>#VALUE!</v>
      </c>
      <c r="CT32" s="98" t="e">
        <f>IF(AND(CQ32=CQ30,BN32&gt;BN30),1,0)+IF(AND(CQ32=CQ31,BN32&gt;BN31),1,0)+IF(AND(CQ32=CQ32,BN32&gt;BN32),1,0)+IF(AND(CQ32=CQ33,BN32&gt;BN33),1,0)+IF(AND(CQ32=CQ34,BN32&gt;BN34),1,0)+IF(AND(CQ32=CQ35,BN32&gt;BN35),1,0)+IF(AND(CQ32=CQ36,BN32&gt;BN36),1,0)+IF(AND(CQ32=CQ37,BN32&gt;BN37),1,0)+IF(AND(CQ32=CQ38,BN32&gt;BN38),1,0)+IF(AND(CQ32=CQ39,BN32&gt;BN39),1,0)+IF(AND(CQ32=CQ40,BN32&gt;BN40),1,0)+IF(AND(CQ32=CQ41,BN32&gt;BN41),1,0)+IF(AND(CQ32=CQ42,BN32&gt;BN42),1,0)+IF(AND(CQ32=CQ43,BN32&gt;BN43),1,0)+IF(AND(CQ32=CQ44,BN32&gt;BN44),1,0)+IF(AND(CQ32=CQ45,BN32&gt;BN45),1,0)+IF(AND(CQ32=CQ46,BN32&gt;BN46),1,0)+IF(AND(CQ32=CQ47,BN32&gt;BN47),1,0)+IF(AND(CQ32=CQ48,BN32&gt;BN48),1,0)+IF(AND(CQ32=CQ49,BN32&gt;BN49),1,0)</f>
        <v>#VALUE!</v>
      </c>
      <c r="CU32" s="99" t="e">
        <f>IF(AND(CQ32=CQ50,BN32&gt;BN50),1,0)+IF(AND(CQ32=CQ51,BN32&gt;BN51),1,0)+IF(AND(CQ32=CQ52,BN32&gt;BN52),1,0)+IF(AND(CQ32=CQ53,BN32&gt;BN53),1,0)+IF(AND(CQ32=CQ54,BN32&gt;BN54),1,0)+IF(AND(CQ32=CQ55,BN32&gt;BN55),1,0)+IF(AND(CQ32=CQ56,BN32&gt;BN56),1,0)+IF(AND(CQ32=CQ57,BN32&gt;BN57),1,0)+IF(AND(CQ32=CQ58,BN32&gt;BN58),1,0)+IF(AND(CQ32=CQ59,BN32&gt;BN59),1,0)+IF(AND(CQ32=CQ60,BN32&gt;BN60),1,0)+IF(AND(CQ32=CQ61,BN32&gt;BN61),1,0)+IF(AND(CQ32=CQ62,BN32&gt;BN62),1,0)+IF(AND(CQ32=CQ63,BN32&gt;BN63),1,0)+IF(AND(CQ32=CQ64,BN32&gt;BN64),1,0)+IF(AND(CQ32=CQ65,BN32&gt;BN65),1,0)+IF(AND(CQ32=CQ66,BN32&gt;BN66),1,0)+IF(AND(CQ32=CQ67,BN32&gt;BN67),1,0)+IF(AND(CQ32=CQ68,BN32&gt;BN68),1,0)+IF(AND(CQ32=CQ69,BN32&gt;BN69),1,0)</f>
        <v>#VALUE!</v>
      </c>
      <c r="CV32" s="100" t="e">
        <f>IF(CR10=23,CQ10,0)+IF(CR11=23,CQ11,0)+IF(CR12=23,CQ12,0)+IF(CR13=23,CQ13,0)+IF(CR14=23,CQ14,0)+IF(CR15=23,CQ15,0)+IF(CR16=23,CQ16,0)+IF(CR17=23,CQ17,0)+IF(CR18=23,CQ18,0)+IF(CR19=23,CQ19,0)+IF(CR20=23,CQ20,0)+IF(CR21=23,CQ21,0)+IF(CR22=23,CQ22,0)+IF(CR23=23,CQ23,0)+IF(CR24=23,CQ24,0)+IF(CR25=23,CQ25,0)+IF(CR26=23,CQ26,0)+IF(CR27=23,CQ27,0)+IF(CR28=23,CQ28,0)+IF(CR29=23,CQ29,0)+IF(CR30=23,CQ30,0)+IF(CR31=23,CQ31,0)+IF(CR32=23,CQ32,0)+IF(CR33=23,CQ33,0)+IF(CR34=23,CQ34,0)+IF(CR35=23,CQ35,0)+IF(CR36=23,CQ36,0)+IF(CR37=23,CQ37,0)+IF(CR38=23,CQ38,0)+IF(CR39=23,CQ39,0)+CW32</f>
        <v>#VALUE!</v>
      </c>
      <c r="CW32" s="98" t="e">
        <f>IF(CR40=23,CQ40,0)+IF(CR41=23,CQ41,0)+IF(CR42=23,CQ42,0)+IF(CR43=23,CQ43,0)+IF(CR44=23,CQ44,0)+IF(CR45=23,CQ45,0)+IF(CR46=23,CQ46,0)+IF(CR47=23,CQ47,0)+IF(CR48=23,CQ48,0)+IF(CR49=23,CQ49,0)+IF(CR50=23,CQ50,0)+IF(CR51=23,CQ51,0)+IF(CR52=23,CQ52,0)+IF(CR53=23,CQ53,0)+IF(CR54=23,CQ54,0)+IF(CR55=23,CQ55,0)+IF(CR56=23,CQ56,0)+IF(CR57=23,CQ57,0)+IF(CR58=23,CQ58,0)+IF(CR59=23,CQ59,0)+IF(CR60=23,CQ60,0)+IF(CR61=23,CQ61,0)+IF(CR62=23,CQ62,0)+IF(CR63=23,CQ63,0)+IF(CR64=23,CQ64,0)+IF(CR65=23,CQ65,0)+IF(CR66=23,CQ66,0)+IF(CR67=23,CQ67,0)+IF(CR68=23,CQ68,0)+IF(CR69=23,CQ69,0)</f>
        <v>#VALUE!</v>
      </c>
      <c r="CX32" s="98" t="e">
        <f>IF(CR10=23,BM10,IF(CR11=23,BM11,IF(CR12=23,BM12,IF(CR13=23,BM13,IF(CR14=23,BM14,IF(CR15=23,BM15,IF(CR16=23,BM16,IF(CR17=23,BM17,CY32))))))))</f>
        <v>#VALUE!</v>
      </c>
      <c r="CY32" s="98" t="e">
        <f>IF(CR18=23,BM18,IF(CR19=23,BM19,IF(CR20=23,BM20,IF(CR21=23,BM21,IF(CR22=23,BM22,IF(CR23=23,BM23,IF(CR24=23,BM24,IF(CR25=23,BM25,CZ32))))))))</f>
        <v>#VALUE!</v>
      </c>
      <c r="CZ32" s="98" t="e">
        <f>IF(CR26=23,BM26,IF(CR27=23,BM27,IF(CR28=23,BM28,IF(CR29=23,BM29,IF(CR30=23,BM30,IF(CR31=23,BM31,IF(CR32=23,BM32,IF(CR33=23,BM33,DA32))))))))</f>
        <v>#VALUE!</v>
      </c>
      <c r="DA32" s="98" t="e">
        <f>IF(CR34=23,BM34,IF(CR35=23,BM35,IF(CR36=23,BM36,IF(CR37=23,BM37,IF(CR38=23,BM38,IF(CR39=23,BM39,IF(CR40=23,BM40,IF(CR41=23,BM41,DB32))))))))</f>
        <v>#VALUE!</v>
      </c>
      <c r="DB32" s="98" t="e">
        <f>IF(CR42=23,BM42,IF(CR43=23,BM43,IF(CR44=23,BM44,IF(CR45=23,BM45,IF(CR46=23,BM46,IF(CR47=23,BM47,IF(CR48=23,BM48,IF(CR49=23,BM49,DC32))))))))</f>
        <v>#VALUE!</v>
      </c>
      <c r="DC32" s="98" t="e">
        <f>IF(CR50=23,BM50,IF(CR51=23,BM51,IF(CR52=23,BM52,IF(CR53=23,BM53,IF(CR54=23,BM54,IF(CR55=23,BM55,IF(CR56=23,BM56,IF(CR57=23,BM57,DD32))))))))</f>
        <v>#VALUE!</v>
      </c>
      <c r="DD32" s="98" t="e">
        <f>IF(CR58=23,BM58,IF(CR59=23,BM59,IF(CR60=23,BM60,IF(CR61=23,BM61,IF(CR62=23,BM62,IF(CR63=23,BM63,IF(CR64=23,BM64,IF(CR65=23,BM65,DE32))))))))</f>
        <v>#VALUE!</v>
      </c>
      <c r="DE32" s="98" t="e">
        <f>IF(CR66=23,BM66,IF(CR67=23,BM67,IF(CR68=23,BM68,BM69)))</f>
        <v>#VALUE!</v>
      </c>
      <c r="DF32" s="98" t="e">
        <f>IF(CR10=23,BQ10,0)+IF(CR11=23,BQ11,0)+IF(CR12=23,BQ12,0)+IF(CR13=23,BQ13,0)+IF(CR14=23,BQ14,0)+IF(CR15=23,BQ15,0)+IF(CR16=23,BQ16,0)+IF(CR17=23,BQ17,0)+IF(CR18=23,BQ18,0)+IF(CR19=23,BQ19,0)+IF(CR20=23,BQ20,0)+IF(CR21=23,BQ21,0)+IF(CR22=23,BQ22,0)+IF(CR23=23,BQ23,0)+IF(CR24=23,BQ24,0)+IF(CR25=23,BQ25,0)+IF(CR26=23,BQ26,0)+IF(CR27=23,BQ27,0)+IF(CR28=23,BQ28,0)+IF(CR29=23,BQ29,0)+IF(CR30=23,BQ30,0)+IF(CR31=23,BQ31,0)+IF(CR32=23,BQ32,0)+IF(CR33=23,BQ33,0)+IF(CR34=23,BQ34,0)+IF(CR35=23,BQ35,0)+IF(CR36=23,BQ36,0)+IF(CR37=23,BQ37,0)+IF(CR38=23,BQ38,0)+IF(CR39=23,BQ39,0)+DG32</f>
        <v>#VALUE!</v>
      </c>
      <c r="DG32" s="98" t="e">
        <f>IF(CR40=23,BQ40,0)+IF(CR41=23,BQ41,0)+IF(CR42=23,BQ42,0)+IF(CR43=23,BQ43,0)+IF(CR44=23,BQ44,0)+IF(CR45=23,BQ45,0)+IF(CR46=23,BQ46,0)+IF(CR47=23,BQ47,0)+IF(CR48=23,BQ48,0)+IF(CR49=23,BQ49,0)+IF(CR50=23,BQ50,0)+IF(CR51=23,BQ51,0)+IF(CR52=23,BQ52,0)+IF(CR53=23,BQ53,0)+IF(CR54=23,BQ54,0)+IF(CR55=23,BQ55,0)+IF(CR56=23,BQ56,0)+IF(CR57=23,BQ57,0)+IF(CR58=23,BQ58,0)+IF(CR59=23,BQ59,0)+IF(CR60=23,BQ60,0)+IF(CR61=23,BQ61,0)+IF(CR62=23,BQ62,0)+IF(CR63=23,BQ63,0)+IF(CR64=23,BQ64,0)+IF(CR65=23,BQ65,0)+IF(CR66=23,BQ66,0)+IF(CR67=23,BQ67,0)+IF(CR68=23,BQ68,0)+IF(CR69=23,BQ69,0)</f>
        <v>#VALUE!</v>
      </c>
      <c r="DH32" s="98" t="e">
        <f>IF(CR10=23,BT10,0)+IF(CR11=23,BT11,0)+IF(CR12=23,BT12,0)+IF(CR13=23,BT13,0)+IF(CR14=23,BT14,0)+IF(CR15=23,BT15,0)+IF(CR16=23,BT16,0)+IF(CR17=23,BT17,0)+IF(CR18=23,BT18,0)+IF(CR19=23,BT19,0)+IF(CR20=23,BT20,0)+IF(CR21=23,BT21,0)+IF(CR22=23,BT22,0)+IF(CR23=23,BT23,0)+IF(CR24=23,BT24,0)+IF(CR25=23,BT25,0)+IF(CR26=23,BT26,0)+IF(CR27=23,BT27,0)+IF(CR28=23,BT28,0)+IF(CR29=23,BT29,0)+IF(CR30=23,BT30,0)+IF(CR31=23,BT31,0)+IF(CR32=23,BT32,0)+IF(CR33=23,BT33,0)+IF(CR34=23,BT34,0)+IF(CR35=23,BT35,0)+IF(CR36=23,BT36,0)+IF(CR37=23,BT37,0)+IF(CR38=23,BT38,0)+IF(CR39=23,BT39,0)+DI32</f>
        <v>#VALUE!</v>
      </c>
      <c r="DI32" s="98" t="e">
        <f>IF(CR40=23,BT40,0)+IF(CR41=23,BT41,0)+IF(CR42=23,BT42,0)+IF(CR43=23,BT43,0)+IF(CR44=23,BT44,0)+IF(CR45=23,BT45,0)+IF(CR46=23,BT46,0)+IF(CR47=23,BT47,0)+IF(CR48=23,BT48,0)+IF(CR49=23,BT49,0)+IF(CR50=23,BT50,0)+IF(CR51=23,BT51,0)+IF(CR52=23,BT52,0)+IF(CR53=23,BT53,0)+IF(CR54=23,BT54,0)+IF(CR55=23,BT55,0)+IF(CR56=23,BT56,0)+IF(CR57=23,BT57,0)+IF(CR58=23,BT58,0)+IF(CR59=23,BT59,0)+IF(CR60=23,BT60,0)+IF(CR61=23,BT61,0)+IF(CR62=23,BT62,0)+IF(CR63=23,BT63,0)+IF(CR64=23,BT64,0)+IF(CR65=23,BT65,0)+IF(CR66=23,BT66,0)+IF(CR67=23,BT67,0)+IF(CR68=23,BT68,0)+IF(CR69=23,BT69,0)</f>
        <v>#VALUE!</v>
      </c>
      <c r="DJ32" s="98" t="e">
        <f>IF(CR10=23,BW10,0)+IF(CR11=23,BW11,0)+IF(CR12=23,BW12,0)+IF(CR13=23,BW13,0)+IF(CR14=23,BW14,0)+IF(CR15=23,BW15,0)+IF(CR16=23,BW16,0)+IF(CR17=23,BW17,0)+IF(CR18=23,BW18,0)+IF(CR19=23,BW19,0)+IF(CR20=23,BW20,0)+IF(CR21=23,BW21,0)+IF(CR22=23,BW22,0)+IF(CR23=23,BW23,0)+IF(CR24=23,BW24,0)+IF(CR25=23,BW25,0)+IF(CR26=23,BW26,0)+IF(CR27=23,BW27,0)+IF(CR28=23,BW28,0)+IF(CR29=23,BW29,0)+IF(CR30=23,BW30,0)+IF(CR31=23,BW31,0)+IF(CR32=23,BW32,0)+IF(CR33=23,BW33,0)+IF(CR34=23,BW34,0)+IF(CR35=23,BW35,0)+IF(CR36=23,BW36,0)+IF(CR37=23,BW37,0)+IF(CR38=23,BW38,0)+IF(CR39=23,BW39,0)+DK32</f>
        <v>#VALUE!</v>
      </c>
      <c r="DK32" s="98" t="e">
        <f>IF(CR40=23,BW40,0)+IF(CR41=23,BW41,0)+IF(CR42=23,BW42,0)+IF(CR43=23,BW43,0)+IF(CR44=23,BW44,0)+IF(CR45=23,BW45,0)+IF(CR46=23,BW46,0)+IF(CR47=23,BW47,0)+IF(CR48=23,BW48,0)+IF(CR49=23,BW49,0)+IF(CR50=23,BW50,0)+IF(CR51=23,BW51,0)+IF(CR52=23,BW52,0)+IF(CR53=23,BW53,0)+IF(CR54=23,BW54,0)+IF(CR55=23,BW55,0)+IF(CR56=23,BW56,0)+IF(CR57=23,BW57,0)+IF(CR58=23,BW58,0)+IF(CR59=23,BW59,0)+IF(CR60=23,BW60,0)+IF(CR61=23,BW61,0)+IF(CR62=23,BW62,0)+IF(CR63=23,BW63,0)+IF(CR64=23,BW64,0)+IF(CR65=23,BW65,0)+IF(CR66=23,BW66,0)+IF(CR67=23,BW67,0)+IF(CR68=23,BW68,0)+IF(CR69=23,BW69,0)</f>
        <v>#VALUE!</v>
      </c>
      <c r="DL32" s="98" t="e">
        <f>IF(CR10=23,BZ10,0)+IF(CR11=23,BZ11,0)+IF(CR12=23,BZ12,0)+IF(CR13=23,BZ13,0)+IF(CR14=23,BZ14,0)+IF(CR15=23,BZ15,0)+IF(CR16=23,BZ16,0)+IF(CR17=23,BZ17,0)+IF(CR18=23,BZ18,0)+IF(CR19=23,BZ19,0)+IF(CR20=23,BZ20,0)+IF(CR21=23,BZ21,0)+IF(CR22=23,BZ22,0)+IF(CR23=23,BZ23,0)+IF(CR24=23,BZ24,0)+IF(CR25=23,BZ25,0)+IF(CR26=23,BZ26,0)+IF(CR27=23,BZ27,0)+IF(CR28=23,BZ28,0)+IF(CR29=23,BZ29,0)+IF(CR30=23,BZ30,0)+IF(CR31=23,BZ31,0)+IF(CR32=23,BZ32,0)+IF(CR33=23,BZ33,0)+IF(CR34=23,BZ34,0)+IF(CR35=23,BZ35,0)+IF(CR36=23,BZ36,0)+IF(CR37=23,BZ37,0)+IF(CR38=23,BZ38,0)+IF(CR39=23,BZ39,0)+DM32</f>
        <v>#VALUE!</v>
      </c>
      <c r="DM32" s="98" t="e">
        <f>IF(CR40=23,BZ40,0)+IF(CR41=23,BZ41,0)+IF(CR42=23,BZ42,0)+IF(CR43=23,BZ43,0)+IF(CR44=23,BZ44,0)+IF(CR45=23,BZ45,0)+IF(CR46=23,BZ46,0)+IF(CR47=23,BZ47,0)+IF(CR48=23,BZ48,0)+IF(CR49=23,BZ49,0)+IF(CR50=23,BZ50,0)+IF(CR51=23,BZ51,0)+IF(CR52=23,BZ52,0)+IF(CR53=23,BZ53,0)+IF(CR54=23,BZ54,0)+IF(CR55=23,BZ55,0)+IF(CR56=23,BZ56,0)+IF(CR57=23,BZ57,0)+IF(CR58=23,BZ58,0)+IF(CR59=23,BZ59,0)+IF(CR60=23,BZ60,0)+IF(CR61=23,BZ61,0)+IF(CR62=23,BZ62,0)+IF(CR63=23,BZ63,0)+IF(CR64=23,BZ64,0)+IF(CR65=23,BZ65,0)+IF(CR66=23,BZ66,0)+IF(CR67=23,BZ67,0)+IF(CR68=23,BZ68,0)+IF(CR69=23,BZ69,0)</f>
        <v>#VALUE!</v>
      </c>
      <c r="DN32" s="98" t="e">
        <f>IF(CR10=23,CB10,0)+IF(CR11=23,CB11,0)+IF(CR12=23,CB12,0)+IF(CR13=23,CB13,0)+IF(CR14=23,CB14,0)+IF(CR15=23,CB15,0)+IF(CR16=23,CB16,0)+IF(CR17=23,CB17,0)+IF(CR18=23,CB18,0)+IF(CR19=23,CB19,0)+IF(CR20=23,CB20,0)+IF(CR21=23,CB21,0)+IF(CR22=23,CB22,0)+IF(CR23=23,CB23,0)+IF(CR24=23,CB24,0)+IF(CR25=23,CB25,0)+IF(CR26=23,CB26,0)+IF(CR27=23,CB27,0)+IF(CR28=23,CB28,0)+IF(CR29=23,CB29,0)+IF(CR30=23,CB30,0)+IF(CR31=23,CB31,0)+IF(CR32=23,CB32,0)+IF(CR33=23,CB33,0)+IF(CR34=23,CB34,0)+IF(CR35=23,CB35,0)+IF(CR36=23,CB36,0)+IF(CR37=23,CB37,0)+IF(CR38=23,CB38,0)+IF(CR39=23,CB39,0)+DO32</f>
        <v>#VALUE!</v>
      </c>
      <c r="DO32" s="98" t="e">
        <f>IF(CR40=23,CB40,0)+IF(CR41=23,CB41,0)+IF(CR42=23,CB42,0)+IF(CR43=23,CB43,0)+IF(CR44=23,CB44,0)+IF(CR45=23,CB45,0)+IF(CR46=23,CB46,0)+IF(CR47=23,CB47,0)+IF(CR48=23,CB48,0)+IF(CR49=23,CB49,0)+IF(CR50=23,CB50,0)+IF(CR51=23,CB51,0)+IF(CR52=23,CB52,0)+IF(CR53=23,CB53,0)+IF(CR54=23,CB54,0)+IF(CR55=23,CB55,0)+IF(CR56=23,CB56,0)+IF(CR57=23,CB57,0)+IF(CR58=23,CB58,0)+IF(CR59=23,CB59,0)+IF(CR60=23,CB60,0)+IF(CR61=23,CB61,0)+IF(CR62=23,CB62,0)+IF(CR63=23,CB63,0)+IF(CR64=23,CB64,0)+IF(CR65=23,CB65,0)+IF(CR66=23,CB66,0)+IF(CR67=23,CB67,0)+IF(CR68=23,CB68,0)+IF(CR69=23,CB69,0)</f>
        <v>#VALUE!</v>
      </c>
      <c r="DP32" s="98" t="e">
        <f>IF(CR10=23,CD10,0)+IF(CR11=23,CD11,0)+IF(CR12=23,CD12,0)+IF(CR13=23,CD13,0)+IF(CR14=23,CD14,0)+IF(CR15=23,CD15,0)+IF(CR16=23,CD16,0)+IF(CR17=23,CD17,0)+IF(CR18=23,CD18,0)+IF(CR19=23,CD19,0)+IF(CR20=23,CD20,0)+IF(CR21=23,CD21,0)+IF(CR22=23,CD22,0)+IF(CR23=23,CD23,0)+IF(CR24=23,CD24,0)+IF(CR25=23,CD25,0)+IF(CR26=23,CD26,0)+IF(CR27=23,CD27,0)+IF(CR28=23,CD28,0)+IF(CR29=23,CD29,0)+IF(CR30=23,CD30,0)+IF(CR31=23,CD31,0)+IF(CR32=23,CD32,0)+IF(CR33=23,CD33,0)+IF(CR34=23,CD34,0)+IF(CR35=23,CD35,0)+IF(CR36=23,CD36,0)+IF(CR37=23,CD37,0)+IF(CR38=23,CD38,0)+IF(CR39=23,CD39,0)+DQ32</f>
        <v>#VALUE!</v>
      </c>
      <c r="DQ32" s="98" t="e">
        <f>IF(CR40=23,CD40,0)+IF(CR41=23,CD41,0)+IF(CR42=23,CD42,0)+IF(CR43=23,CD43,0)+IF(CR44=23,CD44,0)+IF(CR45=23,CD45,0)+IF(CR46=23,CD46,0)+IF(CR47=23,CD47,0)+IF(CR48=23,CD48,0)+IF(CR49=23,CD49,0)+IF(CR50=23,CD50,0)+IF(CR51=23,CD51,0)+IF(CR52=23,CD52,0)+IF(CR53=23,CD53,0)+IF(CR54=23,CD54,0)+IF(CR55=23,CD55,0)+IF(CR56=23,CD56,0)+IF(CR57=23,CD57,0)+IF(CR58=23,CD58,0)+IF(CR59=23,CD59,0)+IF(CR60=23,CD60,0)+IF(CR61=23,CD61,0)+IF(CR62=23,CD62,0)+IF(CR63=23,CD63,0)+IF(CR64=23,CD64,0)+IF(CR65=23,CD65,0)+IF(CR66=23,CD66,0)+IF(CR67=23,CD67,0)+IF(CR68=23,CD68,0)+IF(CR69=23,CD69,0)</f>
        <v>#VALUE!</v>
      </c>
      <c r="DR32" s="98" t="e">
        <f>IF(CR10=23,CF10,0)+IF(CR11=23,CF11,0)+IF(CR12=23,CF12,0)+IF(CR13=23,CF13,0)+IF(CR14=23,CF14,0)+IF(CR15=23,CF15,0)+IF(CR16=23,CF16,0)+IF(CR17=23,CF17,0)+IF(CR18=23,CF18,0)+IF(CR19=23,CF19,0)+IF(CR20=23,CF20,0)+IF(CR21=23,CF21,0)+IF(CR22=23,CF22,0)+IF(CR23=23,CF23,0)+IF(CR24=23,CF24,0)+IF(CR25=23,CF25,0)+IF(CR26=23,CF26,0)+IF(CR27=23,CF27,0)+IF(CR28=23,CF28,0)+IF(CR29=23,CF29,0)+IF(CR30=23,CF30,0)+IF(CR31=23,CF31,0)+IF(CR32=23,CF32,0)+IF(CR33=23,CF33,0)+IF(CR34=23,CF34,0)+IF(CR35=23,CF35,0)+IF(CR36=23,CF36,0)+IF(CR37=23,CF37,0)+IF(CR38=23,CF38,0)+IF(CR39=23,CF39,0)+DS32</f>
        <v>#VALUE!</v>
      </c>
      <c r="DS32" s="98" t="e">
        <f>IF(CR40=23,CF40,0)+IF(CR41=23,CF41,0)+IF(CR42=23,CF42,0)+IF(CR43=23,CF43,0)+IF(CR44=23,CF44,0)+IF(CR45=23,CF45,0)+IF(CR46=23,CF46,0)+IF(CR47=23,CF47,0)+IF(CR48=23,CF48,0)+IF(CR49=23,CF49,0)+IF(CR50=23,CF50,0)+IF(CR51=23,CF51,0)+IF(CR52=23,CF52,0)+IF(CR53=23,CF53,0)+IF(CR54=23,CF54,0)+IF(CR55=23,CF55,0)+IF(CR56=23,CF56,0)+IF(CR57=23,CF57,0)+IF(CR58=23,CF58,0)+IF(CR59=23,CF59,0)+IF(CR60=23,CF60,0)+IF(CR61=23,CF61,0)+IF(CR62=23,CF62,0)+IF(CR63=23,CF63,0)+IF(CR64=23,CF64,0)+IF(CR65=23,CF65,0)+IF(CR66=23,CF66,0)+IF(CR67=23,CF67,0)+IF(CR68=23,CF68,0)+IF(CR69=23,CF69,0)</f>
        <v>#VALUE!</v>
      </c>
      <c r="DT32" s="98" t="e">
        <f>IF(CR10=23,CH10,0)+IF(CR11=23,CH11,0)+IF(CR12=23,CH12,0)+IF(CR13=23,CH13,0)+IF(CR14=23,CH14,0)+IF(CR15=23,CH15,0)+IF(CR16=23,CH16,0)+IF(CR17=23,CH17,0)+IF(CR18=23,CH18,0)+IF(CR19=23,CH19,0)+IF(CR20=23,CH20,0)+IF(CR21=23,CH21,0)+IF(CR22=23,CH22,0)+IF(CR23=23,CH23,0)+IF(CR24=23,CH24,0)+IF(CR25=23,CH25,0)+IF(CR26=23,CH26,0)+IF(CR27=23,CH27,0)+IF(CR28=23,CH28,0)+IF(CR29=23,CH29,0)+IF(CR30=23,CH30,0)+IF(CR31=23,CH31,0)+IF(CR32=23,CH32,0)+IF(CR33=23,CH33,0)+IF(CR34=23,CH34,0)+IF(CR35=23,CH35,0)+IF(CR36=23,CH36,0)+IF(CR37=23,CH37,0)+IF(CR38=23,CH38,0)+IF(CR39=23,CH39,0)+DU32</f>
        <v>#VALUE!</v>
      </c>
      <c r="DU32" s="98" t="e">
        <f>IF(CR40=23,CH40,0)+IF(CR41=23,CH41,0)+IF(CR42=23,CH42,0)+IF(CR43=23,CH43,0)+IF(CR44=23,CH44,0)+IF(CR45=23,CH45,0)+IF(CR46=23,CH46,0)+IF(CR47=23,CH47,0)+IF(CR48=23,CH48,0)+IF(CR49=23,CH49,0)+IF(CR50=23,CH50,0)+IF(CR51=23,CH51,0)+IF(CR52=23,CH52,0)+IF(CR53=23,CH53,0)+IF(CR54=23,CH54,0)+IF(CR55=23,CH55,0)+IF(CR56=23,CH56,0)+IF(CR57=23,CH57,0)+IF(CR58=23,CH58,0)+IF(CR59=23,CH59,0)+IF(CR60=23,CH60,0)+IF(CR61=23,CH61,0)+IF(CR62=23,CH62,0)+IF(CR63=23,CH63,0)+IF(CR64=23,CH64,0)+IF(CR65=23,CH65,0)+IF(CR66=23,CH66,0)+IF(CR67=23,CH67,0)+IF(CR68=23,CH68,0)+IF(CR69=23,CH69,0)</f>
        <v>#VALUE!</v>
      </c>
      <c r="DV32" s="98" t="e">
        <f>IF(CR10=23,CJ10,0)+IF(CR11=23,CJ11,0)+IF(CR12=23,CJ12,0)+IF(CR13=23,CJ13,0)+IF(CR14=23,CJ14,0)+IF(CR15=23,CJ15,0)+IF(CR16=23,CJ16,0)+IF(CR17=23,CJ17,0)+IF(CR18=23,CJ18,0)+IF(CR19=23,CJ19,0)+IF(CR20=23,CJ20,0)+IF(CR21=23,CJ21,0)+IF(CR22=23,CJ22,0)+IF(CR23=23,CJ23,0)+IF(CR24=23,CJ24,0)+IF(CR25=23,CJ25,0)+IF(CR26=23,CJ26,0)+IF(CR27=23,CJ27,0)+IF(CR28=23,CJ28,0)+IF(CR29=23,CJ29,0)+IF(CR30=23,CJ30,0)+IF(CR31=23,CJ31,0)+IF(CR32=23,CJ32,0)+IF(CR33=23,CJ33,0)+IF(CR34=23,CJ34,0)+IF(CR35=23,CJ35,0)+IF(CR36=23,CJ36,0)+IF(CR37=23,CJ37,0)+IF(CR38=23,CJ38,0)+IF(CR39=23,CJ39,0)+DW32</f>
        <v>#VALUE!</v>
      </c>
      <c r="DW32" s="99" t="e">
        <f>IF(CR40=23,CJ40,0)+IF(CR41=23,CJ41,0)+IF(CR42=23,CJ42,0)+IF(CR43=23,CJ43,0)+IF(CR44=23,CJ44,0)+IF(CR45=23,CJ45,0)+IF(CR46=23,CJ46,0)+IF(CR47=23,CJ47,0)+IF(CR48=23,CJ48,0)+IF(CR49=23,CJ49,0)+IF(CR50=23,CJ50,0)+IF(CR51=23,CJ51,0)+IF(CR52=23,CJ52,0)+IF(CR53=23,CJ53,0)+IF(CR54=23,CJ54,0)+IF(CR55=23,CJ55,0)+IF(CR56=23,CJ56,0)+IF(CR57=23,CJ57,0)+IF(CR58=23,CJ58,0)+IF(CR59=23,CJ59,0)+IF(CR60=23,CJ60,0)+IF(CR61=23,CJ61,0)+IF(CR62=23,CJ62,0)+IF(CR63=23,CJ63,0)+IF(CR64=23,CJ64,0)+IF(CR65=23,CJ65,0)+IF(CR66=23,CJ66,0)+IF(CR67=23,CJ67,0)+IF(CR68=23,CJ68,0)+IF(CR69=23,CJ69,0)</f>
        <v>#VALUE!</v>
      </c>
    </row>
    <row r="33" spans="1:127">
      <c r="A33" s="97" t="str">
        <f>[2]DB!A33</f>
        <v>Cottee</v>
      </c>
      <c r="B33" s="1">
        <f>[2]DB!B33</f>
        <v>9</v>
      </c>
      <c r="C33" s="1">
        <f>[2]DB!D33</f>
        <v>0</v>
      </c>
      <c r="D33" s="1">
        <f>IF(OR(Rækker!H31="Disket",I33&gt;5,C33=1),1,0)</f>
        <v>0</v>
      </c>
      <c r="E33" s="1">
        <f>[2]DB!F33</f>
        <v>0</v>
      </c>
      <c r="F33" s="1">
        <f>IF(OR(Rækker!H31="Udmeldt",E33=1),1,0)</f>
        <v>0</v>
      </c>
      <c r="G33" s="1">
        <f>[2]DB!I33</f>
        <v>0</v>
      </c>
      <c r="H33" s="1">
        <f>IF(Rækker!H31="MR",1,0)</f>
        <v>0</v>
      </c>
      <c r="I33" s="1">
        <f t="shared" si="10"/>
        <v>0</v>
      </c>
      <c r="J33" s="1">
        <f>[2]DB!L33</f>
        <v>0</v>
      </c>
      <c r="K33" s="1">
        <f>IF(Rækker!H31="Res",1,0)</f>
        <v>0</v>
      </c>
      <c r="L33" s="1">
        <f t="shared" si="11"/>
        <v>0</v>
      </c>
      <c r="M33" s="1" t="s">
        <v>90</v>
      </c>
      <c r="N33" s="100">
        <f>[2]DB!AZ33</f>
        <v>4</v>
      </c>
      <c r="O33" s="98" t="str">
        <f>[2]DB!BB33</f>
        <v>Harry</v>
      </c>
      <c r="P33" s="1">
        <f>IF(O33=A31,B31,0)+IF(O33=A32,B32,0)+IF(O33=A33,B33,0)+IF(O33=A34,B34,0)+IF(O33=A35,B35,0)+IF(O33=A36,B36,0)+IF(O33=A37,B37,0)+IF(O33=A38,B38,0)+IF(O33=A39,B39,0)+IF(O33=A40,B40,0)+IF(O33=A41,B41,0)+IF(O33=A42,B42,0)+IF(O33=A43,B43,0)+IF(O33=A44,B44,0)+IF(O33=A45,B45,0)+IF(O33=A46,B46,0)+IF(O33=A47,B47,0)+IF(O33=A48,B48,0)+IF(O33=A49,B49,0)+IF(O33=A50,B50,0)</f>
        <v>20</v>
      </c>
      <c r="Q33" s="1">
        <f>[2]DB!BF33</f>
        <v>0</v>
      </c>
      <c r="R33" s="1">
        <f>IF(O33=A31,D31,0)+IF(O33=A32,D32,0)+IF(O33=A33,D33,0)+IF(O33=A34,D34,0)+IF(O33=A35,D35,0)+IF(O33=A36,D36,0)+IF(O33=A37,D37,0)+IF(O33=A38,D38,0)+IF(O33=A39,D39,0)+IF(O33=A40,D40,0)+IF(O33=A41,D41,0)+IF(O33=A42,D42,0)+IF(O33=A43,D43,0)+IF(O33=A44,D44,0)+IF(O33=A45,D45,0)+IF(O33=A46,D46,0)+IF(O33=A47,D47,0)+IF(O33=A48,D48,0)+IF(O33=A49,D49,0)+IF(O33=A50,D50,0)</f>
        <v>0</v>
      </c>
      <c r="S33" s="1">
        <f>[2]DB!BG33</f>
        <v>0</v>
      </c>
      <c r="T33" s="1">
        <f>IF(O33=A31,F31,0)+IF(O33=A32,F32,0)+IF(O33=A33,F33,0)+IF(O33=A34,F34,0)+IF(O33=A35,F35,0)+IF(O33=A36,F36,0)+IF(O33=A37,F37,0)+IF(O33=A38,F38,0)+IF(O33=A39,F39,0)+IF(O33=A40,F40,0)+IF(O33=A41,F41,0)+IF(O33=A42,F42,0)+IF(O33=A43,F43,0)+IF(O33=A44,F44,0)+IF(O33=A45,F45,0)+IF(O33=A46,F46,0)+IF(O33=A47,F47,0)+IF(O33=A48,F48,0)+IF(O33=A49,F49,0)+IF(O33=A50,F50,0)</f>
        <v>0</v>
      </c>
      <c r="U33" s="1">
        <f>[2]DB!BH33</f>
        <v>0</v>
      </c>
      <c r="V33" s="1">
        <f>IF(O33=A31,H31,0)+IF(O33=A32,H32,0)+IF(O33=A33,H33,0)+IF(O33=A34,H34,0)+IF(O33=A35,H35,0)+IF(O33=A36,H36,0)+IF(O33=A37,H37,0)+IF(O33=A38,H38,0)+IF(O33=A39,H39,0)+IF(O33=A40,H40,0)+IF(O33=A41,H41,0)+IF(O33=A42,H42,0)+IF(O33=A43,H43,0)+IF(O33=A44,H44,0)+IF(O33=A45,H45,0)+IF(O33=A46,H46,0)+IF(O33=A47,H47,0)+IF(O33=A48,H48,0)+IF(O33=A49,H49,0)+IF(O33=A50,H50,0)</f>
        <v>0</v>
      </c>
      <c r="W33" s="1">
        <f t="shared" si="12"/>
        <v>0</v>
      </c>
      <c r="X33" s="1">
        <f>[2]DB!BI33</f>
        <v>0</v>
      </c>
      <c r="Y33" s="1">
        <f>IF(O33=A31,K31,0)+IF(O33=A32,K32,0)+IF(O33=A33,K33,0)+IF(O33=A34,K34,0)+IF(O33=A35,K35,0)+IF(O33=A36,K36,0)+IF(O33=A37,K37,0)+IF(O33=A38,K38,0)+IF(O33=A39,K39,0)+IF(O33=A40,K40,0)+IF(O33=A41,K41,0)+IF(O33=A42,K42,0)+IF(O33=A43,K43,0)+IF(O33=A44,K44,0)+IF(O33=A45,K45,0)+IF(O33=A46,K46,0)+IF(O33=A47,K47,0)+IF(O33=A48,K48,0)+IF(O33=A49,K49,0)+IF(O33=A50,K50,0)</f>
        <v>0</v>
      </c>
      <c r="Z33" s="1">
        <f t="shared" si="13"/>
        <v>0</v>
      </c>
      <c r="AA33" s="1">
        <f>[2]DB!BJ33</f>
        <v>71</v>
      </c>
      <c r="AB33" s="1">
        <f>RANK(AA33,AA31:AA50,0)</f>
        <v>8</v>
      </c>
      <c r="AC33" s="1" t="str">
        <f>'2. Division'!J23</f>
        <v/>
      </c>
      <c r="AD33" s="1" t="e">
        <f t="shared" si="20"/>
        <v>#VALUE!</v>
      </c>
      <c r="AE33" s="1" t="e">
        <f>RANK(AD33,AD31:AD50,0)</f>
        <v>#VALUE!</v>
      </c>
      <c r="AF33" s="1">
        <f>[2]DB!BK33</f>
        <v>29</v>
      </c>
      <c r="AG33" s="1">
        <f>RANK(AF33,AF31:AF50,0)</f>
        <v>1</v>
      </c>
      <c r="AH33" s="1" t="str">
        <f>'2. Division'!J29</f>
        <v/>
      </c>
      <c r="AI33" s="1" t="e">
        <f t="shared" si="21"/>
        <v>#VALUE!</v>
      </c>
      <c r="AJ33" s="1" t="e">
        <f>RANK(AI33,AI31:AI50,0)</f>
        <v>#VALUE!</v>
      </c>
      <c r="AK33" s="1">
        <f>[2]DB!BL33</f>
        <v>97</v>
      </c>
      <c r="AL33" s="1">
        <f>RANK(AK33,AK31:AK50,0)</f>
        <v>4</v>
      </c>
      <c r="AM33" s="1" t="str">
        <f>'2. Division'!J35</f>
        <v/>
      </c>
      <c r="AN33" s="1" t="e">
        <f t="shared" si="22"/>
        <v>#VALUE!</v>
      </c>
      <c r="AO33" s="1" t="e">
        <f>RANK(AN33,AN31:AN50,0)</f>
        <v>#VALUE!</v>
      </c>
      <c r="AP33" s="1">
        <f t="shared" si="23"/>
        <v>13</v>
      </c>
      <c r="AQ33" s="1" t="e">
        <f t="shared" si="24"/>
        <v>#VALUE!</v>
      </c>
      <c r="AR33" s="1">
        <f>[2]DB!BA33</f>
        <v>3</v>
      </c>
      <c r="AS33" s="1" t="e">
        <f>RANK(AQ33,AQ31:AQ50,1)+AT33</f>
        <v>#VALUE!</v>
      </c>
      <c r="AT33" s="1" t="e">
        <f>IF(AQ33=AQ31,IF(AD33=AD31,IF(AI33=AI31,IF(AN33=AN31,0,IF(AN33&lt;AN31,1,0)),IF(AI33&lt;AI31,1,0)),IF(AD33&lt;AD31,1,0)),0)+IF(AQ33=AQ32,IF(AD33=AD32,IF(AI33=AI32,IF(AN33=AN32,0,IF(AN33&lt;AN32,1,0)),IF(AI33&lt;AI32,1,0)),IF(AD33&lt;AD32,1,0)),0)+IF(AQ33=AQ33,IF(AD33=AD33,IF(AI33=AI33,IF(AN33=AN33,0,IF(AN33&lt;AN33,1,0)),IF(AI33&lt;AI33,1,0)),IF(AD33&lt;AD33,1,0)),0)+IF(AQ33=AQ34,IF(AD33=AD34,IF(AI33=AI34,IF(AN33=AN34,0,IF(AN33&lt;AN34,1,0)),IF(AI33&lt;AI34,1,0)),IF(AD33&lt;AD34,1,0)),0)+IF(AQ33=AQ35,IF(AD33=AD35,IF(AI33=AI35,IF(AN33=AN35,0,IF(AN33&lt;AN35,1,0)),IF(AI33&lt;AI35,1,0)),IF(AD33&lt;AD35,1,0)),0)+IF(AQ33=AQ36,IF(AD33=AD36,IF(AI33=AI36,IF(AN33=AN36,0,IF(AN33&lt;AN36,1,0)),IF(AI33&lt;AI36,1,0)),IF(AD33&lt;AD36,1,0)),0)+IF(AQ33=AQ37,IF(AD33=AD37,IF(AI33=AI37,IF(AN33=AN37,0,IF(AN33&lt;AN37,1,0)),IF(AI33&lt;AI37,1,0)),IF(AD33&lt;AD37,1,0)),0)+AU33+AV33</f>
        <v>#VALUE!</v>
      </c>
      <c r="AU33" s="1" t="e">
        <f>IF(AQ33=AQ38,IF(AD33=AD38,IF(AI33=AI38,IF(AN33=AN38,0,IF(AN33&lt;AN38,1,0)),IF(AI33&lt;AI38,1,0)),IF(AD33&lt;AD38,1,0)),0)+IF(AQ33=AQ39,IF(AD33=AD39,IF(AI33=AI39,IF(AN33=AN39,0,IF(AN33&lt;AN39,1,0)),IF(AI33&lt;AI39,1,0)),IF(AD33&lt;AD39,1,0)),0)+IF(AQ33=AQ40,IF(AD33=AD40,IF(AI33=AI40,IF(AN33=AN40,0,IF(AN33&lt;AN40,1,0)),IF(AI33&lt;AI40,1,0)),IF(AD33&lt;AD40,1,0)),0)+IF(AQ33=AQ41,IF(AD33=AD41,IF(AI33=AI41,IF(AN33=AN41,0,IF(AN33&lt;AN41,1,0)),IF(AI33&lt;AI41,1,0)),IF(AD33&lt;AD41,1,0)),0)+IF(AQ33=AQ42,IF(AD33=AD42,IF(AI33=AI42,IF(AN33=AN42,0,IF(AN33&lt;AN42,1,0)),IF(AI33&lt;AI42,1,0)),IF(AD33&lt;AD42,1,0)),0)+IF(AQ33=AQ43,IF(AD33=AD43,IF(AI33=AI43,IF(AN33=AN43,0,IF(AN33&lt;AN43,1,0)),IF(AI33&lt;AI43,1,0)),IF(AD33&lt;AD43,1,0)),0)+IF(AQ33=AQ44,IF(AD33=AD44,IF(AI33=AI44,IF(AN33=AN44,0,IF(AN33&lt;AN44,1,0)),IF(AI33&lt;AI44,1,0)),IF(AD33&lt;AD44,1,0)),0)</f>
        <v>#VALUE!</v>
      </c>
      <c r="AV33" s="1" t="e">
        <f>IF(AQ33=AQ45,IF(AD33=AD45,IF(AI33=AI45,IF(AN33=AN45,0,IF(AN33&lt;AN45,1,0)),IF(AI33&lt;AI45,1,0)),IF(AD33&lt;AD45,1,0)),0)+IF(AQ33=AQ46,IF(AD33=AD46,IF(AI33=AI46,IF(AN33=AN46,0,IF(AN33&lt;AN46,1,0)),IF(AI33&lt;AI46,1,0)),IF(AD33&lt;AD46,1,0)),0)+IF(AQ33=AQ47,IF(AD33=AD47,IF(AI33=AI47,IF(AN33=AN47,0,IF(AN33&lt;AN47,1,0)),IF(AI33&lt;AI47,1,0)),IF(AD33&lt;AD47,1,0)),0)+IF(AQ33=AQ48,IF(AD33=AD48,IF(AI33=AI48,IF(AN33=AN48,0,IF(AN33&lt;AN48,1,0)),IF(AI33&lt;AI48,1,0)),IF(AD33&lt;AD48,1,0)),0)+IF(AQ33=AQ49,IF(AD33=AD49,IF(AI33=AI49,IF(AN33=AN49,0,IF(AN33&lt;AN49,1,0)),IF(AI33&lt;AI49,1,0)),IF(AD33&lt;AD49,1,0)),0)+IF(AQ33=AQ50,IF(AD33=AD50,IF(AI33=AI50,IF(AN33=AN50,0,IF(AN33&lt;AN50,1,0)),IF(AI33&lt;AI50,1,0)),IF(AD33&lt;AD50,1,0)),0)</f>
        <v>#VALUE!</v>
      </c>
      <c r="AW33" s="1" t="e">
        <f>IF(AND(AS33=AS31,P33&gt;P31),1,0)+IF(AND(AS33=AS32,P33&gt;P32),1,0)+IF(AND(AS33=AS33,P33&gt;P33),1,0)+IF(AND(AS33=AS34,P33&gt;P34),1,0)+IF(AND(AS33=AS35,P33&gt;P35),1,0)+IF(AND(AS33=AS36,P33&gt;P36),1,0)+IF(AND(AS33=AS37,P33&gt;P37),1,0)+IF(AND(AS33=AS38,P33&gt;P38),1,0)+IF(AND(AS33=AS39,P33&gt;P39),1,0)+IF(AND(AS33=AS40,P33&gt;P40),1,0)+IF(AND(AS33=AS41,P33&gt;P41),1,0)+IF(AND(AS33=AS42,P33&gt;P42),1,0)+IF(AND(AS33=AS43,P33&gt;P43),1,0)+IF(AND(AS33=AS44,P33&gt;P44),1,0)+IF(AND(AS33=AS45,P33&gt;P45),1,0)+IF(AND(AS33=AS46,P33&gt;P46),1,0)+IF(AND(AS33=AS47,P33&gt;P47),1,0)+IF(AND(AS33=AS48,P33&gt;P48),1,0)+IF(AND(AS33=AS49,P33&gt;P49),1,0)+IF(AND(AS33=AS50,P33&gt;P50),1,0)+AS33</f>
        <v>#VALUE!</v>
      </c>
      <c r="AX33" s="1" t="e">
        <f t="shared" si="16"/>
        <v>#VALUE!</v>
      </c>
      <c r="AY33" s="1" t="e">
        <f>IF(OR(R33=1,T33=1),0,IF(RANK(AX33,AX10:AX71,0)=1,10,IF(RANK(AX33,AX10:AX71,0)=2,5,IF(RANK(AX33,AX10:AX71,0)=3,4,IF(RANK(AX33,AX10:AX71,0)=4,3,IF(RANK(AX33,AX10:AX71,0)=5,2,0))))))</f>
        <v>#VALUE!</v>
      </c>
      <c r="AZ33" s="100" t="e">
        <f>IF(AW31=3,AR31,0)+IF(AW32=3,AR32,0)+IF(AW33=3,AR33,0)+IF(AW34=3,AR34,0)+IF(AW35=3,AR35,0)+IF(AW36=3,AR36,0)+IF(AW37=3,AR37,0)+IF(AW38=3,AR38,0)+IF(AW39=3,AR39,0)+IF(AW40=3,AR40,0)+IF(AW41=3,AR41,0)+IF(AW42=3,AR42,0)+IF(AW43=3,AR43,0)+IF(AW44=3,AR44,0)+IF(AW45=3,AR45,0)+IF(AW46=3,AR46,0)+IF(AW47=3,AR47,0)+IF(AW48=3,AR48,0)+IF(AW49=3,AR49,0)+IF(AW50=3,AR50,0)</f>
        <v>#VALUE!</v>
      </c>
      <c r="BA33" s="98" t="e">
        <f>IF(AW31=3,AS31,0)+IF(AW32=3,AS32,0)+IF(AW33=3,AS33,0)+IF(AW34=3,AS34,0)+IF(AW35=3,AS35,0)+IF(AW36=3,AS36,0)+IF(AW37=3,AS37,0)+IF(AW38=3,AS38,0)+IF(AW39=3,AS39,0)+IF(AW40=3,AS40,0)+IF(AW41=3,AS41,0)+IF(AW42=3,AS42,0)+IF(AW43=3,AS43,0)+IF(AW44=3,AS44,0)+IF(AW45=3,AS45,0)+IF(AW46=3,AS46,0)+IF(AW47=3,AS47,0)+IF(AW48=3,AS48,0)+IF(AW49=3,AS49,0)+IF(AW50=3,AS50,0)</f>
        <v>#VALUE!</v>
      </c>
      <c r="BB33" s="98" t="e">
        <f>IF(AW31=3,O31,IF(AW32=3,O32,IF(AW33=3,O33,IF(AW34=3,O34,IF(AW35=3,O35,IF(AW36=3,O36,IF(AW37=3,O37,BC33)))))))</f>
        <v>#VALUE!</v>
      </c>
      <c r="BC33" s="98" t="e">
        <f>IF(AW38=3,O38,IF(AW39=3,O39,IF(AW40=3,O40,IF(AW41=3,O41,IF(AW42=3,O42,IF(AW43=3,O43,IF(AW44=3,O44,BD33)))))))</f>
        <v>#VALUE!</v>
      </c>
      <c r="BD33" s="98" t="e">
        <f>IF(AW45=3,O45,IF(AW46=3,O46,IF(AW47=3,O47,IF(AW48=3,O48,IF(AW49=3,O49,IF(AW50=3,O50,""))))))</f>
        <v>#VALUE!</v>
      </c>
      <c r="BE33" s="98" t="e">
        <f>IF(AW31=3,P31,0)+IF(AW32=3,P32,0)+IF(AW33=3,P33,0)+IF(AW34=3,P34,0)+IF(AW35=3,P35,0)+IF(AW36=3,P36,0)+IF(AW37=3,P37,0)+IF(AW38=3,P38,0)+IF(AW39=3,P39,0)+IF(AW40=3,P40,0)+IF(AW41=3,P41,0)+IF(AW42=3,P42,0)+IF(AW43=3,P43,0)+IF(AW44=3,P44,0)+IF(AW45=3,P45,0)+IF(AW46=3,P46,0)+IF(AW47=3,P47,0)+IF(AW48=3,P48,0)+IF(AW49=3,P49,0)+IF(AW50=3,P50,0)</f>
        <v>#VALUE!</v>
      </c>
      <c r="BF33" s="98" t="e">
        <f>IF(AW31=3,R31,0)+IF(AW32=3,R32,0)+IF(AW33=3,R33,0)+IF(AW34=3,R34,0)+IF(AW35=3,R35,0)+IF(AW36=3,R36,0)+IF(AW37=3,R37,0)+IF(AW38=3,R38,0)+IF(AW39=3,R39,0)+IF(AW40=3,R40,0)+IF(AW41=3,R41,0)+IF(AW42=3,R42,0)+IF(AW43=3,R43,0)+IF(AW44=3,R44,0)+IF(AW45=3,R45,0)+IF(AW46=3,R46,0)+IF(AW47=3,R47,0)+IF(AW48=3,R48,0)+IF(AW49=3,R49,0)+IF(AW50=3,R50,0)</f>
        <v>#VALUE!</v>
      </c>
      <c r="BG33" s="98" t="e">
        <f>IF(AW31=3,T31,0)+IF(AW32=3,T32,0)+IF(AW33=3,T33,0)+IF(AW34=3,T34,0)+IF(AW35=3,T35,0)+IF(AW36=3,T36,0)+IF(AW37=3,T37,0)+IF(AW38=3,T38,0)+IF(AW39=3,T39,0)+IF(AW40=3,T40,0)+IF(AW41=3,T41,0)+IF(AW42=3,T42,0)+IF(AW43=3,T43,0)+IF(AW44=3,T44,0)+IF(AW45=3,T45,0)+IF(AW46=3,T46,0)+IF(AW47=3,T47,0)+IF(AW48=3,T48,0)+IF(AW49=3,T49,0)+IF(AW50=3,T50,0)</f>
        <v>#VALUE!</v>
      </c>
      <c r="BH33" s="98" t="e">
        <f>IF(AW31=3,W31,0)+IF(AW32=3,W32,0)+IF(AW33=3,W33,0)+IF(AW34=3,W34,0)+IF(AW35=3,W35,0)+IF(AW36=3,W36,0)+IF(AW37=3,W37,0)+IF(AW38=3,W38,0)+IF(AW39=3,W39,0)+IF(AW40=3,W40,0)+IF(AW41=3,W41,0)+IF(AW42=3,W42,0)+IF(AW43=3,W43,0)+IF(AW44=3,W44,0)+IF(AW45=3,W45,0)+IF(AW46=3,W46,0)+IF(AW47=3,W47,0)+IF(AW48=3,W48,0)+IF(AW49=3,W49,0)+IF(AW50=3,W50,0)</f>
        <v>#VALUE!</v>
      </c>
      <c r="BI33" s="98" t="e">
        <f>IF(AW31=3,Z31,0)+IF(AW32=3,Z32,0)+IF(AW33=3,Z33,0)+IF(AW34=3,Z34,0)+IF(AW35=3,Z35,0)+IF(AW36=3,Z36,0)+IF(AW37=3,Z37,0)+IF(AW38=3,Z38,0)+IF(AW39=3,Z39,0)+IF(AW40=3,Z40,0)+IF(AW41=3,Z41,0)+IF(AW42=3,Z42,0)+IF(AW43=3,Z43,0)+IF(AW44=3,Z44,0)+IF(AW45=3,Z45,0)+IF(AW46=3,Z46,0)+IF(AW47=3,Z47,0)+IF(AW48=3,Z48,0)+IF(AW49=3,Z49,0)+IF(AW50=3,Z50,0)</f>
        <v>#VALUE!</v>
      </c>
      <c r="BJ33" s="98" t="e">
        <f>IF(AW31=3,AD31,0)+IF(AW32=3,AD32,0)+IF(AW33=3,AD33,0)+IF(AW34=3,AD34,0)+IF(AW35=3,AD35,0)+IF(AW36=3,AD36,0)+IF(AW37=3,AD37,0)+IF(AW38=3,AD38,0)+IF(AW39=3,AD39,0)+IF(AW40=3,AD40,0)+IF(AW41=3,AD41,0)+IF(AW42=3,AD42,0)+IF(AW43=3,AD43,0)+IF(AW44=3,AD44,0)+IF(AW45=3,AD45,0)+IF(AW46=3,AD46,0)+IF(AW47=3,AD47,0)+IF(AW48=3,AD48,0)+IF(AW49=3,AD49,0)+IF(AW50=3,AD50,0)</f>
        <v>#VALUE!</v>
      </c>
      <c r="BK33" s="98" t="e">
        <f>IF(AW31=3,AI31,0)+IF(AW32=3,AI32,0)+IF(AW33=3,AI33,0)+IF(AW34=3,AI34,0)+IF(AW35=3,AI35,0)+IF(AW36=3,AI36,0)+IF(AW37=3,AI37,0)+IF(AW38=3,AI38,0)+IF(AW39=3,AI39,0)+IF(AW40=3,AI40,0)+IF(AW41=3,AI41,0)+IF(AW42=3,AI42,0)+IF(AW43=3,AI43,0)+IF(AW44=3,AI44,0)+IF(AW45=3,AI45,0)+IF(AW46=3,AI46,0)+IF(AW47=3,AI47,0)+IF(AW48=3,AI48,0)+IF(AW49=3,AI49,0)+IF(AW50=3,AI50,0)</f>
        <v>#VALUE!</v>
      </c>
      <c r="BL33" s="99" t="e">
        <f>IF(AW31=3,AN31,0)+IF(AW32=3,AN32,0)+IF(AW33=3,AN33,0)+IF(AW34=3,AN34,0)+IF(AW35=3,AN35,0)+IF(AW36=3,AN36,0)+IF(AW37=3,AN37,0)+IF(AW38=3,AN38,0)+IF(AW39=3,AN39,0)+IF(AW40=3,AN40,0)+IF(AW41=3,AN41,0)+IF(AW42=3,AN42,0)+IF(AW43=3,AN43,0)+IF(AW44=3,AN44,0)+IF(AW45=3,AN45,0)+IF(AW46=3,AN46,0)+IF(AW47=3,AN47,0)+IF(AW48=3,AN48,0)+IF(AW49=3,AN49,0)+IF(AW50=3,AN50,0)</f>
        <v>#VALUE!</v>
      </c>
      <c r="BM33" s="98" t="str">
        <f>[2]DB!CX33</f>
        <v>Flinca</v>
      </c>
      <c r="BN33" s="98">
        <f>IF(BM33=O10,P10,0)+IF(BM33=O11,P11,0)+IF(BM33=O12,P12,0)+IF(BM33=O13,P13,0)+IF(BM33=O14,P14,0)+IF(BM33=O15,P15,0)+IF(BM33=O16,P16,0)+IF(BM33=O17,P17,0)+IF(BM33=O18,P18,0)+IF(BM33=O19,P19,0)+IF(BM33=O20,P20,0)+IF(BM33=O21,P21,0)+IF(BM33=O22,P22,0)+IF(BM33=O23,P23,0)+IF(BM33=O24,P24,0)+IF(BM33=O25,P25,0)+IF(BM33=O26,P26,0)+IF(BM33=O27,P27,0)+IF(BM33=O28,P28,0)+IF(BM33=O29,P29,0)+IF(BM33=O31,P31,0)+IF(BM33=O32,P32,0)+IF(BM33=O33,P33,0)+IF(BM33=O34,P34,0)+IF(BM33=O35,P35,0)+IF(BM33=O36,P36,0)+IF(BM33=O37,P37,0)+IF(BM33=O38,P38,0)+IF(BM33=O39,P39,0)+IF(BM33=O40,P40,0)+BO33</f>
        <v>14</v>
      </c>
      <c r="BO33" s="98">
        <f>IF(BM33=O41,P41,0)+IF(BM33=O42,P42,0)+IF(BM33=O43,P43,0)+IF(BM33=O44,P44,0)+IF(BM33=O45,P45,0)+IF(BM33=O46,P46,0)+IF(BM33=O47,P47,0)+IF(BM33=O48,P48,0)+IF(BM33=O49,P49,0)+IF(BM33=O50,P50,0)+IF(BM33=O52,P52,0)+IF(BM33=O53,P53,0)+IF(BM33=O54,P54,0)+IF(BM33=O55,P55,0)+IF(BM33=O56,P56,0)+IF(BM33=O57,P57,0)+IF(BM33=O58,P58,0)+IF(BM33=O59,P59,0)+IF(BM33=O60,P60,0)+IF(BM33=O61,P61,0)+IF(BM33=O62,P62,0)+IF(BM33=O63,P63,0)+IF(BM33=O64,P64,0)+IF(BM33=O65,P65,0)+IF(BM33=O66,P66,0)+IF(BM33=O67,P67,0)+IF(BM33=O68,P68,0)+IF(BM33=O69,P69,0)+IF(BM33=O70,P70,0)+IF(BM33=O71,P71,0)</f>
        <v>0</v>
      </c>
      <c r="BP33" s="98">
        <f>[2]DB!DF33</f>
        <v>0</v>
      </c>
      <c r="BQ33" s="98">
        <f>IF(BM33=O10,R10,0)+IF(BM33=O11,R11,0)+IF(BM33=O12,R12,0)+IF(BM33=O13,R13,0)+IF(BM33=O14,R14,0)+IF(BM33=O15,R15,0)+IF(BM33=O16,R16,0)+IF(BM33=O17,R17,0)+IF(BM33=O18,R18,0)+IF(BM33=O19,R19,0)+IF(BM33=O20,R20,0)+IF(BM33=O21,R21,0)+IF(BM33=O22,R22,0)+IF(BM33=O23,R23,0)+IF(BM33=O24,R24,0)+IF(BM33=O25,R25,0)+IF(BM33=O26,R26,0)+IF(BM33=O27,R27,0)+IF(BM33=O28,R28,0)+IF(BM33=O29,R29,0)+IF(BM33=O31,R31,0)+IF(BM33=O32,R32,0)+IF(BM33=O33,R33,0)+IF(BM33=O34,R34,0)+IF(BM33=O35,R35,0)+IF(BM33=O36,R36,0)+IF(BM33=O37,R37,0)+IF(BM33=O38,R38,0)+IF(BM33=O39,R39,0)+IF(BM33=O40,R40,0)+BR33</f>
        <v>0</v>
      </c>
      <c r="BR33" s="98">
        <f>IF(BM33=O41,R41,0)+IF(BM33=O42,R42,0)+IF(BM33=O43,R43,0)+IF(BM33=O44,R44,0)+IF(BM33=O45,R45,0)+IF(BM33=O46,R46,0)+IF(BM33=O47,R47,0)+IF(BM33=O48,R48,0)+IF(BM33=O49,R49,0)+IF(BM33=O50,R50,0)+IF(BM33=O52,R52,0)+IF(BM33=O53,R53,0)+IF(BM33=O54,R54,0)+IF(BM33=O55,R55,0)+IF(BM33=O56,R56,0)+IF(BM33=O57,R57,0)+IF(BM33=O58,R58,0)+IF(BM33=O59,R59,0)+IF(BM33=O60,R60,0)+IF(BM33=O61,R61,0)+IF(BM33=O62,R62,0)+IF(BM33=O63,R63,0)+IF(BM33=O64,R64,0)+IF(BM33=O65,R65,0)+IF(BM33=O66,R66,0)+IF(BM33=O67,R67,0)+IF(BM33=O68,R68,0)+IF(BM33=O69,R69,0)+IF(BM33=O70,R70,0)+IF(BM33=O71,R71,0)</f>
        <v>0</v>
      </c>
      <c r="BS33" s="98">
        <v>0</v>
      </c>
      <c r="BT33" s="98">
        <f>IF(BM33=O10,T10,0)+IF(BM33=O11,T11,0)+IF(BM33=O12,T12,0)+IF(BM33=O13,T13,0)+IF(BM33=O14,T14,0)+IF(BM33=O15,T15,0)+IF(BM33=O16,T16,0)+IF(BM33=O17,T17,0)+IF(BM33=O18,T18,0)+IF(BM33=O19,T19,0)+IF(BM33=O20,T20,0)+IF(BM33=O21,T21,0)+IF(BM33=O22,T22,0)+IF(BM33=O23,T23,0)+IF(BM33=O24,T24,0)+IF(BM33=O25,T25,0)+IF(BM33=O26,T26,0)+IF(BM33=O27,T27,0)+IF(BM33=O28,T28,0)+IF(BM33=O29,T29,0)+IF(BM33=O31,T31,0)+IF(BM33=O32,T32,0)+IF(BM33=O33,T33,0)+IF(BM33=O34,T34,0)+IF(BM33=O35,T35,0)+IF(BM33=O36,T36,0)+IF(BM33=O37,T37,0)+IF(BM33=O38,T38,0)+IF(BM33=O39,T39,0)+IF(BM33=O40,T40,0)+BU33</f>
        <v>0</v>
      </c>
      <c r="BU33" s="98">
        <f>IF(BM33=O41,T41,0)+IF(BM33=O42,T42,0)+IF(BM33=O43,T43,0)+IF(BM33=O44,T44,0)+IF(BM33=O45,T45,0)+IF(BM33=O46,T46,0)+IF(BM33=O47,T47,0)+IF(BM33=O48,T48,0)+IF(BM33=O49,T49,0)+IF(BM33=O50,T50,0)+IF(BM33=O52,T52,0)+IF(BM33=O53,T53,0)+IF(BM33=O54,T54,0)+IF(BM33=O55,T55,0)+IF(BM33=O56,T56,0)+IF(BM33=O57,T57,0)+IF(BM33=O58,T58,0)+IF(BM33=O59,T59,0)+IF(BM33=O60,T60,0)+IF(BM33=O61,T61,0)+IF(BM33=O62,T62,0)+IF(BM33=O63,T63,0)+IF(BM33=O64,T64,0)+IF(BM33=O65,T65,0)+IF(BM33=O66,T66,0)+IF(BM33=O67,T67,0)+IF(BM33=O68,T68,0)+IF(BM33=O69,T69,0)+IF(BM33=O70,T70,0)+IF(BM33=O71,T71,0)</f>
        <v>0</v>
      </c>
      <c r="BV33" s="98">
        <f>[2]DB!DJ33</f>
        <v>0</v>
      </c>
      <c r="BW33" s="98" t="e">
        <f>IF(AND(BQ33=0,BT33=0),IF(BM33=O10,AY10,0)+IF(BM33=O11,AY11,0)+IF(BM33=O12,AY12,0)+IF(BM33=O13,AY13,0)+IF(BM33=O14,AY14,0)+IF(BM33=O15,AY15,0)+IF(BM33=O16,AY16,0)+IF(BM33=O17,AY17,0)+IF(BM33=O18,AY18,0)+IF(BM33=O19,AY19,0)+IF(BM33=O20,AY20,0)+IF(BM33=O21,AY21,0)+IF(BM33=O22,AY22,0)+IF(BM33=O23,AY23,0)+IF(BM33=O24,AY24,0)+IF(BM33=O25,AY25,0)+IF(BM33=O26,AY26,0)+IF(BM33=O27,AY27,0)+IF(BM33=O28,AY28,0)+IF(BM33=O29,AY29,0)+IF(BM33=O31,AY31,0)+IF(BM33=O32,AY32,0)+IF(BM33=O33,AY33,0)+IF(BM33=O34,AY34,0)+IF(BM33=O35,AY35,0)+IF(BM33=O36,AY36,0)+IF(BM33=O37,AY37,0)+IF(BM33=O38,AY38,0)+IF(BM33=O39,AY39,0)+IF(BM33=O40,AY40,0)+BX33,0)</f>
        <v>#VALUE!</v>
      </c>
      <c r="BX33" s="98">
        <f>IF(BM33=O41,AY41,0)+IF(BM33=O42,AY42,0)+IF(BM33=O43,AY43,0)+IF(BM33=O44,AY44,0)+IF(BM33=O45,AY45,0)+IF(BM33=O46,AY46,0)+IF(BM33=O47,AY47,0)+IF(BM33=O48,AY48,0)+IF(BM33=O49,AY49,0)+IF(BM33=O50,AY50,0)+IF(BM33=O52,AY52,0)+IF(BM33=O53,AY53,0)+IF(BM33=O54,AY54,0)+IF(BM33=O55,AY55,0)+IF(BM33=O56,AY56,0)+IF(BM33=O57,AY57,0)+IF(BM33=O58,AY58,0)+IF(BM33=O59,AY59,0)+IF(BM33=O60,AY60,0)+IF(BM33=O61,AY61,0)+IF(BM33=O62,AY62,0)+IF(BM33=O63,AY63,0)+IF(BM33=O64,AY64,0)+IF(BM33=O65,AY65,0)+IF(BM33=O66,AY66,0)+IF(BM33=O67,AY67,0)+IF(BM33=O68,AY68,0)+IF(BM33=O69,AY69,0)+IF(BM33=O70,AY70,0)+IF(BM33=O71,AY71,0)</f>
        <v>0</v>
      </c>
      <c r="BY33" s="98">
        <f>[2]DB!DL33</f>
        <v>1</v>
      </c>
      <c r="BZ33" s="98" t="e">
        <f t="shared" si="4"/>
        <v>#VALUE!</v>
      </c>
      <c r="CA33" s="98">
        <f>[2]DB!DN33</f>
        <v>0</v>
      </c>
      <c r="CB33" s="98" t="e">
        <f t="shared" si="5"/>
        <v>#VALUE!</v>
      </c>
      <c r="CC33" s="98">
        <f>[2]DB!DP33</f>
        <v>0</v>
      </c>
      <c r="CD33" s="98" t="e">
        <f t="shared" si="6"/>
        <v>#VALUE!</v>
      </c>
      <c r="CE33" s="98">
        <f>[2]DB!DR33</f>
        <v>0</v>
      </c>
      <c r="CF33" s="98" t="e">
        <f t="shared" si="7"/>
        <v>#VALUE!</v>
      </c>
      <c r="CG33" s="98">
        <f>[2]DB!DT33</f>
        <v>0</v>
      </c>
      <c r="CH33" s="98" t="e">
        <f t="shared" si="8"/>
        <v>#VALUE!</v>
      </c>
      <c r="CI33" s="98">
        <f>[2]DB!DV33</f>
        <v>10</v>
      </c>
      <c r="CJ33" s="98" t="e">
        <f t="shared" si="17"/>
        <v>#VALUE!</v>
      </c>
      <c r="CK33" s="98" t="e">
        <f t="shared" si="18"/>
        <v>#VALUE!</v>
      </c>
      <c r="CL33" s="98" t="e">
        <f>RANK(CJ33,CJ10:CJ69,0)</f>
        <v>#VALUE!</v>
      </c>
      <c r="CM33" s="98" t="e">
        <f>IF(AND(CL33=CL10,CK33&lt;CK10),1,0)+IF(AND(CL33=CL11,CK33&lt;CK11),1,0)+IF(AND(CL33=CL12,CK33&lt;CK12),1,0)+IF(AND(CL33=CL13,CK33&lt;CK13),1,0)+IF(AND(CL33=CL14,CK33&lt;CK14),1,0)+IF(AND(CL33=CL15,CK33&lt;CK15),1,0)+IF(AND(CL33=CL16,CK33&lt;CK16),1,0)+IF(AND(CL33=CL17,CK33&lt;CK17),1,0)+IF(AND(CL33=CL18,CK33&lt;CK18),1,0)+IF(AND(CL33=CL19,CK33&lt;CK19),1,0)+IF(AND(CL33=CL20,CK33&lt;CK20),1,0)+IF(AND(CL33=CL21,CK33&lt;CK21),1,0)+IF(AND(CL33=CL22,CK33&lt;CK22),1,0)+IF(AND(CL33=CL23,CK33&lt;CK23),1,0)+IF(AND(CL33=CL24,CK33&lt;CK24),1,0)+IF(AND(CL33=CL25,CK33&lt;CK25),1,0)+IF(AND(CL33=CL26,CK33&lt;CK26),1,0)+IF(AND(CL33=CL27,CK33&lt;CK27),1,0)+IF(AND(CL33=CL28,CK33&lt;CK28),1,0)+IF(AND(CL33=CL29,CK33&lt;CK29),1,0)+CN33+CO33</f>
        <v>#VALUE!</v>
      </c>
      <c r="CN33" s="98" t="e">
        <f>IF(AND(CL33=CL30,CK33&lt;CK30),1,0)+IF(AND(CL33=CL31,CK33&lt;CK31),1,0)+IF(AND(CL33=CL32,CK33&lt;CK32),1,0)+IF(AND(CL33=CL33,CK33&lt;CK33),1,0)+IF(AND(CL33=CL34,CK33&lt;CK34),1,0)+IF(AND(CL33=CL35,CK33&lt;CK35),1,0)+IF(AND(CL33=CL36,CK33&lt;CK36),1,0)+IF(AND(CL33=CL37,CK33&lt;CK37),1,0)+IF(AND(CL33=CL38,CK33&lt;CK38),1,0)+IF(AND(CL33=CL39,CK33&lt;CK39),1,0)+IF(AND(CL33=CL40,CK33&lt;CK40),1,0)+IF(AND(CL33=CL41,CK33&lt;CK41),1,0)+IF(AND(CL33=CL42,CK33&lt;CK42),1,0)+IF(AND(CL33=CL43,CK33&lt;CK43),1,0)+IF(AND(CL33=CL44,CK33&lt;CK44),1,0)+IF(AND(CL33=CL45,CK33&lt;CK45),1,0)+IF(AND(CL33=CL46,CK33&lt;CK46),1,0)+IF(AND(CL33=CL47,CK33&lt;CK47),1,0)+IF(AND(CL33=CL48,CK33&lt;CK48),1,0)+IF(AND(CL33=CL49,CK33&lt;CK49),1,0)</f>
        <v>#VALUE!</v>
      </c>
      <c r="CO33" s="98" t="e">
        <f>IF(AND(CL33=CL50,CK33&lt;CK50),1,0)+IF(AND(CL33=CL51,CK33&lt;CK51),1,0)+IF(AND(CL33=CL52,CK33&lt;CK52),1,0)+IF(AND(CL33=CL53,CK33&lt;CK53),1,0)+IF(AND(CL33=CL54,CK33&lt;CK54),1,0)+IF(AND(CL33=CL55,CK33&lt;CK55),1,0)+IF(AND(CL33=CL56,CK33&lt;CK56),1,0)+IF(AND(CL33=CL57,CK33&lt;CK57),1,0)+IF(AND(CL33=CL58,CK33&lt;CK58),1,0)+IF(AND(CL33=CL59,CK33&lt;CK59),1,0)+IF(AND(CL33=CL60,CK33&lt;CK60),1,0)+IF(AND(CL33=CL61,CK33&lt;CK61),1,0)+IF(AND(CL33=CL62,CK33&lt;CK62),1,0)+IF(AND(CL33=CL63,CK33&lt;CK63),1,0)+IF(AND(CL33=CL64,CK33&lt;CK64),1,0)+IF(AND(CL33=CL65,CK33&lt;CK65),1,0)+IF(AND(CL33=CL66,CK33&lt;CK66),1,0)+IF(AND(CL33=CL67,CK33&lt;CK67),1,0)+IF(AND(CL33=CL68,CK33&lt;CK68),1,0)+IF(AND(CL33=CL69,CK33&lt;CK69),1,0)</f>
        <v>#VALUE!</v>
      </c>
      <c r="CP33" s="98">
        <f>[2]DB!CV33</f>
        <v>24</v>
      </c>
      <c r="CQ33" s="98" t="e">
        <f t="shared" si="9"/>
        <v>#VALUE!</v>
      </c>
      <c r="CR33" s="98" t="e">
        <f t="shared" si="19"/>
        <v>#VALUE!</v>
      </c>
      <c r="CS33" s="98" t="e">
        <f>IF(AND(CQ33=CQ10,BN33&gt;BN10),1,0)+IF(AND(CQ33=CQ11,BN33&gt;BN11),1,0)+IF(AND(CQ33=CQ12,BN33&gt;BN12),1,0)+IF(AND(CQ33=CQ13,BN33&gt;BN13),1,0)+IF(AND(CQ33=CQ14,BN33&gt;BN14),1,0)+IF(AND(CQ33=CQ15,BN33&gt;BN15),1,0)+IF(AND(CQ33=CQ16,BN33&gt;BN16),1,0)+IF(AND(CQ33=CQ17,BN33&gt;BN17),1,0)+IF(AND(CQ33=CQ18,BN33&gt;BN18),1,0)+IF(AND(CQ33=CQ19,BN33&gt;BN19),1,0)+IF(AND(CQ33=CQ20,BN33&gt;BN20),1,0)+IF(AND(CQ33=CQ21,BN33&gt;BN21),1,0)+IF(AND(CQ33=CQ22,BN33&gt;BN22),1,0)+IF(AND(CQ33=CQ23,BN33&gt;BN23),1,0)+IF(AND(CQ33=CQ24,BN33&gt;BN24),1,0)+IF(AND(CQ33=CQ25,BN33&gt;BN25),1,0)+IF(AND(CQ33=CQ26,BN33&gt;BN26),1,0)+IF(AND(CQ33=CQ27,BN33&gt;BN27),1,0)+IF(AND(CQ33=CQ28,BN33&gt;BN28),1,0)+IF(AND(CQ33=CQ29,BN33&gt;BN29),1,0)+CT33+CU33</f>
        <v>#VALUE!</v>
      </c>
      <c r="CT33" s="98" t="e">
        <f>IF(AND(CQ33=CQ30,BN33&gt;BN30),1,0)+IF(AND(CQ33=CQ31,BN33&gt;BN31),1,0)+IF(AND(CQ33=CQ32,BN33&gt;BN32),1,0)+IF(AND(CQ33=CQ33,BN33&gt;BN33),1,0)+IF(AND(CQ33=CQ34,BN33&gt;BN34),1,0)+IF(AND(CQ33=CQ35,BN33&gt;BN35),1,0)+IF(AND(CQ33=CQ36,BN33&gt;BN36),1,0)+IF(AND(CQ33=CQ37,BN33&gt;BN37),1,0)+IF(AND(CQ33=CQ38,BN33&gt;BN38),1,0)+IF(AND(CQ33=CQ39,BN33&gt;BN39),1,0)+IF(AND(CQ33=CQ40,BN33&gt;BN40),1,0)+IF(AND(CQ33=CQ41,BN33&gt;BN41),1,0)+IF(AND(CQ33=CQ42,BN33&gt;BN42),1,0)+IF(AND(CQ33=CQ43,BN33&gt;BN43),1,0)+IF(AND(CQ33=CQ44,BN33&gt;BN44),1,0)+IF(AND(CQ33=CQ45,BN33&gt;BN45),1,0)+IF(AND(CQ33=CQ46,BN33&gt;BN46),1,0)+IF(AND(CQ33=CQ47,BN33&gt;BN47),1,0)+IF(AND(CQ33=CQ48,BN33&gt;BN48),1,0)+IF(AND(CQ33=CQ49,BN33&gt;BN49),1,0)</f>
        <v>#VALUE!</v>
      </c>
      <c r="CU33" s="99" t="e">
        <f>IF(AND(CQ33=CQ50,BN33&gt;BN50),1,0)+IF(AND(CQ33=CQ51,BN33&gt;BN51),1,0)+IF(AND(CQ33=CQ52,BN33&gt;BN52),1,0)+IF(AND(CQ33=CQ53,BN33&gt;BN53),1,0)+IF(AND(CQ33=CQ54,BN33&gt;BN54),1,0)+IF(AND(CQ33=CQ55,BN33&gt;BN55),1,0)+IF(AND(CQ33=CQ56,BN33&gt;BN56),1,0)+IF(AND(CQ33=CQ57,BN33&gt;BN57),1,0)+IF(AND(CQ33=CQ58,BN33&gt;BN58),1,0)+IF(AND(CQ33=CQ59,BN33&gt;BN59),1,0)+IF(AND(CQ33=CQ60,BN33&gt;BN60),1,0)+IF(AND(CQ33=CQ61,BN33&gt;BN61),1,0)+IF(AND(CQ33=CQ62,BN33&gt;BN62),1,0)+IF(AND(CQ33=CQ63,BN33&gt;BN63),1,0)+IF(AND(CQ33=CQ64,BN33&gt;BN64),1,0)+IF(AND(CQ33=CQ65,BN33&gt;BN65),1,0)+IF(AND(CQ33=CQ66,BN33&gt;BN66),1,0)+IF(AND(CQ33=CQ67,BN33&gt;BN67),1,0)+IF(AND(CQ33=CQ68,BN33&gt;BN68),1,0)+IF(AND(CQ33=CQ69,BN33&gt;BN69),1,0)</f>
        <v>#VALUE!</v>
      </c>
      <c r="CV33" s="100" t="e">
        <f>IF(CR10=24,CQ10,0)+IF(CR11=24,CQ11,0)+IF(CR12=24,CQ12,0)+IF(CR13=24,CQ13,0)+IF(CR14=24,CQ14,0)+IF(CR15=24,CQ15,0)+IF(CR16=24,CQ16,0)+IF(CR17=24,CQ17,0)+IF(CR18=24,CQ18,0)+IF(CR19=24,CQ19,0)+IF(CR20=24,CQ20,0)+IF(CR21=24,CQ21,0)+IF(CR22=24,CQ22,0)+IF(CR23=24,CQ23,0)+IF(CR24=24,CQ24,0)+IF(CR25=24,CQ25,0)+IF(CR26=24,CQ26,0)+IF(CR27=24,CQ27,0)+IF(CR28=24,CQ28,0)+IF(CR29=24,CQ29,0)+IF(CR30=24,CQ30,0)+IF(CR31=24,CQ31,0)+IF(CR32=24,CQ32,0)+IF(CR33=24,CQ33,0)+IF(CR34=24,CQ34,0)+IF(CR35=24,CQ35,0)+IF(CR36=24,CQ36,0)+IF(CR37=24,CQ37,0)+IF(CR38=24,CQ38,0)+IF(CR39=24,CQ39,0)+CW33</f>
        <v>#VALUE!</v>
      </c>
      <c r="CW33" s="98" t="e">
        <f>IF(CR40=24,CQ40,0)+IF(CR41=24,CQ41,0)+IF(CR42=24,CQ42,0)+IF(CR43=24,CQ43,0)+IF(CR44=24,CQ44,0)+IF(CR45=24,CQ45,0)+IF(CR46=24,CQ46,0)+IF(CR47=24,CQ47,0)+IF(CR48=24,CQ48,0)+IF(CR49=24,CQ49,0)+IF(CR50=24,CQ50,0)+IF(CR51=24,CQ51,0)+IF(CR52=24,CQ52,0)+IF(CR53=24,CQ53,0)+IF(CR54=24,CQ54,0)+IF(CR55=24,CQ55,0)+IF(CR56=24,CQ56,0)+IF(CR57=24,CQ57,0)+IF(CR58=24,CQ58,0)+IF(CR59=24,CQ59,0)+IF(CR60=24,CQ60,0)+IF(CR61=24,CQ61,0)+IF(CR62=24,CQ62,0)+IF(CR63=24,CQ63,0)+IF(CR64=24,CQ64,0)+IF(CR65=24,CQ65,0)+IF(CR66=24,CQ66,0)+IF(CR67=24,CQ67,0)+IF(CR68=24,CQ68,0)+IF(CR69=24,CQ69,0)</f>
        <v>#VALUE!</v>
      </c>
      <c r="CX33" s="98" t="e">
        <f>IF(CR10=24,BM10,IF(CR11=24,BM11,IF(CR12=24,BM12,IF(CR13=24,BM13,IF(CR14=24,BM14,IF(CR15=24,BM15,IF(CR16=24,BM16,IF(CR17=24,BM17,CY33))))))))</f>
        <v>#VALUE!</v>
      </c>
      <c r="CY33" s="98" t="e">
        <f>IF(CR18=24,BM18,IF(CR19=24,BM19,IF(CR20=24,BM20,IF(CR21=24,BM21,IF(CR22=24,BM22,IF(CR23=24,BM23,IF(CR24=24,BM24,IF(CR25=24,BM25,CZ33))))))))</f>
        <v>#VALUE!</v>
      </c>
      <c r="CZ33" s="98" t="e">
        <f>IF(CR26=24,BM26,IF(CR27=24,BM27,IF(CR28=24,BM28,IF(CR29=24,BM29,IF(CR30=24,BM30,IF(CR31=24,BM31,IF(CR32=24,BM32,IF(CR33=24,BM33,DA33))))))))</f>
        <v>#VALUE!</v>
      </c>
      <c r="DA33" s="98" t="e">
        <f>IF(CR34=24,BM34,IF(CR35=24,BM35,IF(CR36=24,BM36,IF(CR37=24,BM37,IF(CR38=24,BM38,IF(CR39=24,BM39,IF(CR40=24,BM40,IF(CR41=24,BM41,DB33))))))))</f>
        <v>#VALUE!</v>
      </c>
      <c r="DB33" s="98" t="e">
        <f>IF(CR42=24,BM42,IF(CR43=24,BM43,IF(CR44=24,BM44,IF(CR45=24,BM45,IF(CR46=24,BM46,IF(CR47=24,BM47,IF(CR48=24,BM48,IF(CR49=24,BM49,DC33))))))))</f>
        <v>#VALUE!</v>
      </c>
      <c r="DC33" s="98" t="e">
        <f>IF(CR50=24,BM50,IF(CR51=24,BM51,IF(CR52=24,BM52,IF(CR53=24,BM53,IF(CR54=24,BM54,IF(CR55=24,BM55,IF(CR56=24,BM56,IF(CR57=24,BM57,DD33))))))))</f>
        <v>#VALUE!</v>
      </c>
      <c r="DD33" s="98" t="e">
        <f>IF(CR58=24,BM58,IF(CR59=24,BM59,IF(CR60=24,BM60,IF(CR61=24,BM61,IF(CR62=24,BM62,IF(CR63=24,BM63,IF(CR64=24,BM64,IF(CR65=24,BM65,DE33))))))))</f>
        <v>#VALUE!</v>
      </c>
      <c r="DE33" s="98" t="e">
        <f>IF(CR66=24,BM66,IF(CR67=24,BM67,IF(CR68=24,BM68,BM69)))</f>
        <v>#VALUE!</v>
      </c>
      <c r="DF33" s="98" t="e">
        <f>IF(CR10=24,BQ10,0)+IF(CR11=24,BQ11,0)+IF(CR12=24,BQ12,0)+IF(CR13=24,BQ13,0)+IF(CR14=24,BQ14,0)+IF(CR15=24,BQ15,0)+IF(CR16=24,BQ16,0)+IF(CR17=24,BQ17,0)+IF(CR18=24,BQ18,0)+IF(CR19=24,BQ19,0)+IF(CR20=24,BQ20,0)+IF(CR21=24,BQ21,0)+IF(CR22=24,BQ22,0)+IF(CR23=24,BQ23,0)+IF(CR24=24,BQ24,0)+IF(CR25=24,BQ25,0)+IF(CR26=24,BQ26,0)+IF(CR27=24,BQ27,0)+IF(CR28=24,BQ28,0)+IF(CR29=24,BQ29,0)+IF(CR30=24,BQ30,0)+IF(CR31=24,BQ31,0)+IF(CR32=24,BQ32,0)+IF(CR33=24,BQ33,0)+IF(CR34=24,BQ34,0)+IF(CR35=24,BQ35,0)+IF(CR36=24,BQ36,0)+IF(CR37=24,BQ37,0)+IF(CR38=24,BQ38,0)+IF(CR39=24,BQ39,0)+DG33</f>
        <v>#VALUE!</v>
      </c>
      <c r="DG33" s="98" t="e">
        <f>IF(CR40=24,BQ40,0)+IF(CR41=24,BQ41,0)+IF(CR42=24,BQ42,0)+IF(CR43=24,BQ43,0)+IF(CR44=24,BQ44,0)+IF(CR45=24,BQ45,0)+IF(CR46=24,BQ46,0)+IF(CR47=24,BQ47,0)+IF(CR48=24,BQ48,0)+IF(CR49=24,BQ49,0)+IF(CR50=24,BQ50,0)+IF(CR51=24,BQ51,0)+IF(CR52=24,BQ52,0)+IF(CR53=24,BQ53,0)+IF(CR54=24,BQ54,0)+IF(CR55=24,BQ55,0)+IF(CR56=24,BQ56,0)+IF(CR57=24,BQ57,0)+IF(CR58=24,BQ58,0)+IF(CR59=24,BQ59,0)+IF(CR60=24,BQ60,0)+IF(CR61=24,BQ61,0)+IF(CR62=24,BQ62,0)+IF(CR63=24,BQ63,0)+IF(CR64=24,BQ64,0)+IF(CR65=24,BQ65,0)+IF(CR66=24,BQ66,0)+IF(CR67=24,BQ67,0)+IF(CR68=24,BQ68,0)+IF(CR69=24,BQ69,0)</f>
        <v>#VALUE!</v>
      </c>
      <c r="DH33" s="98" t="e">
        <f>IF(CR10=24,BT10,0)+IF(CR11=24,BT11,0)+IF(CR12=24,BT12,0)+IF(CR13=24,BT13,0)+IF(CR14=24,BT14,0)+IF(CR15=24,BT15,0)+IF(CR16=24,BT16,0)+IF(CR17=24,BT17,0)+IF(CR18=24,BT18,0)+IF(CR19=24,BT19,0)+IF(CR20=24,BT20,0)+IF(CR21=24,BT21,0)+IF(CR22=24,BT22,0)+IF(CR23=24,BT23,0)+IF(CR24=24,BT24,0)+IF(CR25=24,BT25,0)+IF(CR26=24,BT26,0)+IF(CR27=24,BT27,0)+IF(CR28=24,BT28,0)+IF(CR29=24,BT29,0)+IF(CR30=24,BT30,0)+IF(CR31=24,BT31,0)+IF(CR32=24,BT32,0)+IF(CR33=24,BT33,0)+IF(CR34=24,BT34,0)+IF(CR35=24,BT35,0)+IF(CR36=24,BT36,0)+IF(CR37=24,BT37,0)+IF(CR38=24,BT38,0)+IF(CR39=24,BT39,0)+DI33</f>
        <v>#VALUE!</v>
      </c>
      <c r="DI33" s="98" t="e">
        <f>IF(CR40=24,BT40,0)+IF(CR41=24,BT41,0)+IF(CR42=24,BT42,0)+IF(CR43=24,BT43,0)+IF(CR44=24,BT44,0)+IF(CR45=24,BT45,0)+IF(CR46=24,BT46,0)+IF(CR47=24,BT47,0)+IF(CR48=24,BT48,0)+IF(CR49=24,BT49,0)+IF(CR50=24,BT50,0)+IF(CR51=24,BT51,0)+IF(CR52=24,BT52,0)+IF(CR53=24,BT53,0)+IF(CR54=24,BT54,0)+IF(CR55=24,BT55,0)+IF(CR56=24,BT56,0)+IF(CR57=24,BT57,0)+IF(CR58=24,BT58,0)+IF(CR59=24,BT59,0)+IF(CR60=24,BT60,0)+IF(CR61=24,BT61,0)+IF(CR62=24,BT62,0)+IF(CR63=24,BT63,0)+IF(CR64=24,BT64,0)+IF(CR65=24,BT65,0)+IF(CR66=24,BT66,0)+IF(CR67=24,BT67,0)+IF(CR68=24,BT68,0)+IF(CR69=24,BT69,0)</f>
        <v>#VALUE!</v>
      </c>
      <c r="DJ33" s="98" t="e">
        <f>IF(CR10=24,BW10,0)+IF(CR11=24,BW11,0)+IF(CR12=24,BW12,0)+IF(CR13=24,BW13,0)+IF(CR14=24,BW14,0)+IF(CR15=24,BW15,0)+IF(CR16=24,BW16,0)+IF(CR17=24,BW17,0)+IF(CR18=24,BW18,0)+IF(CR19=24,BW19,0)+IF(CR20=24,BW20,0)+IF(CR21=24,BW21,0)+IF(CR22=24,BW22,0)+IF(CR23=24,BW23,0)+IF(CR24=24,BW24,0)+IF(CR25=24,BW25,0)+IF(CR26=24,BW26,0)+IF(CR27=24,BW27,0)+IF(CR28=24,BW28,0)+IF(CR29=24,BW29,0)+IF(CR30=24,BW30,0)+IF(CR31=24,BW31,0)+IF(CR32=24,BW32,0)+IF(CR33=24,BW33,0)+IF(CR34=24,BW34,0)+IF(CR35=24,BW35,0)+IF(CR36=24,BW36,0)+IF(CR37=24,BW37,0)+IF(CR38=24,BW38,0)+IF(CR39=24,BW39,0)+DK33</f>
        <v>#VALUE!</v>
      </c>
      <c r="DK33" s="98" t="e">
        <f>IF(CR40=24,BW40,0)+IF(CR41=24,BW41,0)+IF(CR42=24,BW42,0)+IF(CR43=24,BW43,0)+IF(CR44=24,BW44,0)+IF(CR45=24,BW45,0)+IF(CR46=24,BW46,0)+IF(CR47=24,BW47,0)+IF(CR48=24,BW48,0)+IF(CR49=24,BW49,0)+IF(CR50=24,BW50,0)+IF(CR51=24,BW51,0)+IF(CR52=24,BW52,0)+IF(CR53=24,BW53,0)+IF(CR54=24,BW54,0)+IF(CR55=24,BW55,0)+IF(CR56=24,BW56,0)+IF(CR57=24,BW57,0)+IF(CR58=24,BW58,0)+IF(CR59=24,BW59,0)+IF(CR60=24,BW60,0)+IF(CR61=24,BW61,0)+IF(CR62=24,BW62,0)+IF(CR63=24,BW63,0)+IF(CR64=24,BW64,0)+IF(CR65=24,BW65,0)+IF(CR66=24,BW66,0)+IF(CR67=24,BW67,0)+IF(CR68=24,BW68,0)+IF(CR69=24,BW69,0)</f>
        <v>#VALUE!</v>
      </c>
      <c r="DL33" s="98" t="e">
        <f>IF(CR10=24,BZ10,0)+IF(CR11=24,BZ11,0)+IF(CR12=24,BZ12,0)+IF(CR13=24,BZ13,0)+IF(CR14=24,BZ14,0)+IF(CR15=24,BZ15,0)+IF(CR16=24,BZ16,0)+IF(CR17=24,BZ17,0)+IF(CR18=24,BZ18,0)+IF(CR19=24,BZ19,0)+IF(CR20=24,BZ20,0)+IF(CR21=24,BZ21,0)+IF(CR22=24,BZ22,0)+IF(CR23=24,BZ23,0)+IF(CR24=24,BZ24,0)+IF(CR25=24,BZ25,0)+IF(CR26=24,BZ26,0)+IF(CR27=24,BZ27,0)+IF(CR28=24,BZ28,0)+IF(CR29=24,BZ29,0)+IF(CR30=24,BZ30,0)+IF(CR31=24,BZ31,0)+IF(CR32=24,BZ32,0)+IF(CR33=24,BZ33,0)+IF(CR34=24,BZ34,0)+IF(CR35=24,BZ35,0)+IF(CR36=24,BZ36,0)+IF(CR37=24,BZ37,0)+IF(CR38=24,BZ38,0)+IF(CR39=24,BZ39,0)+DM33</f>
        <v>#VALUE!</v>
      </c>
      <c r="DM33" s="98" t="e">
        <f>IF(CR40=24,BZ40,0)+IF(CR41=24,BZ41,0)+IF(CR42=24,BZ42,0)+IF(CR43=24,BZ43,0)+IF(CR44=24,BZ44,0)+IF(CR45=24,BZ45,0)+IF(CR46=24,BZ46,0)+IF(CR47=24,BZ47,0)+IF(CR48=24,BZ48,0)+IF(CR49=24,BZ49,0)+IF(CR50=24,BZ50,0)+IF(CR51=24,BZ51,0)+IF(CR52=24,BZ52,0)+IF(CR53=24,BZ53,0)+IF(CR54=24,BZ54,0)+IF(CR55=24,BZ55,0)+IF(CR56=24,BZ56,0)+IF(CR57=24,BZ57,0)+IF(CR58=24,BZ58,0)+IF(CR59=24,BZ59,0)+IF(CR60=24,BZ60,0)+IF(CR61=24,BZ61,0)+IF(CR62=24,BZ62,0)+IF(CR63=24,BZ63,0)+IF(CR64=24,BZ64,0)+IF(CR65=24,BZ65,0)+IF(CR66=24,BZ66,0)+IF(CR67=24,BZ67,0)+IF(CR68=24,BZ68,0)+IF(CR69=24,BZ69,0)</f>
        <v>#VALUE!</v>
      </c>
      <c r="DN33" s="98" t="e">
        <f>IF(CR10=24,CB10,0)+IF(CR11=24,CB11,0)+IF(CR12=24,CB12,0)+IF(CR13=24,CB13,0)+IF(CR14=24,CB14,0)+IF(CR15=24,CB15,0)+IF(CR16=24,CB16,0)+IF(CR17=24,CB17,0)+IF(CR18=24,CB18,0)+IF(CR19=24,CB19,0)+IF(CR20=24,CB20,0)+IF(CR21=24,CB21,0)+IF(CR22=24,CB22,0)+IF(CR23=24,CB23,0)+IF(CR24=24,CB24,0)+IF(CR25=24,CB25,0)+IF(CR26=24,CB26,0)+IF(CR27=24,CB27,0)+IF(CR28=24,CB28,0)+IF(CR29=24,CB29,0)+IF(CR30=24,CB30,0)+IF(CR31=24,CB31,0)+IF(CR32=24,CB32,0)+IF(CR33=24,CB33,0)+IF(CR34=24,CB34,0)+IF(CR35=24,CB35,0)+IF(CR36=24,CB36,0)+IF(CR37=24,CB37,0)+IF(CR38=24,CB38,0)+IF(CR39=24,CB39,0)+DO33</f>
        <v>#VALUE!</v>
      </c>
      <c r="DO33" s="98" t="e">
        <f>IF(CR40=24,CB40,0)+IF(CR41=24,CB41,0)+IF(CR42=24,CB42,0)+IF(CR43=24,CB43,0)+IF(CR44=24,CB44,0)+IF(CR45=24,CB45,0)+IF(CR46=24,CB46,0)+IF(CR47=24,CB47,0)+IF(CR48=24,CB48,0)+IF(CR49=24,CB49,0)+IF(CR50=24,CB50,0)+IF(CR51=24,CB51,0)+IF(CR52=24,CB52,0)+IF(CR53=24,CB53,0)+IF(CR54=24,CB54,0)+IF(CR55=24,CB55,0)+IF(CR56=24,CB56,0)+IF(CR57=24,CB57,0)+IF(CR58=24,CB58,0)+IF(CR59=24,CB59,0)+IF(CR60=24,CB60,0)+IF(CR61=24,CB61,0)+IF(CR62=24,CB62,0)+IF(CR63=24,CB63,0)+IF(CR64=24,CB64,0)+IF(CR65=24,CB65,0)+IF(CR66=24,CB66,0)+IF(CR67=24,CB67,0)+IF(CR68=24,CB68,0)+IF(CR69=24,CB69,0)</f>
        <v>#VALUE!</v>
      </c>
      <c r="DP33" s="98" t="e">
        <f>IF(CR10=24,CD10,0)+IF(CR11=24,CD11,0)+IF(CR12=24,CD12,0)+IF(CR13=24,CD13,0)+IF(CR14=24,CD14,0)+IF(CR15=24,CD15,0)+IF(CR16=24,CD16,0)+IF(CR17=24,CD17,0)+IF(CR18=24,CD18,0)+IF(CR19=24,CD19,0)+IF(CR20=24,CD20,0)+IF(CR21=24,CD21,0)+IF(CR22=24,CD22,0)+IF(CR23=24,CD23,0)+IF(CR24=24,CD24,0)+IF(CR25=24,CD25,0)+IF(CR26=24,CD26,0)+IF(CR27=24,CD27,0)+IF(CR28=24,CD28,0)+IF(CR29=24,CD29,0)+IF(CR30=24,CD30,0)+IF(CR31=24,CD31,0)+IF(CR32=24,CD32,0)+IF(CR33=24,CD33,0)+IF(CR34=24,CD34,0)+IF(CR35=24,CD35,0)+IF(CR36=24,CD36,0)+IF(CR37=24,CD37,0)+IF(CR38=24,CD38,0)+IF(CR39=24,CD39,0)+DQ33</f>
        <v>#VALUE!</v>
      </c>
      <c r="DQ33" s="98" t="e">
        <f>IF(CR40=24,CD40,0)+IF(CR41=24,CD41,0)+IF(CR42=24,CD42,0)+IF(CR43=24,CD43,0)+IF(CR44=24,CD44,0)+IF(CR45=24,CD45,0)+IF(CR46=24,CD46,0)+IF(CR47=24,CD47,0)+IF(CR48=24,CD48,0)+IF(CR49=24,CD49,0)+IF(CR50=24,CD50,0)+IF(CR51=24,CD51,0)+IF(CR52=24,CD52,0)+IF(CR53=24,CD53,0)+IF(CR54=24,CD54,0)+IF(CR55=24,CD55,0)+IF(CR56=24,CD56,0)+IF(CR57=24,CD57,0)+IF(CR58=24,CD58,0)+IF(CR59=24,CD59,0)+IF(CR60=24,CD60,0)+IF(CR61=24,CD61,0)+IF(CR62=24,CD62,0)+IF(CR63=24,CD63,0)+IF(CR64=24,CD64,0)+IF(CR65=24,CD65,0)+IF(CR66=24,CD66,0)+IF(CR67=24,CD67,0)+IF(CR68=24,CD68,0)+IF(CR69=24,CD69,0)</f>
        <v>#VALUE!</v>
      </c>
      <c r="DR33" s="98" t="e">
        <f>IF(CR10=24,CF10,0)+IF(CR11=24,CF11,0)+IF(CR12=24,CF12,0)+IF(CR13=24,CF13,0)+IF(CR14=24,CF14,0)+IF(CR15=24,CF15,0)+IF(CR16=24,CF16,0)+IF(CR17=24,CF17,0)+IF(CR18=24,CF18,0)+IF(CR19=24,CF19,0)+IF(CR20=24,CF20,0)+IF(CR21=24,CF21,0)+IF(CR22=24,CF22,0)+IF(CR23=24,CF23,0)+IF(CR24=24,CF24,0)+IF(CR25=24,CF25,0)+IF(CR26=24,CF26,0)+IF(CR27=24,CF27,0)+IF(CR28=24,CF28,0)+IF(CR29=24,CF29,0)+IF(CR30=24,CF30,0)+IF(CR31=24,CF31,0)+IF(CR32=24,CF32,0)+IF(CR33=24,CF33,0)+IF(CR34=24,CF34,0)+IF(CR35=24,CF35,0)+IF(CR36=24,CF36,0)+IF(CR37=24,CF37,0)+IF(CR38=24,CF38,0)+IF(CR39=24,CF39,0)+DS33</f>
        <v>#VALUE!</v>
      </c>
      <c r="DS33" s="98" t="e">
        <f>IF(CR40=24,CF40,0)+IF(CR41=24,CF41,0)+IF(CR42=24,CF42,0)+IF(CR43=24,CF43,0)+IF(CR44=24,CF44,0)+IF(CR45=24,CF45,0)+IF(CR46=24,CF46,0)+IF(CR47=24,CF47,0)+IF(CR48=24,CF48,0)+IF(CR49=24,CF49,0)+IF(CR50=24,CF50,0)+IF(CR51=24,CF51,0)+IF(CR52=24,CF52,0)+IF(CR53=24,CF53,0)+IF(CR54=24,CF54,0)+IF(CR55=24,CF55,0)+IF(CR56=24,CF56,0)+IF(CR57=24,CF57,0)+IF(CR58=24,CF58,0)+IF(CR59=24,CF59,0)+IF(CR60=24,CF60,0)+IF(CR61=24,CF61,0)+IF(CR62=24,CF62,0)+IF(CR63=24,CF63,0)+IF(CR64=24,CF64,0)+IF(CR65=24,CF65,0)+IF(CR66=24,CF66,0)+IF(CR67=24,CF67,0)+IF(CR68=24,CF68,0)+IF(CR69=24,CF69,0)</f>
        <v>#VALUE!</v>
      </c>
      <c r="DT33" s="98" t="e">
        <f>IF(CR10=24,CH10,0)+IF(CR11=24,CH11,0)+IF(CR12=24,CH12,0)+IF(CR13=24,CH13,0)+IF(CR14=24,CH14,0)+IF(CR15=24,CH15,0)+IF(CR16=24,CH16,0)+IF(CR17=24,CH17,0)+IF(CR18=24,CH18,0)+IF(CR19=24,CH19,0)+IF(CR20=24,CH20,0)+IF(CR21=24,CH21,0)+IF(CR22=24,CH22,0)+IF(CR23=24,CH23,0)+IF(CR24=24,CH24,0)+IF(CR25=24,CH25,0)+IF(CR26=24,CH26,0)+IF(CR27=24,CH27,0)+IF(CR28=24,CH28,0)+IF(CR29=24,CH29,0)+IF(CR30=24,CH30,0)+IF(CR31=24,CH31,0)+IF(CR32=24,CH32,0)+IF(CR33=24,CH33,0)+IF(CR34=24,CH34,0)+IF(CR35=24,CH35,0)+IF(CR36=24,CH36,0)+IF(CR37=24,CH37,0)+IF(CR38=24,CH38,0)+IF(CR39=24,CH39,0)+DU33</f>
        <v>#VALUE!</v>
      </c>
      <c r="DU33" s="98" t="e">
        <f>IF(CR40=24,CH40,0)+IF(CR41=24,CH41,0)+IF(CR42=24,CH42,0)+IF(CR43=24,CH43,0)+IF(CR44=24,CH44,0)+IF(CR45=24,CH45,0)+IF(CR46=24,CH46,0)+IF(CR47=24,CH47,0)+IF(CR48=24,CH48,0)+IF(CR49=24,CH49,0)+IF(CR50=24,CH50,0)+IF(CR51=24,CH51,0)+IF(CR52=24,CH52,0)+IF(CR53=24,CH53,0)+IF(CR54=24,CH54,0)+IF(CR55=24,CH55,0)+IF(CR56=24,CH56,0)+IF(CR57=24,CH57,0)+IF(CR58=24,CH58,0)+IF(CR59=24,CH59,0)+IF(CR60=24,CH60,0)+IF(CR61=24,CH61,0)+IF(CR62=24,CH62,0)+IF(CR63=24,CH63,0)+IF(CR64=24,CH64,0)+IF(CR65=24,CH65,0)+IF(CR66=24,CH66,0)+IF(CR67=24,CH67,0)+IF(CR68=24,CH68,0)+IF(CR69=24,CH69,0)</f>
        <v>#VALUE!</v>
      </c>
      <c r="DV33" s="98" t="e">
        <f>IF(CR10=24,CJ10,0)+IF(CR11=24,CJ11,0)+IF(CR12=24,CJ12,0)+IF(CR13=24,CJ13,0)+IF(CR14=24,CJ14,0)+IF(CR15=24,CJ15,0)+IF(CR16=24,CJ16,0)+IF(CR17=24,CJ17,0)+IF(CR18=24,CJ18,0)+IF(CR19=24,CJ19,0)+IF(CR20=24,CJ20,0)+IF(CR21=24,CJ21,0)+IF(CR22=24,CJ22,0)+IF(CR23=24,CJ23,0)+IF(CR24=24,CJ24,0)+IF(CR25=24,CJ25,0)+IF(CR26=24,CJ26,0)+IF(CR27=24,CJ27,0)+IF(CR28=24,CJ28,0)+IF(CR29=24,CJ29,0)+IF(CR30=24,CJ30,0)+IF(CR31=24,CJ31,0)+IF(CR32=24,CJ32,0)+IF(CR33=24,CJ33,0)+IF(CR34=24,CJ34,0)+IF(CR35=24,CJ35,0)+IF(CR36=24,CJ36,0)+IF(CR37=24,CJ37,0)+IF(CR38=24,CJ38,0)+IF(CR39=24,CJ39,0)+DW33</f>
        <v>#VALUE!</v>
      </c>
      <c r="DW33" s="99" t="e">
        <f>IF(CR40=24,CJ40,0)+IF(CR41=24,CJ41,0)+IF(CR42=24,CJ42,0)+IF(CR43=24,CJ43,0)+IF(CR44=24,CJ44,0)+IF(CR45=24,CJ45,0)+IF(CR46=24,CJ46,0)+IF(CR47=24,CJ47,0)+IF(CR48=24,CJ48,0)+IF(CR49=24,CJ49,0)+IF(CR50=24,CJ50,0)+IF(CR51=24,CJ51,0)+IF(CR52=24,CJ52,0)+IF(CR53=24,CJ53,0)+IF(CR54=24,CJ54,0)+IF(CR55=24,CJ55,0)+IF(CR56=24,CJ56,0)+IF(CR57=24,CJ57,0)+IF(CR58=24,CJ58,0)+IF(CR59=24,CJ59,0)+IF(CR60=24,CJ60,0)+IF(CR61=24,CJ61,0)+IF(CR62=24,CJ62,0)+IF(CR63=24,CJ63,0)+IF(CR64=24,CJ64,0)+IF(CR65=24,CJ65,0)+IF(CR66=24,CJ66,0)+IF(CR67=24,CJ67,0)+IF(CR68=24,CJ68,0)+IF(CR69=24,CJ69,0)</f>
        <v>#VALUE!</v>
      </c>
    </row>
    <row r="34" spans="1:127">
      <c r="A34" s="97" t="str">
        <f>[2]DB!A34</f>
        <v>Culopip</v>
      </c>
      <c r="B34" s="1">
        <f>[2]DB!B34</f>
        <v>10</v>
      </c>
      <c r="C34" s="1">
        <f>[2]DB!D34</f>
        <v>0</v>
      </c>
      <c r="D34" s="1">
        <f>IF(OR(Rækker!K31="Disket",I34&gt;5,C34=1),1,0)</f>
        <v>0</v>
      </c>
      <c r="E34" s="1">
        <f>[2]DB!F34</f>
        <v>0</v>
      </c>
      <c r="F34" s="1">
        <f>IF(OR(Rækker!K31="Udmeldt",E34=1),1,0)</f>
        <v>0</v>
      </c>
      <c r="G34" s="1">
        <f>[2]DB!I34</f>
        <v>0</v>
      </c>
      <c r="H34" s="1">
        <f>IF(Rækker!K31="MR",1,0)</f>
        <v>0</v>
      </c>
      <c r="I34" s="1">
        <f t="shared" si="10"/>
        <v>0</v>
      </c>
      <c r="J34" s="1">
        <f>[2]DB!L34</f>
        <v>0</v>
      </c>
      <c r="K34" s="1">
        <f>IF(Rækker!K31="Res",1,0)</f>
        <v>0</v>
      </c>
      <c r="L34" s="1">
        <f t="shared" si="11"/>
        <v>0</v>
      </c>
      <c r="M34" s="1" t="s">
        <v>90</v>
      </c>
      <c r="N34" s="100">
        <f>[2]DB!AZ34</f>
        <v>11</v>
      </c>
      <c r="O34" s="98" t="str">
        <f>[2]DB!BB34</f>
        <v>Forest</v>
      </c>
      <c r="P34" s="1">
        <f>IF(O34=A31,B31,0)+IF(O34=A32,B32,0)+IF(O34=A33,B33,0)+IF(O34=A34,B34,0)+IF(O34=A35,B35,0)+IF(O34=A36,B36,0)+IF(O34=A37,B37,0)+IF(O34=A38,B38,0)+IF(O34=A39,B39,0)+IF(O34=A40,B40,0)+IF(O34=A41,B41,0)+IF(O34=A42,B42,0)+IF(O34=A43,B43,0)+IF(O34=A44,B44,0)+IF(O34=A45,B45,0)+IF(O34=A46,B46,0)+IF(O34=A47,B47,0)+IF(O34=A48,B48,0)+IF(O34=A49,B49,0)+IF(O34=A50,B50,0)</f>
        <v>15</v>
      </c>
      <c r="Q34" s="1">
        <f>[2]DB!BF34</f>
        <v>0</v>
      </c>
      <c r="R34" s="1">
        <f>IF(O34=A31,D31,0)+IF(O34=A32,D32,0)+IF(O34=A33,D33,0)+IF(O34=A34,D34,0)+IF(O34=A35,D35,0)+IF(O34=A36,D36,0)+IF(O34=A37,D37,0)+IF(O34=A38,D38,0)+IF(O34=A39,D39,0)+IF(O34=A40,D40,0)+IF(O34=A41,D41,0)+IF(O34=A42,D42,0)+IF(O34=A43,D43,0)+IF(O34=A44,D44,0)+IF(O34=A45,D45,0)+IF(O34=A46,D46,0)+IF(O34=A47,D47,0)+IF(O34=A48,D48,0)+IF(O34=A49,D49,0)+IF(O34=A50,D50,0)</f>
        <v>0</v>
      </c>
      <c r="S34" s="1">
        <f>[2]DB!BG34</f>
        <v>0</v>
      </c>
      <c r="T34" s="1">
        <f>IF(O34=A31,F31,0)+IF(O34=A32,F32,0)+IF(O34=A33,F33,0)+IF(O34=A34,F34,0)+IF(O34=A35,F35,0)+IF(O34=A36,F36,0)+IF(O34=A37,F37,0)+IF(O34=A38,F38,0)+IF(O34=A39,F39,0)+IF(O34=A40,F40,0)+IF(O34=A41,F41,0)+IF(O34=A42,F42,0)+IF(O34=A43,F43,0)+IF(O34=A44,F44,0)+IF(O34=A45,F45,0)+IF(O34=A46,F46,0)+IF(O34=A47,F47,0)+IF(O34=A48,F48,0)+IF(O34=A49,F49,0)+IF(O34=A50,F50,0)</f>
        <v>0</v>
      </c>
      <c r="U34" s="1">
        <f>[2]DB!BH34</f>
        <v>0</v>
      </c>
      <c r="V34" s="1">
        <f>IF(O34=A31,H31,0)+IF(O34=A32,H32,0)+IF(O34=A33,H33,0)+IF(O34=A34,H34,0)+IF(O34=A35,H35,0)+IF(O34=A36,H36,0)+IF(O34=A37,H37,0)+IF(O34=A38,H38,0)+IF(O34=A39,H39,0)+IF(O34=A40,H40,0)+IF(O34=A41,H41,0)+IF(O34=A42,H42,0)+IF(O34=A43,H43,0)+IF(O34=A44,H44,0)+IF(O34=A45,H45,0)+IF(O34=A46,H46,0)+IF(O34=A47,H47,0)+IF(O34=A48,H48,0)+IF(O34=A49,H49,0)+IF(O34=A50,H50,0)</f>
        <v>0</v>
      </c>
      <c r="W34" s="1">
        <f t="shared" si="12"/>
        <v>0</v>
      </c>
      <c r="X34" s="1">
        <f>[2]DB!BI34</f>
        <v>0</v>
      </c>
      <c r="Y34" s="1">
        <f>IF(O34=A31,K31,0)+IF(O34=A32,K32,0)+IF(O34=A33,K33,0)+IF(O34=A34,K34,0)+IF(O34=A35,K35,0)+IF(O34=A36,K36,0)+IF(O34=A37,K37,0)+IF(O34=A38,K38,0)+IF(O34=A39,K39,0)+IF(O34=A40,K40,0)+IF(O34=A41,K41,0)+IF(O34=A42,K42,0)+IF(O34=A43,K43,0)+IF(O34=A44,K44,0)+IF(O34=A45,K45,0)+IF(O34=A46,K46,0)+IF(O34=A47,K47,0)+IF(O34=A48,K48,0)+IF(O34=A49,K49,0)+IF(O34=A50,K50,0)</f>
        <v>0</v>
      </c>
      <c r="Z34" s="1">
        <f t="shared" si="13"/>
        <v>0</v>
      </c>
      <c r="AA34" s="1">
        <f>[2]DB!BJ34</f>
        <v>72</v>
      </c>
      <c r="AB34" s="1">
        <f>RANK(AA34,AA31:AA50,0)</f>
        <v>4</v>
      </c>
      <c r="AC34" s="1" t="str">
        <f>'2. Division'!L23</f>
        <v/>
      </c>
      <c r="AD34" s="1" t="e">
        <f t="shared" si="20"/>
        <v>#VALUE!</v>
      </c>
      <c r="AE34" s="1" t="e">
        <f>RANK(AD34,AD31:AD50,0)</f>
        <v>#VALUE!</v>
      </c>
      <c r="AF34" s="1">
        <f>[2]DB!BK34</f>
        <v>27</v>
      </c>
      <c r="AG34" s="1">
        <f>RANK(AF34,AF31:AF50,0)</f>
        <v>5</v>
      </c>
      <c r="AH34" s="1" t="str">
        <f>'2. Division'!L29</f>
        <v/>
      </c>
      <c r="AI34" s="1" t="e">
        <f t="shared" si="21"/>
        <v>#VALUE!</v>
      </c>
      <c r="AJ34" s="1" t="e">
        <f>RANK(AI34,AI31:AI50,0)</f>
        <v>#VALUE!</v>
      </c>
      <c r="AK34" s="1">
        <f>[2]DB!BL34</f>
        <v>96</v>
      </c>
      <c r="AL34" s="1">
        <f>RANK(AK34,AK31:AK50,0)</f>
        <v>8</v>
      </c>
      <c r="AM34" s="1" t="str">
        <f>'2. Division'!L35</f>
        <v/>
      </c>
      <c r="AN34" s="1" t="e">
        <f t="shared" si="22"/>
        <v>#VALUE!</v>
      </c>
      <c r="AO34" s="1" t="e">
        <f>RANK(AN34,AN31:AN50,0)</f>
        <v>#VALUE!</v>
      </c>
      <c r="AP34" s="1">
        <f t="shared" si="23"/>
        <v>17</v>
      </c>
      <c r="AQ34" s="1" t="e">
        <f t="shared" si="24"/>
        <v>#VALUE!</v>
      </c>
      <c r="AR34" s="1">
        <f>[2]DB!BA34</f>
        <v>4</v>
      </c>
      <c r="AS34" s="1" t="e">
        <f>RANK(AQ34,AQ31:AQ50,1)+AT34</f>
        <v>#VALUE!</v>
      </c>
      <c r="AT34" s="1" t="e">
        <f>IF(AQ34=AQ31,IF(AD34=AD31,IF(AI34=AI31,IF(AN34=AN31,0,IF(AN34&lt;AN31,1,0)),IF(AI34&lt;AI31,1,0)),IF(AD34&lt;AD31,1,0)),0)+IF(AQ34=AQ32,IF(AD34=AD32,IF(AI34=AI32,IF(AN34=AN32,0,IF(AN34&lt;AN32,1,0)),IF(AI34&lt;AI32,1,0)),IF(AD34&lt;AD32,1,0)),0)+IF(AQ34=AQ33,IF(AD34=AD33,IF(AI34=AI33,IF(AN34=AN33,0,IF(AN34&lt;AN33,1,0)),IF(AI34&lt;AI33,1,0)),IF(AD34&lt;AD33,1,0)),0)+IF(AQ34=AQ34,IF(AD34=AD34,IF(AI34=AI34,IF(AN34=AN34,0,IF(AN34&lt;AN34,1,0)),IF(AI34&lt;AI34,1,0)),IF(AD34&lt;AD34,1,0)),0)+IF(AQ34=AQ35,IF(AD34=AD35,IF(AI34=AI35,IF(AN34=AN35,0,IF(AN34&lt;AN35,1,0)),IF(AI34&lt;AI35,1,0)),IF(AD34&lt;AD35,1,0)),0)+IF(AQ34=AQ36,IF(AD34=AD36,IF(AI34=AI36,IF(AN34=AN36,0,IF(AN34&lt;AN36,1,0)),IF(AI34&lt;AI36,1,0)),IF(AD34&lt;AD36,1,0)),0)+IF(AQ34=AQ37,IF(AD34=AD37,IF(AI34=AI37,IF(AN34=AN37,0,IF(AN34&lt;AN37,1,0)),IF(AI34&lt;AI37,1,0)),IF(AD34&lt;AD37,1,0)),0)+AU34+AV34</f>
        <v>#VALUE!</v>
      </c>
      <c r="AU34" s="1" t="e">
        <f>IF(AQ34=AQ38,IF(AD34=AD38,IF(AI34=AI38,IF(AN34=AN38,0,IF(AN34&lt;AN38,1,0)),IF(AI34&lt;AI38,1,0)),IF(AD34&lt;AD38,1,0)),0)+IF(AQ34=AQ39,IF(AD34=AD39,IF(AI34=AI39,IF(AN34=AN39,0,IF(AN34&lt;AN39,1,0)),IF(AI34&lt;AI39,1,0)),IF(AD34&lt;AD39,1,0)),0)+IF(AQ34=AQ40,IF(AD34=AD40,IF(AI34=AI40,IF(AN34=AN40,0,IF(AN34&lt;AN40,1,0)),IF(AI34&lt;AI40,1,0)),IF(AD34&lt;AD40,1,0)),0)+IF(AQ34=AQ41,IF(AD34=AD41,IF(AI34=AI41,IF(AN34=AN41,0,IF(AN34&lt;AN41,1,0)),IF(AI34&lt;AI41,1,0)),IF(AD34&lt;AD41,1,0)),0)+IF(AQ34=AQ42,IF(AD34=AD42,IF(AI34=AI42,IF(AN34=AN42,0,IF(AN34&lt;AN42,1,0)),IF(AI34&lt;AI42,1,0)),IF(AD34&lt;AD42,1,0)),0)+IF(AQ34=AQ43,IF(AD34=AD43,IF(AI34=AI43,IF(AN34=AN43,0,IF(AN34&lt;AN43,1,0)),IF(AI34&lt;AI43,1,0)),IF(AD34&lt;AD43,1,0)),0)+IF(AQ34=AQ44,IF(AD34=AD44,IF(AI34=AI44,IF(AN34=AN44,0,IF(AN34&lt;AN44,1,0)),IF(AI34&lt;AI44,1,0)),IF(AD34&lt;AD44,1,0)),0)</f>
        <v>#VALUE!</v>
      </c>
      <c r="AV34" s="1" t="e">
        <f>IF(AQ34=AQ45,IF(AD34=AD45,IF(AI34=AI45,IF(AN34=AN45,0,IF(AN34&lt;AN45,1,0)),IF(AI34&lt;AI45,1,0)),IF(AD34&lt;AD45,1,0)),0)+IF(AQ34=AQ46,IF(AD34=AD46,IF(AI34=AI46,IF(AN34=AN46,0,IF(AN34&lt;AN46,1,0)),IF(AI34&lt;AI46,1,0)),IF(AD34&lt;AD46,1,0)),0)+IF(AQ34=AQ47,IF(AD34=AD47,IF(AI34=AI47,IF(AN34=AN47,0,IF(AN34&lt;AN47,1,0)),IF(AI34&lt;AI47,1,0)),IF(AD34&lt;AD47,1,0)),0)+IF(AQ34=AQ48,IF(AD34=AD48,IF(AI34=AI48,IF(AN34=AN48,0,IF(AN34&lt;AN48,1,0)),IF(AI34&lt;AI48,1,0)),IF(AD34&lt;AD48,1,0)),0)+IF(AQ34=AQ49,IF(AD34=AD49,IF(AI34=AI49,IF(AN34=AN49,0,IF(AN34&lt;AN49,1,0)),IF(AI34&lt;AI49,1,0)),IF(AD34&lt;AD49,1,0)),0)+IF(AQ34=AQ50,IF(AD34=AD50,IF(AI34=AI50,IF(AN34=AN50,0,IF(AN34&lt;AN50,1,0)),IF(AI34&lt;AI50,1,0)),IF(AD34&lt;AD50,1,0)),0)</f>
        <v>#VALUE!</v>
      </c>
      <c r="AW34" s="1" t="e">
        <f>IF(AND(AS34=AS31,P34&gt;P31),1,0)+IF(AND(AS34=AS32,P34&gt;P32),1,0)+IF(AND(AS34=AS33,P34&gt;P33),1,0)+IF(AND(AS34=AS34,P34&gt;P34),1,0)+IF(AND(AS34=AS35,P34&gt;P35),1,0)+IF(AND(AS34=AS36,P34&gt;P36),1,0)+IF(AND(AS34=AS37,P34&gt;P37),1,0)+IF(AND(AS34=AS38,P34&gt;P38),1,0)+IF(AND(AS34=AS39,P34&gt;P39),1,0)+IF(AND(AS34=AS40,P34&gt;P40),1,0)+IF(AND(AS34=AS41,P34&gt;P41),1,0)+IF(AND(AS34=AS42,P34&gt;P42),1,0)+IF(AND(AS34=AS43,P34&gt;P43),1,0)+IF(AND(AS34=AS44,P34&gt;P44),1,0)+IF(AND(AS34=AS45,P34&gt;P45),1,0)+IF(AND(AS34=AS46,P34&gt;P46),1,0)+IF(AND(AS34=AS47,P34&gt;P47),1,0)+IF(AND(AS34=AS48,P34&gt;P48),1,0)+IF(AND(AS34=AS49,P34&gt;P49),1,0)+IF(AND(AS34=AS50,P34&gt;P50),1,0)+AS34</f>
        <v>#VALUE!</v>
      </c>
      <c r="AX34" s="1" t="e">
        <f t="shared" si="16"/>
        <v>#VALUE!</v>
      </c>
      <c r="AY34" s="1" t="e">
        <f>IF(OR(R34=1,T34=1),0,IF(RANK(AX34,AX10:AX71,0)=1,10,IF(RANK(AX34,AX10:AX71,0)=2,5,IF(RANK(AX34,AX10:AX71,0)=3,4,IF(RANK(AX34,AX10:AX71,0)=4,3,IF(RANK(AX34,AX10:AX71,0)=5,2,0))))))</f>
        <v>#VALUE!</v>
      </c>
      <c r="AZ34" s="100" t="e">
        <f>IF(AW31=4,AR31,0)+IF(AW32=4,AR32,0)+IF(AW33=4,AR33,0)+IF(AW34=4,AR34,0)+IF(AW35=4,AR35,0)+IF(AW36=4,AR36,0)+IF(AW37=4,AR37,0)+IF(AW38=4,AR38,0)+IF(AW39=4,AR39,0)+IF(AW40=4,AR40,0)+IF(AW41=4,AR41,0)+IF(AW42=4,AR42,0)+IF(AW43=4,AR43,0)+IF(AW44=4,AR44,0)+IF(AW45=4,AR45,0)+IF(AW46=4,AR46,0)+IF(AW47=4,AR47,0)+IF(AW48=4,AR48,0)+IF(AW49=4,AR49,0)+IF(AW50=4,AR50,0)</f>
        <v>#VALUE!</v>
      </c>
      <c r="BA34" s="98" t="e">
        <f>IF(AW31=4,AS31,0)+IF(AW32=4,AS32,0)+IF(AW33=4,AS33,0)+IF(AW34=4,AS34,0)+IF(AW35=4,AS35,0)+IF(AW36=4,AS36,0)+IF(AW37=4,AS37,0)+IF(AW38=4,AS38,0)+IF(AW39=4,AS39,0)+IF(AW40=4,AS40,0)+IF(AW41=4,AS41,0)+IF(AW42=4,AS42,0)+IF(AW43=4,AS43,0)+IF(AW44=4,AS44,0)+IF(AW45=4,AS45,0)+IF(AW46=4,AS46,0)+IF(AW47=4,AS47,0)+IF(AW48=4,AS48,0)+IF(AW49=4,AS49,0)+IF(AW50=4,AS50,0)</f>
        <v>#VALUE!</v>
      </c>
      <c r="BB34" s="98" t="e">
        <f>IF(AW31=4,O31,IF(AW32=4,O32,IF(AW33=4,O33,IF(AW34=4,O34,IF(AW35=4,O35,IF(AW36=4,O36,IF(AW37=4,O37,BC34)))))))</f>
        <v>#VALUE!</v>
      </c>
      <c r="BC34" s="98" t="e">
        <f>IF(AW38=4,O38,IF(AW39=4,O39,IF(AW40=4,O40,IF(AW41=4,O41,IF(AW42=4,O42,IF(AW43=4,O43,IF(AW44=4,O44,BD34)))))))</f>
        <v>#VALUE!</v>
      </c>
      <c r="BD34" s="98" t="e">
        <f>IF(AW45=4,O45,IF(AW46=4,O46,IF(AW47=4,O47,IF(AW48=4,O48,IF(AW49=4,O49,IF(AW50=4,O50,""))))))</f>
        <v>#VALUE!</v>
      </c>
      <c r="BE34" s="98" t="e">
        <f>IF(AW31=4,P31,0)+IF(AW32=4,P32,0)+IF(AW33=4,P33,0)+IF(AW34=4,P34,0)+IF(AW35=4,P35,0)+IF(AW36=4,P36,0)+IF(AW37=4,P37,0)+IF(AW38=4,P38,0)+IF(AW39=4,P39,0)+IF(AW40=4,P40,0)+IF(AW41=4,P41,0)+IF(AW42=4,P42,0)+IF(AW43=4,P43,0)+IF(AW44=4,P44,0)+IF(AW45=4,P45,0)+IF(AW46=4,P46,0)+IF(AW47=4,P47,0)+IF(AW48=4,P48,0)+IF(AW49=4,P49,0)+IF(AW50=4,P50,0)</f>
        <v>#VALUE!</v>
      </c>
      <c r="BF34" s="98" t="e">
        <f>IF(AW31=4,R31,0)+IF(AW32=4,R32,0)+IF(AW33=4,R33,0)+IF(AW34=4,R34,0)+IF(AW35=4,R35,0)+IF(AW36=4,R36,0)+IF(AW37=4,R37,0)+IF(AW38=4,R38,0)+IF(AW39=4,R39,0)+IF(AW40=4,R40,0)+IF(AW41=4,R41,0)+IF(AW42=4,R42,0)+IF(AW43=4,R43,0)+IF(AW44=4,R44,0)+IF(AW45=4,R45,0)+IF(AW46=4,R46,0)+IF(AW47=4,R47,0)+IF(AW48=4,R48,0)+IF(AW49=4,R49,0)+IF(AW50=4,R50,0)</f>
        <v>#VALUE!</v>
      </c>
      <c r="BG34" s="98" t="e">
        <f>IF(AW31=4,T31,0)+IF(AW32=4,T32,0)+IF(AW33=4,T33,0)+IF(AW34=4,T34,0)+IF(AW35=4,T35,0)+IF(AW36=4,T36,0)+IF(AW37=4,T37,0)+IF(AW38=4,T38,0)+IF(AW39=4,T39,0)+IF(AW40=4,T40,0)+IF(AW41=4,T41,0)+IF(AW42=4,T42,0)+IF(AW43=4,T43,0)+IF(AW44=4,T44,0)+IF(AW45=4,T45,0)+IF(AW46=4,T46,0)+IF(AW47=4,T47,0)+IF(AW48=4,T48,0)+IF(AW49=4,T49,0)+IF(AW50=4,T50,0)</f>
        <v>#VALUE!</v>
      </c>
      <c r="BH34" s="98" t="e">
        <f>IF(AW31=4,W31,0)+IF(AW32=4,W32,0)+IF(AW33=4,W33,0)+IF(AW34=4,W34,0)+IF(AW35=4,W35,0)+IF(AW36=4,W36,0)+IF(AW37=4,W37,0)+IF(AW38=4,W38,0)+IF(AW39=4,W39,0)+IF(AW40=4,W40,0)+IF(AW41=4,W41,0)+IF(AW42=4,W42,0)+IF(AW43=4,W43,0)+IF(AW44=4,W44,0)+IF(AW45=4,W45,0)+IF(AW46=4,W46,0)+IF(AW47=4,W47,0)+IF(AW48=4,W48,0)+IF(AW49=4,W49,0)+IF(AW50=4,W50,0)</f>
        <v>#VALUE!</v>
      </c>
      <c r="BI34" s="98" t="e">
        <f>IF(AW31=4,Z31,0)+IF(AW32=4,Z32,0)+IF(AW33=4,Z33,0)+IF(AW34=4,Z34,0)+IF(AW35=4,Z35,0)+IF(AW36=4,Z36,0)+IF(AW37=4,Z37,0)+IF(AW38=4,Z38,0)+IF(AW39=4,Z39,0)+IF(AW40=4,Z40,0)+IF(AW41=4,Z41,0)+IF(AW42=4,Z42,0)+IF(AW43=4,Z43,0)+IF(AW44=4,Z44,0)+IF(AW45=4,Z45,0)+IF(AW46=4,Z46,0)+IF(AW47=4,Z47,0)+IF(AW48=4,Z48,0)+IF(AW49=4,Z49,0)+IF(AW50=4,Z50,0)</f>
        <v>#VALUE!</v>
      </c>
      <c r="BJ34" s="98" t="e">
        <f>IF(AW31=4,AD31,0)+IF(AW32=4,AD32,0)+IF(AW33=4,AD33,0)+IF(AW34=4,AD34,0)+IF(AW35=4,AD35,0)+IF(AW36=4,AD36,0)+IF(AW37=4,AD37,0)+IF(AW38=4,AD38,0)+IF(AW39=4,AD39,0)+IF(AW40=4,AD40,0)+IF(AW41=4,AD41,0)+IF(AW42=4,AD42,0)+IF(AW43=4,AD43,0)+IF(AW44=4,AD44,0)+IF(AW45=4,AD45,0)+IF(AW46=4,AD46,0)+IF(AW47=4,AD47,0)+IF(AW48=4,AD48,0)+IF(AW49=4,AD49,0)+IF(AW50=4,AD50,0)</f>
        <v>#VALUE!</v>
      </c>
      <c r="BK34" s="98" t="e">
        <f>IF(AW31=4,AI31,0)+IF(AW32=4,AI32,0)+IF(AW33=4,AI33,0)+IF(AW34=4,AI34,0)+IF(AW35=4,AI35,0)+IF(AW36=4,AI36,0)+IF(AW37=4,AI37,0)+IF(AW38=4,AI38,0)+IF(AW39=4,AI39,0)+IF(AW40=4,AI40,0)+IF(AW41=4,AI41,0)+IF(AW42=4,AI42,0)+IF(AW43=4,AI43,0)+IF(AW44=4,AI44,0)+IF(AW45=4,AI45,0)+IF(AW46=4,AI46,0)+IF(AW47=4,AI47,0)+IF(AW48=4,AI48,0)+IF(AW49=4,AI49,0)+IF(AW50=4,AI50,0)</f>
        <v>#VALUE!</v>
      </c>
      <c r="BL34" s="99" t="e">
        <f>IF(AW31=4,AN31,0)+IF(AW32=4,AN32,0)+IF(AW33=4,AN33,0)+IF(AW34=4,AN34,0)+IF(AW35=4,AN35,0)+IF(AW36=4,AN36,0)+IF(AW37=4,AN37,0)+IF(AW38=4,AN38,0)+IF(AW39=4,AN39,0)+IF(AW40=4,AN40,0)+IF(AW41=4,AN41,0)+IF(AW42=4,AN42,0)+IF(AW43=4,AN43,0)+IF(AW44=4,AN44,0)+IF(AW45=4,AN45,0)+IF(AW46=4,AN46,0)+IF(AW47=4,AN47,0)+IF(AW48=4,AN48,0)+IF(AW49=4,AN49,0)+IF(AW50=4,AN50,0)</f>
        <v>#VALUE!</v>
      </c>
      <c r="BM34" s="98" t="str">
        <f>[2]DB!CX34</f>
        <v>Hede</v>
      </c>
      <c r="BN34" s="98">
        <f>IF(BM34=O10,P10,0)+IF(BM34=O11,P11,0)+IF(BM34=O12,P12,0)+IF(BM34=O13,P13,0)+IF(BM34=O14,P14,0)+IF(BM34=O15,P15,0)+IF(BM34=O16,P16,0)+IF(BM34=O17,P17,0)+IF(BM34=O18,P18,0)+IF(BM34=O19,P19,0)+IF(BM34=O20,P20,0)+IF(BM34=O21,P21,0)+IF(BM34=O22,P22,0)+IF(BM34=O23,P23,0)+IF(BM34=O24,P24,0)+IF(BM34=O25,P25,0)+IF(BM34=O26,P26,0)+IF(BM34=O27,P27,0)+IF(BM34=O28,P28,0)+IF(BM34=O29,P29,0)+IF(BM34=O31,P31,0)+IF(BM34=O32,P32,0)+IF(BM34=O33,P33,0)+IF(BM34=O34,P34,0)+IF(BM34=O35,P35,0)+IF(BM34=O36,P36,0)+IF(BM34=O37,P37,0)+IF(BM34=O38,P38,0)+IF(BM34=O39,P39,0)+IF(BM34=O40,P40,0)+BO34</f>
        <v>21</v>
      </c>
      <c r="BO34" s="98">
        <f>IF(BM34=O41,P41,0)+IF(BM34=O42,P42,0)+IF(BM34=O43,P43,0)+IF(BM34=O44,P44,0)+IF(BM34=O45,P45,0)+IF(BM34=O46,P46,0)+IF(BM34=O47,P47,0)+IF(BM34=O48,P48,0)+IF(BM34=O49,P49,0)+IF(BM34=O50,P50,0)+IF(BM34=O52,P52,0)+IF(BM34=O53,P53,0)+IF(BM34=O54,P54,0)+IF(BM34=O55,P55,0)+IF(BM34=O56,P56,0)+IF(BM34=O57,P57,0)+IF(BM34=O58,P58,0)+IF(BM34=O59,P59,0)+IF(BM34=O60,P60,0)+IF(BM34=O61,P61,0)+IF(BM34=O62,P62,0)+IF(BM34=O63,P63,0)+IF(BM34=O64,P64,0)+IF(BM34=O65,P65,0)+IF(BM34=O66,P66,0)+IF(BM34=O67,P67,0)+IF(BM34=O68,P68,0)+IF(BM34=O69,P69,0)+IF(BM34=O70,P70,0)+IF(BM34=O71,P71,0)</f>
        <v>21</v>
      </c>
      <c r="BP34" s="98">
        <f>[2]DB!DF34</f>
        <v>0</v>
      </c>
      <c r="BQ34" s="98">
        <f>IF(BM34=O10,R10,0)+IF(BM34=O11,R11,0)+IF(BM34=O12,R12,0)+IF(BM34=O13,R13,0)+IF(BM34=O14,R14,0)+IF(BM34=O15,R15,0)+IF(BM34=O16,R16,0)+IF(BM34=O17,R17,0)+IF(BM34=O18,R18,0)+IF(BM34=O19,R19,0)+IF(BM34=O20,R20,0)+IF(BM34=O21,R21,0)+IF(BM34=O22,R22,0)+IF(BM34=O23,R23,0)+IF(BM34=O24,R24,0)+IF(BM34=O25,R25,0)+IF(BM34=O26,R26,0)+IF(BM34=O27,R27,0)+IF(BM34=O28,R28,0)+IF(BM34=O29,R29,0)+IF(BM34=O31,R31,0)+IF(BM34=O32,R32,0)+IF(BM34=O33,R33,0)+IF(BM34=O34,R34,0)+IF(BM34=O35,R35,0)+IF(BM34=O36,R36,0)+IF(BM34=O37,R37,0)+IF(BM34=O38,R38,0)+IF(BM34=O39,R39,0)+IF(BM34=O40,R40,0)+BR34</f>
        <v>0</v>
      </c>
      <c r="BR34" s="98">
        <f>IF(BM34=O41,R41,0)+IF(BM34=O42,R42,0)+IF(BM34=O43,R43,0)+IF(BM34=O44,R44,0)+IF(BM34=O45,R45,0)+IF(BM34=O46,R46,0)+IF(BM34=O47,R47,0)+IF(BM34=O48,R48,0)+IF(BM34=O49,R49,0)+IF(BM34=O50,R50,0)+IF(BM34=O52,R52,0)+IF(BM34=O53,R53,0)+IF(BM34=O54,R54,0)+IF(BM34=O55,R55,0)+IF(BM34=O56,R56,0)+IF(BM34=O57,R57,0)+IF(BM34=O58,R58,0)+IF(BM34=O59,R59,0)+IF(BM34=O60,R60,0)+IF(BM34=O61,R61,0)+IF(BM34=O62,R62,0)+IF(BM34=O63,R63,0)+IF(BM34=O64,R64,0)+IF(BM34=O65,R65,0)+IF(BM34=O66,R66,0)+IF(BM34=O67,R67,0)+IF(BM34=O68,R68,0)+IF(BM34=O69,R69,0)+IF(BM34=O70,R70,0)+IF(BM34=O71,R71,0)</f>
        <v>0</v>
      </c>
      <c r="BS34" s="98">
        <v>0</v>
      </c>
      <c r="BT34" s="98">
        <f>IF(BM34=O10,T10,0)+IF(BM34=O11,T11,0)+IF(BM34=O12,T12,0)+IF(BM34=O13,T13,0)+IF(BM34=O14,T14,0)+IF(BM34=O15,T15,0)+IF(BM34=O16,T16,0)+IF(BM34=O17,T17,0)+IF(BM34=O18,T18,0)+IF(BM34=O19,T19,0)+IF(BM34=O20,T20,0)+IF(BM34=O21,T21,0)+IF(BM34=O22,T22,0)+IF(BM34=O23,T23,0)+IF(BM34=O24,T24,0)+IF(BM34=O25,T25,0)+IF(BM34=O26,T26,0)+IF(BM34=O27,T27,0)+IF(BM34=O28,T28,0)+IF(BM34=O29,T29,0)+IF(BM34=O31,T31,0)+IF(BM34=O32,T32,0)+IF(BM34=O33,T33,0)+IF(BM34=O34,T34,0)+IF(BM34=O35,T35,0)+IF(BM34=O36,T36,0)+IF(BM34=O37,T37,0)+IF(BM34=O38,T38,0)+IF(BM34=O39,T39,0)+IF(BM34=O40,T40,0)+BU34</f>
        <v>0</v>
      </c>
      <c r="BU34" s="98">
        <f>IF(BM34=O41,T41,0)+IF(BM34=O42,T42,0)+IF(BM34=O43,T43,0)+IF(BM34=O44,T44,0)+IF(BM34=O45,T45,0)+IF(BM34=O46,T46,0)+IF(BM34=O47,T47,0)+IF(BM34=O48,T48,0)+IF(BM34=O49,T49,0)+IF(BM34=O50,T50,0)+IF(BM34=O52,T52,0)+IF(BM34=O53,T53,0)+IF(BM34=O54,T54,0)+IF(BM34=O55,T55,0)+IF(BM34=O56,T56,0)+IF(BM34=O57,T57,0)+IF(BM34=O58,T58,0)+IF(BM34=O59,T59,0)+IF(BM34=O60,T60,0)+IF(BM34=O61,T61,0)+IF(BM34=O62,T62,0)+IF(BM34=O63,T63,0)+IF(BM34=O64,T64,0)+IF(BM34=O65,T65,0)+IF(BM34=O66,T66,0)+IF(BM34=O67,T67,0)+IF(BM34=O68,T68,0)+IF(BM34=O69,T69,0)+IF(BM34=O70,T70,0)+IF(BM34=O71,T71,0)</f>
        <v>0</v>
      </c>
      <c r="BV34" s="98">
        <f>[2]DB!DJ34</f>
        <v>0</v>
      </c>
      <c r="BW34" s="98" t="e">
        <f>IF(AND(BQ34=0,BT34=0),IF(BM34=O10,AY10,0)+IF(BM34=O11,AY11,0)+IF(BM34=O12,AY12,0)+IF(BM34=O13,AY13,0)+IF(BM34=O14,AY14,0)+IF(BM34=O15,AY15,0)+IF(BM34=O16,AY16,0)+IF(BM34=O17,AY17,0)+IF(BM34=O18,AY18,0)+IF(BM34=O19,AY19,0)+IF(BM34=O20,AY20,0)+IF(BM34=O21,AY21,0)+IF(BM34=O22,AY22,0)+IF(BM34=O23,AY23,0)+IF(BM34=O24,AY24,0)+IF(BM34=O25,AY25,0)+IF(BM34=O26,AY26,0)+IF(BM34=O27,AY27,0)+IF(BM34=O28,AY28,0)+IF(BM34=O29,AY29,0)+IF(BM34=O31,AY31,0)+IF(BM34=O32,AY32,0)+IF(BM34=O33,AY33,0)+IF(BM34=O34,AY34,0)+IF(BM34=O35,AY35,0)+IF(BM34=O36,AY36,0)+IF(BM34=O37,AY37,0)+IF(BM34=O38,AY38,0)+IF(BM34=O39,AY39,0)+IF(BM34=O40,AY40,0)+BX34,0)</f>
        <v>#VALUE!</v>
      </c>
      <c r="BX34" s="98" t="e">
        <f>IF(BM34=O41,AY41,0)+IF(BM34=O42,AY42,0)+IF(BM34=O43,AY43,0)+IF(BM34=O44,AY44,0)+IF(BM34=O45,AY45,0)+IF(BM34=O46,AY46,0)+IF(BM34=O47,AY47,0)+IF(BM34=O48,AY48,0)+IF(BM34=O49,AY49,0)+IF(BM34=O50,AY50,0)+IF(BM34=O52,AY52,0)+IF(BM34=O53,AY53,0)+IF(BM34=O54,AY54,0)+IF(BM34=O55,AY55,0)+IF(BM34=O56,AY56,0)+IF(BM34=O57,AY57,0)+IF(BM34=O58,AY58,0)+IF(BM34=O59,AY59,0)+IF(BM34=O60,AY60,0)+IF(BM34=O61,AY61,0)+IF(BM34=O62,AY62,0)+IF(BM34=O63,AY63,0)+IF(BM34=O64,AY64,0)+IF(BM34=O65,AY65,0)+IF(BM34=O66,AY66,0)+IF(BM34=O67,AY67,0)+IF(BM34=O68,AY68,0)+IF(BM34=O69,AY69,0)+IF(BM34=O70,AY70,0)+IF(BM34=O71,AY71,0)</f>
        <v>#VALUE!</v>
      </c>
      <c r="BY34" s="98">
        <f>[2]DB!DL34</f>
        <v>1</v>
      </c>
      <c r="BZ34" s="98" t="e">
        <f t="shared" si="4"/>
        <v>#VALUE!</v>
      </c>
      <c r="CA34" s="98">
        <f>[2]DB!DN34</f>
        <v>0</v>
      </c>
      <c r="CB34" s="98" t="e">
        <f t="shared" si="5"/>
        <v>#VALUE!</v>
      </c>
      <c r="CC34" s="98">
        <f>[2]DB!DP34</f>
        <v>0</v>
      </c>
      <c r="CD34" s="98" t="e">
        <f t="shared" si="6"/>
        <v>#VALUE!</v>
      </c>
      <c r="CE34" s="98">
        <f>[2]DB!DR34</f>
        <v>0</v>
      </c>
      <c r="CF34" s="98" t="e">
        <f t="shared" si="7"/>
        <v>#VALUE!</v>
      </c>
      <c r="CG34" s="98">
        <f>[2]DB!DT34</f>
        <v>0</v>
      </c>
      <c r="CH34" s="98" t="e">
        <f t="shared" si="8"/>
        <v>#VALUE!</v>
      </c>
      <c r="CI34" s="98">
        <f>[2]DB!DV34</f>
        <v>10</v>
      </c>
      <c r="CJ34" s="98" t="e">
        <f t="shared" si="17"/>
        <v>#VALUE!</v>
      </c>
      <c r="CK34" s="98" t="e">
        <f t="shared" si="18"/>
        <v>#VALUE!</v>
      </c>
      <c r="CL34" s="98" t="e">
        <f>RANK(CJ34,CJ10:CJ69,0)</f>
        <v>#VALUE!</v>
      </c>
      <c r="CM34" s="98" t="e">
        <f>IF(AND(CL34=CL10,CK34&lt;CK10),1,0)+IF(AND(CL34=CL11,CK34&lt;CK11),1,0)+IF(AND(CL34=CL12,CK34&lt;CK12),1,0)+IF(AND(CL34=CL13,CK34&lt;CK13),1,0)+IF(AND(CL34=CL14,CK34&lt;CK14),1,0)+IF(AND(CL34=CL15,CK34&lt;CK15),1,0)+IF(AND(CL34=CL16,CK34&lt;CK16),1,0)+IF(AND(CL34=CL17,CK34&lt;CK17),1,0)+IF(AND(CL34=CL18,CK34&lt;CK18),1,0)+IF(AND(CL34=CL19,CK34&lt;CK19),1,0)+IF(AND(CL34=CL20,CK34&lt;CK20),1,0)+IF(AND(CL34=CL21,CK34&lt;CK21),1,0)+IF(AND(CL34=CL22,CK34&lt;CK22),1,0)+IF(AND(CL34=CL23,CK34&lt;CK23),1,0)+IF(AND(CL34=CL24,CK34&lt;CK24),1,0)+IF(AND(CL34=CL25,CK34&lt;CK25),1,0)+IF(AND(CL34=CL26,CK34&lt;CK26),1,0)+IF(AND(CL34=CL27,CK34&lt;CK27),1,0)+IF(AND(CL34=CL28,CK34&lt;CK28),1,0)+IF(AND(CL34=CL29,CK34&lt;CK29),1,0)+CN34+CO34</f>
        <v>#VALUE!</v>
      </c>
      <c r="CN34" s="98" t="e">
        <f>IF(AND(CL34=CL30,CK34&lt;CK30),1,0)+IF(AND(CL34=CL31,CK34&lt;CK31),1,0)+IF(AND(CL34=CL32,CK34&lt;CK32),1,0)+IF(AND(CL34=CL33,CK34&lt;CK33),1,0)+IF(AND(CL34=CL34,CK34&lt;CK34),1,0)+IF(AND(CL34=CL35,CK34&lt;CK35),1,0)+IF(AND(CL34=CL36,CK34&lt;CK36),1,0)+IF(AND(CL34=CL37,CK34&lt;CK37),1,0)+IF(AND(CL34=CL38,CK34&lt;CK38),1,0)+IF(AND(CL34=CL39,CK34&lt;CK39),1,0)+IF(AND(CL34=CL40,CK34&lt;CK40),1,0)+IF(AND(CL34=CL41,CK34&lt;CK41),1,0)+IF(AND(CL34=CL42,CK34&lt;CK42),1,0)+IF(AND(CL34=CL43,CK34&lt;CK43),1,0)+IF(AND(CL34=CL44,CK34&lt;CK44),1,0)+IF(AND(CL34=CL45,CK34&lt;CK45),1,0)+IF(AND(CL34=CL46,CK34&lt;CK46),1,0)+IF(AND(CL34=CL47,CK34&lt;CK47),1,0)+IF(AND(CL34=CL48,CK34&lt;CK48),1,0)+IF(AND(CL34=CL49,CK34&lt;CK49),1,0)</f>
        <v>#VALUE!</v>
      </c>
      <c r="CO34" s="98" t="e">
        <f>IF(AND(CL34=CL50,CK34&lt;CK50),1,0)+IF(AND(CL34=CL51,CK34&lt;CK51),1,0)+IF(AND(CL34=CL52,CK34&lt;CK52),1,0)+IF(AND(CL34=CL53,CK34&lt;CK53),1,0)+IF(AND(CL34=CL54,CK34&lt;CK54),1,0)+IF(AND(CL34=CL55,CK34&lt;CK55),1,0)+IF(AND(CL34=CL56,CK34&lt;CK56),1,0)+IF(AND(CL34=CL57,CK34&lt;CK57),1,0)+IF(AND(CL34=CL58,CK34&lt;CK58),1,0)+IF(AND(CL34=CL59,CK34&lt;CK59),1,0)+IF(AND(CL34=CL60,CK34&lt;CK60),1,0)+IF(AND(CL34=CL61,CK34&lt;CK61),1,0)+IF(AND(CL34=CL62,CK34&lt;CK62),1,0)+IF(AND(CL34=CL63,CK34&lt;CK63),1,0)+IF(AND(CL34=CL64,CK34&lt;CK64),1,0)+IF(AND(CL34=CL65,CK34&lt;CK65),1,0)+IF(AND(CL34=CL66,CK34&lt;CK66),1,0)+IF(AND(CL34=CL67,CK34&lt;CK67),1,0)+IF(AND(CL34=CL68,CK34&lt;CK68),1,0)+IF(AND(CL34=CL69,CK34&lt;CK69),1,0)</f>
        <v>#VALUE!</v>
      </c>
      <c r="CP34" s="98">
        <f>[2]DB!CV34</f>
        <v>24</v>
      </c>
      <c r="CQ34" s="98" t="e">
        <f t="shared" si="9"/>
        <v>#VALUE!</v>
      </c>
      <c r="CR34" s="98" t="e">
        <f t="shared" si="19"/>
        <v>#VALUE!</v>
      </c>
      <c r="CS34" s="98" t="e">
        <f>IF(AND(CQ34=CQ10,BN34&gt;BN10),1,0)+IF(AND(CQ34=CQ11,BN34&gt;BN11),1,0)+IF(AND(CQ34=CQ12,BN34&gt;BN12),1,0)+IF(AND(CQ34=CQ13,BN34&gt;BN13),1,0)+IF(AND(CQ34=CQ14,BN34&gt;BN14),1,0)+IF(AND(CQ34=CQ15,BN34&gt;BN15),1,0)+IF(AND(CQ34=CQ16,BN34&gt;BN16),1,0)+IF(AND(CQ34=CQ17,BN34&gt;BN17),1,0)+IF(AND(CQ34=CQ18,BN34&gt;BN18),1,0)+IF(AND(CQ34=CQ19,BN34&gt;BN19),1,0)+IF(AND(CQ34=CQ20,BN34&gt;BN20),1,0)+IF(AND(CQ34=CQ21,BN34&gt;BN21),1,0)+IF(AND(CQ34=CQ22,BN34&gt;BN22),1,0)+IF(AND(CQ34=CQ23,BN34&gt;BN23),1,0)+IF(AND(CQ34=CQ24,BN34&gt;BN24),1,0)+IF(AND(CQ34=CQ25,BN34&gt;BN25),1,0)+IF(AND(CQ34=CQ26,BN34&gt;BN26),1,0)+IF(AND(CQ34=CQ27,BN34&gt;BN27),1,0)+IF(AND(CQ34=CQ28,BN34&gt;BN28),1,0)+IF(AND(CQ34=CQ29,BN34&gt;BN29),1,0)+CT34+CU34</f>
        <v>#VALUE!</v>
      </c>
      <c r="CT34" s="98" t="e">
        <f>IF(AND(CQ34=CQ30,BN34&gt;BN30),1,0)+IF(AND(CQ34=CQ31,BN34&gt;BN31),1,0)+IF(AND(CQ34=CQ32,BN34&gt;BN32),1,0)+IF(AND(CQ34=CQ33,BN34&gt;BN33),1,0)+IF(AND(CQ34=CQ34,BN34&gt;BN34),1,0)+IF(AND(CQ34=CQ35,BN34&gt;BN35),1,0)+IF(AND(CQ34=CQ36,BN34&gt;BN36),1,0)+IF(AND(CQ34=CQ37,BN34&gt;BN37),1,0)+IF(AND(CQ34=CQ38,BN34&gt;BN38),1,0)+IF(AND(CQ34=CQ39,BN34&gt;BN39),1,0)+IF(AND(CQ34=CQ40,BN34&gt;BN40),1,0)+IF(AND(CQ34=CQ41,BN34&gt;BN41),1,0)+IF(AND(CQ34=CQ42,BN34&gt;BN42),1,0)+IF(AND(CQ34=CQ43,BN34&gt;BN43),1,0)+IF(AND(CQ34=CQ44,BN34&gt;BN44),1,0)+IF(AND(CQ34=CQ45,BN34&gt;BN45),1,0)+IF(AND(CQ34=CQ46,BN34&gt;BN46),1,0)+IF(AND(CQ34=CQ47,BN34&gt;BN47),1,0)+IF(AND(CQ34=CQ48,BN34&gt;BN48),1,0)+IF(AND(CQ34=CQ49,BN34&gt;BN49),1,0)</f>
        <v>#VALUE!</v>
      </c>
      <c r="CU34" s="99" t="e">
        <f>IF(AND(CQ34=CQ50,BN34&gt;BN50),1,0)+IF(AND(CQ34=CQ51,BN34&gt;BN51),1,0)+IF(AND(CQ34=CQ52,BN34&gt;BN52),1,0)+IF(AND(CQ34=CQ53,BN34&gt;BN53),1,0)+IF(AND(CQ34=CQ54,BN34&gt;BN54),1,0)+IF(AND(CQ34=CQ55,BN34&gt;BN55),1,0)+IF(AND(CQ34=CQ56,BN34&gt;BN56),1,0)+IF(AND(CQ34=CQ57,BN34&gt;BN57),1,0)+IF(AND(CQ34=CQ58,BN34&gt;BN58),1,0)+IF(AND(CQ34=CQ59,BN34&gt;BN59),1,0)+IF(AND(CQ34=CQ60,BN34&gt;BN60),1,0)+IF(AND(CQ34=CQ61,BN34&gt;BN61),1,0)+IF(AND(CQ34=CQ62,BN34&gt;BN62),1,0)+IF(AND(CQ34=CQ63,BN34&gt;BN63),1,0)+IF(AND(CQ34=CQ64,BN34&gt;BN64),1,0)+IF(AND(CQ34=CQ65,BN34&gt;BN65),1,0)+IF(AND(CQ34=CQ66,BN34&gt;BN66),1,0)+IF(AND(CQ34=CQ67,BN34&gt;BN67),1,0)+IF(AND(CQ34=CQ68,BN34&gt;BN68),1,0)+IF(AND(CQ34=CQ69,BN34&gt;BN69),1,0)</f>
        <v>#VALUE!</v>
      </c>
      <c r="CV34" s="100" t="e">
        <f>IF(CR10=25,CQ10,0)+IF(CR11=25,CQ11,0)+IF(CR12=25,CQ12,0)+IF(CR13=25,CQ13,0)+IF(CR14=25,CQ14,0)+IF(CR15=25,CQ15,0)+IF(CR16=25,CQ16,0)+IF(CR17=25,CQ17,0)+IF(CR18=25,CQ18,0)+IF(CR19=25,CQ19,0)+IF(CR20=25,CQ20,0)+IF(CR21=25,CQ21,0)+IF(CR22=25,CQ22,0)+IF(CR23=25,CQ23,0)+IF(CR24=25,CQ24,0)+IF(CR25=25,CQ25,0)+IF(CR26=25,CQ26,0)+IF(CR27=25,CQ27,0)+IF(CR28=25,CQ28,0)+IF(CR29=25,CQ29,0)+IF(CR30=25,CQ30,0)+IF(CR31=25,CQ31,0)+IF(CR32=25,CQ32,0)+IF(CR33=25,CQ33,0)+IF(CR34=25,CQ34,0)+IF(CR35=25,CQ35,0)+IF(CR36=25,CQ36,0)+IF(CR37=25,CQ37,0)+IF(CR38=25,CQ38,0)+IF(CR39=25,CQ39,0)+CW34</f>
        <v>#VALUE!</v>
      </c>
      <c r="CW34" s="98" t="e">
        <f>IF(CR40=25,CQ40,0)+IF(CR41=25,CQ41,0)+IF(CR42=25,CQ42,0)+IF(CR43=25,CQ43,0)+IF(CR44=25,CQ44,0)+IF(CR45=25,CQ45,0)+IF(CR46=25,CQ46,0)+IF(CR47=25,CQ47,0)+IF(CR48=25,CQ48,0)+IF(CR49=25,CQ49,0)+IF(CR50=25,CQ50,0)+IF(CR51=25,CQ51,0)+IF(CR52=25,CQ52,0)+IF(CR53=25,CQ53,0)+IF(CR54=25,CQ54,0)+IF(CR55=25,CQ55,0)+IF(CR56=25,CQ56,0)+IF(CR57=25,CQ57,0)+IF(CR58=25,CQ58,0)+IF(CR59=25,CQ59,0)+IF(CR60=25,CQ60,0)+IF(CR61=25,CQ61,0)+IF(CR62=25,CQ62,0)+IF(CR63=25,CQ63,0)+IF(CR64=25,CQ64,0)+IF(CR65=25,CQ65,0)+IF(CR66=25,CQ66,0)+IF(CR67=25,CQ67,0)+IF(CR68=25,CQ68,0)+IF(CR69=25,CQ69,0)</f>
        <v>#VALUE!</v>
      </c>
      <c r="CX34" s="98" t="e">
        <f>IF(CR10=25,BM10,IF(CR11=25,BM11,IF(CR12=25,BM12,IF(CR13=25,BM13,IF(CR14=25,BM14,IF(CR15=25,BM15,IF(CR16=25,BM16,IF(CR17=25,BM17,CY34))))))))</f>
        <v>#VALUE!</v>
      </c>
      <c r="CY34" s="98" t="e">
        <f>IF(CR18=25,BM18,IF(CR19=25,BM19,IF(CR20=25,BM20,IF(CR21=25,BM21,IF(CR22=25,BM22,IF(CR23=25,BM23,IF(CR24=25,BM24,IF(CR25=25,BM25,CZ34))))))))</f>
        <v>#VALUE!</v>
      </c>
      <c r="CZ34" s="98" t="e">
        <f>IF(CR26=25,BM26,IF(CR27=25,BM27,IF(CR28=25,BM28,IF(CR29=25,BM29,IF(CR30=25,BM30,IF(CR31=25,BM31,IF(CR32=25,BM32,IF(CR33=25,BM33,DA34))))))))</f>
        <v>#VALUE!</v>
      </c>
      <c r="DA34" s="98" t="e">
        <f>IF(CR34=25,BM34,IF(CR35=25,BM35,IF(CR36=25,BM36,IF(CR37=25,BM37,IF(CR38=25,BM38,IF(CR39=25,BM39,IF(CR40=25,BM40,IF(CR41=25,BM41,DB34))))))))</f>
        <v>#VALUE!</v>
      </c>
      <c r="DB34" s="98" t="e">
        <f>IF(CR42=25,BM42,IF(CR43=25,BM43,IF(CR44=25,BM44,IF(CR45=25,BM45,IF(CR46=25,BM46,IF(CR47=25,BM47,IF(CR48=25,BM48,IF(CR49=25,BM49,DC34))))))))</f>
        <v>#VALUE!</v>
      </c>
      <c r="DC34" s="98" t="e">
        <f>IF(CR50=25,BM50,IF(CR51=25,BM51,IF(CR52=25,BM52,IF(CR53=25,BM53,IF(CR54=25,BM54,IF(CR55=25,BM55,IF(CR56=25,BM56,IF(CR57=25,BM57,DD34))))))))</f>
        <v>#VALUE!</v>
      </c>
      <c r="DD34" s="98" t="e">
        <f>IF(CR58=25,BM58,IF(CR59=25,BM59,IF(CR60=25,BM60,IF(CR61=25,BM61,IF(CR62=25,BM62,IF(CR63=25,BM63,IF(CR64=25,BM64,IF(CR65=25,BM65,DE34))))))))</f>
        <v>#VALUE!</v>
      </c>
      <c r="DE34" s="98" t="e">
        <f>IF(CR66=25,BM66,IF(CR67=25,BM67,IF(CR68=25,BM68,BM69)))</f>
        <v>#VALUE!</v>
      </c>
      <c r="DF34" s="98" t="e">
        <f>IF(CR10=25,BQ10,0)+IF(CR11=25,BQ11,0)+IF(CR12=25,BQ12,0)+IF(CR13=25,BQ13,0)+IF(CR14=25,BQ14,0)+IF(CR15=25,BQ15,0)+IF(CR16=25,BQ16,0)+IF(CR17=25,BQ17,0)+IF(CR18=25,BQ18,0)+IF(CR19=25,BQ19,0)+IF(CR20=25,BQ20,0)+IF(CR21=25,BQ21,0)+IF(CR22=25,BQ22,0)+IF(CR23=25,BQ23,0)+IF(CR24=25,BQ24,0)+IF(CR25=25,BQ25,0)+IF(CR26=25,BQ26,0)+IF(CR27=25,BQ27,0)+IF(CR28=25,BQ28,0)+IF(CR29=25,BQ29,0)+IF(CR30=25,BQ30,0)+IF(CR31=25,BQ31,0)+IF(CR32=25,BQ32,0)+IF(CR33=25,BQ33,0)+IF(CR34=25,BQ34,0)+IF(CR35=25,BQ35,0)+IF(CR36=25,BQ36,0)+IF(CR37=25,BQ37,0)+IF(CR38=25,BQ38,0)+IF(CR39=25,BQ39,0)+DG34</f>
        <v>#VALUE!</v>
      </c>
      <c r="DG34" s="98" t="e">
        <f>IF(CR40=25,BQ40,0)+IF(CR41=25,BQ41,0)+IF(CR42=25,BQ42,0)+IF(CR43=25,BQ43,0)+IF(CR44=25,BQ44,0)+IF(CR45=25,BQ45,0)+IF(CR46=25,BQ46,0)+IF(CR47=25,BQ47,0)+IF(CR48=25,BQ48,0)+IF(CR49=25,BQ49,0)+IF(CR50=25,BQ50,0)+IF(CR51=25,BQ51,0)+IF(CR52=25,BQ52,0)+IF(CR53=25,BQ53,0)+IF(CR54=25,BQ54,0)+IF(CR55=25,BQ55,0)+IF(CR56=25,BQ56,0)+IF(CR57=25,BQ57,0)+IF(CR58=25,BQ58,0)+IF(CR59=25,BQ59,0)+IF(CR60=25,BQ60,0)+IF(CR61=25,BQ61,0)+IF(CR62=25,BQ62,0)+IF(CR63=25,BQ63,0)+IF(CR64=25,BQ64,0)+IF(CR65=25,BQ65,0)+IF(CR66=25,BQ66,0)+IF(CR67=25,BQ67,0)+IF(CR68=25,BQ68,0)+IF(CR69=25,BQ69,0)</f>
        <v>#VALUE!</v>
      </c>
      <c r="DH34" s="98" t="e">
        <f>IF(CR10=25,BT10,0)+IF(CR11=25,BT11,0)+IF(CR12=25,BT12,0)+IF(CR13=25,BT13,0)+IF(CR14=25,BT14,0)+IF(CR15=25,BT15,0)+IF(CR16=25,BT16,0)+IF(CR17=25,BT17,0)+IF(CR18=25,BT18,0)+IF(CR19=25,BT19,0)+IF(CR20=25,BT20,0)+IF(CR21=25,BT21,0)+IF(CR22=25,BT22,0)+IF(CR23=25,BT23,0)+IF(CR24=25,BT24,0)+IF(CR25=25,BT25,0)+IF(CR26=25,BT26,0)+IF(CR27=25,BT27,0)+IF(CR28=25,BT28,0)+IF(CR29=25,BT29,0)+IF(CR30=25,BT30,0)+IF(CR31=25,BT31,0)+IF(CR32=25,BT32,0)+IF(CR33=25,BT33,0)+IF(CR34=25,BT34,0)+IF(CR35=25,BT35,0)+IF(CR36=25,BT36,0)+IF(CR37=25,BT37,0)+IF(CR38=25,BT38,0)+IF(CR39=25,BT39,0)+DI34</f>
        <v>#VALUE!</v>
      </c>
      <c r="DI34" s="98" t="e">
        <f>IF(CR40=25,BT40,0)+IF(CR41=25,BT41,0)+IF(CR42=25,BT42,0)+IF(CR43=25,BT43,0)+IF(CR44=25,BT44,0)+IF(CR45=25,BT45,0)+IF(CR46=25,BT46,0)+IF(CR47=25,BT47,0)+IF(CR48=25,BT48,0)+IF(CR49=25,BT49,0)+IF(CR50=25,BT50,0)+IF(CR51=25,BT51,0)+IF(CR52=25,BT52,0)+IF(CR53=25,BT53,0)+IF(CR54=25,BT54,0)+IF(CR55=25,BT55,0)+IF(CR56=25,BT56,0)+IF(CR57=25,BT57,0)+IF(CR58=25,BT58,0)+IF(CR59=25,BT59,0)+IF(CR60=25,BT60,0)+IF(CR61=25,BT61,0)+IF(CR62=25,BT62,0)+IF(CR63=25,BT63,0)+IF(CR64=25,BT64,0)+IF(CR65=25,BT65,0)+IF(CR66=25,BT66,0)+IF(CR67=25,BT67,0)+IF(CR68=25,BT68,0)+IF(CR69=25,BT69,0)</f>
        <v>#VALUE!</v>
      </c>
      <c r="DJ34" s="98" t="e">
        <f>IF(CR10=25,BW10,0)+IF(CR11=25,BW11,0)+IF(CR12=25,BW12,0)+IF(CR13=25,BW13,0)+IF(CR14=25,BW14,0)+IF(CR15=25,BW15,0)+IF(CR16=25,BW16,0)+IF(CR17=25,BW17,0)+IF(CR18=25,BW18,0)+IF(CR19=25,BW19,0)+IF(CR20=25,BW20,0)+IF(CR21=25,BW21,0)+IF(CR22=25,BW22,0)+IF(CR23=25,BW23,0)+IF(CR24=25,BW24,0)+IF(CR25=25,BW25,0)+IF(CR26=25,BW26,0)+IF(CR27=25,BW27,0)+IF(CR28=25,BW28,0)+IF(CR29=25,BW29,0)+IF(CR30=25,BW30,0)+IF(CR31=25,BW31,0)+IF(CR32=25,BW32,0)+IF(CR33=25,BW33,0)+IF(CR34=25,BW34,0)+IF(CR35=25,BW35,0)+IF(CR36=25,BW36,0)+IF(CR37=25,BW37,0)+IF(CR38=25,BW38,0)+IF(CR39=25,BW39,0)+DK34</f>
        <v>#VALUE!</v>
      </c>
      <c r="DK34" s="98" t="e">
        <f>IF(CR40=25,BW40,0)+IF(CR41=25,BW41,0)+IF(CR42=25,BW42,0)+IF(CR43=25,BW43,0)+IF(CR44=25,BW44,0)+IF(CR45=25,BW45,0)+IF(CR46=25,BW46,0)+IF(CR47=25,BW47,0)+IF(CR48=25,BW48,0)+IF(CR49=25,BW49,0)+IF(CR50=25,BW50,0)+IF(CR51=25,BW51,0)+IF(CR52=25,BW52,0)+IF(CR53=25,BW53,0)+IF(CR54=25,BW54,0)+IF(CR55=25,BW55,0)+IF(CR56=25,BW56,0)+IF(CR57=25,BW57,0)+IF(CR58=25,BW58,0)+IF(CR59=25,BW59,0)+IF(CR60=25,BW60,0)+IF(CR61=25,BW61,0)+IF(CR62=25,BW62,0)+IF(CR63=25,BW63,0)+IF(CR64=25,BW64,0)+IF(CR65=25,BW65,0)+IF(CR66=25,BW66,0)+IF(CR67=25,BW67,0)+IF(CR68=25,BW68,0)+IF(CR69=25,BW69,0)</f>
        <v>#VALUE!</v>
      </c>
      <c r="DL34" s="98" t="e">
        <f>IF(CR10=25,BZ10,0)+IF(CR11=25,BZ11,0)+IF(CR12=25,BZ12,0)+IF(CR13=25,BZ13,0)+IF(CR14=25,BZ14,0)+IF(CR15=25,BZ15,0)+IF(CR16=25,BZ16,0)+IF(CR17=25,BZ17,0)+IF(CR18=25,BZ18,0)+IF(CR19=25,BZ19,0)+IF(CR20=25,BZ20,0)+IF(CR21=25,BZ21,0)+IF(CR22=25,BZ22,0)+IF(CR23=25,BZ23,0)+IF(CR24=25,BZ24,0)+IF(CR25=25,BZ25,0)+IF(CR26=25,BZ26,0)+IF(CR27=25,BZ27,0)+IF(CR28=25,BZ28,0)+IF(CR29=25,BZ29,0)+IF(CR30=25,BZ30,0)+IF(CR31=25,BZ31,0)+IF(CR32=25,BZ32,0)+IF(CR33=25,BZ33,0)+IF(CR34=25,BZ34,0)+IF(CR35=25,BZ35,0)+IF(CR36=25,BZ36,0)+IF(CR37=25,BZ37,0)+IF(CR38=25,BZ38,0)+IF(CR39=25,BZ39,0)+DM34</f>
        <v>#VALUE!</v>
      </c>
      <c r="DM34" s="98" t="e">
        <f>IF(CR40=25,BZ40,0)+IF(CR41=25,BZ41,0)+IF(CR42=25,BZ42,0)+IF(CR43=25,BZ43,0)+IF(CR44=25,BZ44,0)+IF(CR45=25,BZ45,0)+IF(CR46=25,BZ46,0)+IF(CR47=25,BZ47,0)+IF(CR48=25,BZ48,0)+IF(CR49=25,BZ49,0)+IF(CR50=25,BZ50,0)+IF(CR51=25,BZ51,0)+IF(CR52=25,BZ52,0)+IF(CR53=25,BZ53,0)+IF(CR54=25,BZ54,0)+IF(CR55=25,BZ55,0)+IF(CR56=25,BZ56,0)+IF(CR57=25,BZ57,0)+IF(CR58=25,BZ58,0)+IF(CR59=25,BZ59,0)+IF(CR60=25,BZ60,0)+IF(CR61=25,BZ61,0)+IF(CR62=25,BZ62,0)+IF(CR63=25,BZ63,0)+IF(CR64=25,BZ64,0)+IF(CR65=25,BZ65,0)+IF(CR66=25,BZ66,0)+IF(CR67=25,BZ67,0)+IF(CR68=25,BZ68,0)+IF(CR69=25,BZ69,0)</f>
        <v>#VALUE!</v>
      </c>
      <c r="DN34" s="98" t="e">
        <f>IF(CR10=25,CB10,0)+IF(CR11=25,CB11,0)+IF(CR12=25,CB12,0)+IF(CR13=25,CB13,0)+IF(CR14=25,CB14,0)+IF(CR15=25,CB15,0)+IF(CR16=25,CB16,0)+IF(CR17=25,CB17,0)+IF(CR18=25,CB18,0)+IF(CR19=25,CB19,0)+IF(CR20=25,CB20,0)+IF(CR21=25,CB21,0)+IF(CR22=25,CB22,0)+IF(CR23=25,CB23,0)+IF(CR24=25,CB24,0)+IF(CR25=25,CB25,0)+IF(CR26=25,CB26,0)+IF(CR27=25,CB27,0)+IF(CR28=25,CB28,0)+IF(CR29=25,CB29,0)+IF(CR30=25,CB30,0)+IF(CR31=25,CB31,0)+IF(CR32=25,CB32,0)+IF(CR33=25,CB33,0)+IF(CR34=25,CB34,0)+IF(CR35=25,CB35,0)+IF(CR36=25,CB36,0)+IF(CR37=25,CB37,0)+IF(CR38=25,CB38,0)+IF(CR39=25,CB39,0)+DO34</f>
        <v>#VALUE!</v>
      </c>
      <c r="DO34" s="98" t="e">
        <f>IF(CR40=25,CB40,0)+IF(CR41=25,CB41,0)+IF(CR42=25,CB42,0)+IF(CR43=25,CB43,0)+IF(CR44=25,CB44,0)+IF(CR45=25,CB45,0)+IF(CR46=25,CB46,0)+IF(CR47=25,CB47,0)+IF(CR48=25,CB48,0)+IF(CR49=25,CB49,0)+IF(CR50=25,CB50,0)+IF(CR51=25,CB51,0)+IF(CR52=25,CB52,0)+IF(CR53=25,CB53,0)+IF(CR54=25,CB54,0)+IF(CR55=25,CB55,0)+IF(CR56=25,CB56,0)+IF(CR57=25,CB57,0)+IF(CR58=25,CB58,0)+IF(CR59=25,CB59,0)+IF(CR60=25,CB60,0)+IF(CR61=25,CB61,0)+IF(CR62=25,CB62,0)+IF(CR63=25,CB63,0)+IF(CR64=25,CB64,0)+IF(CR65=25,CB65,0)+IF(CR66=25,CB66,0)+IF(CR67=25,CB67,0)+IF(CR68=25,CB68,0)+IF(CR69=25,CB69,0)</f>
        <v>#VALUE!</v>
      </c>
      <c r="DP34" s="98" t="e">
        <f>IF(CR10=25,CD10,0)+IF(CR11=25,CD11,0)+IF(CR12=25,CD12,0)+IF(CR13=25,CD13,0)+IF(CR14=25,CD14,0)+IF(CR15=25,CD15,0)+IF(CR16=25,CD16,0)+IF(CR17=25,CD17,0)+IF(CR18=25,CD18,0)+IF(CR19=25,CD19,0)+IF(CR20=25,CD20,0)+IF(CR21=25,CD21,0)+IF(CR22=25,CD22,0)+IF(CR23=25,CD23,0)+IF(CR24=25,CD24,0)+IF(CR25=25,CD25,0)+IF(CR26=25,CD26,0)+IF(CR27=25,CD27,0)+IF(CR28=25,CD28,0)+IF(CR29=25,CD29,0)+IF(CR30=25,CD30,0)+IF(CR31=25,CD31,0)+IF(CR32=25,CD32,0)+IF(CR33=25,CD33,0)+IF(CR34=25,CD34,0)+IF(CR35=25,CD35,0)+IF(CR36=25,CD36,0)+IF(CR37=25,CD37,0)+IF(CR38=25,CD38,0)+IF(CR39=25,CD39,0)+DQ34</f>
        <v>#VALUE!</v>
      </c>
      <c r="DQ34" s="98" t="e">
        <f>IF(CR40=25,CD40,0)+IF(CR41=25,CD41,0)+IF(CR42=25,CD42,0)+IF(CR43=25,CD43,0)+IF(CR44=25,CD44,0)+IF(CR45=25,CD45,0)+IF(CR46=25,CD46,0)+IF(CR47=25,CD47,0)+IF(CR48=25,CD48,0)+IF(CR49=25,CD49,0)+IF(CR50=25,CD50,0)+IF(CR51=25,CD51,0)+IF(CR52=25,CD52,0)+IF(CR53=25,CD53,0)+IF(CR54=25,CD54,0)+IF(CR55=25,CD55,0)+IF(CR56=25,CD56,0)+IF(CR57=25,CD57,0)+IF(CR58=25,CD58,0)+IF(CR59=25,CD59,0)+IF(CR60=25,CD60,0)+IF(CR61=25,CD61,0)+IF(CR62=25,CD62,0)+IF(CR63=25,CD63,0)+IF(CR64=25,CD64,0)+IF(CR65=25,CD65,0)+IF(CR66=25,CD66,0)+IF(CR67=25,CD67,0)+IF(CR68=25,CD68,0)+IF(CR69=25,CD69,0)</f>
        <v>#VALUE!</v>
      </c>
      <c r="DR34" s="98" t="e">
        <f>IF(CR10=25,CF10,0)+IF(CR11=25,CF11,0)+IF(CR12=25,CF12,0)+IF(CR13=25,CF13,0)+IF(CR14=25,CF14,0)+IF(CR15=25,CF15,0)+IF(CR16=25,CF16,0)+IF(CR17=25,CF17,0)+IF(CR18=25,CF18,0)+IF(CR19=25,CF19,0)+IF(CR20=25,CF20,0)+IF(CR21=25,CF21,0)+IF(CR22=25,CF22,0)+IF(CR23=25,CF23,0)+IF(CR24=25,CF24,0)+IF(CR25=25,CF25,0)+IF(CR26=25,CF26,0)+IF(CR27=25,CF27,0)+IF(CR28=25,CF28,0)+IF(CR29=25,CF29,0)+IF(CR30=25,CF30,0)+IF(CR31=25,CF31,0)+IF(CR32=25,CF32,0)+IF(CR33=25,CF33,0)+IF(CR34=25,CF34,0)+IF(CR35=25,CF35,0)+IF(CR36=25,CF36,0)+IF(CR37=25,CF37,0)+IF(CR38=25,CF38,0)+IF(CR39=25,CF39,0)+DS34</f>
        <v>#VALUE!</v>
      </c>
      <c r="DS34" s="98" t="e">
        <f>IF(CR40=25,CF40,0)+IF(CR41=25,CF41,0)+IF(CR42=25,CF42,0)+IF(CR43=25,CF43,0)+IF(CR44=25,CF44,0)+IF(CR45=25,CF45,0)+IF(CR46=25,CF46,0)+IF(CR47=25,CF47,0)+IF(CR48=25,CF48,0)+IF(CR49=25,CF49,0)+IF(CR50=25,CF50,0)+IF(CR51=25,CF51,0)+IF(CR52=25,CF52,0)+IF(CR53=25,CF53,0)+IF(CR54=25,CF54,0)+IF(CR55=25,CF55,0)+IF(CR56=25,CF56,0)+IF(CR57=25,CF57,0)+IF(CR58=25,CF58,0)+IF(CR59=25,CF59,0)+IF(CR60=25,CF60,0)+IF(CR61=25,CF61,0)+IF(CR62=25,CF62,0)+IF(CR63=25,CF63,0)+IF(CR64=25,CF64,0)+IF(CR65=25,CF65,0)+IF(CR66=25,CF66,0)+IF(CR67=25,CF67,0)+IF(CR68=25,CF68,0)+IF(CR69=25,CF69,0)</f>
        <v>#VALUE!</v>
      </c>
      <c r="DT34" s="98" t="e">
        <f>IF(CR10=25,CH10,0)+IF(CR11=25,CH11,0)+IF(CR12=25,CH12,0)+IF(CR13=25,CH13,0)+IF(CR14=25,CH14,0)+IF(CR15=25,CH15,0)+IF(CR16=25,CH16,0)+IF(CR17=25,CH17,0)+IF(CR18=25,CH18,0)+IF(CR19=25,CH19,0)+IF(CR20=25,CH20,0)+IF(CR21=25,CH21,0)+IF(CR22=25,CH22,0)+IF(CR23=25,CH23,0)+IF(CR24=25,CH24,0)+IF(CR25=25,CH25,0)+IF(CR26=25,CH26,0)+IF(CR27=25,CH27,0)+IF(CR28=25,CH28,0)+IF(CR29=25,CH29,0)+IF(CR30=25,CH30,0)+IF(CR31=25,CH31,0)+IF(CR32=25,CH32,0)+IF(CR33=25,CH33,0)+IF(CR34=25,CH34,0)+IF(CR35=25,CH35,0)+IF(CR36=25,CH36,0)+IF(CR37=25,CH37,0)+IF(CR38=25,CH38,0)+IF(CR39=25,CH39,0)+DU34</f>
        <v>#VALUE!</v>
      </c>
      <c r="DU34" s="98" t="e">
        <f>IF(CR40=25,CH40,0)+IF(CR41=25,CH41,0)+IF(CR42=25,CH42,0)+IF(CR43=25,CH43,0)+IF(CR44=25,CH44,0)+IF(CR45=25,CH45,0)+IF(CR46=25,CH46,0)+IF(CR47=25,CH47,0)+IF(CR48=25,CH48,0)+IF(CR49=25,CH49,0)+IF(CR50=25,CH50,0)+IF(CR51=25,CH51,0)+IF(CR52=25,CH52,0)+IF(CR53=25,CH53,0)+IF(CR54=25,CH54,0)+IF(CR55=25,CH55,0)+IF(CR56=25,CH56,0)+IF(CR57=25,CH57,0)+IF(CR58=25,CH58,0)+IF(CR59=25,CH59,0)+IF(CR60=25,CH60,0)+IF(CR61=25,CH61,0)+IF(CR62=25,CH62,0)+IF(CR63=25,CH63,0)+IF(CR64=25,CH64,0)+IF(CR65=25,CH65,0)+IF(CR66=25,CH66,0)+IF(CR67=25,CH67,0)+IF(CR68=25,CH68,0)+IF(CR69=25,CH69,0)</f>
        <v>#VALUE!</v>
      </c>
      <c r="DV34" s="98" t="e">
        <f>IF(CR10=25,CJ10,0)+IF(CR11=25,CJ11,0)+IF(CR12=25,CJ12,0)+IF(CR13=25,CJ13,0)+IF(CR14=25,CJ14,0)+IF(CR15=25,CJ15,0)+IF(CR16=25,CJ16,0)+IF(CR17=25,CJ17,0)+IF(CR18=25,CJ18,0)+IF(CR19=25,CJ19,0)+IF(CR20=25,CJ20,0)+IF(CR21=25,CJ21,0)+IF(CR22=25,CJ22,0)+IF(CR23=25,CJ23,0)+IF(CR24=25,CJ24,0)+IF(CR25=25,CJ25,0)+IF(CR26=25,CJ26,0)+IF(CR27=25,CJ27,0)+IF(CR28=25,CJ28,0)+IF(CR29=25,CJ29,0)+IF(CR30=25,CJ30,0)+IF(CR31=25,CJ31,0)+IF(CR32=25,CJ32,0)+IF(CR33=25,CJ33,0)+IF(CR34=25,CJ34,0)+IF(CR35=25,CJ35,0)+IF(CR36=25,CJ36,0)+IF(CR37=25,CJ37,0)+IF(CR38=25,CJ38,0)+IF(CR39=25,CJ39,0)+DW34</f>
        <v>#VALUE!</v>
      </c>
      <c r="DW34" s="99" t="e">
        <f>IF(CR40=25,CJ40,0)+IF(CR41=25,CJ41,0)+IF(CR42=25,CJ42,0)+IF(CR43=25,CJ43,0)+IF(CR44=25,CJ44,0)+IF(CR45=25,CJ45,0)+IF(CR46=25,CJ46,0)+IF(CR47=25,CJ47,0)+IF(CR48=25,CJ48,0)+IF(CR49=25,CJ49,0)+IF(CR50=25,CJ50,0)+IF(CR51=25,CJ51,0)+IF(CR52=25,CJ52,0)+IF(CR53=25,CJ53,0)+IF(CR54=25,CJ54,0)+IF(CR55=25,CJ55,0)+IF(CR56=25,CJ56,0)+IF(CR57=25,CJ57,0)+IF(CR58=25,CJ58,0)+IF(CR59=25,CJ59,0)+IF(CR60=25,CJ60,0)+IF(CR61=25,CJ61,0)+IF(CR62=25,CJ62,0)+IF(CR63=25,CJ63,0)+IF(CR64=25,CJ64,0)+IF(CR65=25,CJ65,0)+IF(CR66=25,CJ66,0)+IF(CR67=25,CJ67,0)+IF(CR68=25,CJ68,0)+IF(CR69=25,CJ69,0)</f>
        <v>#VALUE!</v>
      </c>
    </row>
    <row r="35" spans="1:127">
      <c r="A35" s="97" t="str">
        <f>[2]DB!A35</f>
        <v>Forest</v>
      </c>
      <c r="B35" s="1">
        <f>[2]DB!B35</f>
        <v>15</v>
      </c>
      <c r="C35" s="1">
        <f>[2]DB!D35</f>
        <v>0</v>
      </c>
      <c r="D35" s="1">
        <f>IF(OR(Rækker!N31="Disket",I35&gt;5,C35=1),1,0)</f>
        <v>0</v>
      </c>
      <c r="E35" s="1">
        <f>[2]DB!F35</f>
        <v>0</v>
      </c>
      <c r="F35" s="1">
        <f>IF(OR(Rækker!N31="Udmeldt",E35=1),1,0)</f>
        <v>0</v>
      </c>
      <c r="G35" s="1">
        <f>[2]DB!I35</f>
        <v>0</v>
      </c>
      <c r="H35" s="1">
        <f>IF(Rækker!N31="MR",1,0)</f>
        <v>0</v>
      </c>
      <c r="I35" s="1">
        <f t="shared" si="10"/>
        <v>0</v>
      </c>
      <c r="J35" s="1">
        <f>[2]DB!L35</f>
        <v>0</v>
      </c>
      <c r="K35" s="1">
        <f>IF(Rækker!N31="Res",1,0)</f>
        <v>0</v>
      </c>
      <c r="L35" s="1">
        <f t="shared" si="11"/>
        <v>0</v>
      </c>
      <c r="M35" s="1" t="s">
        <v>90</v>
      </c>
      <c r="N35" s="100">
        <f>[2]DB!AZ35</f>
        <v>3</v>
      </c>
      <c r="O35" s="98" t="str">
        <f>[2]DB!BB35</f>
        <v>Sergio</v>
      </c>
      <c r="P35" s="1">
        <f>IF(O35=A31,B31,0)+IF(O35=A32,B32,0)+IF(O35=A33,B33,0)+IF(O35=A34,B34,0)+IF(O35=A35,B35,0)+IF(O35=A36,B36,0)+IF(O35=A37,B37,0)+IF(O35=A38,B38,0)+IF(O35=A39,B39,0)+IF(O35=A40,B40,0)+IF(O35=A41,B41,0)+IF(O35=A42,B42,0)+IF(O35=A43,B43,0)+IF(O35=A44,B44,0)+IF(O35=A45,B45,0)+IF(O35=A46,B46,0)+IF(O35=A47,B47,0)+IF(O35=A48,B48,0)+IF(O35=A49,B49,0)+IF(O35=A50,B50,0)</f>
        <v>51</v>
      </c>
      <c r="Q35" s="1">
        <f>[2]DB!BF35</f>
        <v>0</v>
      </c>
      <c r="R35" s="1">
        <f>IF(O35=A31,D31,0)+IF(O35=A32,D32,0)+IF(O35=A33,D33,0)+IF(O35=A34,D34,0)+IF(O35=A35,D35,0)+IF(O35=A36,D36,0)+IF(O35=A37,D37,0)+IF(O35=A38,D38,0)+IF(O35=A39,D39,0)+IF(O35=A40,D40,0)+IF(O35=A41,D41,0)+IF(O35=A42,D42,0)+IF(O35=A43,D43,0)+IF(O35=A44,D44,0)+IF(O35=A45,D45,0)+IF(O35=A46,D46,0)+IF(O35=A47,D47,0)+IF(O35=A48,D48,0)+IF(O35=A49,D49,0)+IF(O35=A50,D50,0)</f>
        <v>0</v>
      </c>
      <c r="S35" s="1">
        <f>[2]DB!BG35</f>
        <v>0</v>
      </c>
      <c r="T35" s="1">
        <f>IF(O35=A31,F31,0)+IF(O35=A32,F32,0)+IF(O35=A33,F33,0)+IF(O35=A34,F34,0)+IF(O35=A35,F35,0)+IF(O35=A36,F36,0)+IF(O35=A37,F37,0)+IF(O35=A38,F38,0)+IF(O35=A39,F39,0)+IF(O35=A40,F40,0)+IF(O35=A41,F41,0)+IF(O35=A42,F42,0)+IF(O35=A43,F43,0)+IF(O35=A44,F44,0)+IF(O35=A45,F45,0)+IF(O35=A46,F46,0)+IF(O35=A47,F47,0)+IF(O35=A48,F48,0)+IF(O35=A49,F49,0)+IF(O35=A50,F50,0)</f>
        <v>0</v>
      </c>
      <c r="U35" s="1">
        <f>[2]DB!BH35</f>
        <v>0</v>
      </c>
      <c r="V35" s="1">
        <f>IF(O35=A31,H31,0)+IF(O35=A32,H32,0)+IF(O35=A33,H33,0)+IF(O35=A34,H34,0)+IF(O35=A35,H35,0)+IF(O35=A36,H36,0)+IF(O35=A37,H37,0)+IF(O35=A38,H38,0)+IF(O35=A39,H39,0)+IF(O35=A40,H40,0)+IF(O35=A41,H41,0)+IF(O35=A42,H42,0)+IF(O35=A43,H43,0)+IF(O35=A44,H44,0)+IF(O35=A45,H45,0)+IF(O35=A46,H46,0)+IF(O35=A47,H47,0)+IF(O35=A48,H48,0)+IF(O35=A49,H49,0)+IF(O35=A50,H50,0)</f>
        <v>0</v>
      </c>
      <c r="W35" s="1">
        <f t="shared" si="12"/>
        <v>0</v>
      </c>
      <c r="X35" s="1">
        <f>[2]DB!BI35</f>
        <v>0</v>
      </c>
      <c r="Y35" s="1">
        <f>IF(O35=A31,K31,0)+IF(O35=A32,K32,0)+IF(O35=A33,K33,0)+IF(O35=A34,K34,0)+IF(O35=A35,K35,0)+IF(O35=A36,K36,0)+IF(O35=A37,K37,0)+IF(O35=A38,K38,0)+IF(O35=A39,K39,0)+IF(O35=A40,K40,0)+IF(O35=A41,K41,0)+IF(O35=A42,K42,0)+IF(O35=A43,K43,0)+IF(O35=A44,K44,0)+IF(O35=A45,K45,0)+IF(O35=A46,K46,0)+IF(O35=A47,K47,0)+IF(O35=A48,K48,0)+IF(O35=A49,K49,0)+IF(O35=A50,K50,0)</f>
        <v>0</v>
      </c>
      <c r="Z35" s="1">
        <f t="shared" si="13"/>
        <v>0</v>
      </c>
      <c r="AA35" s="1">
        <f>[2]DB!BJ35</f>
        <v>71</v>
      </c>
      <c r="AB35" s="1">
        <f>RANK(AA35,AA31:AA50,0)</f>
        <v>8</v>
      </c>
      <c r="AC35" s="1" t="str">
        <f>'2. Division'!N23</f>
        <v/>
      </c>
      <c r="AD35" s="1" t="e">
        <f t="shared" si="20"/>
        <v>#VALUE!</v>
      </c>
      <c r="AE35" s="1" t="e">
        <f>RANK(AD35,AD31:AD50,0)</f>
        <v>#VALUE!</v>
      </c>
      <c r="AF35" s="1">
        <f>[2]DB!BK35</f>
        <v>28</v>
      </c>
      <c r="AG35" s="1">
        <f>RANK(AF35,AF31:AF50,0)</f>
        <v>3</v>
      </c>
      <c r="AH35" s="1" t="str">
        <f>'2. Division'!N29</f>
        <v/>
      </c>
      <c r="AI35" s="1" t="e">
        <f t="shared" si="21"/>
        <v>#VALUE!</v>
      </c>
      <c r="AJ35" s="1" t="e">
        <f>RANK(AI35,AI31:AI50,0)</f>
        <v>#VALUE!</v>
      </c>
      <c r="AK35" s="1">
        <f>[2]DB!BL35</f>
        <v>95</v>
      </c>
      <c r="AL35" s="1">
        <f>RANK(AK35,AK31:AK50,0)</f>
        <v>10</v>
      </c>
      <c r="AM35" s="1" t="str">
        <f>'2. Division'!N35</f>
        <v/>
      </c>
      <c r="AN35" s="1" t="e">
        <f t="shared" si="22"/>
        <v>#VALUE!</v>
      </c>
      <c r="AO35" s="1" t="e">
        <f>RANK(AN35,AN31:AN50,0)</f>
        <v>#VALUE!</v>
      </c>
      <c r="AP35" s="1">
        <f t="shared" si="23"/>
        <v>21</v>
      </c>
      <c r="AQ35" s="1" t="e">
        <f t="shared" si="24"/>
        <v>#VALUE!</v>
      </c>
      <c r="AR35" s="1">
        <f>[2]DB!BA35</f>
        <v>5</v>
      </c>
      <c r="AS35" s="1" t="e">
        <f>RANK(AQ35,AQ31:AQ50,1)+AT35</f>
        <v>#VALUE!</v>
      </c>
      <c r="AT35" s="1" t="e">
        <f>IF(AQ35=AQ31,IF(AD35=AD31,IF(AI35=AI31,IF(AN35=AN31,0,IF(AN35&lt;AN31,1,0)),IF(AI35&lt;AI31,1,0)),IF(AD35&lt;AD31,1,0)),0)+IF(AQ35=AQ32,IF(AD35=AD32,IF(AI35=AI32,IF(AN35=AN32,0,IF(AN35&lt;AN32,1,0)),IF(AI35&lt;AI32,1,0)),IF(AD35&lt;AD32,1,0)),0)+IF(AQ35=AQ33,IF(AD35=AD33,IF(AI35=AI33,IF(AN35=AN33,0,IF(AN35&lt;AN33,1,0)),IF(AI35&lt;AI33,1,0)),IF(AD35&lt;AD33,1,0)),0)+IF(AQ35=AQ34,IF(AD35=AD34,IF(AI35=AI34,IF(AN35=AN34,0,IF(AN35&lt;AN34,1,0)),IF(AI35&lt;AI34,1,0)),IF(AD35&lt;AD34,1,0)),0)+IF(AQ35=AQ35,IF(AD35=AD35,IF(AI35=AI35,IF(AN35=AN35,0,IF(AN35&lt;AN35,1,0)),IF(AI35&lt;AI35,1,0)),IF(AD35&lt;AD35,1,0)),0)+IF(AQ35=AQ36,IF(AD35=AD36,IF(AI35=AI36,IF(AN35=AN36,0,IF(AN35&lt;AN36,1,0)),IF(AI35&lt;AI36,1,0)),IF(AD35&lt;AD36,1,0)),0)+IF(AQ35=AQ37,IF(AD35=AD37,IF(AI35=AI37,IF(AN35=AN37,0,IF(AN35&lt;AN37,1,0)),IF(AI35&lt;AI37,1,0)),IF(AD35&lt;AD37,1,0)),0)+AU35+AV35</f>
        <v>#VALUE!</v>
      </c>
      <c r="AU35" s="1" t="e">
        <f>IF(AQ35=AQ38,IF(AD35=AD38,IF(AI35=AI38,IF(AN35=AN38,0,IF(AN35&lt;AN38,1,0)),IF(AI35&lt;AI38,1,0)),IF(AD35&lt;AD38,1,0)),0)+IF(AQ35=AQ39,IF(AD35=AD39,IF(AI35=AI39,IF(AN35=AN39,0,IF(AN35&lt;AN39,1,0)),IF(AI35&lt;AI39,1,0)),IF(AD35&lt;AD39,1,0)),0)+IF(AQ35=AQ40,IF(AD35=AD40,IF(AI35=AI40,IF(AN35=AN40,0,IF(AN35&lt;AN40,1,0)),IF(AI35&lt;AI40,1,0)),IF(AD35&lt;AD40,1,0)),0)+IF(AQ35=AQ41,IF(AD35=AD41,IF(AI35=AI41,IF(AN35=AN41,0,IF(AN35&lt;AN41,1,0)),IF(AI35&lt;AI41,1,0)),IF(AD35&lt;AD41,1,0)),0)+IF(AQ35=AQ42,IF(AD35=AD42,IF(AI35=AI42,IF(AN35=AN42,0,IF(AN35&lt;AN42,1,0)),IF(AI35&lt;AI42,1,0)),IF(AD35&lt;AD42,1,0)),0)+IF(AQ35=AQ43,IF(AD35=AD43,IF(AI35=AI43,IF(AN35=AN43,0,IF(AN35&lt;AN43,1,0)),IF(AI35&lt;AI43,1,0)),IF(AD35&lt;AD43,1,0)),0)+IF(AQ35=AQ44,IF(AD35=AD44,IF(AI35=AI44,IF(AN35=AN44,0,IF(AN35&lt;AN44,1,0)),IF(AI35&lt;AI44,1,0)),IF(AD35&lt;AD44,1,0)),0)</f>
        <v>#VALUE!</v>
      </c>
      <c r="AV35" s="1" t="e">
        <f>IF(AQ35=AQ45,IF(AD35=AD45,IF(AI35=AI45,IF(AN35=AN45,0,IF(AN35&lt;AN45,1,0)),IF(AI35&lt;AI45,1,0)),IF(AD35&lt;AD45,1,0)),0)+IF(AQ35=AQ46,IF(AD35=AD46,IF(AI35=AI46,IF(AN35=AN46,0,IF(AN35&lt;AN46,1,0)),IF(AI35&lt;AI46,1,0)),IF(AD35&lt;AD46,1,0)),0)+IF(AQ35=AQ47,IF(AD35=AD47,IF(AI35=AI47,IF(AN35=AN47,0,IF(AN35&lt;AN47,1,0)),IF(AI35&lt;AI47,1,0)),IF(AD35&lt;AD47,1,0)),0)+IF(AQ35=AQ48,IF(AD35=AD48,IF(AI35=AI48,IF(AN35=AN48,0,IF(AN35&lt;AN48,1,0)),IF(AI35&lt;AI48,1,0)),IF(AD35&lt;AD48,1,0)),0)+IF(AQ35=AQ49,IF(AD35=AD49,IF(AI35=AI49,IF(AN35=AN49,0,IF(AN35&lt;AN49,1,0)),IF(AI35&lt;AI49,1,0)),IF(AD35&lt;AD49,1,0)),0)+IF(AQ35=AQ50,IF(AD35=AD50,IF(AI35=AI50,IF(AN35=AN50,0,IF(AN35&lt;AN50,1,0)),IF(AI35&lt;AI50,1,0)),IF(AD35&lt;AD50,1,0)),0)</f>
        <v>#VALUE!</v>
      </c>
      <c r="AW35" s="1" t="e">
        <f>IF(AND(AS35=AS31,P35&gt;P31),1,0)+IF(AND(AS35=AS32,P35&gt;P32),1,0)+IF(AND(AS35=AS33,P35&gt;P33),1,0)+IF(AND(AS35=AS34,P35&gt;P34),1,0)+IF(AND(AS35=AS35,P35&gt;P35),1,0)+IF(AND(AS35=AS36,P35&gt;P36),1,0)+IF(AND(AS35=AS37,P35&gt;P37),1,0)+IF(AND(AS35=AS38,P35&gt;P38),1,0)+IF(AND(AS35=AS39,P35&gt;P39),1,0)+IF(AND(AS35=AS40,P35&gt;P40),1,0)+IF(AND(AS35=AS41,P35&gt;P41),1,0)+IF(AND(AS35=AS42,P35&gt;P42),1,0)+IF(AND(AS35=AS43,P35&gt;P43),1,0)+IF(AND(AS35=AS44,P35&gt;P44),1,0)+IF(AND(AS35=AS45,P35&gt;P45),1,0)+IF(AND(AS35=AS46,P35&gt;P46),1,0)+IF(AND(AS35=AS47,P35&gt;P47),1,0)+IF(AND(AS35=AS48,P35&gt;P48),1,0)+IF(AND(AS35=AS49,P35&gt;P49),1,0)+IF(AND(AS35=AS50,P35&gt;P50),1,0)+AS35</f>
        <v>#VALUE!</v>
      </c>
      <c r="AX35" s="1" t="e">
        <f t="shared" si="16"/>
        <v>#VALUE!</v>
      </c>
      <c r="AY35" s="1" t="e">
        <f>IF(OR(R35=1,T35=1),0,IF(RANK(AX35,AX10:AX71,0)=1,10,IF(RANK(AX35,AX10:AX71,0)=2,5,IF(RANK(AX35,AX10:AX71,0)=3,4,IF(RANK(AX35,AX10:AX71,0)=4,3,IF(RANK(AX35,AX10:AX71,0)=5,2,0))))))</f>
        <v>#VALUE!</v>
      </c>
      <c r="AZ35" s="100" t="e">
        <f>IF(AW31=5,AR31,0)+IF(AW32=5,AR32,0)+IF(AW33=5,AR33,0)+IF(AW34=5,AR34,0)+IF(AW35=5,AR35,0)+IF(AW36=5,AR36,0)+IF(AW37=5,AR37,0)+IF(AW38=5,AR38,0)+IF(AW39=5,AR39,0)+IF(AW40=5,AR40,0)+IF(AW41=5,AR41,0)+IF(AW42=5,AR42,0)+IF(AW43=5,AR43,0)+IF(AW44=5,AR44,0)+IF(AW45=5,AR45,0)+IF(AW46=5,AR46,0)+IF(AW47=5,AR47,0)+IF(AW48=5,AR48,0)+IF(AW49=5,AR49,0)+IF(AW50=5,AR50,0)</f>
        <v>#VALUE!</v>
      </c>
      <c r="BA35" s="98" t="e">
        <f>IF(AW31=5,AS31,0)+IF(AW32=5,AS32,0)+IF(AW33=5,AS33,0)+IF(AW34=5,AS34,0)+IF(AW35=5,AS35,0)+IF(AW36=5,AS36,0)+IF(AW37=5,AS37,0)+IF(AW38=5,AS38,0)+IF(AW39=5,AS39,0)+IF(AW40=5,AS40,0)+IF(AW41=5,AS41,0)+IF(AW42=5,AS42,0)+IF(AW43=5,AS43,0)+IF(AW44=5,AS44,0)+IF(AW45=5,AS45,0)+IF(AW46=5,AS46,0)+IF(AW47=5,AS47,0)+IF(AW48=5,AS48,0)+IF(AW49=5,AS49,0)+IF(AW50=5,AS50,0)</f>
        <v>#VALUE!</v>
      </c>
      <c r="BB35" s="98" t="e">
        <f>IF(AW31=5,O31,IF(AW32=5,O32,IF(AW33=5,O33,IF(AW34=5,O34,IF(AW35=5,O35,IF(AW36=5,O36,IF(AW37=5,O37,BC35)))))))</f>
        <v>#VALUE!</v>
      </c>
      <c r="BC35" s="98" t="e">
        <f>IF(AW38=5,O38,IF(AW39=5,O39,IF(AW40=5,O40,IF(AW41=5,O41,IF(AW42=5,O42,IF(AW43=5,O43,IF(AW44=5,O44,BD35)))))))</f>
        <v>#VALUE!</v>
      </c>
      <c r="BD35" s="98" t="e">
        <f>IF(AW45=5,O45,IF(AW46=5,O46,IF(AW47=5,O47,IF(AW48=5,O48,IF(AW49=5,O49,IF(AW50=5,O50,""))))))</f>
        <v>#VALUE!</v>
      </c>
      <c r="BE35" s="98" t="e">
        <f>IF(AW31=5,P31,0)+IF(AW32=5,P32,0)+IF(AW33=5,P33,0)+IF(AW34=5,P34,0)+IF(AW35=5,P35,0)+IF(AW36=5,P36,0)+IF(AW37=5,P37,0)+IF(AW38=5,P38,0)+IF(AW39=5,P39,0)+IF(AW40=5,P40,0)+IF(AW41=5,P41,0)+IF(AW42=5,P42,0)+IF(AW43=5,P43,0)+IF(AW44=5,P44,0)+IF(AW45=5,P45,0)+IF(AW46=5,P46,0)+IF(AW47=5,P47,0)+IF(AW48=5,P48,0)+IF(AW49=5,P49,0)+IF(AW50=5,P50,0)</f>
        <v>#VALUE!</v>
      </c>
      <c r="BF35" s="98" t="e">
        <f>IF(AW31=5,R31,0)+IF(AW32=5,R32,0)+IF(AW33=5,R33,0)+IF(AW34=5,R34,0)+IF(AW35=5,R35,0)+IF(AW36=5,R36,0)+IF(AW37=5,R37,0)+IF(AW38=5,R38,0)+IF(AW39=5,R39,0)+IF(AW40=5,R40,0)+IF(AW41=5,R41,0)+IF(AW42=5,R42,0)+IF(AW43=5,R43,0)+IF(AW44=5,R44,0)+IF(AW45=5,R45,0)+IF(AW46=5,R46,0)+IF(AW47=5,R47,0)+IF(AW48=5,R48,0)+IF(AW49=5,R49,0)+IF(AW50=5,R50,0)</f>
        <v>#VALUE!</v>
      </c>
      <c r="BG35" s="98" t="e">
        <f>IF(AW31=5,T31,0)+IF(AW32=5,T32,0)+IF(AW33=5,T33,0)+IF(AW34=5,T34,0)+IF(AW35=5,T35,0)+IF(AW36=5,T36,0)+IF(AW37=5,T37,0)+IF(AW38=5,T38,0)+IF(AW39=5,T39,0)+IF(AW40=5,T40,0)+IF(AW41=5,T41,0)+IF(AW42=5,T42,0)+IF(AW43=5,T43,0)+IF(AW44=5,T44,0)+IF(AW45=5,T45,0)+IF(AW46=5,T46,0)+IF(AW47=5,T47,0)+IF(AW48=5,T48,0)+IF(AW49=5,T49,0)+IF(AW50=5,T50,0)</f>
        <v>#VALUE!</v>
      </c>
      <c r="BH35" s="98" t="e">
        <f>IF(AW31=5,W31,0)+IF(AW32=5,W32,0)+IF(AW33=5,W33,0)+IF(AW34=5,W34,0)+IF(AW35=5,W35,0)+IF(AW36=5,W36,0)+IF(AW37=5,W37,0)+IF(AW38=5,W38,0)+IF(AW39=5,W39,0)+IF(AW40=5,W40,0)+IF(AW41=5,W41,0)+IF(AW42=5,W42,0)+IF(AW43=5,W43,0)+IF(AW44=5,W44,0)+IF(AW45=5,W45,0)+IF(AW46=5,W46,0)+IF(AW47=5,W47,0)+IF(AW48=5,W48,0)+IF(AW49=5,W49,0)+IF(AW50=5,W50,0)</f>
        <v>#VALUE!</v>
      </c>
      <c r="BI35" s="98" t="e">
        <f>IF(AW31=5,Z31,0)+IF(AW32=5,Z32,0)+IF(AW33=5,Z33,0)+IF(AW34=5,Z34,0)+IF(AW35=5,Z35,0)+IF(AW36=5,Z36,0)+IF(AW37=5,Z37,0)+IF(AW38=5,Z38,0)+IF(AW39=5,Z39,0)+IF(AW40=5,Z40,0)+IF(AW41=5,Z41,0)+IF(AW42=5,Z42,0)+IF(AW43=5,Z43,0)+IF(AW44=5,Z44,0)+IF(AW45=5,Z45,0)+IF(AW46=5,Z46,0)+IF(AW47=5,Z47,0)+IF(AW48=5,Z48,0)+IF(AW49=5,Z49,0)+IF(AW50=5,Z50,0)</f>
        <v>#VALUE!</v>
      </c>
      <c r="BJ35" s="98" t="e">
        <f>IF(AW31=5,AD31,0)+IF(AW32=5,AD32,0)+IF(AW33=5,AD33,0)+IF(AW34=5,AD34,0)+IF(AW35=5,AD35,0)+IF(AW36=5,AD36,0)+IF(AW37=5,AD37,0)+IF(AW38=5,AD38,0)+IF(AW39=5,AD39,0)+IF(AW40=5,AD40,0)+IF(AW41=5,AD41,0)+IF(AW42=5,AD42,0)+IF(AW43=5,AD43,0)+IF(AW44=5,AD44,0)+IF(AW45=5,AD45,0)+IF(AW46=5,AD46,0)+IF(AW47=5,AD47,0)+IF(AW48=5,AD48,0)+IF(AW49=5,AD49,0)+IF(AW50=5,AD50,0)</f>
        <v>#VALUE!</v>
      </c>
      <c r="BK35" s="98" t="e">
        <f>IF(AW31=5,AI31,0)+IF(AW32=5,AI32,0)+IF(AW33=5,AI33,0)+IF(AW34=5,AI34,0)+IF(AW35=5,AI35,0)+IF(AW36=5,AI36,0)+IF(AW37=5,AI37,0)+IF(AW38=5,AI38,0)+IF(AW39=5,AI39,0)+IF(AW40=5,AI40,0)+IF(AW41=5,AI41,0)+IF(AW42=5,AI42,0)+IF(AW43=5,AI43,0)+IF(AW44=5,AI44,0)+IF(AW45=5,AI45,0)+IF(AW46=5,AI46,0)+IF(AW47=5,AI47,0)+IF(AW48=5,AI48,0)+IF(AW49=5,AI49,0)+IF(AW50=5,AI50,0)</f>
        <v>#VALUE!</v>
      </c>
      <c r="BL35" s="99" t="e">
        <f>IF(AW31=5,AN31,0)+IF(AW32=5,AN32,0)+IF(AW33=5,AN33,0)+IF(AW34=5,AN34,0)+IF(AW35=5,AN35,0)+IF(AW36=5,AN36,0)+IF(AW37=5,AN37,0)+IF(AW38=5,AN38,0)+IF(AW39=5,AN39,0)+IF(AW40=5,AN40,0)+IF(AW41=5,AN41,0)+IF(AW42=5,AN42,0)+IF(AW43=5,AN43,0)+IF(AW44=5,AN44,0)+IF(AW45=5,AN45,0)+IF(AW46=5,AN46,0)+IF(AW47=5,AN47,0)+IF(AW48=5,AN48,0)+IF(AW49=5,AN49,0)+IF(AW50=5,AN50,0)</f>
        <v>#VALUE!</v>
      </c>
      <c r="BM35" s="98" t="str">
        <f>[2]DB!CX35</f>
        <v>Kailua</v>
      </c>
      <c r="BN35" s="98">
        <f>IF(BM35=O10,P10,0)+IF(BM35=O11,P11,0)+IF(BM35=O12,P12,0)+IF(BM35=O13,P13,0)+IF(BM35=O14,P14,0)+IF(BM35=O15,P15,0)+IF(BM35=O16,P16,0)+IF(BM35=O17,P17,0)+IF(BM35=O18,P18,0)+IF(BM35=O19,P19,0)+IF(BM35=O20,P20,0)+IF(BM35=O21,P21,0)+IF(BM35=O22,P22,0)+IF(BM35=O23,P23,0)+IF(BM35=O24,P24,0)+IF(BM35=O25,P25,0)+IF(BM35=O26,P26,0)+IF(BM35=O27,P27,0)+IF(BM35=O28,P28,0)+IF(BM35=O29,P29,0)+IF(BM35=O31,P31,0)+IF(BM35=O32,P32,0)+IF(BM35=O33,P33,0)+IF(BM35=O34,P34,0)+IF(BM35=O35,P35,0)+IF(BM35=O36,P36,0)+IF(BM35=O37,P37,0)+IF(BM35=O38,P38,0)+IF(BM35=O39,P39,0)+IF(BM35=O40,P40,0)+BO35</f>
        <v>27</v>
      </c>
      <c r="BO35" s="98">
        <f>IF(BM35=O41,P41,0)+IF(BM35=O42,P42,0)+IF(BM35=O43,P43,0)+IF(BM35=O44,P44,0)+IF(BM35=O45,P45,0)+IF(BM35=O46,P46,0)+IF(BM35=O47,P47,0)+IF(BM35=O48,P48,0)+IF(BM35=O49,P49,0)+IF(BM35=O50,P50,0)+IF(BM35=O52,P52,0)+IF(BM35=O53,P53,0)+IF(BM35=O54,P54,0)+IF(BM35=O55,P55,0)+IF(BM35=O56,P56,0)+IF(BM35=O57,P57,0)+IF(BM35=O58,P58,0)+IF(BM35=O59,P59,0)+IF(BM35=O60,P60,0)+IF(BM35=O61,P61,0)+IF(BM35=O62,P62,0)+IF(BM35=O63,P63,0)+IF(BM35=O64,P64,0)+IF(BM35=O65,P65,0)+IF(BM35=O66,P66,0)+IF(BM35=O67,P67,0)+IF(BM35=O68,P68,0)+IF(BM35=O69,P69,0)+IF(BM35=O70,P70,0)+IF(BM35=O71,P71,0)</f>
        <v>0</v>
      </c>
      <c r="BP35" s="98">
        <f>[2]DB!DF35</f>
        <v>0</v>
      </c>
      <c r="BQ35" s="98">
        <f>IF(BM35=O10,R10,0)+IF(BM35=O11,R11,0)+IF(BM35=O12,R12,0)+IF(BM35=O13,R13,0)+IF(BM35=O14,R14,0)+IF(BM35=O15,R15,0)+IF(BM35=O16,R16,0)+IF(BM35=O17,R17,0)+IF(BM35=O18,R18,0)+IF(BM35=O19,R19,0)+IF(BM35=O20,R20,0)+IF(BM35=O21,R21,0)+IF(BM35=O22,R22,0)+IF(BM35=O23,R23,0)+IF(BM35=O24,R24,0)+IF(BM35=O25,R25,0)+IF(BM35=O26,R26,0)+IF(BM35=O27,R27,0)+IF(BM35=O28,R28,0)+IF(BM35=O29,R29,0)+IF(BM35=O31,R31,0)+IF(BM35=O32,R32,0)+IF(BM35=O33,R33,0)+IF(BM35=O34,R34,0)+IF(BM35=O35,R35,0)+IF(BM35=O36,R36,0)+IF(BM35=O37,R37,0)+IF(BM35=O38,R38,0)+IF(BM35=O39,R39,0)+IF(BM35=O40,R40,0)+BR35</f>
        <v>0</v>
      </c>
      <c r="BR35" s="98">
        <f>IF(BM35=O41,R41,0)+IF(BM35=O42,R42,0)+IF(BM35=O43,R43,0)+IF(BM35=O44,R44,0)+IF(BM35=O45,R45,0)+IF(BM35=O46,R46,0)+IF(BM35=O47,R47,0)+IF(BM35=O48,R48,0)+IF(BM35=O49,R49,0)+IF(BM35=O50,R50,0)+IF(BM35=O52,R52,0)+IF(BM35=O53,R53,0)+IF(BM35=O54,R54,0)+IF(BM35=O55,R55,0)+IF(BM35=O56,R56,0)+IF(BM35=O57,R57,0)+IF(BM35=O58,R58,0)+IF(BM35=O59,R59,0)+IF(BM35=O60,R60,0)+IF(BM35=O61,R61,0)+IF(BM35=O62,R62,0)+IF(BM35=O63,R63,0)+IF(BM35=O64,R64,0)+IF(BM35=O65,R65,0)+IF(BM35=O66,R66,0)+IF(BM35=O67,R67,0)+IF(BM35=O68,R68,0)+IF(BM35=O69,R69,0)+IF(BM35=O70,R70,0)+IF(BM35=O71,R71,0)</f>
        <v>0</v>
      </c>
      <c r="BS35" s="98">
        <v>0</v>
      </c>
      <c r="BT35" s="98">
        <f>IF(BM35=O10,T10,0)+IF(BM35=O11,T11,0)+IF(BM35=O12,T12,0)+IF(BM35=O13,T13,0)+IF(BM35=O14,T14,0)+IF(BM35=O15,T15,0)+IF(BM35=O16,T16,0)+IF(BM35=O17,T17,0)+IF(BM35=O18,T18,0)+IF(BM35=O19,T19,0)+IF(BM35=O20,T20,0)+IF(BM35=O21,T21,0)+IF(BM35=O22,T22,0)+IF(BM35=O23,T23,0)+IF(BM35=O24,T24,0)+IF(BM35=O25,T25,0)+IF(BM35=O26,T26,0)+IF(BM35=O27,T27,0)+IF(BM35=O28,T28,0)+IF(BM35=O29,T29,0)+IF(BM35=O31,T31,0)+IF(BM35=O32,T32,0)+IF(BM35=O33,T33,0)+IF(BM35=O34,T34,0)+IF(BM35=O35,T35,0)+IF(BM35=O36,T36,0)+IF(BM35=O37,T37,0)+IF(BM35=O38,T38,0)+IF(BM35=O39,T39,0)+IF(BM35=O40,T40,0)+BU35</f>
        <v>0</v>
      </c>
      <c r="BU35" s="98">
        <f>IF(BM35=O41,T41,0)+IF(BM35=O42,T42,0)+IF(BM35=O43,T43,0)+IF(BM35=O44,T44,0)+IF(BM35=O45,T45,0)+IF(BM35=O46,T46,0)+IF(BM35=O47,T47,0)+IF(BM35=O48,T48,0)+IF(BM35=O49,T49,0)+IF(BM35=O50,T50,0)+IF(BM35=O52,T52,0)+IF(BM35=O53,T53,0)+IF(BM35=O54,T54,0)+IF(BM35=O55,T55,0)+IF(BM35=O56,T56,0)+IF(BM35=O57,T57,0)+IF(BM35=O58,T58,0)+IF(BM35=O59,T59,0)+IF(BM35=O60,T60,0)+IF(BM35=O61,T61,0)+IF(BM35=O62,T62,0)+IF(BM35=O63,T63,0)+IF(BM35=O64,T64,0)+IF(BM35=O65,T65,0)+IF(BM35=O66,T66,0)+IF(BM35=O67,T67,0)+IF(BM35=O68,T68,0)+IF(BM35=O69,T69,0)+IF(BM35=O70,T70,0)+IF(BM35=O71,T71,0)</f>
        <v>0</v>
      </c>
      <c r="BV35" s="98">
        <f>[2]DB!DJ35</f>
        <v>0</v>
      </c>
      <c r="BW35" s="98" t="e">
        <f>IF(AND(BQ35=0,BT35=0),IF(BM35=O10,AY10,0)+IF(BM35=O11,AY11,0)+IF(BM35=O12,AY12,0)+IF(BM35=O13,AY13,0)+IF(BM35=O14,AY14,0)+IF(BM35=O15,AY15,0)+IF(BM35=O16,AY16,0)+IF(BM35=O17,AY17,0)+IF(BM35=O18,AY18,0)+IF(BM35=O19,AY19,0)+IF(BM35=O20,AY20,0)+IF(BM35=O21,AY21,0)+IF(BM35=O22,AY22,0)+IF(BM35=O23,AY23,0)+IF(BM35=O24,AY24,0)+IF(BM35=O25,AY25,0)+IF(BM35=O26,AY26,0)+IF(BM35=O27,AY27,0)+IF(BM35=O28,AY28,0)+IF(BM35=O29,AY29,0)+IF(BM35=O31,AY31,0)+IF(BM35=O32,AY32,0)+IF(BM35=O33,AY33,0)+IF(BM35=O34,AY34,0)+IF(BM35=O35,AY35,0)+IF(BM35=O36,AY36,0)+IF(BM35=O37,AY37,0)+IF(BM35=O38,AY38,0)+IF(BM35=O39,AY39,0)+IF(BM35=O40,AY40,0)+BX35,0)</f>
        <v>#VALUE!</v>
      </c>
      <c r="BX35" s="98">
        <f>IF(BM35=O41,AY41,0)+IF(BM35=O42,AY42,0)+IF(BM35=O43,AY43,0)+IF(BM35=O44,AY44,0)+IF(BM35=O45,AY45,0)+IF(BM35=O46,AY46,0)+IF(BM35=O47,AY47,0)+IF(BM35=O48,AY48,0)+IF(BM35=O49,AY49,0)+IF(BM35=O50,AY50,0)+IF(BM35=O52,AY52,0)+IF(BM35=O53,AY53,0)+IF(BM35=O54,AY54,0)+IF(BM35=O55,AY55,0)+IF(BM35=O56,AY56,0)+IF(BM35=O57,AY57,0)+IF(BM35=O58,AY58,0)+IF(BM35=O59,AY59,0)+IF(BM35=O60,AY60,0)+IF(BM35=O61,AY61,0)+IF(BM35=O62,AY62,0)+IF(BM35=O63,AY63,0)+IF(BM35=O64,AY64,0)+IF(BM35=O65,AY65,0)+IF(BM35=O66,AY66,0)+IF(BM35=O67,AY67,0)+IF(BM35=O68,AY68,0)+IF(BM35=O69,AY69,0)+IF(BM35=O70,AY70,0)+IF(BM35=O71,AY71,0)</f>
        <v>0</v>
      </c>
      <c r="BY35" s="98">
        <f>[2]DB!DL35</f>
        <v>1</v>
      </c>
      <c r="BZ35" s="98" t="e">
        <f t="shared" si="4"/>
        <v>#VALUE!</v>
      </c>
      <c r="CA35" s="98">
        <f>[2]DB!DN35</f>
        <v>0</v>
      </c>
      <c r="CB35" s="98" t="e">
        <f t="shared" si="5"/>
        <v>#VALUE!</v>
      </c>
      <c r="CC35" s="98">
        <f>[2]DB!DP35</f>
        <v>0</v>
      </c>
      <c r="CD35" s="98" t="e">
        <f t="shared" si="6"/>
        <v>#VALUE!</v>
      </c>
      <c r="CE35" s="98">
        <f>[2]DB!DR35</f>
        <v>0</v>
      </c>
      <c r="CF35" s="98" t="e">
        <f t="shared" si="7"/>
        <v>#VALUE!</v>
      </c>
      <c r="CG35" s="98">
        <f>[2]DB!DT35</f>
        <v>0</v>
      </c>
      <c r="CH35" s="98" t="e">
        <f t="shared" si="8"/>
        <v>#VALUE!</v>
      </c>
      <c r="CI35" s="98">
        <f>[2]DB!DV35</f>
        <v>10</v>
      </c>
      <c r="CJ35" s="98" t="e">
        <f t="shared" si="17"/>
        <v>#VALUE!</v>
      </c>
      <c r="CK35" s="98" t="e">
        <f t="shared" si="18"/>
        <v>#VALUE!</v>
      </c>
      <c r="CL35" s="98" t="e">
        <f>RANK(CJ35,CJ10:CJ69,0)</f>
        <v>#VALUE!</v>
      </c>
      <c r="CM35" s="98" t="e">
        <f>IF(AND(CL35=CL10,CK35&lt;CK10),1,0)+IF(AND(CL35=CL11,CK35&lt;CK11),1,0)+IF(AND(CL35=CL12,CK35&lt;CK12),1,0)+IF(AND(CL35=CL13,CK35&lt;CK13),1,0)+IF(AND(CL35=CL14,CK35&lt;CK14),1,0)+IF(AND(CL35=CL15,CK35&lt;CK15),1,0)+IF(AND(CL35=CL16,CK35&lt;CK16),1,0)+IF(AND(CL35=CL17,CK35&lt;CK17),1,0)+IF(AND(CL35=CL18,CK35&lt;CK18),1,0)+IF(AND(CL35=CL19,CK35&lt;CK19),1,0)+IF(AND(CL35=CL20,CK35&lt;CK20),1,0)+IF(AND(CL35=CL21,CK35&lt;CK21),1,0)+IF(AND(CL35=CL22,CK35&lt;CK22),1,0)+IF(AND(CL35=CL23,CK35&lt;CK23),1,0)+IF(AND(CL35=CL24,CK35&lt;CK24),1,0)+IF(AND(CL35=CL25,CK35&lt;CK25),1,0)+IF(AND(CL35=CL26,CK35&lt;CK26),1,0)+IF(AND(CL35=CL27,CK35&lt;CK27),1,0)+IF(AND(CL35=CL28,CK35&lt;CK28),1,0)+IF(AND(CL35=CL29,CK35&lt;CK29),1,0)+CN35+CO35</f>
        <v>#VALUE!</v>
      </c>
      <c r="CN35" s="98" t="e">
        <f>IF(AND(CL35=CL30,CK35&lt;CK30),1,0)+IF(AND(CL35=CL31,CK35&lt;CK31),1,0)+IF(AND(CL35=CL32,CK35&lt;CK32),1,0)+IF(AND(CL35=CL33,CK35&lt;CK33),1,0)+IF(AND(CL35=CL34,CK35&lt;CK34),1,0)+IF(AND(CL35=CL35,CK35&lt;CK35),1,0)+IF(AND(CL35=CL36,CK35&lt;CK36),1,0)+IF(AND(CL35=CL37,CK35&lt;CK37),1,0)+IF(AND(CL35=CL38,CK35&lt;CK38),1,0)+IF(AND(CL35=CL39,CK35&lt;CK39),1,0)+IF(AND(CL35=CL40,CK35&lt;CK40),1,0)+IF(AND(CL35=CL41,CK35&lt;CK41),1,0)+IF(AND(CL35=CL42,CK35&lt;CK42),1,0)+IF(AND(CL35=CL43,CK35&lt;CK43),1,0)+IF(AND(CL35=CL44,CK35&lt;CK44),1,0)+IF(AND(CL35=CL45,CK35&lt;CK45),1,0)+IF(AND(CL35=CL46,CK35&lt;CK46),1,0)+IF(AND(CL35=CL47,CK35&lt;CK47),1,0)+IF(AND(CL35=CL48,CK35&lt;CK48),1,0)+IF(AND(CL35=CL49,CK35&lt;CK49),1,0)</f>
        <v>#VALUE!</v>
      </c>
      <c r="CO35" s="98" t="e">
        <f>IF(AND(CL35=CL50,CK35&lt;CK50),1,0)+IF(AND(CL35=CL51,CK35&lt;CK51),1,0)+IF(AND(CL35=CL52,CK35&lt;CK52),1,0)+IF(AND(CL35=CL53,CK35&lt;CK53),1,0)+IF(AND(CL35=CL54,CK35&lt;CK54),1,0)+IF(AND(CL35=CL55,CK35&lt;CK55),1,0)+IF(AND(CL35=CL56,CK35&lt;CK56),1,0)+IF(AND(CL35=CL57,CK35&lt;CK57),1,0)+IF(AND(CL35=CL58,CK35&lt;CK58),1,0)+IF(AND(CL35=CL59,CK35&lt;CK59),1,0)+IF(AND(CL35=CL60,CK35&lt;CK60),1,0)+IF(AND(CL35=CL61,CK35&lt;CK61),1,0)+IF(AND(CL35=CL62,CK35&lt;CK62),1,0)+IF(AND(CL35=CL63,CK35&lt;CK63),1,0)+IF(AND(CL35=CL64,CK35&lt;CK64),1,0)+IF(AND(CL35=CL65,CK35&lt;CK65),1,0)+IF(AND(CL35=CL66,CK35&lt;CK66),1,0)+IF(AND(CL35=CL67,CK35&lt;CK67),1,0)+IF(AND(CL35=CL68,CK35&lt;CK68),1,0)+IF(AND(CL35=CL69,CK35&lt;CK69),1,0)</f>
        <v>#VALUE!</v>
      </c>
      <c r="CP35" s="98">
        <f>[2]DB!CV35</f>
        <v>24</v>
      </c>
      <c r="CQ35" s="98" t="e">
        <f t="shared" si="9"/>
        <v>#VALUE!</v>
      </c>
      <c r="CR35" s="98" t="e">
        <f t="shared" si="19"/>
        <v>#VALUE!</v>
      </c>
      <c r="CS35" s="98" t="e">
        <f>IF(AND(CQ35=CQ10,BN35&gt;BN10),1,0)+IF(AND(CQ35=CQ11,BN35&gt;BN11),1,0)+IF(AND(CQ35=CQ12,BN35&gt;BN12),1,0)+IF(AND(CQ35=CQ13,BN35&gt;BN13),1,0)+IF(AND(CQ35=CQ14,BN35&gt;BN14),1,0)+IF(AND(CQ35=CQ15,BN35&gt;BN15),1,0)+IF(AND(CQ35=CQ16,BN35&gt;BN16),1,0)+IF(AND(CQ35=CQ17,BN35&gt;BN17),1,0)+IF(AND(CQ35=CQ18,BN35&gt;BN18),1,0)+IF(AND(CQ35=CQ19,BN35&gt;BN19),1,0)+IF(AND(CQ35=CQ20,BN35&gt;BN20),1,0)+IF(AND(CQ35=CQ21,BN35&gt;BN21),1,0)+IF(AND(CQ35=CQ22,BN35&gt;BN22),1,0)+IF(AND(CQ35=CQ23,BN35&gt;BN23),1,0)+IF(AND(CQ35=CQ24,BN35&gt;BN24),1,0)+IF(AND(CQ35=CQ25,BN35&gt;BN25),1,0)+IF(AND(CQ35=CQ26,BN35&gt;BN26),1,0)+IF(AND(CQ35=CQ27,BN35&gt;BN27),1,0)+IF(AND(CQ35=CQ28,BN35&gt;BN28),1,0)+IF(AND(CQ35=CQ29,BN35&gt;BN29),1,0)+CT35+CU35</f>
        <v>#VALUE!</v>
      </c>
      <c r="CT35" s="98" t="e">
        <f>IF(AND(CQ35=CQ30,BN35&gt;BN30),1,0)+IF(AND(CQ35=CQ31,BN35&gt;BN31),1,0)+IF(AND(CQ35=CQ32,BN35&gt;BN32),1,0)+IF(AND(CQ35=CQ33,BN35&gt;BN33),1,0)+IF(AND(CQ35=CQ34,BN35&gt;BN34),1,0)+IF(AND(CQ35=CQ35,BN35&gt;BN35),1,0)+IF(AND(CQ35=CQ36,BN35&gt;BN36),1,0)+IF(AND(CQ35=CQ37,BN35&gt;BN37),1,0)+IF(AND(CQ35=CQ38,BN35&gt;BN38),1,0)+IF(AND(CQ35=CQ39,BN35&gt;BN39),1,0)+IF(AND(CQ35=CQ40,BN35&gt;BN40),1,0)+IF(AND(CQ35=CQ41,BN35&gt;BN41),1,0)+IF(AND(CQ35=CQ42,BN35&gt;BN42),1,0)+IF(AND(CQ35=CQ43,BN35&gt;BN43),1,0)+IF(AND(CQ35=CQ44,BN35&gt;BN44),1,0)+IF(AND(CQ35=CQ45,BN35&gt;BN45),1,0)+IF(AND(CQ35=CQ46,BN35&gt;BN46),1,0)+IF(AND(CQ35=CQ47,BN35&gt;BN47),1,0)+IF(AND(CQ35=CQ48,BN35&gt;BN48),1,0)+IF(AND(CQ35=CQ49,BN35&gt;BN49),1,0)</f>
        <v>#VALUE!</v>
      </c>
      <c r="CU35" s="99" t="e">
        <f>IF(AND(CQ35=CQ50,BN35&gt;BN50),1,0)+IF(AND(CQ35=CQ51,BN35&gt;BN51),1,0)+IF(AND(CQ35=CQ52,BN35&gt;BN52),1,0)+IF(AND(CQ35=CQ53,BN35&gt;BN53),1,0)+IF(AND(CQ35=CQ54,BN35&gt;BN54),1,0)+IF(AND(CQ35=CQ55,BN35&gt;BN55),1,0)+IF(AND(CQ35=CQ56,BN35&gt;BN56),1,0)+IF(AND(CQ35=CQ57,BN35&gt;BN57),1,0)+IF(AND(CQ35=CQ58,BN35&gt;BN58),1,0)+IF(AND(CQ35=CQ59,BN35&gt;BN59),1,0)+IF(AND(CQ35=CQ60,BN35&gt;BN60),1,0)+IF(AND(CQ35=CQ61,BN35&gt;BN61),1,0)+IF(AND(CQ35=CQ62,BN35&gt;BN62),1,0)+IF(AND(CQ35=CQ63,BN35&gt;BN63),1,0)+IF(AND(CQ35=CQ64,BN35&gt;BN64),1,0)+IF(AND(CQ35=CQ65,BN35&gt;BN65),1,0)+IF(AND(CQ35=CQ66,BN35&gt;BN66),1,0)+IF(AND(CQ35=CQ67,BN35&gt;BN67),1,0)+IF(AND(CQ35=CQ68,BN35&gt;BN68),1,0)+IF(AND(CQ35=CQ69,BN35&gt;BN69),1,0)</f>
        <v>#VALUE!</v>
      </c>
      <c r="CV35" s="100" t="e">
        <f>IF(CR10=26,CQ10,0)+IF(CR11=26,CQ11,0)+IF(CR12=26,CQ12,0)+IF(CR13=26,CQ13,0)+IF(CR14=26,CQ14,0)+IF(CR15=26,CQ15,0)+IF(CR16=26,CQ16,0)+IF(CR17=26,CQ17,0)+IF(CR18=26,CQ18,0)+IF(CR19=26,CQ19,0)+IF(CR20=26,CQ20,0)+IF(CR21=26,CQ21,0)+IF(CR22=26,CQ22,0)+IF(CR23=26,CQ23,0)+IF(CR24=26,CQ24,0)+IF(CR25=26,CQ25,0)+IF(CR26=26,CQ26,0)+IF(CR27=26,CQ27,0)+IF(CR28=26,CQ28,0)+IF(CR29=26,CQ29,0)+IF(CR30=26,CQ30,0)+IF(CR31=26,CQ31,0)+IF(CR32=26,CQ32,0)+IF(CR33=26,CQ33,0)+IF(CR34=26,CQ34,0)+IF(CR35=26,CQ35,0)+IF(CR36=26,CQ36,0)+IF(CR37=26,CQ37,0)+IF(CR38=26,CQ38,0)+IF(CR39=26,CQ39,0)+CW35</f>
        <v>#VALUE!</v>
      </c>
      <c r="CW35" s="98" t="e">
        <f>IF(CR40=26,CQ40,0)+IF(CR41=26,CQ41,0)+IF(CR42=26,CQ42,0)+IF(CR43=26,CQ43,0)+IF(CR44=26,CQ44,0)+IF(CR45=26,CQ45,0)+IF(CR46=26,CQ46,0)+IF(CR47=26,CQ47,0)+IF(CR48=26,CQ48,0)+IF(CR49=26,CQ49,0)+IF(CR50=26,CQ50,0)+IF(CR51=26,CQ51,0)+IF(CR52=26,CQ52,0)+IF(CR53=26,CQ53,0)+IF(CR54=26,CQ54,0)+IF(CR55=26,CQ55,0)+IF(CR56=26,CQ56,0)+IF(CR57=26,CQ57,0)+IF(CR58=26,CQ58,0)+IF(CR59=26,CQ59,0)+IF(CR60=26,CQ60,0)+IF(CR61=26,CQ61,0)+IF(CR62=26,CQ62,0)+IF(CR63=26,CQ63,0)+IF(CR64=26,CQ64,0)+IF(CR65=26,CQ65,0)+IF(CR66=26,CQ66,0)+IF(CR67=26,CQ67,0)+IF(CR68=26,CQ68,0)+IF(CR69=26,CQ69,0)</f>
        <v>#VALUE!</v>
      </c>
      <c r="CX35" s="98" t="e">
        <f>IF(CR10=26,BM10,IF(CR11=26,BM11,IF(CR12=26,BM12,IF(CR13=26,BM13,IF(CR14=26,BM14,IF(CR15=26,BM15,IF(CR16=26,BM16,IF(CR17=26,BM17,CY35))))))))</f>
        <v>#VALUE!</v>
      </c>
      <c r="CY35" s="98" t="e">
        <f>IF(CR18=26,BM18,IF(CR19=26,BM19,IF(CR20=26,BM20,IF(CR21=26,BM21,IF(CR22=26,BM22,IF(CR23=26,BM23,IF(CR24=26,BM24,IF(CR25=26,BM25,CZ35))))))))</f>
        <v>#VALUE!</v>
      </c>
      <c r="CZ35" s="98" t="e">
        <f>IF(CR26=26,BM26,IF(CR27=26,BM27,IF(CR28=26,BM28,IF(CR29=26,BM29,IF(CR30=26,BM30,IF(CR31=26,BM31,IF(CR32=26,BM32,IF(CR33=26,BM33,DA35))))))))</f>
        <v>#VALUE!</v>
      </c>
      <c r="DA35" s="98" t="e">
        <f>IF(CR34=26,BM34,IF(CR35=26,BM35,IF(CR36=26,BM36,IF(CR37=26,BM37,IF(CR38=26,BM38,IF(CR39=26,BM39,IF(CR40=26,BM40,IF(CR41=26,BM41,DB35))))))))</f>
        <v>#VALUE!</v>
      </c>
      <c r="DB35" s="98" t="e">
        <f>IF(CR42=26,BM42,IF(CR43=26,BM43,IF(CR44=26,BM44,IF(CR45=26,BM45,IF(CR46=26,BM46,IF(CR47=26,BM47,IF(CR48=26,BM48,IF(CR49=26,BM49,DC35))))))))</f>
        <v>#VALUE!</v>
      </c>
      <c r="DC35" s="98" t="e">
        <f>IF(CR50=26,BM50,IF(CR51=26,BM51,IF(CR52=26,BM52,IF(CR53=26,BM53,IF(CR54=26,BM54,IF(CR55=26,BM55,IF(CR56=26,BM56,IF(CR57=26,BM57,DD35))))))))</f>
        <v>#VALUE!</v>
      </c>
      <c r="DD35" s="98" t="e">
        <f>IF(CR58=26,BM58,IF(CR59=26,BM59,IF(CR60=26,BM60,IF(CR61=26,BM61,IF(CR62=26,BM62,IF(CR63=26,BM63,IF(CR64=26,BM64,IF(CR65=26,BM65,DE35))))))))</f>
        <v>#VALUE!</v>
      </c>
      <c r="DE35" s="98" t="e">
        <f>IF(CR66=26,BM66,IF(CR67=26,BM67,IF(CR68=26,BM68,BM69)))</f>
        <v>#VALUE!</v>
      </c>
      <c r="DF35" s="98" t="e">
        <f>IF(CR10=26,BQ10,0)+IF(CR11=26,BQ11,0)+IF(CR12=26,BQ12,0)+IF(CR13=26,BQ13,0)+IF(CR14=26,BQ14,0)+IF(CR15=26,BQ15,0)+IF(CR16=26,BQ16,0)+IF(CR17=26,BQ17,0)+IF(CR18=26,BQ18,0)+IF(CR19=26,BQ19,0)+IF(CR20=26,BQ20,0)+IF(CR21=26,BQ21,0)+IF(CR22=26,BQ22,0)+IF(CR23=26,BQ23,0)+IF(CR24=26,BQ24,0)+IF(CR25=26,BQ25,0)+IF(CR26=26,BQ26,0)+IF(CR27=26,BQ27,0)+IF(CR28=26,BQ28,0)+IF(CR29=26,BQ29,0)+IF(CR30=26,BQ30,0)+IF(CR31=26,BQ31,0)+IF(CR32=26,BQ32,0)+IF(CR33=26,BQ33,0)+IF(CR34=26,BQ34,0)+IF(CR35=26,BQ35,0)+IF(CR36=26,BQ36,0)+IF(CR37=26,BQ37,0)+IF(CR38=26,BQ38,0)+IF(CR39=26,BQ39,0)+DG35</f>
        <v>#VALUE!</v>
      </c>
      <c r="DG35" s="98" t="e">
        <f>IF(CR40=26,BQ40,0)+IF(CR41=26,BQ41,0)+IF(CR42=26,BQ42,0)+IF(CR43=26,BQ43,0)+IF(CR44=26,BQ44,0)+IF(CR45=26,BQ45,0)+IF(CR46=26,BQ46,0)+IF(CR47=26,BQ47,0)+IF(CR48=26,BQ48,0)+IF(CR49=26,BQ49,0)+IF(CR50=26,BQ50,0)+IF(CR51=26,BQ51,0)+IF(CR52=26,BQ52,0)+IF(CR53=26,BQ53,0)+IF(CR54=26,BQ54,0)+IF(CR55=26,BQ55,0)+IF(CR56=26,BQ56,0)+IF(CR57=26,BQ57,0)+IF(CR58=26,BQ58,0)+IF(CR59=26,BQ59,0)+IF(CR60=26,BQ60,0)+IF(CR61=26,BQ61,0)+IF(CR62=26,BQ62,0)+IF(CR63=26,BQ63,0)+IF(CR64=26,BQ64,0)+IF(CR65=26,BQ65,0)+IF(CR66=26,BQ66,0)+IF(CR67=26,BQ67,0)+IF(CR68=26,BQ68,0)+IF(CR69=26,BQ69,0)</f>
        <v>#VALUE!</v>
      </c>
      <c r="DH35" s="98" t="e">
        <f>IF(CR10=26,BT10,0)+IF(CR11=26,BT11,0)+IF(CR12=26,BT12,0)+IF(CR13=26,BT13,0)+IF(CR14=26,BT14,0)+IF(CR15=26,BT15,0)+IF(CR16=26,BT16,0)+IF(CR17=26,BT17,0)+IF(CR18=26,BT18,0)+IF(CR19=26,BT19,0)+IF(CR20=26,BT20,0)+IF(CR21=26,BT21,0)+IF(CR22=26,BT22,0)+IF(CR23=26,BT23,0)+IF(CR24=26,BT24,0)+IF(CR25=26,BT25,0)+IF(CR26=26,BT26,0)+IF(CR27=26,BT27,0)+IF(CR28=26,BT28,0)+IF(CR29=26,BT29,0)+IF(CR30=26,BT30,0)+IF(CR31=26,BT31,0)+IF(CR32=26,BT32,0)+IF(CR33=26,BT33,0)+IF(CR34=26,BT34,0)+IF(CR35=26,BT35,0)+IF(CR36=26,BT36,0)+IF(CR37=26,BT37,0)+IF(CR38=26,BT38,0)+IF(CR39=26,BT39,0)+DI35</f>
        <v>#VALUE!</v>
      </c>
      <c r="DI35" s="98" t="e">
        <f>IF(CR40=26,BT40,0)+IF(CR41=26,BT41,0)+IF(CR42=26,BT42,0)+IF(CR43=26,BT43,0)+IF(CR44=26,BT44,0)+IF(CR45=26,BT45,0)+IF(CR46=26,BT46,0)+IF(CR47=26,BT47,0)+IF(CR48=26,BT48,0)+IF(CR49=26,BT49,0)+IF(CR50=26,BT50,0)+IF(CR51=26,BT51,0)+IF(CR52=26,BT52,0)+IF(CR53=26,BT53,0)+IF(CR54=26,BT54,0)+IF(CR55=26,BT55,0)+IF(CR56=26,BT56,0)+IF(CR57=26,BT57,0)+IF(CR58=26,BT58,0)+IF(CR59=26,BT59,0)+IF(CR60=26,BT60,0)+IF(CR61=26,BT61,0)+IF(CR62=26,BT62,0)+IF(CR63=26,BT63,0)+IF(CR64=26,BT64,0)+IF(CR65=26,BT65,0)+IF(CR66=26,BT66,0)+IF(CR67=26,BT67,0)+IF(CR68=26,BT68,0)+IF(CR69=26,BT69,0)</f>
        <v>#VALUE!</v>
      </c>
      <c r="DJ35" s="98" t="e">
        <f>IF(CR10=26,BW10,0)+IF(CR11=26,BW11,0)+IF(CR12=26,BW12,0)+IF(CR13=26,BW13,0)+IF(CR14=26,BW14,0)+IF(CR15=26,BW15,0)+IF(CR16=26,BW16,0)+IF(CR17=26,BW17,0)+IF(CR18=26,BW18,0)+IF(CR19=26,BW19,0)+IF(CR20=26,BW20,0)+IF(CR21=26,BW21,0)+IF(CR22=26,BW22,0)+IF(CR23=26,BW23,0)+IF(CR24=26,BW24,0)+IF(CR25=26,BW25,0)+IF(CR26=26,BW26,0)+IF(CR27=26,BW27,0)+IF(CR28=26,BW28,0)+IF(CR29=26,BW29,0)+IF(CR30=26,BW30,0)+IF(CR31=26,BW31,0)+IF(CR32=26,BW32,0)+IF(CR33=26,BW33,0)+IF(CR34=26,BW34,0)+IF(CR35=26,BW35,0)+IF(CR36=26,BW36,0)+IF(CR37=26,BW37,0)+IF(CR38=26,BW38,0)+IF(CR39=26,BW39,0)+DK35</f>
        <v>#VALUE!</v>
      </c>
      <c r="DK35" s="98" t="e">
        <f>IF(CR40=26,BW40,0)+IF(CR41=26,BW41,0)+IF(CR42=26,BW42,0)+IF(CR43=26,BW43,0)+IF(CR44=26,BW44,0)+IF(CR45=26,BW45,0)+IF(CR46=26,BW46,0)+IF(CR47=26,BW47,0)+IF(CR48=26,BW48,0)+IF(CR49=26,BW49,0)+IF(CR50=26,BW50,0)+IF(CR51=26,BW51,0)+IF(CR52=26,BW52,0)+IF(CR53=26,BW53,0)+IF(CR54=26,BW54,0)+IF(CR55=26,BW55,0)+IF(CR56=26,BW56,0)+IF(CR57=26,BW57,0)+IF(CR58=26,BW58,0)+IF(CR59=26,BW59,0)+IF(CR60=26,BW60,0)+IF(CR61=26,BW61,0)+IF(CR62=26,BW62,0)+IF(CR63=26,BW63,0)+IF(CR64=26,BW64,0)+IF(CR65=26,BW65,0)+IF(CR66=26,BW66,0)+IF(CR67=26,BW67,0)+IF(CR68=26,BW68,0)+IF(CR69=26,BW69,0)</f>
        <v>#VALUE!</v>
      </c>
      <c r="DL35" s="98" t="e">
        <f>IF(CR10=26,BZ10,0)+IF(CR11=26,BZ11,0)+IF(CR12=26,BZ12,0)+IF(CR13=26,BZ13,0)+IF(CR14=26,BZ14,0)+IF(CR15=26,BZ15,0)+IF(CR16=26,BZ16,0)+IF(CR17=26,BZ17,0)+IF(CR18=26,BZ18,0)+IF(CR19=26,BZ19,0)+IF(CR20=26,BZ20,0)+IF(CR21=26,BZ21,0)+IF(CR22=26,BZ22,0)+IF(CR23=26,BZ23,0)+IF(CR24=26,BZ24,0)+IF(CR25=26,BZ25,0)+IF(CR26=26,BZ26,0)+IF(CR27=26,BZ27,0)+IF(CR28=26,BZ28,0)+IF(CR29=26,BZ29,0)+IF(CR30=26,BZ30,0)+IF(CR31=26,BZ31,0)+IF(CR32=26,BZ32,0)+IF(CR33=26,BZ33,0)+IF(CR34=26,BZ34,0)+IF(CR35=26,BZ35,0)+IF(CR36=26,BZ36,0)+IF(CR37=26,BZ37,0)+IF(CR38=26,BZ38,0)+IF(CR39=26,BZ39,0)+DM35</f>
        <v>#VALUE!</v>
      </c>
      <c r="DM35" s="98" t="e">
        <f>IF(CR40=26,BZ40,0)+IF(CR41=26,BZ41,0)+IF(CR42=26,BZ42,0)+IF(CR43=26,BZ43,0)+IF(CR44=26,BZ44,0)+IF(CR45=26,BZ45,0)+IF(CR46=26,BZ46,0)+IF(CR47=26,BZ47,0)+IF(CR48=26,BZ48,0)+IF(CR49=26,BZ49,0)+IF(CR50=26,BZ50,0)+IF(CR51=26,BZ51,0)+IF(CR52=26,BZ52,0)+IF(CR53=26,BZ53,0)+IF(CR54=26,BZ54,0)+IF(CR55=26,BZ55,0)+IF(CR56=26,BZ56,0)+IF(CR57=26,BZ57,0)+IF(CR58=26,BZ58,0)+IF(CR59=26,BZ59,0)+IF(CR60=26,BZ60,0)+IF(CR61=26,BZ61,0)+IF(CR62=26,BZ62,0)+IF(CR63=26,BZ63,0)+IF(CR64=26,BZ64,0)+IF(CR65=26,BZ65,0)+IF(CR66=26,BZ66,0)+IF(CR67=26,BZ67,0)+IF(CR68=26,BZ68,0)+IF(CR69=26,BZ69,0)</f>
        <v>#VALUE!</v>
      </c>
      <c r="DN35" s="98" t="e">
        <f>IF(CR10=26,CB10,0)+IF(CR11=26,CB11,0)+IF(CR12=26,CB12,0)+IF(CR13=26,CB13,0)+IF(CR14=26,CB14,0)+IF(CR15=26,CB15,0)+IF(CR16=26,CB16,0)+IF(CR17=26,CB17,0)+IF(CR18=26,CB18,0)+IF(CR19=26,CB19,0)+IF(CR20=26,CB20,0)+IF(CR21=26,CB21,0)+IF(CR22=26,CB22,0)+IF(CR23=26,CB23,0)+IF(CR24=26,CB24,0)+IF(CR25=26,CB25,0)+IF(CR26=26,CB26,0)+IF(CR27=26,CB27,0)+IF(CR28=26,CB28,0)+IF(CR29=26,CB29,0)+IF(CR30=26,CB30,0)+IF(CR31=26,CB31,0)+IF(CR32=26,CB32,0)+IF(CR33=26,CB33,0)+IF(CR34=26,CB34,0)+IF(CR35=26,CB35,0)+IF(CR36=26,CB36,0)+IF(CR37=26,CB37,0)+IF(CR38=26,CB38,0)+IF(CR39=26,CB39,0)+DO35</f>
        <v>#VALUE!</v>
      </c>
      <c r="DO35" s="98" t="e">
        <f>IF(CR40=26,CB40,0)+IF(CR41=26,CB41,0)+IF(CR42=26,CB42,0)+IF(CR43=26,CB43,0)+IF(CR44=26,CB44,0)+IF(CR45=26,CB45,0)+IF(CR46=26,CB46,0)+IF(CR47=26,CB47,0)+IF(CR48=26,CB48,0)+IF(CR49=26,CB49,0)+IF(CR50=26,CB50,0)+IF(CR51=26,CB51,0)+IF(CR52=26,CB52,0)+IF(CR53=26,CB53,0)+IF(CR54=26,CB54,0)+IF(CR55=26,CB55,0)+IF(CR56=26,CB56,0)+IF(CR57=26,CB57,0)+IF(CR58=26,CB58,0)+IF(CR59=26,CB59,0)+IF(CR60=26,CB60,0)+IF(CR61=26,CB61,0)+IF(CR62=26,CB62,0)+IF(CR63=26,CB63,0)+IF(CR64=26,CB64,0)+IF(CR65=26,CB65,0)+IF(CR66=26,CB66,0)+IF(CR67=26,CB67,0)+IF(CR68=26,CB68,0)+IF(CR69=26,CB69,0)</f>
        <v>#VALUE!</v>
      </c>
      <c r="DP35" s="98" t="e">
        <f>IF(CR10=26,CD10,0)+IF(CR11=26,CD11,0)+IF(CR12=26,CD12,0)+IF(CR13=26,CD13,0)+IF(CR14=26,CD14,0)+IF(CR15=26,CD15,0)+IF(CR16=26,CD16,0)+IF(CR17=26,CD17,0)+IF(CR18=26,CD18,0)+IF(CR19=26,CD19,0)+IF(CR20=26,CD20,0)+IF(CR21=26,CD21,0)+IF(CR22=26,CD22,0)+IF(CR23=26,CD23,0)+IF(CR24=26,CD24,0)+IF(CR25=26,CD25,0)+IF(CR26=26,CD26,0)+IF(CR27=26,CD27,0)+IF(CR28=26,CD28,0)+IF(CR29=26,CD29,0)+IF(CR30=26,CD30,0)+IF(CR31=26,CD31,0)+IF(CR32=26,CD32,0)+IF(CR33=26,CD33,0)+IF(CR34=26,CD34,0)+IF(CR35=26,CD35,0)+IF(CR36=26,CD36,0)+IF(CR37=26,CD37,0)+IF(CR38=26,CD38,0)+IF(CR39=26,CD39,0)+DQ35</f>
        <v>#VALUE!</v>
      </c>
      <c r="DQ35" s="98" t="e">
        <f>IF(CR40=26,CD40,0)+IF(CR41=26,CD41,0)+IF(CR42=26,CD42,0)+IF(CR43=26,CD43,0)+IF(CR44=26,CD44,0)+IF(CR45=26,CD45,0)+IF(CR46=26,CD46,0)+IF(CR47=26,CD47,0)+IF(CR48=26,CD48,0)+IF(CR49=26,CD49,0)+IF(CR50=26,CD50,0)+IF(CR51=26,CD51,0)+IF(CR52=26,CD52,0)+IF(CR53=26,CD53,0)+IF(CR54=26,CD54,0)+IF(CR55=26,CD55,0)+IF(CR56=26,CD56,0)+IF(CR57=26,CD57,0)+IF(CR58=26,CD58,0)+IF(CR59=26,CD59,0)+IF(CR60=26,CD60,0)+IF(CR61=26,CD61,0)+IF(CR62=26,CD62,0)+IF(CR63=26,CD63,0)+IF(CR64=26,CD64,0)+IF(CR65=26,CD65,0)+IF(CR66=26,CD66,0)+IF(CR67=26,CD67,0)+IF(CR68=26,CD68,0)+IF(CR69=26,CD69,0)</f>
        <v>#VALUE!</v>
      </c>
      <c r="DR35" s="98" t="e">
        <f>IF(CR10=26,CF10,0)+IF(CR11=26,CF11,0)+IF(CR12=26,CF12,0)+IF(CR13=26,CF13,0)+IF(CR14=26,CF14,0)+IF(CR15=26,CF15,0)+IF(CR16=26,CF16,0)+IF(CR17=26,CF17,0)+IF(CR18=26,CF18,0)+IF(CR19=26,CF19,0)+IF(CR20=26,CF20,0)+IF(CR21=26,CF21,0)+IF(CR22=26,CF22,0)+IF(CR23=26,CF23,0)+IF(CR24=26,CF24,0)+IF(CR25=26,CF25,0)+IF(CR26=26,CF26,0)+IF(CR27=26,CF27,0)+IF(CR28=26,CF28,0)+IF(CR29=26,CF29,0)+IF(CR30=26,CF30,0)+IF(CR31=26,CF31,0)+IF(CR32=26,CF32,0)+IF(CR33=26,CF33,0)+IF(CR34=26,CF34,0)+IF(CR35=26,CF35,0)+IF(CR36=26,CF36,0)+IF(CR37=26,CF37,0)+IF(CR38=26,CF38,0)+IF(CR39=26,CF39,0)+DS35</f>
        <v>#VALUE!</v>
      </c>
      <c r="DS35" s="98" t="e">
        <f>IF(CR40=26,CF40,0)+IF(CR41=26,CF41,0)+IF(CR42=26,CF42,0)+IF(CR43=26,CF43,0)+IF(CR44=26,CF44,0)+IF(CR45=26,CF45,0)+IF(CR46=26,CF46,0)+IF(CR47=26,CF47,0)+IF(CR48=26,CF48,0)+IF(CR49=26,CF49,0)+IF(CR50=26,CF50,0)+IF(CR51=26,CF51,0)+IF(CR52=26,CF52,0)+IF(CR53=26,CF53,0)+IF(CR54=26,CF54,0)+IF(CR55=26,CF55,0)+IF(CR56=26,CF56,0)+IF(CR57=26,CF57,0)+IF(CR58=26,CF58,0)+IF(CR59=26,CF59,0)+IF(CR60=26,CF60,0)+IF(CR61=26,CF61,0)+IF(CR62=26,CF62,0)+IF(CR63=26,CF63,0)+IF(CR64=26,CF64,0)+IF(CR65=26,CF65,0)+IF(CR66=26,CF66,0)+IF(CR67=26,CF67,0)+IF(CR68=26,CF68,0)+IF(CR69=26,CF69,0)</f>
        <v>#VALUE!</v>
      </c>
      <c r="DT35" s="98" t="e">
        <f>IF(CR10=26,CH10,0)+IF(CR11=26,CH11,0)+IF(CR12=26,CH12,0)+IF(CR13=26,CH13,0)+IF(CR14=26,CH14,0)+IF(CR15=26,CH15,0)+IF(CR16=26,CH16,0)+IF(CR17=26,CH17,0)+IF(CR18=26,CH18,0)+IF(CR19=26,CH19,0)+IF(CR20=26,CH20,0)+IF(CR21=26,CH21,0)+IF(CR22=26,CH22,0)+IF(CR23=26,CH23,0)+IF(CR24=26,CH24,0)+IF(CR25=26,CH25,0)+IF(CR26=26,CH26,0)+IF(CR27=26,CH27,0)+IF(CR28=26,CH28,0)+IF(CR29=26,CH29,0)+IF(CR30=26,CH30,0)+IF(CR31=26,CH31,0)+IF(CR32=26,CH32,0)+IF(CR33=26,CH33,0)+IF(CR34=26,CH34,0)+IF(CR35=26,CH35,0)+IF(CR36=26,CH36,0)+IF(CR37=26,CH37,0)+IF(CR38=26,CH38,0)+IF(CR39=26,CH39,0)+DU35</f>
        <v>#VALUE!</v>
      </c>
      <c r="DU35" s="98" t="e">
        <f>IF(CR40=26,CH40,0)+IF(CR41=26,CH41,0)+IF(CR42=26,CH42,0)+IF(CR43=26,CH43,0)+IF(CR44=26,CH44,0)+IF(CR45=26,CH45,0)+IF(CR46=26,CH46,0)+IF(CR47=26,CH47,0)+IF(CR48=26,CH48,0)+IF(CR49=26,CH49,0)+IF(CR50=26,CH50,0)+IF(CR51=26,CH51,0)+IF(CR52=26,CH52,0)+IF(CR53=26,CH53,0)+IF(CR54=26,CH54,0)+IF(CR55=26,CH55,0)+IF(CR56=26,CH56,0)+IF(CR57=26,CH57,0)+IF(CR58=26,CH58,0)+IF(CR59=26,CH59,0)+IF(CR60=26,CH60,0)+IF(CR61=26,CH61,0)+IF(CR62=26,CH62,0)+IF(CR63=26,CH63,0)+IF(CR64=26,CH64,0)+IF(CR65=26,CH65,0)+IF(CR66=26,CH66,0)+IF(CR67=26,CH67,0)+IF(CR68=26,CH68,0)+IF(CR69=26,CH69,0)</f>
        <v>#VALUE!</v>
      </c>
      <c r="DV35" s="98" t="e">
        <f>IF(CR10=26,CJ10,0)+IF(CR11=26,CJ11,0)+IF(CR12=26,CJ12,0)+IF(CR13=26,CJ13,0)+IF(CR14=26,CJ14,0)+IF(CR15=26,CJ15,0)+IF(CR16=26,CJ16,0)+IF(CR17=26,CJ17,0)+IF(CR18=26,CJ18,0)+IF(CR19=26,CJ19,0)+IF(CR20=26,CJ20,0)+IF(CR21=26,CJ21,0)+IF(CR22=26,CJ22,0)+IF(CR23=26,CJ23,0)+IF(CR24=26,CJ24,0)+IF(CR25=26,CJ25,0)+IF(CR26=26,CJ26,0)+IF(CR27=26,CJ27,0)+IF(CR28=26,CJ28,0)+IF(CR29=26,CJ29,0)+IF(CR30=26,CJ30,0)+IF(CR31=26,CJ31,0)+IF(CR32=26,CJ32,0)+IF(CR33=26,CJ33,0)+IF(CR34=26,CJ34,0)+IF(CR35=26,CJ35,0)+IF(CR36=26,CJ36,0)+IF(CR37=26,CJ37,0)+IF(CR38=26,CJ38,0)+IF(CR39=26,CJ39,0)+DW35</f>
        <v>#VALUE!</v>
      </c>
      <c r="DW35" s="99" t="e">
        <f>IF(CR40=26,CJ40,0)+IF(CR41=26,CJ41,0)+IF(CR42=26,CJ42,0)+IF(CR43=26,CJ43,0)+IF(CR44=26,CJ44,0)+IF(CR45=26,CJ45,0)+IF(CR46=26,CJ46,0)+IF(CR47=26,CJ47,0)+IF(CR48=26,CJ48,0)+IF(CR49=26,CJ49,0)+IF(CR50=26,CJ50,0)+IF(CR51=26,CJ51,0)+IF(CR52=26,CJ52,0)+IF(CR53=26,CJ53,0)+IF(CR54=26,CJ54,0)+IF(CR55=26,CJ55,0)+IF(CR56=26,CJ56,0)+IF(CR57=26,CJ57,0)+IF(CR58=26,CJ58,0)+IF(CR59=26,CJ59,0)+IF(CR60=26,CJ60,0)+IF(CR61=26,CJ61,0)+IF(CR62=26,CJ62,0)+IF(CR63=26,CJ63,0)+IF(CR64=26,CJ64,0)+IF(CR65=26,CJ65,0)+IF(CR66=26,CJ66,0)+IF(CR67=26,CJ67,0)+IF(CR68=26,CJ68,0)+IF(CR69=26,CJ69,0)</f>
        <v>#VALUE!</v>
      </c>
    </row>
    <row r="36" spans="1:127">
      <c r="A36" s="97" t="str">
        <f>[2]DB!A36</f>
        <v>Harry</v>
      </c>
      <c r="B36" s="1">
        <f>[2]DB!B36</f>
        <v>20</v>
      </c>
      <c r="C36" s="1">
        <f>[2]DB!D36</f>
        <v>0</v>
      </c>
      <c r="D36" s="1">
        <f>IF(OR(Rækker!Q31="Disket",I36&gt;5,C36=1),1,0)</f>
        <v>0</v>
      </c>
      <c r="E36" s="1">
        <f>[2]DB!F36</f>
        <v>0</v>
      </c>
      <c r="F36" s="1">
        <f>IF(OR(Rækker!Q31="Udmeldt",E36=1),1,0)</f>
        <v>0</v>
      </c>
      <c r="G36" s="1">
        <f>[2]DB!I36</f>
        <v>0</v>
      </c>
      <c r="H36" s="1">
        <f>IF(Rækker!Q31="MR",1,0)</f>
        <v>0</v>
      </c>
      <c r="I36" s="1">
        <f t="shared" si="10"/>
        <v>0</v>
      </c>
      <c r="J36" s="1">
        <f>[2]DB!L36</f>
        <v>0</v>
      </c>
      <c r="K36" s="1">
        <f>IF(Rækker!Q31="Res",1,0)</f>
        <v>0</v>
      </c>
      <c r="L36" s="1">
        <f t="shared" si="11"/>
        <v>0</v>
      </c>
      <c r="M36" s="1" t="s">
        <v>90</v>
      </c>
      <c r="N36" s="100">
        <f>[2]DB!AZ36</f>
        <v>8</v>
      </c>
      <c r="O36" s="98" t="str">
        <f>[2]DB!BB36</f>
        <v>Lions</v>
      </c>
      <c r="P36" s="1">
        <f>IF(O36=A31,B31,0)+IF(O36=A32,B32,0)+IF(O36=A33,B33,0)+IF(O36=A34,B34,0)+IF(O36=A35,B35,0)+IF(O36=A36,B36,0)+IF(O36=A37,B37,0)+IF(O36=A38,B38,0)+IF(O36=A39,B39,0)+IF(O36=A40,B40,0)+IF(O36=A41,B41,0)+IF(O36=A42,B42,0)+IF(O36=A43,B43,0)+IF(O36=A44,B44,0)+IF(O36=A45,B45,0)+IF(O36=A46,B46,0)+IF(O36=A47,B47,0)+IF(O36=A48,B48,0)+IF(O36=A49,B49,0)+IF(O36=A50,B50,0)</f>
        <v>31</v>
      </c>
      <c r="Q36" s="1">
        <f>[2]DB!BF36</f>
        <v>0</v>
      </c>
      <c r="R36" s="1">
        <f>IF(O36=A31,D31,0)+IF(O36=A32,D32,0)+IF(O36=A33,D33,0)+IF(O36=A34,D34,0)+IF(O36=A35,D35,0)+IF(O36=A36,D36,0)+IF(O36=A37,D37,0)+IF(O36=A38,D38,0)+IF(O36=A39,D39,0)+IF(O36=A40,D40,0)+IF(O36=A41,D41,0)+IF(O36=A42,D42,0)+IF(O36=A43,D43,0)+IF(O36=A44,D44,0)+IF(O36=A45,D45,0)+IF(O36=A46,D46,0)+IF(O36=A47,D47,0)+IF(O36=A48,D48,0)+IF(O36=A49,D49,0)+IF(O36=A50,D50,0)</f>
        <v>0</v>
      </c>
      <c r="S36" s="1">
        <f>[2]DB!BG36</f>
        <v>0</v>
      </c>
      <c r="T36" s="1">
        <f>IF(O36=A31,F31,0)+IF(O36=A32,F32,0)+IF(O36=A33,F33,0)+IF(O36=A34,F34,0)+IF(O36=A35,F35,0)+IF(O36=A36,F36,0)+IF(O36=A37,F37,0)+IF(O36=A38,F38,0)+IF(O36=A39,F39,0)+IF(O36=A40,F40,0)+IF(O36=A41,F41,0)+IF(O36=A42,F42,0)+IF(O36=A43,F43,0)+IF(O36=A44,F44,0)+IF(O36=A45,F45,0)+IF(O36=A46,F46,0)+IF(O36=A47,F47,0)+IF(O36=A48,F48,0)+IF(O36=A49,F49,0)+IF(O36=A50,F50,0)</f>
        <v>0</v>
      </c>
      <c r="U36" s="1">
        <f>[2]DB!BH36</f>
        <v>0</v>
      </c>
      <c r="V36" s="1">
        <f>IF(O36=A31,H31,0)+IF(O36=A32,H32,0)+IF(O36=A33,H33,0)+IF(O36=A34,H34,0)+IF(O36=A35,H35,0)+IF(O36=A36,H36,0)+IF(O36=A37,H37,0)+IF(O36=A38,H38,0)+IF(O36=A39,H39,0)+IF(O36=A40,H40,0)+IF(O36=A41,H41,0)+IF(O36=A42,H42,0)+IF(O36=A43,H43,0)+IF(O36=A44,H44,0)+IF(O36=A45,H45,0)+IF(O36=A46,H46,0)+IF(O36=A47,H47,0)+IF(O36=A48,H48,0)+IF(O36=A49,H49,0)+IF(O36=A50,H50,0)</f>
        <v>0</v>
      </c>
      <c r="W36" s="1">
        <f t="shared" si="12"/>
        <v>0</v>
      </c>
      <c r="X36" s="1">
        <f>[2]DB!BI36</f>
        <v>0</v>
      </c>
      <c r="Y36" s="1">
        <f>IF(O36=A31,K31,0)+IF(O36=A32,K32,0)+IF(O36=A33,K33,0)+IF(O36=A34,K34,0)+IF(O36=A35,K35,0)+IF(O36=A36,K36,0)+IF(O36=A37,K37,0)+IF(O36=A38,K38,0)+IF(O36=A39,K39,0)+IF(O36=A40,K40,0)+IF(O36=A41,K41,0)+IF(O36=A42,K42,0)+IF(O36=A43,K43,0)+IF(O36=A44,K44,0)+IF(O36=A45,K45,0)+IF(O36=A46,K46,0)+IF(O36=A47,K47,0)+IF(O36=A48,K48,0)+IF(O36=A49,K49,0)+IF(O36=A50,K50,0)</f>
        <v>0</v>
      </c>
      <c r="Z36" s="1">
        <f t="shared" si="13"/>
        <v>0</v>
      </c>
      <c r="AA36" s="1">
        <f>[2]DB!BJ36</f>
        <v>72</v>
      </c>
      <c r="AB36" s="1">
        <f>RANK(AA36,AA31:AA50,0)</f>
        <v>4</v>
      </c>
      <c r="AC36" s="1" t="str">
        <f>'2. Division'!P23</f>
        <v/>
      </c>
      <c r="AD36" s="1" t="e">
        <f t="shared" si="20"/>
        <v>#VALUE!</v>
      </c>
      <c r="AE36" s="1" t="e">
        <f>RANK(AD36,AD31:AD50,0)</f>
        <v>#VALUE!</v>
      </c>
      <c r="AF36" s="1">
        <f>[2]DB!BK36</f>
        <v>26</v>
      </c>
      <c r="AG36" s="1">
        <f>RANK(AF36,AF31:AF50,0)</f>
        <v>11</v>
      </c>
      <c r="AH36" s="1" t="str">
        <f>'2. Division'!P29</f>
        <v/>
      </c>
      <c r="AI36" s="1" t="e">
        <f t="shared" si="21"/>
        <v>#VALUE!</v>
      </c>
      <c r="AJ36" s="1" t="e">
        <f>RANK(AI36,AI31:AI50,0)</f>
        <v>#VALUE!</v>
      </c>
      <c r="AK36" s="1">
        <f>[2]DB!BL36</f>
        <v>96</v>
      </c>
      <c r="AL36" s="1">
        <f>RANK(AK36,AK31:AK50,0)</f>
        <v>8</v>
      </c>
      <c r="AM36" s="1" t="str">
        <f>'2. Division'!P35</f>
        <v/>
      </c>
      <c r="AN36" s="1" t="e">
        <f t="shared" si="22"/>
        <v>#VALUE!</v>
      </c>
      <c r="AO36" s="1" t="e">
        <f>RANK(AN36,AN31:AN50,0)</f>
        <v>#VALUE!</v>
      </c>
      <c r="AP36" s="1">
        <f t="shared" si="23"/>
        <v>23</v>
      </c>
      <c r="AQ36" s="1" t="e">
        <f t="shared" si="24"/>
        <v>#VALUE!</v>
      </c>
      <c r="AR36" s="1">
        <f>[2]DB!BA36</f>
        <v>6</v>
      </c>
      <c r="AS36" s="1" t="e">
        <f>RANK(AQ36,AQ31:AQ50,1)+AT36</f>
        <v>#VALUE!</v>
      </c>
      <c r="AT36" s="1" t="e">
        <f>IF(AQ36=AQ31,IF(AD36=AD31,IF(AI36=AI31,IF(AN36=AN31,0,IF(AN36&lt;AN31,1,0)),IF(AI36&lt;AI31,1,0)),IF(AD36&lt;AD31,1,0)),0)+IF(AQ36=AQ32,IF(AD36=AD32,IF(AI36=AI32,IF(AN36=AN32,0,IF(AN36&lt;AN32,1,0)),IF(AI36&lt;AI32,1,0)),IF(AD36&lt;AD32,1,0)),0)+IF(AQ36=AQ33,IF(AD36=AD33,IF(AI36=AI33,IF(AN36=AN33,0,IF(AN36&lt;AN33,1,0)),IF(AI36&lt;AI33,1,0)),IF(AD36&lt;AD33,1,0)),0)+IF(AQ36=AQ34,IF(AD36=AD34,IF(AI36=AI34,IF(AN36=AN34,0,IF(AN36&lt;AN34,1,0)),IF(AI36&lt;AI34,1,0)),IF(AD36&lt;AD34,1,0)),0)+IF(AQ36=AQ35,IF(AD36=AD35,IF(AI36=AI35,IF(AN36=AN35,0,IF(AN36&lt;AN35,1,0)),IF(AI36&lt;AI35,1,0)),IF(AD36&lt;AD35,1,0)),0)+IF(AQ36=AQ36,IF(AD36=AD36,IF(AI36=AI36,IF(AN36=AN36,0,IF(AN36&lt;AN36,1,0)),IF(AI36&lt;AI36,1,0)),IF(AD36&lt;AD36,1,0)),0)+IF(AQ36=AQ37,IF(AD36=AD37,IF(AI36=AI37,IF(AN36=AN37,0,IF(AN36&lt;AN37,1,0)),IF(AI36&lt;AI37,1,0)),IF(AD36&lt;AD37,1,0)),0)+AU36+AV36</f>
        <v>#VALUE!</v>
      </c>
      <c r="AU36" s="1" t="e">
        <f>IF(AQ36=AQ38,IF(AD36=AD38,IF(AI36=AI38,IF(AN36=AN38,0,IF(AN36&lt;AN38,1,0)),IF(AI36&lt;AI38,1,0)),IF(AD36&lt;AD38,1,0)),0)+IF(AQ36=AQ39,IF(AD36=AD39,IF(AI36=AI39,IF(AN36=AN39,0,IF(AN36&lt;AN39,1,0)),IF(AI36&lt;AI39,1,0)),IF(AD36&lt;AD39,1,0)),0)+IF(AQ36=AQ40,IF(AD36=AD40,IF(AI36=AI40,IF(AN36=AN40,0,IF(AN36&lt;AN40,1,0)),IF(AI36&lt;AI40,1,0)),IF(AD36&lt;AD40,1,0)),0)+IF(AQ36=AQ41,IF(AD36=AD41,IF(AI36=AI41,IF(AN36=AN41,0,IF(AN36&lt;AN41,1,0)),IF(AI36&lt;AI41,1,0)),IF(AD36&lt;AD41,1,0)),0)+IF(AQ36=AQ42,IF(AD36=AD42,IF(AI36=AI42,IF(AN36=AN42,0,IF(AN36&lt;AN42,1,0)),IF(AI36&lt;AI42,1,0)),IF(AD36&lt;AD42,1,0)),0)+IF(AQ36=AQ43,IF(AD36=AD43,IF(AI36=AI43,IF(AN36=AN43,0,IF(AN36&lt;AN43,1,0)),IF(AI36&lt;AI43,1,0)),IF(AD36&lt;AD43,1,0)),0)+IF(AQ36=AQ44,IF(AD36=AD44,IF(AI36=AI44,IF(AN36=AN44,0,IF(AN36&lt;AN44,1,0)),IF(AI36&lt;AI44,1,0)),IF(AD36&lt;AD44,1,0)),0)</f>
        <v>#VALUE!</v>
      </c>
      <c r="AV36" s="1" t="e">
        <f>IF(AQ36=AQ45,IF(AD36=AD45,IF(AI36=AI45,IF(AN36=AN45,0,IF(AN36&lt;AN45,1,0)),IF(AI36&lt;AI45,1,0)),IF(AD36&lt;AD45,1,0)),0)+IF(AQ36=AQ46,IF(AD36=AD46,IF(AI36=AI46,IF(AN36=AN46,0,IF(AN36&lt;AN46,1,0)),IF(AI36&lt;AI46,1,0)),IF(AD36&lt;AD46,1,0)),0)+IF(AQ36=AQ47,IF(AD36=AD47,IF(AI36=AI47,IF(AN36=AN47,0,IF(AN36&lt;AN47,1,0)),IF(AI36&lt;AI47,1,0)),IF(AD36&lt;AD47,1,0)),0)+IF(AQ36=AQ48,IF(AD36=AD48,IF(AI36=AI48,IF(AN36=AN48,0,IF(AN36&lt;AN48,1,0)),IF(AI36&lt;AI48,1,0)),IF(AD36&lt;AD48,1,0)),0)+IF(AQ36=AQ49,IF(AD36=AD49,IF(AI36=AI49,IF(AN36=AN49,0,IF(AN36&lt;AN49,1,0)),IF(AI36&lt;AI49,1,0)),IF(AD36&lt;AD49,1,0)),0)+IF(AQ36=AQ50,IF(AD36=AD50,IF(AI36=AI50,IF(AN36=AN50,0,IF(AN36&lt;AN50,1,0)),IF(AI36&lt;AI50,1,0)),IF(AD36&lt;AD50,1,0)),0)</f>
        <v>#VALUE!</v>
      </c>
      <c r="AW36" s="1" t="e">
        <f>IF(AND(AS36=AS31,P36&gt;P31),1,0)+IF(AND(AS36=AS32,P36&gt;P32),1,0)+IF(AND(AS36=AS33,P36&gt;P33),1,0)+IF(AND(AS36=AS34,P36&gt;P34),1,0)+IF(AND(AS36=AS35,P36&gt;P35),1,0)+IF(AND(AS36=AS36,P36&gt;P36),1,0)+IF(AND(AS36=AS37,P36&gt;P37),1,0)+IF(AND(AS36=AS38,P36&gt;P38),1,0)+IF(AND(AS36=AS39,P36&gt;P39),1,0)+IF(AND(AS36=AS40,P36&gt;P40),1,0)+IF(AND(AS36=AS41,P36&gt;P41),1,0)+IF(AND(AS36=AS42,P36&gt;P42),1,0)+IF(AND(AS36=AS43,P36&gt;P43),1,0)+IF(AND(AS36=AS44,P36&gt;P44),1,0)+IF(AND(AS36=AS45,P36&gt;P45),1,0)+IF(AND(AS36=AS46,P36&gt;P46),1,0)+IF(AND(AS36=AS47,P36&gt;P47),1,0)+IF(AND(AS36=AS48,P36&gt;P48),1,0)+IF(AND(AS36=AS49,P36&gt;P49),1,0)+IF(AND(AS36=AS50,P36&gt;P50),1,0)+AS36</f>
        <v>#VALUE!</v>
      </c>
      <c r="AX36" s="1" t="e">
        <f t="shared" si="16"/>
        <v>#VALUE!</v>
      </c>
      <c r="AY36" s="1" t="e">
        <f>IF(OR(R36=1,T36=1),0,IF(RANK(AX36,AX10:AX71,0)=1,10,IF(RANK(AX36,AX10:AX71,0)=2,5,IF(RANK(AX36,AX10:AX71,0)=3,4,IF(RANK(AX36,AX10:AX71,0)=4,3,IF(RANK(AX36,AX10:AX71,0)=5,2,0))))))</f>
        <v>#VALUE!</v>
      </c>
      <c r="AZ36" s="100" t="e">
        <f>IF(AW31=6,AR31,0)+IF(AW32=6,AR32,0)+IF(AW33=6,AR33,0)+IF(AW34=6,AR34,0)+IF(AW35=6,AR35,0)+IF(AW36=6,AR36,0)+IF(AW37=6,AR37,0)+IF(AW38=6,AR38,0)+IF(AW39=6,AR39,0)+IF(AW40=6,AR40,0)+IF(AW41=6,AR41,0)+IF(AW42=6,AR42,0)+IF(AW43=6,AR43,0)+IF(AW44=6,AR44,0)+IF(AW45=6,AR45,0)+IF(AW46=6,AR46,0)+IF(AW47=6,AR47,0)+IF(AW48=6,AR48,0)+IF(AW49=6,AR49,0)+IF(AW50=6,AR50,0)</f>
        <v>#VALUE!</v>
      </c>
      <c r="BA36" s="98" t="e">
        <f>IF(AW31=6,AS31,0)+IF(AW32=6,AS32,0)+IF(AW33=6,AS33,0)+IF(AW34=6,AS34,0)+IF(AW35=6,AS35,0)+IF(AW36=6,AS36,0)+IF(AW37=6,AS37,0)+IF(AW38=6,AS38,0)+IF(AW39=6,AS39,0)+IF(AW40=6,AS40,0)+IF(AW41=6,AS41,0)+IF(AW42=6,AS42,0)+IF(AW43=6,AS43,0)+IF(AW44=6,AS44,0)+IF(AW45=6,AS45,0)+IF(AW46=6,AS46,0)+IF(AW47=6,AS47,0)+IF(AW48=6,AS48,0)+IF(AW49=6,AS49,0)+IF(AW50=6,AS50,0)</f>
        <v>#VALUE!</v>
      </c>
      <c r="BB36" s="98" t="e">
        <f>IF(AW31=6,O31,IF(AW32=6,O32,IF(AW33=6,O33,IF(AW34=6,O34,IF(AW35=6,O35,IF(AW36=6,O36,IF(AW37=6,O37,BC36)))))))</f>
        <v>#VALUE!</v>
      </c>
      <c r="BC36" s="98" t="e">
        <f>IF(AW38=6,O38,IF(AW39=6,O39,IF(AW40=6,O40,IF(AW41=6,O41,IF(AW42=6,O42,IF(AW43=6,O43,IF(AW44=6,O44,BD36)))))))</f>
        <v>#VALUE!</v>
      </c>
      <c r="BD36" s="98" t="e">
        <f>IF(AW45=6,O45,IF(AW46=6,O46,IF(AW47=6,O47,IF(AW48=6,O48,IF(AW49=6,O49,IF(AW50=6,O50,""))))))</f>
        <v>#VALUE!</v>
      </c>
      <c r="BE36" s="98" t="e">
        <f>IF(AW31=6,P31,0)+IF(AW32=6,P32,0)+IF(AW33=6,P33,0)+IF(AW34=6,P34,0)+IF(AW35=6,P35,0)+IF(AW36=6,P36,0)+IF(AW37=6,P37,0)+IF(AW38=6,P38,0)+IF(AW39=6,P39,0)+IF(AW40=6,P40,0)+IF(AW41=6,P41,0)+IF(AW42=6,P42,0)+IF(AW43=6,P43,0)+IF(AW44=6,P44,0)+IF(AW45=6,P45,0)+IF(AW46=6,P46,0)+IF(AW47=6,P47,0)+IF(AW48=6,P48,0)+IF(AW49=6,P49,0)+IF(AW50=6,P50,0)</f>
        <v>#VALUE!</v>
      </c>
      <c r="BF36" s="98" t="e">
        <f>IF(AW31=6,R31,0)+IF(AW32=6,R32,0)+IF(AW33=6,R33,0)+IF(AW34=6,R34,0)+IF(AW35=6,R35,0)+IF(AW36=6,R36,0)+IF(AW37=6,R37,0)+IF(AW38=6,R38,0)+IF(AW39=6,R39,0)+IF(AW40=6,R40,0)+IF(AW41=6,R41,0)+IF(AW42=6,R42,0)+IF(AW43=6,R43,0)+IF(AW44=6,R44,0)+IF(AW45=6,R45,0)+IF(AW46=6,R46,0)+IF(AW47=6,R47,0)+IF(AW48=6,R48,0)+IF(AW49=6,R49,0)+IF(AW50=6,R50,0)</f>
        <v>#VALUE!</v>
      </c>
      <c r="BG36" s="98" t="e">
        <f>IF(AW31=6,T31,0)+IF(AW32=6,T32,0)+IF(AW33=6,T33,0)+IF(AW34=6,T34,0)+IF(AW35=6,T35,0)+IF(AW36=6,T36,0)+IF(AW37=6,T37,0)+IF(AW38=6,T38,0)+IF(AW39=6,T39,0)+IF(AW40=6,T40,0)+IF(AW41=6,T41,0)+IF(AW42=6,T42,0)+IF(AW43=6,T43,0)+IF(AW44=6,T44,0)+IF(AW45=6,T45,0)+IF(AW46=6,T46,0)+IF(AW47=6,T47,0)+IF(AW48=6,T48,0)+IF(AW49=6,T49,0)+IF(AW50=6,T50,0)</f>
        <v>#VALUE!</v>
      </c>
      <c r="BH36" s="98" t="e">
        <f>IF(AW31=6,W31,0)+IF(AW32=6,W32,0)+IF(AW33=6,W33,0)+IF(AW34=6,W34,0)+IF(AW35=6,W35,0)+IF(AW36=6,W36,0)+IF(AW37=6,W37,0)+IF(AW38=6,W38,0)+IF(AW39=6,W39,0)+IF(AW40=6,W40,0)+IF(AW41=6,W41,0)+IF(AW42=6,W42,0)+IF(AW43=6,W43,0)+IF(AW44=6,W44,0)+IF(AW45=6,W45,0)+IF(AW46=6,W46,0)+IF(AW47=6,W47,0)+IF(AW48=6,W48,0)+IF(AW49=6,W49,0)+IF(AW50=6,W50,0)</f>
        <v>#VALUE!</v>
      </c>
      <c r="BI36" s="98" t="e">
        <f>IF(AW31=6,Z31,0)+IF(AW32=6,Z32,0)+IF(AW33=6,Z33,0)+IF(AW34=6,Z34,0)+IF(AW35=6,Z35,0)+IF(AW36=6,Z36,0)+IF(AW37=6,Z37,0)+IF(AW38=6,Z38,0)+IF(AW39=6,Z39,0)+IF(AW40=6,Z40,0)+IF(AW41=6,Z41,0)+IF(AW42=6,Z42,0)+IF(AW43=6,Z43,0)+IF(AW44=6,Z44,0)+IF(AW45=6,Z45,0)+IF(AW46=6,Z46,0)+IF(AW47=6,Z47,0)+IF(AW48=6,Z48,0)+IF(AW49=6,Z49,0)+IF(AW50=6,Z50,0)</f>
        <v>#VALUE!</v>
      </c>
      <c r="BJ36" s="98" t="e">
        <f>IF(AW31=6,AD31,0)+IF(AW32=6,AD32,0)+IF(AW33=6,AD33,0)+IF(AW34=6,AD34,0)+IF(AW35=6,AD35,0)+IF(AW36=6,AD36,0)+IF(AW37=6,AD37,0)+IF(AW38=6,AD38,0)+IF(AW39=6,AD39,0)+IF(AW40=6,AD40,0)+IF(AW41=6,AD41,0)+IF(AW42=6,AD42,0)+IF(AW43=6,AD43,0)+IF(AW44=6,AD44,0)+IF(AW45=6,AD45,0)+IF(AW46=6,AD46,0)+IF(AW47=6,AD47,0)+IF(AW48=6,AD48,0)+IF(AW49=6,AD49,0)+IF(AW50=6,AD50,0)</f>
        <v>#VALUE!</v>
      </c>
      <c r="BK36" s="98" t="e">
        <f>IF(AW31=6,AI31,0)+IF(AW32=6,AI32,0)+IF(AW33=6,AI33,0)+IF(AW34=6,AI34,0)+IF(AW35=6,AI35,0)+IF(AW36=6,AI36,0)+IF(AW37=6,AI37,0)+IF(AW38=6,AI38,0)+IF(AW39=6,AI39,0)+IF(AW40=6,AI40,0)+IF(AW41=6,AI41,0)+IF(AW42=6,AI42,0)+IF(AW43=6,AI43,0)+IF(AW44=6,AI44,0)+IF(AW45=6,AI45,0)+IF(AW46=6,AI46,0)+IF(AW47=6,AI47,0)+IF(AW48=6,AI48,0)+IF(AW49=6,AI49,0)+IF(AW50=6,AI50,0)</f>
        <v>#VALUE!</v>
      </c>
      <c r="BL36" s="99" t="e">
        <f>IF(AW31=6,AN31,0)+IF(AW32=6,AN32,0)+IF(AW33=6,AN33,0)+IF(AW34=6,AN34,0)+IF(AW35=6,AN35,0)+IF(AW36=6,AN36,0)+IF(AW37=6,AN37,0)+IF(AW38=6,AN38,0)+IF(AW39=6,AN39,0)+IF(AW40=6,AN40,0)+IF(AW41=6,AN41,0)+IF(AW42=6,AN42,0)+IF(AW43=6,AN43,0)+IF(AW44=6,AN44,0)+IF(AW45=6,AN45,0)+IF(AW46=6,AN46,0)+IF(AW47=6,AN47,0)+IF(AW48=6,AN48,0)+IF(AW49=6,AN49,0)+IF(AW50=6,AN50,0)</f>
        <v>#VALUE!</v>
      </c>
      <c r="BM36" s="98" t="str">
        <f>[2]DB!CX36</f>
        <v>Lund</v>
      </c>
      <c r="BN36" s="98">
        <f>IF(BM36=O10,P10,0)+IF(BM36=O11,P11,0)+IF(BM36=O12,P12,0)+IF(BM36=O13,P13,0)+IF(BM36=O14,P14,0)+IF(BM36=O15,P15,0)+IF(BM36=O16,P16,0)+IF(BM36=O17,P17,0)+IF(BM36=O18,P18,0)+IF(BM36=O19,P19,0)+IF(BM36=O20,P20,0)+IF(BM36=O21,P21,0)+IF(BM36=O22,P22,0)+IF(BM36=O23,P23,0)+IF(BM36=O24,P24,0)+IF(BM36=O25,P25,0)+IF(BM36=O26,P26,0)+IF(BM36=O27,P27,0)+IF(BM36=O28,P28,0)+IF(BM36=O29,P29,0)+IF(BM36=O31,P31,0)+IF(BM36=O32,P32,0)+IF(BM36=O33,P33,0)+IF(BM36=O34,P34,0)+IF(BM36=O35,P35,0)+IF(BM36=O36,P36,0)+IF(BM36=O37,P37,0)+IF(BM36=O38,P38,0)+IF(BM36=O39,P39,0)+IF(BM36=O40,P40,0)+BO36</f>
        <v>36</v>
      </c>
      <c r="BO36" s="98">
        <f>IF(BM36=O41,P41,0)+IF(BM36=O42,P42,0)+IF(BM36=O43,P43,0)+IF(BM36=O44,P44,0)+IF(BM36=O45,P45,0)+IF(BM36=O46,P46,0)+IF(BM36=O47,P47,0)+IF(BM36=O48,P48,0)+IF(BM36=O49,P49,0)+IF(BM36=O50,P50,0)+IF(BM36=O52,P52,0)+IF(BM36=O53,P53,0)+IF(BM36=O54,P54,0)+IF(BM36=O55,P55,0)+IF(BM36=O56,P56,0)+IF(BM36=O57,P57,0)+IF(BM36=O58,P58,0)+IF(BM36=O59,P59,0)+IF(BM36=O60,P60,0)+IF(BM36=O61,P61,0)+IF(BM36=O62,P62,0)+IF(BM36=O63,P63,0)+IF(BM36=O64,P64,0)+IF(BM36=O65,P65,0)+IF(BM36=O66,P66,0)+IF(BM36=O67,P67,0)+IF(BM36=O68,P68,0)+IF(BM36=O69,P69,0)+IF(BM36=O70,P70,0)+IF(BM36=O71,P71,0)</f>
        <v>0</v>
      </c>
      <c r="BP36" s="98">
        <f>[2]DB!DF36</f>
        <v>0</v>
      </c>
      <c r="BQ36" s="98">
        <f>IF(BM36=O10,R10,0)+IF(BM36=O11,R11,0)+IF(BM36=O12,R12,0)+IF(BM36=O13,R13,0)+IF(BM36=O14,R14,0)+IF(BM36=O15,R15,0)+IF(BM36=O16,R16,0)+IF(BM36=O17,R17,0)+IF(BM36=O18,R18,0)+IF(BM36=O19,R19,0)+IF(BM36=O20,R20,0)+IF(BM36=O21,R21,0)+IF(BM36=O22,R22,0)+IF(BM36=O23,R23,0)+IF(BM36=O24,R24,0)+IF(BM36=O25,R25,0)+IF(BM36=O26,R26,0)+IF(BM36=O27,R27,0)+IF(BM36=O28,R28,0)+IF(BM36=O29,R29,0)+IF(BM36=O31,R31,0)+IF(BM36=O32,R32,0)+IF(BM36=O33,R33,0)+IF(BM36=O34,R34,0)+IF(BM36=O35,R35,0)+IF(BM36=O36,R36,0)+IF(BM36=O37,R37,0)+IF(BM36=O38,R38,0)+IF(BM36=O39,R39,0)+IF(BM36=O40,R40,0)+BR36</f>
        <v>0</v>
      </c>
      <c r="BR36" s="98">
        <f>IF(BM36=O41,R41,0)+IF(BM36=O42,R42,0)+IF(BM36=O43,R43,0)+IF(BM36=O44,R44,0)+IF(BM36=O45,R45,0)+IF(BM36=O46,R46,0)+IF(BM36=O47,R47,0)+IF(BM36=O48,R48,0)+IF(BM36=O49,R49,0)+IF(BM36=O50,R50,0)+IF(BM36=O52,R52,0)+IF(BM36=O53,R53,0)+IF(BM36=O54,R54,0)+IF(BM36=O55,R55,0)+IF(BM36=O56,R56,0)+IF(BM36=O57,R57,0)+IF(BM36=O58,R58,0)+IF(BM36=O59,R59,0)+IF(BM36=O60,R60,0)+IF(BM36=O61,R61,0)+IF(BM36=O62,R62,0)+IF(BM36=O63,R63,0)+IF(BM36=O64,R64,0)+IF(BM36=O65,R65,0)+IF(BM36=O66,R66,0)+IF(BM36=O67,R67,0)+IF(BM36=O68,R68,0)+IF(BM36=O69,R69,0)+IF(BM36=O70,R70,0)+IF(BM36=O71,R71,0)</f>
        <v>0</v>
      </c>
      <c r="BS36" s="98">
        <v>0</v>
      </c>
      <c r="BT36" s="98">
        <f>IF(BM36=O10,T10,0)+IF(BM36=O11,T11,0)+IF(BM36=O12,T12,0)+IF(BM36=O13,T13,0)+IF(BM36=O14,T14,0)+IF(BM36=O15,T15,0)+IF(BM36=O16,T16,0)+IF(BM36=O17,T17,0)+IF(BM36=O18,T18,0)+IF(BM36=O19,T19,0)+IF(BM36=O20,T20,0)+IF(BM36=O21,T21,0)+IF(BM36=O22,T22,0)+IF(BM36=O23,T23,0)+IF(BM36=O24,T24,0)+IF(BM36=O25,T25,0)+IF(BM36=O26,T26,0)+IF(BM36=O27,T27,0)+IF(BM36=O28,T28,0)+IF(BM36=O29,T29,0)+IF(BM36=O31,T31,0)+IF(BM36=O32,T32,0)+IF(BM36=O33,T33,0)+IF(BM36=O34,T34,0)+IF(BM36=O35,T35,0)+IF(BM36=O36,T36,0)+IF(BM36=O37,T37,0)+IF(BM36=O38,T38,0)+IF(BM36=O39,T39,0)+IF(BM36=O40,T40,0)+BU36</f>
        <v>0</v>
      </c>
      <c r="BU36" s="98">
        <f>IF(BM36=O41,T41,0)+IF(BM36=O42,T42,0)+IF(BM36=O43,T43,0)+IF(BM36=O44,T44,0)+IF(BM36=O45,T45,0)+IF(BM36=O46,T46,0)+IF(BM36=O47,T47,0)+IF(BM36=O48,T48,0)+IF(BM36=O49,T49,0)+IF(BM36=O50,T50,0)+IF(BM36=O52,T52,0)+IF(BM36=O53,T53,0)+IF(BM36=O54,T54,0)+IF(BM36=O55,T55,0)+IF(BM36=O56,T56,0)+IF(BM36=O57,T57,0)+IF(BM36=O58,T58,0)+IF(BM36=O59,T59,0)+IF(BM36=O60,T60,0)+IF(BM36=O61,T61,0)+IF(BM36=O62,T62,0)+IF(BM36=O63,T63,0)+IF(BM36=O64,T64,0)+IF(BM36=O65,T65,0)+IF(BM36=O66,T66,0)+IF(BM36=O67,T67,0)+IF(BM36=O68,T68,0)+IF(BM36=O69,T69,0)+IF(BM36=O70,T70,0)+IF(BM36=O71,T71,0)</f>
        <v>0</v>
      </c>
      <c r="BV36" s="98">
        <f>[2]DB!DJ36</f>
        <v>2</v>
      </c>
      <c r="BW36" s="98" t="e">
        <f>IF(AND(BQ36=0,BT36=0),IF(BM36=O10,AY10,0)+IF(BM36=O11,AY11,0)+IF(BM36=O12,AY12,0)+IF(BM36=O13,AY13,0)+IF(BM36=O14,AY14,0)+IF(BM36=O15,AY15,0)+IF(BM36=O16,AY16,0)+IF(BM36=O17,AY17,0)+IF(BM36=O18,AY18,0)+IF(BM36=O19,AY19,0)+IF(BM36=O20,AY20,0)+IF(BM36=O21,AY21,0)+IF(BM36=O22,AY22,0)+IF(BM36=O23,AY23,0)+IF(BM36=O24,AY24,0)+IF(BM36=O25,AY25,0)+IF(BM36=O26,AY26,0)+IF(BM36=O27,AY27,0)+IF(BM36=O28,AY28,0)+IF(BM36=O29,AY29,0)+IF(BM36=O31,AY31,0)+IF(BM36=O32,AY32,0)+IF(BM36=O33,AY33,0)+IF(BM36=O34,AY34,0)+IF(BM36=O35,AY35,0)+IF(BM36=O36,AY36,0)+IF(BM36=O37,AY37,0)+IF(BM36=O38,AY38,0)+IF(BM36=O39,AY39,0)+IF(BM36=O40,AY40,0)+BX36,0)</f>
        <v>#VALUE!</v>
      </c>
      <c r="BX36" s="98">
        <f>IF(BM36=O41,AY41,0)+IF(BM36=O42,AY42,0)+IF(BM36=O43,AY43,0)+IF(BM36=O44,AY44,0)+IF(BM36=O45,AY45,0)+IF(BM36=O46,AY46,0)+IF(BM36=O47,AY47,0)+IF(BM36=O48,AY48,0)+IF(BM36=O49,AY49,0)+IF(BM36=O50,AY50,0)+IF(BM36=O52,AY52,0)+IF(BM36=O53,AY53,0)+IF(BM36=O54,AY54,0)+IF(BM36=O55,AY55,0)+IF(BM36=O56,AY56,0)+IF(BM36=O57,AY57,0)+IF(BM36=O58,AY58,0)+IF(BM36=O59,AY59,0)+IF(BM36=O60,AY60,0)+IF(BM36=O61,AY61,0)+IF(BM36=O62,AY62,0)+IF(BM36=O63,AY63,0)+IF(BM36=O64,AY64,0)+IF(BM36=O65,AY65,0)+IF(BM36=O66,AY66,0)+IF(BM36=O67,AY67,0)+IF(BM36=O68,AY68,0)+IF(BM36=O69,AY69,0)+IF(BM36=O70,AY70,0)+IF(BM36=O71,AY71,0)</f>
        <v>0</v>
      </c>
      <c r="BY36" s="98">
        <f>[2]DB!DL36</f>
        <v>0</v>
      </c>
      <c r="BZ36" s="98" t="e">
        <f t="shared" si="4"/>
        <v>#VALUE!</v>
      </c>
      <c r="CA36" s="98">
        <f>[2]DB!DN36</f>
        <v>1</v>
      </c>
      <c r="CB36" s="98" t="e">
        <f t="shared" si="5"/>
        <v>#VALUE!</v>
      </c>
      <c r="CC36" s="98">
        <f>[2]DB!DP36</f>
        <v>0</v>
      </c>
      <c r="CD36" s="98" t="e">
        <f t="shared" si="6"/>
        <v>#VALUE!</v>
      </c>
      <c r="CE36" s="98">
        <f>[2]DB!DR36</f>
        <v>1</v>
      </c>
      <c r="CF36" s="98" t="e">
        <f t="shared" si="7"/>
        <v>#VALUE!</v>
      </c>
      <c r="CG36" s="98">
        <f>[2]DB!DT36</f>
        <v>1</v>
      </c>
      <c r="CH36" s="98" t="e">
        <f t="shared" si="8"/>
        <v>#VALUE!</v>
      </c>
      <c r="CI36" s="98">
        <f>[2]DB!DV36</f>
        <v>10</v>
      </c>
      <c r="CJ36" s="98" t="e">
        <f t="shared" si="17"/>
        <v>#VALUE!</v>
      </c>
      <c r="CK36" s="98" t="e">
        <f t="shared" si="18"/>
        <v>#VALUE!</v>
      </c>
      <c r="CL36" s="98" t="e">
        <f>RANK(CJ36,CJ10:CJ69,0)</f>
        <v>#VALUE!</v>
      </c>
      <c r="CM36" s="98" t="e">
        <f>IF(AND(CL36=CL10,CK36&lt;CK10),1,0)+IF(AND(CL36=CL11,CK36&lt;CK11),1,0)+IF(AND(CL36=CL12,CK36&lt;CK12),1,0)+IF(AND(CL36=CL13,CK36&lt;CK13),1,0)+IF(AND(CL36=CL14,CK36&lt;CK14),1,0)+IF(AND(CL36=CL15,CK36&lt;CK15),1,0)+IF(AND(CL36=CL16,CK36&lt;CK16),1,0)+IF(AND(CL36=CL17,CK36&lt;CK17),1,0)+IF(AND(CL36=CL18,CK36&lt;CK18),1,0)+IF(AND(CL36=CL19,CK36&lt;CK19),1,0)+IF(AND(CL36=CL20,CK36&lt;CK20),1,0)+IF(AND(CL36=CL21,CK36&lt;CK21),1,0)+IF(AND(CL36=CL22,CK36&lt;CK22),1,0)+IF(AND(CL36=CL23,CK36&lt;CK23),1,0)+IF(AND(CL36=CL24,CK36&lt;CK24),1,0)+IF(AND(CL36=CL25,CK36&lt;CK25),1,0)+IF(AND(CL36=CL26,CK36&lt;CK26),1,0)+IF(AND(CL36=CL27,CK36&lt;CK27),1,0)+IF(AND(CL36=CL28,CK36&lt;CK28),1,0)+IF(AND(CL36=CL29,CK36&lt;CK29),1,0)+CN36+CO36</f>
        <v>#VALUE!</v>
      </c>
      <c r="CN36" s="98" t="e">
        <f>IF(AND(CL36=CL30,CK36&lt;CK30),1,0)+IF(AND(CL36=CL31,CK36&lt;CK31),1,0)+IF(AND(CL36=CL32,CK36&lt;CK32),1,0)+IF(AND(CL36=CL33,CK36&lt;CK33),1,0)+IF(AND(CL36=CL34,CK36&lt;CK34),1,0)+IF(AND(CL36=CL35,CK36&lt;CK35),1,0)+IF(AND(CL36=CL36,CK36&lt;CK36),1,0)+IF(AND(CL36=CL37,CK36&lt;CK37),1,0)+IF(AND(CL36=CL38,CK36&lt;CK38),1,0)+IF(AND(CL36=CL39,CK36&lt;CK39),1,0)+IF(AND(CL36=CL40,CK36&lt;CK40),1,0)+IF(AND(CL36=CL41,CK36&lt;CK41),1,0)+IF(AND(CL36=CL42,CK36&lt;CK42),1,0)+IF(AND(CL36=CL43,CK36&lt;CK43),1,0)+IF(AND(CL36=CL44,CK36&lt;CK44),1,0)+IF(AND(CL36=CL45,CK36&lt;CK45),1,0)+IF(AND(CL36=CL46,CK36&lt;CK46),1,0)+IF(AND(CL36=CL47,CK36&lt;CK47),1,0)+IF(AND(CL36=CL48,CK36&lt;CK48),1,0)+IF(AND(CL36=CL49,CK36&lt;CK49),1,0)</f>
        <v>#VALUE!</v>
      </c>
      <c r="CO36" s="98" t="e">
        <f>IF(AND(CL36=CL50,CK36&lt;CK50),1,0)+IF(AND(CL36=CL51,CK36&lt;CK51),1,0)+IF(AND(CL36=CL52,CK36&lt;CK52),1,0)+IF(AND(CL36=CL53,CK36&lt;CK53),1,0)+IF(AND(CL36=CL54,CK36&lt;CK54),1,0)+IF(AND(CL36=CL55,CK36&lt;CK55),1,0)+IF(AND(CL36=CL56,CK36&lt;CK56),1,0)+IF(AND(CL36=CL57,CK36&lt;CK57),1,0)+IF(AND(CL36=CL58,CK36&lt;CK58),1,0)+IF(AND(CL36=CL59,CK36&lt;CK59),1,0)+IF(AND(CL36=CL60,CK36&lt;CK60),1,0)+IF(AND(CL36=CL61,CK36&lt;CK61),1,0)+IF(AND(CL36=CL62,CK36&lt;CK62),1,0)+IF(AND(CL36=CL63,CK36&lt;CK63),1,0)+IF(AND(CL36=CL64,CK36&lt;CK64),1,0)+IF(AND(CL36=CL65,CK36&lt;CK65),1,0)+IF(AND(CL36=CL66,CK36&lt;CK66),1,0)+IF(AND(CL36=CL67,CK36&lt;CK67),1,0)+IF(AND(CL36=CL68,CK36&lt;CK68),1,0)+IF(AND(CL36=CL69,CK36&lt;CK69),1,0)</f>
        <v>#VALUE!</v>
      </c>
      <c r="CP36" s="98">
        <f>[2]DB!CV36</f>
        <v>27</v>
      </c>
      <c r="CQ36" s="98" t="e">
        <f t="shared" si="9"/>
        <v>#VALUE!</v>
      </c>
      <c r="CR36" s="98" t="e">
        <f t="shared" si="19"/>
        <v>#VALUE!</v>
      </c>
      <c r="CS36" s="98" t="e">
        <f>IF(AND(CQ36=CQ10,BN36&gt;BN10),1,0)+IF(AND(CQ36=CQ11,BN36&gt;BN11),1,0)+IF(AND(CQ36=CQ12,BN36&gt;BN12),1,0)+IF(AND(CQ36=CQ13,BN36&gt;BN13),1,0)+IF(AND(CQ36=CQ14,BN36&gt;BN14),1,0)+IF(AND(CQ36=CQ15,BN36&gt;BN15),1,0)+IF(AND(CQ36=CQ16,BN36&gt;BN16),1,0)+IF(AND(CQ36=CQ17,BN36&gt;BN17),1,0)+IF(AND(CQ36=CQ18,BN36&gt;BN18),1,0)+IF(AND(CQ36=CQ19,BN36&gt;BN19),1,0)+IF(AND(CQ36=CQ20,BN36&gt;BN20),1,0)+IF(AND(CQ36=CQ21,BN36&gt;BN21),1,0)+IF(AND(CQ36=CQ22,BN36&gt;BN22),1,0)+IF(AND(CQ36=CQ23,BN36&gt;BN23),1,0)+IF(AND(CQ36=CQ24,BN36&gt;BN24),1,0)+IF(AND(CQ36=CQ25,BN36&gt;BN25),1,0)+IF(AND(CQ36=CQ26,BN36&gt;BN26),1,0)+IF(AND(CQ36=CQ27,BN36&gt;BN27),1,0)+IF(AND(CQ36=CQ28,BN36&gt;BN28),1,0)+IF(AND(CQ36=CQ29,BN36&gt;BN29),1,0)+CT36+CU36</f>
        <v>#VALUE!</v>
      </c>
      <c r="CT36" s="98" t="e">
        <f>IF(AND(CQ36=CQ30,BN36&gt;BN30),1,0)+IF(AND(CQ36=CQ31,BN36&gt;BN31),1,0)+IF(AND(CQ36=CQ32,BN36&gt;BN32),1,0)+IF(AND(CQ36=CQ33,BN36&gt;BN33),1,0)+IF(AND(CQ36=CQ34,BN36&gt;BN34),1,0)+IF(AND(CQ36=CQ35,BN36&gt;BN35),1,0)+IF(AND(CQ36=CQ36,BN36&gt;BN36),1,0)+IF(AND(CQ36=CQ37,BN36&gt;BN37),1,0)+IF(AND(CQ36=CQ38,BN36&gt;BN38),1,0)+IF(AND(CQ36=CQ39,BN36&gt;BN39),1,0)+IF(AND(CQ36=CQ40,BN36&gt;BN40),1,0)+IF(AND(CQ36=CQ41,BN36&gt;BN41),1,0)+IF(AND(CQ36=CQ42,BN36&gt;BN42),1,0)+IF(AND(CQ36=CQ43,BN36&gt;BN43),1,0)+IF(AND(CQ36=CQ44,BN36&gt;BN44),1,0)+IF(AND(CQ36=CQ45,BN36&gt;BN45),1,0)+IF(AND(CQ36=CQ46,BN36&gt;BN46),1,0)+IF(AND(CQ36=CQ47,BN36&gt;BN47),1,0)+IF(AND(CQ36=CQ48,BN36&gt;BN48),1,0)+IF(AND(CQ36=CQ49,BN36&gt;BN49),1,0)</f>
        <v>#VALUE!</v>
      </c>
      <c r="CU36" s="99" t="e">
        <f>IF(AND(CQ36=CQ50,BN36&gt;BN50),1,0)+IF(AND(CQ36=CQ51,BN36&gt;BN51),1,0)+IF(AND(CQ36=CQ52,BN36&gt;BN52),1,0)+IF(AND(CQ36=CQ53,BN36&gt;BN53),1,0)+IF(AND(CQ36=CQ54,BN36&gt;BN54),1,0)+IF(AND(CQ36=CQ55,BN36&gt;BN55),1,0)+IF(AND(CQ36=CQ56,BN36&gt;BN56),1,0)+IF(AND(CQ36=CQ57,BN36&gt;BN57),1,0)+IF(AND(CQ36=CQ58,BN36&gt;BN58),1,0)+IF(AND(CQ36=CQ59,BN36&gt;BN59),1,0)+IF(AND(CQ36=CQ60,BN36&gt;BN60),1,0)+IF(AND(CQ36=CQ61,BN36&gt;BN61),1,0)+IF(AND(CQ36=CQ62,BN36&gt;BN62),1,0)+IF(AND(CQ36=CQ63,BN36&gt;BN63),1,0)+IF(AND(CQ36=CQ64,BN36&gt;BN64),1,0)+IF(AND(CQ36=CQ65,BN36&gt;BN65),1,0)+IF(AND(CQ36=CQ66,BN36&gt;BN66),1,0)+IF(AND(CQ36=CQ67,BN36&gt;BN67),1,0)+IF(AND(CQ36=CQ68,BN36&gt;BN68),1,0)+IF(AND(CQ36=CQ69,BN36&gt;BN69),1,0)</f>
        <v>#VALUE!</v>
      </c>
      <c r="CV36" s="100" t="e">
        <f>IF(CR10=27,CQ10,0)+IF(CR11=27,CQ11,0)+IF(CR12=27,CQ12,0)+IF(CR13=27,CQ13,0)+IF(CR14=27,CQ14,0)+IF(CR15=27,CQ15,0)+IF(CR16=27,CQ16,0)+IF(CR17=27,CQ17,0)+IF(CR18=27,CQ18,0)+IF(CR19=27,CQ19,0)+IF(CR20=27,CQ20,0)+IF(CR21=27,CQ21,0)+IF(CR22=27,CQ22,0)+IF(CR23=27,CQ23,0)+IF(CR24=27,CQ24,0)+IF(CR25=27,CQ25,0)+IF(CR26=27,CQ26,0)+IF(CR27=27,CQ27,0)+IF(CR28=27,CQ28,0)+IF(CR29=27,CQ29,0)+IF(CR30=27,CQ30,0)+IF(CR31=27,CQ31,0)+IF(CR32=27,CQ32,0)+IF(CR33=27,CQ33,0)+IF(CR34=27,CQ34,0)+IF(CR35=27,CQ35,0)+IF(CR36=27,CQ36,0)+IF(CR37=27,CQ37,0)+IF(CR38=27,CQ38,0)+IF(CR39=27,CQ39,0)+CW36</f>
        <v>#VALUE!</v>
      </c>
      <c r="CW36" s="98" t="e">
        <f>IF(CR40=27,CQ40,0)+IF(CR41=27,CQ41,0)+IF(CR42=27,CQ42,0)+IF(CR43=27,CQ43,0)+IF(CR44=27,CQ44,0)+IF(CR45=27,CQ45,0)+IF(CR46=27,CQ46,0)+IF(CR47=27,CQ47,0)+IF(CR48=27,CQ48,0)+IF(CR49=27,CQ49,0)+IF(CR50=27,CQ50,0)+IF(CR51=27,CQ51,0)+IF(CR52=27,CQ52,0)+IF(CR53=27,CQ53,0)+IF(CR54=27,CQ54,0)+IF(CR55=27,CQ55,0)+IF(CR56=27,CQ56,0)+IF(CR57=27,CQ57,0)+IF(CR58=27,CQ58,0)+IF(CR59=27,CQ59,0)+IF(CR60=27,CQ60,0)+IF(CR61=27,CQ61,0)+IF(CR62=27,CQ62,0)+IF(CR63=27,CQ63,0)+IF(CR64=27,CQ64,0)+IF(CR65=27,CQ65,0)+IF(CR66=27,CQ66,0)+IF(CR67=27,CQ67,0)+IF(CR68=27,CQ68,0)+IF(CR69=27,CQ69,0)</f>
        <v>#VALUE!</v>
      </c>
      <c r="CX36" s="98" t="e">
        <f>IF(CR10=27,BM10,IF(CR11=27,BM11,IF(CR12=27,BM12,IF(CR13=27,BM13,IF(CR14=27,BM14,IF(CR15=27,BM15,IF(CR16=27,BM16,IF(CR17=27,BM17,CY36))))))))</f>
        <v>#VALUE!</v>
      </c>
      <c r="CY36" s="98" t="e">
        <f>IF(CR18=27,BM18,IF(CR19=27,BM19,IF(CR20=27,BM20,IF(CR21=27,BM21,IF(CR22=27,BM22,IF(CR23=27,BM23,IF(CR24=27,BM24,IF(CR25=27,BM25,CZ36))))))))</f>
        <v>#VALUE!</v>
      </c>
      <c r="CZ36" s="98" t="e">
        <f>IF(CR26=27,BM26,IF(CR27=27,BM27,IF(CR28=27,BM28,IF(CR29=27,BM29,IF(CR30=27,BM30,IF(CR31=27,BM31,IF(CR32=27,BM32,IF(CR33=27,BM33,DA36))))))))</f>
        <v>#VALUE!</v>
      </c>
      <c r="DA36" s="98" t="e">
        <f>IF(CR34=27,BM34,IF(CR35=27,BM35,IF(CR36=27,BM36,IF(CR37=27,BM37,IF(CR38=27,BM38,IF(CR39=27,BM39,IF(CR40=27,BM40,IF(CR41=27,BM41,DB36))))))))</f>
        <v>#VALUE!</v>
      </c>
      <c r="DB36" s="98" t="e">
        <f>IF(CR42=27,BM42,IF(CR43=27,BM43,IF(CR44=27,BM44,IF(CR45=27,BM45,IF(CR46=27,BM46,IF(CR47=27,BM47,IF(CR48=27,BM48,IF(CR49=27,BM49,DC36))))))))</f>
        <v>#VALUE!</v>
      </c>
      <c r="DC36" s="98" t="e">
        <f>IF(CR50=27,BM50,IF(CR51=27,BM51,IF(CR52=27,BM52,IF(CR53=27,BM53,IF(CR54=27,BM54,IF(CR55=27,BM55,IF(CR56=27,BM56,IF(CR57=27,BM57,DD36))))))))</f>
        <v>#VALUE!</v>
      </c>
      <c r="DD36" s="98" t="e">
        <f>IF(CR58=27,BM58,IF(CR59=27,BM59,IF(CR60=27,BM60,IF(CR61=27,BM61,IF(CR62=27,BM62,IF(CR63=27,BM63,IF(CR64=27,BM64,IF(CR65=27,BM65,DE36))))))))</f>
        <v>#VALUE!</v>
      </c>
      <c r="DE36" s="98" t="e">
        <f>IF(CR66=27,BM66,IF(CR67=27,BM67,IF(CR68=27,BM68,BM69)))</f>
        <v>#VALUE!</v>
      </c>
      <c r="DF36" s="98" t="e">
        <f>IF(CR10=27,BQ10,0)+IF(CR11=27,BQ11,0)+IF(CR12=27,BQ12,0)+IF(CR13=27,BQ13,0)+IF(CR14=27,BQ14,0)+IF(CR15=27,BQ15,0)+IF(CR16=27,BQ16,0)+IF(CR17=27,BQ17,0)+IF(CR18=27,BQ18,0)+IF(CR19=27,BQ19,0)+IF(CR20=27,BQ20,0)+IF(CR21=27,BQ21,0)+IF(CR22=27,BQ22,0)+IF(CR23=27,BQ23,0)+IF(CR24=27,BQ24,0)+IF(CR25=27,BQ25,0)+IF(CR26=27,BQ26,0)+IF(CR27=27,BQ27,0)+IF(CR28=27,BQ28,0)+IF(CR29=27,BQ29,0)+IF(CR30=27,BQ30,0)+IF(CR31=27,BQ31,0)+IF(CR32=27,BQ32,0)+IF(CR33=27,BQ33,0)+IF(CR34=27,BQ34,0)+IF(CR35=27,BQ35,0)+IF(CR36=27,BQ36,0)+IF(CR37=27,BQ37,0)+IF(CR38=27,BQ38,0)+IF(CR39=27,BQ39,0)+DG36</f>
        <v>#VALUE!</v>
      </c>
      <c r="DG36" s="98" t="e">
        <f>IF(CR40=27,BQ40,0)+IF(CR41=27,BQ41,0)+IF(CR42=27,BQ42,0)+IF(CR43=27,BQ43,0)+IF(CR44=27,BQ44,0)+IF(CR45=27,BQ45,0)+IF(CR46=27,BQ46,0)+IF(CR47=27,BQ47,0)+IF(CR48=27,BQ48,0)+IF(CR49=27,BQ49,0)+IF(CR50=27,BQ50,0)+IF(CR51=27,BQ51,0)+IF(CR52=27,BQ52,0)+IF(CR53=27,BQ53,0)+IF(CR54=27,BQ54,0)+IF(CR55=27,BQ55,0)+IF(CR56=27,BQ56,0)+IF(CR57=27,BQ57,0)+IF(CR58=27,BQ58,0)+IF(CR59=27,BQ59,0)+IF(CR60=27,BQ60,0)+IF(CR61=27,BQ61,0)+IF(CR62=27,BQ62,0)+IF(CR63=27,BQ63,0)+IF(CR64=27,BQ64,0)+IF(CR65=27,BQ65,0)+IF(CR66=27,BQ66,0)+IF(CR67=27,BQ67,0)+IF(CR68=27,BQ68,0)+IF(CR69=27,BQ69,0)</f>
        <v>#VALUE!</v>
      </c>
      <c r="DH36" s="98" t="e">
        <f>IF(CR10=27,BT10,0)+IF(CR11=27,BT11,0)+IF(CR12=27,BT12,0)+IF(CR13=27,BT13,0)+IF(CR14=27,BT14,0)+IF(CR15=27,BT15,0)+IF(CR16=27,BT16,0)+IF(CR17=27,BT17,0)+IF(CR18=27,BT18,0)+IF(CR19=27,BT19,0)+IF(CR20=27,BT20,0)+IF(CR21=27,BT21,0)+IF(CR22=27,BT22,0)+IF(CR23=27,BT23,0)+IF(CR24=27,BT24,0)+IF(CR25=27,BT25,0)+IF(CR26=27,BT26,0)+IF(CR27=27,BT27,0)+IF(CR28=27,BT28,0)+IF(CR29=27,BT29,0)+IF(CR30=27,BT30,0)+IF(CR31=27,BT31,0)+IF(CR32=27,BT32,0)+IF(CR33=27,BT33,0)+IF(CR34=27,BT34,0)+IF(CR35=27,BT35,0)+IF(CR36=27,BT36,0)+IF(CR37=27,BT37,0)+IF(CR38=27,BT38,0)+IF(CR39=27,BT39,0)+DI36</f>
        <v>#VALUE!</v>
      </c>
      <c r="DI36" s="98" t="e">
        <f>IF(CR40=27,BT40,0)+IF(CR41=27,BT41,0)+IF(CR42=27,BT42,0)+IF(CR43=27,BT43,0)+IF(CR44=27,BT44,0)+IF(CR45=27,BT45,0)+IF(CR46=27,BT46,0)+IF(CR47=27,BT47,0)+IF(CR48=27,BT48,0)+IF(CR49=27,BT49,0)+IF(CR50=27,BT50,0)+IF(CR51=27,BT51,0)+IF(CR52=27,BT52,0)+IF(CR53=27,BT53,0)+IF(CR54=27,BT54,0)+IF(CR55=27,BT55,0)+IF(CR56=27,BT56,0)+IF(CR57=27,BT57,0)+IF(CR58=27,BT58,0)+IF(CR59=27,BT59,0)+IF(CR60=27,BT60,0)+IF(CR61=27,BT61,0)+IF(CR62=27,BT62,0)+IF(CR63=27,BT63,0)+IF(CR64=27,BT64,0)+IF(CR65=27,BT65,0)+IF(CR66=27,BT66,0)+IF(CR67=27,BT67,0)+IF(CR68=27,BT68,0)+IF(CR69=27,BT69,0)</f>
        <v>#VALUE!</v>
      </c>
      <c r="DJ36" s="98" t="e">
        <f>IF(CR10=27,BW10,0)+IF(CR11=27,BW11,0)+IF(CR12=27,BW12,0)+IF(CR13=27,BW13,0)+IF(CR14=27,BW14,0)+IF(CR15=27,BW15,0)+IF(CR16=27,BW16,0)+IF(CR17=27,BW17,0)+IF(CR18=27,BW18,0)+IF(CR19=27,BW19,0)+IF(CR20=27,BW20,0)+IF(CR21=27,BW21,0)+IF(CR22=27,BW22,0)+IF(CR23=27,BW23,0)+IF(CR24=27,BW24,0)+IF(CR25=27,BW25,0)+IF(CR26=27,BW26,0)+IF(CR27=27,BW27,0)+IF(CR28=27,BW28,0)+IF(CR29=27,BW29,0)+IF(CR30=27,BW30,0)+IF(CR31=27,BW31,0)+IF(CR32=27,BW32,0)+IF(CR33=27,BW33,0)+IF(CR34=27,BW34,0)+IF(CR35=27,BW35,0)+IF(CR36=27,BW36,0)+IF(CR37=27,BW37,0)+IF(CR38=27,BW38,0)+IF(CR39=27,BW39,0)+DK36</f>
        <v>#VALUE!</v>
      </c>
      <c r="DK36" s="98" t="e">
        <f>IF(CR40=27,BW40,0)+IF(CR41=27,BW41,0)+IF(CR42=27,BW42,0)+IF(CR43=27,BW43,0)+IF(CR44=27,BW44,0)+IF(CR45=27,BW45,0)+IF(CR46=27,BW46,0)+IF(CR47=27,BW47,0)+IF(CR48=27,BW48,0)+IF(CR49=27,BW49,0)+IF(CR50=27,BW50,0)+IF(CR51=27,BW51,0)+IF(CR52=27,BW52,0)+IF(CR53=27,BW53,0)+IF(CR54=27,BW54,0)+IF(CR55=27,BW55,0)+IF(CR56=27,BW56,0)+IF(CR57=27,BW57,0)+IF(CR58=27,BW58,0)+IF(CR59=27,BW59,0)+IF(CR60=27,BW60,0)+IF(CR61=27,BW61,0)+IF(CR62=27,BW62,0)+IF(CR63=27,BW63,0)+IF(CR64=27,BW64,0)+IF(CR65=27,BW65,0)+IF(CR66=27,BW66,0)+IF(CR67=27,BW67,0)+IF(CR68=27,BW68,0)+IF(CR69=27,BW69,0)</f>
        <v>#VALUE!</v>
      </c>
      <c r="DL36" s="98" t="e">
        <f>IF(CR10=27,BZ10,0)+IF(CR11=27,BZ11,0)+IF(CR12=27,BZ12,0)+IF(CR13=27,BZ13,0)+IF(CR14=27,BZ14,0)+IF(CR15=27,BZ15,0)+IF(CR16=27,BZ16,0)+IF(CR17=27,BZ17,0)+IF(CR18=27,BZ18,0)+IF(CR19=27,BZ19,0)+IF(CR20=27,BZ20,0)+IF(CR21=27,BZ21,0)+IF(CR22=27,BZ22,0)+IF(CR23=27,BZ23,0)+IF(CR24=27,BZ24,0)+IF(CR25=27,BZ25,0)+IF(CR26=27,BZ26,0)+IF(CR27=27,BZ27,0)+IF(CR28=27,BZ28,0)+IF(CR29=27,BZ29,0)+IF(CR30=27,BZ30,0)+IF(CR31=27,BZ31,0)+IF(CR32=27,BZ32,0)+IF(CR33=27,BZ33,0)+IF(CR34=27,BZ34,0)+IF(CR35=27,BZ35,0)+IF(CR36=27,BZ36,0)+IF(CR37=27,BZ37,0)+IF(CR38=27,BZ38,0)+IF(CR39=27,BZ39,0)+DM36</f>
        <v>#VALUE!</v>
      </c>
      <c r="DM36" s="98" t="e">
        <f>IF(CR40=27,BZ40,0)+IF(CR41=27,BZ41,0)+IF(CR42=27,BZ42,0)+IF(CR43=27,BZ43,0)+IF(CR44=27,BZ44,0)+IF(CR45=27,BZ45,0)+IF(CR46=27,BZ46,0)+IF(CR47=27,BZ47,0)+IF(CR48=27,BZ48,0)+IF(CR49=27,BZ49,0)+IF(CR50=27,BZ50,0)+IF(CR51=27,BZ51,0)+IF(CR52=27,BZ52,0)+IF(CR53=27,BZ53,0)+IF(CR54=27,BZ54,0)+IF(CR55=27,BZ55,0)+IF(CR56=27,BZ56,0)+IF(CR57=27,BZ57,0)+IF(CR58=27,BZ58,0)+IF(CR59=27,BZ59,0)+IF(CR60=27,BZ60,0)+IF(CR61=27,BZ61,0)+IF(CR62=27,BZ62,0)+IF(CR63=27,BZ63,0)+IF(CR64=27,BZ64,0)+IF(CR65=27,BZ65,0)+IF(CR66=27,BZ66,0)+IF(CR67=27,BZ67,0)+IF(CR68=27,BZ68,0)+IF(CR69=27,BZ69,0)</f>
        <v>#VALUE!</v>
      </c>
      <c r="DN36" s="98" t="e">
        <f>IF(CR10=27,CB10,0)+IF(CR11=27,CB11,0)+IF(CR12=27,CB12,0)+IF(CR13=27,CB13,0)+IF(CR14=27,CB14,0)+IF(CR15=27,CB15,0)+IF(CR16=27,CB16,0)+IF(CR17=27,CB17,0)+IF(CR18=27,CB18,0)+IF(CR19=27,CB19,0)+IF(CR20=27,CB20,0)+IF(CR21=27,CB21,0)+IF(CR22=27,CB22,0)+IF(CR23=27,CB23,0)+IF(CR24=27,CB24,0)+IF(CR25=27,CB25,0)+IF(CR26=27,CB26,0)+IF(CR27=27,CB27,0)+IF(CR28=27,CB28,0)+IF(CR29=27,CB29,0)+IF(CR30=27,CB30,0)+IF(CR31=27,CB31,0)+IF(CR32=27,CB32,0)+IF(CR33=27,CB33,0)+IF(CR34=27,CB34,0)+IF(CR35=27,CB35,0)+IF(CR36=27,CB36,0)+IF(CR37=27,CB37,0)+IF(CR38=27,CB38,0)+IF(CR39=27,CB39,0)+DO36</f>
        <v>#VALUE!</v>
      </c>
      <c r="DO36" s="98" t="e">
        <f>IF(CR40=27,CB40,0)+IF(CR41=27,CB41,0)+IF(CR42=27,CB42,0)+IF(CR43=27,CB43,0)+IF(CR44=27,CB44,0)+IF(CR45=27,CB45,0)+IF(CR46=27,CB46,0)+IF(CR47=27,CB47,0)+IF(CR48=27,CB48,0)+IF(CR49=27,CB49,0)+IF(CR50=27,CB50,0)+IF(CR51=27,CB51,0)+IF(CR52=27,CB52,0)+IF(CR53=27,CB53,0)+IF(CR54=27,CB54,0)+IF(CR55=27,CB55,0)+IF(CR56=27,CB56,0)+IF(CR57=27,CB57,0)+IF(CR58=27,CB58,0)+IF(CR59=27,CB59,0)+IF(CR60=27,CB60,0)+IF(CR61=27,CB61,0)+IF(CR62=27,CB62,0)+IF(CR63=27,CB63,0)+IF(CR64=27,CB64,0)+IF(CR65=27,CB65,0)+IF(CR66=27,CB66,0)+IF(CR67=27,CB67,0)+IF(CR68=27,CB68,0)+IF(CR69=27,CB69,0)</f>
        <v>#VALUE!</v>
      </c>
      <c r="DP36" s="98" t="e">
        <f>IF(CR10=27,CD10,0)+IF(CR11=27,CD11,0)+IF(CR12=27,CD12,0)+IF(CR13=27,CD13,0)+IF(CR14=27,CD14,0)+IF(CR15=27,CD15,0)+IF(CR16=27,CD16,0)+IF(CR17=27,CD17,0)+IF(CR18=27,CD18,0)+IF(CR19=27,CD19,0)+IF(CR20=27,CD20,0)+IF(CR21=27,CD21,0)+IF(CR22=27,CD22,0)+IF(CR23=27,CD23,0)+IF(CR24=27,CD24,0)+IF(CR25=27,CD25,0)+IF(CR26=27,CD26,0)+IF(CR27=27,CD27,0)+IF(CR28=27,CD28,0)+IF(CR29=27,CD29,0)+IF(CR30=27,CD30,0)+IF(CR31=27,CD31,0)+IF(CR32=27,CD32,0)+IF(CR33=27,CD33,0)+IF(CR34=27,CD34,0)+IF(CR35=27,CD35,0)+IF(CR36=27,CD36,0)+IF(CR37=27,CD37,0)+IF(CR38=27,CD38,0)+IF(CR39=27,CD39,0)+DQ36</f>
        <v>#VALUE!</v>
      </c>
      <c r="DQ36" s="98" t="e">
        <f>IF(CR40=27,CD40,0)+IF(CR41=27,CD41,0)+IF(CR42=27,CD42,0)+IF(CR43=27,CD43,0)+IF(CR44=27,CD44,0)+IF(CR45=27,CD45,0)+IF(CR46=27,CD46,0)+IF(CR47=27,CD47,0)+IF(CR48=27,CD48,0)+IF(CR49=27,CD49,0)+IF(CR50=27,CD50,0)+IF(CR51=27,CD51,0)+IF(CR52=27,CD52,0)+IF(CR53=27,CD53,0)+IF(CR54=27,CD54,0)+IF(CR55=27,CD55,0)+IF(CR56=27,CD56,0)+IF(CR57=27,CD57,0)+IF(CR58=27,CD58,0)+IF(CR59=27,CD59,0)+IF(CR60=27,CD60,0)+IF(CR61=27,CD61,0)+IF(CR62=27,CD62,0)+IF(CR63=27,CD63,0)+IF(CR64=27,CD64,0)+IF(CR65=27,CD65,0)+IF(CR66=27,CD66,0)+IF(CR67=27,CD67,0)+IF(CR68=27,CD68,0)+IF(CR69=27,CD69,0)</f>
        <v>#VALUE!</v>
      </c>
      <c r="DR36" s="98" t="e">
        <f>IF(CR10=27,CF10,0)+IF(CR11=27,CF11,0)+IF(CR12=27,CF12,0)+IF(CR13=27,CF13,0)+IF(CR14=27,CF14,0)+IF(CR15=27,CF15,0)+IF(CR16=27,CF16,0)+IF(CR17=27,CF17,0)+IF(CR18=27,CF18,0)+IF(CR19=27,CF19,0)+IF(CR20=27,CF20,0)+IF(CR21=27,CF21,0)+IF(CR22=27,CF22,0)+IF(CR23=27,CF23,0)+IF(CR24=27,CF24,0)+IF(CR25=27,CF25,0)+IF(CR26=27,CF26,0)+IF(CR27=27,CF27,0)+IF(CR28=27,CF28,0)+IF(CR29=27,CF29,0)+IF(CR30=27,CF30,0)+IF(CR31=27,CF31,0)+IF(CR32=27,CF32,0)+IF(CR33=27,CF33,0)+IF(CR34=27,CF34,0)+IF(CR35=27,CF35,0)+IF(CR36=27,CF36,0)+IF(CR37=27,CF37,0)+IF(CR38=27,CF38,0)+IF(CR39=27,CF39,0)+DS36</f>
        <v>#VALUE!</v>
      </c>
      <c r="DS36" s="98" t="e">
        <f>IF(CR40=27,CF40,0)+IF(CR41=27,CF41,0)+IF(CR42=27,CF42,0)+IF(CR43=27,CF43,0)+IF(CR44=27,CF44,0)+IF(CR45=27,CF45,0)+IF(CR46=27,CF46,0)+IF(CR47=27,CF47,0)+IF(CR48=27,CF48,0)+IF(CR49=27,CF49,0)+IF(CR50=27,CF50,0)+IF(CR51=27,CF51,0)+IF(CR52=27,CF52,0)+IF(CR53=27,CF53,0)+IF(CR54=27,CF54,0)+IF(CR55=27,CF55,0)+IF(CR56=27,CF56,0)+IF(CR57=27,CF57,0)+IF(CR58=27,CF58,0)+IF(CR59=27,CF59,0)+IF(CR60=27,CF60,0)+IF(CR61=27,CF61,0)+IF(CR62=27,CF62,0)+IF(CR63=27,CF63,0)+IF(CR64=27,CF64,0)+IF(CR65=27,CF65,0)+IF(CR66=27,CF66,0)+IF(CR67=27,CF67,0)+IF(CR68=27,CF68,0)+IF(CR69=27,CF69,0)</f>
        <v>#VALUE!</v>
      </c>
      <c r="DT36" s="98" t="e">
        <f>IF(CR10=27,CH10,0)+IF(CR11=27,CH11,0)+IF(CR12=27,CH12,0)+IF(CR13=27,CH13,0)+IF(CR14=27,CH14,0)+IF(CR15=27,CH15,0)+IF(CR16=27,CH16,0)+IF(CR17=27,CH17,0)+IF(CR18=27,CH18,0)+IF(CR19=27,CH19,0)+IF(CR20=27,CH20,0)+IF(CR21=27,CH21,0)+IF(CR22=27,CH22,0)+IF(CR23=27,CH23,0)+IF(CR24=27,CH24,0)+IF(CR25=27,CH25,0)+IF(CR26=27,CH26,0)+IF(CR27=27,CH27,0)+IF(CR28=27,CH28,0)+IF(CR29=27,CH29,0)+IF(CR30=27,CH30,0)+IF(CR31=27,CH31,0)+IF(CR32=27,CH32,0)+IF(CR33=27,CH33,0)+IF(CR34=27,CH34,0)+IF(CR35=27,CH35,0)+IF(CR36=27,CH36,0)+IF(CR37=27,CH37,0)+IF(CR38=27,CH38,0)+IF(CR39=27,CH39,0)+DU36</f>
        <v>#VALUE!</v>
      </c>
      <c r="DU36" s="98" t="e">
        <f>IF(CR40=27,CH40,0)+IF(CR41=27,CH41,0)+IF(CR42=27,CH42,0)+IF(CR43=27,CH43,0)+IF(CR44=27,CH44,0)+IF(CR45=27,CH45,0)+IF(CR46=27,CH46,0)+IF(CR47=27,CH47,0)+IF(CR48=27,CH48,0)+IF(CR49=27,CH49,0)+IF(CR50=27,CH50,0)+IF(CR51=27,CH51,0)+IF(CR52=27,CH52,0)+IF(CR53=27,CH53,0)+IF(CR54=27,CH54,0)+IF(CR55=27,CH55,0)+IF(CR56=27,CH56,0)+IF(CR57=27,CH57,0)+IF(CR58=27,CH58,0)+IF(CR59=27,CH59,0)+IF(CR60=27,CH60,0)+IF(CR61=27,CH61,0)+IF(CR62=27,CH62,0)+IF(CR63=27,CH63,0)+IF(CR64=27,CH64,0)+IF(CR65=27,CH65,0)+IF(CR66=27,CH66,0)+IF(CR67=27,CH67,0)+IF(CR68=27,CH68,0)+IF(CR69=27,CH69,0)</f>
        <v>#VALUE!</v>
      </c>
      <c r="DV36" s="98" t="e">
        <f>IF(CR10=27,CJ10,0)+IF(CR11=27,CJ11,0)+IF(CR12=27,CJ12,0)+IF(CR13=27,CJ13,0)+IF(CR14=27,CJ14,0)+IF(CR15=27,CJ15,0)+IF(CR16=27,CJ16,0)+IF(CR17=27,CJ17,0)+IF(CR18=27,CJ18,0)+IF(CR19=27,CJ19,0)+IF(CR20=27,CJ20,0)+IF(CR21=27,CJ21,0)+IF(CR22=27,CJ22,0)+IF(CR23=27,CJ23,0)+IF(CR24=27,CJ24,0)+IF(CR25=27,CJ25,0)+IF(CR26=27,CJ26,0)+IF(CR27=27,CJ27,0)+IF(CR28=27,CJ28,0)+IF(CR29=27,CJ29,0)+IF(CR30=27,CJ30,0)+IF(CR31=27,CJ31,0)+IF(CR32=27,CJ32,0)+IF(CR33=27,CJ33,0)+IF(CR34=27,CJ34,0)+IF(CR35=27,CJ35,0)+IF(CR36=27,CJ36,0)+IF(CR37=27,CJ37,0)+IF(CR38=27,CJ38,0)+IF(CR39=27,CJ39,0)+DW36</f>
        <v>#VALUE!</v>
      </c>
      <c r="DW36" s="99" t="e">
        <f>IF(CR40=27,CJ40,0)+IF(CR41=27,CJ41,0)+IF(CR42=27,CJ42,0)+IF(CR43=27,CJ43,0)+IF(CR44=27,CJ44,0)+IF(CR45=27,CJ45,0)+IF(CR46=27,CJ46,0)+IF(CR47=27,CJ47,0)+IF(CR48=27,CJ48,0)+IF(CR49=27,CJ49,0)+IF(CR50=27,CJ50,0)+IF(CR51=27,CJ51,0)+IF(CR52=27,CJ52,0)+IF(CR53=27,CJ53,0)+IF(CR54=27,CJ54,0)+IF(CR55=27,CJ55,0)+IF(CR56=27,CJ56,0)+IF(CR57=27,CJ57,0)+IF(CR58=27,CJ58,0)+IF(CR59=27,CJ59,0)+IF(CR60=27,CJ60,0)+IF(CR61=27,CJ61,0)+IF(CR62=27,CJ62,0)+IF(CR63=27,CJ63,0)+IF(CR64=27,CJ64,0)+IF(CR65=27,CJ65,0)+IF(CR66=27,CJ66,0)+IF(CR67=27,CJ67,0)+IF(CR68=27,CJ68,0)+IF(CR69=27,CJ69,0)</f>
        <v>#VALUE!</v>
      </c>
    </row>
    <row r="37" spans="1:127">
      <c r="A37" s="97" t="str">
        <f>[2]DB!A37</f>
        <v>Højgård</v>
      </c>
      <c r="B37" s="1">
        <f>[2]DB!B37</f>
        <v>23</v>
      </c>
      <c r="C37" s="1">
        <f>[2]DB!D37</f>
        <v>0</v>
      </c>
      <c r="D37" s="1">
        <f>IF(OR(Rækker!T31="Disket",I37&gt;5,C37=1),1,0)</f>
        <v>0</v>
      </c>
      <c r="E37" s="1">
        <f>[2]DB!F37</f>
        <v>0</v>
      </c>
      <c r="F37" s="1">
        <f>IF(OR(Rækker!T31="Udmeldt",E37=1),1,0)</f>
        <v>0</v>
      </c>
      <c r="G37" s="1">
        <f>[2]DB!I37</f>
        <v>0</v>
      </c>
      <c r="H37" s="1">
        <f>IF(Rækker!T31="MR",1,0)</f>
        <v>0</v>
      </c>
      <c r="I37" s="1">
        <f t="shared" si="10"/>
        <v>0</v>
      </c>
      <c r="J37" s="1">
        <f>[2]DB!L37</f>
        <v>0</v>
      </c>
      <c r="K37" s="1">
        <f>IF(Rækker!T31="Res",1,0)</f>
        <v>0</v>
      </c>
      <c r="L37" s="1">
        <f t="shared" si="11"/>
        <v>0</v>
      </c>
      <c r="M37" s="1" t="s">
        <v>90</v>
      </c>
      <c r="N37" s="100">
        <f>[2]DB!AZ37</f>
        <v>5</v>
      </c>
      <c r="O37" s="98" t="str">
        <f>[2]DB!BB37</f>
        <v>Tynde</v>
      </c>
      <c r="P37" s="1">
        <f>IF(O37=A31,B31,0)+IF(O37=A32,B32,0)+IF(O37=A33,B33,0)+IF(O37=A34,B34,0)+IF(O37=A35,B35,0)+IF(O37=A36,B36,0)+IF(O37=A37,B37,0)+IF(O37=A38,B38,0)+IF(O37=A39,B39,0)+IF(O37=A40,B40,0)+IF(O37=A41,B41,0)+IF(O37=A42,B42,0)+IF(O37=A43,B43,0)+IF(O37=A44,B44,0)+IF(O37=A45,B45,0)+IF(O37=A46,B46,0)+IF(O37=A47,B47,0)+IF(O37=A48,B48,0)+IF(O37=A49,B49,0)+IF(O37=A50,B50,0)</f>
        <v>56</v>
      </c>
      <c r="Q37" s="1">
        <f>[2]DB!BF37</f>
        <v>0</v>
      </c>
      <c r="R37" s="1">
        <f>IF(O37=A31,D31,0)+IF(O37=A32,D32,0)+IF(O37=A33,D33,0)+IF(O37=A34,D34,0)+IF(O37=A35,D35,0)+IF(O37=A36,D36,0)+IF(O37=A37,D37,0)+IF(O37=A38,D38,0)+IF(O37=A39,D39,0)+IF(O37=A40,D40,0)+IF(O37=A41,D41,0)+IF(O37=A42,D42,0)+IF(O37=A43,D43,0)+IF(O37=A44,D44,0)+IF(O37=A45,D45,0)+IF(O37=A46,D46,0)+IF(O37=A47,D47,0)+IF(O37=A48,D48,0)+IF(O37=A49,D49,0)+IF(O37=A50,D50,0)</f>
        <v>0</v>
      </c>
      <c r="S37" s="1">
        <f>[2]DB!BG37</f>
        <v>0</v>
      </c>
      <c r="T37" s="1">
        <f>IF(O37=A31,F31,0)+IF(O37=A32,F32,0)+IF(O37=A33,F33,0)+IF(O37=A34,F34,0)+IF(O37=A35,F35,0)+IF(O37=A36,F36,0)+IF(O37=A37,F37,0)+IF(O37=A38,F38,0)+IF(O37=A39,F39,0)+IF(O37=A40,F40,0)+IF(O37=A41,F41,0)+IF(O37=A42,F42,0)+IF(O37=A43,F43,0)+IF(O37=A44,F44,0)+IF(O37=A45,F45,0)+IF(O37=A46,F46,0)+IF(O37=A47,F47,0)+IF(O37=A48,F48,0)+IF(O37=A49,F49,0)+IF(O37=A50,F50,0)</f>
        <v>0</v>
      </c>
      <c r="U37" s="1">
        <f>[2]DB!BH37</f>
        <v>0</v>
      </c>
      <c r="V37" s="1">
        <f>IF(O37=A31,H31,0)+IF(O37=A32,H32,0)+IF(O37=A33,H33,0)+IF(O37=A34,H34,0)+IF(O37=A35,H35,0)+IF(O37=A36,H36,0)+IF(O37=A37,H37,0)+IF(O37=A38,H38,0)+IF(O37=A39,H39,0)+IF(O37=A40,H40,0)+IF(O37=A41,H41,0)+IF(O37=A42,H42,0)+IF(O37=A43,H43,0)+IF(O37=A44,H44,0)+IF(O37=A45,H45,0)+IF(O37=A46,H46,0)+IF(O37=A47,H47,0)+IF(O37=A48,H48,0)+IF(O37=A49,H49,0)+IF(O37=A50,H50,0)</f>
        <v>0</v>
      </c>
      <c r="W37" s="1">
        <f t="shared" si="12"/>
        <v>0</v>
      </c>
      <c r="X37" s="1">
        <f>[2]DB!BI37</f>
        <v>1</v>
      </c>
      <c r="Y37" s="1">
        <f>IF(O37=A31,K31,0)+IF(O37=A32,K32,0)+IF(O37=A33,K33,0)+IF(O37=A34,K34,0)+IF(O37=A35,K35,0)+IF(O37=A36,K36,0)+IF(O37=A37,K37,0)+IF(O37=A38,K38,0)+IF(O37=A39,K39,0)+IF(O37=A40,K40,0)+IF(O37=A41,K41,0)+IF(O37=A42,K42,0)+IF(O37=A43,K43,0)+IF(O37=A44,K44,0)+IF(O37=A45,K45,0)+IF(O37=A46,K46,0)+IF(O37=A47,K47,0)+IF(O37=A48,K48,0)+IF(O37=A49,K49,0)+IF(O37=A50,K50,0)</f>
        <v>0</v>
      </c>
      <c r="Z37" s="1">
        <f t="shared" si="13"/>
        <v>1</v>
      </c>
      <c r="AA37" s="1">
        <f>[2]DB!BJ37</f>
        <v>71</v>
      </c>
      <c r="AB37" s="1">
        <f>RANK(AA37,AA31:AA50,0)</f>
        <v>8</v>
      </c>
      <c r="AC37" s="1" t="str">
        <f>'2. Division'!R23</f>
        <v/>
      </c>
      <c r="AD37" s="1" t="e">
        <f t="shared" si="20"/>
        <v>#VALUE!</v>
      </c>
      <c r="AE37" s="1" t="e">
        <f>RANK(AD37,AD31:AD50,0)</f>
        <v>#VALUE!</v>
      </c>
      <c r="AF37" s="1">
        <f>[2]DB!BK37</f>
        <v>26</v>
      </c>
      <c r="AG37" s="1">
        <f>RANK(AF37,AF31:AF50,0)</f>
        <v>11</v>
      </c>
      <c r="AH37" s="1" t="str">
        <f>'2. Division'!R29</f>
        <v/>
      </c>
      <c r="AI37" s="1" t="e">
        <f t="shared" si="21"/>
        <v>#VALUE!</v>
      </c>
      <c r="AJ37" s="1" t="e">
        <f>RANK(AI37,AI31:AI50,0)</f>
        <v>#VALUE!</v>
      </c>
      <c r="AK37" s="1">
        <f>[2]DB!BL37</f>
        <v>97</v>
      </c>
      <c r="AL37" s="1">
        <f>RANK(AK37,AK31:AK50,0)</f>
        <v>4</v>
      </c>
      <c r="AM37" s="1" t="str">
        <f>'2. Division'!R35</f>
        <v/>
      </c>
      <c r="AN37" s="1" t="e">
        <f t="shared" si="22"/>
        <v>#VALUE!</v>
      </c>
      <c r="AO37" s="1" t="e">
        <f>RANK(AN37,AN31:AN50,0)</f>
        <v>#VALUE!</v>
      </c>
      <c r="AP37" s="1">
        <f t="shared" si="23"/>
        <v>23</v>
      </c>
      <c r="AQ37" s="1" t="e">
        <f t="shared" si="24"/>
        <v>#VALUE!</v>
      </c>
      <c r="AR37" s="1">
        <f>[2]DB!BA37</f>
        <v>7</v>
      </c>
      <c r="AS37" s="1" t="e">
        <f>RANK(AQ37,AQ31:AQ50,1)+AT37</f>
        <v>#VALUE!</v>
      </c>
      <c r="AT37" s="1" t="e">
        <f>IF(AQ37=AQ31,IF(AD37=AD31,IF(AI37=AI31,IF(AN37=AN31,0,IF(AN37&lt;AN31,1,0)),IF(AI37&lt;AI31,1,0)),IF(AD37&lt;AD31,1,0)),0)+IF(AQ37=AQ32,IF(AD37=AD32,IF(AI37=AI32,IF(AN37=AN32,0,IF(AN37&lt;AN32,1,0)),IF(AI37&lt;AI32,1,0)),IF(AD37&lt;AD32,1,0)),0)+IF(AQ37=AQ33,IF(AD37=AD33,IF(AI37=AI33,IF(AN37=AN33,0,IF(AN37&lt;AN33,1,0)),IF(AI37&lt;AI33,1,0)),IF(AD37&lt;AD33,1,0)),0)+IF(AQ37=AQ34,IF(AD37=AD34,IF(AI37=AI34,IF(AN37=AN34,0,IF(AN37&lt;AN34,1,0)),IF(AI37&lt;AI34,1,0)),IF(AD37&lt;AD34,1,0)),0)+IF(AQ37=AQ35,IF(AD37=AD35,IF(AI37=AI35,IF(AN37=AN35,0,IF(AN37&lt;AN35,1,0)),IF(AI37&lt;AI35,1,0)),IF(AD37&lt;AD35,1,0)),0)+IF(AQ37=AQ36,IF(AD37=AD36,IF(AI37=AI36,IF(AN37=AN36,0,IF(AN37&lt;AN36,1,0)),IF(AI37&lt;AI36,1,0)),IF(AD37&lt;AD36,1,0)),0)+IF(AQ37=AQ37,IF(AD37=AD37,IF(AI37=AI37,IF(AN37=AN37,0,IF(AN37&lt;AN37,1,0)),IF(AI37&lt;AI37,1,0)),IF(AD37&lt;AD37,1,0)),0)+AU37+AV37</f>
        <v>#VALUE!</v>
      </c>
      <c r="AU37" s="1" t="e">
        <f>IF(AQ37=AQ38,IF(AD37=AD38,IF(AI37=AI38,IF(AN37=AN38,0,IF(AN37&lt;AN38,1,0)),IF(AI37&lt;AI38,1,0)),IF(AD37&lt;AD38,1,0)),0)+IF(AQ37=AQ39,IF(AD37=AD39,IF(AI37=AI39,IF(AN37=AN39,0,IF(AN37&lt;AN39,1,0)),IF(AI37&lt;AI39,1,0)),IF(AD37&lt;AD39,1,0)),0)+IF(AQ37=AQ40,IF(AD37=AD40,IF(AI37=AI40,IF(AN37=AN40,0,IF(AN37&lt;AN40,1,0)),IF(AI37&lt;AI40,1,0)),IF(AD37&lt;AD40,1,0)),0)+IF(AQ37=AQ41,IF(AD37=AD41,IF(AI37=AI41,IF(AN37=AN41,0,IF(AN37&lt;AN41,1,0)),IF(AI37&lt;AI41,1,0)),IF(AD37&lt;AD41,1,0)),0)+IF(AQ37=AQ42,IF(AD37=AD42,IF(AI37=AI42,IF(AN37=AN42,0,IF(AN37&lt;AN42,1,0)),IF(AI37&lt;AI42,1,0)),IF(AD37&lt;AD42,1,0)),0)+IF(AQ37=AQ43,IF(AD37=AD43,IF(AI37=AI43,IF(AN37=AN43,0,IF(AN37&lt;AN43,1,0)),IF(AI37&lt;AI43,1,0)),IF(AD37&lt;AD43,1,0)),0)+IF(AQ37=AQ44,IF(AD37=AD44,IF(AI37=AI44,IF(AN37=AN44,0,IF(AN37&lt;AN44,1,0)),IF(AI37&lt;AI44,1,0)),IF(AD37&lt;AD44,1,0)),0)</f>
        <v>#VALUE!</v>
      </c>
      <c r="AV37" s="1" t="e">
        <f>IF(AQ37=AQ45,IF(AD37=AD45,IF(AI37=AI45,IF(AN37=AN45,0,IF(AN37&lt;AN45,1,0)),IF(AI37&lt;AI45,1,0)),IF(AD37&lt;AD45,1,0)),0)+IF(AQ37=AQ46,IF(AD37=AD46,IF(AI37=AI46,IF(AN37=AN46,0,IF(AN37&lt;AN46,1,0)),IF(AI37&lt;AI46,1,0)),IF(AD37&lt;AD46,1,0)),0)+IF(AQ37=AQ47,IF(AD37=AD47,IF(AI37=AI47,IF(AN37=AN47,0,IF(AN37&lt;AN47,1,0)),IF(AI37&lt;AI47,1,0)),IF(AD37&lt;AD47,1,0)),0)+IF(AQ37=AQ48,IF(AD37=AD48,IF(AI37=AI48,IF(AN37=AN48,0,IF(AN37&lt;AN48,1,0)),IF(AI37&lt;AI48,1,0)),IF(AD37&lt;AD48,1,0)),0)+IF(AQ37=AQ49,IF(AD37=AD49,IF(AI37=AI49,IF(AN37=AN49,0,IF(AN37&lt;AN49,1,0)),IF(AI37&lt;AI49,1,0)),IF(AD37&lt;AD49,1,0)),0)+IF(AQ37=AQ50,IF(AD37=AD50,IF(AI37=AI50,IF(AN37=AN50,0,IF(AN37&lt;AN50,1,0)),IF(AI37&lt;AI50,1,0)),IF(AD37&lt;AD50,1,0)),0)</f>
        <v>#VALUE!</v>
      </c>
      <c r="AW37" s="1" t="e">
        <f>IF(AND(AS37=AS31,P37&gt;P31),1,0)+IF(AND(AS37=AS32,P37&gt;P32),1,0)+IF(AND(AS37=AS33,P37&gt;P33),1,0)+IF(AND(AS37=AS34,P37&gt;P34),1,0)+IF(AND(AS37=AS35,P37&gt;P35),1,0)+IF(AND(AS37=AS36,P37&gt;P36),1,0)+IF(AND(AS37=AS37,P37&gt;P37),1,0)+IF(AND(AS37=AS38,P37&gt;P38),1,0)+IF(AND(AS37=AS39,P37&gt;P39),1,0)+IF(AND(AS37=AS40,P37&gt;P40),1,0)+IF(AND(AS37=AS41,P37&gt;P41),1,0)+IF(AND(AS37=AS42,P37&gt;P42),1,0)+IF(AND(AS37=AS43,P37&gt;P43),1,0)+IF(AND(AS37=AS44,P37&gt;P44),1,0)+IF(AND(AS37=AS45,P37&gt;P45),1,0)+IF(AND(AS37=AS46,P37&gt;P46),1,0)+IF(AND(AS37=AS47,P37&gt;P47),1,0)+IF(AND(AS37=AS48,P37&gt;P48),1,0)+IF(AND(AS37=AS49,P37&gt;P49),1,0)+IF(AND(AS37=AS50,P37&gt;P50),1,0)+AS37</f>
        <v>#VALUE!</v>
      </c>
      <c r="AX37" s="1" t="e">
        <f t="shared" si="16"/>
        <v>#VALUE!</v>
      </c>
      <c r="AY37" s="1" t="e">
        <f>IF(OR(R37=1,T37=1),0,IF(RANK(AX37,AX10:AX71,0)=1,10,IF(RANK(AX37,AX10:AX71,0)=2,5,IF(RANK(AX37,AX10:AX71,0)=3,4,IF(RANK(AX37,AX10:AX71,0)=4,3,IF(RANK(AX37,AX10:AX71,0)=5,2,0))))))</f>
        <v>#VALUE!</v>
      </c>
      <c r="AZ37" s="100" t="e">
        <f>IF(AW31=7,AR31,0)+IF(AW32=7,AR32,0)+IF(AW33=7,AR33,0)+IF(AW34=7,AR34,0)+IF(AW35=7,AR35,0)+IF(AW36=7,AR36,0)+IF(AW37=7,AR37,0)+IF(AW38=7,AR38,0)+IF(AW39=7,AR39,0)+IF(AW40=7,AR40,0)+IF(AW41=7,AR41,0)+IF(AW42=7,AR42,0)+IF(AW43=7,AR43,0)+IF(AW44=7,AR44,0)+IF(AW45=7,AR45,0)+IF(AW46=7,AR46,0)+IF(AW47=7,AR47,0)+IF(AW48=7,AR48,0)+IF(AW49=7,AR49,0)+IF(AW50=7,AR50,0)</f>
        <v>#VALUE!</v>
      </c>
      <c r="BA37" s="98" t="e">
        <f>IF(AW31=7,AS31,0)+IF(AW32=7,AS32,0)+IF(AW33=7,AS33,0)+IF(AW34=7,AS34,0)+IF(AW35=7,AS35,0)+IF(AW36=7,AS36,0)+IF(AW37=7,AS37,0)+IF(AW38=7,AS38,0)+IF(AW39=7,AS39,0)+IF(AW40=7,AS40,0)+IF(AW41=7,AS41,0)+IF(AW42=7,AS42,0)+IF(AW43=7,AS43,0)+IF(AW44=7,AS44,0)+IF(AW45=7,AS45,0)+IF(AW46=7,AS46,0)+IF(AW47=7,AS47,0)+IF(AW48=7,AS48,0)+IF(AW49=7,AS49,0)+IF(AW50=7,AS50,0)</f>
        <v>#VALUE!</v>
      </c>
      <c r="BB37" s="98" t="e">
        <f>IF(AW31=7,O31,IF(AW32=7,O32,IF(AW33=7,O33,IF(AW34=7,O34,IF(AW35=7,O35,IF(AW36=7,O36,IF(AW37=7,O37,BC37)))))))</f>
        <v>#VALUE!</v>
      </c>
      <c r="BC37" s="98" t="e">
        <f>IF(AW38=7,O38,IF(AW39=7,O39,IF(AW40=7,O40,IF(AW41=7,O41,IF(AW42=7,O42,IF(AW43=7,O43,IF(AW44=7,O44,BD37)))))))</f>
        <v>#VALUE!</v>
      </c>
      <c r="BD37" s="98" t="e">
        <f>IF(AW45=7,O45,IF(AW46=7,O46,IF(AW47=7,O47,IF(AW48=7,O48,IF(AW49=7,O49,IF(AW50=7,O50,""))))))</f>
        <v>#VALUE!</v>
      </c>
      <c r="BE37" s="98" t="e">
        <f>IF(AW31=7,P31,0)+IF(AW32=7,P32,0)+IF(AW33=7,P33,0)+IF(AW34=7,P34,0)+IF(AW35=7,P35,0)+IF(AW36=7,P36,0)+IF(AW37=7,P37,0)+IF(AW38=7,P38,0)+IF(AW39=7,P39,0)+IF(AW40=7,P40,0)+IF(AW41=7,P41,0)+IF(AW42=7,P42,0)+IF(AW43=7,P43,0)+IF(AW44=7,P44,0)+IF(AW45=7,P45,0)+IF(AW46=7,P46,0)+IF(AW47=7,P47,0)+IF(AW48=7,P48,0)+IF(AW49=7,P49,0)+IF(AW50=7,P50,0)</f>
        <v>#VALUE!</v>
      </c>
      <c r="BF37" s="98" t="e">
        <f>IF(AW31=7,R31,0)+IF(AW32=7,R32,0)+IF(AW33=7,R33,0)+IF(AW34=7,R34,0)+IF(AW35=7,R35,0)+IF(AW36=7,R36,0)+IF(AW37=7,R37,0)+IF(AW38=7,R38,0)+IF(AW39=7,R39,0)+IF(AW40=7,R40,0)+IF(AW41=7,R41,0)+IF(AW42=7,R42,0)+IF(AW43=7,R43,0)+IF(AW44=7,R44,0)+IF(AW45=7,R45,0)+IF(AW46=7,R46,0)+IF(AW47=7,R47,0)+IF(AW48=7,R48,0)+IF(AW49=7,R49,0)+IF(AW50=7,R50,0)</f>
        <v>#VALUE!</v>
      </c>
      <c r="BG37" s="98" t="e">
        <f>IF(AW31=7,T31,0)+IF(AW32=7,T32,0)+IF(AW33=7,T33,0)+IF(AW34=7,T34,0)+IF(AW35=7,T35,0)+IF(AW36=7,T36,0)+IF(AW37=7,T37,0)+IF(AW38=7,T38,0)+IF(AW39=7,T39,0)+IF(AW40=7,T40,0)+IF(AW41=7,T41,0)+IF(AW42=7,T42,0)+IF(AW43=7,T43,0)+IF(AW44=7,T44,0)+IF(AW45=7,T45,0)+IF(AW46=7,T46,0)+IF(AW47=7,T47,0)+IF(AW48=7,T48,0)+IF(AW49=7,T49,0)+IF(AW50=7,T50,0)</f>
        <v>#VALUE!</v>
      </c>
      <c r="BH37" s="98" t="e">
        <f>IF(AW31=7,W31,0)+IF(AW32=7,W32,0)+IF(AW33=7,W33,0)+IF(AW34=7,W34,0)+IF(AW35=7,W35,0)+IF(AW36=7,W36,0)+IF(AW37=7,W37,0)+IF(AW38=7,W38,0)+IF(AW39=7,W39,0)+IF(AW40=7,W40,0)+IF(AW41=7,W41,0)+IF(AW42=7,W42,0)+IF(AW43=7,W43,0)+IF(AW44=7,W44,0)+IF(AW45=7,W45,0)+IF(AW46=7,W46,0)+IF(AW47=7,W47,0)+IF(AW48=7,W48,0)+IF(AW49=7,W49,0)+IF(AW50=7,W50,0)</f>
        <v>#VALUE!</v>
      </c>
      <c r="BI37" s="98" t="e">
        <f>IF(AW31=7,Z31,0)+IF(AW32=7,Z32,0)+IF(AW33=7,Z33,0)+IF(AW34=7,Z34,0)+IF(AW35=7,Z35,0)+IF(AW36=7,Z36,0)+IF(AW37=7,Z37,0)+IF(AW38=7,Z38,0)+IF(AW39=7,Z39,0)+IF(AW40=7,Z40,0)+IF(AW41=7,Z41,0)+IF(AW42=7,Z42,0)+IF(AW43=7,Z43,0)+IF(AW44=7,Z44,0)+IF(AW45=7,Z45,0)+IF(AW46=7,Z46,0)+IF(AW47=7,Z47,0)+IF(AW48=7,Z48,0)+IF(AW49=7,Z49,0)+IF(AW50=7,Z50,0)</f>
        <v>#VALUE!</v>
      </c>
      <c r="BJ37" s="98" t="e">
        <f>IF(AW31=7,AD31,0)+IF(AW32=7,AD32,0)+IF(AW33=7,AD33,0)+IF(AW34=7,AD34,0)+IF(AW35=7,AD35,0)+IF(AW36=7,AD36,0)+IF(AW37=7,AD37,0)+IF(AW38=7,AD38,0)+IF(AW39=7,AD39,0)+IF(AW40=7,AD40,0)+IF(AW41=7,AD41,0)+IF(AW42=7,AD42,0)+IF(AW43=7,AD43,0)+IF(AW44=7,AD44,0)+IF(AW45=7,AD45,0)+IF(AW46=7,AD46,0)+IF(AW47=7,AD47,0)+IF(AW48=7,AD48,0)+IF(AW49=7,AD49,0)+IF(AW50=7,AD50,0)</f>
        <v>#VALUE!</v>
      </c>
      <c r="BK37" s="98" t="e">
        <f>IF(AW31=7,AI31,0)+IF(AW32=7,AI32,0)+IF(AW33=7,AI33,0)+IF(AW34=7,AI34,0)+IF(AW35=7,AI35,0)+IF(AW36=7,AI36,0)+IF(AW37=7,AI37,0)+IF(AW38=7,AI38,0)+IF(AW39=7,AI39,0)+IF(AW40=7,AI40,0)+IF(AW41=7,AI41,0)+IF(AW42=7,AI42,0)+IF(AW43=7,AI43,0)+IF(AW44=7,AI44,0)+IF(AW45=7,AI45,0)+IF(AW46=7,AI46,0)+IF(AW47=7,AI47,0)+IF(AW48=7,AI48,0)+IF(AW49=7,AI49,0)+IF(AW50=7,AI50,0)</f>
        <v>#VALUE!</v>
      </c>
      <c r="BL37" s="99" t="e">
        <f>IF(AW31=7,AN31,0)+IF(AW32=7,AN32,0)+IF(AW33=7,AN33,0)+IF(AW34=7,AN34,0)+IF(AW35=7,AN35,0)+IF(AW36=7,AN36,0)+IF(AW37=7,AN37,0)+IF(AW38=7,AN38,0)+IF(AW39=7,AN39,0)+IF(AW40=7,AN40,0)+IF(AW41=7,AN41,0)+IF(AW42=7,AN42,0)+IF(AW43=7,AN43,0)+IF(AW44=7,AN44,0)+IF(AW45=7,AN45,0)+IF(AW46=7,AN46,0)+IF(AW47=7,AN47,0)+IF(AW48=7,AN48,0)+IF(AW49=7,AN49,0)+IF(AW50=7,AN50,0)</f>
        <v>#VALUE!</v>
      </c>
      <c r="BM37" s="98" t="str">
        <f>[2]DB!CX37</f>
        <v>Culopip</v>
      </c>
      <c r="BN37" s="98">
        <f>IF(BM37=O10,P10,0)+IF(BM37=O11,P11,0)+IF(BM37=O12,P12,0)+IF(BM37=O13,P13,0)+IF(BM37=O14,P14,0)+IF(BM37=O15,P15,0)+IF(BM37=O16,P16,0)+IF(BM37=O17,P17,0)+IF(BM37=O18,P18,0)+IF(BM37=O19,P19,0)+IF(BM37=O20,P20,0)+IF(BM37=O21,P21,0)+IF(BM37=O22,P22,0)+IF(BM37=O23,P23,0)+IF(BM37=O24,P24,0)+IF(BM37=O25,P25,0)+IF(BM37=O26,P26,0)+IF(BM37=O27,P27,0)+IF(BM37=O28,P28,0)+IF(BM37=O29,P29,0)+IF(BM37=O31,P31,0)+IF(BM37=O32,P32,0)+IF(BM37=O33,P33,0)+IF(BM37=O34,P34,0)+IF(BM37=O35,P35,0)+IF(BM37=O36,P36,0)+IF(BM37=O37,P37,0)+IF(BM37=O38,P38,0)+IF(BM37=O39,P39,0)+IF(BM37=O40,P40,0)+BO37</f>
        <v>10</v>
      </c>
      <c r="BO37" s="98">
        <f>IF(BM37=O41,P41,0)+IF(BM37=O42,P42,0)+IF(BM37=O43,P43,0)+IF(BM37=O44,P44,0)+IF(BM37=O45,P45,0)+IF(BM37=O46,P46,0)+IF(BM37=O47,P47,0)+IF(BM37=O48,P48,0)+IF(BM37=O49,P49,0)+IF(BM37=O50,P50,0)+IF(BM37=O52,P52,0)+IF(BM37=O53,P53,0)+IF(BM37=O54,P54,0)+IF(BM37=O55,P55,0)+IF(BM37=O56,P56,0)+IF(BM37=O57,P57,0)+IF(BM37=O58,P58,0)+IF(BM37=O59,P59,0)+IF(BM37=O60,P60,0)+IF(BM37=O61,P61,0)+IF(BM37=O62,P62,0)+IF(BM37=O63,P63,0)+IF(BM37=O64,P64,0)+IF(BM37=O65,P65,0)+IF(BM37=O66,P66,0)+IF(BM37=O67,P67,0)+IF(BM37=O68,P68,0)+IF(BM37=O69,P69,0)+IF(BM37=O70,P70,0)+IF(BM37=O71,P71,0)</f>
        <v>0</v>
      </c>
      <c r="BP37" s="98">
        <f>[2]DB!DF37</f>
        <v>0</v>
      </c>
      <c r="BQ37" s="98">
        <f>IF(BM37=O10,R10,0)+IF(BM37=O11,R11,0)+IF(BM37=O12,R12,0)+IF(BM37=O13,R13,0)+IF(BM37=O14,R14,0)+IF(BM37=O15,R15,0)+IF(BM37=O16,R16,0)+IF(BM37=O17,R17,0)+IF(BM37=O18,R18,0)+IF(BM37=O19,R19,0)+IF(BM37=O20,R20,0)+IF(BM37=O21,R21,0)+IF(BM37=O22,R22,0)+IF(BM37=O23,R23,0)+IF(BM37=O24,R24,0)+IF(BM37=O25,R25,0)+IF(BM37=O26,R26,0)+IF(BM37=O27,R27,0)+IF(BM37=O28,R28,0)+IF(BM37=O29,R29,0)+IF(BM37=O31,R31,0)+IF(BM37=O32,R32,0)+IF(BM37=O33,R33,0)+IF(BM37=O34,R34,0)+IF(BM37=O35,R35,0)+IF(BM37=O36,R36,0)+IF(BM37=O37,R37,0)+IF(BM37=O38,R38,0)+IF(BM37=O39,R39,0)+IF(BM37=O40,R40,0)+BR37</f>
        <v>0</v>
      </c>
      <c r="BR37" s="98">
        <f>IF(BM37=O41,R41,0)+IF(BM37=O42,R42,0)+IF(BM37=O43,R43,0)+IF(BM37=O44,R44,0)+IF(BM37=O45,R45,0)+IF(BM37=O46,R46,0)+IF(BM37=O47,R47,0)+IF(BM37=O48,R48,0)+IF(BM37=O49,R49,0)+IF(BM37=O50,R50,0)+IF(BM37=O52,R52,0)+IF(BM37=O53,R53,0)+IF(BM37=O54,R54,0)+IF(BM37=O55,R55,0)+IF(BM37=O56,R56,0)+IF(BM37=O57,R57,0)+IF(BM37=O58,R58,0)+IF(BM37=O59,R59,0)+IF(BM37=O60,R60,0)+IF(BM37=O61,R61,0)+IF(BM37=O62,R62,0)+IF(BM37=O63,R63,0)+IF(BM37=O64,R64,0)+IF(BM37=O65,R65,0)+IF(BM37=O66,R66,0)+IF(BM37=O67,R67,0)+IF(BM37=O68,R68,0)+IF(BM37=O69,R69,0)+IF(BM37=O70,R70,0)+IF(BM37=O71,R71,0)</f>
        <v>0</v>
      </c>
      <c r="BS37" s="98">
        <v>0</v>
      </c>
      <c r="BT37" s="98">
        <f>IF(BM37=O10,T10,0)+IF(BM37=O11,T11,0)+IF(BM37=O12,T12,0)+IF(BM37=O13,T13,0)+IF(BM37=O14,T14,0)+IF(BM37=O15,T15,0)+IF(BM37=O16,T16,0)+IF(BM37=O17,T17,0)+IF(BM37=O18,T18,0)+IF(BM37=O19,T19,0)+IF(BM37=O20,T20,0)+IF(BM37=O21,T21,0)+IF(BM37=O22,T22,0)+IF(BM37=O23,T23,0)+IF(BM37=O24,T24,0)+IF(BM37=O25,T25,0)+IF(BM37=O26,T26,0)+IF(BM37=O27,T27,0)+IF(BM37=O28,T28,0)+IF(BM37=O29,T29,0)+IF(BM37=O31,T31,0)+IF(BM37=O32,T32,0)+IF(BM37=O33,T33,0)+IF(BM37=O34,T34,0)+IF(BM37=O35,T35,0)+IF(BM37=O36,T36,0)+IF(BM37=O37,T37,0)+IF(BM37=O38,T38,0)+IF(BM37=O39,T39,0)+IF(BM37=O40,T40,0)+BU37</f>
        <v>0</v>
      </c>
      <c r="BU37" s="98">
        <f>IF(BM37=O41,T41,0)+IF(BM37=O42,T42,0)+IF(BM37=O43,T43,0)+IF(BM37=O44,T44,0)+IF(BM37=O45,T45,0)+IF(BM37=O46,T46,0)+IF(BM37=O47,T47,0)+IF(BM37=O48,T48,0)+IF(BM37=O49,T49,0)+IF(BM37=O50,T50,0)+IF(BM37=O52,T52,0)+IF(BM37=O53,T53,0)+IF(BM37=O54,T54,0)+IF(BM37=O55,T55,0)+IF(BM37=O56,T56,0)+IF(BM37=O57,T57,0)+IF(BM37=O58,T58,0)+IF(BM37=O59,T59,0)+IF(BM37=O60,T60,0)+IF(BM37=O61,T61,0)+IF(BM37=O62,T62,0)+IF(BM37=O63,T63,0)+IF(BM37=O64,T64,0)+IF(BM37=O65,T65,0)+IF(BM37=O66,T66,0)+IF(BM37=O67,T67,0)+IF(BM37=O68,T68,0)+IF(BM37=O69,T69,0)+IF(BM37=O70,T70,0)+IF(BM37=O71,T71,0)</f>
        <v>0</v>
      </c>
      <c r="BV37" s="98">
        <f>[2]DB!DJ37</f>
        <v>0</v>
      </c>
      <c r="BW37" s="98" t="e">
        <f>IF(AND(BQ37=0,BT37=0),IF(BM37=O10,AY10,0)+IF(BM37=O11,AY11,0)+IF(BM37=O12,AY12,0)+IF(BM37=O13,AY13,0)+IF(BM37=O14,AY14,0)+IF(BM37=O15,AY15,0)+IF(BM37=O16,AY16,0)+IF(BM37=O17,AY17,0)+IF(BM37=O18,AY18,0)+IF(BM37=O19,AY19,0)+IF(BM37=O20,AY20,0)+IF(BM37=O21,AY21,0)+IF(BM37=O22,AY22,0)+IF(BM37=O23,AY23,0)+IF(BM37=O24,AY24,0)+IF(BM37=O25,AY25,0)+IF(BM37=O26,AY26,0)+IF(BM37=O27,AY27,0)+IF(BM37=O28,AY28,0)+IF(BM37=O29,AY29,0)+IF(BM37=O31,AY31,0)+IF(BM37=O32,AY32,0)+IF(BM37=O33,AY33,0)+IF(BM37=O34,AY34,0)+IF(BM37=O35,AY35,0)+IF(BM37=O36,AY36,0)+IF(BM37=O37,AY37,0)+IF(BM37=O38,AY38,0)+IF(BM37=O39,AY39,0)+IF(BM37=O40,AY40,0)+BX37,0)</f>
        <v>#VALUE!</v>
      </c>
      <c r="BX37" s="98">
        <f>IF(BM37=O41,AY41,0)+IF(BM37=O42,AY42,0)+IF(BM37=O43,AY43,0)+IF(BM37=O44,AY44,0)+IF(BM37=O45,AY45,0)+IF(BM37=O46,AY46,0)+IF(BM37=O47,AY47,0)+IF(BM37=O48,AY48,0)+IF(BM37=O49,AY49,0)+IF(BM37=O50,AY50,0)+IF(BM37=O52,AY52,0)+IF(BM37=O53,AY53,0)+IF(BM37=O54,AY54,0)+IF(BM37=O55,AY55,0)+IF(BM37=O56,AY56,0)+IF(BM37=O57,AY57,0)+IF(BM37=O58,AY58,0)+IF(BM37=O59,AY59,0)+IF(BM37=O60,AY60,0)+IF(BM37=O61,AY61,0)+IF(BM37=O62,AY62,0)+IF(BM37=O63,AY63,0)+IF(BM37=O64,AY64,0)+IF(BM37=O65,AY65,0)+IF(BM37=O66,AY66,0)+IF(BM37=O67,AY67,0)+IF(BM37=O68,AY68,0)+IF(BM37=O69,AY69,0)+IF(BM37=O70,AY70,0)+IF(BM37=O71,AY71,0)</f>
        <v>0</v>
      </c>
      <c r="BY37" s="98">
        <f>[2]DB!DL37</f>
        <v>0</v>
      </c>
      <c r="BZ37" s="98" t="e">
        <f t="shared" si="4"/>
        <v>#VALUE!</v>
      </c>
      <c r="CA37" s="98">
        <f>[2]DB!DN37</f>
        <v>0</v>
      </c>
      <c r="CB37" s="98" t="e">
        <f t="shared" si="5"/>
        <v>#VALUE!</v>
      </c>
      <c r="CC37" s="98">
        <f>[2]DB!DP37</f>
        <v>1</v>
      </c>
      <c r="CD37" s="98" t="e">
        <f t="shared" si="6"/>
        <v>#VALUE!</v>
      </c>
      <c r="CE37" s="98">
        <f>[2]DB!DR37</f>
        <v>2</v>
      </c>
      <c r="CF37" s="98" t="e">
        <f t="shared" si="7"/>
        <v>#VALUE!</v>
      </c>
      <c r="CG37" s="98">
        <f>[2]DB!DT37</f>
        <v>0</v>
      </c>
      <c r="CH37" s="98" t="e">
        <f t="shared" si="8"/>
        <v>#VALUE!</v>
      </c>
      <c r="CI37" s="98">
        <f>[2]DB!DV37</f>
        <v>10</v>
      </c>
      <c r="CJ37" s="98" t="e">
        <f t="shared" si="17"/>
        <v>#VALUE!</v>
      </c>
      <c r="CK37" s="98" t="e">
        <f t="shared" si="18"/>
        <v>#VALUE!</v>
      </c>
      <c r="CL37" s="98" t="e">
        <f>RANK(CJ37,CJ10:CJ69,0)</f>
        <v>#VALUE!</v>
      </c>
      <c r="CM37" s="98" t="e">
        <f>IF(AND(CL37=CL10,CK37&lt;CK10),1,0)+IF(AND(CL37=CL11,CK37&lt;CK11),1,0)+IF(AND(CL37=CL12,CK37&lt;CK12),1,0)+IF(AND(CL37=CL13,CK37&lt;CK13),1,0)+IF(AND(CL37=CL14,CK37&lt;CK14),1,0)+IF(AND(CL37=CL15,CK37&lt;CK15),1,0)+IF(AND(CL37=CL16,CK37&lt;CK16),1,0)+IF(AND(CL37=CL17,CK37&lt;CK17),1,0)+IF(AND(CL37=CL18,CK37&lt;CK18),1,0)+IF(AND(CL37=CL19,CK37&lt;CK19),1,0)+IF(AND(CL37=CL20,CK37&lt;CK20),1,0)+IF(AND(CL37=CL21,CK37&lt;CK21),1,0)+IF(AND(CL37=CL22,CK37&lt;CK22),1,0)+IF(AND(CL37=CL23,CK37&lt;CK23),1,0)+IF(AND(CL37=CL24,CK37&lt;CK24),1,0)+IF(AND(CL37=CL25,CK37&lt;CK25),1,0)+IF(AND(CL37=CL26,CK37&lt;CK26),1,0)+IF(AND(CL37=CL27,CK37&lt;CK27),1,0)+IF(AND(CL37=CL28,CK37&lt;CK28),1,0)+IF(AND(CL37=CL29,CK37&lt;CK29),1,0)+CN37+CO37</f>
        <v>#VALUE!</v>
      </c>
      <c r="CN37" s="98" t="e">
        <f>IF(AND(CL37=CL30,CK37&lt;CK30),1,0)+IF(AND(CL37=CL31,CK37&lt;CK31),1,0)+IF(AND(CL37=CL32,CK37&lt;CK32),1,0)+IF(AND(CL37=CL33,CK37&lt;CK33),1,0)+IF(AND(CL37=CL34,CK37&lt;CK34),1,0)+IF(AND(CL37=CL35,CK37&lt;CK35),1,0)+IF(AND(CL37=CL36,CK37&lt;CK36),1,0)+IF(AND(CL37=CL37,CK37&lt;CK37),1,0)+IF(AND(CL37=CL38,CK37&lt;CK38),1,0)+IF(AND(CL37=CL39,CK37&lt;CK39),1,0)+IF(AND(CL37=CL40,CK37&lt;CK40),1,0)+IF(AND(CL37=CL41,CK37&lt;CK41),1,0)+IF(AND(CL37=CL42,CK37&lt;CK42),1,0)+IF(AND(CL37=CL43,CK37&lt;CK43),1,0)+IF(AND(CL37=CL44,CK37&lt;CK44),1,0)+IF(AND(CL37=CL45,CK37&lt;CK45),1,0)+IF(AND(CL37=CL46,CK37&lt;CK46),1,0)+IF(AND(CL37=CL47,CK37&lt;CK47),1,0)+IF(AND(CL37=CL48,CK37&lt;CK48),1,0)+IF(AND(CL37=CL49,CK37&lt;CK49),1,0)</f>
        <v>#VALUE!</v>
      </c>
      <c r="CO37" s="98" t="e">
        <f>IF(AND(CL37=CL50,CK37&lt;CK50),1,0)+IF(AND(CL37=CL51,CK37&lt;CK51),1,0)+IF(AND(CL37=CL52,CK37&lt;CK52),1,0)+IF(AND(CL37=CL53,CK37&lt;CK53),1,0)+IF(AND(CL37=CL54,CK37&lt;CK54),1,0)+IF(AND(CL37=CL55,CK37&lt;CK55),1,0)+IF(AND(CL37=CL56,CK37&lt;CK56),1,0)+IF(AND(CL37=CL57,CK37&lt;CK57),1,0)+IF(AND(CL37=CL58,CK37&lt;CK58),1,0)+IF(AND(CL37=CL59,CK37&lt;CK59),1,0)+IF(AND(CL37=CL60,CK37&lt;CK60),1,0)+IF(AND(CL37=CL61,CK37&lt;CK61),1,0)+IF(AND(CL37=CL62,CK37&lt;CK62),1,0)+IF(AND(CL37=CL63,CK37&lt;CK63),1,0)+IF(AND(CL37=CL64,CK37&lt;CK64),1,0)+IF(AND(CL37=CL65,CK37&lt;CK65),1,0)+IF(AND(CL37=CL66,CK37&lt;CK66),1,0)+IF(AND(CL37=CL67,CK37&lt;CK67),1,0)+IF(AND(CL37=CL68,CK37&lt;CK68),1,0)+IF(AND(CL37=CL69,CK37&lt;CK69),1,0)</f>
        <v>#VALUE!</v>
      </c>
      <c r="CP37" s="98">
        <f>[2]DB!CV37</f>
        <v>28</v>
      </c>
      <c r="CQ37" s="98" t="e">
        <f t="shared" si="9"/>
        <v>#VALUE!</v>
      </c>
      <c r="CR37" s="98" t="e">
        <f t="shared" si="19"/>
        <v>#VALUE!</v>
      </c>
      <c r="CS37" s="98" t="e">
        <f>IF(AND(CQ37=CQ10,BN37&gt;BN10),1,0)+IF(AND(CQ37=CQ11,BN37&gt;BN11),1,0)+IF(AND(CQ37=CQ12,BN37&gt;BN12),1,0)+IF(AND(CQ37=CQ13,BN37&gt;BN13),1,0)+IF(AND(CQ37=CQ14,BN37&gt;BN14),1,0)+IF(AND(CQ37=CQ15,BN37&gt;BN15),1,0)+IF(AND(CQ37=CQ16,BN37&gt;BN16),1,0)+IF(AND(CQ37=CQ17,BN37&gt;BN17),1,0)+IF(AND(CQ37=CQ18,BN37&gt;BN18),1,0)+IF(AND(CQ37=CQ19,BN37&gt;BN19),1,0)+IF(AND(CQ37=CQ20,BN37&gt;BN20),1,0)+IF(AND(CQ37=CQ21,BN37&gt;BN21),1,0)+IF(AND(CQ37=CQ22,BN37&gt;BN22),1,0)+IF(AND(CQ37=CQ23,BN37&gt;BN23),1,0)+IF(AND(CQ37=CQ24,BN37&gt;BN24),1,0)+IF(AND(CQ37=CQ25,BN37&gt;BN25),1,0)+IF(AND(CQ37=CQ26,BN37&gt;BN26),1,0)+IF(AND(CQ37=CQ27,BN37&gt;BN27),1,0)+IF(AND(CQ37=CQ28,BN37&gt;BN28),1,0)+IF(AND(CQ37=CQ29,BN37&gt;BN29),1,0)+CT37+CU37</f>
        <v>#VALUE!</v>
      </c>
      <c r="CT37" s="98" t="e">
        <f>IF(AND(CQ37=CQ30,BN37&gt;BN30),1,0)+IF(AND(CQ37=CQ31,BN37&gt;BN31),1,0)+IF(AND(CQ37=CQ32,BN37&gt;BN32),1,0)+IF(AND(CQ37=CQ33,BN37&gt;BN33),1,0)+IF(AND(CQ37=CQ34,BN37&gt;BN34),1,0)+IF(AND(CQ37=CQ35,BN37&gt;BN35),1,0)+IF(AND(CQ37=CQ36,BN37&gt;BN36),1,0)+IF(AND(CQ37=CQ37,BN37&gt;BN37),1,0)+IF(AND(CQ37=CQ38,BN37&gt;BN38),1,0)+IF(AND(CQ37=CQ39,BN37&gt;BN39),1,0)+IF(AND(CQ37=CQ40,BN37&gt;BN40),1,0)+IF(AND(CQ37=CQ41,BN37&gt;BN41),1,0)+IF(AND(CQ37=CQ42,BN37&gt;BN42),1,0)+IF(AND(CQ37=CQ43,BN37&gt;BN43),1,0)+IF(AND(CQ37=CQ44,BN37&gt;BN44),1,0)+IF(AND(CQ37=CQ45,BN37&gt;BN45),1,0)+IF(AND(CQ37=CQ46,BN37&gt;BN46),1,0)+IF(AND(CQ37=CQ47,BN37&gt;BN47),1,0)+IF(AND(CQ37=CQ48,BN37&gt;BN48),1,0)+IF(AND(CQ37=CQ49,BN37&gt;BN49),1,0)</f>
        <v>#VALUE!</v>
      </c>
      <c r="CU37" s="99" t="e">
        <f>IF(AND(CQ37=CQ50,BN37&gt;BN50),1,0)+IF(AND(CQ37=CQ51,BN37&gt;BN51),1,0)+IF(AND(CQ37=CQ52,BN37&gt;BN52),1,0)+IF(AND(CQ37=CQ53,BN37&gt;BN53),1,0)+IF(AND(CQ37=CQ54,BN37&gt;BN54),1,0)+IF(AND(CQ37=CQ55,BN37&gt;BN55),1,0)+IF(AND(CQ37=CQ56,BN37&gt;BN56),1,0)+IF(AND(CQ37=CQ57,BN37&gt;BN57),1,0)+IF(AND(CQ37=CQ58,BN37&gt;BN58),1,0)+IF(AND(CQ37=CQ59,BN37&gt;BN59),1,0)+IF(AND(CQ37=CQ60,BN37&gt;BN60),1,0)+IF(AND(CQ37=CQ61,BN37&gt;BN61),1,0)+IF(AND(CQ37=CQ62,BN37&gt;BN62),1,0)+IF(AND(CQ37=CQ63,BN37&gt;BN63),1,0)+IF(AND(CQ37=CQ64,BN37&gt;BN64),1,0)+IF(AND(CQ37=CQ65,BN37&gt;BN65),1,0)+IF(AND(CQ37=CQ66,BN37&gt;BN66),1,0)+IF(AND(CQ37=CQ67,BN37&gt;BN67),1,0)+IF(AND(CQ37=CQ68,BN37&gt;BN68),1,0)+IF(AND(CQ37=CQ69,BN37&gt;BN69),1,0)</f>
        <v>#VALUE!</v>
      </c>
      <c r="CV37" s="100" t="e">
        <f>IF(CR10=28,CQ10,0)+IF(CR11=28,CQ11,0)+IF(CR12=28,CQ12,0)+IF(CR13=28,CQ13,0)+IF(CR14=28,CQ14,0)+IF(CR15=28,CQ15,0)+IF(CR16=28,CQ16,0)+IF(CR17=28,CQ17,0)+IF(CR18=28,CQ18,0)+IF(CR19=28,CQ19,0)+IF(CR20=28,CQ20,0)+IF(CR21=28,CQ21,0)+IF(CR22=28,CQ22,0)+IF(CR23=28,CQ23,0)+IF(CR24=28,CQ24,0)+IF(CR25=28,CQ25,0)+IF(CR26=28,CQ26,0)+IF(CR27=28,CQ27,0)+IF(CR28=28,CQ28,0)+IF(CR29=28,CQ29,0)+IF(CR30=28,CQ30,0)+IF(CR31=28,CQ31,0)+IF(CR32=28,CQ32,0)+IF(CR33=28,CQ33,0)+IF(CR34=28,CQ34,0)+IF(CR35=28,CQ35,0)+IF(CR36=28,CQ36,0)+IF(CR37=28,CQ37,0)+IF(CR38=28,CQ38,0)+IF(CR39=28,CQ39,0)+CW37</f>
        <v>#VALUE!</v>
      </c>
      <c r="CW37" s="98" t="e">
        <f>IF(CR40=28,CQ40,0)+IF(CR41=28,CQ41,0)+IF(CR42=28,CQ42,0)+IF(CR43=28,CQ43,0)+IF(CR44=28,CQ44,0)+IF(CR45=28,CQ45,0)+IF(CR46=28,CQ46,0)+IF(CR47=28,CQ47,0)+IF(CR48=28,CQ48,0)+IF(CR49=28,CQ49,0)+IF(CR50=28,CQ50,0)+IF(CR51=28,CQ51,0)+IF(CR52=28,CQ52,0)+IF(CR53=28,CQ53,0)+IF(CR54=28,CQ54,0)+IF(CR55=28,CQ55,0)+IF(CR56=28,CQ56,0)+IF(CR57=28,CQ57,0)+IF(CR58=28,CQ58,0)+IF(CR59=28,CQ59,0)+IF(CR60=28,CQ60,0)+IF(CR61=28,CQ61,0)+IF(CR62=28,CQ62,0)+IF(CR63=28,CQ63,0)+IF(CR64=28,CQ64,0)+IF(CR65=28,CQ65,0)+IF(CR66=28,CQ66,0)+IF(CR67=28,CQ67,0)+IF(CR68=28,CQ68,0)+IF(CR69=28,CQ69,0)</f>
        <v>#VALUE!</v>
      </c>
      <c r="CX37" s="98" t="e">
        <f>IF(CR10=28,BM10,IF(CR11=28,BM11,IF(CR12=28,BM12,IF(CR13=28,BM13,IF(CR14=28,BM14,IF(CR15=28,BM15,IF(CR16=28,BM16,IF(CR17=28,BM17,CY37))))))))</f>
        <v>#VALUE!</v>
      </c>
      <c r="CY37" s="98" t="e">
        <f>IF(CR18=28,BM18,IF(CR19=28,BM19,IF(CR20=28,BM20,IF(CR21=28,BM21,IF(CR22=28,BM22,IF(CR23=28,BM23,IF(CR24=28,BM24,IF(CR25=28,BM25,CZ37))))))))</f>
        <v>#VALUE!</v>
      </c>
      <c r="CZ37" s="98" t="e">
        <f>IF(CR26=28,BM26,IF(CR27=28,BM27,IF(CR28=28,BM28,IF(CR29=28,BM29,IF(CR30=28,BM30,IF(CR31=28,BM31,IF(CR32=28,BM32,IF(CR33=28,BM33,DA37))))))))</f>
        <v>#VALUE!</v>
      </c>
      <c r="DA37" s="98" t="e">
        <f>IF(CR34=28,BM34,IF(CR35=28,BM35,IF(CR36=28,BM36,IF(CR37=28,BM37,IF(CR38=28,BM38,IF(CR39=28,BM39,IF(CR40=28,BM40,IF(CR41=28,BM41,DB37))))))))</f>
        <v>#VALUE!</v>
      </c>
      <c r="DB37" s="98" t="e">
        <f>IF(CR42=28,BM42,IF(CR43=28,BM43,IF(CR44=28,BM44,IF(CR45=28,BM45,IF(CR46=28,BM46,IF(CR47=28,BM47,IF(CR48=28,BM48,IF(CR49=28,BM49,DC37))))))))</f>
        <v>#VALUE!</v>
      </c>
      <c r="DC37" s="98" t="e">
        <f>IF(CR50=28,BM50,IF(CR51=28,BM51,IF(CR52=28,BM52,IF(CR53=28,BM53,IF(CR54=28,BM54,IF(CR55=28,BM55,IF(CR56=28,BM56,IF(CR57=28,BM57,DD37))))))))</f>
        <v>#VALUE!</v>
      </c>
      <c r="DD37" s="98" t="e">
        <f>IF(CR58=28,BM58,IF(CR59=28,BM59,IF(CR60=28,BM60,IF(CR61=28,BM61,IF(CR62=28,BM62,IF(CR63=28,BM63,IF(CR64=28,BM64,IF(CR65=28,BM65,DE37))))))))</f>
        <v>#VALUE!</v>
      </c>
      <c r="DE37" s="98" t="e">
        <f>IF(CR66=28,BM66,IF(CR67=28,BM67,IF(CR68=28,BM68,BM69)))</f>
        <v>#VALUE!</v>
      </c>
      <c r="DF37" s="98" t="e">
        <f>IF(CR10=28,BQ10,0)+IF(CR11=28,BQ11,0)+IF(CR12=28,BQ12,0)+IF(CR13=28,BQ13,0)+IF(CR14=28,BQ14,0)+IF(CR15=28,BQ15,0)+IF(CR16=28,BQ16,0)+IF(CR17=28,BQ17,0)+IF(CR18=28,BQ18,0)+IF(CR19=28,BQ19,0)+IF(CR20=28,BQ20,0)+IF(CR21=28,BQ21,0)+IF(CR22=28,BQ22,0)+IF(CR23=28,BQ23,0)+IF(CR24=28,BQ24,0)+IF(CR25=28,BQ25,0)+IF(CR26=28,BQ26,0)+IF(CR27=28,BQ27,0)+IF(CR28=28,BQ28,0)+IF(CR29=28,BQ29,0)+IF(CR30=28,BQ30,0)+IF(CR31=28,BQ31,0)+IF(CR32=28,BQ32,0)+IF(CR33=28,BQ33,0)+IF(CR34=28,BQ34,0)+IF(CR35=28,BQ35,0)+IF(CR36=28,BQ36,0)+IF(CR37=28,BQ37,0)+IF(CR38=28,BQ38,0)+IF(CR39=28,BQ39,0)+DG37</f>
        <v>#VALUE!</v>
      </c>
      <c r="DG37" s="98" t="e">
        <f>IF(CR40=28,BQ40,0)+IF(CR41=28,BQ41,0)+IF(CR42=28,BQ42,0)+IF(CR43=28,BQ43,0)+IF(CR44=28,BQ44,0)+IF(CR45=28,BQ45,0)+IF(CR46=28,BQ46,0)+IF(CR47=28,BQ47,0)+IF(CR48=28,BQ48,0)+IF(CR49=28,BQ49,0)+IF(CR50=28,BQ50,0)+IF(CR51=28,BQ51,0)+IF(CR52=28,BQ52,0)+IF(CR53=28,BQ53,0)+IF(CR54=28,BQ54,0)+IF(CR55=28,BQ55,0)+IF(CR56=28,BQ56,0)+IF(CR57=28,BQ57,0)+IF(CR58=28,BQ58,0)+IF(CR59=28,BQ59,0)+IF(CR60=28,BQ60,0)+IF(CR61=28,BQ61,0)+IF(CR62=28,BQ62,0)+IF(CR63=28,BQ63,0)+IF(CR64=28,BQ64,0)+IF(CR65=28,BQ65,0)+IF(CR66=28,BQ66,0)+IF(CR67=28,BQ67,0)+IF(CR68=28,BQ68,0)+IF(CR69=28,BQ69,0)</f>
        <v>#VALUE!</v>
      </c>
      <c r="DH37" s="98" t="e">
        <f>IF(CR10=28,BT10,0)+IF(CR11=28,BT11,0)+IF(CR12=28,BT12,0)+IF(CR13=28,BT13,0)+IF(CR14=28,BT14,0)+IF(CR15=28,BT15,0)+IF(CR16=28,BT16,0)+IF(CR17=28,BT17,0)+IF(CR18=28,BT18,0)+IF(CR19=28,BT19,0)+IF(CR20=28,BT20,0)+IF(CR21=28,BT21,0)+IF(CR22=28,BT22,0)+IF(CR23=28,BT23,0)+IF(CR24=28,BT24,0)+IF(CR25=28,BT25,0)+IF(CR26=28,BT26,0)+IF(CR27=28,BT27,0)+IF(CR28=28,BT28,0)+IF(CR29=28,BT29,0)+IF(CR30=28,BT30,0)+IF(CR31=28,BT31,0)+IF(CR32=28,BT32,0)+IF(CR33=28,BT33,0)+IF(CR34=28,BT34,0)+IF(CR35=28,BT35,0)+IF(CR36=28,BT36,0)+IF(CR37=28,BT37,0)+IF(CR38=28,BT38,0)+IF(CR39=28,BT39,0)+DI37</f>
        <v>#VALUE!</v>
      </c>
      <c r="DI37" s="98" t="e">
        <f>IF(CR40=28,BT40,0)+IF(CR41=28,BT41,0)+IF(CR42=28,BT42,0)+IF(CR43=28,BT43,0)+IF(CR44=28,BT44,0)+IF(CR45=28,BT45,0)+IF(CR46=28,BT46,0)+IF(CR47=28,BT47,0)+IF(CR48=28,BT48,0)+IF(CR49=28,BT49,0)+IF(CR50=28,BT50,0)+IF(CR51=28,BT51,0)+IF(CR52=28,BT52,0)+IF(CR53=28,BT53,0)+IF(CR54=28,BT54,0)+IF(CR55=28,BT55,0)+IF(CR56=28,BT56,0)+IF(CR57=28,BT57,0)+IF(CR58=28,BT58,0)+IF(CR59=28,BT59,0)+IF(CR60=28,BT60,0)+IF(CR61=28,BT61,0)+IF(CR62=28,BT62,0)+IF(CR63=28,BT63,0)+IF(CR64=28,BT64,0)+IF(CR65=28,BT65,0)+IF(CR66=28,BT66,0)+IF(CR67=28,BT67,0)+IF(CR68=28,BT68,0)+IF(CR69=28,BT69,0)</f>
        <v>#VALUE!</v>
      </c>
      <c r="DJ37" s="98" t="e">
        <f>IF(CR10=28,BW10,0)+IF(CR11=28,BW11,0)+IF(CR12=28,BW12,0)+IF(CR13=28,BW13,0)+IF(CR14=28,BW14,0)+IF(CR15=28,BW15,0)+IF(CR16=28,BW16,0)+IF(CR17=28,BW17,0)+IF(CR18=28,BW18,0)+IF(CR19=28,BW19,0)+IF(CR20=28,BW20,0)+IF(CR21=28,BW21,0)+IF(CR22=28,BW22,0)+IF(CR23=28,BW23,0)+IF(CR24=28,BW24,0)+IF(CR25=28,BW25,0)+IF(CR26=28,BW26,0)+IF(CR27=28,BW27,0)+IF(CR28=28,BW28,0)+IF(CR29=28,BW29,0)+IF(CR30=28,BW30,0)+IF(CR31=28,BW31,0)+IF(CR32=28,BW32,0)+IF(CR33=28,BW33,0)+IF(CR34=28,BW34,0)+IF(CR35=28,BW35,0)+IF(CR36=28,BW36,0)+IF(CR37=28,BW37,0)+IF(CR38=28,BW38,0)+IF(CR39=28,BW39,0)+DK37</f>
        <v>#VALUE!</v>
      </c>
      <c r="DK37" s="98" t="e">
        <f>IF(CR40=28,BW40,0)+IF(CR41=28,BW41,0)+IF(CR42=28,BW42,0)+IF(CR43=28,BW43,0)+IF(CR44=28,BW44,0)+IF(CR45=28,BW45,0)+IF(CR46=28,BW46,0)+IF(CR47=28,BW47,0)+IF(CR48=28,BW48,0)+IF(CR49=28,BW49,0)+IF(CR50=28,BW50,0)+IF(CR51=28,BW51,0)+IF(CR52=28,BW52,0)+IF(CR53=28,BW53,0)+IF(CR54=28,BW54,0)+IF(CR55=28,BW55,0)+IF(CR56=28,BW56,0)+IF(CR57=28,BW57,0)+IF(CR58=28,BW58,0)+IF(CR59=28,BW59,0)+IF(CR60=28,BW60,0)+IF(CR61=28,BW61,0)+IF(CR62=28,BW62,0)+IF(CR63=28,BW63,0)+IF(CR64=28,BW64,0)+IF(CR65=28,BW65,0)+IF(CR66=28,BW66,0)+IF(CR67=28,BW67,0)+IF(CR68=28,BW68,0)+IF(CR69=28,BW69,0)</f>
        <v>#VALUE!</v>
      </c>
      <c r="DL37" s="98" t="e">
        <f>IF(CR10=28,BZ10,0)+IF(CR11=28,BZ11,0)+IF(CR12=28,BZ12,0)+IF(CR13=28,BZ13,0)+IF(CR14=28,BZ14,0)+IF(CR15=28,BZ15,0)+IF(CR16=28,BZ16,0)+IF(CR17=28,BZ17,0)+IF(CR18=28,BZ18,0)+IF(CR19=28,BZ19,0)+IF(CR20=28,BZ20,0)+IF(CR21=28,BZ21,0)+IF(CR22=28,BZ22,0)+IF(CR23=28,BZ23,0)+IF(CR24=28,BZ24,0)+IF(CR25=28,BZ25,0)+IF(CR26=28,BZ26,0)+IF(CR27=28,BZ27,0)+IF(CR28=28,BZ28,0)+IF(CR29=28,BZ29,0)+IF(CR30=28,BZ30,0)+IF(CR31=28,BZ31,0)+IF(CR32=28,BZ32,0)+IF(CR33=28,BZ33,0)+IF(CR34=28,BZ34,0)+IF(CR35=28,BZ35,0)+IF(CR36=28,BZ36,0)+IF(CR37=28,BZ37,0)+IF(CR38=28,BZ38,0)+IF(CR39=28,BZ39,0)+DM37</f>
        <v>#VALUE!</v>
      </c>
      <c r="DM37" s="98" t="e">
        <f>IF(CR40=28,BZ40,0)+IF(CR41=28,BZ41,0)+IF(CR42=28,BZ42,0)+IF(CR43=28,BZ43,0)+IF(CR44=28,BZ44,0)+IF(CR45=28,BZ45,0)+IF(CR46=28,BZ46,0)+IF(CR47=28,BZ47,0)+IF(CR48=28,BZ48,0)+IF(CR49=28,BZ49,0)+IF(CR50=28,BZ50,0)+IF(CR51=28,BZ51,0)+IF(CR52=28,BZ52,0)+IF(CR53=28,BZ53,0)+IF(CR54=28,BZ54,0)+IF(CR55=28,BZ55,0)+IF(CR56=28,BZ56,0)+IF(CR57=28,BZ57,0)+IF(CR58=28,BZ58,0)+IF(CR59=28,BZ59,0)+IF(CR60=28,BZ60,0)+IF(CR61=28,BZ61,0)+IF(CR62=28,BZ62,0)+IF(CR63=28,BZ63,0)+IF(CR64=28,BZ64,0)+IF(CR65=28,BZ65,0)+IF(CR66=28,BZ66,0)+IF(CR67=28,BZ67,0)+IF(CR68=28,BZ68,0)+IF(CR69=28,BZ69,0)</f>
        <v>#VALUE!</v>
      </c>
      <c r="DN37" s="98" t="e">
        <f>IF(CR10=28,CB10,0)+IF(CR11=28,CB11,0)+IF(CR12=28,CB12,0)+IF(CR13=28,CB13,0)+IF(CR14=28,CB14,0)+IF(CR15=28,CB15,0)+IF(CR16=28,CB16,0)+IF(CR17=28,CB17,0)+IF(CR18=28,CB18,0)+IF(CR19=28,CB19,0)+IF(CR20=28,CB20,0)+IF(CR21=28,CB21,0)+IF(CR22=28,CB22,0)+IF(CR23=28,CB23,0)+IF(CR24=28,CB24,0)+IF(CR25=28,CB25,0)+IF(CR26=28,CB26,0)+IF(CR27=28,CB27,0)+IF(CR28=28,CB28,0)+IF(CR29=28,CB29,0)+IF(CR30=28,CB30,0)+IF(CR31=28,CB31,0)+IF(CR32=28,CB32,0)+IF(CR33=28,CB33,0)+IF(CR34=28,CB34,0)+IF(CR35=28,CB35,0)+IF(CR36=28,CB36,0)+IF(CR37=28,CB37,0)+IF(CR38=28,CB38,0)+IF(CR39=28,CB39,0)+DO37</f>
        <v>#VALUE!</v>
      </c>
      <c r="DO37" s="98" t="e">
        <f>IF(CR40=28,CB40,0)+IF(CR41=28,CB41,0)+IF(CR42=28,CB42,0)+IF(CR43=28,CB43,0)+IF(CR44=28,CB44,0)+IF(CR45=28,CB45,0)+IF(CR46=28,CB46,0)+IF(CR47=28,CB47,0)+IF(CR48=28,CB48,0)+IF(CR49=28,CB49,0)+IF(CR50=28,CB50,0)+IF(CR51=28,CB51,0)+IF(CR52=28,CB52,0)+IF(CR53=28,CB53,0)+IF(CR54=28,CB54,0)+IF(CR55=28,CB55,0)+IF(CR56=28,CB56,0)+IF(CR57=28,CB57,0)+IF(CR58=28,CB58,0)+IF(CR59=28,CB59,0)+IF(CR60=28,CB60,0)+IF(CR61=28,CB61,0)+IF(CR62=28,CB62,0)+IF(CR63=28,CB63,0)+IF(CR64=28,CB64,0)+IF(CR65=28,CB65,0)+IF(CR66=28,CB66,0)+IF(CR67=28,CB67,0)+IF(CR68=28,CB68,0)+IF(CR69=28,CB69,0)</f>
        <v>#VALUE!</v>
      </c>
      <c r="DP37" s="98" t="e">
        <f>IF(CR10=28,CD10,0)+IF(CR11=28,CD11,0)+IF(CR12=28,CD12,0)+IF(CR13=28,CD13,0)+IF(CR14=28,CD14,0)+IF(CR15=28,CD15,0)+IF(CR16=28,CD16,0)+IF(CR17=28,CD17,0)+IF(CR18=28,CD18,0)+IF(CR19=28,CD19,0)+IF(CR20=28,CD20,0)+IF(CR21=28,CD21,0)+IF(CR22=28,CD22,0)+IF(CR23=28,CD23,0)+IF(CR24=28,CD24,0)+IF(CR25=28,CD25,0)+IF(CR26=28,CD26,0)+IF(CR27=28,CD27,0)+IF(CR28=28,CD28,0)+IF(CR29=28,CD29,0)+IF(CR30=28,CD30,0)+IF(CR31=28,CD31,0)+IF(CR32=28,CD32,0)+IF(CR33=28,CD33,0)+IF(CR34=28,CD34,0)+IF(CR35=28,CD35,0)+IF(CR36=28,CD36,0)+IF(CR37=28,CD37,0)+IF(CR38=28,CD38,0)+IF(CR39=28,CD39,0)+DQ37</f>
        <v>#VALUE!</v>
      </c>
      <c r="DQ37" s="98" t="e">
        <f>IF(CR40=28,CD40,0)+IF(CR41=28,CD41,0)+IF(CR42=28,CD42,0)+IF(CR43=28,CD43,0)+IF(CR44=28,CD44,0)+IF(CR45=28,CD45,0)+IF(CR46=28,CD46,0)+IF(CR47=28,CD47,0)+IF(CR48=28,CD48,0)+IF(CR49=28,CD49,0)+IF(CR50=28,CD50,0)+IF(CR51=28,CD51,0)+IF(CR52=28,CD52,0)+IF(CR53=28,CD53,0)+IF(CR54=28,CD54,0)+IF(CR55=28,CD55,0)+IF(CR56=28,CD56,0)+IF(CR57=28,CD57,0)+IF(CR58=28,CD58,0)+IF(CR59=28,CD59,0)+IF(CR60=28,CD60,0)+IF(CR61=28,CD61,0)+IF(CR62=28,CD62,0)+IF(CR63=28,CD63,0)+IF(CR64=28,CD64,0)+IF(CR65=28,CD65,0)+IF(CR66=28,CD66,0)+IF(CR67=28,CD67,0)+IF(CR68=28,CD68,0)+IF(CR69=28,CD69,0)</f>
        <v>#VALUE!</v>
      </c>
      <c r="DR37" s="98" t="e">
        <f>IF(CR10=28,CF10,0)+IF(CR11=28,CF11,0)+IF(CR12=28,CF12,0)+IF(CR13=28,CF13,0)+IF(CR14=28,CF14,0)+IF(CR15=28,CF15,0)+IF(CR16=28,CF16,0)+IF(CR17=28,CF17,0)+IF(CR18=28,CF18,0)+IF(CR19=28,CF19,0)+IF(CR20=28,CF20,0)+IF(CR21=28,CF21,0)+IF(CR22=28,CF22,0)+IF(CR23=28,CF23,0)+IF(CR24=28,CF24,0)+IF(CR25=28,CF25,0)+IF(CR26=28,CF26,0)+IF(CR27=28,CF27,0)+IF(CR28=28,CF28,0)+IF(CR29=28,CF29,0)+IF(CR30=28,CF30,0)+IF(CR31=28,CF31,0)+IF(CR32=28,CF32,0)+IF(CR33=28,CF33,0)+IF(CR34=28,CF34,0)+IF(CR35=28,CF35,0)+IF(CR36=28,CF36,0)+IF(CR37=28,CF37,0)+IF(CR38=28,CF38,0)+IF(CR39=28,CF39,0)+DS37</f>
        <v>#VALUE!</v>
      </c>
      <c r="DS37" s="98" t="e">
        <f>IF(CR40=28,CF40,0)+IF(CR41=28,CF41,0)+IF(CR42=28,CF42,0)+IF(CR43=28,CF43,0)+IF(CR44=28,CF44,0)+IF(CR45=28,CF45,0)+IF(CR46=28,CF46,0)+IF(CR47=28,CF47,0)+IF(CR48=28,CF48,0)+IF(CR49=28,CF49,0)+IF(CR50=28,CF50,0)+IF(CR51=28,CF51,0)+IF(CR52=28,CF52,0)+IF(CR53=28,CF53,0)+IF(CR54=28,CF54,0)+IF(CR55=28,CF55,0)+IF(CR56=28,CF56,0)+IF(CR57=28,CF57,0)+IF(CR58=28,CF58,0)+IF(CR59=28,CF59,0)+IF(CR60=28,CF60,0)+IF(CR61=28,CF61,0)+IF(CR62=28,CF62,0)+IF(CR63=28,CF63,0)+IF(CR64=28,CF64,0)+IF(CR65=28,CF65,0)+IF(CR66=28,CF66,0)+IF(CR67=28,CF67,0)+IF(CR68=28,CF68,0)+IF(CR69=28,CF69,0)</f>
        <v>#VALUE!</v>
      </c>
      <c r="DT37" s="98" t="e">
        <f>IF(CR10=28,CH10,0)+IF(CR11=28,CH11,0)+IF(CR12=28,CH12,0)+IF(CR13=28,CH13,0)+IF(CR14=28,CH14,0)+IF(CR15=28,CH15,0)+IF(CR16=28,CH16,0)+IF(CR17=28,CH17,0)+IF(CR18=28,CH18,0)+IF(CR19=28,CH19,0)+IF(CR20=28,CH20,0)+IF(CR21=28,CH21,0)+IF(CR22=28,CH22,0)+IF(CR23=28,CH23,0)+IF(CR24=28,CH24,0)+IF(CR25=28,CH25,0)+IF(CR26=28,CH26,0)+IF(CR27=28,CH27,0)+IF(CR28=28,CH28,0)+IF(CR29=28,CH29,0)+IF(CR30=28,CH30,0)+IF(CR31=28,CH31,0)+IF(CR32=28,CH32,0)+IF(CR33=28,CH33,0)+IF(CR34=28,CH34,0)+IF(CR35=28,CH35,0)+IF(CR36=28,CH36,0)+IF(CR37=28,CH37,0)+IF(CR38=28,CH38,0)+IF(CR39=28,CH39,0)+DU37</f>
        <v>#VALUE!</v>
      </c>
      <c r="DU37" s="98" t="e">
        <f>IF(CR40=28,CH40,0)+IF(CR41=28,CH41,0)+IF(CR42=28,CH42,0)+IF(CR43=28,CH43,0)+IF(CR44=28,CH44,0)+IF(CR45=28,CH45,0)+IF(CR46=28,CH46,0)+IF(CR47=28,CH47,0)+IF(CR48=28,CH48,0)+IF(CR49=28,CH49,0)+IF(CR50=28,CH50,0)+IF(CR51=28,CH51,0)+IF(CR52=28,CH52,0)+IF(CR53=28,CH53,0)+IF(CR54=28,CH54,0)+IF(CR55=28,CH55,0)+IF(CR56=28,CH56,0)+IF(CR57=28,CH57,0)+IF(CR58=28,CH58,0)+IF(CR59=28,CH59,0)+IF(CR60=28,CH60,0)+IF(CR61=28,CH61,0)+IF(CR62=28,CH62,0)+IF(CR63=28,CH63,0)+IF(CR64=28,CH64,0)+IF(CR65=28,CH65,0)+IF(CR66=28,CH66,0)+IF(CR67=28,CH67,0)+IF(CR68=28,CH68,0)+IF(CR69=28,CH69,0)</f>
        <v>#VALUE!</v>
      </c>
      <c r="DV37" s="98" t="e">
        <f>IF(CR10=28,CJ10,0)+IF(CR11=28,CJ11,0)+IF(CR12=28,CJ12,0)+IF(CR13=28,CJ13,0)+IF(CR14=28,CJ14,0)+IF(CR15=28,CJ15,0)+IF(CR16=28,CJ16,0)+IF(CR17=28,CJ17,0)+IF(CR18=28,CJ18,0)+IF(CR19=28,CJ19,0)+IF(CR20=28,CJ20,0)+IF(CR21=28,CJ21,0)+IF(CR22=28,CJ22,0)+IF(CR23=28,CJ23,0)+IF(CR24=28,CJ24,0)+IF(CR25=28,CJ25,0)+IF(CR26=28,CJ26,0)+IF(CR27=28,CJ27,0)+IF(CR28=28,CJ28,0)+IF(CR29=28,CJ29,0)+IF(CR30=28,CJ30,0)+IF(CR31=28,CJ31,0)+IF(CR32=28,CJ32,0)+IF(CR33=28,CJ33,0)+IF(CR34=28,CJ34,0)+IF(CR35=28,CJ35,0)+IF(CR36=28,CJ36,0)+IF(CR37=28,CJ37,0)+IF(CR38=28,CJ38,0)+IF(CR39=28,CJ39,0)+DW37</f>
        <v>#VALUE!</v>
      </c>
      <c r="DW37" s="99" t="e">
        <f>IF(CR40=28,CJ40,0)+IF(CR41=28,CJ41,0)+IF(CR42=28,CJ42,0)+IF(CR43=28,CJ43,0)+IF(CR44=28,CJ44,0)+IF(CR45=28,CJ45,0)+IF(CR46=28,CJ46,0)+IF(CR47=28,CJ47,0)+IF(CR48=28,CJ48,0)+IF(CR49=28,CJ49,0)+IF(CR50=28,CJ50,0)+IF(CR51=28,CJ51,0)+IF(CR52=28,CJ52,0)+IF(CR53=28,CJ53,0)+IF(CR54=28,CJ54,0)+IF(CR55=28,CJ55,0)+IF(CR56=28,CJ56,0)+IF(CR57=28,CJ57,0)+IF(CR58=28,CJ58,0)+IF(CR59=28,CJ59,0)+IF(CR60=28,CJ60,0)+IF(CR61=28,CJ61,0)+IF(CR62=28,CJ62,0)+IF(CR63=28,CJ63,0)+IF(CR64=28,CJ64,0)+IF(CR65=28,CJ65,0)+IF(CR66=28,CJ66,0)+IF(CR67=28,CJ67,0)+IF(CR68=28,CJ68,0)+IF(CR69=28,CJ69,0)</f>
        <v>#VALUE!</v>
      </c>
    </row>
    <row r="38" spans="1:127">
      <c r="A38" s="97" t="str">
        <f>[2]DB!A38</f>
        <v>IanRush</v>
      </c>
      <c r="B38" s="1">
        <f>[2]DB!B38</f>
        <v>24</v>
      </c>
      <c r="C38" s="1">
        <f>[2]DB!D38</f>
        <v>0</v>
      </c>
      <c r="D38" s="1">
        <f>IF(OR(Rækker!W31="Disket",I38&gt;5,C38=1),1,0)</f>
        <v>0</v>
      </c>
      <c r="E38" s="1">
        <f>[2]DB!F38</f>
        <v>0</v>
      </c>
      <c r="F38" s="1">
        <f>IF(OR(Rækker!W31="Udmeldt",E38=1),1,0)</f>
        <v>0</v>
      </c>
      <c r="G38" s="1">
        <f>[2]DB!I38</f>
        <v>0</v>
      </c>
      <c r="H38" s="1">
        <f>IF(Rækker!W31="MR",1,0)</f>
        <v>0</v>
      </c>
      <c r="I38" s="1">
        <f t="shared" si="10"/>
        <v>0</v>
      </c>
      <c r="J38" s="1">
        <f>[2]DB!L38</f>
        <v>0</v>
      </c>
      <c r="K38" s="1">
        <f>IF(Rækker!W31="Res",1,0)</f>
        <v>0</v>
      </c>
      <c r="L38" s="1">
        <f t="shared" si="11"/>
        <v>0</v>
      </c>
      <c r="M38" s="1" t="s">
        <v>90</v>
      </c>
      <c r="N38" s="100">
        <f>[2]DB!AZ38</f>
        <v>12</v>
      </c>
      <c r="O38" s="98" t="str">
        <f>[2]DB!BB38</f>
        <v>Watson</v>
      </c>
      <c r="P38" s="1">
        <f>IF(O38=A31,B31,0)+IF(O38=A32,B32,0)+IF(O38=A33,B33,0)+IF(O38=A34,B34,0)+IF(O38=A35,B35,0)+IF(O38=A36,B36,0)+IF(O38=A37,B37,0)+IF(O38=A38,B38,0)+IF(O38=A39,B39,0)+IF(O38=A40,B40,0)+IF(O38=A41,B41,0)+IF(O38=A42,B42,0)+IF(O38=A43,B43,0)+IF(O38=A44,B44,0)+IF(O38=A45,B45,0)+IF(O38=A46,B46,0)+IF(O38=A47,B47,0)+IF(O38=A48,B48,0)+IF(O38=A49,B49,0)+IF(O38=A50,B50,0)</f>
        <v>58</v>
      </c>
      <c r="Q38" s="1">
        <f>[2]DB!BF38</f>
        <v>0</v>
      </c>
      <c r="R38" s="1">
        <f>IF(O38=A31,D31,0)+IF(O38=A32,D32,0)+IF(O38=A33,D33,0)+IF(O38=A34,D34,0)+IF(O38=A35,D35,0)+IF(O38=A36,D36,0)+IF(O38=A37,D37,0)+IF(O38=A38,D38,0)+IF(O38=A39,D39,0)+IF(O38=A40,D40,0)+IF(O38=A41,D41,0)+IF(O38=A42,D42,0)+IF(O38=A43,D43,0)+IF(O38=A44,D44,0)+IF(O38=A45,D45,0)+IF(O38=A46,D46,0)+IF(O38=A47,D47,0)+IF(O38=A48,D48,0)+IF(O38=A49,D49,0)+IF(O38=A50,D50,0)</f>
        <v>0</v>
      </c>
      <c r="S38" s="1">
        <f>[2]DB!BG38</f>
        <v>0</v>
      </c>
      <c r="T38" s="1">
        <f>IF(O38=A31,F31,0)+IF(O38=A32,F32,0)+IF(O38=A33,F33,0)+IF(O38=A34,F34,0)+IF(O38=A35,F35,0)+IF(O38=A36,F36,0)+IF(O38=A37,F37,0)+IF(O38=A38,F38,0)+IF(O38=A39,F39,0)+IF(O38=A40,F40,0)+IF(O38=A41,F41,0)+IF(O38=A42,F42,0)+IF(O38=A43,F43,0)+IF(O38=A44,F44,0)+IF(O38=A45,F45,0)+IF(O38=A46,F46,0)+IF(O38=A47,F47,0)+IF(O38=A48,F48,0)+IF(O38=A49,F49,0)+IF(O38=A50,F50,0)</f>
        <v>0</v>
      </c>
      <c r="U38" s="1">
        <f>[2]DB!BH38</f>
        <v>0</v>
      </c>
      <c r="V38" s="1">
        <f>IF(O38=A31,H31,0)+IF(O38=A32,H32,0)+IF(O38=A33,H33,0)+IF(O38=A34,H34,0)+IF(O38=A35,H35,0)+IF(O38=A36,H36,0)+IF(O38=A37,H37,0)+IF(O38=A38,H38,0)+IF(O38=A39,H39,0)+IF(O38=A40,H40,0)+IF(O38=A41,H41,0)+IF(O38=A42,H42,0)+IF(O38=A43,H43,0)+IF(O38=A44,H44,0)+IF(O38=A45,H45,0)+IF(O38=A46,H46,0)+IF(O38=A47,H47,0)+IF(O38=A48,H48,0)+IF(O38=A49,H49,0)+IF(O38=A50,H50,0)</f>
        <v>0</v>
      </c>
      <c r="W38" s="1">
        <f t="shared" si="12"/>
        <v>0</v>
      </c>
      <c r="X38" s="1">
        <f>[2]DB!BI38</f>
        <v>0</v>
      </c>
      <c r="Y38" s="1">
        <f>IF(O38=A31,K31,0)+IF(O38=A32,K32,0)+IF(O38=A33,K33,0)+IF(O38=A34,K34,0)+IF(O38=A35,K35,0)+IF(O38=A36,K36,0)+IF(O38=A37,K37,0)+IF(O38=A38,K38,0)+IF(O38=A39,K39,0)+IF(O38=A40,K40,0)+IF(O38=A41,K41,0)+IF(O38=A42,K42,0)+IF(O38=A43,K43,0)+IF(O38=A44,K44,0)+IF(O38=A45,K45,0)+IF(O38=A46,K46,0)+IF(O38=A47,K47,0)+IF(O38=A48,K48,0)+IF(O38=A49,K49,0)+IF(O38=A50,K50,0)</f>
        <v>0</v>
      </c>
      <c r="Z38" s="1">
        <f t="shared" si="13"/>
        <v>0</v>
      </c>
      <c r="AA38" s="1">
        <f>[2]DB!BJ38</f>
        <v>71</v>
      </c>
      <c r="AB38" s="1">
        <f>RANK(AA38,AA31:AA50,0)</f>
        <v>8</v>
      </c>
      <c r="AC38" s="1" t="str">
        <f>'2. Division'!T23</f>
        <v/>
      </c>
      <c r="AD38" s="1" t="e">
        <f t="shared" si="20"/>
        <v>#VALUE!</v>
      </c>
      <c r="AE38" s="1" t="e">
        <f>RANK(AD38,AD31:AD50,0)</f>
        <v>#VALUE!</v>
      </c>
      <c r="AF38" s="1">
        <f>[2]DB!BK38</f>
        <v>26</v>
      </c>
      <c r="AG38" s="1">
        <f>RANK(AF38,AF31:AF50,0)</f>
        <v>11</v>
      </c>
      <c r="AH38" s="1" t="str">
        <f>'2. Division'!T29</f>
        <v/>
      </c>
      <c r="AI38" s="1" t="e">
        <f t="shared" si="21"/>
        <v>#VALUE!</v>
      </c>
      <c r="AJ38" s="1" t="e">
        <f>RANK(AI38,AI31:AI50,0)</f>
        <v>#VALUE!</v>
      </c>
      <c r="AK38" s="1">
        <f>[2]DB!BL38</f>
        <v>97</v>
      </c>
      <c r="AL38" s="1">
        <f>RANK(AK38,AK31:AK50,0)</f>
        <v>4</v>
      </c>
      <c r="AM38" s="1" t="str">
        <f>'2. Division'!T35</f>
        <v/>
      </c>
      <c r="AN38" s="1" t="e">
        <f t="shared" si="22"/>
        <v>#VALUE!</v>
      </c>
      <c r="AO38" s="1" t="e">
        <f>RANK(AN38,AN31:AN50,0)</f>
        <v>#VALUE!</v>
      </c>
      <c r="AP38" s="1">
        <f t="shared" si="23"/>
        <v>23</v>
      </c>
      <c r="AQ38" s="1" t="e">
        <f t="shared" si="24"/>
        <v>#VALUE!</v>
      </c>
      <c r="AR38" s="1">
        <f>[2]DB!BA38</f>
        <v>7</v>
      </c>
      <c r="AS38" s="1" t="e">
        <f>RANK(AQ38,AQ31:AQ50,1)+AT38</f>
        <v>#VALUE!</v>
      </c>
      <c r="AT38" s="1" t="e">
        <f>IF(AQ38=AQ31,IF(AD38=AD31,IF(AI38=AI31,IF(AN38=AN31,0,IF(AN38&lt;AN31,1,0)),IF(AI38&lt;AI31,1,0)),IF(AD38&lt;AD31,1,0)),0)+IF(AQ38=AQ32,IF(AD38=AD32,IF(AI38=AI32,IF(AN38=AN32,0,IF(AN38&lt;AN32,1,0)),IF(AI38&lt;AI32,1,0)),IF(AD38&lt;AD32,1,0)),0)+IF(AQ38=AQ33,IF(AD38=AD33,IF(AI38=AI33,IF(AN38=AN33,0,IF(AN38&lt;AN33,1,0)),IF(AI38&lt;AI33,1,0)),IF(AD38&lt;AD33,1,0)),0)+IF(AQ38=AQ34,IF(AD38=AD34,IF(AI38=AI34,IF(AN38=AN34,0,IF(AN38&lt;AN34,1,0)),IF(AI38&lt;AI34,1,0)),IF(AD38&lt;AD34,1,0)),0)+IF(AQ38=AQ35,IF(AD38=AD35,IF(AI38=AI35,IF(AN38=AN35,0,IF(AN38&lt;AN35,1,0)),IF(AI38&lt;AI35,1,0)),IF(AD38&lt;AD35,1,0)),0)+IF(AQ38=AQ36,IF(AD38=AD36,IF(AI38=AI36,IF(AN38=AN36,0,IF(AN38&lt;AN36,1,0)),IF(AI38&lt;AI36,1,0)),IF(AD38&lt;AD36,1,0)),0)+IF(AQ38=AQ37,IF(AD38=AD37,IF(AI38=AI37,IF(AN38=AN37,0,IF(AN38&lt;AN37,1,0)),IF(AI38&lt;AI37,1,0)),IF(AD38&lt;AD37,1,0)),0)+AU38+AV38</f>
        <v>#VALUE!</v>
      </c>
      <c r="AU38" s="1" t="e">
        <f>IF(AQ38=AQ38,IF(AD38=AD38,IF(AI38=AI38,IF(AN38=AN38,0,IF(AN38&lt;AN38,1,0)),IF(AI38&lt;AI38,1,0)),IF(AD38&lt;AD38,1,0)),0)+IF(AQ38=AQ39,IF(AD38=AD39,IF(AI38=AI39,IF(AN38=AN39,0,IF(AN38&lt;AN39,1,0)),IF(AI38&lt;AI39,1,0)),IF(AD38&lt;AD39,1,0)),0)+IF(AQ38=AQ40,IF(AD38=AD40,IF(AI38=AI40,IF(AN38=AN40,0,IF(AN38&lt;AN40,1,0)),IF(AI38&lt;AI40,1,0)),IF(AD38&lt;AD40,1,0)),0)+IF(AQ38=AQ41,IF(AD38=AD41,IF(AI38=AI41,IF(AN38=AN41,0,IF(AN38&lt;AN41,1,0)),IF(AI38&lt;AI41,1,0)),IF(AD38&lt;AD41,1,0)),0)+IF(AQ38=AQ42,IF(AD38=AD42,IF(AI38=AI42,IF(AN38=AN42,0,IF(AN38&lt;AN42,1,0)),IF(AI38&lt;AI42,1,0)),IF(AD38&lt;AD42,1,0)),0)+IF(AQ38=AQ43,IF(AD38=AD43,IF(AI38=AI43,IF(AN38=AN43,0,IF(AN38&lt;AN43,1,0)),IF(AI38&lt;AI43,1,0)),IF(AD38&lt;AD43,1,0)),0)+IF(AQ38=AQ44,IF(AD38=AD44,IF(AI38=AI44,IF(AN38=AN44,0,IF(AN38&lt;AN44,1,0)),IF(AI38&lt;AI44,1,0)),IF(AD38&lt;AD44,1,0)),0)</f>
        <v>#VALUE!</v>
      </c>
      <c r="AV38" s="1" t="e">
        <f>IF(AQ38=AQ45,IF(AD38=AD45,IF(AI38=AI45,IF(AN38=AN45,0,IF(AN38&lt;AN45,1,0)),IF(AI38&lt;AI45,1,0)),IF(AD38&lt;AD45,1,0)),0)+IF(AQ38=AQ46,IF(AD38=AD46,IF(AI38=AI46,IF(AN38=AN46,0,IF(AN38&lt;AN46,1,0)),IF(AI38&lt;AI46,1,0)),IF(AD38&lt;AD46,1,0)),0)+IF(AQ38=AQ47,IF(AD38=AD47,IF(AI38=AI47,IF(AN38=AN47,0,IF(AN38&lt;AN47,1,0)),IF(AI38&lt;AI47,1,0)),IF(AD38&lt;AD47,1,0)),0)+IF(AQ38=AQ48,IF(AD38=AD48,IF(AI38=AI48,IF(AN38=AN48,0,IF(AN38&lt;AN48,1,0)),IF(AI38&lt;AI48,1,0)),IF(AD38&lt;AD48,1,0)),0)+IF(AQ38=AQ49,IF(AD38=AD49,IF(AI38=AI49,IF(AN38=AN49,0,IF(AN38&lt;AN49,1,0)),IF(AI38&lt;AI49,1,0)),IF(AD38&lt;AD49,1,0)),0)+IF(AQ38=AQ50,IF(AD38=AD50,IF(AI38=AI50,IF(AN38=AN50,0,IF(AN38&lt;AN50,1,0)),IF(AI38&lt;AI50,1,0)),IF(AD38&lt;AD50,1,0)),0)</f>
        <v>#VALUE!</v>
      </c>
      <c r="AW38" s="1" t="e">
        <f>IF(AND(AS38=AS31,P38&gt;P31),1,0)+IF(AND(AS38=AS32,P38&gt;P32),1,0)+IF(AND(AS38=AS33,P38&gt;P33),1,0)+IF(AND(AS38=AS34,P38&gt;P34),1,0)+IF(AND(AS38=AS35,P38&gt;P35),1,0)+IF(AND(AS38=AS36,P38&gt;P36),1,0)+IF(AND(AS38=AS37,P38&gt;P37),1,0)+IF(AND(AS38=AS38,P38&gt;P38),1,0)+IF(AND(AS38=AS39,P38&gt;P39),1,0)+IF(AND(AS38=AS40,P38&gt;P40),1,0)+IF(AND(AS38=AS41,P38&gt;P41),1,0)+IF(AND(AS38=AS42,P38&gt;P42),1,0)+IF(AND(AS38=AS43,P38&gt;P43),1,0)+IF(AND(AS38=AS44,P38&gt;P44),1,0)+IF(AND(AS38=AS45,P38&gt;P45),1,0)+IF(AND(AS38=AS46,P38&gt;P46),1,0)+IF(AND(AS38=AS47,P38&gt;P47),1,0)+IF(AND(AS38=AS48,P38&gt;P48),1,0)+IF(AND(AS38=AS49,P38&gt;P49),1,0)+IF(AND(AS38=AS50,P38&gt;P50),1,0)+AS38</f>
        <v>#VALUE!</v>
      </c>
      <c r="AX38" s="1" t="e">
        <f t="shared" si="16"/>
        <v>#VALUE!</v>
      </c>
      <c r="AY38" s="1" t="e">
        <f>IF(OR(R38=1,T38=1),0,IF(RANK(AX38,AX10:AX71,0)=1,10,IF(RANK(AX38,AX10:AX71,0)=2,5,IF(RANK(AX38,AX10:AX71,0)=3,4,IF(RANK(AX38,AX10:AX71,0)=4,3,IF(RANK(AX38,AX10:AX71,0)=5,2,0))))))</f>
        <v>#VALUE!</v>
      </c>
      <c r="AZ38" s="100" t="e">
        <f>IF(AW31=8,AR31,0)+IF(AW32=8,AR32,0)+IF(AW33=8,AR33,0)+IF(AW34=8,AR34,0)+IF(AW35=8,AR35,0)+IF(AW36=8,AR36,0)+IF(AW37=8,AR37,0)+IF(AW38=8,AR38,0)+IF(AW39=8,AR39,0)+IF(AW40=8,AR40,0)+IF(AW41=8,AR41,0)+IF(AW42=8,AR42,0)+IF(AW43=8,AR43,0)+IF(AW44=8,AR44,0)+IF(AW45=8,AR45,0)+IF(AW46=8,AR46,0)+IF(AW47=8,AR47,0)+IF(AW48=8,AR48,0)+IF(AW49=8,AR49,0)+IF(AW50=8,AR50,0)</f>
        <v>#VALUE!</v>
      </c>
      <c r="BA38" s="98" t="e">
        <f>IF(AW31=8,AS31,0)+IF(AW32=8,AS32,0)+IF(AW33=8,AS33,0)+IF(AW34=8,AS34,0)+IF(AW35=8,AS35,0)+IF(AW36=8,AS36,0)+IF(AW37=8,AS37,0)+IF(AW38=8,AS38,0)+IF(AW39=8,AS39,0)+IF(AW40=8,AS40,0)+IF(AW41=8,AS41,0)+IF(AW42=8,AS42,0)+IF(AW43=8,AS43,0)+IF(AW44=8,AS44,0)+IF(AW45=8,AS45,0)+IF(AW46=8,AS46,0)+IF(AW47=8,AS47,0)+IF(AW48=8,AS48,0)+IF(AW49=8,AS49,0)+IF(AW50=8,AS50,0)</f>
        <v>#VALUE!</v>
      </c>
      <c r="BB38" s="98" t="e">
        <f>IF(AW31=8,O31,IF(AW32=8,O32,IF(AW33=8,O33,IF(AW34=8,O34,IF(AW35=8,O35,IF(AW36=8,O36,IF(AW37=8,O37,BC38)))))))</f>
        <v>#VALUE!</v>
      </c>
      <c r="BC38" s="98" t="e">
        <f>IF(AW38=8,O38,IF(AW39=8,O39,IF(AW40=8,O40,IF(AW41=8,O41,IF(AW42=8,O42,IF(AW43=8,O43,IF(AW44=8,O44,BD38)))))))</f>
        <v>#VALUE!</v>
      </c>
      <c r="BD38" s="98" t="e">
        <f>IF(AW45=8,O45,IF(AW46=8,O46,IF(AW47=8,O47,IF(AW48=8,O48,IF(AW49=8,O49,IF(AW50=8,O50,""))))))</f>
        <v>#VALUE!</v>
      </c>
      <c r="BE38" s="98" t="e">
        <f>IF(AW31=8,P31,0)+IF(AW32=8,P32,0)+IF(AW33=8,P33,0)+IF(AW34=8,P34,0)+IF(AW35=8,P35,0)+IF(AW36=8,P36,0)+IF(AW37=8,P37,0)+IF(AW38=8,P38,0)+IF(AW39=8,P39,0)+IF(AW40=8,P40,0)+IF(AW41=8,P41,0)+IF(AW42=8,P42,0)+IF(AW43=8,P43,0)+IF(AW44=8,P44,0)+IF(AW45=8,P45,0)+IF(AW46=8,P46,0)+IF(AW47=8,P47,0)+IF(AW48=8,P48,0)+IF(AW49=8,P49,0)+IF(AW50=8,P50,0)</f>
        <v>#VALUE!</v>
      </c>
      <c r="BF38" s="98" t="e">
        <f>IF(AW31=8,R31,0)+IF(AW32=8,R32,0)+IF(AW33=8,R33,0)+IF(AW34=8,R34,0)+IF(AW35=8,R35,0)+IF(AW36=8,R36,0)+IF(AW37=8,R37,0)+IF(AW38=8,R38,0)+IF(AW39=8,R39,0)+IF(AW40=8,R40,0)+IF(AW41=8,R41,0)+IF(AW42=8,R42,0)+IF(AW43=8,R43,0)+IF(AW44=8,R44,0)+IF(AW45=8,R45,0)+IF(AW46=8,R46,0)+IF(AW47=8,R47,0)+IF(AW48=8,R48,0)+IF(AW49=8,R49,0)+IF(AW50=8,R50,0)</f>
        <v>#VALUE!</v>
      </c>
      <c r="BG38" s="98" t="e">
        <f>IF(AW31=8,T31,0)+IF(AW32=8,T32,0)+IF(AW33=8,T33,0)+IF(AW34=8,T34,0)+IF(AW35=8,T35,0)+IF(AW36=8,T36,0)+IF(AW37=8,T37,0)+IF(AW38=8,T38,0)+IF(AW39=8,T39,0)+IF(AW40=8,T40,0)+IF(AW41=8,T41,0)+IF(AW42=8,T42,0)+IF(AW43=8,T43,0)+IF(AW44=8,T44,0)+IF(AW45=8,T45,0)+IF(AW46=8,T46,0)+IF(AW47=8,T47,0)+IF(AW48=8,T48,0)+IF(AW49=8,T49,0)+IF(AW50=8,T50,0)</f>
        <v>#VALUE!</v>
      </c>
      <c r="BH38" s="98" t="e">
        <f>IF(AW31=8,W31,0)+IF(AW32=8,W32,0)+IF(AW33=8,W33,0)+IF(AW34=8,W34,0)+IF(AW35=8,W35,0)+IF(AW36=8,W36,0)+IF(AW37=8,W37,0)+IF(AW38=8,W38,0)+IF(AW39=8,W39,0)+IF(AW40=8,W40,0)+IF(AW41=8,W41,0)+IF(AW42=8,W42,0)+IF(AW43=8,W43,0)+IF(AW44=8,W44,0)+IF(AW45=8,W45,0)+IF(AW46=8,W46,0)+IF(AW47=8,W47,0)+IF(AW48=8,W48,0)+IF(AW49=8,W49,0)+IF(AW50=8,W50,0)</f>
        <v>#VALUE!</v>
      </c>
      <c r="BI38" s="98" t="e">
        <f>IF(AW31=8,Z31,0)+IF(AW32=8,Z32,0)+IF(AW33=8,Z33,0)+IF(AW34=8,Z34,0)+IF(AW35=8,Z35,0)+IF(AW36=8,Z36,0)+IF(AW37=8,Z37,0)+IF(AW38=8,Z38,0)+IF(AW39=8,Z39,0)+IF(AW40=8,Z40,0)+IF(AW41=8,Z41,0)+IF(AW42=8,Z42,0)+IF(AW43=8,Z43,0)+IF(AW44=8,Z44,0)+IF(AW45=8,Z45,0)+IF(AW46=8,Z46,0)+IF(AW47=8,Z47,0)+IF(AW48=8,Z48,0)+IF(AW49=8,Z49,0)+IF(AW50=8,Z50,0)</f>
        <v>#VALUE!</v>
      </c>
      <c r="BJ38" s="98" t="e">
        <f>IF(AW31=8,AD31,0)+IF(AW32=8,AD32,0)+IF(AW33=8,AD33,0)+IF(AW34=8,AD34,0)+IF(AW35=8,AD35,0)+IF(AW36=8,AD36,0)+IF(AW37=8,AD37,0)+IF(AW38=8,AD38,0)+IF(AW39=8,AD39,0)+IF(AW40=8,AD40,0)+IF(AW41=8,AD41,0)+IF(AW42=8,AD42,0)+IF(AW43=8,AD43,0)+IF(AW44=8,AD44,0)+IF(AW45=8,AD45,0)+IF(AW46=8,AD46,0)+IF(AW47=8,AD47,0)+IF(AW48=8,AD48,0)+IF(AW49=8,AD49,0)+IF(AW50=8,AD50,0)</f>
        <v>#VALUE!</v>
      </c>
      <c r="BK38" s="98" t="e">
        <f>IF(AW31=8,AI31,0)+IF(AW32=8,AI32,0)+IF(AW33=8,AI33,0)+IF(AW34=8,AI34,0)+IF(AW35=8,AI35,0)+IF(AW36=8,AI36,0)+IF(AW37=8,AI37,0)+IF(AW38=8,AI38,0)+IF(AW39=8,AI39,0)+IF(AW40=8,AI40,0)+IF(AW41=8,AI41,0)+IF(AW42=8,AI42,0)+IF(AW43=8,AI43,0)+IF(AW44=8,AI44,0)+IF(AW45=8,AI45,0)+IF(AW46=8,AI46,0)+IF(AW47=8,AI47,0)+IF(AW48=8,AI48,0)+IF(AW49=8,AI49,0)+IF(AW50=8,AI50,0)</f>
        <v>#VALUE!</v>
      </c>
      <c r="BL38" s="99" t="e">
        <f>IF(AW31=8,AN31,0)+IF(AW32=8,AN32,0)+IF(AW33=8,AN33,0)+IF(AW34=8,AN34,0)+IF(AW35=8,AN35,0)+IF(AW36=8,AN36,0)+IF(AW37=8,AN37,0)+IF(AW38=8,AN38,0)+IF(AW39=8,AN39,0)+IF(AW40=8,AN40,0)+IF(AW41=8,AN41,0)+IF(AW42=8,AN42,0)+IF(AW43=8,AN43,0)+IF(AW44=8,AN44,0)+IF(AW45=8,AN45,0)+IF(AW46=8,AN46,0)+IF(AW47=8,AN47,0)+IF(AW48=8,AN48,0)+IF(AW49=8,AN49,0)+IF(AW50=8,AN50,0)</f>
        <v>#VALUE!</v>
      </c>
      <c r="BM38" s="98" t="str">
        <f>[2]DB!CX38</f>
        <v>Agger</v>
      </c>
      <c r="BN38" s="98">
        <f>IF(BM38=O10,P10,0)+IF(BM38=O11,P11,0)+IF(BM38=O12,P12,0)+IF(BM38=O13,P13,0)+IF(BM38=O14,P14,0)+IF(BM38=O15,P15,0)+IF(BM38=O16,P16,0)+IF(BM38=O17,P17,0)+IF(BM38=O18,P18,0)+IF(BM38=O19,P19,0)+IF(BM38=O20,P20,0)+IF(BM38=O21,P21,0)+IF(BM38=O22,P22,0)+IF(BM38=O23,P23,0)+IF(BM38=O24,P24,0)+IF(BM38=O25,P25,0)+IF(BM38=O26,P26,0)+IF(BM38=O27,P27,0)+IF(BM38=O28,P28,0)+IF(BM38=O29,P29,0)+IF(BM38=O31,P31,0)+IF(BM38=O32,P32,0)+IF(BM38=O33,P33,0)+IF(BM38=O34,P34,0)+IF(BM38=O35,P35,0)+IF(BM38=O36,P36,0)+IF(BM38=O37,P37,0)+IF(BM38=O38,P38,0)+IF(BM38=O39,P39,0)+IF(BM38=O40,P40,0)+BO38</f>
        <v>2</v>
      </c>
      <c r="BO38" s="98">
        <f>IF(BM38=O41,P41,0)+IF(BM38=O42,P42,0)+IF(BM38=O43,P43,0)+IF(BM38=O44,P44,0)+IF(BM38=O45,P45,0)+IF(BM38=O46,P46,0)+IF(BM38=O47,P47,0)+IF(BM38=O48,P48,0)+IF(BM38=O49,P49,0)+IF(BM38=O50,P50,0)+IF(BM38=O52,P52,0)+IF(BM38=O53,P53,0)+IF(BM38=O54,P54,0)+IF(BM38=O55,P55,0)+IF(BM38=O56,P56,0)+IF(BM38=O57,P57,0)+IF(BM38=O58,P58,0)+IF(BM38=O59,P59,0)+IF(BM38=O60,P60,0)+IF(BM38=O61,P61,0)+IF(BM38=O62,P62,0)+IF(BM38=O63,P63,0)+IF(BM38=O64,P64,0)+IF(BM38=O65,P65,0)+IF(BM38=O66,P66,0)+IF(BM38=O67,P67,0)+IF(BM38=O68,P68,0)+IF(BM38=O69,P69,0)+IF(BM38=O70,P70,0)+IF(BM38=O71,P71,0)</f>
        <v>2</v>
      </c>
      <c r="BP38" s="98">
        <f>[2]DB!DF38</f>
        <v>0</v>
      </c>
      <c r="BQ38" s="98">
        <f>IF(BM38=O10,R10,0)+IF(BM38=O11,R11,0)+IF(BM38=O12,R12,0)+IF(BM38=O13,R13,0)+IF(BM38=O14,R14,0)+IF(BM38=O15,R15,0)+IF(BM38=O16,R16,0)+IF(BM38=O17,R17,0)+IF(BM38=O18,R18,0)+IF(BM38=O19,R19,0)+IF(BM38=O20,R20,0)+IF(BM38=O21,R21,0)+IF(BM38=O22,R22,0)+IF(BM38=O23,R23,0)+IF(BM38=O24,R24,0)+IF(BM38=O25,R25,0)+IF(BM38=O26,R26,0)+IF(BM38=O27,R27,0)+IF(BM38=O28,R28,0)+IF(BM38=O29,R29,0)+IF(BM38=O31,R31,0)+IF(BM38=O32,R32,0)+IF(BM38=O33,R33,0)+IF(BM38=O34,R34,0)+IF(BM38=O35,R35,0)+IF(BM38=O36,R36,0)+IF(BM38=O37,R37,0)+IF(BM38=O38,R38,0)+IF(BM38=O39,R39,0)+IF(BM38=O40,R40,0)+BR38</f>
        <v>0</v>
      </c>
      <c r="BR38" s="98">
        <f>IF(BM38=O41,R41,0)+IF(BM38=O42,R42,0)+IF(BM38=O43,R43,0)+IF(BM38=O44,R44,0)+IF(BM38=O45,R45,0)+IF(BM38=O46,R46,0)+IF(BM38=O47,R47,0)+IF(BM38=O48,R48,0)+IF(BM38=O49,R49,0)+IF(BM38=O50,R50,0)+IF(BM38=O52,R52,0)+IF(BM38=O53,R53,0)+IF(BM38=O54,R54,0)+IF(BM38=O55,R55,0)+IF(BM38=O56,R56,0)+IF(BM38=O57,R57,0)+IF(BM38=O58,R58,0)+IF(BM38=O59,R59,0)+IF(BM38=O60,R60,0)+IF(BM38=O61,R61,0)+IF(BM38=O62,R62,0)+IF(BM38=O63,R63,0)+IF(BM38=O64,R64,0)+IF(BM38=O65,R65,0)+IF(BM38=O66,R66,0)+IF(BM38=O67,R67,0)+IF(BM38=O68,R68,0)+IF(BM38=O69,R69,0)+IF(BM38=O70,R70,0)+IF(BM38=O71,R71,0)</f>
        <v>0</v>
      </c>
      <c r="BS38" s="98">
        <v>0</v>
      </c>
      <c r="BT38" s="98">
        <f>IF(BM38=O10,T10,0)+IF(BM38=O11,T11,0)+IF(BM38=O12,T12,0)+IF(BM38=O13,T13,0)+IF(BM38=O14,T14,0)+IF(BM38=O15,T15,0)+IF(BM38=O16,T16,0)+IF(BM38=O17,T17,0)+IF(BM38=O18,T18,0)+IF(BM38=O19,T19,0)+IF(BM38=O20,T20,0)+IF(BM38=O21,T21,0)+IF(BM38=O22,T22,0)+IF(BM38=O23,T23,0)+IF(BM38=O24,T24,0)+IF(BM38=O25,T25,0)+IF(BM38=O26,T26,0)+IF(BM38=O27,T27,0)+IF(BM38=O28,T28,0)+IF(BM38=O29,T29,0)+IF(BM38=O31,T31,0)+IF(BM38=O32,T32,0)+IF(BM38=O33,T33,0)+IF(BM38=O34,T34,0)+IF(BM38=O35,T35,0)+IF(BM38=O36,T36,0)+IF(BM38=O37,T37,0)+IF(BM38=O38,T38,0)+IF(BM38=O39,T39,0)+IF(BM38=O40,T40,0)+BU38</f>
        <v>0</v>
      </c>
      <c r="BU38" s="98">
        <f>IF(BM38=O41,T41,0)+IF(BM38=O42,T42,0)+IF(BM38=O43,T43,0)+IF(BM38=O44,T44,0)+IF(BM38=O45,T45,0)+IF(BM38=O46,T46,0)+IF(BM38=O47,T47,0)+IF(BM38=O48,T48,0)+IF(BM38=O49,T49,0)+IF(BM38=O50,T50,0)+IF(BM38=O52,T52,0)+IF(BM38=O53,T53,0)+IF(BM38=O54,T54,0)+IF(BM38=O55,T55,0)+IF(BM38=O56,T56,0)+IF(BM38=O57,T57,0)+IF(BM38=O58,T58,0)+IF(BM38=O59,T59,0)+IF(BM38=O60,T60,0)+IF(BM38=O61,T61,0)+IF(BM38=O62,T62,0)+IF(BM38=O63,T63,0)+IF(BM38=O64,T64,0)+IF(BM38=O65,T65,0)+IF(BM38=O66,T66,0)+IF(BM38=O67,T67,0)+IF(BM38=O68,T68,0)+IF(BM38=O69,T69,0)+IF(BM38=O70,T70,0)+IF(BM38=O71,T71,0)</f>
        <v>0</v>
      </c>
      <c r="BV38" s="98">
        <f>[2]DB!DJ38</f>
        <v>0</v>
      </c>
      <c r="BW38" s="98" t="e">
        <f>IF(AND(BQ38=0,BT38=0),IF(BM38=O10,AY10,0)+IF(BM38=O11,AY11,0)+IF(BM38=O12,AY12,0)+IF(BM38=O13,AY13,0)+IF(BM38=O14,AY14,0)+IF(BM38=O15,AY15,0)+IF(BM38=O16,AY16,0)+IF(BM38=O17,AY17,0)+IF(BM38=O18,AY18,0)+IF(BM38=O19,AY19,0)+IF(BM38=O20,AY20,0)+IF(BM38=O21,AY21,0)+IF(BM38=O22,AY22,0)+IF(BM38=O23,AY23,0)+IF(BM38=O24,AY24,0)+IF(BM38=O25,AY25,0)+IF(BM38=O26,AY26,0)+IF(BM38=O27,AY27,0)+IF(BM38=O28,AY28,0)+IF(BM38=O29,AY29,0)+IF(BM38=O31,AY31,0)+IF(BM38=O32,AY32,0)+IF(BM38=O33,AY33,0)+IF(BM38=O34,AY34,0)+IF(BM38=O35,AY35,0)+IF(BM38=O36,AY36,0)+IF(BM38=O37,AY37,0)+IF(BM38=O38,AY38,0)+IF(BM38=O39,AY39,0)+IF(BM38=O40,AY40,0)+BX38,0)</f>
        <v>#VALUE!</v>
      </c>
      <c r="BX38" s="98" t="e">
        <f>IF(BM38=O41,AY41,0)+IF(BM38=O42,AY42,0)+IF(BM38=O43,AY43,0)+IF(BM38=O44,AY44,0)+IF(BM38=O45,AY45,0)+IF(BM38=O46,AY46,0)+IF(BM38=O47,AY47,0)+IF(BM38=O48,AY48,0)+IF(BM38=O49,AY49,0)+IF(BM38=O50,AY50,0)+IF(BM38=O52,AY52,0)+IF(BM38=O53,AY53,0)+IF(BM38=O54,AY54,0)+IF(BM38=O55,AY55,0)+IF(BM38=O56,AY56,0)+IF(BM38=O57,AY57,0)+IF(BM38=O58,AY58,0)+IF(BM38=O59,AY59,0)+IF(BM38=O60,AY60,0)+IF(BM38=O61,AY61,0)+IF(BM38=O62,AY62,0)+IF(BM38=O63,AY63,0)+IF(BM38=O64,AY64,0)+IF(BM38=O65,AY65,0)+IF(BM38=O66,AY66,0)+IF(BM38=O67,AY67,0)+IF(BM38=O68,AY68,0)+IF(BM38=O69,AY69,0)+IF(BM38=O70,AY70,0)+IF(BM38=O71,AY71,0)</f>
        <v>#VALUE!</v>
      </c>
      <c r="BY38" s="98">
        <f>[2]DB!DL38</f>
        <v>0</v>
      </c>
      <c r="BZ38" s="98" t="e">
        <f t="shared" si="4"/>
        <v>#VALUE!</v>
      </c>
      <c r="CA38" s="98">
        <f>[2]DB!DN38</f>
        <v>1</v>
      </c>
      <c r="CB38" s="98" t="e">
        <f t="shared" si="5"/>
        <v>#VALUE!</v>
      </c>
      <c r="CC38" s="98">
        <f>[2]DB!DP38</f>
        <v>1</v>
      </c>
      <c r="CD38" s="98" t="e">
        <f t="shared" si="6"/>
        <v>#VALUE!</v>
      </c>
      <c r="CE38" s="98">
        <f>[2]DB!DR38</f>
        <v>0</v>
      </c>
      <c r="CF38" s="98" t="e">
        <f t="shared" si="7"/>
        <v>#VALUE!</v>
      </c>
      <c r="CG38" s="98">
        <f>[2]DB!DT38</f>
        <v>0</v>
      </c>
      <c r="CH38" s="98" t="e">
        <f t="shared" si="8"/>
        <v>#VALUE!</v>
      </c>
      <c r="CI38" s="98">
        <f>[2]DB!DV38</f>
        <v>9</v>
      </c>
      <c r="CJ38" s="98" t="e">
        <f t="shared" si="17"/>
        <v>#VALUE!</v>
      </c>
      <c r="CK38" s="98" t="e">
        <f t="shared" si="18"/>
        <v>#VALUE!</v>
      </c>
      <c r="CL38" s="98" t="e">
        <f>RANK(CJ38,CJ10:CJ69,0)</f>
        <v>#VALUE!</v>
      </c>
      <c r="CM38" s="98" t="e">
        <f>IF(AND(CL38=CL10,CK38&lt;CK10),1,0)+IF(AND(CL38=CL11,CK38&lt;CK11),1,0)+IF(AND(CL38=CL12,CK38&lt;CK12),1,0)+IF(AND(CL38=CL13,CK38&lt;CK13),1,0)+IF(AND(CL38=CL14,CK38&lt;CK14),1,0)+IF(AND(CL38=CL15,CK38&lt;CK15),1,0)+IF(AND(CL38=CL16,CK38&lt;CK16),1,0)+IF(AND(CL38=CL17,CK38&lt;CK17),1,0)+IF(AND(CL38=CL18,CK38&lt;CK18),1,0)+IF(AND(CL38=CL19,CK38&lt;CK19),1,0)+IF(AND(CL38=CL20,CK38&lt;CK20),1,0)+IF(AND(CL38=CL21,CK38&lt;CK21),1,0)+IF(AND(CL38=CL22,CK38&lt;CK22),1,0)+IF(AND(CL38=CL23,CK38&lt;CK23),1,0)+IF(AND(CL38=CL24,CK38&lt;CK24),1,0)+IF(AND(CL38=CL25,CK38&lt;CK25),1,0)+IF(AND(CL38=CL26,CK38&lt;CK26),1,0)+IF(AND(CL38=CL27,CK38&lt;CK27),1,0)+IF(AND(CL38=CL28,CK38&lt;CK28),1,0)+IF(AND(CL38=CL29,CK38&lt;CK29),1,0)+CN38+CO38</f>
        <v>#VALUE!</v>
      </c>
      <c r="CN38" s="98" t="e">
        <f>IF(AND(CL38=CL30,CK38&lt;CK30),1,0)+IF(AND(CL38=CL31,CK38&lt;CK31),1,0)+IF(AND(CL38=CL32,CK38&lt;CK32),1,0)+IF(AND(CL38=CL33,CK38&lt;CK33),1,0)+IF(AND(CL38=CL34,CK38&lt;CK34),1,0)+IF(AND(CL38=CL35,CK38&lt;CK35),1,0)+IF(AND(CL38=CL36,CK38&lt;CK36),1,0)+IF(AND(CL38=CL37,CK38&lt;CK37),1,0)+IF(AND(CL38=CL38,CK38&lt;CK38),1,0)+IF(AND(CL38=CL39,CK38&lt;CK39),1,0)+IF(AND(CL38=CL40,CK38&lt;CK40),1,0)+IF(AND(CL38=CL41,CK38&lt;CK41),1,0)+IF(AND(CL38=CL42,CK38&lt;CK42),1,0)+IF(AND(CL38=CL43,CK38&lt;CK43),1,0)+IF(AND(CL38=CL44,CK38&lt;CK44),1,0)+IF(AND(CL38=CL45,CK38&lt;CK45),1,0)+IF(AND(CL38=CL46,CK38&lt;CK46),1,0)+IF(AND(CL38=CL47,CK38&lt;CK47),1,0)+IF(AND(CL38=CL48,CK38&lt;CK48),1,0)+IF(AND(CL38=CL49,CK38&lt;CK49),1,0)</f>
        <v>#VALUE!</v>
      </c>
      <c r="CO38" s="98" t="e">
        <f>IF(AND(CL38=CL50,CK38&lt;CK50),1,0)+IF(AND(CL38=CL51,CK38&lt;CK51),1,0)+IF(AND(CL38=CL52,CK38&lt;CK52),1,0)+IF(AND(CL38=CL53,CK38&lt;CK53),1,0)+IF(AND(CL38=CL54,CK38&lt;CK54),1,0)+IF(AND(CL38=CL55,CK38&lt;CK55),1,0)+IF(AND(CL38=CL56,CK38&lt;CK56),1,0)+IF(AND(CL38=CL57,CK38&lt;CK57),1,0)+IF(AND(CL38=CL58,CK38&lt;CK58),1,0)+IF(AND(CL38=CL59,CK38&lt;CK59),1,0)+IF(AND(CL38=CL60,CK38&lt;CK60),1,0)+IF(AND(CL38=CL61,CK38&lt;CK61),1,0)+IF(AND(CL38=CL62,CK38&lt;CK62),1,0)+IF(AND(CL38=CL63,CK38&lt;CK63),1,0)+IF(AND(CL38=CL64,CK38&lt;CK64),1,0)+IF(AND(CL38=CL65,CK38&lt;CK65),1,0)+IF(AND(CL38=CL66,CK38&lt;CK66),1,0)+IF(AND(CL38=CL67,CK38&lt;CK67),1,0)+IF(AND(CL38=CL68,CK38&lt;CK68),1,0)+IF(AND(CL38=CL69,CK38&lt;CK69),1,0)</f>
        <v>#VALUE!</v>
      </c>
      <c r="CP38" s="98">
        <f>[2]DB!CV38</f>
        <v>29</v>
      </c>
      <c r="CQ38" s="98" t="e">
        <f t="shared" si="9"/>
        <v>#VALUE!</v>
      </c>
      <c r="CR38" s="98" t="e">
        <f t="shared" si="19"/>
        <v>#VALUE!</v>
      </c>
      <c r="CS38" s="98" t="e">
        <f>IF(AND(CQ38=CQ10,BN38&gt;BN10),1,0)+IF(AND(CQ38=CQ11,BN38&gt;BN11),1,0)+IF(AND(CQ38=CQ12,BN38&gt;BN12),1,0)+IF(AND(CQ38=CQ13,BN38&gt;BN13),1,0)+IF(AND(CQ38=CQ14,BN38&gt;BN14),1,0)+IF(AND(CQ38=CQ15,BN38&gt;BN15),1,0)+IF(AND(CQ38=CQ16,BN38&gt;BN16),1,0)+IF(AND(CQ38=CQ17,BN38&gt;BN17),1,0)+IF(AND(CQ38=CQ18,BN38&gt;BN18),1,0)+IF(AND(CQ38=CQ19,BN38&gt;BN19),1,0)+IF(AND(CQ38=CQ20,BN38&gt;BN20),1,0)+IF(AND(CQ38=CQ21,BN38&gt;BN21),1,0)+IF(AND(CQ38=CQ22,BN38&gt;BN22),1,0)+IF(AND(CQ38=CQ23,BN38&gt;BN23),1,0)+IF(AND(CQ38=CQ24,BN38&gt;BN24),1,0)+IF(AND(CQ38=CQ25,BN38&gt;BN25),1,0)+IF(AND(CQ38=CQ26,BN38&gt;BN26),1,0)+IF(AND(CQ38=CQ27,BN38&gt;BN27),1,0)+IF(AND(CQ38=CQ28,BN38&gt;BN28),1,0)+IF(AND(CQ38=CQ29,BN38&gt;BN29),1,0)+CT38+CU38</f>
        <v>#VALUE!</v>
      </c>
      <c r="CT38" s="98" t="e">
        <f>IF(AND(CQ38=CQ30,BN38&gt;BN30),1,0)+IF(AND(CQ38=CQ31,BN38&gt;BN31),1,0)+IF(AND(CQ38=CQ32,BN38&gt;BN32),1,0)+IF(AND(CQ38=CQ33,BN38&gt;BN33),1,0)+IF(AND(CQ38=CQ34,BN38&gt;BN34),1,0)+IF(AND(CQ38=CQ35,BN38&gt;BN35),1,0)+IF(AND(CQ38=CQ36,BN38&gt;BN36),1,0)+IF(AND(CQ38=CQ37,BN38&gt;BN37),1,0)+IF(AND(CQ38=CQ38,BN38&gt;BN38),1,0)+IF(AND(CQ38=CQ39,BN38&gt;BN39),1,0)+IF(AND(CQ38=CQ40,BN38&gt;BN40),1,0)+IF(AND(CQ38=CQ41,BN38&gt;BN41),1,0)+IF(AND(CQ38=CQ42,BN38&gt;BN42),1,0)+IF(AND(CQ38=CQ43,BN38&gt;BN43),1,0)+IF(AND(CQ38=CQ44,BN38&gt;BN44),1,0)+IF(AND(CQ38=CQ45,BN38&gt;BN45),1,0)+IF(AND(CQ38=CQ46,BN38&gt;BN46),1,0)+IF(AND(CQ38=CQ47,BN38&gt;BN47),1,0)+IF(AND(CQ38=CQ48,BN38&gt;BN48),1,0)+IF(AND(CQ38=CQ49,BN38&gt;BN49),1,0)</f>
        <v>#VALUE!</v>
      </c>
      <c r="CU38" s="99" t="e">
        <f>IF(AND(CQ38=CQ50,BN38&gt;BN50),1,0)+IF(AND(CQ38=CQ51,BN38&gt;BN51),1,0)+IF(AND(CQ38=CQ52,BN38&gt;BN52),1,0)+IF(AND(CQ38=CQ53,BN38&gt;BN53),1,0)+IF(AND(CQ38=CQ54,BN38&gt;BN54),1,0)+IF(AND(CQ38=CQ55,BN38&gt;BN55),1,0)+IF(AND(CQ38=CQ56,BN38&gt;BN56),1,0)+IF(AND(CQ38=CQ57,BN38&gt;BN57),1,0)+IF(AND(CQ38=CQ58,BN38&gt;BN58),1,0)+IF(AND(CQ38=CQ59,BN38&gt;BN59),1,0)+IF(AND(CQ38=CQ60,BN38&gt;BN60),1,0)+IF(AND(CQ38=CQ61,BN38&gt;BN61),1,0)+IF(AND(CQ38=CQ62,BN38&gt;BN62),1,0)+IF(AND(CQ38=CQ63,BN38&gt;BN63),1,0)+IF(AND(CQ38=CQ64,BN38&gt;BN64),1,0)+IF(AND(CQ38=CQ65,BN38&gt;BN65),1,0)+IF(AND(CQ38=CQ66,BN38&gt;BN66),1,0)+IF(AND(CQ38=CQ67,BN38&gt;BN67),1,0)+IF(AND(CQ38=CQ68,BN38&gt;BN68),1,0)+IF(AND(CQ38=CQ69,BN38&gt;BN69),1,0)</f>
        <v>#VALUE!</v>
      </c>
      <c r="CV38" s="100" t="e">
        <f>IF(CR10=29,CQ10,0)+IF(CR11=29,CQ11,0)+IF(CR12=29,CQ12,0)+IF(CR13=29,CQ13,0)+IF(CR14=29,CQ14,0)+IF(CR15=29,CQ15,0)+IF(CR16=29,CQ16,0)+IF(CR17=29,CQ17,0)+IF(CR18=29,CQ18,0)+IF(CR19=29,CQ19,0)+IF(CR20=29,CQ20,0)+IF(CR21=29,CQ21,0)+IF(CR22=29,CQ22,0)+IF(CR23=29,CQ23,0)+IF(CR24=29,CQ24,0)+IF(CR25=29,CQ25,0)+IF(CR26=29,CQ26,0)+IF(CR27=29,CQ27,0)+IF(CR28=29,CQ28,0)+IF(CR29=29,CQ29,0)+IF(CR30=29,CQ30,0)+IF(CR31=29,CQ31,0)+IF(CR32=29,CQ32,0)+IF(CR33=29,CQ33,0)+IF(CR34=29,CQ34,0)+IF(CR35=29,CQ35,0)+IF(CR36=29,CQ36,0)+IF(CR37=29,CQ37,0)+IF(CR38=29,CQ38,0)+IF(CR39=29,CQ39,0)+CW38</f>
        <v>#VALUE!</v>
      </c>
      <c r="CW38" s="98" t="e">
        <f>IF(CR40=29,CQ40,0)+IF(CR41=29,CQ41,0)+IF(CR42=29,CQ42,0)+IF(CR43=29,CQ43,0)+IF(CR44=29,CQ44,0)+IF(CR45=29,CQ45,0)+IF(CR46=29,CQ46,0)+IF(CR47=29,CQ47,0)+IF(CR48=29,CQ48,0)+IF(CR49=29,CQ49,0)+IF(CR50=29,CQ50,0)+IF(CR51=29,CQ51,0)+IF(CR52=29,CQ52,0)+IF(CR53=29,CQ53,0)+IF(CR54=29,CQ54,0)+IF(CR55=29,CQ55,0)+IF(CR56=29,CQ56,0)+IF(CR57=29,CQ57,0)+IF(CR58=29,CQ58,0)+IF(CR59=29,CQ59,0)+IF(CR60=29,CQ60,0)+IF(CR61=29,CQ61,0)+IF(CR62=29,CQ62,0)+IF(CR63=29,CQ63,0)+IF(CR64=29,CQ64,0)+IF(CR65=29,CQ65,0)+IF(CR66=29,CQ66,0)+IF(CR67=29,CQ67,0)+IF(CR68=29,CQ68,0)+IF(CR69=29,CQ69,0)</f>
        <v>#VALUE!</v>
      </c>
      <c r="CX38" s="98" t="e">
        <f>IF(CR10=29,BM10,IF(CR11=29,BM11,IF(CR12=29,BM12,IF(CR13=29,BM13,IF(CR14=29,BM14,IF(CR15=29,BM15,IF(CR16=29,BM16,IF(CR17=29,BM17,CY38))))))))</f>
        <v>#VALUE!</v>
      </c>
      <c r="CY38" s="98" t="e">
        <f>IF(CR18=29,BM18,IF(CR19=29,BM19,IF(CR20=29,BM20,IF(CR21=29,BM21,IF(CR22=29,BM22,IF(CR23=29,BM23,IF(CR24=29,BM24,IF(CR25=29,BM25,CZ38))))))))</f>
        <v>#VALUE!</v>
      </c>
      <c r="CZ38" s="98" t="e">
        <f>IF(CR26=29,BM26,IF(CR27=29,BM27,IF(CR28=29,BM28,IF(CR29=29,BM29,IF(CR30=29,BM30,IF(CR31=29,BM31,IF(CR32=29,BM32,IF(CR33=29,BM33,DA38))))))))</f>
        <v>#VALUE!</v>
      </c>
      <c r="DA38" s="98" t="e">
        <f>IF(CR34=29,BM34,IF(CR35=29,BM35,IF(CR36=29,BM36,IF(CR37=29,BM37,IF(CR38=29,BM38,IF(CR39=29,BM39,IF(CR40=29,BM40,IF(CR41=29,BM41,DB38))))))))</f>
        <v>#VALUE!</v>
      </c>
      <c r="DB38" s="98" t="e">
        <f>IF(CR42=29,BM42,IF(CR43=29,BM43,IF(CR44=29,BM44,IF(CR45=29,BM45,IF(CR46=29,BM46,IF(CR47=29,BM47,IF(CR48=29,BM48,IF(CR49=29,BM49,DC38))))))))</f>
        <v>#VALUE!</v>
      </c>
      <c r="DC38" s="98" t="e">
        <f>IF(CR50=29,BM50,IF(CR51=29,BM51,IF(CR52=29,BM52,IF(CR53=29,BM53,IF(CR54=29,BM54,IF(CR55=29,BM55,IF(CR56=29,BM56,IF(CR57=29,BM57,DD38))))))))</f>
        <v>#VALUE!</v>
      </c>
      <c r="DD38" s="98" t="e">
        <f>IF(CR58=29,BM58,IF(CR59=29,BM59,IF(CR60=29,BM60,IF(CR61=29,BM61,IF(CR62=29,BM62,IF(CR63=29,BM63,IF(CR64=29,BM64,IF(CR65=29,BM65,DE38))))))))</f>
        <v>#VALUE!</v>
      </c>
      <c r="DE38" s="98" t="e">
        <f>IF(CR66=29,BM66,IF(CR67=29,BM67,IF(CR68=29,BM68,BM69)))</f>
        <v>#VALUE!</v>
      </c>
      <c r="DF38" s="98" t="e">
        <f>IF(CR10=29,BQ10,0)+IF(CR11=29,BQ11,0)+IF(CR12=29,BQ12,0)+IF(CR13=29,BQ13,0)+IF(CR14=29,BQ14,0)+IF(CR15=29,BQ15,0)+IF(CR16=29,BQ16,0)+IF(CR17=29,BQ17,0)+IF(CR18=29,BQ18,0)+IF(CR19=29,BQ19,0)+IF(CR20=29,BQ20,0)+IF(CR21=29,BQ21,0)+IF(CR22=29,BQ22,0)+IF(CR23=29,BQ23,0)+IF(CR24=29,BQ24,0)+IF(CR25=29,BQ25,0)+IF(CR26=29,BQ26,0)+IF(CR27=29,BQ27,0)+IF(CR28=29,BQ28,0)+IF(CR29=29,BQ29,0)+IF(CR30=29,BQ30,0)+IF(CR31=29,BQ31,0)+IF(CR32=29,BQ32,0)+IF(CR33=29,BQ33,0)+IF(CR34=29,BQ34,0)+IF(CR35=29,BQ35,0)+IF(CR36=29,BQ36,0)+IF(CR37=29,BQ37,0)+IF(CR38=29,BQ38,0)+IF(CR39=29,BQ39,0)+DG38</f>
        <v>#VALUE!</v>
      </c>
      <c r="DG38" s="98" t="e">
        <f>IF(CR40=29,BQ40,0)+IF(CR41=29,BQ41,0)+IF(CR42=29,BQ42,0)+IF(CR43=29,BQ43,0)+IF(CR44=29,BQ44,0)+IF(CR45=29,BQ45,0)+IF(CR46=29,BQ46,0)+IF(CR47=29,BQ47,0)+IF(CR48=29,BQ48,0)+IF(CR49=29,BQ49,0)+IF(CR50=29,BQ50,0)+IF(CR51=29,BQ51,0)+IF(CR52=29,BQ52,0)+IF(CR53=29,BQ53,0)+IF(CR54=29,BQ54,0)+IF(CR55=29,BQ55,0)+IF(CR56=29,BQ56,0)+IF(CR57=29,BQ57,0)+IF(CR58=29,BQ58,0)+IF(CR59=29,BQ59,0)+IF(CR60=29,BQ60,0)+IF(CR61=29,BQ61,0)+IF(CR62=29,BQ62,0)+IF(CR63=29,BQ63,0)+IF(CR64=29,BQ64,0)+IF(CR65=29,BQ65,0)+IF(CR66=29,BQ66,0)+IF(CR67=29,BQ67,0)+IF(CR68=29,BQ68,0)+IF(CR69=29,BQ69,0)</f>
        <v>#VALUE!</v>
      </c>
      <c r="DH38" s="98" t="e">
        <f>IF(CR10=29,BT10,0)+IF(CR11=29,BT11,0)+IF(CR12=29,BT12,0)+IF(CR13=29,BT13,0)+IF(CR14=29,BT14,0)+IF(CR15=29,BT15,0)+IF(CR16=29,BT16,0)+IF(CR17=29,BT17,0)+IF(CR18=29,BT18,0)+IF(CR19=29,BT19,0)+IF(CR20=29,BT20,0)+IF(CR21=29,BT21,0)+IF(CR22=29,BT22,0)+IF(CR23=29,BT23,0)+IF(CR24=29,BT24,0)+IF(CR25=29,BT25,0)+IF(CR26=29,BT26,0)+IF(CR27=29,BT27,0)+IF(CR28=29,BT28,0)+IF(CR29=29,BT29,0)+IF(CR30=29,BT30,0)+IF(CR31=29,BT31,0)+IF(CR32=29,BT32,0)+IF(CR33=29,BT33,0)+IF(CR34=29,BT34,0)+IF(CR35=29,BT35,0)+IF(CR36=29,BT36,0)+IF(CR37=29,BT37,0)+IF(CR38=29,BT38,0)+IF(CR39=29,BT39,0)+DI38</f>
        <v>#VALUE!</v>
      </c>
      <c r="DI38" s="98" t="e">
        <f>IF(CR40=29,BT40,0)+IF(CR41=29,BT41,0)+IF(CR42=29,BT42,0)+IF(CR43=29,BT43,0)+IF(CR44=29,BT44,0)+IF(CR45=29,BT45,0)+IF(CR46=29,BT46,0)+IF(CR47=29,BT47,0)+IF(CR48=29,BT48,0)+IF(CR49=29,BT49,0)+IF(CR50=29,BT50,0)+IF(CR51=29,BT51,0)+IF(CR52=29,BT52,0)+IF(CR53=29,BT53,0)+IF(CR54=29,BT54,0)+IF(CR55=29,BT55,0)+IF(CR56=29,BT56,0)+IF(CR57=29,BT57,0)+IF(CR58=29,BT58,0)+IF(CR59=29,BT59,0)+IF(CR60=29,BT60,0)+IF(CR61=29,BT61,0)+IF(CR62=29,BT62,0)+IF(CR63=29,BT63,0)+IF(CR64=29,BT64,0)+IF(CR65=29,BT65,0)+IF(CR66=29,BT66,0)+IF(CR67=29,BT67,0)+IF(CR68=29,BT68,0)+IF(CR69=29,BT69,0)</f>
        <v>#VALUE!</v>
      </c>
      <c r="DJ38" s="98" t="e">
        <f>IF(CR10=29,BW10,0)+IF(CR11=29,BW11,0)+IF(CR12=29,BW12,0)+IF(CR13=29,BW13,0)+IF(CR14=29,BW14,0)+IF(CR15=29,BW15,0)+IF(CR16=29,BW16,0)+IF(CR17=29,BW17,0)+IF(CR18=29,BW18,0)+IF(CR19=29,BW19,0)+IF(CR20=29,BW20,0)+IF(CR21=29,BW21,0)+IF(CR22=29,BW22,0)+IF(CR23=29,BW23,0)+IF(CR24=29,BW24,0)+IF(CR25=29,BW25,0)+IF(CR26=29,BW26,0)+IF(CR27=29,BW27,0)+IF(CR28=29,BW28,0)+IF(CR29=29,BW29,0)+IF(CR30=29,BW30,0)+IF(CR31=29,BW31,0)+IF(CR32=29,BW32,0)+IF(CR33=29,BW33,0)+IF(CR34=29,BW34,0)+IF(CR35=29,BW35,0)+IF(CR36=29,BW36,0)+IF(CR37=29,BW37,0)+IF(CR38=29,BW38,0)+IF(CR39=29,BW39,0)+DK38</f>
        <v>#VALUE!</v>
      </c>
      <c r="DK38" s="98" t="e">
        <f>IF(CR40=29,BW40,0)+IF(CR41=29,BW41,0)+IF(CR42=29,BW42,0)+IF(CR43=29,BW43,0)+IF(CR44=29,BW44,0)+IF(CR45=29,BW45,0)+IF(CR46=29,BW46,0)+IF(CR47=29,BW47,0)+IF(CR48=29,BW48,0)+IF(CR49=29,BW49,0)+IF(CR50=29,BW50,0)+IF(CR51=29,BW51,0)+IF(CR52=29,BW52,0)+IF(CR53=29,BW53,0)+IF(CR54=29,BW54,0)+IF(CR55=29,BW55,0)+IF(CR56=29,BW56,0)+IF(CR57=29,BW57,0)+IF(CR58=29,BW58,0)+IF(CR59=29,BW59,0)+IF(CR60=29,BW60,0)+IF(CR61=29,BW61,0)+IF(CR62=29,BW62,0)+IF(CR63=29,BW63,0)+IF(CR64=29,BW64,0)+IF(CR65=29,BW65,0)+IF(CR66=29,BW66,0)+IF(CR67=29,BW67,0)+IF(CR68=29,BW68,0)+IF(CR69=29,BW69,0)</f>
        <v>#VALUE!</v>
      </c>
      <c r="DL38" s="98" t="e">
        <f>IF(CR10=29,BZ10,0)+IF(CR11=29,BZ11,0)+IF(CR12=29,BZ12,0)+IF(CR13=29,BZ13,0)+IF(CR14=29,BZ14,0)+IF(CR15=29,BZ15,0)+IF(CR16=29,BZ16,0)+IF(CR17=29,BZ17,0)+IF(CR18=29,BZ18,0)+IF(CR19=29,BZ19,0)+IF(CR20=29,BZ20,0)+IF(CR21=29,BZ21,0)+IF(CR22=29,BZ22,0)+IF(CR23=29,BZ23,0)+IF(CR24=29,BZ24,0)+IF(CR25=29,BZ25,0)+IF(CR26=29,BZ26,0)+IF(CR27=29,BZ27,0)+IF(CR28=29,BZ28,0)+IF(CR29=29,BZ29,0)+IF(CR30=29,BZ30,0)+IF(CR31=29,BZ31,0)+IF(CR32=29,BZ32,0)+IF(CR33=29,BZ33,0)+IF(CR34=29,BZ34,0)+IF(CR35=29,BZ35,0)+IF(CR36=29,BZ36,0)+IF(CR37=29,BZ37,0)+IF(CR38=29,BZ38,0)+IF(CR39=29,BZ39,0)+DM38</f>
        <v>#VALUE!</v>
      </c>
      <c r="DM38" s="98" t="e">
        <f>IF(CR40=29,BZ40,0)+IF(CR41=29,BZ41,0)+IF(CR42=29,BZ42,0)+IF(CR43=29,BZ43,0)+IF(CR44=29,BZ44,0)+IF(CR45=29,BZ45,0)+IF(CR46=29,BZ46,0)+IF(CR47=29,BZ47,0)+IF(CR48=29,BZ48,0)+IF(CR49=29,BZ49,0)+IF(CR50=29,BZ50,0)+IF(CR51=29,BZ51,0)+IF(CR52=29,BZ52,0)+IF(CR53=29,BZ53,0)+IF(CR54=29,BZ54,0)+IF(CR55=29,BZ55,0)+IF(CR56=29,BZ56,0)+IF(CR57=29,BZ57,0)+IF(CR58=29,BZ58,0)+IF(CR59=29,BZ59,0)+IF(CR60=29,BZ60,0)+IF(CR61=29,BZ61,0)+IF(CR62=29,BZ62,0)+IF(CR63=29,BZ63,0)+IF(CR64=29,BZ64,0)+IF(CR65=29,BZ65,0)+IF(CR66=29,BZ66,0)+IF(CR67=29,BZ67,0)+IF(CR68=29,BZ68,0)+IF(CR69=29,BZ69,0)</f>
        <v>#VALUE!</v>
      </c>
      <c r="DN38" s="98" t="e">
        <f>IF(CR10=29,CB10,0)+IF(CR11=29,CB11,0)+IF(CR12=29,CB12,0)+IF(CR13=29,CB13,0)+IF(CR14=29,CB14,0)+IF(CR15=29,CB15,0)+IF(CR16=29,CB16,0)+IF(CR17=29,CB17,0)+IF(CR18=29,CB18,0)+IF(CR19=29,CB19,0)+IF(CR20=29,CB20,0)+IF(CR21=29,CB21,0)+IF(CR22=29,CB22,0)+IF(CR23=29,CB23,0)+IF(CR24=29,CB24,0)+IF(CR25=29,CB25,0)+IF(CR26=29,CB26,0)+IF(CR27=29,CB27,0)+IF(CR28=29,CB28,0)+IF(CR29=29,CB29,0)+IF(CR30=29,CB30,0)+IF(CR31=29,CB31,0)+IF(CR32=29,CB32,0)+IF(CR33=29,CB33,0)+IF(CR34=29,CB34,0)+IF(CR35=29,CB35,0)+IF(CR36=29,CB36,0)+IF(CR37=29,CB37,0)+IF(CR38=29,CB38,0)+IF(CR39=29,CB39,0)+DO38</f>
        <v>#VALUE!</v>
      </c>
      <c r="DO38" s="98" t="e">
        <f>IF(CR40=29,CB40,0)+IF(CR41=29,CB41,0)+IF(CR42=29,CB42,0)+IF(CR43=29,CB43,0)+IF(CR44=29,CB44,0)+IF(CR45=29,CB45,0)+IF(CR46=29,CB46,0)+IF(CR47=29,CB47,0)+IF(CR48=29,CB48,0)+IF(CR49=29,CB49,0)+IF(CR50=29,CB50,0)+IF(CR51=29,CB51,0)+IF(CR52=29,CB52,0)+IF(CR53=29,CB53,0)+IF(CR54=29,CB54,0)+IF(CR55=29,CB55,0)+IF(CR56=29,CB56,0)+IF(CR57=29,CB57,0)+IF(CR58=29,CB58,0)+IF(CR59=29,CB59,0)+IF(CR60=29,CB60,0)+IF(CR61=29,CB61,0)+IF(CR62=29,CB62,0)+IF(CR63=29,CB63,0)+IF(CR64=29,CB64,0)+IF(CR65=29,CB65,0)+IF(CR66=29,CB66,0)+IF(CR67=29,CB67,0)+IF(CR68=29,CB68,0)+IF(CR69=29,CB69,0)</f>
        <v>#VALUE!</v>
      </c>
      <c r="DP38" s="98" t="e">
        <f>IF(CR10=29,CD10,0)+IF(CR11=29,CD11,0)+IF(CR12=29,CD12,0)+IF(CR13=29,CD13,0)+IF(CR14=29,CD14,0)+IF(CR15=29,CD15,0)+IF(CR16=29,CD16,0)+IF(CR17=29,CD17,0)+IF(CR18=29,CD18,0)+IF(CR19=29,CD19,0)+IF(CR20=29,CD20,0)+IF(CR21=29,CD21,0)+IF(CR22=29,CD22,0)+IF(CR23=29,CD23,0)+IF(CR24=29,CD24,0)+IF(CR25=29,CD25,0)+IF(CR26=29,CD26,0)+IF(CR27=29,CD27,0)+IF(CR28=29,CD28,0)+IF(CR29=29,CD29,0)+IF(CR30=29,CD30,0)+IF(CR31=29,CD31,0)+IF(CR32=29,CD32,0)+IF(CR33=29,CD33,0)+IF(CR34=29,CD34,0)+IF(CR35=29,CD35,0)+IF(CR36=29,CD36,0)+IF(CR37=29,CD37,0)+IF(CR38=29,CD38,0)+IF(CR39=29,CD39,0)+DQ38</f>
        <v>#VALUE!</v>
      </c>
      <c r="DQ38" s="98" t="e">
        <f>IF(CR40=29,CD40,0)+IF(CR41=29,CD41,0)+IF(CR42=29,CD42,0)+IF(CR43=29,CD43,0)+IF(CR44=29,CD44,0)+IF(CR45=29,CD45,0)+IF(CR46=29,CD46,0)+IF(CR47=29,CD47,0)+IF(CR48=29,CD48,0)+IF(CR49=29,CD49,0)+IF(CR50=29,CD50,0)+IF(CR51=29,CD51,0)+IF(CR52=29,CD52,0)+IF(CR53=29,CD53,0)+IF(CR54=29,CD54,0)+IF(CR55=29,CD55,0)+IF(CR56=29,CD56,0)+IF(CR57=29,CD57,0)+IF(CR58=29,CD58,0)+IF(CR59=29,CD59,0)+IF(CR60=29,CD60,0)+IF(CR61=29,CD61,0)+IF(CR62=29,CD62,0)+IF(CR63=29,CD63,0)+IF(CR64=29,CD64,0)+IF(CR65=29,CD65,0)+IF(CR66=29,CD66,0)+IF(CR67=29,CD67,0)+IF(CR68=29,CD68,0)+IF(CR69=29,CD69,0)</f>
        <v>#VALUE!</v>
      </c>
      <c r="DR38" s="98" t="e">
        <f>IF(CR10=29,CF10,0)+IF(CR11=29,CF11,0)+IF(CR12=29,CF12,0)+IF(CR13=29,CF13,0)+IF(CR14=29,CF14,0)+IF(CR15=29,CF15,0)+IF(CR16=29,CF16,0)+IF(CR17=29,CF17,0)+IF(CR18=29,CF18,0)+IF(CR19=29,CF19,0)+IF(CR20=29,CF20,0)+IF(CR21=29,CF21,0)+IF(CR22=29,CF22,0)+IF(CR23=29,CF23,0)+IF(CR24=29,CF24,0)+IF(CR25=29,CF25,0)+IF(CR26=29,CF26,0)+IF(CR27=29,CF27,0)+IF(CR28=29,CF28,0)+IF(CR29=29,CF29,0)+IF(CR30=29,CF30,0)+IF(CR31=29,CF31,0)+IF(CR32=29,CF32,0)+IF(CR33=29,CF33,0)+IF(CR34=29,CF34,0)+IF(CR35=29,CF35,0)+IF(CR36=29,CF36,0)+IF(CR37=29,CF37,0)+IF(CR38=29,CF38,0)+IF(CR39=29,CF39,0)+DS38</f>
        <v>#VALUE!</v>
      </c>
      <c r="DS38" s="98" t="e">
        <f>IF(CR40=29,CF40,0)+IF(CR41=29,CF41,0)+IF(CR42=29,CF42,0)+IF(CR43=29,CF43,0)+IF(CR44=29,CF44,0)+IF(CR45=29,CF45,0)+IF(CR46=29,CF46,0)+IF(CR47=29,CF47,0)+IF(CR48=29,CF48,0)+IF(CR49=29,CF49,0)+IF(CR50=29,CF50,0)+IF(CR51=29,CF51,0)+IF(CR52=29,CF52,0)+IF(CR53=29,CF53,0)+IF(CR54=29,CF54,0)+IF(CR55=29,CF55,0)+IF(CR56=29,CF56,0)+IF(CR57=29,CF57,0)+IF(CR58=29,CF58,0)+IF(CR59=29,CF59,0)+IF(CR60=29,CF60,0)+IF(CR61=29,CF61,0)+IF(CR62=29,CF62,0)+IF(CR63=29,CF63,0)+IF(CR64=29,CF64,0)+IF(CR65=29,CF65,0)+IF(CR66=29,CF66,0)+IF(CR67=29,CF67,0)+IF(CR68=29,CF68,0)+IF(CR69=29,CF69,0)</f>
        <v>#VALUE!</v>
      </c>
      <c r="DT38" s="98" t="e">
        <f>IF(CR10=29,CH10,0)+IF(CR11=29,CH11,0)+IF(CR12=29,CH12,0)+IF(CR13=29,CH13,0)+IF(CR14=29,CH14,0)+IF(CR15=29,CH15,0)+IF(CR16=29,CH16,0)+IF(CR17=29,CH17,0)+IF(CR18=29,CH18,0)+IF(CR19=29,CH19,0)+IF(CR20=29,CH20,0)+IF(CR21=29,CH21,0)+IF(CR22=29,CH22,0)+IF(CR23=29,CH23,0)+IF(CR24=29,CH24,0)+IF(CR25=29,CH25,0)+IF(CR26=29,CH26,0)+IF(CR27=29,CH27,0)+IF(CR28=29,CH28,0)+IF(CR29=29,CH29,0)+IF(CR30=29,CH30,0)+IF(CR31=29,CH31,0)+IF(CR32=29,CH32,0)+IF(CR33=29,CH33,0)+IF(CR34=29,CH34,0)+IF(CR35=29,CH35,0)+IF(CR36=29,CH36,0)+IF(CR37=29,CH37,0)+IF(CR38=29,CH38,0)+IF(CR39=29,CH39,0)+DU38</f>
        <v>#VALUE!</v>
      </c>
      <c r="DU38" s="98" t="e">
        <f>IF(CR40=29,CH40,0)+IF(CR41=29,CH41,0)+IF(CR42=29,CH42,0)+IF(CR43=29,CH43,0)+IF(CR44=29,CH44,0)+IF(CR45=29,CH45,0)+IF(CR46=29,CH46,0)+IF(CR47=29,CH47,0)+IF(CR48=29,CH48,0)+IF(CR49=29,CH49,0)+IF(CR50=29,CH50,0)+IF(CR51=29,CH51,0)+IF(CR52=29,CH52,0)+IF(CR53=29,CH53,0)+IF(CR54=29,CH54,0)+IF(CR55=29,CH55,0)+IF(CR56=29,CH56,0)+IF(CR57=29,CH57,0)+IF(CR58=29,CH58,0)+IF(CR59=29,CH59,0)+IF(CR60=29,CH60,0)+IF(CR61=29,CH61,0)+IF(CR62=29,CH62,0)+IF(CR63=29,CH63,0)+IF(CR64=29,CH64,0)+IF(CR65=29,CH65,0)+IF(CR66=29,CH66,0)+IF(CR67=29,CH67,0)+IF(CR68=29,CH68,0)+IF(CR69=29,CH69,0)</f>
        <v>#VALUE!</v>
      </c>
      <c r="DV38" s="98" t="e">
        <f>IF(CR10=29,CJ10,0)+IF(CR11=29,CJ11,0)+IF(CR12=29,CJ12,0)+IF(CR13=29,CJ13,0)+IF(CR14=29,CJ14,0)+IF(CR15=29,CJ15,0)+IF(CR16=29,CJ16,0)+IF(CR17=29,CJ17,0)+IF(CR18=29,CJ18,0)+IF(CR19=29,CJ19,0)+IF(CR20=29,CJ20,0)+IF(CR21=29,CJ21,0)+IF(CR22=29,CJ22,0)+IF(CR23=29,CJ23,0)+IF(CR24=29,CJ24,0)+IF(CR25=29,CJ25,0)+IF(CR26=29,CJ26,0)+IF(CR27=29,CJ27,0)+IF(CR28=29,CJ28,0)+IF(CR29=29,CJ29,0)+IF(CR30=29,CJ30,0)+IF(CR31=29,CJ31,0)+IF(CR32=29,CJ32,0)+IF(CR33=29,CJ33,0)+IF(CR34=29,CJ34,0)+IF(CR35=29,CJ35,0)+IF(CR36=29,CJ36,0)+IF(CR37=29,CJ37,0)+IF(CR38=29,CJ38,0)+IF(CR39=29,CJ39,0)+DW38</f>
        <v>#VALUE!</v>
      </c>
      <c r="DW38" s="99" t="e">
        <f>IF(CR40=29,CJ40,0)+IF(CR41=29,CJ41,0)+IF(CR42=29,CJ42,0)+IF(CR43=29,CJ43,0)+IF(CR44=29,CJ44,0)+IF(CR45=29,CJ45,0)+IF(CR46=29,CJ46,0)+IF(CR47=29,CJ47,0)+IF(CR48=29,CJ48,0)+IF(CR49=29,CJ49,0)+IF(CR50=29,CJ50,0)+IF(CR51=29,CJ51,0)+IF(CR52=29,CJ52,0)+IF(CR53=29,CJ53,0)+IF(CR54=29,CJ54,0)+IF(CR55=29,CJ55,0)+IF(CR56=29,CJ56,0)+IF(CR57=29,CJ57,0)+IF(CR58=29,CJ58,0)+IF(CR59=29,CJ59,0)+IF(CR60=29,CJ60,0)+IF(CR61=29,CJ61,0)+IF(CR62=29,CJ62,0)+IF(CR63=29,CJ63,0)+IF(CR64=29,CJ64,0)+IF(CR65=29,CJ65,0)+IF(CR66=29,CJ66,0)+IF(CR67=29,CJ67,0)+IF(CR68=29,CJ68,0)+IF(CR69=29,CJ69,0)</f>
        <v>#VALUE!</v>
      </c>
    </row>
    <row r="39" spans="1:127">
      <c r="A39" s="97" t="str">
        <f>[2]DB!A39</f>
        <v>Lions</v>
      </c>
      <c r="B39" s="1">
        <f>[2]DB!B39</f>
        <v>31</v>
      </c>
      <c r="C39" s="1">
        <f>[2]DB!D39</f>
        <v>0</v>
      </c>
      <c r="D39" s="1">
        <f>IF(OR(Rækker!Z31="Disket",I39&gt;5,C39=1),1,0)</f>
        <v>0</v>
      </c>
      <c r="E39" s="1">
        <f>[2]DB!F39</f>
        <v>0</v>
      </c>
      <c r="F39" s="1">
        <f>IF(OR(Rækker!Z31="Udmeldt",E39=1),1,0)</f>
        <v>0</v>
      </c>
      <c r="G39" s="1">
        <f>[2]DB!I39</f>
        <v>0</v>
      </c>
      <c r="H39" s="1">
        <f>IF(Rækker!Z31="MR",1,0)</f>
        <v>0</v>
      </c>
      <c r="I39" s="1">
        <f t="shared" si="10"/>
        <v>0</v>
      </c>
      <c r="J39" s="1">
        <f>[2]DB!L39</f>
        <v>0</v>
      </c>
      <c r="K39" s="1">
        <f>IF(Rækker!Z31="Res",1,0)</f>
        <v>0</v>
      </c>
      <c r="L39" s="1">
        <f t="shared" si="11"/>
        <v>0</v>
      </c>
      <c r="M39" s="1" t="s">
        <v>90</v>
      </c>
      <c r="N39" s="100">
        <f>[2]DB!AZ39</f>
        <v>10</v>
      </c>
      <c r="O39" s="98" t="str">
        <f>[2]DB!BB39</f>
        <v>SPVK</v>
      </c>
      <c r="P39" s="1">
        <f>IF(O39=A31,B31,0)+IF(O39=A32,B32,0)+IF(O39=A33,B33,0)+IF(O39=A34,B34,0)+IF(O39=A35,B35,0)+IF(O39=A36,B36,0)+IF(O39=A37,B37,0)+IF(O39=A38,B38,0)+IF(O39=A39,B39,0)+IF(O39=A40,B40,0)+IF(O39=A41,B41,0)+IF(O39=A42,B42,0)+IF(O39=A43,B43,0)+IF(O39=A44,B44,0)+IF(O39=A45,B45,0)+IF(O39=A46,B46,0)+IF(O39=A47,B47,0)+IF(O39=A48,B48,0)+IF(O39=A49,B49,0)+IF(O39=A50,B50,0)</f>
        <v>52</v>
      </c>
      <c r="Q39" s="1">
        <f>[2]DB!BF39</f>
        <v>0</v>
      </c>
      <c r="R39" s="1">
        <f>IF(O39=A31,D31,0)+IF(O39=A32,D32,0)+IF(O39=A33,D33,0)+IF(O39=A34,D34,0)+IF(O39=A35,D35,0)+IF(O39=A36,D36,0)+IF(O39=A37,D37,0)+IF(O39=A38,D38,0)+IF(O39=A39,D39,0)+IF(O39=A40,D40,0)+IF(O39=A41,D41,0)+IF(O39=A42,D42,0)+IF(O39=A43,D43,0)+IF(O39=A44,D44,0)+IF(O39=A45,D45,0)+IF(O39=A46,D46,0)+IF(O39=A47,D47,0)+IF(O39=A48,D48,0)+IF(O39=A49,D49,0)+IF(O39=A50,D50,0)</f>
        <v>0</v>
      </c>
      <c r="S39" s="1">
        <f>[2]DB!BG39</f>
        <v>0</v>
      </c>
      <c r="T39" s="1">
        <f>IF(O39=A31,F31,0)+IF(O39=A32,F32,0)+IF(O39=A33,F33,0)+IF(O39=A34,F34,0)+IF(O39=A35,F35,0)+IF(O39=A36,F36,0)+IF(O39=A37,F37,0)+IF(O39=A38,F38,0)+IF(O39=A39,F39,0)+IF(O39=A40,F40,0)+IF(O39=A41,F41,0)+IF(O39=A42,F42,0)+IF(O39=A43,F43,0)+IF(O39=A44,F44,0)+IF(O39=A45,F45,0)+IF(O39=A46,F46,0)+IF(O39=A47,F47,0)+IF(O39=A48,F48,0)+IF(O39=A49,F49,0)+IF(O39=A50,F50,0)</f>
        <v>0</v>
      </c>
      <c r="U39" s="1">
        <f>[2]DB!BH39</f>
        <v>0</v>
      </c>
      <c r="V39" s="1">
        <f>IF(O39=A31,H31,0)+IF(O39=A32,H32,0)+IF(O39=A33,H33,0)+IF(O39=A34,H34,0)+IF(O39=A35,H35,0)+IF(O39=A36,H36,0)+IF(O39=A37,H37,0)+IF(O39=A38,H38,0)+IF(O39=A39,H39,0)+IF(O39=A40,H40,0)+IF(O39=A41,H41,0)+IF(O39=A42,H42,0)+IF(O39=A43,H43,0)+IF(O39=A44,H44,0)+IF(O39=A45,H45,0)+IF(O39=A46,H46,0)+IF(O39=A47,H47,0)+IF(O39=A48,H48,0)+IF(O39=A49,H49,0)+IF(O39=A50,H50,0)</f>
        <v>0</v>
      </c>
      <c r="W39" s="1">
        <f t="shared" si="12"/>
        <v>0</v>
      </c>
      <c r="X39" s="1">
        <f>[2]DB!BI39</f>
        <v>0</v>
      </c>
      <c r="Y39" s="1">
        <f>IF(O39=A31,K31,0)+IF(O39=A32,K32,0)+IF(O39=A33,K33,0)+IF(O39=A34,K34,0)+IF(O39=A35,K35,0)+IF(O39=A36,K36,0)+IF(O39=A37,K37,0)+IF(O39=A38,K38,0)+IF(O39=A39,K39,0)+IF(O39=A40,K40,0)+IF(O39=A41,K41,0)+IF(O39=A42,K42,0)+IF(O39=A43,K43,0)+IF(O39=A44,K44,0)+IF(O39=A45,K45,0)+IF(O39=A46,K46,0)+IF(O39=A47,K47,0)+IF(O39=A48,K48,0)+IF(O39=A49,K49,0)+IF(O39=A50,K50,0)</f>
        <v>0</v>
      </c>
      <c r="Z39" s="1">
        <f t="shared" si="13"/>
        <v>0</v>
      </c>
      <c r="AA39" s="1">
        <f>[2]DB!BJ39</f>
        <v>74</v>
      </c>
      <c r="AB39" s="1">
        <f>RANK(AA39,AA31:AA50,0)</f>
        <v>2</v>
      </c>
      <c r="AC39" s="1" t="str">
        <f>'2. Division'!V23</f>
        <v/>
      </c>
      <c r="AD39" s="1" t="e">
        <f t="shared" si="20"/>
        <v>#VALUE!</v>
      </c>
      <c r="AE39" s="1" t="e">
        <f>RANK(AD39,AD31:AD50,0)</f>
        <v>#VALUE!</v>
      </c>
      <c r="AF39" s="1">
        <f>[2]DB!BK39</f>
        <v>24</v>
      </c>
      <c r="AG39" s="1">
        <f>RANK(AF39,AF31:AF50,0)</f>
        <v>19</v>
      </c>
      <c r="AH39" s="1" t="str">
        <f>'2. Division'!V29</f>
        <v/>
      </c>
      <c r="AI39" s="1" t="e">
        <f t="shared" si="21"/>
        <v>#VALUE!</v>
      </c>
      <c r="AJ39" s="1" t="e">
        <f>RANK(AI39,AI31:AI50,0)</f>
        <v>#VALUE!</v>
      </c>
      <c r="AK39" s="1">
        <f>[2]DB!BL39</f>
        <v>97</v>
      </c>
      <c r="AL39" s="1">
        <f>RANK(AK39,AK31:AK50,0)</f>
        <v>4</v>
      </c>
      <c r="AM39" s="1" t="str">
        <f>'2. Division'!V35</f>
        <v/>
      </c>
      <c r="AN39" s="1" t="e">
        <f t="shared" si="22"/>
        <v>#VALUE!</v>
      </c>
      <c r="AO39" s="1" t="e">
        <f>RANK(AN39,AN31:AN50,0)</f>
        <v>#VALUE!</v>
      </c>
      <c r="AP39" s="1">
        <f t="shared" si="23"/>
        <v>25</v>
      </c>
      <c r="AQ39" s="1" t="e">
        <f t="shared" si="24"/>
        <v>#VALUE!</v>
      </c>
      <c r="AR39" s="1">
        <f>[2]DB!BA39</f>
        <v>9</v>
      </c>
      <c r="AS39" s="1" t="e">
        <f>RANK(AQ39,AQ31:AQ50,1)+AT39</f>
        <v>#VALUE!</v>
      </c>
      <c r="AT39" s="1" t="e">
        <f>IF(AQ39=AQ31,IF(AD39=AD31,IF(AI39=AI31,IF(AN39=AN31,0,IF(AN39&lt;AN31,1,0)),IF(AI39&lt;AI31,1,0)),IF(AD39&lt;AD31,1,0)),0)+IF(AQ39=AQ32,IF(AD39=AD32,IF(AI39=AI32,IF(AN39=AN32,0,IF(AN39&lt;AN32,1,0)),IF(AI39&lt;AI32,1,0)),IF(AD39&lt;AD32,1,0)),0)+IF(AQ39=AQ33,IF(AD39=AD33,IF(AI39=AI33,IF(AN39=AN33,0,IF(AN39&lt;AN33,1,0)),IF(AI39&lt;AI33,1,0)),IF(AD39&lt;AD33,1,0)),0)+IF(AQ39=AQ34,IF(AD39=AD34,IF(AI39=AI34,IF(AN39=AN34,0,IF(AN39&lt;AN34,1,0)),IF(AI39&lt;AI34,1,0)),IF(AD39&lt;AD34,1,0)),0)+IF(AQ39=AQ35,IF(AD39=AD35,IF(AI39=AI35,IF(AN39=AN35,0,IF(AN39&lt;AN35,1,0)),IF(AI39&lt;AI35,1,0)),IF(AD39&lt;AD35,1,0)),0)+IF(AQ39=AQ36,IF(AD39=AD36,IF(AI39=AI36,IF(AN39=AN36,0,IF(AN39&lt;AN36,1,0)),IF(AI39&lt;AI36,1,0)),IF(AD39&lt;AD36,1,0)),0)+IF(AQ39=AQ37,IF(AD39=AD37,IF(AI39=AI37,IF(AN39=AN37,0,IF(AN39&lt;AN37,1,0)),IF(AI39&lt;AI37,1,0)),IF(AD39&lt;AD37,1,0)),0)+AU39+AV39</f>
        <v>#VALUE!</v>
      </c>
      <c r="AU39" s="1" t="e">
        <f>IF(AQ39=AQ38,IF(AD39=AD38,IF(AI39=AI38,IF(AN39=AN38,0,IF(AN39&lt;AN38,1,0)),IF(AI39&lt;AI38,1,0)),IF(AD39&lt;AD38,1,0)),0)+IF(AQ39=AQ39,IF(AD39=AD39,IF(AI39=AI39,IF(AN39=AN39,0,IF(AN39&lt;AN39,1,0)),IF(AI39&lt;AI39,1,0)),IF(AD39&lt;AD39,1,0)),0)+IF(AQ39=AQ40,IF(AD39=AD40,IF(AI39=AI40,IF(AN39=AN40,0,IF(AN39&lt;AN40,1,0)),IF(AI39&lt;AI40,1,0)),IF(AD39&lt;AD40,1,0)),0)+IF(AQ39=AQ41,IF(AD39=AD41,IF(AI39=AI41,IF(AN39=AN41,0,IF(AN39&lt;AN41,1,0)),IF(AI39&lt;AI41,1,0)),IF(AD39&lt;AD41,1,0)),0)+IF(AQ39=AQ42,IF(AD39=AD42,IF(AI39=AI42,IF(AN39=AN42,0,IF(AN39&lt;AN42,1,0)),IF(AI39&lt;AI42,1,0)),IF(AD39&lt;AD42,1,0)),0)+IF(AQ39=AQ43,IF(AD39=AD43,IF(AI39=AI43,IF(AN39=AN43,0,IF(AN39&lt;AN43,1,0)),IF(AI39&lt;AI43,1,0)),IF(AD39&lt;AD43,1,0)),0)+IF(AQ39=AQ44,IF(AD39=AD44,IF(AI39=AI44,IF(AN39=AN44,0,IF(AN39&lt;AN44,1,0)),IF(AI39&lt;AI44,1,0)),IF(AD39&lt;AD44,1,0)),0)</f>
        <v>#VALUE!</v>
      </c>
      <c r="AV39" s="1" t="e">
        <f>IF(AQ39=AQ45,IF(AD39=AD45,IF(AI39=AI45,IF(AN39=AN45,0,IF(AN39&lt;AN45,1,0)),IF(AI39&lt;AI45,1,0)),IF(AD39&lt;AD45,1,0)),0)+IF(AQ39=AQ46,IF(AD39=AD46,IF(AI39=AI46,IF(AN39=AN46,0,IF(AN39&lt;AN46,1,0)),IF(AI39&lt;AI46,1,0)),IF(AD39&lt;AD46,1,0)),0)+IF(AQ39=AQ47,IF(AD39=AD47,IF(AI39=AI47,IF(AN39=AN47,0,IF(AN39&lt;AN47,1,0)),IF(AI39&lt;AI47,1,0)),IF(AD39&lt;AD47,1,0)),0)+IF(AQ39=AQ48,IF(AD39=AD48,IF(AI39=AI48,IF(AN39=AN48,0,IF(AN39&lt;AN48,1,0)),IF(AI39&lt;AI48,1,0)),IF(AD39&lt;AD48,1,0)),0)+IF(AQ39=AQ49,IF(AD39=AD49,IF(AI39=AI49,IF(AN39=AN49,0,IF(AN39&lt;AN49,1,0)),IF(AI39&lt;AI49,1,0)),IF(AD39&lt;AD49,1,0)),0)+IF(AQ39=AQ50,IF(AD39=AD50,IF(AI39=AI50,IF(AN39=AN50,0,IF(AN39&lt;AN50,1,0)),IF(AI39&lt;AI50,1,0)),IF(AD39&lt;AD50,1,0)),0)</f>
        <v>#VALUE!</v>
      </c>
      <c r="AW39" s="1" t="e">
        <f>IF(AND(AS39=AS31,P39&gt;P31),1,0)+IF(AND(AS39=AS32,P39&gt;P32),1,0)+IF(AND(AS39=AS33,P39&gt;P33),1,0)+IF(AND(AS39=AS34,P39&gt;P34),1,0)+IF(AND(AS39=AS35,P39&gt;P35),1,0)+IF(AND(AS39=AS36,P39&gt;P36),1,0)+IF(AND(AS39=AS37,P39&gt;P37),1,0)+IF(AND(AS39=AS38,P39&gt;P38),1,0)+IF(AND(AS39=AS39,P39&gt;P39),1,0)+IF(AND(AS39=AS40,P39&gt;P40),1,0)+IF(AND(AS39=AS41,P39&gt;P41),1,0)+IF(AND(AS39=AS42,P39&gt;P42),1,0)+IF(AND(AS39=AS43,P39&gt;P43),1,0)+IF(AND(AS39=AS44,P39&gt;P44),1,0)+IF(AND(AS39=AS45,P39&gt;P45),1,0)+IF(AND(AS39=AS46,P39&gt;P46),1,0)+IF(AND(AS39=AS47,P39&gt;P47),1,0)+IF(AND(AS39=AS48,P39&gt;P48),1,0)+IF(AND(AS39=AS49,P39&gt;P49),1,0)+IF(AND(AS39=AS50,P39&gt;P50),1,0)+AS39</f>
        <v>#VALUE!</v>
      </c>
      <c r="AX39" s="1" t="e">
        <f t="shared" si="16"/>
        <v>#VALUE!</v>
      </c>
      <c r="AY39" s="1" t="e">
        <f>IF(OR(R39=1,T39=1),0,IF(RANK(AX39,AX10:AX71,0)=1,10,IF(RANK(AX39,AX10:AX71,0)=2,5,IF(RANK(AX39,AX10:AX71,0)=3,4,IF(RANK(AX39,AX10:AX71,0)=4,3,IF(RANK(AX39,AX10:AX71,0)=5,2,0))))))</f>
        <v>#VALUE!</v>
      </c>
      <c r="AZ39" s="100" t="e">
        <f>IF(AW31=9,AR31,0)+IF(AW32=9,AR32,0)+IF(AW33=9,AR33,0)+IF(AW34=9,AR34,0)+IF(AW35=9,AR35,0)+IF(AW36=9,AR36,0)+IF(AW37=9,AR37,0)+IF(AW38=9,AR38,0)+IF(AW39=9,AR39,0)+IF(AW40=9,AR40,0)+IF(AW41=9,AR41,0)+IF(AW42=9,AR42,0)+IF(AW43=9,AR43,0)+IF(AW44=9,AR44,0)+IF(AW45=9,AR45,0)+IF(AW46=9,AR46,0)+IF(AW47=9,AR47,0)+IF(AW48=9,AR48,0)+IF(AW49=9,AR49,0)+IF(AW50=9,AR50,0)</f>
        <v>#VALUE!</v>
      </c>
      <c r="BA39" s="98" t="e">
        <f>IF(AW31=9,AS31,0)+IF(AW32=9,AS32,0)+IF(AW33=9,AS33,0)+IF(AW34=9,AS34,0)+IF(AW35=9,AS35,0)+IF(AW36=9,AS36,0)+IF(AW37=9,AS37,0)+IF(AW38=9,AS38,0)+IF(AW39=9,AS39,0)+IF(AW40=9,AS40,0)+IF(AW41=9,AS41,0)+IF(AW42=9,AS42,0)+IF(AW43=9,AS43,0)+IF(AW44=9,AS44,0)+IF(AW45=9,AS45,0)+IF(AW46=9,AS46,0)+IF(AW47=9,AS47,0)+IF(AW48=9,AS48,0)+IF(AW49=9,AS49,0)+IF(AW50=9,AS50,0)</f>
        <v>#VALUE!</v>
      </c>
      <c r="BB39" s="98" t="e">
        <f>IF(AW31=9,O31,IF(AW32=9,O32,IF(AW33=9,O33,IF(AW34=9,O34,IF(AW35=9,O35,IF(AW36=9,O36,IF(AW37=9,O37,BC39)))))))</f>
        <v>#VALUE!</v>
      </c>
      <c r="BC39" s="98" t="e">
        <f>IF(AW38=9,O38,IF(AW39=9,O39,IF(AW40=9,O40,IF(AW41=9,O41,IF(AW42=9,O42,IF(AW43=9,O43,IF(AW44=9,O44,BD39)))))))</f>
        <v>#VALUE!</v>
      </c>
      <c r="BD39" s="98" t="e">
        <f>IF(AW45=9,O45,IF(AW46=9,O46,IF(AW47=9,O47,IF(AW48=9,O48,IF(AW49=9,O49,IF(AW50=9,O50,""))))))</f>
        <v>#VALUE!</v>
      </c>
      <c r="BE39" s="98" t="e">
        <f>IF(AW31=9,P31,0)+IF(AW32=9,P32,0)+IF(AW33=9,P33,0)+IF(AW34=9,P34,0)+IF(AW35=9,P35,0)+IF(AW36=9,P36,0)+IF(AW37=9,P37,0)+IF(AW38=9,P38,0)+IF(AW39=9,P39,0)+IF(AW40=9,P40,0)+IF(AW41=9,P41,0)+IF(AW42=9,P42,0)+IF(AW43=9,P43,0)+IF(AW44=9,P44,0)+IF(AW45=9,P45,0)+IF(AW46=9,P46,0)+IF(AW47=9,P47,0)+IF(AW48=9,P48,0)+IF(AW49=9,P49,0)+IF(AW50=9,P50,0)</f>
        <v>#VALUE!</v>
      </c>
      <c r="BF39" s="98" t="e">
        <f>IF(AW31=9,R31,0)+IF(AW32=9,R32,0)+IF(AW33=9,R33,0)+IF(AW34=9,R34,0)+IF(AW35=9,R35,0)+IF(AW36=9,R36,0)+IF(AW37=9,R37,0)+IF(AW38=9,R38,0)+IF(AW39=9,R39,0)+IF(AW40=9,R40,0)+IF(AW41=9,R41,0)+IF(AW42=9,R42,0)+IF(AW43=9,R43,0)+IF(AW44=9,R44,0)+IF(AW45=9,R45,0)+IF(AW46=9,R46,0)+IF(AW47=9,R47,0)+IF(AW48=9,R48,0)+IF(AW49=9,R49,0)+IF(AW50=9,R50,0)</f>
        <v>#VALUE!</v>
      </c>
      <c r="BG39" s="98" t="e">
        <f>IF(AW31=9,T31,0)+IF(AW32=9,T32,0)+IF(AW33=9,T33,0)+IF(AW34=9,T34,0)+IF(AW35=9,T35,0)+IF(AW36=9,T36,0)+IF(AW37=9,T37,0)+IF(AW38=9,T38,0)+IF(AW39=9,T39,0)+IF(AW40=9,T40,0)+IF(AW41=9,T41,0)+IF(AW42=9,T42,0)+IF(AW43=9,T43,0)+IF(AW44=9,T44,0)+IF(AW45=9,T45,0)+IF(AW46=9,T46,0)+IF(AW47=9,T47,0)+IF(AW48=9,T48,0)+IF(AW49=9,T49,0)+IF(AW50=9,T50,0)</f>
        <v>#VALUE!</v>
      </c>
      <c r="BH39" s="98" t="e">
        <f>IF(AW31=9,W31,0)+IF(AW32=9,W32,0)+IF(AW33=9,W33,0)+IF(AW34=9,W34,0)+IF(AW35=9,W35,0)+IF(AW36=9,W36,0)+IF(AW37=9,W37,0)+IF(AW38=9,W38,0)+IF(AW39=9,W39,0)+IF(AW40=9,W40,0)+IF(AW41=9,W41,0)+IF(AW42=9,W42,0)+IF(AW43=9,W43,0)+IF(AW44=9,W44,0)+IF(AW45=9,W45,0)+IF(AW46=9,W46,0)+IF(AW47=9,W47,0)+IF(AW48=9,W48,0)+IF(AW49=9,W49,0)+IF(AW50=9,W50,0)</f>
        <v>#VALUE!</v>
      </c>
      <c r="BI39" s="98" t="e">
        <f>IF(AW31=9,Z31,0)+IF(AW32=9,Z32,0)+IF(AW33=9,Z33,0)+IF(AW34=9,Z34,0)+IF(AW35=9,Z35,0)+IF(AW36=9,Z36,0)+IF(AW37=9,Z37,0)+IF(AW38=9,Z38,0)+IF(AW39=9,Z39,0)+IF(AW40=9,Z40,0)+IF(AW41=9,Z41,0)+IF(AW42=9,Z42,0)+IF(AW43=9,Z43,0)+IF(AW44=9,Z44,0)+IF(AW45=9,Z45,0)+IF(AW46=9,Z46,0)+IF(AW47=9,Z47,0)+IF(AW48=9,Z48,0)+IF(AW49=9,Z49,0)+IF(AW50=9,Z50,0)</f>
        <v>#VALUE!</v>
      </c>
      <c r="BJ39" s="98" t="e">
        <f>IF(AW31=9,AD31,0)+IF(AW32=9,AD32,0)+IF(AW33=9,AD33,0)+IF(AW34=9,AD34,0)+IF(AW35=9,AD35,0)+IF(AW36=9,AD36,0)+IF(AW37=9,AD37,0)+IF(AW38=9,AD38,0)+IF(AW39=9,AD39,0)+IF(AW40=9,AD40,0)+IF(AW41=9,AD41,0)+IF(AW42=9,AD42,0)+IF(AW43=9,AD43,0)+IF(AW44=9,AD44,0)+IF(AW45=9,AD45,0)+IF(AW46=9,AD46,0)+IF(AW47=9,AD47,0)+IF(AW48=9,AD48,0)+IF(AW49=9,AD49,0)+IF(AW50=9,AD50,0)</f>
        <v>#VALUE!</v>
      </c>
      <c r="BK39" s="98" t="e">
        <f>IF(AW31=9,AI31,0)+IF(AW32=9,AI32,0)+IF(AW33=9,AI33,0)+IF(AW34=9,AI34,0)+IF(AW35=9,AI35,0)+IF(AW36=9,AI36,0)+IF(AW37=9,AI37,0)+IF(AW38=9,AI38,0)+IF(AW39=9,AI39,0)+IF(AW40=9,AI40,0)+IF(AW41=9,AI41,0)+IF(AW42=9,AI42,0)+IF(AW43=9,AI43,0)+IF(AW44=9,AI44,0)+IF(AW45=9,AI45,0)+IF(AW46=9,AI46,0)+IF(AW47=9,AI47,0)+IF(AW48=9,AI48,0)+IF(AW49=9,AI49,0)+IF(AW50=9,AI50,0)</f>
        <v>#VALUE!</v>
      </c>
      <c r="BL39" s="99" t="e">
        <f>IF(AW31=9,AN31,0)+IF(AW32=9,AN32,0)+IF(AW33=9,AN33,0)+IF(AW34=9,AN34,0)+IF(AW35=9,AN35,0)+IF(AW36=9,AN36,0)+IF(AW37=9,AN37,0)+IF(AW38=9,AN38,0)+IF(AW39=9,AN39,0)+IF(AW40=9,AN40,0)+IF(AW41=9,AN41,0)+IF(AW42=9,AN42,0)+IF(AW43=9,AN43,0)+IF(AW44=9,AN44,0)+IF(AW45=9,AN45,0)+IF(AW46=9,AN46,0)+IF(AW47=9,AN47,0)+IF(AW48=9,AN48,0)+IF(AW49=9,AN49,0)+IF(AW50=9,AN50,0)</f>
        <v>#VALUE!</v>
      </c>
      <c r="BM39" s="98" t="str">
        <f>[2]DB!CX39</f>
        <v>ÅZÆTZØW</v>
      </c>
      <c r="BN39" s="98">
        <f>IF(BM39=O10,P10,0)+IF(BM39=O11,P11,0)+IF(BM39=O12,P12,0)+IF(BM39=O13,P13,0)+IF(BM39=O14,P14,0)+IF(BM39=O15,P15,0)+IF(BM39=O16,P16,0)+IF(BM39=O17,P17,0)+IF(BM39=O18,P18,0)+IF(BM39=O19,P19,0)+IF(BM39=O20,P20,0)+IF(BM39=O21,P21,0)+IF(BM39=O22,P22,0)+IF(BM39=O23,P23,0)+IF(BM39=O24,P24,0)+IF(BM39=O25,P25,0)+IF(BM39=O26,P26,0)+IF(BM39=O27,P27,0)+IF(BM39=O28,P28,0)+IF(BM39=O29,P29,0)+IF(BM39=O31,P31,0)+IF(BM39=O32,P32,0)+IF(BM39=O33,P33,0)+IF(BM39=O34,P34,0)+IF(BM39=O35,P35,0)+IF(BM39=O36,P36,0)+IF(BM39=O37,P37,0)+IF(BM39=O38,P38,0)+IF(BM39=O39,P39,0)+IF(BM39=O40,P40,0)+BO39</f>
        <v>60</v>
      </c>
      <c r="BO39" s="98">
        <f>IF(BM39=O41,P41,0)+IF(BM39=O42,P42,0)+IF(BM39=O43,P43,0)+IF(BM39=O44,P44,0)+IF(BM39=O45,P45,0)+IF(BM39=O46,P46,0)+IF(BM39=O47,P47,0)+IF(BM39=O48,P48,0)+IF(BM39=O49,P49,0)+IF(BM39=O50,P50,0)+IF(BM39=O52,P52,0)+IF(BM39=O53,P53,0)+IF(BM39=O54,P54,0)+IF(BM39=O55,P55,0)+IF(BM39=O56,P56,0)+IF(BM39=O57,P57,0)+IF(BM39=O58,P58,0)+IF(BM39=O59,P59,0)+IF(BM39=O60,P60,0)+IF(BM39=O61,P61,0)+IF(BM39=O62,P62,0)+IF(BM39=O63,P63,0)+IF(BM39=O64,P64,0)+IF(BM39=O65,P65,0)+IF(BM39=O66,P66,0)+IF(BM39=O67,P67,0)+IF(BM39=O68,P68,0)+IF(BM39=O69,P69,0)+IF(BM39=O70,P70,0)+IF(BM39=O71,P71,0)</f>
        <v>60</v>
      </c>
      <c r="BP39" s="98">
        <f>[2]DB!DF39</f>
        <v>0</v>
      </c>
      <c r="BQ39" s="98">
        <f>IF(BM39=O10,R10,0)+IF(BM39=O11,R11,0)+IF(BM39=O12,R12,0)+IF(BM39=O13,R13,0)+IF(BM39=O14,R14,0)+IF(BM39=O15,R15,0)+IF(BM39=O16,R16,0)+IF(BM39=O17,R17,0)+IF(BM39=O18,R18,0)+IF(BM39=O19,R19,0)+IF(BM39=O20,R20,0)+IF(BM39=O21,R21,0)+IF(BM39=O22,R22,0)+IF(BM39=O23,R23,0)+IF(BM39=O24,R24,0)+IF(BM39=O25,R25,0)+IF(BM39=O26,R26,0)+IF(BM39=O27,R27,0)+IF(BM39=O28,R28,0)+IF(BM39=O29,R29,0)+IF(BM39=O31,R31,0)+IF(BM39=O32,R32,0)+IF(BM39=O33,R33,0)+IF(BM39=O34,R34,0)+IF(BM39=O35,R35,0)+IF(BM39=O36,R36,0)+IF(BM39=O37,R37,0)+IF(BM39=O38,R38,0)+IF(BM39=O39,R39,0)+IF(BM39=O40,R40,0)+BR39</f>
        <v>0</v>
      </c>
      <c r="BR39" s="98">
        <f>IF(BM39=O41,R41,0)+IF(BM39=O42,R42,0)+IF(BM39=O43,R43,0)+IF(BM39=O44,R44,0)+IF(BM39=O45,R45,0)+IF(BM39=O46,R46,0)+IF(BM39=O47,R47,0)+IF(BM39=O48,R48,0)+IF(BM39=O49,R49,0)+IF(BM39=O50,R50,0)+IF(BM39=O52,R52,0)+IF(BM39=O53,R53,0)+IF(BM39=O54,R54,0)+IF(BM39=O55,R55,0)+IF(BM39=O56,R56,0)+IF(BM39=O57,R57,0)+IF(BM39=O58,R58,0)+IF(BM39=O59,R59,0)+IF(BM39=O60,R60,0)+IF(BM39=O61,R61,0)+IF(BM39=O62,R62,0)+IF(BM39=O63,R63,0)+IF(BM39=O64,R64,0)+IF(BM39=O65,R65,0)+IF(BM39=O66,R66,0)+IF(BM39=O67,R67,0)+IF(BM39=O68,R68,0)+IF(BM39=O69,R69,0)+IF(BM39=O70,R70,0)+IF(BM39=O71,R71,0)</f>
        <v>0</v>
      </c>
      <c r="BS39" s="98">
        <v>0</v>
      </c>
      <c r="BT39" s="98">
        <f>IF(BM39=O10,T10,0)+IF(BM39=O11,T11,0)+IF(BM39=O12,T12,0)+IF(BM39=O13,T13,0)+IF(BM39=O14,T14,0)+IF(BM39=O15,T15,0)+IF(BM39=O16,T16,0)+IF(BM39=O17,T17,0)+IF(BM39=O18,T18,0)+IF(BM39=O19,T19,0)+IF(BM39=O20,T20,0)+IF(BM39=O21,T21,0)+IF(BM39=O22,T22,0)+IF(BM39=O23,T23,0)+IF(BM39=O24,T24,0)+IF(BM39=O25,T25,0)+IF(BM39=O26,T26,0)+IF(BM39=O27,T27,0)+IF(BM39=O28,T28,0)+IF(BM39=O29,T29,0)+IF(BM39=O31,T31,0)+IF(BM39=O32,T32,0)+IF(BM39=O33,T33,0)+IF(BM39=O34,T34,0)+IF(BM39=O35,T35,0)+IF(BM39=O36,T36,0)+IF(BM39=O37,T37,0)+IF(BM39=O38,T38,0)+IF(BM39=O39,T39,0)+IF(BM39=O40,T40,0)+BU39</f>
        <v>0</v>
      </c>
      <c r="BU39" s="98">
        <f>IF(BM39=O41,T41,0)+IF(BM39=O42,T42,0)+IF(BM39=O43,T43,0)+IF(BM39=O44,T44,0)+IF(BM39=O45,T45,0)+IF(BM39=O46,T46,0)+IF(BM39=O47,T47,0)+IF(BM39=O48,T48,0)+IF(BM39=O49,T49,0)+IF(BM39=O50,T50,0)+IF(BM39=O52,T52,0)+IF(BM39=O53,T53,0)+IF(BM39=O54,T54,0)+IF(BM39=O55,T55,0)+IF(BM39=O56,T56,0)+IF(BM39=O57,T57,0)+IF(BM39=O58,T58,0)+IF(BM39=O59,T59,0)+IF(BM39=O60,T60,0)+IF(BM39=O61,T61,0)+IF(BM39=O62,T62,0)+IF(BM39=O63,T63,0)+IF(BM39=O64,T64,0)+IF(BM39=O65,T65,0)+IF(BM39=O66,T66,0)+IF(BM39=O67,T67,0)+IF(BM39=O68,T68,0)+IF(BM39=O69,T69,0)+IF(BM39=O70,T70,0)+IF(BM39=O71,T71,0)</f>
        <v>0</v>
      </c>
      <c r="BV39" s="98">
        <f>[2]DB!DJ39</f>
        <v>0</v>
      </c>
      <c r="BW39" s="98" t="e">
        <f>IF(AND(BQ39=0,BT39=0),IF(BM39=O10,AY10,0)+IF(BM39=O11,AY11,0)+IF(BM39=O12,AY12,0)+IF(BM39=O13,AY13,0)+IF(BM39=O14,AY14,0)+IF(BM39=O15,AY15,0)+IF(BM39=O16,AY16,0)+IF(BM39=O17,AY17,0)+IF(BM39=O18,AY18,0)+IF(BM39=O19,AY19,0)+IF(BM39=O20,AY20,0)+IF(BM39=O21,AY21,0)+IF(BM39=O22,AY22,0)+IF(BM39=O23,AY23,0)+IF(BM39=O24,AY24,0)+IF(BM39=O25,AY25,0)+IF(BM39=O26,AY26,0)+IF(BM39=O27,AY27,0)+IF(BM39=O28,AY28,0)+IF(BM39=O29,AY29,0)+IF(BM39=O31,AY31,0)+IF(BM39=O32,AY32,0)+IF(BM39=O33,AY33,0)+IF(BM39=O34,AY34,0)+IF(BM39=O35,AY35,0)+IF(BM39=O36,AY36,0)+IF(BM39=O37,AY37,0)+IF(BM39=O38,AY38,0)+IF(BM39=O39,AY39,0)+IF(BM39=O40,AY40,0)+BX39,0)</f>
        <v>#VALUE!</v>
      </c>
      <c r="BX39" s="98" t="e">
        <f>IF(BM39=O41,AY41,0)+IF(BM39=O42,AY42,0)+IF(BM39=O43,AY43,0)+IF(BM39=O44,AY44,0)+IF(BM39=O45,AY45,0)+IF(BM39=O46,AY46,0)+IF(BM39=O47,AY47,0)+IF(BM39=O48,AY48,0)+IF(BM39=O49,AY49,0)+IF(BM39=O50,AY50,0)+IF(BM39=O52,AY52,0)+IF(BM39=O53,AY53,0)+IF(BM39=O54,AY54,0)+IF(BM39=O55,AY55,0)+IF(BM39=O56,AY56,0)+IF(BM39=O57,AY57,0)+IF(BM39=O58,AY58,0)+IF(BM39=O59,AY59,0)+IF(BM39=O60,AY60,0)+IF(BM39=O61,AY61,0)+IF(BM39=O62,AY62,0)+IF(BM39=O63,AY63,0)+IF(BM39=O64,AY64,0)+IF(BM39=O65,AY65,0)+IF(BM39=O66,AY66,0)+IF(BM39=O67,AY67,0)+IF(BM39=O68,AY68,0)+IF(BM39=O69,AY69,0)+IF(BM39=O70,AY70,0)+IF(BM39=O71,AY71,0)</f>
        <v>#VALUE!</v>
      </c>
      <c r="BY39" s="98">
        <f>[2]DB!DL39</f>
        <v>0</v>
      </c>
      <c r="BZ39" s="98" t="e">
        <f t="shared" si="4"/>
        <v>#VALUE!</v>
      </c>
      <c r="CA39" s="98">
        <f>[2]DB!DN39</f>
        <v>1</v>
      </c>
      <c r="CB39" s="98" t="e">
        <f t="shared" si="5"/>
        <v>#VALUE!</v>
      </c>
      <c r="CC39" s="98">
        <f>[2]DB!DP39</f>
        <v>1</v>
      </c>
      <c r="CD39" s="98" t="e">
        <f t="shared" si="6"/>
        <v>#VALUE!</v>
      </c>
      <c r="CE39" s="98">
        <f>[2]DB!DR39</f>
        <v>0</v>
      </c>
      <c r="CF39" s="98" t="e">
        <f t="shared" si="7"/>
        <v>#VALUE!</v>
      </c>
      <c r="CG39" s="98">
        <f>[2]DB!DT39</f>
        <v>0</v>
      </c>
      <c r="CH39" s="98" t="e">
        <f t="shared" si="8"/>
        <v>#VALUE!</v>
      </c>
      <c r="CI39" s="98">
        <f>[2]DB!DV39</f>
        <v>9</v>
      </c>
      <c r="CJ39" s="98" t="e">
        <f t="shared" si="17"/>
        <v>#VALUE!</v>
      </c>
      <c r="CK39" s="98" t="e">
        <f t="shared" si="18"/>
        <v>#VALUE!</v>
      </c>
      <c r="CL39" s="98" t="e">
        <f>RANK(CJ39,CJ10:CJ69,0)</f>
        <v>#VALUE!</v>
      </c>
      <c r="CM39" s="98" t="e">
        <f>IF(AND(CL39=CL10,CK39&lt;CK10),1,0)+IF(AND(CL39=CL11,CK39&lt;CK11),1,0)+IF(AND(CL39=CL12,CK39&lt;CK12),1,0)+IF(AND(CL39=CL13,CK39&lt;CK13),1,0)+IF(AND(CL39=CL14,CK39&lt;CK14),1,0)+IF(AND(CL39=CL15,CK39&lt;CK15),1,0)+IF(AND(CL39=CL16,CK39&lt;CK16),1,0)+IF(AND(CL39=CL17,CK39&lt;CK17),1,0)+IF(AND(CL39=CL18,CK39&lt;CK18),1,0)+IF(AND(CL39=CL19,CK39&lt;CK19),1,0)+IF(AND(CL39=CL20,CK39&lt;CK20),1,0)+IF(AND(CL39=CL21,CK39&lt;CK21),1,0)+IF(AND(CL39=CL22,CK39&lt;CK22),1,0)+IF(AND(CL39=CL23,CK39&lt;CK23),1,0)+IF(AND(CL39=CL24,CK39&lt;CK24),1,0)+IF(AND(CL39=CL25,CK39&lt;CK25),1,0)+IF(AND(CL39=CL26,CK39&lt;CK26),1,0)+IF(AND(CL39=CL27,CK39&lt;CK27),1,0)+IF(AND(CL39=CL28,CK39&lt;CK28),1,0)+IF(AND(CL39=CL29,CK39&lt;CK29),1,0)+CN39+CO39</f>
        <v>#VALUE!</v>
      </c>
      <c r="CN39" s="98" t="e">
        <f>IF(AND(CL39=CL30,CK39&lt;CK30),1,0)+IF(AND(CL39=CL31,CK39&lt;CK31),1,0)+IF(AND(CL39=CL32,CK39&lt;CK32),1,0)+IF(AND(CL39=CL33,CK39&lt;CK33),1,0)+IF(AND(CL39=CL34,CK39&lt;CK34),1,0)+IF(AND(CL39=CL35,CK39&lt;CK35),1,0)+IF(AND(CL39=CL36,CK39&lt;CK36),1,0)+IF(AND(CL39=CL37,CK39&lt;CK37),1,0)+IF(AND(CL39=CL38,CK39&lt;CK38),1,0)+IF(AND(CL39=CL39,CK39&lt;CK39),1,0)+IF(AND(CL39=CL40,CK39&lt;CK40),1,0)+IF(AND(CL39=CL41,CK39&lt;CK41),1,0)+IF(AND(CL39=CL42,CK39&lt;CK42),1,0)+IF(AND(CL39=CL43,CK39&lt;CK43),1,0)+IF(AND(CL39=CL44,CK39&lt;CK44),1,0)+IF(AND(CL39=CL45,CK39&lt;CK45),1,0)+IF(AND(CL39=CL46,CK39&lt;CK46),1,0)+IF(AND(CL39=CL47,CK39&lt;CK47),1,0)+IF(AND(CL39=CL48,CK39&lt;CK48),1,0)+IF(AND(CL39=CL49,CK39&lt;CK49),1,0)</f>
        <v>#VALUE!</v>
      </c>
      <c r="CO39" s="98" t="e">
        <f>IF(AND(CL39=CL50,CK39&lt;CK50),1,0)+IF(AND(CL39=CL51,CK39&lt;CK51),1,0)+IF(AND(CL39=CL52,CK39&lt;CK52),1,0)+IF(AND(CL39=CL53,CK39&lt;CK53),1,0)+IF(AND(CL39=CL54,CK39&lt;CK54),1,0)+IF(AND(CL39=CL55,CK39&lt;CK55),1,0)+IF(AND(CL39=CL56,CK39&lt;CK56),1,0)+IF(AND(CL39=CL57,CK39&lt;CK57),1,0)+IF(AND(CL39=CL58,CK39&lt;CK58),1,0)+IF(AND(CL39=CL59,CK39&lt;CK59),1,0)+IF(AND(CL39=CL60,CK39&lt;CK60),1,0)+IF(AND(CL39=CL61,CK39&lt;CK61),1,0)+IF(AND(CL39=CL62,CK39&lt;CK62),1,0)+IF(AND(CL39=CL63,CK39&lt;CK63),1,0)+IF(AND(CL39=CL64,CK39&lt;CK64),1,0)+IF(AND(CL39=CL65,CK39&lt;CK65),1,0)+IF(AND(CL39=CL66,CK39&lt;CK66),1,0)+IF(AND(CL39=CL67,CK39&lt;CK67),1,0)+IF(AND(CL39=CL68,CK39&lt;CK68),1,0)+IF(AND(CL39=CL69,CK39&lt;CK69),1,0)</f>
        <v>#VALUE!</v>
      </c>
      <c r="CP39" s="98">
        <f>[2]DB!CV39</f>
        <v>29</v>
      </c>
      <c r="CQ39" s="98" t="e">
        <f t="shared" si="9"/>
        <v>#VALUE!</v>
      </c>
      <c r="CR39" s="98" t="e">
        <f t="shared" si="19"/>
        <v>#VALUE!</v>
      </c>
      <c r="CS39" s="98" t="e">
        <f>IF(AND(CQ39=CQ10,BN39&gt;BN10),1,0)+IF(AND(CQ39=CQ11,BN39&gt;BN11),1,0)+IF(AND(CQ39=CQ12,BN39&gt;BN12),1,0)+IF(AND(CQ39=CQ13,BN39&gt;BN13),1,0)+IF(AND(CQ39=CQ14,BN39&gt;BN14),1,0)+IF(AND(CQ39=CQ15,BN39&gt;BN15),1,0)+IF(AND(CQ39=CQ16,BN39&gt;BN16),1,0)+IF(AND(CQ39=CQ17,BN39&gt;BN17),1,0)+IF(AND(CQ39=CQ18,BN39&gt;BN18),1,0)+IF(AND(CQ39=CQ19,BN39&gt;BN19),1,0)+IF(AND(CQ39=CQ20,BN39&gt;BN20),1,0)+IF(AND(CQ39=CQ21,BN39&gt;BN21),1,0)+IF(AND(CQ39=CQ22,BN39&gt;BN22),1,0)+IF(AND(CQ39=CQ23,BN39&gt;BN23),1,0)+IF(AND(CQ39=CQ24,BN39&gt;BN24),1,0)+IF(AND(CQ39=CQ25,BN39&gt;BN25),1,0)+IF(AND(CQ39=CQ26,BN39&gt;BN26),1,0)+IF(AND(CQ39=CQ27,BN39&gt;BN27),1,0)+IF(AND(CQ39=CQ28,BN39&gt;BN28),1,0)+IF(AND(CQ39=CQ29,BN39&gt;BN29),1,0)+CT39+CU39</f>
        <v>#VALUE!</v>
      </c>
      <c r="CT39" s="98" t="e">
        <f>IF(AND(CQ39=CQ30,BN39&gt;BN30),1,0)+IF(AND(CQ39=CQ31,BN39&gt;BN31),1,0)+IF(AND(CQ39=CQ32,BN39&gt;BN32),1,0)+IF(AND(CQ39=CQ33,BN39&gt;BN33),1,0)+IF(AND(CQ39=CQ34,BN39&gt;BN34),1,0)+IF(AND(CQ39=CQ35,BN39&gt;BN35),1,0)+IF(AND(CQ39=CQ36,BN39&gt;BN36),1,0)+IF(AND(CQ39=CQ37,BN39&gt;BN37),1,0)+IF(AND(CQ39=CQ38,BN39&gt;BN38),1,0)+IF(AND(CQ39=CQ39,BN39&gt;BN39),1,0)+IF(AND(CQ39=CQ40,BN39&gt;BN40),1,0)+IF(AND(CQ39=CQ41,BN39&gt;BN41),1,0)+IF(AND(CQ39=CQ42,BN39&gt;BN42),1,0)+IF(AND(CQ39=CQ43,BN39&gt;BN43),1,0)+IF(AND(CQ39=CQ44,BN39&gt;BN44),1,0)+IF(AND(CQ39=CQ45,BN39&gt;BN45),1,0)+IF(AND(CQ39=CQ46,BN39&gt;BN46),1,0)+IF(AND(CQ39=CQ47,BN39&gt;BN47),1,0)+IF(AND(CQ39=CQ48,BN39&gt;BN48),1,0)+IF(AND(CQ39=CQ49,BN39&gt;BN49),1,0)</f>
        <v>#VALUE!</v>
      </c>
      <c r="CU39" s="99" t="e">
        <f>IF(AND(CQ39=CQ50,BN39&gt;BN50),1,0)+IF(AND(CQ39=CQ51,BN39&gt;BN51),1,0)+IF(AND(CQ39=CQ52,BN39&gt;BN52),1,0)+IF(AND(CQ39=CQ53,BN39&gt;BN53),1,0)+IF(AND(CQ39=CQ54,BN39&gt;BN54),1,0)+IF(AND(CQ39=CQ55,BN39&gt;BN55),1,0)+IF(AND(CQ39=CQ56,BN39&gt;BN56),1,0)+IF(AND(CQ39=CQ57,BN39&gt;BN57),1,0)+IF(AND(CQ39=CQ58,BN39&gt;BN58),1,0)+IF(AND(CQ39=CQ59,BN39&gt;BN59),1,0)+IF(AND(CQ39=CQ60,BN39&gt;BN60),1,0)+IF(AND(CQ39=CQ61,BN39&gt;BN61),1,0)+IF(AND(CQ39=CQ62,BN39&gt;BN62),1,0)+IF(AND(CQ39=CQ63,BN39&gt;BN63),1,0)+IF(AND(CQ39=CQ64,BN39&gt;BN64),1,0)+IF(AND(CQ39=CQ65,BN39&gt;BN65),1,0)+IF(AND(CQ39=CQ66,BN39&gt;BN66),1,0)+IF(AND(CQ39=CQ67,BN39&gt;BN67),1,0)+IF(AND(CQ39=CQ68,BN39&gt;BN68),1,0)+IF(AND(CQ39=CQ69,BN39&gt;BN69),1,0)</f>
        <v>#VALUE!</v>
      </c>
      <c r="CV39" s="100" t="e">
        <f>IF(CR10=30,CQ10,0)+IF(CR11=30,CQ11,0)+IF(CR12=30,CQ12,0)+IF(CR13=30,CQ13,0)+IF(CR14=30,CQ14,0)+IF(CR15=30,CQ15,0)+IF(CR16=30,CQ16,0)+IF(CR17=30,CQ17,0)+IF(CR18=30,CQ18,0)+IF(CR19=30,CQ19,0)+IF(CR20=30,CQ20,0)+IF(CR21=30,CQ21,0)+IF(CR22=30,CQ22,0)+IF(CR23=30,CQ23,0)+IF(CR24=30,CQ24,0)+IF(CR25=30,CQ25,0)+IF(CR26=30,CQ26,0)+IF(CR27=30,CQ27,0)+IF(CR28=30,CQ28,0)+IF(CR29=30,CQ29,0)+IF(CR30=30,CQ30,0)+IF(CR31=30,CQ31,0)+IF(CR32=30,CQ32,0)+IF(CR33=30,CQ33,0)+IF(CR34=30,CQ34,0)+IF(CR35=30,CQ35,0)+IF(CR36=30,CQ36,0)+IF(CR37=30,CQ37,0)+IF(CR38=30,CQ38,0)+IF(CR39=30,CQ39,0)+CW39</f>
        <v>#VALUE!</v>
      </c>
      <c r="CW39" s="98" t="e">
        <f>IF(CR40=30,CQ40,0)+IF(CR41=30,CQ41,0)+IF(CR42=30,CQ42,0)+IF(CR43=30,CQ43,0)+IF(CR44=30,CQ44,0)+IF(CR45=30,CQ45,0)+IF(CR46=30,CQ46,0)+IF(CR47=30,CQ47,0)+IF(CR48=30,CQ48,0)+IF(CR49=30,CQ49,0)+IF(CR50=30,CQ50,0)+IF(CR51=30,CQ51,0)+IF(CR52=30,CQ52,0)+IF(CR53=30,CQ53,0)+IF(CR54=30,CQ54,0)+IF(CR55=30,CQ55,0)+IF(CR56=30,CQ56,0)+IF(CR57=30,CQ57,0)+IF(CR58=30,CQ58,0)+IF(CR59=30,CQ59,0)+IF(CR60=30,CQ60,0)+IF(CR61=30,CQ61,0)+IF(CR62=30,CQ62,0)+IF(CR63=30,CQ63,0)+IF(CR64=30,CQ64,0)+IF(CR65=30,CQ65,0)+IF(CR66=30,CQ66,0)+IF(CR67=30,CQ67,0)+IF(CR68=30,CQ68,0)+IF(CR69=30,CQ69,0)</f>
        <v>#VALUE!</v>
      </c>
      <c r="CX39" s="98" t="e">
        <f>IF(CR10=30,BM10,IF(CR11=30,BM11,IF(CR12=30,BM12,IF(CR13=30,BM13,IF(CR14=30,BM14,IF(CR15=30,BM15,IF(CR16=30,BM16,IF(CR17=30,BM17,CY39))))))))</f>
        <v>#VALUE!</v>
      </c>
      <c r="CY39" s="98" t="e">
        <f>IF(CR18=30,BM18,IF(CR19=30,BM19,IF(CR20=30,BM20,IF(CR21=30,BM21,IF(CR22=30,BM22,IF(CR23=30,BM23,IF(CR24=30,BM24,IF(CR25=30,BM25,CZ39))))))))</f>
        <v>#VALUE!</v>
      </c>
      <c r="CZ39" s="98" t="e">
        <f>IF(CR26=30,BM26,IF(CR27=30,BM27,IF(CR28=30,BM28,IF(CR29=30,BM29,IF(CR30=30,BM30,IF(CR31=30,BM31,IF(CR32=30,BM32,IF(CR33=30,BM33,DA39))))))))</f>
        <v>#VALUE!</v>
      </c>
      <c r="DA39" s="98" t="e">
        <f>IF(CR34=30,BM34,IF(CR35=30,BM35,IF(CR36=30,BM36,IF(CR37=30,BM37,IF(CR38=30,BM38,IF(CR39=30,BM39,IF(CR40=30,BM40,IF(CR41=30,BM41,DB39))))))))</f>
        <v>#VALUE!</v>
      </c>
      <c r="DB39" s="98" t="e">
        <f>IF(CR42=30,BM42,IF(CR43=30,BM43,IF(CR44=30,BM44,IF(CR45=30,BM45,IF(CR46=30,BM46,IF(CR47=30,BM47,IF(CR48=30,BM48,IF(CR49=30,BM49,DC39))))))))</f>
        <v>#VALUE!</v>
      </c>
      <c r="DC39" s="98" t="e">
        <f>IF(CR50=30,BM50,IF(CR51=30,BM51,IF(CR52=30,BM52,IF(CR53=30,BM53,IF(CR54=30,BM54,IF(CR55=30,BM55,IF(CR56=30,BM56,IF(CR57=30,BM57,DD39))))))))</f>
        <v>#VALUE!</v>
      </c>
      <c r="DD39" s="98" t="e">
        <f>IF(CR58=30,BM58,IF(CR59=30,BM59,IF(CR60=30,BM60,IF(CR61=30,BM61,IF(CR62=30,BM62,IF(CR63=30,BM63,IF(CR64=30,BM64,IF(CR65=30,BM65,DE39))))))))</f>
        <v>#VALUE!</v>
      </c>
      <c r="DE39" s="98" t="e">
        <f>IF(CR66=30,BM66,IF(CR67=30,BM67,IF(CR68=30,BM68,BM69)))</f>
        <v>#VALUE!</v>
      </c>
      <c r="DF39" s="98" t="e">
        <f>IF(CR10=30,BQ10,0)+IF(CR11=30,BQ11,0)+IF(CR12=30,BQ12,0)+IF(CR13=30,BQ13,0)+IF(CR14=30,BQ14,0)+IF(CR15=30,BQ15,0)+IF(CR16=30,BQ16,0)+IF(CR17=30,BQ17,0)+IF(CR18=30,BQ18,0)+IF(CR19=30,BQ19,0)+IF(CR20=30,BQ20,0)+IF(CR21=30,BQ21,0)+IF(CR22=30,BQ22,0)+IF(CR23=30,BQ23,0)+IF(CR24=30,BQ24,0)+IF(CR25=30,BQ25,0)+IF(CR26=30,BQ26,0)+IF(CR27=30,BQ27,0)+IF(CR28=30,BQ28,0)+IF(CR29=30,BQ29,0)+IF(CR30=30,BQ30,0)+IF(CR31=30,BQ31,0)+IF(CR32=30,BQ32,0)+IF(CR33=30,BQ33,0)+IF(CR34=30,BQ34,0)+IF(CR35=30,BQ35,0)+IF(CR36=30,BQ36,0)+IF(CR37=30,BQ37,0)+IF(CR38=30,BQ38,0)+IF(CR39=30,BQ39,0)+DG39</f>
        <v>#VALUE!</v>
      </c>
      <c r="DG39" s="98" t="e">
        <f>IF(CR40=30,BQ40,0)+IF(CR41=30,BQ41,0)+IF(CR42=30,BQ42,0)+IF(CR43=30,BQ43,0)+IF(CR44=30,BQ44,0)+IF(CR45=30,BQ45,0)+IF(CR46=30,BQ46,0)+IF(CR47=30,BQ47,0)+IF(CR48=30,BQ48,0)+IF(CR49=30,BQ49,0)+IF(CR50=30,BQ50,0)+IF(CR51=30,BQ51,0)+IF(CR52=30,BQ52,0)+IF(CR53=30,BQ53,0)+IF(CR54=30,BQ54,0)+IF(CR55=30,BQ55,0)+IF(CR56=30,BQ56,0)+IF(CR57=30,BQ57,0)+IF(CR58=30,BQ58,0)+IF(CR59=30,BQ59,0)+IF(CR60=30,BQ60,0)+IF(CR61=30,BQ61,0)+IF(CR62=30,BQ62,0)+IF(CR63=30,BQ63,0)+IF(CR64=30,BQ64,0)+IF(CR65=30,BQ65,0)+IF(CR66=30,BQ66,0)+IF(CR67=30,BQ67,0)+IF(CR68=30,BQ68,0)+IF(CR69=30,BQ69,0)</f>
        <v>#VALUE!</v>
      </c>
      <c r="DH39" s="98" t="e">
        <f>IF(CR10=30,BT10,0)+IF(CR11=30,BT11,0)+IF(CR12=30,BT12,0)+IF(CR13=30,BT13,0)+IF(CR14=30,BT14,0)+IF(CR15=30,BT15,0)+IF(CR16=30,BT16,0)+IF(CR17=30,BT17,0)+IF(CR18=30,BT18,0)+IF(CR19=30,BT19,0)+IF(CR20=30,BT20,0)+IF(CR21=30,BT21,0)+IF(CR22=30,BT22,0)+IF(CR23=30,BT23,0)+IF(CR24=30,BT24,0)+IF(CR25=30,BT25,0)+IF(CR26=30,BT26,0)+IF(CR27=30,BT27,0)+IF(CR28=30,BT28,0)+IF(CR29=30,BT29,0)+IF(CR30=30,BT30,0)+IF(CR31=30,BT31,0)+IF(CR32=30,BT32,0)+IF(CR33=30,BT33,0)+IF(CR34=30,BT34,0)+IF(CR35=30,BT35,0)+IF(CR36=30,BT36,0)+IF(CR37=30,BT37,0)+IF(CR38=30,BT38,0)+IF(CR39=30,BT39,0)+DI39</f>
        <v>#VALUE!</v>
      </c>
      <c r="DI39" s="98" t="e">
        <f>IF(CR40=30,BT40,0)+IF(CR41=30,BT41,0)+IF(CR42=30,BT42,0)+IF(CR43=30,BT43,0)+IF(CR44=30,BT44,0)+IF(CR45=30,BT45,0)+IF(CR46=30,BT46,0)+IF(CR47=30,BT47,0)+IF(CR48=30,BT48,0)+IF(CR49=30,BT49,0)+IF(CR50=30,BT50,0)+IF(CR51=30,BT51,0)+IF(CR52=30,BT52,0)+IF(CR53=30,BT53,0)+IF(CR54=30,BT54,0)+IF(CR55=30,BT55,0)+IF(CR56=30,BT56,0)+IF(CR57=30,BT57,0)+IF(CR58=30,BT58,0)+IF(CR59=30,BT59,0)+IF(CR60=30,BT60,0)+IF(CR61=30,BT61,0)+IF(CR62=30,BT62,0)+IF(CR63=30,BT63,0)+IF(CR64=30,BT64,0)+IF(CR65=30,BT65,0)+IF(CR66=30,BT66,0)+IF(CR67=30,BT67,0)+IF(CR68=30,BT68,0)+IF(CR69=30,BT69,0)</f>
        <v>#VALUE!</v>
      </c>
      <c r="DJ39" s="98" t="e">
        <f>IF(CR10=30,BW10,0)+IF(CR11=30,BW11,0)+IF(CR12=30,BW12,0)+IF(CR13=30,BW13,0)+IF(CR14=30,BW14,0)+IF(CR15=30,BW15,0)+IF(CR16=30,BW16,0)+IF(CR17=30,BW17,0)+IF(CR18=30,BW18,0)+IF(CR19=30,BW19,0)+IF(CR20=30,BW20,0)+IF(CR21=30,BW21,0)+IF(CR22=30,BW22,0)+IF(CR23=30,BW23,0)+IF(CR24=30,BW24,0)+IF(CR25=30,BW25,0)+IF(CR26=30,BW26,0)+IF(CR27=30,BW27,0)+IF(CR28=30,BW28,0)+IF(CR29=30,BW29,0)+IF(CR30=30,BW30,0)+IF(CR31=30,BW31,0)+IF(CR32=30,BW32,0)+IF(CR33=30,BW33,0)+IF(CR34=30,BW34,0)+IF(CR35=30,BW35,0)+IF(CR36=30,BW36,0)+IF(CR37=30,BW37,0)+IF(CR38=30,BW38,0)+IF(CR39=30,BW39,0)+DK39</f>
        <v>#VALUE!</v>
      </c>
      <c r="DK39" s="98" t="e">
        <f>IF(CR40=30,BW40,0)+IF(CR41=30,BW41,0)+IF(CR42=30,BW42,0)+IF(CR43=30,BW43,0)+IF(CR44=30,BW44,0)+IF(CR45=30,BW45,0)+IF(CR46=30,BW46,0)+IF(CR47=30,BW47,0)+IF(CR48=30,BW48,0)+IF(CR49=30,BW49,0)+IF(CR50=30,BW50,0)+IF(CR51=30,BW51,0)+IF(CR52=30,BW52,0)+IF(CR53=30,BW53,0)+IF(CR54=30,BW54,0)+IF(CR55=30,BW55,0)+IF(CR56=30,BW56,0)+IF(CR57=30,BW57,0)+IF(CR58=30,BW58,0)+IF(CR59=30,BW59,0)+IF(CR60=30,BW60,0)+IF(CR61=30,BW61,0)+IF(CR62=30,BW62,0)+IF(CR63=30,BW63,0)+IF(CR64=30,BW64,0)+IF(CR65=30,BW65,0)+IF(CR66=30,BW66,0)+IF(CR67=30,BW67,0)+IF(CR68=30,BW68,0)+IF(CR69=30,BW69,0)</f>
        <v>#VALUE!</v>
      </c>
      <c r="DL39" s="98" t="e">
        <f>IF(CR10=30,BZ10,0)+IF(CR11=30,BZ11,0)+IF(CR12=30,BZ12,0)+IF(CR13=30,BZ13,0)+IF(CR14=30,BZ14,0)+IF(CR15=30,BZ15,0)+IF(CR16=30,BZ16,0)+IF(CR17=30,BZ17,0)+IF(CR18=30,BZ18,0)+IF(CR19=30,BZ19,0)+IF(CR20=30,BZ20,0)+IF(CR21=30,BZ21,0)+IF(CR22=30,BZ22,0)+IF(CR23=30,BZ23,0)+IF(CR24=30,BZ24,0)+IF(CR25=30,BZ25,0)+IF(CR26=30,BZ26,0)+IF(CR27=30,BZ27,0)+IF(CR28=30,BZ28,0)+IF(CR29=30,BZ29,0)+IF(CR30=30,BZ30,0)+IF(CR31=30,BZ31,0)+IF(CR32=30,BZ32,0)+IF(CR33=30,BZ33,0)+IF(CR34=30,BZ34,0)+IF(CR35=30,BZ35,0)+IF(CR36=30,BZ36,0)+IF(CR37=30,BZ37,0)+IF(CR38=30,BZ38,0)+IF(CR39=30,BZ39,0)+DM39</f>
        <v>#VALUE!</v>
      </c>
      <c r="DM39" s="98" t="e">
        <f>IF(CR40=30,BZ40,0)+IF(CR41=30,BZ41,0)+IF(CR42=30,BZ42,0)+IF(CR43=30,BZ43,0)+IF(CR44=30,BZ44,0)+IF(CR45=30,BZ45,0)+IF(CR46=30,BZ46,0)+IF(CR47=30,BZ47,0)+IF(CR48=30,BZ48,0)+IF(CR49=30,BZ49,0)+IF(CR50=30,BZ50,0)+IF(CR51=30,BZ51,0)+IF(CR52=30,BZ52,0)+IF(CR53=30,BZ53,0)+IF(CR54=30,BZ54,0)+IF(CR55=30,BZ55,0)+IF(CR56=30,BZ56,0)+IF(CR57=30,BZ57,0)+IF(CR58=30,BZ58,0)+IF(CR59=30,BZ59,0)+IF(CR60=30,BZ60,0)+IF(CR61=30,BZ61,0)+IF(CR62=30,BZ62,0)+IF(CR63=30,BZ63,0)+IF(CR64=30,BZ64,0)+IF(CR65=30,BZ65,0)+IF(CR66=30,BZ66,0)+IF(CR67=30,BZ67,0)+IF(CR68=30,BZ68,0)+IF(CR69=30,BZ69,0)</f>
        <v>#VALUE!</v>
      </c>
      <c r="DN39" s="98" t="e">
        <f>IF(CR10=30,CB10,0)+IF(CR11=30,CB11,0)+IF(CR12=30,CB12,0)+IF(CR13=30,CB13,0)+IF(CR14=30,CB14,0)+IF(CR15=30,CB15,0)+IF(CR16=30,CB16,0)+IF(CR17=30,CB17,0)+IF(CR18=30,CB18,0)+IF(CR19=30,CB19,0)+IF(CR20=30,CB20,0)+IF(CR21=30,CB21,0)+IF(CR22=30,CB22,0)+IF(CR23=30,CB23,0)+IF(CR24=30,CB24,0)+IF(CR25=30,CB25,0)+IF(CR26=30,CB26,0)+IF(CR27=30,CB27,0)+IF(CR28=30,CB28,0)+IF(CR29=30,CB29,0)+IF(CR30=30,CB30,0)+IF(CR31=30,CB31,0)+IF(CR32=30,CB32,0)+IF(CR33=30,CB33,0)+IF(CR34=30,CB34,0)+IF(CR35=30,CB35,0)+IF(CR36=30,CB36,0)+IF(CR37=30,CB37,0)+IF(CR38=30,CB38,0)+IF(CR39=30,CB39,0)+DO39</f>
        <v>#VALUE!</v>
      </c>
      <c r="DO39" s="98" t="e">
        <f>IF(CR40=30,CB40,0)+IF(CR41=30,CB41,0)+IF(CR42=30,CB42,0)+IF(CR43=30,CB43,0)+IF(CR44=30,CB44,0)+IF(CR45=30,CB45,0)+IF(CR46=30,CB46,0)+IF(CR47=30,CB47,0)+IF(CR48=30,CB48,0)+IF(CR49=30,CB49,0)+IF(CR50=30,CB50,0)+IF(CR51=30,CB51,0)+IF(CR52=30,CB52,0)+IF(CR53=30,CB53,0)+IF(CR54=30,CB54,0)+IF(CR55=30,CB55,0)+IF(CR56=30,CB56,0)+IF(CR57=30,CB57,0)+IF(CR58=30,CB58,0)+IF(CR59=30,CB59,0)+IF(CR60=30,CB60,0)+IF(CR61=30,CB61,0)+IF(CR62=30,CB62,0)+IF(CR63=30,CB63,0)+IF(CR64=30,CB64,0)+IF(CR65=30,CB65,0)+IF(CR66=30,CB66,0)+IF(CR67=30,CB67,0)+IF(CR68=30,CB68,0)+IF(CR69=30,CB69,0)</f>
        <v>#VALUE!</v>
      </c>
      <c r="DP39" s="98" t="e">
        <f>IF(CR10=30,CD10,0)+IF(CR11=30,CD11,0)+IF(CR12=30,CD12,0)+IF(CR13=30,CD13,0)+IF(CR14=30,CD14,0)+IF(CR15=30,CD15,0)+IF(CR16=30,CD16,0)+IF(CR17=30,CD17,0)+IF(CR18=30,CD18,0)+IF(CR19=30,CD19,0)+IF(CR20=30,CD20,0)+IF(CR21=30,CD21,0)+IF(CR22=30,CD22,0)+IF(CR23=30,CD23,0)+IF(CR24=30,CD24,0)+IF(CR25=30,CD25,0)+IF(CR26=30,CD26,0)+IF(CR27=30,CD27,0)+IF(CR28=30,CD28,0)+IF(CR29=30,CD29,0)+IF(CR30=30,CD30,0)+IF(CR31=30,CD31,0)+IF(CR32=30,CD32,0)+IF(CR33=30,CD33,0)+IF(CR34=30,CD34,0)+IF(CR35=30,CD35,0)+IF(CR36=30,CD36,0)+IF(CR37=30,CD37,0)+IF(CR38=30,CD38,0)+IF(CR39=30,CD39,0)+DQ39</f>
        <v>#VALUE!</v>
      </c>
      <c r="DQ39" s="98" t="e">
        <f>IF(CR40=30,CD40,0)+IF(CR41=30,CD41,0)+IF(CR42=30,CD42,0)+IF(CR43=30,CD43,0)+IF(CR44=30,CD44,0)+IF(CR45=30,CD45,0)+IF(CR46=30,CD46,0)+IF(CR47=30,CD47,0)+IF(CR48=30,CD48,0)+IF(CR49=30,CD49,0)+IF(CR50=30,CD50,0)+IF(CR51=30,CD51,0)+IF(CR52=30,CD52,0)+IF(CR53=30,CD53,0)+IF(CR54=30,CD54,0)+IF(CR55=30,CD55,0)+IF(CR56=30,CD56,0)+IF(CR57=30,CD57,0)+IF(CR58=30,CD58,0)+IF(CR59=30,CD59,0)+IF(CR60=30,CD60,0)+IF(CR61=30,CD61,0)+IF(CR62=30,CD62,0)+IF(CR63=30,CD63,0)+IF(CR64=30,CD64,0)+IF(CR65=30,CD65,0)+IF(CR66=30,CD66,0)+IF(CR67=30,CD67,0)+IF(CR68=30,CD68,0)+IF(CR69=30,CD69,0)</f>
        <v>#VALUE!</v>
      </c>
      <c r="DR39" s="98" t="e">
        <f>IF(CR10=30,CF10,0)+IF(CR11=30,CF11,0)+IF(CR12=30,CF12,0)+IF(CR13=30,CF13,0)+IF(CR14=30,CF14,0)+IF(CR15=30,CF15,0)+IF(CR16=30,CF16,0)+IF(CR17=30,CF17,0)+IF(CR18=30,CF18,0)+IF(CR19=30,CF19,0)+IF(CR20=30,CF20,0)+IF(CR21=30,CF21,0)+IF(CR22=30,CF22,0)+IF(CR23=30,CF23,0)+IF(CR24=30,CF24,0)+IF(CR25=30,CF25,0)+IF(CR26=30,CF26,0)+IF(CR27=30,CF27,0)+IF(CR28=30,CF28,0)+IF(CR29=30,CF29,0)+IF(CR30=30,CF30,0)+IF(CR31=30,CF31,0)+IF(CR32=30,CF32,0)+IF(CR33=30,CF33,0)+IF(CR34=30,CF34,0)+IF(CR35=30,CF35,0)+IF(CR36=30,CF36,0)+IF(CR37=30,CF37,0)+IF(CR38=30,CF38,0)+IF(CR39=30,CF39,0)+DS39</f>
        <v>#VALUE!</v>
      </c>
      <c r="DS39" s="98" t="e">
        <f>IF(CR40=30,CF40,0)+IF(CR41=30,CF41,0)+IF(CR42=30,CF42,0)+IF(CR43=30,CF43,0)+IF(CR44=30,CF44,0)+IF(CR45=30,CF45,0)+IF(CR46=30,CF46,0)+IF(CR47=30,CF47,0)+IF(CR48=30,CF48,0)+IF(CR49=30,CF49,0)+IF(CR50=30,CF50,0)+IF(CR51=30,CF51,0)+IF(CR52=30,CF52,0)+IF(CR53=30,CF53,0)+IF(CR54=30,CF54,0)+IF(CR55=30,CF55,0)+IF(CR56=30,CF56,0)+IF(CR57=30,CF57,0)+IF(CR58=30,CF58,0)+IF(CR59=30,CF59,0)+IF(CR60=30,CF60,0)+IF(CR61=30,CF61,0)+IF(CR62=30,CF62,0)+IF(CR63=30,CF63,0)+IF(CR64=30,CF64,0)+IF(CR65=30,CF65,0)+IF(CR66=30,CF66,0)+IF(CR67=30,CF67,0)+IF(CR68=30,CF68,0)+IF(CR69=30,CF69,0)</f>
        <v>#VALUE!</v>
      </c>
      <c r="DT39" s="98" t="e">
        <f>IF(CR10=30,CH10,0)+IF(CR11=30,CH11,0)+IF(CR12=30,CH12,0)+IF(CR13=30,CH13,0)+IF(CR14=30,CH14,0)+IF(CR15=30,CH15,0)+IF(CR16=30,CH16,0)+IF(CR17=30,CH17,0)+IF(CR18=30,CH18,0)+IF(CR19=30,CH19,0)+IF(CR20=30,CH20,0)+IF(CR21=30,CH21,0)+IF(CR22=30,CH22,0)+IF(CR23=30,CH23,0)+IF(CR24=30,CH24,0)+IF(CR25=30,CH25,0)+IF(CR26=30,CH26,0)+IF(CR27=30,CH27,0)+IF(CR28=30,CH28,0)+IF(CR29=30,CH29,0)+IF(CR30=30,CH30,0)+IF(CR31=30,CH31,0)+IF(CR32=30,CH32,0)+IF(CR33=30,CH33,0)+IF(CR34=30,CH34,0)+IF(CR35=30,CH35,0)+IF(CR36=30,CH36,0)+IF(CR37=30,CH37,0)+IF(CR38=30,CH38,0)+IF(CR39=30,CH39,0)+DU39</f>
        <v>#VALUE!</v>
      </c>
      <c r="DU39" s="98" t="e">
        <f>IF(CR40=30,CH40,0)+IF(CR41=30,CH41,0)+IF(CR42=30,CH42,0)+IF(CR43=30,CH43,0)+IF(CR44=30,CH44,0)+IF(CR45=30,CH45,0)+IF(CR46=30,CH46,0)+IF(CR47=30,CH47,0)+IF(CR48=30,CH48,0)+IF(CR49=30,CH49,0)+IF(CR50=30,CH50,0)+IF(CR51=30,CH51,0)+IF(CR52=30,CH52,0)+IF(CR53=30,CH53,0)+IF(CR54=30,CH54,0)+IF(CR55=30,CH55,0)+IF(CR56=30,CH56,0)+IF(CR57=30,CH57,0)+IF(CR58=30,CH58,0)+IF(CR59=30,CH59,0)+IF(CR60=30,CH60,0)+IF(CR61=30,CH61,0)+IF(CR62=30,CH62,0)+IF(CR63=30,CH63,0)+IF(CR64=30,CH64,0)+IF(CR65=30,CH65,0)+IF(CR66=30,CH66,0)+IF(CR67=30,CH67,0)+IF(CR68=30,CH68,0)+IF(CR69=30,CH69,0)</f>
        <v>#VALUE!</v>
      </c>
      <c r="DV39" s="98" t="e">
        <f>IF(CR10=30,CJ10,0)+IF(CR11=30,CJ11,0)+IF(CR12=30,CJ12,0)+IF(CR13=30,CJ13,0)+IF(CR14=30,CJ14,0)+IF(CR15=30,CJ15,0)+IF(CR16=30,CJ16,0)+IF(CR17=30,CJ17,0)+IF(CR18=30,CJ18,0)+IF(CR19=30,CJ19,0)+IF(CR20=30,CJ20,0)+IF(CR21=30,CJ21,0)+IF(CR22=30,CJ22,0)+IF(CR23=30,CJ23,0)+IF(CR24=30,CJ24,0)+IF(CR25=30,CJ25,0)+IF(CR26=30,CJ26,0)+IF(CR27=30,CJ27,0)+IF(CR28=30,CJ28,0)+IF(CR29=30,CJ29,0)+IF(CR30=30,CJ30,0)+IF(CR31=30,CJ31,0)+IF(CR32=30,CJ32,0)+IF(CR33=30,CJ33,0)+IF(CR34=30,CJ34,0)+IF(CR35=30,CJ35,0)+IF(CR36=30,CJ36,0)+IF(CR37=30,CJ37,0)+IF(CR38=30,CJ38,0)+IF(CR39=30,CJ39,0)+DW39</f>
        <v>#VALUE!</v>
      </c>
      <c r="DW39" s="99" t="e">
        <f>IF(CR40=30,CJ40,0)+IF(CR41=30,CJ41,0)+IF(CR42=30,CJ42,0)+IF(CR43=30,CJ43,0)+IF(CR44=30,CJ44,0)+IF(CR45=30,CJ45,0)+IF(CR46=30,CJ46,0)+IF(CR47=30,CJ47,0)+IF(CR48=30,CJ48,0)+IF(CR49=30,CJ49,0)+IF(CR50=30,CJ50,0)+IF(CR51=30,CJ51,0)+IF(CR52=30,CJ52,0)+IF(CR53=30,CJ53,0)+IF(CR54=30,CJ54,0)+IF(CR55=30,CJ55,0)+IF(CR56=30,CJ56,0)+IF(CR57=30,CJ57,0)+IF(CR58=30,CJ58,0)+IF(CR59=30,CJ59,0)+IF(CR60=30,CJ60,0)+IF(CR61=30,CJ61,0)+IF(CR62=30,CJ62,0)+IF(CR63=30,CJ63,0)+IF(CR64=30,CJ64,0)+IF(CR65=30,CJ65,0)+IF(CR66=30,CJ66,0)+IF(CR67=30,CJ67,0)+IF(CR68=30,CJ68,0)+IF(CR69=30,CJ69,0)</f>
        <v>#VALUE!</v>
      </c>
    </row>
    <row r="40" spans="1:127">
      <c r="A40" s="97" t="str">
        <f>[2]DB!A40</f>
        <v>Livpool</v>
      </c>
      <c r="B40" s="1">
        <f>[2]DB!B40</f>
        <v>32</v>
      </c>
      <c r="C40" s="1">
        <f>[2]DB!D40</f>
        <v>0</v>
      </c>
      <c r="D40" s="1">
        <f>IF(OR(Rækker!AC31="Disket",I40&gt;5,C40=1),1,0)</f>
        <v>0</v>
      </c>
      <c r="E40" s="1">
        <f>[2]DB!F40</f>
        <v>0</v>
      </c>
      <c r="F40" s="1">
        <f>IF(OR(Rækker!AC31="Udmeldt",E40=1),1,0)</f>
        <v>0</v>
      </c>
      <c r="G40" s="1">
        <f>[2]DB!I40</f>
        <v>0</v>
      </c>
      <c r="H40" s="1">
        <f>IF(Rækker!AC31="MR",1,0)</f>
        <v>0</v>
      </c>
      <c r="I40" s="1">
        <f t="shared" si="10"/>
        <v>0</v>
      </c>
      <c r="J40" s="1">
        <f>[2]DB!L40</f>
        <v>0</v>
      </c>
      <c r="K40" s="1">
        <f>IF(Rækker!AC31="Res",1,0)</f>
        <v>0</v>
      </c>
      <c r="L40" s="1">
        <f t="shared" si="11"/>
        <v>0</v>
      </c>
      <c r="M40" s="1" t="s">
        <v>90</v>
      </c>
      <c r="N40" s="100">
        <f>[2]DB!AZ40</f>
        <v>6</v>
      </c>
      <c r="O40" s="98" t="str">
        <f>[2]DB!BB40</f>
        <v>Culopip</v>
      </c>
      <c r="P40" s="1">
        <f>IF(O40=A31,B31,0)+IF(O40=A32,B32,0)+IF(O40=A33,B33,0)+IF(O40=A34,B34,0)+IF(O40=A35,B35,0)+IF(O40=A36,B36,0)+IF(O40=A37,B37,0)+IF(O40=A38,B38,0)+IF(O40=A39,B39,0)+IF(O40=A40,B40,0)+IF(O40=A41,B41,0)+IF(O40=A42,B42,0)+IF(O40=A43,B43,0)+IF(O40=A44,B44,0)+IF(O40=A45,B45,0)+IF(O40=A46,B46,0)+IF(O40=A47,B47,0)+IF(O40=A48,B48,0)+IF(O40=A49,B49,0)+IF(O40=A50,B50,0)</f>
        <v>10</v>
      </c>
      <c r="Q40" s="1">
        <f>[2]DB!BF40</f>
        <v>0</v>
      </c>
      <c r="R40" s="1">
        <f>IF(O40=A31,D31,0)+IF(O40=A32,D32,0)+IF(O40=A33,D33,0)+IF(O40=A34,D34,0)+IF(O40=A35,D35,0)+IF(O40=A36,D36,0)+IF(O40=A37,D37,0)+IF(O40=A38,D38,0)+IF(O40=A39,D39,0)+IF(O40=A40,D40,0)+IF(O40=A41,D41,0)+IF(O40=A42,D42,0)+IF(O40=A43,D43,0)+IF(O40=A44,D44,0)+IF(O40=A45,D45,0)+IF(O40=A46,D46,0)+IF(O40=A47,D47,0)+IF(O40=A48,D48,0)+IF(O40=A49,D49,0)+IF(O40=A50,D50,0)</f>
        <v>0</v>
      </c>
      <c r="S40" s="1">
        <f>[2]DB!BG40</f>
        <v>0</v>
      </c>
      <c r="T40" s="1">
        <f>IF(O40=A31,F31,0)+IF(O40=A32,F32,0)+IF(O40=A33,F33,0)+IF(O40=A34,F34,0)+IF(O40=A35,F35,0)+IF(O40=A36,F36,0)+IF(O40=A37,F37,0)+IF(O40=A38,F38,0)+IF(O40=A39,F39,0)+IF(O40=A40,F40,0)+IF(O40=A41,F41,0)+IF(O40=A42,F42,0)+IF(O40=A43,F43,0)+IF(O40=A44,F44,0)+IF(O40=A45,F45,0)+IF(O40=A46,F46,0)+IF(O40=A47,F47,0)+IF(O40=A48,F48,0)+IF(O40=A49,F49,0)+IF(O40=A50,F50,0)</f>
        <v>0</v>
      </c>
      <c r="U40" s="1">
        <f>[2]DB!BH40</f>
        <v>0</v>
      </c>
      <c r="V40" s="1">
        <f>IF(O40=A31,H31,0)+IF(O40=A32,H32,0)+IF(O40=A33,H33,0)+IF(O40=A34,H34,0)+IF(O40=A35,H35,0)+IF(O40=A36,H36,0)+IF(O40=A37,H37,0)+IF(O40=A38,H38,0)+IF(O40=A39,H39,0)+IF(O40=A40,H40,0)+IF(O40=A41,H41,0)+IF(O40=A42,H42,0)+IF(O40=A43,H43,0)+IF(O40=A44,H44,0)+IF(O40=A45,H45,0)+IF(O40=A46,H46,0)+IF(O40=A47,H47,0)+IF(O40=A48,H48,0)+IF(O40=A49,H49,0)+IF(O40=A50,H50,0)</f>
        <v>0</v>
      </c>
      <c r="W40" s="1">
        <f t="shared" si="12"/>
        <v>0</v>
      </c>
      <c r="X40" s="1">
        <f>[2]DB!BI40</f>
        <v>0</v>
      </c>
      <c r="Y40" s="1">
        <f>IF(O40=A31,K31,0)+IF(O40=A32,K32,0)+IF(O40=A33,K33,0)+IF(O40=A34,K34,0)+IF(O40=A35,K35,0)+IF(O40=A36,K36,0)+IF(O40=A37,K37,0)+IF(O40=A38,K38,0)+IF(O40=A39,K39,0)+IF(O40=A40,K40,0)+IF(O40=A41,K41,0)+IF(O40=A42,K42,0)+IF(O40=A43,K43,0)+IF(O40=A44,K44,0)+IF(O40=A45,K45,0)+IF(O40=A46,K46,0)+IF(O40=A47,K47,0)+IF(O40=A48,K48,0)+IF(O40=A49,K49,0)+IF(O40=A50,K50,0)</f>
        <v>0</v>
      </c>
      <c r="Z40" s="1">
        <f t="shared" si="13"/>
        <v>0</v>
      </c>
      <c r="AA40" s="1">
        <f>[2]DB!BJ40</f>
        <v>70</v>
      </c>
      <c r="AB40" s="1">
        <f>RANK(AA40,AA31:AA50,0)</f>
        <v>13</v>
      </c>
      <c r="AC40" s="1" t="str">
        <f>'2. Division'!X23</f>
        <v/>
      </c>
      <c r="AD40" s="1" t="e">
        <f t="shared" si="20"/>
        <v>#VALUE!</v>
      </c>
      <c r="AE40" s="1" t="e">
        <f>RANK(AD40,AD31:AD50,0)</f>
        <v>#VALUE!</v>
      </c>
      <c r="AF40" s="1">
        <f>[2]DB!BK40</f>
        <v>26</v>
      </c>
      <c r="AG40" s="1">
        <f>RANK(AF40,AF31:AF50,0)</f>
        <v>11</v>
      </c>
      <c r="AH40" s="1" t="str">
        <f>'2. Division'!X29</f>
        <v/>
      </c>
      <c r="AI40" s="1" t="e">
        <f t="shared" si="21"/>
        <v>#VALUE!</v>
      </c>
      <c r="AJ40" s="1" t="e">
        <f>RANK(AI40,AI31:AI50,0)</f>
        <v>#VALUE!</v>
      </c>
      <c r="AK40" s="1">
        <f>[2]DB!BL40</f>
        <v>98</v>
      </c>
      <c r="AL40" s="1">
        <f>RANK(AK40,AK31:AK50,0)</f>
        <v>2</v>
      </c>
      <c r="AM40" s="1" t="str">
        <f>'2. Division'!X35</f>
        <v/>
      </c>
      <c r="AN40" s="1" t="e">
        <f t="shared" si="22"/>
        <v>#VALUE!</v>
      </c>
      <c r="AO40" s="1" t="e">
        <f>RANK(AN40,AN31:AN50,0)</f>
        <v>#VALUE!</v>
      </c>
      <c r="AP40" s="1">
        <f t="shared" si="23"/>
        <v>26</v>
      </c>
      <c r="AQ40" s="1" t="e">
        <f t="shared" si="24"/>
        <v>#VALUE!</v>
      </c>
      <c r="AR40" s="1">
        <f>[2]DB!BA40</f>
        <v>10</v>
      </c>
      <c r="AS40" s="1" t="e">
        <f>RANK(AQ40,AQ31:AQ50,1)+AT40</f>
        <v>#VALUE!</v>
      </c>
      <c r="AT40" s="1" t="e">
        <f>IF(AQ40=AQ31,IF(AD40=AD31,IF(AI40=AI31,IF(AN40=AN31,0,IF(AN40&lt;AN31,1,0)),IF(AI40&lt;AI31,1,0)),IF(AD40&lt;AD31,1,0)),0)+IF(AQ40=AQ32,IF(AD40=AD32,IF(AI40=AI32,IF(AN40=AN32,0,IF(AN40&lt;AN32,1,0)),IF(AI40&lt;AI32,1,0)),IF(AD40&lt;AD32,1,0)),0)+IF(AQ40=AQ33,IF(AD40=AD33,IF(AI40=AI33,IF(AN40=AN33,0,IF(AN40&lt;AN33,1,0)),IF(AI40&lt;AI33,1,0)),IF(AD40&lt;AD33,1,0)),0)+IF(AQ40=AQ34,IF(AD40=AD34,IF(AI40=AI34,IF(AN40=AN34,0,IF(AN40&lt;AN34,1,0)),IF(AI40&lt;AI34,1,0)),IF(AD40&lt;AD34,1,0)),0)+IF(AQ40=AQ35,IF(AD40=AD35,IF(AI40=AI35,IF(AN40=AN35,0,IF(AN40&lt;AN35,1,0)),IF(AI40&lt;AI35,1,0)),IF(AD40&lt;AD35,1,0)),0)+IF(AQ40=AQ36,IF(AD40=AD36,IF(AI40=AI36,IF(AN40=AN36,0,IF(AN40&lt;AN36,1,0)),IF(AI40&lt;AI36,1,0)),IF(AD40&lt;AD36,1,0)),0)+IF(AQ40=AQ37,IF(AD40=AD37,IF(AI40=AI37,IF(AN40=AN37,0,IF(AN40&lt;AN37,1,0)),IF(AI40&lt;AI37,1,0)),IF(AD40&lt;AD37,1,0)),0)+AU40+AV40</f>
        <v>#VALUE!</v>
      </c>
      <c r="AU40" s="1" t="e">
        <f>IF(AQ40=AQ38,IF(AD40=AD38,IF(AI40=AI38,IF(AN40=AN38,0,IF(AN40&lt;AN38,1,0)),IF(AI40&lt;AI38,1,0)),IF(AD40&lt;AD38,1,0)),0)+IF(AQ40=AQ39,IF(AD40=AD39,IF(AI40=AI39,IF(AN40=AN39,0,IF(AN40&lt;AN39,1,0)),IF(AI40&lt;AI39,1,0)),IF(AD40&lt;AD39,1,0)),0)+IF(AQ40=AQ40,IF(AD40=AD40,IF(AI40=AI40,IF(AN40=AN40,0,IF(AN40&lt;AN40,1,0)),IF(AI40&lt;AI40,1,0)),IF(AD40&lt;AD40,1,0)),0)+IF(AQ40=AQ41,IF(AD40=AD41,IF(AI40=AI41,IF(AN40=AN41,0,IF(AN40&lt;AN41,1,0)),IF(AI40&lt;AI41,1,0)),IF(AD40&lt;AD41,1,0)),0)+IF(AQ40=AQ42,IF(AD40=AD42,IF(AI40=AI42,IF(AN40=AN42,0,IF(AN40&lt;AN42,1,0)),IF(AI40&lt;AI42,1,0)),IF(AD40&lt;AD42,1,0)),0)+IF(AQ40=AQ43,IF(AD40=AD43,IF(AI40=AI43,IF(AN40=AN43,0,IF(AN40&lt;AN43,1,0)),IF(AI40&lt;AI43,1,0)),IF(AD40&lt;AD43,1,0)),0)+IF(AQ40=AQ44,IF(AD40=AD44,IF(AI40=AI44,IF(AN40=AN44,0,IF(AN40&lt;AN44,1,0)),IF(AI40&lt;AI44,1,0)),IF(AD40&lt;AD44,1,0)),0)</f>
        <v>#VALUE!</v>
      </c>
      <c r="AV40" s="1" t="e">
        <f>IF(AQ40=AQ45,IF(AD40=AD45,IF(AI40=AI45,IF(AN40=AN45,0,IF(AN40&lt;AN45,1,0)),IF(AI40&lt;AI45,1,0)),IF(AD40&lt;AD45,1,0)),0)+IF(AQ40=AQ46,IF(AD40=AD46,IF(AI40=AI46,IF(AN40=AN46,0,IF(AN40&lt;AN46,1,0)),IF(AI40&lt;AI46,1,0)),IF(AD40&lt;AD46,1,0)),0)+IF(AQ40=AQ47,IF(AD40=AD47,IF(AI40=AI47,IF(AN40=AN47,0,IF(AN40&lt;AN47,1,0)),IF(AI40&lt;AI47,1,0)),IF(AD40&lt;AD47,1,0)),0)+IF(AQ40=AQ48,IF(AD40=AD48,IF(AI40=AI48,IF(AN40=AN48,0,IF(AN40&lt;AN48,1,0)),IF(AI40&lt;AI48,1,0)),IF(AD40&lt;AD48,1,0)),0)+IF(AQ40=AQ49,IF(AD40=AD49,IF(AI40=AI49,IF(AN40=AN49,0,IF(AN40&lt;AN49,1,0)),IF(AI40&lt;AI49,1,0)),IF(AD40&lt;AD49,1,0)),0)+IF(AQ40=AQ50,IF(AD40=AD50,IF(AI40=AI50,IF(AN40=AN50,0,IF(AN40&lt;AN50,1,0)),IF(AI40&lt;AI50,1,0)),IF(AD40&lt;AD50,1,0)),0)</f>
        <v>#VALUE!</v>
      </c>
      <c r="AW40" s="1" t="e">
        <f>IF(AND(AS40=AS31,P40&gt;P31),1,0)+IF(AND(AS40=AS32,P40&gt;P32),1,0)+IF(AND(AS40=AS33,P40&gt;P33),1,0)+IF(AND(AS40=AS34,P40&gt;P34),1,0)+IF(AND(AS40=AS35,P40&gt;P35),1,0)+IF(AND(AS40=AS36,P40&gt;P36),1,0)+IF(AND(AS40=AS37,P40&gt;P37),1,0)+IF(AND(AS40=AS38,P40&gt;P38),1,0)+IF(AND(AS40=AS39,P40&gt;P39),1,0)+IF(AND(AS40=AS40,P40&gt;P40),1,0)+IF(AND(AS40=AS41,P40&gt;P41),1,0)+IF(AND(AS40=AS42,P40&gt;P42),1,0)+IF(AND(AS40=AS43,P40&gt;P43),1,0)+IF(AND(AS40=AS44,P40&gt;P44),1,0)+IF(AND(AS40=AS45,P40&gt;P45),1,0)+IF(AND(AS40=AS46,P40&gt;P46),1,0)+IF(AND(AS40=AS47,P40&gt;P47),1,0)+IF(AND(AS40=AS48,P40&gt;P48),1,0)+IF(AND(AS40=AS49,P40&gt;P49),1,0)+IF(AND(AS40=AS50,P40&gt;P50),1,0)+AS40</f>
        <v>#VALUE!</v>
      </c>
      <c r="AX40" s="1" t="e">
        <f t="shared" si="16"/>
        <v>#VALUE!</v>
      </c>
      <c r="AY40" s="1" t="e">
        <f>IF(OR(R40=1,T40=1),0,IF(RANK(AX40,AX10:AX71,0)=1,10,IF(RANK(AX40,AX10:AX71,0)=2,5,IF(RANK(AX40,AX10:AX71,0)=3,4,IF(RANK(AX40,AX10:AX71,0)=4,3,IF(RANK(AX40,AX10:AX71,0)=5,2,0))))))</f>
        <v>#VALUE!</v>
      </c>
      <c r="AZ40" s="100" t="e">
        <f>IF(AW31=10,AR31,0)+IF(AW32=10,AR32,0)+IF(AW33=10,AR33,0)+IF(AW34=10,AR34,0)+IF(AW35=10,AR35,0)+IF(AW36=10,AR36,0)+IF(AW37=10,AR37,0)+IF(AW38=10,AR38,0)+IF(AW39=10,AR39,0)+IF(AW40=10,AR40,0)+IF(AW41=10,AR41,0)+IF(AW42=10,AR42,0)+IF(AW43=10,AR43,0)+IF(AW44=10,AR44,0)+IF(AW45=10,AR45,0)+IF(AW46=10,AR46,0)+IF(AW47=10,AR47,0)+IF(AW48=10,AR48,0)+IF(AW49=10,AR49,0)+IF(AW50=10,AR50,0)</f>
        <v>#VALUE!</v>
      </c>
      <c r="BA40" s="98" t="e">
        <f>IF(AW31=10,AS31,0)+IF(AW32=10,AS32,0)+IF(AW33=10,AS33,0)+IF(AW34=10,AS34,0)+IF(AW35=10,AS35,0)+IF(AW36=10,AS36,0)+IF(AW37=10,AS37,0)+IF(AW38=10,AS38,0)+IF(AW39=10,AS39,0)+IF(AW40=10,AS40,0)+IF(AW41=10,AS41,0)+IF(AW42=10,AS42,0)+IF(AW43=10,AS43,0)+IF(AW44=10,AS44,0)+IF(AW45=10,AS45,0)+IF(AW46=10,AS46,0)+IF(AW47=10,AS47,0)+IF(AW48=10,AS48,0)+IF(AW49=10,AS49,0)+IF(AW50=10,AS50,0)</f>
        <v>#VALUE!</v>
      </c>
      <c r="BB40" s="98" t="e">
        <f>IF(AW31=10,O31,IF(AW32=10,O32,IF(AW33=10,O33,IF(AW34=10,O34,IF(AW35=10,O35,IF(AW36=10,O36,IF(AW37=10,O37,BC40)))))))</f>
        <v>#VALUE!</v>
      </c>
      <c r="BC40" s="98" t="e">
        <f>IF(AW38=10,O38,IF(AW39=10,O39,IF(AW40=10,O40,IF(AW41=10,O41,IF(AW42=10,O42,IF(AW43=10,O43,IF(AW44=10,O44,BD40)))))))</f>
        <v>#VALUE!</v>
      </c>
      <c r="BD40" s="98" t="e">
        <f>IF(AW45=10,O45,IF(AW46=10,O46,IF(AW47=10,O47,IF(AW48=10,O48,IF(AW49=10,O49,IF(AW50=10,O50,""))))))</f>
        <v>#VALUE!</v>
      </c>
      <c r="BE40" s="98" t="e">
        <f>IF(AW31=10,P31,0)+IF(AW32=10,P32,0)+IF(AW33=10,P33,0)+IF(AW34=10,P34,0)+IF(AW35=10,P35,0)+IF(AW36=10,P36,0)+IF(AW37=10,P37,0)+IF(AW38=10,P38,0)+IF(AW39=10,P39,0)+IF(AW40=10,P40,0)+IF(AW41=10,P41,0)+IF(AW42=10,P42,0)+IF(AW43=10,P43,0)+IF(AW44=10,P44,0)+IF(AW45=10,P45,0)+IF(AW46=10,P46,0)+IF(AW47=10,P47,0)+IF(AW48=10,P48,0)+IF(AW49=10,P49,0)+IF(AW50=10,P50,0)</f>
        <v>#VALUE!</v>
      </c>
      <c r="BF40" s="98" t="e">
        <f>IF(AW31=10,R31,0)+IF(AW32=10,R32,0)+IF(AW33=10,R33,0)+IF(AW34=10,R34,0)+IF(AW35=10,R35,0)+IF(AW36=10,R36,0)+IF(AW37=10,R37,0)+IF(AW38=10,R38,0)+IF(AW39=10,R39,0)+IF(AW40=10,R40,0)+IF(AW41=10,R41,0)+IF(AW42=10,R42,0)+IF(AW43=10,R43,0)+IF(AW44=10,R44,0)+IF(AW45=10,R45,0)+IF(AW46=10,R46,0)+IF(AW47=10,R47,0)+IF(AW48=10,R48,0)+IF(AW49=10,R49,0)+IF(AW50=10,R50,0)</f>
        <v>#VALUE!</v>
      </c>
      <c r="BG40" s="98" t="e">
        <f>IF(AW31=10,T31,0)+IF(AW32=10,T32,0)+IF(AW33=10,T33,0)+IF(AW34=10,T34,0)+IF(AW35=10,T35,0)+IF(AW36=10,T36,0)+IF(AW37=10,T37,0)+IF(AW38=10,T38,0)+IF(AW39=10,T39,0)+IF(AW40=10,T40,0)+IF(AW41=10,T41,0)+IF(AW42=10,T42,0)+IF(AW43=10,T43,0)+IF(AW44=10,T44,0)+IF(AW45=10,T45,0)+IF(AW46=10,T46,0)+IF(AW47=10,T47,0)+IF(AW48=10,T48,0)+IF(AW49=10,T49,0)+IF(AW50=10,T50,0)</f>
        <v>#VALUE!</v>
      </c>
      <c r="BH40" s="98" t="e">
        <f>IF(AW31=10,W31,0)+IF(AW32=10,W32,0)+IF(AW33=10,W33,0)+IF(AW34=10,W34,0)+IF(AW35=10,W35,0)+IF(AW36=10,W36,0)+IF(AW37=10,W37,0)+IF(AW38=10,W38,0)+IF(AW39=10,W39,0)+IF(AW40=10,W40,0)+IF(AW41=10,W41,0)+IF(AW42=10,W42,0)+IF(AW43=10,W43,0)+IF(AW44=10,W44,0)+IF(AW45=10,W45,0)+IF(AW46=10,W46,0)+IF(AW47=10,W47,0)+IF(AW48=10,W48,0)+IF(AW49=10,W49,0)+IF(AW50=10,W50,0)</f>
        <v>#VALUE!</v>
      </c>
      <c r="BI40" s="98" t="e">
        <f>IF(AW31=10,Z31,0)+IF(AW32=10,Z32,0)+IF(AW33=10,Z33,0)+IF(AW34=10,Z34,0)+IF(AW35=10,Z35,0)+IF(AW36=10,Z36,0)+IF(AW37=10,Z37,0)+IF(AW38=10,Z38,0)+IF(AW39=10,Z39,0)+IF(AW40=10,Z40,0)+IF(AW41=10,Z41,0)+IF(AW42=10,Z42,0)+IF(AW43=10,Z43,0)+IF(AW44=10,Z44,0)+IF(AW45=10,Z45,0)+IF(AW46=10,Z46,0)+IF(AW47=10,Z47,0)+IF(AW48=10,Z48,0)+IF(AW49=10,Z49,0)+IF(AW50=10,Z50,0)</f>
        <v>#VALUE!</v>
      </c>
      <c r="BJ40" s="98" t="e">
        <f>IF(AW31=10,AD31,0)+IF(AW32=10,AD32,0)+IF(AW33=10,AD33,0)+IF(AW34=10,AD34,0)+IF(AW35=10,AD35,0)+IF(AW36=10,AD36,0)+IF(AW37=10,AD37,0)+IF(AW38=10,AD38,0)+IF(AW39=10,AD39,0)+IF(AW40=10,AD40,0)+IF(AW41=10,AD41,0)+IF(AW42=10,AD42,0)+IF(AW43=10,AD43,0)+IF(AW44=10,AD44,0)+IF(AW45=10,AD45,0)+IF(AW46=10,AD46,0)+IF(AW47=10,AD47,0)+IF(AW48=10,AD48,0)+IF(AW49=10,AD49,0)+IF(AW50=10,AD50,0)</f>
        <v>#VALUE!</v>
      </c>
      <c r="BK40" s="98" t="e">
        <f>IF(AW31=10,AI31,0)+IF(AW32=10,AI32,0)+IF(AW33=10,AI33,0)+IF(AW34=10,AI34,0)+IF(AW35=10,AI35,0)+IF(AW36=10,AI36,0)+IF(AW37=10,AI37,0)+IF(AW38=10,AI38,0)+IF(AW39=10,AI39,0)+IF(AW40=10,AI40,0)+IF(AW41=10,AI41,0)+IF(AW42=10,AI42,0)+IF(AW43=10,AI43,0)+IF(AW44=10,AI44,0)+IF(AW45=10,AI45,0)+IF(AW46=10,AI46,0)+IF(AW47=10,AI47,0)+IF(AW48=10,AI48,0)+IF(AW49=10,AI49,0)+IF(AW50=10,AI50,0)</f>
        <v>#VALUE!</v>
      </c>
      <c r="BL40" s="99" t="e">
        <f>IF(AW31=10,AN31,0)+IF(AW32=10,AN32,0)+IF(AW33=10,AN33,0)+IF(AW34=10,AN34,0)+IF(AW35=10,AN35,0)+IF(AW36=10,AN36,0)+IF(AW37=10,AN37,0)+IF(AW38=10,AN38,0)+IF(AW39=10,AN39,0)+IF(AW40=10,AN40,0)+IF(AW41=10,AN41,0)+IF(AW42=10,AN42,0)+IF(AW43=10,AN43,0)+IF(AW44=10,AN44,0)+IF(AW45=10,AN45,0)+IF(AW46=10,AN46,0)+IF(AW47=10,AN47,0)+IF(AW48=10,AN48,0)+IF(AW49=10,AN49,0)+IF(AW50=10,AN50,0)</f>
        <v>#VALUE!</v>
      </c>
      <c r="BM40" s="98" t="str">
        <f>[2]DB!CX40</f>
        <v>Fox</v>
      </c>
      <c r="BN40" s="98">
        <f>IF(BM40=O10,P10,0)+IF(BM40=O11,P11,0)+IF(BM40=O12,P12,0)+IF(BM40=O13,P13,0)+IF(BM40=O14,P14,0)+IF(BM40=O15,P15,0)+IF(BM40=O16,P16,0)+IF(BM40=O17,P17,0)+IF(BM40=O18,P18,0)+IF(BM40=O19,P19,0)+IF(BM40=O20,P20,0)+IF(BM40=O21,P21,0)+IF(BM40=O22,P22,0)+IF(BM40=O23,P23,0)+IF(BM40=O24,P24,0)+IF(BM40=O25,P25,0)+IF(BM40=O26,P26,0)+IF(BM40=O27,P27,0)+IF(BM40=O28,P28,0)+IF(BM40=O29,P29,0)+IF(BM40=O31,P31,0)+IF(BM40=O32,P32,0)+IF(BM40=O33,P33,0)+IF(BM40=O34,P34,0)+IF(BM40=O35,P35,0)+IF(BM40=O36,P36,0)+IF(BM40=O37,P37,0)+IF(BM40=O38,P38,0)+IF(BM40=O39,P39,0)+IF(BM40=O40,P40,0)+BO40</f>
        <v>16</v>
      </c>
      <c r="BO40" s="98">
        <f>IF(BM40=O41,P41,0)+IF(BM40=O42,P42,0)+IF(BM40=O43,P43,0)+IF(BM40=O44,P44,0)+IF(BM40=O45,P45,0)+IF(BM40=O46,P46,0)+IF(BM40=O47,P47,0)+IF(BM40=O48,P48,0)+IF(BM40=O49,P49,0)+IF(BM40=O50,P50,0)+IF(BM40=O52,P52,0)+IF(BM40=O53,P53,0)+IF(BM40=O54,P54,0)+IF(BM40=O55,P55,0)+IF(BM40=O56,P56,0)+IF(BM40=O57,P57,0)+IF(BM40=O58,P58,0)+IF(BM40=O59,P59,0)+IF(BM40=O60,P60,0)+IF(BM40=O61,P61,0)+IF(BM40=O62,P62,0)+IF(BM40=O63,P63,0)+IF(BM40=O64,P64,0)+IF(BM40=O65,P65,0)+IF(BM40=O66,P66,0)+IF(BM40=O67,P67,0)+IF(BM40=O68,P68,0)+IF(BM40=O69,P69,0)+IF(BM40=O70,P70,0)+IF(BM40=O71,P71,0)</f>
        <v>0</v>
      </c>
      <c r="BP40" s="98">
        <f>[2]DB!DF40</f>
        <v>0</v>
      </c>
      <c r="BQ40" s="98">
        <f>IF(BM40=O10,R10,0)+IF(BM40=O11,R11,0)+IF(BM40=O12,R12,0)+IF(BM40=O13,R13,0)+IF(BM40=O14,R14,0)+IF(BM40=O15,R15,0)+IF(BM40=O16,R16,0)+IF(BM40=O17,R17,0)+IF(BM40=O18,R18,0)+IF(BM40=O19,R19,0)+IF(BM40=O20,R20,0)+IF(BM40=O21,R21,0)+IF(BM40=O22,R22,0)+IF(BM40=O23,R23,0)+IF(BM40=O24,R24,0)+IF(BM40=O25,R25,0)+IF(BM40=O26,R26,0)+IF(BM40=O27,R27,0)+IF(BM40=O28,R28,0)+IF(BM40=O29,R29,0)+IF(BM40=O31,R31,0)+IF(BM40=O32,R32,0)+IF(BM40=O33,R33,0)+IF(BM40=O34,R34,0)+IF(BM40=O35,R35,0)+IF(BM40=O36,R36,0)+IF(BM40=O37,R37,0)+IF(BM40=O38,R38,0)+IF(BM40=O39,R39,0)+IF(BM40=O40,R40,0)+BR40</f>
        <v>0</v>
      </c>
      <c r="BR40" s="98">
        <f>IF(BM40=O41,R41,0)+IF(BM40=O42,R42,0)+IF(BM40=O43,R43,0)+IF(BM40=O44,R44,0)+IF(BM40=O45,R45,0)+IF(BM40=O46,R46,0)+IF(BM40=O47,R47,0)+IF(BM40=O48,R48,0)+IF(BM40=O49,R49,0)+IF(BM40=O50,R50,0)+IF(BM40=O52,R52,0)+IF(BM40=O53,R53,0)+IF(BM40=O54,R54,0)+IF(BM40=O55,R55,0)+IF(BM40=O56,R56,0)+IF(BM40=O57,R57,0)+IF(BM40=O58,R58,0)+IF(BM40=O59,R59,0)+IF(BM40=O60,R60,0)+IF(BM40=O61,R61,0)+IF(BM40=O62,R62,0)+IF(BM40=O63,R63,0)+IF(BM40=O64,R64,0)+IF(BM40=O65,R65,0)+IF(BM40=O66,R66,0)+IF(BM40=O67,R67,0)+IF(BM40=O68,R68,0)+IF(BM40=O69,R69,0)+IF(BM40=O70,R70,0)+IF(BM40=O71,R71,0)</f>
        <v>0</v>
      </c>
      <c r="BS40" s="98">
        <v>0</v>
      </c>
      <c r="BT40" s="98">
        <f>IF(BM40=O10,T10,0)+IF(BM40=O11,T11,0)+IF(BM40=O12,T12,0)+IF(BM40=O13,T13,0)+IF(BM40=O14,T14,0)+IF(BM40=O15,T15,0)+IF(BM40=O16,T16,0)+IF(BM40=O17,T17,0)+IF(BM40=O18,T18,0)+IF(BM40=O19,T19,0)+IF(BM40=O20,T20,0)+IF(BM40=O21,T21,0)+IF(BM40=O22,T22,0)+IF(BM40=O23,T23,0)+IF(BM40=O24,T24,0)+IF(BM40=O25,T25,0)+IF(BM40=O26,T26,0)+IF(BM40=O27,T27,0)+IF(BM40=O28,T28,0)+IF(BM40=O29,T29,0)+IF(BM40=O31,T31,0)+IF(BM40=O32,T32,0)+IF(BM40=O33,T33,0)+IF(BM40=O34,T34,0)+IF(BM40=O35,T35,0)+IF(BM40=O36,T36,0)+IF(BM40=O37,T37,0)+IF(BM40=O38,T38,0)+IF(BM40=O39,T39,0)+IF(BM40=O40,T40,0)+BU40</f>
        <v>0</v>
      </c>
      <c r="BU40" s="98">
        <f>IF(BM40=O41,T41,0)+IF(BM40=O42,T42,0)+IF(BM40=O43,T43,0)+IF(BM40=O44,T44,0)+IF(BM40=O45,T45,0)+IF(BM40=O46,T46,0)+IF(BM40=O47,T47,0)+IF(BM40=O48,T48,0)+IF(BM40=O49,T49,0)+IF(BM40=O50,T50,0)+IF(BM40=O52,T52,0)+IF(BM40=O53,T53,0)+IF(BM40=O54,T54,0)+IF(BM40=O55,T55,0)+IF(BM40=O56,T56,0)+IF(BM40=O57,T57,0)+IF(BM40=O58,T58,0)+IF(BM40=O59,T59,0)+IF(BM40=O60,T60,0)+IF(BM40=O61,T61,0)+IF(BM40=O62,T62,0)+IF(BM40=O63,T63,0)+IF(BM40=O64,T64,0)+IF(BM40=O65,T65,0)+IF(BM40=O66,T66,0)+IF(BM40=O67,T67,0)+IF(BM40=O68,T68,0)+IF(BM40=O69,T69,0)+IF(BM40=O70,T70,0)+IF(BM40=O71,T71,0)</f>
        <v>0</v>
      </c>
      <c r="BV40" s="98">
        <f>[2]DB!DJ40</f>
        <v>0</v>
      </c>
      <c r="BW40" s="98" t="e">
        <f>IF(AND(BQ40=0,BT40=0),IF(BM40=O10,AY10,0)+IF(BM40=O11,AY11,0)+IF(BM40=O12,AY12,0)+IF(BM40=O13,AY13,0)+IF(BM40=O14,AY14,0)+IF(BM40=O15,AY15,0)+IF(BM40=O16,AY16,0)+IF(BM40=O17,AY17,0)+IF(BM40=O18,AY18,0)+IF(BM40=O19,AY19,0)+IF(BM40=O20,AY20,0)+IF(BM40=O21,AY21,0)+IF(BM40=O22,AY22,0)+IF(BM40=O23,AY23,0)+IF(BM40=O24,AY24,0)+IF(BM40=O25,AY25,0)+IF(BM40=O26,AY26,0)+IF(BM40=O27,AY27,0)+IF(BM40=O28,AY28,0)+IF(BM40=O29,AY29,0)+IF(BM40=O31,AY31,0)+IF(BM40=O32,AY32,0)+IF(BM40=O33,AY33,0)+IF(BM40=O34,AY34,0)+IF(BM40=O35,AY35,0)+IF(BM40=O36,AY36,0)+IF(BM40=O37,AY37,0)+IF(BM40=O38,AY38,0)+IF(BM40=O39,AY39,0)+IF(BM40=O40,AY40,0)+BX40,0)</f>
        <v>#VALUE!</v>
      </c>
      <c r="BX40" s="98">
        <f>IF(BM40=O41,AY41,0)+IF(BM40=O42,AY42,0)+IF(BM40=O43,AY43,0)+IF(BM40=O44,AY44,0)+IF(BM40=O45,AY45,0)+IF(BM40=O46,AY46,0)+IF(BM40=O47,AY47,0)+IF(BM40=O48,AY48,0)+IF(BM40=O49,AY49,0)+IF(BM40=O50,AY50,0)+IF(BM40=O52,AY52,0)+IF(BM40=O53,AY53,0)+IF(BM40=O54,AY54,0)+IF(BM40=O55,AY55,0)+IF(BM40=O56,AY56,0)+IF(BM40=O57,AY57,0)+IF(BM40=O58,AY58,0)+IF(BM40=O59,AY59,0)+IF(BM40=O60,AY60,0)+IF(BM40=O61,AY61,0)+IF(BM40=O62,AY62,0)+IF(BM40=O63,AY63,0)+IF(BM40=O64,AY64,0)+IF(BM40=O65,AY65,0)+IF(BM40=O66,AY66,0)+IF(BM40=O67,AY67,0)+IF(BM40=O68,AY68,0)+IF(BM40=O69,AY69,0)+IF(BM40=O70,AY70,0)+IF(BM40=O71,AY71,0)</f>
        <v>0</v>
      </c>
      <c r="BY40" s="98">
        <f>[2]DB!DL40</f>
        <v>0</v>
      </c>
      <c r="BZ40" s="98" t="e">
        <f t="shared" si="4"/>
        <v>#VALUE!</v>
      </c>
      <c r="CA40" s="98">
        <f>[2]DB!DN40</f>
        <v>0</v>
      </c>
      <c r="CB40" s="98" t="e">
        <f t="shared" si="5"/>
        <v>#VALUE!</v>
      </c>
      <c r="CC40" s="98">
        <f>[2]DB!DP40</f>
        <v>1</v>
      </c>
      <c r="CD40" s="98" t="e">
        <f t="shared" si="6"/>
        <v>#VALUE!</v>
      </c>
      <c r="CE40" s="98">
        <f>[2]DB!DR40</f>
        <v>1</v>
      </c>
      <c r="CF40" s="98" t="e">
        <f t="shared" si="7"/>
        <v>#VALUE!</v>
      </c>
      <c r="CG40" s="98">
        <f>[2]DB!DT40</f>
        <v>1</v>
      </c>
      <c r="CH40" s="98" t="e">
        <f t="shared" si="8"/>
        <v>#VALUE!</v>
      </c>
      <c r="CI40" s="98">
        <f>[2]DB!DV40</f>
        <v>9</v>
      </c>
      <c r="CJ40" s="98" t="e">
        <f t="shared" si="17"/>
        <v>#VALUE!</v>
      </c>
      <c r="CK40" s="98" t="e">
        <f t="shared" si="18"/>
        <v>#VALUE!</v>
      </c>
      <c r="CL40" s="98" t="e">
        <f>RANK(CJ40,CJ10:CJ69,0)</f>
        <v>#VALUE!</v>
      </c>
      <c r="CM40" s="98" t="e">
        <f>IF(AND(CL40=CL10,CK40&lt;CK10),1,0)+IF(AND(CL40=CL11,CK40&lt;CK11),1,0)+IF(AND(CL40=CL12,CK40&lt;CK12),1,0)+IF(AND(CL40=CL13,CK40&lt;CK13),1,0)+IF(AND(CL40=CL14,CK40&lt;CK14),1,0)+IF(AND(CL40=CL15,CK40&lt;CK15),1,0)+IF(AND(CL40=CL16,CK40&lt;CK16),1,0)+IF(AND(CL40=CL17,CK40&lt;CK17),1,0)+IF(AND(CL40=CL18,CK40&lt;CK18),1,0)+IF(AND(CL40=CL19,CK40&lt;CK19),1,0)+IF(AND(CL40=CL20,CK40&lt;CK20),1,0)+IF(AND(CL40=CL21,CK40&lt;CK21),1,0)+IF(AND(CL40=CL22,CK40&lt;CK22),1,0)+IF(AND(CL40=CL23,CK40&lt;CK23),1,0)+IF(AND(CL40=CL24,CK40&lt;CK24),1,0)+IF(AND(CL40=CL25,CK40&lt;CK25),1,0)+IF(AND(CL40=CL26,CK40&lt;CK26),1,0)+IF(AND(CL40=CL27,CK40&lt;CK27),1,0)+IF(AND(CL40=CL28,CK40&lt;CK28),1,0)+IF(AND(CL40=CL29,CK40&lt;CK29),1,0)+CN40+CO40</f>
        <v>#VALUE!</v>
      </c>
      <c r="CN40" s="98" t="e">
        <f>IF(AND(CL40=CL30,CK40&lt;CK30),1,0)+IF(AND(CL40=CL31,CK40&lt;CK31),1,0)+IF(AND(CL40=CL32,CK40&lt;CK32),1,0)+IF(AND(CL40=CL33,CK40&lt;CK33),1,0)+IF(AND(CL40=CL34,CK40&lt;CK34),1,0)+IF(AND(CL40=CL35,CK40&lt;CK35),1,0)+IF(AND(CL40=CL36,CK40&lt;CK36),1,0)+IF(AND(CL40=CL37,CK40&lt;CK37),1,0)+IF(AND(CL40=CL38,CK40&lt;CK38),1,0)+IF(AND(CL40=CL39,CK40&lt;CK39),1,0)+IF(AND(CL40=CL40,CK40&lt;CK40),1,0)+IF(AND(CL40=CL41,CK40&lt;CK41),1,0)+IF(AND(CL40=CL42,CK40&lt;CK42),1,0)+IF(AND(CL40=CL43,CK40&lt;CK43),1,0)+IF(AND(CL40=CL44,CK40&lt;CK44),1,0)+IF(AND(CL40=CL45,CK40&lt;CK45),1,0)+IF(AND(CL40=CL46,CK40&lt;CK46),1,0)+IF(AND(CL40=CL47,CK40&lt;CK47),1,0)+IF(AND(CL40=CL48,CK40&lt;CK48),1,0)+IF(AND(CL40=CL49,CK40&lt;CK49),1,0)</f>
        <v>#VALUE!</v>
      </c>
      <c r="CO40" s="98" t="e">
        <f>IF(AND(CL40=CL50,CK40&lt;CK50),1,0)+IF(AND(CL40=CL51,CK40&lt;CK51),1,0)+IF(AND(CL40=CL52,CK40&lt;CK52),1,0)+IF(AND(CL40=CL53,CK40&lt;CK53),1,0)+IF(AND(CL40=CL54,CK40&lt;CK54),1,0)+IF(AND(CL40=CL55,CK40&lt;CK55),1,0)+IF(AND(CL40=CL56,CK40&lt;CK56),1,0)+IF(AND(CL40=CL57,CK40&lt;CK57),1,0)+IF(AND(CL40=CL58,CK40&lt;CK58),1,0)+IF(AND(CL40=CL59,CK40&lt;CK59),1,0)+IF(AND(CL40=CL60,CK40&lt;CK60),1,0)+IF(AND(CL40=CL61,CK40&lt;CK61),1,0)+IF(AND(CL40=CL62,CK40&lt;CK62),1,0)+IF(AND(CL40=CL63,CK40&lt;CK63),1,0)+IF(AND(CL40=CL64,CK40&lt;CK64),1,0)+IF(AND(CL40=CL65,CK40&lt;CK65),1,0)+IF(AND(CL40=CL66,CK40&lt;CK66),1,0)+IF(AND(CL40=CL67,CK40&lt;CK67),1,0)+IF(AND(CL40=CL68,CK40&lt;CK68),1,0)+IF(AND(CL40=CL69,CK40&lt;CK69),1,0)</f>
        <v>#VALUE!</v>
      </c>
      <c r="CP40" s="98">
        <f>[2]DB!CV40</f>
        <v>31</v>
      </c>
      <c r="CQ40" s="98" t="e">
        <f t="shared" si="9"/>
        <v>#VALUE!</v>
      </c>
      <c r="CR40" s="98" t="e">
        <f t="shared" si="19"/>
        <v>#VALUE!</v>
      </c>
      <c r="CS40" s="98" t="e">
        <f>IF(AND(CQ40=CQ10,BN40&gt;BN10),1,0)+IF(AND(CQ40=CQ11,BN40&gt;BN11),1,0)+IF(AND(CQ40=CQ12,BN40&gt;BN12),1,0)+IF(AND(CQ40=CQ13,BN40&gt;BN13),1,0)+IF(AND(CQ40=CQ14,BN40&gt;BN14),1,0)+IF(AND(CQ40=CQ15,BN40&gt;BN15),1,0)+IF(AND(CQ40=CQ16,BN40&gt;BN16),1,0)+IF(AND(CQ40=CQ17,BN40&gt;BN17),1,0)+IF(AND(CQ40=CQ18,BN40&gt;BN18),1,0)+IF(AND(CQ40=CQ19,BN40&gt;BN19),1,0)+IF(AND(CQ40=CQ20,BN40&gt;BN20),1,0)+IF(AND(CQ40=CQ21,BN40&gt;BN21),1,0)+IF(AND(CQ40=CQ22,BN40&gt;BN22),1,0)+IF(AND(CQ40=CQ23,BN40&gt;BN23),1,0)+IF(AND(CQ40=CQ24,BN40&gt;BN24),1,0)+IF(AND(CQ40=CQ25,BN40&gt;BN25),1,0)+IF(AND(CQ40=CQ26,BN40&gt;BN26),1,0)+IF(AND(CQ40=CQ27,BN40&gt;BN27),1,0)+IF(AND(CQ40=CQ28,BN40&gt;BN28),1,0)+IF(AND(CQ40=CQ29,BN40&gt;BN29),1,0)+CT40+CU40</f>
        <v>#VALUE!</v>
      </c>
      <c r="CT40" s="98" t="e">
        <f>IF(AND(CQ40=CQ30,BN40&gt;BN30),1,0)+IF(AND(CQ40=CQ31,BN40&gt;BN31),1,0)+IF(AND(CQ40=CQ32,BN40&gt;BN32),1,0)+IF(AND(CQ40=CQ33,BN40&gt;BN33),1,0)+IF(AND(CQ40=CQ34,BN40&gt;BN34),1,0)+IF(AND(CQ40=CQ35,BN40&gt;BN35),1,0)+IF(AND(CQ40=CQ36,BN40&gt;BN36),1,0)+IF(AND(CQ40=CQ37,BN40&gt;BN37),1,0)+IF(AND(CQ40=CQ38,BN40&gt;BN38),1,0)+IF(AND(CQ40=CQ39,BN40&gt;BN39),1,0)+IF(AND(CQ40=CQ40,BN40&gt;BN40),1,0)+IF(AND(CQ40=CQ41,BN40&gt;BN41),1,0)+IF(AND(CQ40=CQ42,BN40&gt;BN42),1,0)+IF(AND(CQ40=CQ43,BN40&gt;BN43),1,0)+IF(AND(CQ40=CQ44,BN40&gt;BN44),1,0)+IF(AND(CQ40=CQ45,BN40&gt;BN45),1,0)+IF(AND(CQ40=CQ46,BN40&gt;BN46),1,0)+IF(AND(CQ40=CQ47,BN40&gt;BN47),1,0)+IF(AND(CQ40=CQ48,BN40&gt;BN48),1,0)+IF(AND(CQ40=CQ49,BN40&gt;BN49),1,0)</f>
        <v>#VALUE!</v>
      </c>
      <c r="CU40" s="99" t="e">
        <f>IF(AND(CQ40=CQ50,BN40&gt;BN50),1,0)+IF(AND(CQ40=CQ51,BN40&gt;BN51),1,0)+IF(AND(CQ40=CQ52,BN40&gt;BN52),1,0)+IF(AND(CQ40=CQ53,BN40&gt;BN53),1,0)+IF(AND(CQ40=CQ54,BN40&gt;BN54),1,0)+IF(AND(CQ40=CQ55,BN40&gt;BN55),1,0)+IF(AND(CQ40=CQ56,BN40&gt;BN56),1,0)+IF(AND(CQ40=CQ57,BN40&gt;BN57),1,0)+IF(AND(CQ40=CQ58,BN40&gt;BN58),1,0)+IF(AND(CQ40=CQ59,BN40&gt;BN59),1,0)+IF(AND(CQ40=CQ60,BN40&gt;BN60),1,0)+IF(AND(CQ40=CQ61,BN40&gt;BN61),1,0)+IF(AND(CQ40=CQ62,BN40&gt;BN62),1,0)+IF(AND(CQ40=CQ63,BN40&gt;BN63),1,0)+IF(AND(CQ40=CQ64,BN40&gt;BN64),1,0)+IF(AND(CQ40=CQ65,BN40&gt;BN65),1,0)+IF(AND(CQ40=CQ66,BN40&gt;BN66),1,0)+IF(AND(CQ40=CQ67,BN40&gt;BN67),1,0)+IF(AND(CQ40=CQ68,BN40&gt;BN68),1,0)+IF(AND(CQ40=CQ69,BN40&gt;BN69),1,0)</f>
        <v>#VALUE!</v>
      </c>
      <c r="CV40" s="100" t="e">
        <f>IF(CR10=31,CQ10,0)+IF(CR11=31,CQ11,0)+IF(CR12=31,CQ12,0)+IF(CR13=31,CQ13,0)+IF(CR14=31,CQ14,0)+IF(CR15=31,CQ15,0)+IF(CR16=31,CQ16,0)+IF(CR17=31,CQ17,0)+IF(CR18=31,CQ18,0)+IF(CR19=31,CQ19,0)+IF(CR20=31,CQ20,0)+IF(CR21=31,CQ21,0)+IF(CR22=31,CQ22,0)+IF(CR23=31,CQ23,0)+IF(CR24=31,CQ24,0)+IF(CR25=31,CQ25,0)+IF(CR26=31,CQ26,0)+IF(CR27=31,CQ27,0)+IF(CR28=31,CQ28,0)+IF(CR29=31,CQ29,0)+IF(CR30=31,CQ30,0)+IF(CR31=31,CQ31,0)+IF(CR32=31,CQ32,0)+IF(CR33=31,CQ33,0)+IF(CR34=31,CQ34,0)+IF(CR35=31,CQ35,0)+IF(CR36=31,CQ36,0)+IF(CR37=31,CQ37,0)+IF(CR38=31,CQ38,0)+IF(CR39=31,CQ39,0)+CW40</f>
        <v>#VALUE!</v>
      </c>
      <c r="CW40" s="98" t="e">
        <f>IF(CR40=31,CQ40,0)+IF(CR41=31,CQ41,0)+IF(CR42=31,CQ42,0)+IF(CR43=31,CQ43,0)+IF(CR44=31,CQ44,0)+IF(CR45=31,CQ45,0)+IF(CR46=31,CQ46,0)+IF(CR47=31,CQ47,0)+IF(CR48=31,CQ48,0)+IF(CR49=31,CQ49,0)+IF(CR50=31,CQ50,0)+IF(CR51=31,CQ51,0)+IF(CR52=31,CQ52,0)+IF(CR53=31,CQ53,0)+IF(CR54=31,CQ54,0)+IF(CR55=31,CQ55,0)+IF(CR56=31,CQ56,0)+IF(CR57=31,CQ57,0)+IF(CR58=31,CQ58,0)+IF(CR59=31,CQ59,0)+IF(CR60=31,CQ60,0)+IF(CR61=31,CQ61,0)+IF(CR62=31,CQ62,0)+IF(CR63=31,CQ63,0)+IF(CR64=31,CQ64,0)+IF(CR65=31,CQ65,0)+IF(CR66=31,CQ66,0)+IF(CR67=31,CQ67,0)+IF(CR68=31,CQ68,0)+IF(CR69=31,CQ69,0)</f>
        <v>#VALUE!</v>
      </c>
      <c r="CX40" s="98" t="e">
        <f>IF(CR10=31,BM10,IF(CR11=31,BM11,IF(CR12=31,BM12,IF(CR13=31,BM13,IF(CR14=31,BM14,IF(CR15=31,BM15,IF(CR16=31,BM16,IF(CR17=31,BM17,CY40))))))))</f>
        <v>#VALUE!</v>
      </c>
      <c r="CY40" s="98" t="e">
        <f>IF(CR18=31,BM18,IF(CR19=31,BM19,IF(CR20=31,BM20,IF(CR21=31,BM21,IF(CR22=31,BM22,IF(CR23=31,BM23,IF(CR24=31,BM24,IF(CR25=31,BM25,CZ40))))))))</f>
        <v>#VALUE!</v>
      </c>
      <c r="CZ40" s="98" t="e">
        <f>IF(CR26=31,BM26,IF(CR27=31,BM27,IF(CR28=31,BM28,IF(CR29=31,BM29,IF(CR30=31,BM30,IF(CR31=31,BM31,IF(CR32=31,BM32,IF(CR33=31,BM33,DA40))))))))</f>
        <v>#VALUE!</v>
      </c>
      <c r="DA40" s="98" t="e">
        <f>IF(CR34=31,BM34,IF(CR35=31,BM35,IF(CR36=31,BM36,IF(CR37=31,BM37,IF(CR38=31,BM38,IF(CR39=31,BM39,IF(CR40=31,BM40,IF(CR41=31,BM41,DB40))))))))</f>
        <v>#VALUE!</v>
      </c>
      <c r="DB40" s="98" t="e">
        <f>IF(CR42=31,BM42,IF(CR43=31,BM43,IF(CR44=31,BM44,IF(CR45=31,BM45,IF(CR46=31,BM46,IF(CR47=31,BM47,IF(CR48=31,BM48,IF(CR49=31,BM49,DC40))))))))</f>
        <v>#VALUE!</v>
      </c>
      <c r="DC40" s="98" t="e">
        <f>IF(CR50=31,BM50,IF(CR51=31,BM51,IF(CR52=31,BM52,IF(CR53=31,BM53,IF(CR54=31,BM54,IF(CR55=31,BM55,IF(CR56=31,BM56,IF(CR57=31,BM57,DD40))))))))</f>
        <v>#VALUE!</v>
      </c>
      <c r="DD40" s="98" t="e">
        <f>IF(CR58=31,BM58,IF(CR59=31,BM59,IF(CR60=31,BM60,IF(CR61=31,BM61,IF(CR62=31,BM62,IF(CR63=31,BM63,IF(CR64=31,BM64,IF(CR65=31,BM65,DE40))))))))</f>
        <v>#VALUE!</v>
      </c>
      <c r="DE40" s="98" t="e">
        <f>IF(CR66=31,BM66,IF(CR67=31,BM67,IF(CR68=31,BM68,BM69)))</f>
        <v>#VALUE!</v>
      </c>
      <c r="DF40" s="98" t="e">
        <f>IF(CR10=31,BQ10,0)+IF(CR11=31,BQ11,0)+IF(CR12=31,BQ12,0)+IF(CR13=31,BQ13,0)+IF(CR14=31,BQ14,0)+IF(CR15=31,BQ15,0)+IF(CR16=31,BQ16,0)+IF(CR17=31,BQ17,0)+IF(CR18=31,BQ18,0)+IF(CR19=31,BQ19,0)+IF(CR20=31,BQ20,0)+IF(CR21=31,BQ21,0)+IF(CR22=31,BQ22,0)+IF(CR23=31,BQ23,0)+IF(CR24=31,BQ24,0)+IF(CR25=31,BQ25,0)+IF(CR26=31,BQ26,0)+IF(CR27=31,BQ27,0)+IF(CR28=31,BQ28,0)+IF(CR29=31,BQ29,0)+IF(CR30=31,BQ30,0)+IF(CR31=31,BQ31,0)+IF(CR32=31,BQ32,0)+IF(CR33=31,BQ33,0)+IF(CR34=31,BQ34,0)+IF(CR35=31,BQ35,0)+IF(CR36=31,BQ36,0)+IF(CR37=31,BQ37,0)+IF(CR38=31,BQ38,0)+IF(CR39=31,BQ39,0)+DG40</f>
        <v>#VALUE!</v>
      </c>
      <c r="DG40" s="98" t="e">
        <f>IF(CR40=31,BQ40,0)+IF(CR41=31,BQ41,0)+IF(CR42=31,BQ42,0)+IF(CR43=31,BQ43,0)+IF(CR44=31,BQ44,0)+IF(CR45=31,BQ45,0)+IF(CR46=31,BQ46,0)+IF(CR47=31,BQ47,0)+IF(CR48=31,BQ48,0)+IF(CR49=31,BQ49,0)+IF(CR50=31,BQ50,0)+IF(CR51=31,BQ51,0)+IF(CR52=31,BQ52,0)+IF(CR53=31,BQ53,0)+IF(CR54=31,BQ54,0)+IF(CR55=31,BQ55,0)+IF(CR56=31,BQ56,0)+IF(CR57=31,BQ57,0)+IF(CR58=31,BQ58,0)+IF(CR59=31,BQ59,0)+IF(CR60=31,BQ60,0)+IF(CR61=31,BQ61,0)+IF(CR62=31,BQ62,0)+IF(CR63=31,BQ63,0)+IF(CR64=31,BQ64,0)+IF(CR65=31,BQ65,0)+IF(CR66=31,BQ66,0)+IF(CR67=31,BQ67,0)+IF(CR68=31,BQ68,0)+IF(CR69=31,BQ69,0)</f>
        <v>#VALUE!</v>
      </c>
      <c r="DH40" s="98" t="e">
        <f>IF(CR10=31,BT10,0)+IF(CR11=31,BT11,0)+IF(CR12=31,BT12,0)+IF(CR13=31,BT13,0)+IF(CR14=31,BT14,0)+IF(CR15=31,BT15,0)+IF(CR16=31,BT16,0)+IF(CR17=31,BT17,0)+IF(CR18=31,BT18,0)+IF(CR19=31,BT19,0)+IF(CR20=31,BT20,0)+IF(CR21=31,BT21,0)+IF(CR22=31,BT22,0)+IF(CR23=31,BT23,0)+IF(CR24=31,BT24,0)+IF(CR25=31,BT25,0)+IF(CR26=31,BT26,0)+IF(CR27=31,BT27,0)+IF(CR28=31,BT28,0)+IF(CR29=31,BT29,0)+IF(CR30=31,BT30,0)+IF(CR31=31,BT31,0)+IF(CR32=31,BT32,0)+IF(CR33=31,BT33,0)+IF(CR34=31,BT34,0)+IF(CR35=31,BT35,0)+IF(CR36=31,BT36,0)+IF(CR37=31,BT37,0)+IF(CR38=31,BT38,0)+IF(CR39=31,BT39,0)+DI40</f>
        <v>#VALUE!</v>
      </c>
      <c r="DI40" s="98" t="e">
        <f>IF(CR40=31,BT40,0)+IF(CR41=31,BT41,0)+IF(CR42=31,BT42,0)+IF(CR43=31,BT43,0)+IF(CR44=31,BT44,0)+IF(CR45=31,BT45,0)+IF(CR46=31,BT46,0)+IF(CR47=31,BT47,0)+IF(CR48=31,BT48,0)+IF(CR49=31,BT49,0)+IF(CR50=31,BT50,0)+IF(CR51=31,BT51,0)+IF(CR52=31,BT52,0)+IF(CR53=31,BT53,0)+IF(CR54=31,BT54,0)+IF(CR55=31,BT55,0)+IF(CR56=31,BT56,0)+IF(CR57=31,BT57,0)+IF(CR58=31,BT58,0)+IF(CR59=31,BT59,0)+IF(CR60=31,BT60,0)+IF(CR61=31,BT61,0)+IF(CR62=31,BT62,0)+IF(CR63=31,BT63,0)+IF(CR64=31,BT64,0)+IF(CR65=31,BT65,0)+IF(CR66=31,BT66,0)+IF(CR67=31,BT67,0)+IF(CR68=31,BT68,0)+IF(CR69=31,BT69,0)</f>
        <v>#VALUE!</v>
      </c>
      <c r="DJ40" s="98" t="e">
        <f>IF(CR10=31,BW10,0)+IF(CR11=31,BW11,0)+IF(CR12=31,BW12,0)+IF(CR13=31,BW13,0)+IF(CR14=31,BW14,0)+IF(CR15=31,BW15,0)+IF(CR16=31,BW16,0)+IF(CR17=31,BW17,0)+IF(CR18=31,BW18,0)+IF(CR19=31,BW19,0)+IF(CR20=31,BW20,0)+IF(CR21=31,BW21,0)+IF(CR22=31,BW22,0)+IF(CR23=31,BW23,0)+IF(CR24=31,BW24,0)+IF(CR25=31,BW25,0)+IF(CR26=31,BW26,0)+IF(CR27=31,BW27,0)+IF(CR28=31,BW28,0)+IF(CR29=31,BW29,0)+IF(CR30=31,BW30,0)+IF(CR31=31,BW31,0)+IF(CR32=31,BW32,0)+IF(CR33=31,BW33,0)+IF(CR34=31,BW34,0)+IF(CR35=31,BW35,0)+IF(CR36=31,BW36,0)+IF(CR37=31,BW37,0)+IF(CR38=31,BW38,0)+IF(CR39=31,BW39,0)+DK40</f>
        <v>#VALUE!</v>
      </c>
      <c r="DK40" s="98" t="e">
        <f>IF(CR40=31,BW40,0)+IF(CR41=31,BW41,0)+IF(CR42=31,BW42,0)+IF(CR43=31,BW43,0)+IF(CR44=31,BW44,0)+IF(CR45=31,BW45,0)+IF(CR46=31,BW46,0)+IF(CR47=31,BW47,0)+IF(CR48=31,BW48,0)+IF(CR49=31,BW49,0)+IF(CR50=31,BW50,0)+IF(CR51=31,BW51,0)+IF(CR52=31,BW52,0)+IF(CR53=31,BW53,0)+IF(CR54=31,BW54,0)+IF(CR55=31,BW55,0)+IF(CR56=31,BW56,0)+IF(CR57=31,BW57,0)+IF(CR58=31,BW58,0)+IF(CR59=31,BW59,0)+IF(CR60=31,BW60,0)+IF(CR61=31,BW61,0)+IF(CR62=31,BW62,0)+IF(CR63=31,BW63,0)+IF(CR64=31,BW64,0)+IF(CR65=31,BW65,0)+IF(CR66=31,BW66,0)+IF(CR67=31,BW67,0)+IF(CR68=31,BW68,0)+IF(CR69=31,BW69,0)</f>
        <v>#VALUE!</v>
      </c>
      <c r="DL40" s="98" t="e">
        <f>IF(CR10=31,BZ10,0)+IF(CR11=31,BZ11,0)+IF(CR12=31,BZ12,0)+IF(CR13=31,BZ13,0)+IF(CR14=31,BZ14,0)+IF(CR15=31,BZ15,0)+IF(CR16=31,BZ16,0)+IF(CR17=31,BZ17,0)+IF(CR18=31,BZ18,0)+IF(CR19=31,BZ19,0)+IF(CR20=31,BZ20,0)+IF(CR21=31,BZ21,0)+IF(CR22=31,BZ22,0)+IF(CR23=31,BZ23,0)+IF(CR24=31,BZ24,0)+IF(CR25=31,BZ25,0)+IF(CR26=31,BZ26,0)+IF(CR27=31,BZ27,0)+IF(CR28=31,BZ28,0)+IF(CR29=31,BZ29,0)+IF(CR30=31,BZ30,0)+IF(CR31=31,BZ31,0)+IF(CR32=31,BZ32,0)+IF(CR33=31,BZ33,0)+IF(CR34=31,BZ34,0)+IF(CR35=31,BZ35,0)+IF(CR36=31,BZ36,0)+IF(CR37=31,BZ37,0)+IF(CR38=31,BZ38,0)+IF(CR39=31,BZ39,0)+DM40</f>
        <v>#VALUE!</v>
      </c>
      <c r="DM40" s="98" t="e">
        <f>IF(CR40=31,BZ40,0)+IF(CR41=31,BZ41,0)+IF(CR42=31,BZ42,0)+IF(CR43=31,BZ43,0)+IF(CR44=31,BZ44,0)+IF(CR45=31,BZ45,0)+IF(CR46=31,BZ46,0)+IF(CR47=31,BZ47,0)+IF(CR48=31,BZ48,0)+IF(CR49=31,BZ49,0)+IF(CR50=31,BZ50,0)+IF(CR51=31,BZ51,0)+IF(CR52=31,BZ52,0)+IF(CR53=31,BZ53,0)+IF(CR54=31,BZ54,0)+IF(CR55=31,BZ55,0)+IF(CR56=31,BZ56,0)+IF(CR57=31,BZ57,0)+IF(CR58=31,BZ58,0)+IF(CR59=31,BZ59,0)+IF(CR60=31,BZ60,0)+IF(CR61=31,BZ61,0)+IF(CR62=31,BZ62,0)+IF(CR63=31,BZ63,0)+IF(CR64=31,BZ64,0)+IF(CR65=31,BZ65,0)+IF(CR66=31,BZ66,0)+IF(CR67=31,BZ67,0)+IF(CR68=31,BZ68,0)+IF(CR69=31,BZ69,0)</f>
        <v>#VALUE!</v>
      </c>
      <c r="DN40" s="98" t="e">
        <f>IF(CR10=31,CB10,0)+IF(CR11=31,CB11,0)+IF(CR12=31,CB12,0)+IF(CR13=31,CB13,0)+IF(CR14=31,CB14,0)+IF(CR15=31,CB15,0)+IF(CR16=31,CB16,0)+IF(CR17=31,CB17,0)+IF(CR18=31,CB18,0)+IF(CR19=31,CB19,0)+IF(CR20=31,CB20,0)+IF(CR21=31,CB21,0)+IF(CR22=31,CB22,0)+IF(CR23=31,CB23,0)+IF(CR24=31,CB24,0)+IF(CR25=31,CB25,0)+IF(CR26=31,CB26,0)+IF(CR27=31,CB27,0)+IF(CR28=31,CB28,0)+IF(CR29=31,CB29,0)+IF(CR30=31,CB30,0)+IF(CR31=31,CB31,0)+IF(CR32=31,CB32,0)+IF(CR33=31,CB33,0)+IF(CR34=31,CB34,0)+IF(CR35=31,CB35,0)+IF(CR36=31,CB36,0)+IF(CR37=31,CB37,0)+IF(CR38=31,CB38,0)+IF(CR39=31,CB39,0)+DO40</f>
        <v>#VALUE!</v>
      </c>
      <c r="DO40" s="98" t="e">
        <f>IF(CR40=31,CB40,0)+IF(CR41=31,CB41,0)+IF(CR42=31,CB42,0)+IF(CR43=31,CB43,0)+IF(CR44=31,CB44,0)+IF(CR45=31,CB45,0)+IF(CR46=31,CB46,0)+IF(CR47=31,CB47,0)+IF(CR48=31,CB48,0)+IF(CR49=31,CB49,0)+IF(CR50=31,CB50,0)+IF(CR51=31,CB51,0)+IF(CR52=31,CB52,0)+IF(CR53=31,CB53,0)+IF(CR54=31,CB54,0)+IF(CR55=31,CB55,0)+IF(CR56=31,CB56,0)+IF(CR57=31,CB57,0)+IF(CR58=31,CB58,0)+IF(CR59=31,CB59,0)+IF(CR60=31,CB60,0)+IF(CR61=31,CB61,0)+IF(CR62=31,CB62,0)+IF(CR63=31,CB63,0)+IF(CR64=31,CB64,0)+IF(CR65=31,CB65,0)+IF(CR66=31,CB66,0)+IF(CR67=31,CB67,0)+IF(CR68=31,CB68,0)+IF(CR69=31,CB69,0)</f>
        <v>#VALUE!</v>
      </c>
      <c r="DP40" s="98" t="e">
        <f>IF(CR10=31,CD10,0)+IF(CR11=31,CD11,0)+IF(CR12=31,CD12,0)+IF(CR13=31,CD13,0)+IF(CR14=31,CD14,0)+IF(CR15=31,CD15,0)+IF(CR16=31,CD16,0)+IF(CR17=31,CD17,0)+IF(CR18=31,CD18,0)+IF(CR19=31,CD19,0)+IF(CR20=31,CD20,0)+IF(CR21=31,CD21,0)+IF(CR22=31,CD22,0)+IF(CR23=31,CD23,0)+IF(CR24=31,CD24,0)+IF(CR25=31,CD25,0)+IF(CR26=31,CD26,0)+IF(CR27=31,CD27,0)+IF(CR28=31,CD28,0)+IF(CR29=31,CD29,0)+IF(CR30=31,CD30,0)+IF(CR31=31,CD31,0)+IF(CR32=31,CD32,0)+IF(CR33=31,CD33,0)+IF(CR34=31,CD34,0)+IF(CR35=31,CD35,0)+IF(CR36=31,CD36,0)+IF(CR37=31,CD37,0)+IF(CR38=31,CD38,0)+IF(CR39=31,CD39,0)+DQ40</f>
        <v>#VALUE!</v>
      </c>
      <c r="DQ40" s="98" t="e">
        <f>IF(CR40=31,CD40,0)+IF(CR41=31,CD41,0)+IF(CR42=31,CD42,0)+IF(CR43=31,CD43,0)+IF(CR44=31,CD44,0)+IF(CR45=31,CD45,0)+IF(CR46=31,CD46,0)+IF(CR47=31,CD47,0)+IF(CR48=31,CD48,0)+IF(CR49=31,CD49,0)+IF(CR50=31,CD50,0)+IF(CR51=31,CD51,0)+IF(CR52=31,CD52,0)+IF(CR53=31,CD53,0)+IF(CR54=31,CD54,0)+IF(CR55=31,CD55,0)+IF(CR56=31,CD56,0)+IF(CR57=31,CD57,0)+IF(CR58=31,CD58,0)+IF(CR59=31,CD59,0)+IF(CR60=31,CD60,0)+IF(CR61=31,CD61,0)+IF(CR62=31,CD62,0)+IF(CR63=31,CD63,0)+IF(CR64=31,CD64,0)+IF(CR65=31,CD65,0)+IF(CR66=31,CD66,0)+IF(CR67=31,CD67,0)+IF(CR68=31,CD68,0)+IF(CR69=31,CD69,0)</f>
        <v>#VALUE!</v>
      </c>
      <c r="DR40" s="98" t="e">
        <f>IF(CR10=31,CF10,0)+IF(CR11=31,CF11,0)+IF(CR12=31,CF12,0)+IF(CR13=31,CF13,0)+IF(CR14=31,CF14,0)+IF(CR15=31,CF15,0)+IF(CR16=31,CF16,0)+IF(CR17=31,CF17,0)+IF(CR18=31,CF18,0)+IF(CR19=31,CF19,0)+IF(CR20=31,CF20,0)+IF(CR21=31,CF21,0)+IF(CR22=31,CF22,0)+IF(CR23=31,CF23,0)+IF(CR24=31,CF24,0)+IF(CR25=31,CF25,0)+IF(CR26=31,CF26,0)+IF(CR27=31,CF27,0)+IF(CR28=31,CF28,0)+IF(CR29=31,CF29,0)+IF(CR30=31,CF30,0)+IF(CR31=31,CF31,0)+IF(CR32=31,CF32,0)+IF(CR33=31,CF33,0)+IF(CR34=31,CF34,0)+IF(CR35=31,CF35,0)+IF(CR36=31,CF36,0)+IF(CR37=31,CF37,0)+IF(CR38=31,CF38,0)+IF(CR39=31,CF39,0)+DS40</f>
        <v>#VALUE!</v>
      </c>
      <c r="DS40" s="98" t="e">
        <f>IF(CR40=31,CF40,0)+IF(CR41=31,CF41,0)+IF(CR42=31,CF42,0)+IF(CR43=31,CF43,0)+IF(CR44=31,CF44,0)+IF(CR45=31,CF45,0)+IF(CR46=31,CF46,0)+IF(CR47=31,CF47,0)+IF(CR48=31,CF48,0)+IF(CR49=31,CF49,0)+IF(CR50=31,CF50,0)+IF(CR51=31,CF51,0)+IF(CR52=31,CF52,0)+IF(CR53=31,CF53,0)+IF(CR54=31,CF54,0)+IF(CR55=31,CF55,0)+IF(CR56=31,CF56,0)+IF(CR57=31,CF57,0)+IF(CR58=31,CF58,0)+IF(CR59=31,CF59,0)+IF(CR60=31,CF60,0)+IF(CR61=31,CF61,0)+IF(CR62=31,CF62,0)+IF(CR63=31,CF63,0)+IF(CR64=31,CF64,0)+IF(CR65=31,CF65,0)+IF(CR66=31,CF66,0)+IF(CR67=31,CF67,0)+IF(CR68=31,CF68,0)+IF(CR69=31,CF69,0)</f>
        <v>#VALUE!</v>
      </c>
      <c r="DT40" s="98" t="e">
        <f>IF(CR10=31,CH10,0)+IF(CR11=31,CH11,0)+IF(CR12=31,CH12,0)+IF(CR13=31,CH13,0)+IF(CR14=31,CH14,0)+IF(CR15=31,CH15,0)+IF(CR16=31,CH16,0)+IF(CR17=31,CH17,0)+IF(CR18=31,CH18,0)+IF(CR19=31,CH19,0)+IF(CR20=31,CH20,0)+IF(CR21=31,CH21,0)+IF(CR22=31,CH22,0)+IF(CR23=31,CH23,0)+IF(CR24=31,CH24,0)+IF(CR25=31,CH25,0)+IF(CR26=31,CH26,0)+IF(CR27=31,CH27,0)+IF(CR28=31,CH28,0)+IF(CR29=31,CH29,0)+IF(CR30=31,CH30,0)+IF(CR31=31,CH31,0)+IF(CR32=31,CH32,0)+IF(CR33=31,CH33,0)+IF(CR34=31,CH34,0)+IF(CR35=31,CH35,0)+IF(CR36=31,CH36,0)+IF(CR37=31,CH37,0)+IF(CR38=31,CH38,0)+IF(CR39=31,CH39,0)+DU40</f>
        <v>#VALUE!</v>
      </c>
      <c r="DU40" s="98" t="e">
        <f>IF(CR40=31,CH40,0)+IF(CR41=31,CH41,0)+IF(CR42=31,CH42,0)+IF(CR43=31,CH43,0)+IF(CR44=31,CH44,0)+IF(CR45=31,CH45,0)+IF(CR46=31,CH46,0)+IF(CR47=31,CH47,0)+IF(CR48=31,CH48,0)+IF(CR49=31,CH49,0)+IF(CR50=31,CH50,0)+IF(CR51=31,CH51,0)+IF(CR52=31,CH52,0)+IF(CR53=31,CH53,0)+IF(CR54=31,CH54,0)+IF(CR55=31,CH55,0)+IF(CR56=31,CH56,0)+IF(CR57=31,CH57,0)+IF(CR58=31,CH58,0)+IF(CR59=31,CH59,0)+IF(CR60=31,CH60,0)+IF(CR61=31,CH61,0)+IF(CR62=31,CH62,0)+IF(CR63=31,CH63,0)+IF(CR64=31,CH64,0)+IF(CR65=31,CH65,0)+IF(CR66=31,CH66,0)+IF(CR67=31,CH67,0)+IF(CR68=31,CH68,0)+IF(CR69=31,CH69,0)</f>
        <v>#VALUE!</v>
      </c>
      <c r="DV40" s="98" t="e">
        <f>IF(CR10=31,CJ10,0)+IF(CR11=31,CJ11,0)+IF(CR12=31,CJ12,0)+IF(CR13=31,CJ13,0)+IF(CR14=31,CJ14,0)+IF(CR15=31,CJ15,0)+IF(CR16=31,CJ16,0)+IF(CR17=31,CJ17,0)+IF(CR18=31,CJ18,0)+IF(CR19=31,CJ19,0)+IF(CR20=31,CJ20,0)+IF(CR21=31,CJ21,0)+IF(CR22=31,CJ22,0)+IF(CR23=31,CJ23,0)+IF(CR24=31,CJ24,0)+IF(CR25=31,CJ25,0)+IF(CR26=31,CJ26,0)+IF(CR27=31,CJ27,0)+IF(CR28=31,CJ28,0)+IF(CR29=31,CJ29,0)+IF(CR30=31,CJ30,0)+IF(CR31=31,CJ31,0)+IF(CR32=31,CJ32,0)+IF(CR33=31,CJ33,0)+IF(CR34=31,CJ34,0)+IF(CR35=31,CJ35,0)+IF(CR36=31,CJ36,0)+IF(CR37=31,CJ37,0)+IF(CR38=31,CJ38,0)+IF(CR39=31,CJ39,0)+DW40</f>
        <v>#VALUE!</v>
      </c>
      <c r="DW40" s="99" t="e">
        <f>IF(CR40=31,CJ40,0)+IF(CR41=31,CJ41,0)+IF(CR42=31,CJ42,0)+IF(CR43=31,CJ43,0)+IF(CR44=31,CJ44,0)+IF(CR45=31,CJ45,0)+IF(CR46=31,CJ46,0)+IF(CR47=31,CJ47,0)+IF(CR48=31,CJ48,0)+IF(CR49=31,CJ49,0)+IF(CR50=31,CJ50,0)+IF(CR51=31,CJ51,0)+IF(CR52=31,CJ52,0)+IF(CR53=31,CJ53,0)+IF(CR54=31,CJ54,0)+IF(CR55=31,CJ55,0)+IF(CR56=31,CJ56,0)+IF(CR57=31,CJ57,0)+IF(CR58=31,CJ58,0)+IF(CR59=31,CJ59,0)+IF(CR60=31,CJ60,0)+IF(CR61=31,CJ61,0)+IF(CR62=31,CJ62,0)+IF(CR63=31,CJ63,0)+IF(CR64=31,CJ64,0)+IF(CR65=31,CJ65,0)+IF(CR66=31,CJ66,0)+IF(CR67=31,CJ67,0)+IF(CR68=31,CJ68,0)+IF(CR69=31,CJ69,0)</f>
        <v>#VALUE!</v>
      </c>
    </row>
    <row r="41" spans="1:127">
      <c r="A41" s="97" t="str">
        <f>[2]DB!A41</f>
        <v>LUFCMOT</v>
      </c>
      <c r="B41" s="1">
        <f>[2]DB!B41</f>
        <v>35</v>
      </c>
      <c r="C41" s="1">
        <f>[2]DB!D41</f>
        <v>0</v>
      </c>
      <c r="D41" s="1">
        <f>IF(OR(Rækker!AF31="Disket",I41&gt;5,C41=1),1,0)</f>
        <v>0</v>
      </c>
      <c r="E41" s="1">
        <f>[2]DB!F41</f>
        <v>0</v>
      </c>
      <c r="F41" s="1">
        <f>IF(OR(Rækker!AF31="Udmeldt",E41=1),1,0)</f>
        <v>0</v>
      </c>
      <c r="G41" s="1">
        <f>[2]DB!I41</f>
        <v>0</v>
      </c>
      <c r="H41" s="1">
        <f>IF(Rækker!AF31="MR",1,0)</f>
        <v>0</v>
      </c>
      <c r="I41" s="1">
        <f t="shared" si="10"/>
        <v>0</v>
      </c>
      <c r="J41" s="1">
        <f>[2]DB!L41</f>
        <v>0</v>
      </c>
      <c r="K41" s="1">
        <f>IF(Rækker!AF31="Res",1,0)</f>
        <v>0</v>
      </c>
      <c r="L41" s="1">
        <f t="shared" si="11"/>
        <v>0</v>
      </c>
      <c r="M41" s="1" t="s">
        <v>90</v>
      </c>
      <c r="N41" s="100">
        <f>[2]DB!AZ41</f>
        <v>7</v>
      </c>
      <c r="O41" s="98" t="str">
        <f>[2]DB!BB41</f>
        <v>Cottee</v>
      </c>
      <c r="P41" s="1">
        <f>IF(O41=A31,B31,0)+IF(O41=A32,B32,0)+IF(O41=A33,B33,0)+IF(O41=A34,B34,0)+IF(O41=A35,B35,0)+IF(O41=A36,B36,0)+IF(O41=A37,B37,0)+IF(O41=A38,B38,0)+IF(O41=A39,B39,0)+IF(O41=A40,B40,0)+IF(O41=A41,B41,0)+IF(O41=A42,B42,0)+IF(O41=A43,B43,0)+IF(O41=A44,B44,0)+IF(O41=A45,B45,0)+IF(O41=A46,B46,0)+IF(O41=A47,B47,0)+IF(O41=A48,B48,0)+IF(O41=A49,B49,0)+IF(O41=A50,B50,0)</f>
        <v>9</v>
      </c>
      <c r="Q41" s="1">
        <f>[2]DB!BF41</f>
        <v>0</v>
      </c>
      <c r="R41" s="1">
        <f>IF(O41=A31,D31,0)+IF(O41=A32,D32,0)+IF(O41=A33,D33,0)+IF(O41=A34,D34,0)+IF(O41=A35,D35,0)+IF(O41=A36,D36,0)+IF(O41=A37,D37,0)+IF(O41=A38,D38,0)+IF(O41=A39,D39,0)+IF(O41=A40,D40,0)+IF(O41=A41,D41,0)+IF(O41=A42,D42,0)+IF(O41=A43,D43,0)+IF(O41=A44,D44,0)+IF(O41=A45,D45,0)+IF(O41=A46,D46,0)+IF(O41=A47,D47,0)+IF(O41=A48,D48,0)+IF(O41=A49,D49,0)+IF(O41=A50,D50,0)</f>
        <v>0</v>
      </c>
      <c r="S41" s="1">
        <f>[2]DB!BG41</f>
        <v>0</v>
      </c>
      <c r="T41" s="1">
        <f>IF(O41=A31,F31,0)+IF(O41=A32,F32,0)+IF(O41=A33,F33,0)+IF(O41=A34,F34,0)+IF(O41=A35,F35,0)+IF(O41=A36,F36,0)+IF(O41=A37,F37,0)+IF(O41=A38,F38,0)+IF(O41=A39,F39,0)+IF(O41=A40,F40,0)+IF(O41=A41,F41,0)+IF(O41=A42,F42,0)+IF(O41=A43,F43,0)+IF(O41=A44,F44,0)+IF(O41=A45,F45,0)+IF(O41=A46,F46,0)+IF(O41=A47,F47,0)+IF(O41=A48,F48,0)+IF(O41=A49,F49,0)+IF(O41=A50,F50,0)</f>
        <v>0</v>
      </c>
      <c r="U41" s="1">
        <f>[2]DB!BH41</f>
        <v>0</v>
      </c>
      <c r="V41" s="1">
        <f>IF(O41=A31,H31,0)+IF(O41=A32,H32,0)+IF(O41=A33,H33,0)+IF(O41=A34,H34,0)+IF(O41=A35,H35,0)+IF(O41=A36,H36,0)+IF(O41=A37,H37,0)+IF(O41=A38,H38,0)+IF(O41=A39,H39,0)+IF(O41=A40,H40,0)+IF(O41=A41,H41,0)+IF(O41=A42,H42,0)+IF(O41=A43,H43,0)+IF(O41=A44,H44,0)+IF(O41=A45,H45,0)+IF(O41=A46,H46,0)+IF(O41=A47,H47,0)+IF(O41=A48,H48,0)+IF(O41=A49,H49,0)+IF(O41=A50,H50,0)</f>
        <v>0</v>
      </c>
      <c r="W41" s="1">
        <f t="shared" si="12"/>
        <v>0</v>
      </c>
      <c r="X41" s="1">
        <f>[2]DB!BI41</f>
        <v>0</v>
      </c>
      <c r="Y41" s="1">
        <f>IF(O41=A31,K31,0)+IF(O41=A32,K32,0)+IF(O41=A33,K33,0)+IF(O41=A34,K34,0)+IF(O41=A35,K35,0)+IF(O41=A36,K36,0)+IF(O41=A37,K37,0)+IF(O41=A38,K38,0)+IF(O41=A39,K39,0)+IF(O41=A40,K40,0)+IF(O41=A41,K41,0)+IF(O41=A42,K42,0)+IF(O41=A43,K43,0)+IF(O41=A44,K44,0)+IF(O41=A45,K45,0)+IF(O41=A46,K46,0)+IF(O41=A47,K47,0)+IF(O41=A48,K48,0)+IF(O41=A49,K49,0)+IF(O41=A50,K50,0)</f>
        <v>0</v>
      </c>
      <c r="Z41" s="1">
        <f t="shared" si="13"/>
        <v>0</v>
      </c>
      <c r="AA41" s="1">
        <f>[2]DB!BJ41</f>
        <v>72</v>
      </c>
      <c r="AB41" s="1">
        <f>RANK(AA41,AA31:AA50,0)</f>
        <v>4</v>
      </c>
      <c r="AC41" s="1" t="str">
        <f>'2. Division'!Z23</f>
        <v/>
      </c>
      <c r="AD41" s="1" t="e">
        <f t="shared" si="20"/>
        <v>#VALUE!</v>
      </c>
      <c r="AE41" s="1" t="e">
        <f>RANK(AD41,AD31:AD50,0)</f>
        <v>#VALUE!</v>
      </c>
      <c r="AF41" s="1">
        <f>[2]DB!BK41</f>
        <v>26</v>
      </c>
      <c r="AG41" s="1">
        <f>RANK(AF41,AF31:AF50,0)</f>
        <v>11</v>
      </c>
      <c r="AH41" s="1" t="str">
        <f>'2. Division'!Z29</f>
        <v/>
      </c>
      <c r="AI41" s="1" t="e">
        <f t="shared" si="21"/>
        <v>#VALUE!</v>
      </c>
      <c r="AJ41" s="1" t="e">
        <f>RANK(AI41,AI31:AI50,0)</f>
        <v>#VALUE!</v>
      </c>
      <c r="AK41" s="1">
        <f>[2]DB!BL41</f>
        <v>93</v>
      </c>
      <c r="AL41" s="1">
        <f>RANK(AK41,AK31:AK50,0)</f>
        <v>15</v>
      </c>
      <c r="AM41" s="1" t="str">
        <f>'2. Division'!Z35</f>
        <v/>
      </c>
      <c r="AN41" s="1" t="e">
        <f t="shared" si="22"/>
        <v>#VALUE!</v>
      </c>
      <c r="AO41" s="1" t="e">
        <f>RANK(AN41,AN31:AN50,0)</f>
        <v>#VALUE!</v>
      </c>
      <c r="AP41" s="1">
        <f t="shared" si="23"/>
        <v>30</v>
      </c>
      <c r="AQ41" s="1" t="e">
        <f t="shared" si="24"/>
        <v>#VALUE!</v>
      </c>
      <c r="AR41" s="1">
        <f>[2]DB!BA41</f>
        <v>11</v>
      </c>
      <c r="AS41" s="1" t="e">
        <f>RANK(AQ41,AQ31:AQ50,1)+AT41</f>
        <v>#VALUE!</v>
      </c>
      <c r="AT41" s="1" t="e">
        <f>IF(AQ41=AQ31,IF(AD41=AD31,IF(AI41=AI31,IF(AN41=AN31,0,IF(AN41&lt;AN31,1,0)),IF(AI41&lt;AI31,1,0)),IF(AD41&lt;AD31,1,0)),0)+IF(AQ41=AQ32,IF(AD41=AD32,IF(AI41=AI32,IF(AN41=AN32,0,IF(AN41&lt;AN32,1,0)),IF(AI41&lt;AI32,1,0)),IF(AD41&lt;AD32,1,0)),0)+IF(AQ41=AQ33,IF(AD41=AD33,IF(AI41=AI33,IF(AN41=AN33,0,IF(AN41&lt;AN33,1,0)),IF(AI41&lt;AI33,1,0)),IF(AD41&lt;AD33,1,0)),0)+IF(AQ41=AQ34,IF(AD41=AD34,IF(AI41=AI34,IF(AN41=AN34,0,IF(AN41&lt;AN34,1,0)),IF(AI41&lt;AI34,1,0)),IF(AD41&lt;AD34,1,0)),0)+IF(AQ41=AQ35,IF(AD41=AD35,IF(AI41=AI35,IF(AN41=AN35,0,IF(AN41&lt;AN35,1,0)),IF(AI41&lt;AI35,1,0)),IF(AD41&lt;AD35,1,0)),0)+IF(AQ41=AQ36,IF(AD41=AD36,IF(AI41=AI36,IF(AN41=AN36,0,IF(AN41&lt;AN36,1,0)),IF(AI41&lt;AI36,1,0)),IF(AD41&lt;AD36,1,0)),0)+IF(AQ41=AQ37,IF(AD41=AD37,IF(AI41=AI37,IF(AN41=AN37,0,IF(AN41&lt;AN37,1,0)),IF(AI41&lt;AI37,1,0)),IF(AD41&lt;AD37,1,0)),0)+AU41+AV41</f>
        <v>#VALUE!</v>
      </c>
      <c r="AU41" s="1" t="e">
        <f>IF(AQ41=AQ38,IF(AD41=AD38,IF(AI41=AI38,IF(AN41=AN38,0,IF(AN41&lt;AN38,1,0)),IF(AI41&lt;AI38,1,0)),IF(AD41&lt;AD38,1,0)),0)+IF(AQ41=AQ39,IF(AD41=AD39,IF(AI41=AI39,IF(AN41=AN39,0,IF(AN41&lt;AN39,1,0)),IF(AI41&lt;AI39,1,0)),IF(AD41&lt;AD39,1,0)),0)+IF(AQ41=AQ40,IF(AD41=AD40,IF(AI41=AI40,IF(AN41=AN40,0,IF(AN41&lt;AN40,1,0)),IF(AI41&lt;AI40,1,0)),IF(AD41&lt;AD40,1,0)),0)+IF(AQ41=AQ41,IF(AD41=AD41,IF(AI41=AI41,IF(AN41=AN41,0,IF(AN41&lt;AN41,1,0)),IF(AI41&lt;AI41,1,0)),IF(AD41&lt;AD41,1,0)),0)+IF(AQ41=AQ42,IF(AD41=AD42,IF(AI41=AI42,IF(AN41=AN42,0,IF(AN41&lt;AN42,1,0)),IF(AI41&lt;AI42,1,0)),IF(AD41&lt;AD42,1,0)),0)+IF(AQ41=AQ43,IF(AD41=AD43,IF(AI41=AI43,IF(AN41=AN43,0,IF(AN41&lt;AN43,1,0)),IF(AI41&lt;AI43,1,0)),IF(AD41&lt;AD43,1,0)),0)+IF(AQ41=AQ44,IF(AD41=AD44,IF(AI41=AI44,IF(AN41=AN44,0,IF(AN41&lt;AN44,1,0)),IF(AI41&lt;AI44,1,0)),IF(AD41&lt;AD44,1,0)),0)</f>
        <v>#VALUE!</v>
      </c>
      <c r="AV41" s="1" t="e">
        <f>IF(AQ41=AQ45,IF(AD41=AD45,IF(AI41=AI45,IF(AN41=AN45,0,IF(AN41&lt;AN45,1,0)),IF(AI41&lt;AI45,1,0)),IF(AD41&lt;AD45,1,0)),0)+IF(AQ41=AQ46,IF(AD41=AD46,IF(AI41=AI46,IF(AN41=AN46,0,IF(AN41&lt;AN46,1,0)),IF(AI41&lt;AI46,1,0)),IF(AD41&lt;AD46,1,0)),0)+IF(AQ41=AQ47,IF(AD41=AD47,IF(AI41=AI47,IF(AN41=AN47,0,IF(AN41&lt;AN47,1,0)),IF(AI41&lt;AI47,1,0)),IF(AD41&lt;AD47,1,0)),0)+IF(AQ41=AQ48,IF(AD41=AD48,IF(AI41=AI48,IF(AN41=AN48,0,IF(AN41&lt;AN48,1,0)),IF(AI41&lt;AI48,1,0)),IF(AD41&lt;AD48,1,0)),0)+IF(AQ41=AQ49,IF(AD41=AD49,IF(AI41=AI49,IF(AN41=AN49,0,IF(AN41&lt;AN49,1,0)),IF(AI41&lt;AI49,1,0)),IF(AD41&lt;AD49,1,0)),0)+IF(AQ41=AQ50,IF(AD41=AD50,IF(AI41=AI50,IF(AN41=AN50,0,IF(AN41&lt;AN50,1,0)),IF(AI41&lt;AI50,1,0)),IF(AD41&lt;AD50,1,0)),0)</f>
        <v>#VALUE!</v>
      </c>
      <c r="AW41" s="1" t="e">
        <f>IF(AND(AS41=AS31,P41&gt;P31),1,0)+IF(AND(AS41=AS32,P41&gt;P32),1,0)+IF(AND(AS41=AS33,P41&gt;P33),1,0)+IF(AND(AS41=AS34,P41&gt;P34),1,0)+IF(AND(AS41=AS35,P41&gt;P35),1,0)+IF(AND(AS41=AS36,P41&gt;P36),1,0)+IF(AND(AS41=AS37,P41&gt;P37),1,0)+IF(AND(AS41=AS38,P41&gt;P38),1,0)+IF(AND(AS41=AS39,P41&gt;P39),1,0)+IF(AND(AS41=AS40,P41&gt;P40),1,0)+IF(AND(AS41=AS41,P41&gt;P41),1,0)+IF(AND(AS41=AS42,P41&gt;P42),1,0)+IF(AND(AS41=AS43,P41&gt;P43),1,0)+IF(AND(AS41=AS44,P41&gt;P44),1,0)+IF(AND(AS41=AS45,P41&gt;P45),1,0)+IF(AND(AS41=AS46,P41&gt;P46),1,0)+IF(AND(AS41=AS47,P41&gt;P47),1,0)+IF(AND(AS41=AS48,P41&gt;P48),1,0)+IF(AND(AS41=AS49,P41&gt;P49),1,0)+IF(AND(AS41=AS50,P41&gt;P50),1,0)+AS41</f>
        <v>#VALUE!</v>
      </c>
      <c r="AX41" s="1" t="e">
        <f t="shared" si="16"/>
        <v>#VALUE!</v>
      </c>
      <c r="AY41" s="1" t="e">
        <f>IF(OR(R41=1,T41=1),0,IF(RANK(AX41,AX10:AX71,0)=1,10,IF(RANK(AX41,AX10:AX71,0)=2,5,IF(RANK(AX41,AX10:AX71,0)=3,4,IF(RANK(AX41,AX10:AX71,0)=4,3,IF(RANK(AX41,AX10:AX71,0)=5,2,0))))))</f>
        <v>#VALUE!</v>
      </c>
      <c r="AZ41" s="100" t="e">
        <f>IF(AW31=11,AR31,0)+IF(AW32=11,AR32,0)+IF(AW33=11,AR33,0)+IF(AW34=11,AR34,0)+IF(AW35=11,AR35,0)+IF(AW36=11,AR36,0)+IF(AW37=11,AR37,0)+IF(AW38=11,AR38,0)+IF(AW39=11,AR39,0)+IF(AW40=11,AR40,0)+IF(AW41=11,AR41,0)+IF(AW42=11,AR42,0)+IF(AW43=11,AR43,0)+IF(AW44=11,AR44,0)+IF(AW45=11,AR45,0)+IF(AW46=11,AR46,0)+IF(AW47=11,AR47,0)+IF(AW48=11,AR48,0)+IF(AW49=11,AR49,0)+IF(AW50=11,AR50,0)</f>
        <v>#VALUE!</v>
      </c>
      <c r="BA41" s="98" t="e">
        <f>IF(AW31=11,AS31,0)+IF(AW32=11,AS32,0)+IF(AW33=11,AS33,0)+IF(AW34=11,AS34,0)+IF(AW35=11,AS35,0)+IF(AW36=11,AS36,0)+IF(AW37=11,AS37,0)+IF(AW38=11,AS38,0)+IF(AW39=11,AS39,0)+IF(AW40=11,AS40,0)+IF(AW41=11,AS41,0)+IF(AW42=11,AS42,0)+IF(AW43=11,AS43,0)+IF(AW44=11,AS44,0)+IF(AW45=11,AS45,0)+IF(AW46=11,AS46,0)+IF(AW47=11,AS47,0)+IF(AW48=11,AS48,0)+IF(AW49=11,AS49,0)+IF(AW50=11,AS50,0)</f>
        <v>#VALUE!</v>
      </c>
      <c r="BB41" s="98" t="e">
        <f>IF(AW31=11,O31,IF(AW32=11,O32,IF(AW33=11,O33,IF(AW34=11,O34,IF(AW35=11,O35,IF(AW36=11,O36,IF(AW37=11,O37,BC41)))))))</f>
        <v>#VALUE!</v>
      </c>
      <c r="BC41" s="98" t="e">
        <f>IF(AW38=11,O38,IF(AW39=11,O39,IF(AW40=11,O40,IF(AW41=11,O41,IF(AW42=11,O42,IF(AW43=11,O43,IF(AW44=11,O44,BD41)))))))</f>
        <v>#VALUE!</v>
      </c>
      <c r="BD41" s="98" t="e">
        <f>IF(AW45=11,O45,IF(AW46=11,O46,IF(AW47=11,O47,IF(AW48=11,O48,IF(AW49=11,O49,IF(AW50=11,O50,""))))))</f>
        <v>#VALUE!</v>
      </c>
      <c r="BE41" s="98" t="e">
        <f>IF(AW31=11,P31,0)+IF(AW32=11,P32,0)+IF(AW33=11,P33,0)+IF(AW34=11,P34,0)+IF(AW35=11,P35,0)+IF(AW36=11,P36,0)+IF(AW37=11,P37,0)+IF(AW38=11,P38,0)+IF(AW39=11,P39,0)+IF(AW40=11,P40,0)+IF(AW41=11,P41,0)+IF(AW42=11,P42,0)+IF(AW43=11,P43,0)+IF(AW44=11,P44,0)+IF(AW45=11,P45,0)+IF(AW46=11,P46,0)+IF(AW47=11,P47,0)+IF(AW48=11,P48,0)+IF(AW49=11,P49,0)+IF(AW50=11,P50,0)</f>
        <v>#VALUE!</v>
      </c>
      <c r="BF41" s="98" t="e">
        <f>IF(AW31=11,R31,0)+IF(AW32=11,R32,0)+IF(AW33=11,R33,0)+IF(AW34=11,R34,0)+IF(AW35=11,R35,0)+IF(AW36=11,R36,0)+IF(AW37=11,R37,0)+IF(AW38=11,R38,0)+IF(AW39=11,R39,0)+IF(AW40=11,R40,0)+IF(AW41=11,R41,0)+IF(AW42=11,R42,0)+IF(AW43=11,R43,0)+IF(AW44=11,R44,0)+IF(AW45=11,R45,0)+IF(AW46=11,R46,0)+IF(AW47=11,R47,0)+IF(AW48=11,R48,0)+IF(AW49=11,R49,0)+IF(AW50=11,R50,0)</f>
        <v>#VALUE!</v>
      </c>
      <c r="BG41" s="98" t="e">
        <f>IF(AW31=11,T31,0)+IF(AW32=11,T32,0)+IF(AW33=11,T33,0)+IF(AW34=11,T34,0)+IF(AW35=11,T35,0)+IF(AW36=11,T36,0)+IF(AW37=11,T37,0)+IF(AW38=11,T38,0)+IF(AW39=11,T39,0)+IF(AW40=11,T40,0)+IF(AW41=11,T41,0)+IF(AW42=11,T42,0)+IF(AW43=11,T43,0)+IF(AW44=11,T44,0)+IF(AW45=11,T45,0)+IF(AW46=11,T46,0)+IF(AW47=11,T47,0)+IF(AW48=11,T48,0)+IF(AW49=11,T49,0)+IF(AW50=11,T50,0)</f>
        <v>#VALUE!</v>
      </c>
      <c r="BH41" s="98" t="e">
        <f>IF(AW31=11,W31,0)+IF(AW32=11,W32,0)+IF(AW33=11,W33,0)+IF(AW34=11,W34,0)+IF(AW35=11,W35,0)+IF(AW36=11,W36,0)+IF(AW37=11,W37,0)+IF(AW38=11,W38,0)+IF(AW39=11,W39,0)+IF(AW40=11,W40,0)+IF(AW41=11,W41,0)+IF(AW42=11,W42,0)+IF(AW43=11,W43,0)+IF(AW44=11,W44,0)+IF(AW45=11,W45,0)+IF(AW46=11,W46,0)+IF(AW47=11,W47,0)+IF(AW48=11,W48,0)+IF(AW49=11,W49,0)+IF(AW50=11,W50,0)</f>
        <v>#VALUE!</v>
      </c>
      <c r="BI41" s="98" t="e">
        <f>IF(AW31=11,Z31,0)+IF(AW32=11,Z32,0)+IF(AW33=11,Z33,0)+IF(AW34=11,Z34,0)+IF(AW35=11,Z35,0)+IF(AW36=11,Z36,0)+IF(AW37=11,Z37,0)+IF(AW38=11,Z38,0)+IF(AW39=11,Z39,0)+IF(AW40=11,Z40,0)+IF(AW41=11,Z41,0)+IF(AW42=11,Z42,0)+IF(AW43=11,Z43,0)+IF(AW44=11,Z44,0)+IF(AW45=11,Z45,0)+IF(AW46=11,Z46,0)+IF(AW47=11,Z47,0)+IF(AW48=11,Z48,0)+IF(AW49=11,Z49,0)+IF(AW50=11,Z50,0)</f>
        <v>#VALUE!</v>
      </c>
      <c r="BJ41" s="98" t="e">
        <f>IF(AW31=11,AD31,0)+IF(AW32=11,AD32,0)+IF(AW33=11,AD33,0)+IF(AW34=11,AD34,0)+IF(AW35=11,AD35,0)+IF(AW36=11,AD36,0)+IF(AW37=11,AD37,0)+IF(AW38=11,AD38,0)+IF(AW39=11,AD39,0)+IF(AW40=11,AD40,0)+IF(AW41=11,AD41,0)+IF(AW42=11,AD42,0)+IF(AW43=11,AD43,0)+IF(AW44=11,AD44,0)+IF(AW45=11,AD45,0)+IF(AW46=11,AD46,0)+IF(AW47=11,AD47,0)+IF(AW48=11,AD48,0)+IF(AW49=11,AD49,0)+IF(AW50=11,AD50,0)</f>
        <v>#VALUE!</v>
      </c>
      <c r="BK41" s="98" t="e">
        <f>IF(AW31=11,AI31,0)+IF(AW32=11,AI32,0)+IF(AW33=11,AI33,0)+IF(AW34=11,AI34,0)+IF(AW35=11,AI35,0)+IF(AW36=11,AI36,0)+IF(AW37=11,AI37,0)+IF(AW38=11,AI38,0)+IF(AW39=11,AI39,0)+IF(AW40=11,AI40,0)+IF(AW41=11,AI41,0)+IF(AW42=11,AI42,0)+IF(AW43=11,AI43,0)+IF(AW44=11,AI44,0)+IF(AW45=11,AI45,0)+IF(AW46=11,AI46,0)+IF(AW47=11,AI47,0)+IF(AW48=11,AI48,0)+IF(AW49=11,AI49,0)+IF(AW50=11,AI50,0)</f>
        <v>#VALUE!</v>
      </c>
      <c r="BL41" s="99" t="e">
        <f>IF(AW31=11,AN31,0)+IF(AW32=11,AN32,0)+IF(AW33=11,AN33,0)+IF(AW34=11,AN34,0)+IF(AW35=11,AN35,0)+IF(AW36=11,AN36,0)+IF(AW37=11,AN37,0)+IF(AW38=11,AN38,0)+IF(AW39=11,AN39,0)+IF(AW40=11,AN40,0)+IF(AW41=11,AN41,0)+IF(AW42=11,AN42,0)+IF(AW43=11,AN43,0)+IF(AW44=11,AN44,0)+IF(AW45=11,AN45,0)+IF(AW46=11,AN46,0)+IF(AW47=11,AN47,0)+IF(AW48=11,AN48,0)+IF(AW49=11,AN49,0)+IF(AW50=11,AN50,0)</f>
        <v>#VALUE!</v>
      </c>
      <c r="BM41" s="98" t="str">
        <f>[2]DB!CX41</f>
        <v>Piquet</v>
      </c>
      <c r="BN41" s="98">
        <f>IF(BM41=O10,P10,0)+IF(BM41=O11,P11,0)+IF(BM41=O12,P12,0)+IF(BM41=O13,P13,0)+IF(BM41=O14,P14,0)+IF(BM41=O15,P15,0)+IF(BM41=O16,P16,0)+IF(BM41=O17,P17,0)+IF(BM41=O18,P18,0)+IF(BM41=O19,P19,0)+IF(BM41=O20,P20,0)+IF(BM41=O21,P21,0)+IF(BM41=O22,P22,0)+IF(BM41=O23,P23,0)+IF(BM41=O24,P24,0)+IF(BM41=O25,P25,0)+IF(BM41=O26,P26,0)+IF(BM41=O27,P27,0)+IF(BM41=O28,P28,0)+IF(BM41=O29,P29,0)+IF(BM41=O31,P31,0)+IF(BM41=O32,P32,0)+IF(BM41=O33,P33,0)+IF(BM41=O34,P34,0)+IF(BM41=O35,P35,0)+IF(BM41=O36,P36,0)+IF(BM41=O37,P37,0)+IF(BM41=O38,P38,0)+IF(BM41=O39,P39,0)+IF(BM41=O40,P40,0)+BO41</f>
        <v>46</v>
      </c>
      <c r="BO41" s="98">
        <f>IF(BM41=O41,P41,0)+IF(BM41=O42,P42,0)+IF(BM41=O43,P43,0)+IF(BM41=O44,P44,0)+IF(BM41=O45,P45,0)+IF(BM41=O46,P46,0)+IF(BM41=O47,P47,0)+IF(BM41=O48,P48,0)+IF(BM41=O49,P49,0)+IF(BM41=O50,P50,0)+IF(BM41=O52,P52,0)+IF(BM41=O53,P53,0)+IF(BM41=O54,P54,0)+IF(BM41=O55,P55,0)+IF(BM41=O56,P56,0)+IF(BM41=O57,P57,0)+IF(BM41=O58,P58,0)+IF(BM41=O59,P59,0)+IF(BM41=O60,P60,0)+IF(BM41=O61,P61,0)+IF(BM41=O62,P62,0)+IF(BM41=O63,P63,0)+IF(BM41=O64,P64,0)+IF(BM41=O65,P65,0)+IF(BM41=O66,P66,0)+IF(BM41=O67,P67,0)+IF(BM41=O68,P68,0)+IF(BM41=O69,P69,0)+IF(BM41=O70,P70,0)+IF(BM41=O71,P71,0)</f>
        <v>46</v>
      </c>
      <c r="BP41" s="98">
        <f>[2]DB!DF41</f>
        <v>0</v>
      </c>
      <c r="BQ41" s="98">
        <f>IF(BM41=O10,R10,0)+IF(BM41=O11,R11,0)+IF(BM41=O12,R12,0)+IF(BM41=O13,R13,0)+IF(BM41=O14,R14,0)+IF(BM41=O15,R15,0)+IF(BM41=O16,R16,0)+IF(BM41=O17,R17,0)+IF(BM41=O18,R18,0)+IF(BM41=O19,R19,0)+IF(BM41=O20,R20,0)+IF(BM41=O21,R21,0)+IF(BM41=O22,R22,0)+IF(BM41=O23,R23,0)+IF(BM41=O24,R24,0)+IF(BM41=O25,R25,0)+IF(BM41=O26,R26,0)+IF(BM41=O27,R27,0)+IF(BM41=O28,R28,0)+IF(BM41=O29,R29,0)+IF(BM41=O31,R31,0)+IF(BM41=O32,R32,0)+IF(BM41=O33,R33,0)+IF(BM41=O34,R34,0)+IF(BM41=O35,R35,0)+IF(BM41=O36,R36,0)+IF(BM41=O37,R37,0)+IF(BM41=O38,R38,0)+IF(BM41=O39,R39,0)+IF(BM41=O40,R40,0)+BR41</f>
        <v>0</v>
      </c>
      <c r="BR41" s="98">
        <f>IF(BM41=O41,R41,0)+IF(BM41=O42,R42,0)+IF(BM41=O43,R43,0)+IF(BM41=O44,R44,0)+IF(BM41=O45,R45,0)+IF(BM41=O46,R46,0)+IF(BM41=O47,R47,0)+IF(BM41=O48,R48,0)+IF(BM41=O49,R49,0)+IF(BM41=O50,R50,0)+IF(BM41=O52,R52,0)+IF(BM41=O53,R53,0)+IF(BM41=O54,R54,0)+IF(BM41=O55,R55,0)+IF(BM41=O56,R56,0)+IF(BM41=O57,R57,0)+IF(BM41=O58,R58,0)+IF(BM41=O59,R59,0)+IF(BM41=O60,R60,0)+IF(BM41=O61,R61,0)+IF(BM41=O62,R62,0)+IF(BM41=O63,R63,0)+IF(BM41=O64,R64,0)+IF(BM41=O65,R65,0)+IF(BM41=O66,R66,0)+IF(BM41=O67,R67,0)+IF(BM41=O68,R68,0)+IF(BM41=O69,R69,0)+IF(BM41=O70,R70,0)+IF(BM41=O71,R71,0)</f>
        <v>0</v>
      </c>
      <c r="BS41" s="98">
        <v>0</v>
      </c>
      <c r="BT41" s="98">
        <f>IF(BM41=O10,T10,0)+IF(BM41=O11,T11,0)+IF(BM41=O12,T12,0)+IF(BM41=O13,T13,0)+IF(BM41=O14,T14,0)+IF(BM41=O15,T15,0)+IF(BM41=O16,T16,0)+IF(BM41=O17,T17,0)+IF(BM41=O18,T18,0)+IF(BM41=O19,T19,0)+IF(BM41=O20,T20,0)+IF(BM41=O21,T21,0)+IF(BM41=O22,T22,0)+IF(BM41=O23,T23,0)+IF(BM41=O24,T24,0)+IF(BM41=O25,T25,0)+IF(BM41=O26,T26,0)+IF(BM41=O27,T27,0)+IF(BM41=O28,T28,0)+IF(BM41=O29,T29,0)+IF(BM41=O31,T31,0)+IF(BM41=O32,T32,0)+IF(BM41=O33,T33,0)+IF(BM41=O34,T34,0)+IF(BM41=O35,T35,0)+IF(BM41=O36,T36,0)+IF(BM41=O37,T37,0)+IF(BM41=O38,T38,0)+IF(BM41=O39,T39,0)+IF(BM41=O40,T40,0)+BU41</f>
        <v>0</v>
      </c>
      <c r="BU41" s="98">
        <f>IF(BM41=O41,T41,0)+IF(BM41=O42,T42,0)+IF(BM41=O43,T43,0)+IF(BM41=O44,T44,0)+IF(BM41=O45,T45,0)+IF(BM41=O46,T46,0)+IF(BM41=O47,T47,0)+IF(BM41=O48,T48,0)+IF(BM41=O49,T49,0)+IF(BM41=O50,T50,0)+IF(BM41=O52,T52,0)+IF(BM41=O53,T53,0)+IF(BM41=O54,T54,0)+IF(BM41=O55,T55,0)+IF(BM41=O56,T56,0)+IF(BM41=O57,T57,0)+IF(BM41=O58,T58,0)+IF(BM41=O59,T59,0)+IF(BM41=O60,T60,0)+IF(BM41=O61,T61,0)+IF(BM41=O62,T62,0)+IF(BM41=O63,T63,0)+IF(BM41=O64,T64,0)+IF(BM41=O65,T65,0)+IF(BM41=O66,T66,0)+IF(BM41=O67,T67,0)+IF(BM41=O68,T68,0)+IF(BM41=O69,T69,0)+IF(BM41=O70,T70,0)+IF(BM41=O71,T71,0)</f>
        <v>0</v>
      </c>
      <c r="BV41" s="98">
        <f>[2]DB!DJ41</f>
        <v>0</v>
      </c>
      <c r="BW41" s="98" t="e">
        <f>IF(AND(BQ41=0,BT41=0),IF(BM41=O10,AY10,0)+IF(BM41=O11,AY11,0)+IF(BM41=O12,AY12,0)+IF(BM41=O13,AY13,0)+IF(BM41=O14,AY14,0)+IF(BM41=O15,AY15,0)+IF(BM41=O16,AY16,0)+IF(BM41=O17,AY17,0)+IF(BM41=O18,AY18,0)+IF(BM41=O19,AY19,0)+IF(BM41=O20,AY20,0)+IF(BM41=O21,AY21,0)+IF(BM41=O22,AY22,0)+IF(BM41=O23,AY23,0)+IF(BM41=O24,AY24,0)+IF(BM41=O25,AY25,0)+IF(BM41=O26,AY26,0)+IF(BM41=O27,AY27,0)+IF(BM41=O28,AY28,0)+IF(BM41=O29,AY29,0)+IF(BM41=O31,AY31,0)+IF(BM41=O32,AY32,0)+IF(BM41=O33,AY33,0)+IF(BM41=O34,AY34,0)+IF(BM41=O35,AY35,0)+IF(BM41=O36,AY36,0)+IF(BM41=O37,AY37,0)+IF(BM41=O38,AY38,0)+IF(BM41=O39,AY39,0)+IF(BM41=O40,AY40,0)+BX41,0)</f>
        <v>#VALUE!</v>
      </c>
      <c r="BX41" s="98" t="e">
        <f>IF(BM41=O41,AY41,0)+IF(BM41=O42,AY42,0)+IF(BM41=O43,AY43,0)+IF(BM41=O44,AY44,0)+IF(BM41=O45,AY45,0)+IF(BM41=O46,AY46,0)+IF(BM41=O47,AY47,0)+IF(BM41=O48,AY48,0)+IF(BM41=O49,AY49,0)+IF(BM41=O50,AY50,0)+IF(BM41=O52,AY52,0)+IF(BM41=O53,AY53,0)+IF(BM41=O54,AY54,0)+IF(BM41=O55,AY55,0)+IF(BM41=O56,AY56,0)+IF(BM41=O57,AY57,0)+IF(BM41=O58,AY58,0)+IF(BM41=O59,AY59,0)+IF(BM41=O60,AY60,0)+IF(BM41=O61,AY61,0)+IF(BM41=O62,AY62,0)+IF(BM41=O63,AY63,0)+IF(BM41=O64,AY64,0)+IF(BM41=O65,AY65,0)+IF(BM41=O66,AY66,0)+IF(BM41=O67,AY67,0)+IF(BM41=O68,AY68,0)+IF(BM41=O69,AY69,0)+IF(BM41=O70,AY70,0)+IF(BM41=O71,AY71,0)</f>
        <v>#VALUE!</v>
      </c>
      <c r="BY41" s="98">
        <f>[2]DB!DL41</f>
        <v>0</v>
      </c>
      <c r="BZ41" s="98" t="e">
        <f t="shared" si="4"/>
        <v>#VALUE!</v>
      </c>
      <c r="CA41" s="98">
        <f>[2]DB!DN41</f>
        <v>0</v>
      </c>
      <c r="CB41" s="98" t="e">
        <f t="shared" si="5"/>
        <v>#VALUE!</v>
      </c>
      <c r="CC41" s="98">
        <f>[2]DB!DP41</f>
        <v>1</v>
      </c>
      <c r="CD41" s="98" t="e">
        <f t="shared" si="6"/>
        <v>#VALUE!</v>
      </c>
      <c r="CE41" s="98">
        <f>[2]DB!DR41</f>
        <v>1</v>
      </c>
      <c r="CF41" s="98" t="e">
        <f t="shared" si="7"/>
        <v>#VALUE!</v>
      </c>
      <c r="CG41" s="98">
        <f>[2]DB!DT41</f>
        <v>1</v>
      </c>
      <c r="CH41" s="98" t="e">
        <f t="shared" si="8"/>
        <v>#VALUE!</v>
      </c>
      <c r="CI41" s="98">
        <f>[2]DB!DV41</f>
        <v>9</v>
      </c>
      <c r="CJ41" s="98" t="e">
        <f t="shared" si="17"/>
        <v>#VALUE!</v>
      </c>
      <c r="CK41" s="98" t="e">
        <f t="shared" si="18"/>
        <v>#VALUE!</v>
      </c>
      <c r="CL41" s="98" t="e">
        <f>RANK(CJ41,CJ10:CJ69,0)</f>
        <v>#VALUE!</v>
      </c>
      <c r="CM41" s="98" t="e">
        <f>IF(AND(CL41=CL10,CK41&lt;CK10),1,0)+IF(AND(CL41=CL11,CK41&lt;CK11),1,0)+IF(AND(CL41=CL12,CK41&lt;CK12),1,0)+IF(AND(CL41=CL13,CK41&lt;CK13),1,0)+IF(AND(CL41=CL14,CK41&lt;CK14),1,0)+IF(AND(CL41=CL15,CK41&lt;CK15),1,0)+IF(AND(CL41=CL16,CK41&lt;CK16),1,0)+IF(AND(CL41=CL17,CK41&lt;CK17),1,0)+IF(AND(CL41=CL18,CK41&lt;CK18),1,0)+IF(AND(CL41=CL19,CK41&lt;CK19),1,0)+IF(AND(CL41=CL20,CK41&lt;CK20),1,0)+IF(AND(CL41=CL21,CK41&lt;CK21),1,0)+IF(AND(CL41=CL22,CK41&lt;CK22),1,0)+IF(AND(CL41=CL23,CK41&lt;CK23),1,0)+IF(AND(CL41=CL24,CK41&lt;CK24),1,0)+IF(AND(CL41=CL25,CK41&lt;CK25),1,0)+IF(AND(CL41=CL26,CK41&lt;CK26),1,0)+IF(AND(CL41=CL27,CK41&lt;CK27),1,0)+IF(AND(CL41=CL28,CK41&lt;CK28),1,0)+IF(AND(CL41=CL29,CK41&lt;CK29),1,0)+CN41+CO41</f>
        <v>#VALUE!</v>
      </c>
      <c r="CN41" s="98" t="e">
        <f>IF(AND(CL41=CL30,CK41&lt;CK30),1,0)+IF(AND(CL41=CL31,CK41&lt;CK31),1,0)+IF(AND(CL41=CL32,CK41&lt;CK32),1,0)+IF(AND(CL41=CL33,CK41&lt;CK33),1,0)+IF(AND(CL41=CL34,CK41&lt;CK34),1,0)+IF(AND(CL41=CL35,CK41&lt;CK35),1,0)+IF(AND(CL41=CL36,CK41&lt;CK36),1,0)+IF(AND(CL41=CL37,CK41&lt;CK37),1,0)+IF(AND(CL41=CL38,CK41&lt;CK38),1,0)+IF(AND(CL41=CL39,CK41&lt;CK39),1,0)+IF(AND(CL41=CL40,CK41&lt;CK40),1,0)+IF(AND(CL41=CL41,CK41&lt;CK41),1,0)+IF(AND(CL41=CL42,CK41&lt;CK42),1,0)+IF(AND(CL41=CL43,CK41&lt;CK43),1,0)+IF(AND(CL41=CL44,CK41&lt;CK44),1,0)+IF(AND(CL41=CL45,CK41&lt;CK45),1,0)+IF(AND(CL41=CL46,CK41&lt;CK46),1,0)+IF(AND(CL41=CL47,CK41&lt;CK47),1,0)+IF(AND(CL41=CL48,CK41&lt;CK48),1,0)+IF(AND(CL41=CL49,CK41&lt;CK49),1,0)</f>
        <v>#VALUE!</v>
      </c>
      <c r="CO41" s="98" t="e">
        <f>IF(AND(CL41=CL50,CK41&lt;CK50),1,0)+IF(AND(CL41=CL51,CK41&lt;CK51),1,0)+IF(AND(CL41=CL52,CK41&lt;CK52),1,0)+IF(AND(CL41=CL53,CK41&lt;CK53),1,0)+IF(AND(CL41=CL54,CK41&lt;CK54),1,0)+IF(AND(CL41=CL55,CK41&lt;CK55),1,0)+IF(AND(CL41=CL56,CK41&lt;CK56),1,0)+IF(AND(CL41=CL57,CK41&lt;CK57),1,0)+IF(AND(CL41=CL58,CK41&lt;CK58),1,0)+IF(AND(CL41=CL59,CK41&lt;CK59),1,0)+IF(AND(CL41=CL60,CK41&lt;CK60),1,0)+IF(AND(CL41=CL61,CK41&lt;CK61),1,0)+IF(AND(CL41=CL62,CK41&lt;CK62),1,0)+IF(AND(CL41=CL63,CK41&lt;CK63),1,0)+IF(AND(CL41=CL64,CK41&lt;CK64),1,0)+IF(AND(CL41=CL65,CK41&lt;CK65),1,0)+IF(AND(CL41=CL66,CK41&lt;CK66),1,0)+IF(AND(CL41=CL67,CK41&lt;CK67),1,0)+IF(AND(CL41=CL68,CK41&lt;CK68),1,0)+IF(AND(CL41=CL69,CK41&lt;CK69),1,0)</f>
        <v>#VALUE!</v>
      </c>
      <c r="CP41" s="98">
        <f>[2]DB!CV41</f>
        <v>31</v>
      </c>
      <c r="CQ41" s="98" t="e">
        <f t="shared" si="9"/>
        <v>#VALUE!</v>
      </c>
      <c r="CR41" s="98" t="e">
        <f t="shared" si="19"/>
        <v>#VALUE!</v>
      </c>
      <c r="CS41" s="98" t="e">
        <f>IF(AND(CQ41=CQ10,BN41&gt;BN10),1,0)+IF(AND(CQ41=CQ11,BN41&gt;BN11),1,0)+IF(AND(CQ41=CQ12,BN41&gt;BN12),1,0)+IF(AND(CQ41=CQ13,BN41&gt;BN13),1,0)+IF(AND(CQ41=CQ14,BN41&gt;BN14),1,0)+IF(AND(CQ41=CQ15,BN41&gt;BN15),1,0)+IF(AND(CQ41=CQ16,BN41&gt;BN16),1,0)+IF(AND(CQ41=CQ17,BN41&gt;BN17),1,0)+IF(AND(CQ41=CQ18,BN41&gt;BN18),1,0)+IF(AND(CQ41=CQ19,BN41&gt;BN19),1,0)+IF(AND(CQ41=CQ20,BN41&gt;BN20),1,0)+IF(AND(CQ41=CQ21,BN41&gt;BN21),1,0)+IF(AND(CQ41=CQ22,BN41&gt;BN22),1,0)+IF(AND(CQ41=CQ23,BN41&gt;BN23),1,0)+IF(AND(CQ41=CQ24,BN41&gt;BN24),1,0)+IF(AND(CQ41=CQ25,BN41&gt;BN25),1,0)+IF(AND(CQ41=CQ26,BN41&gt;BN26),1,0)+IF(AND(CQ41=CQ27,BN41&gt;BN27),1,0)+IF(AND(CQ41=CQ28,BN41&gt;BN28),1,0)+IF(AND(CQ41=CQ29,BN41&gt;BN29),1,0)+CT41+CU41</f>
        <v>#VALUE!</v>
      </c>
      <c r="CT41" s="98" t="e">
        <f>IF(AND(CQ41=CQ30,BN41&gt;BN30),1,0)+IF(AND(CQ41=CQ31,BN41&gt;BN31),1,0)+IF(AND(CQ41=CQ32,BN41&gt;BN32),1,0)+IF(AND(CQ41=CQ33,BN41&gt;BN33),1,0)+IF(AND(CQ41=CQ34,BN41&gt;BN34),1,0)+IF(AND(CQ41=CQ35,BN41&gt;BN35),1,0)+IF(AND(CQ41=CQ36,BN41&gt;BN36),1,0)+IF(AND(CQ41=CQ37,BN41&gt;BN37),1,0)+IF(AND(CQ41=CQ38,BN41&gt;BN38),1,0)+IF(AND(CQ41=CQ39,BN41&gt;BN39),1,0)+IF(AND(CQ41=CQ40,BN41&gt;BN40),1,0)+IF(AND(CQ41=CQ41,BN41&gt;BN41),1,0)+IF(AND(CQ41=CQ42,BN41&gt;BN42),1,0)+IF(AND(CQ41=CQ43,BN41&gt;BN43),1,0)+IF(AND(CQ41=CQ44,BN41&gt;BN44),1,0)+IF(AND(CQ41=CQ45,BN41&gt;BN45),1,0)+IF(AND(CQ41=CQ46,BN41&gt;BN46),1,0)+IF(AND(CQ41=CQ47,BN41&gt;BN47),1,0)+IF(AND(CQ41=CQ48,BN41&gt;BN48),1,0)+IF(AND(CQ41=CQ49,BN41&gt;BN49),1,0)</f>
        <v>#VALUE!</v>
      </c>
      <c r="CU41" s="99" t="e">
        <f>IF(AND(CQ41=CQ50,BN41&gt;BN50),1,0)+IF(AND(CQ41=CQ51,BN41&gt;BN51),1,0)+IF(AND(CQ41=CQ52,BN41&gt;BN52),1,0)+IF(AND(CQ41=CQ53,BN41&gt;BN53),1,0)+IF(AND(CQ41=CQ54,BN41&gt;BN54),1,0)+IF(AND(CQ41=CQ55,BN41&gt;BN55),1,0)+IF(AND(CQ41=CQ56,BN41&gt;BN56),1,0)+IF(AND(CQ41=CQ57,BN41&gt;BN57),1,0)+IF(AND(CQ41=CQ58,BN41&gt;BN58),1,0)+IF(AND(CQ41=CQ59,BN41&gt;BN59),1,0)+IF(AND(CQ41=CQ60,BN41&gt;BN60),1,0)+IF(AND(CQ41=CQ61,BN41&gt;BN61),1,0)+IF(AND(CQ41=CQ62,BN41&gt;BN62),1,0)+IF(AND(CQ41=CQ63,BN41&gt;BN63),1,0)+IF(AND(CQ41=CQ64,BN41&gt;BN64),1,0)+IF(AND(CQ41=CQ65,BN41&gt;BN65),1,0)+IF(AND(CQ41=CQ66,BN41&gt;BN66),1,0)+IF(AND(CQ41=CQ67,BN41&gt;BN67),1,0)+IF(AND(CQ41=CQ68,BN41&gt;BN68),1,0)+IF(AND(CQ41=CQ69,BN41&gt;BN69),1,0)</f>
        <v>#VALUE!</v>
      </c>
      <c r="CV41" s="100" t="e">
        <f>IF(CR10=32,CQ10,0)+IF(CR11=32,CQ11,0)+IF(CR12=32,CQ12,0)+IF(CR13=32,CQ13,0)+IF(CR14=32,CQ14,0)+IF(CR15=32,CQ15,0)+IF(CR16=32,CQ16,0)+IF(CR17=32,CQ17,0)+IF(CR18=32,CQ18,0)+IF(CR19=32,CQ19,0)+IF(CR20=32,CQ20,0)+IF(CR21=32,CQ21,0)+IF(CR22=32,CQ22,0)+IF(CR23=32,CQ23,0)+IF(CR24=32,CQ24,0)+IF(CR25=32,CQ25,0)+IF(CR26=32,CQ26,0)+IF(CR27=32,CQ27,0)+IF(CR28=32,CQ28,0)+IF(CR29=32,CQ29,0)+IF(CR30=32,CQ30,0)+IF(CR31=32,CQ31,0)+IF(CR32=32,CQ32,0)+IF(CR33=32,CQ33,0)+IF(CR34=32,CQ34,0)+IF(CR35=32,CQ35,0)+IF(CR36=32,CQ36,0)+IF(CR37=32,CQ37,0)+IF(CR38=32,CQ38,0)+IF(CR39=32,CQ39,0)+CW41</f>
        <v>#VALUE!</v>
      </c>
      <c r="CW41" s="98" t="e">
        <f>IF(CR40=32,CQ40,0)+IF(CR41=32,CQ41,0)+IF(CR42=32,CQ42,0)+IF(CR43=32,CQ43,0)+IF(CR44=32,CQ44,0)+IF(CR45=32,CQ45,0)+IF(CR46=32,CQ46,0)+IF(CR47=32,CQ47,0)+IF(CR48=32,CQ48,0)+IF(CR49=32,CQ49,0)+IF(CR50=32,CQ50,0)+IF(CR51=32,CQ51,0)+IF(CR52=32,CQ52,0)+IF(CR53=32,CQ53,0)+IF(CR54=32,CQ54,0)+IF(CR55=32,CQ55,0)+IF(CR56=32,CQ56,0)+IF(CR57=32,CQ57,0)+IF(CR58=32,CQ58,0)+IF(CR59=32,CQ59,0)+IF(CR60=32,CQ60,0)+IF(CR61=32,CQ61,0)+IF(CR62=32,CQ62,0)+IF(CR63=32,CQ63,0)+IF(CR64=32,CQ64,0)+IF(CR65=32,CQ65,0)+IF(CR66=32,CQ66,0)+IF(CR67=32,CQ67,0)+IF(CR68=32,CQ68,0)+IF(CR69=32,CQ69,0)</f>
        <v>#VALUE!</v>
      </c>
      <c r="CX41" s="98" t="e">
        <f>IF(CR10=32,BM10,IF(CR11=32,BM11,IF(CR12=32,BM12,IF(CR13=32,BM13,IF(CR14=32,BM14,IF(CR15=32,BM15,IF(CR16=32,BM16,IF(CR17=32,BM17,CY41))))))))</f>
        <v>#VALUE!</v>
      </c>
      <c r="CY41" s="98" t="e">
        <f>IF(CR18=32,BM18,IF(CR19=32,BM19,IF(CR20=32,BM20,IF(CR21=32,BM21,IF(CR22=32,BM22,IF(CR23=32,BM23,IF(CR24=32,BM24,IF(CR25=32,BM25,CZ41))))))))</f>
        <v>#VALUE!</v>
      </c>
      <c r="CZ41" s="98" t="e">
        <f>IF(CR26=32,BM26,IF(CR27=32,BM27,IF(CR28=32,BM28,IF(CR29=32,BM29,IF(CR30=32,BM30,IF(CR31=32,BM31,IF(CR32=32,BM32,IF(CR33=32,BM33,DA41))))))))</f>
        <v>#VALUE!</v>
      </c>
      <c r="DA41" s="98" t="e">
        <f>IF(CR34=32,BM34,IF(CR35=32,BM35,IF(CR36=32,BM36,IF(CR37=32,BM37,IF(CR38=32,BM38,IF(CR39=32,BM39,IF(CR40=32,BM40,IF(CR41=32,BM41,DB41))))))))</f>
        <v>#VALUE!</v>
      </c>
      <c r="DB41" s="98" t="e">
        <f>IF(CR42=32,BM42,IF(CR43=32,BM43,IF(CR44=32,BM44,IF(CR45=32,BM45,IF(CR46=32,BM46,IF(CR47=32,BM47,IF(CR48=32,BM48,IF(CR49=32,BM49,DC41))))))))</f>
        <v>#VALUE!</v>
      </c>
      <c r="DC41" s="98" t="e">
        <f>IF(CR50=32,BM50,IF(CR51=32,BM51,IF(CR52=32,BM52,IF(CR53=32,BM53,IF(CR54=32,BM54,IF(CR55=32,BM55,IF(CR56=32,BM56,IF(CR57=32,BM57,DD41))))))))</f>
        <v>#VALUE!</v>
      </c>
      <c r="DD41" s="98" t="e">
        <f>IF(CR58=32,BM58,IF(CR59=32,BM59,IF(CR60=32,BM60,IF(CR61=32,BM61,IF(CR62=32,BM62,IF(CR63=32,BM63,IF(CR64=32,BM64,IF(CR65=32,BM65,DE41))))))))</f>
        <v>#VALUE!</v>
      </c>
      <c r="DE41" s="98" t="e">
        <f>IF(CR66=32,BM66,IF(CR67=32,BM67,IF(CR68=32,BM68,BM69)))</f>
        <v>#VALUE!</v>
      </c>
      <c r="DF41" s="98" t="e">
        <f>IF(CR10=32,BQ10,0)+IF(CR11=32,BQ11,0)+IF(CR12=32,BQ12,0)+IF(CR13=32,BQ13,0)+IF(CR14=32,BQ14,0)+IF(CR15=32,BQ15,0)+IF(CR16=32,BQ16,0)+IF(CR17=32,BQ17,0)+IF(CR18=32,BQ18,0)+IF(CR19=32,BQ19,0)+IF(CR20=32,BQ20,0)+IF(CR21=32,BQ21,0)+IF(CR22=32,BQ22,0)+IF(CR23=32,BQ23,0)+IF(CR24=32,BQ24,0)+IF(CR25=32,BQ25,0)+IF(CR26=32,BQ26,0)+IF(CR27=32,BQ27,0)+IF(CR28=32,BQ28,0)+IF(CR29=32,BQ29,0)+IF(CR30=32,BQ30,0)+IF(CR31=32,BQ31,0)+IF(CR32=32,BQ32,0)+IF(CR33=32,BQ33,0)+IF(CR34=32,BQ34,0)+IF(CR35=32,BQ35,0)+IF(CR36=32,BQ36,0)+IF(CR37=32,BQ37,0)+IF(CR38=32,BQ38,0)+IF(CR39=32,BQ39,0)+DG41</f>
        <v>#VALUE!</v>
      </c>
      <c r="DG41" s="98" t="e">
        <f>IF(CR40=32,BQ40,0)+IF(CR41=32,BQ41,0)+IF(CR42=32,BQ42,0)+IF(CR43=32,BQ43,0)+IF(CR44=32,BQ44,0)+IF(CR45=32,BQ45,0)+IF(CR46=32,BQ46,0)+IF(CR47=32,BQ47,0)+IF(CR48=32,BQ48,0)+IF(CR49=32,BQ49,0)+IF(CR50=32,BQ50,0)+IF(CR51=32,BQ51,0)+IF(CR52=32,BQ52,0)+IF(CR53=32,BQ53,0)+IF(CR54=32,BQ54,0)+IF(CR55=32,BQ55,0)+IF(CR56=32,BQ56,0)+IF(CR57=32,BQ57,0)+IF(CR58=32,BQ58,0)+IF(CR59=32,BQ59,0)+IF(CR60=32,BQ60,0)+IF(CR61=32,BQ61,0)+IF(CR62=32,BQ62,0)+IF(CR63=32,BQ63,0)+IF(CR64=32,BQ64,0)+IF(CR65=32,BQ65,0)+IF(CR66=32,BQ66,0)+IF(CR67=32,BQ67,0)+IF(CR68=32,BQ68,0)+IF(CR69=32,BQ69,0)</f>
        <v>#VALUE!</v>
      </c>
      <c r="DH41" s="98" t="e">
        <f>IF(CR10=32,BT10,0)+IF(CR11=32,BT11,0)+IF(CR12=32,BT12,0)+IF(CR13=32,BT13,0)+IF(CR14=32,BT14,0)+IF(CR15=32,BT15,0)+IF(CR16=32,BT16,0)+IF(CR17=32,BT17,0)+IF(CR18=32,BT18,0)+IF(CR19=32,BT19,0)+IF(CR20=32,BT20,0)+IF(CR21=32,BT21,0)+IF(CR22=32,BT22,0)+IF(CR23=32,BT23,0)+IF(CR24=32,BT24,0)+IF(CR25=32,BT25,0)+IF(CR26=32,BT26,0)+IF(CR27=32,BT27,0)+IF(CR28=32,BT28,0)+IF(CR29=32,BT29,0)+IF(CR30=32,BT30,0)+IF(CR31=32,BT31,0)+IF(CR32=32,BT32,0)+IF(CR33=32,BT33,0)+IF(CR34=32,BT34,0)+IF(CR35=32,BT35,0)+IF(CR36=32,BT36,0)+IF(CR37=32,BT37,0)+IF(CR38=32,BT38,0)+IF(CR39=32,BT39,0)+DI41</f>
        <v>#VALUE!</v>
      </c>
      <c r="DI41" s="98" t="e">
        <f>IF(CR40=32,BT40,0)+IF(CR41=32,BT41,0)+IF(CR42=32,BT42,0)+IF(CR43=32,BT43,0)+IF(CR44=32,BT44,0)+IF(CR45=32,BT45,0)+IF(CR46=32,BT46,0)+IF(CR47=32,BT47,0)+IF(CR48=32,BT48,0)+IF(CR49=32,BT49,0)+IF(CR50=32,BT50,0)+IF(CR51=32,BT51,0)+IF(CR52=32,BT52,0)+IF(CR53=32,BT53,0)+IF(CR54=32,BT54,0)+IF(CR55=32,BT55,0)+IF(CR56=32,BT56,0)+IF(CR57=32,BT57,0)+IF(CR58=32,BT58,0)+IF(CR59=32,BT59,0)+IF(CR60=32,BT60,0)+IF(CR61=32,BT61,0)+IF(CR62=32,BT62,0)+IF(CR63=32,BT63,0)+IF(CR64=32,BT64,0)+IF(CR65=32,BT65,0)+IF(CR66=32,BT66,0)+IF(CR67=32,BT67,0)+IF(CR68=32,BT68,0)+IF(CR69=32,BT69,0)</f>
        <v>#VALUE!</v>
      </c>
      <c r="DJ41" s="98" t="e">
        <f>IF(CR10=32,BW10,0)+IF(CR11=32,BW11,0)+IF(CR12=32,BW12,0)+IF(CR13=32,BW13,0)+IF(CR14=32,BW14,0)+IF(CR15=32,BW15,0)+IF(CR16=32,BW16,0)+IF(CR17=32,BW17,0)+IF(CR18=32,BW18,0)+IF(CR19=32,BW19,0)+IF(CR20=32,BW20,0)+IF(CR21=32,BW21,0)+IF(CR22=32,BW22,0)+IF(CR23=32,BW23,0)+IF(CR24=32,BW24,0)+IF(CR25=32,BW25,0)+IF(CR26=32,BW26,0)+IF(CR27=32,BW27,0)+IF(CR28=32,BW28,0)+IF(CR29=32,BW29,0)+IF(CR30=32,BW30,0)+IF(CR31=32,BW31,0)+IF(CR32=32,BW32,0)+IF(CR33=32,BW33,0)+IF(CR34=32,BW34,0)+IF(CR35=32,BW35,0)+IF(CR36=32,BW36,0)+IF(CR37=32,BW37,0)+IF(CR38=32,BW38,0)+IF(CR39=32,BW39,0)+DK41</f>
        <v>#VALUE!</v>
      </c>
      <c r="DK41" s="98" t="e">
        <f>IF(CR40=32,BW40,0)+IF(CR41=32,BW41,0)+IF(CR42=32,BW42,0)+IF(CR43=32,BW43,0)+IF(CR44=32,BW44,0)+IF(CR45=32,BW45,0)+IF(CR46=32,BW46,0)+IF(CR47=32,BW47,0)+IF(CR48=32,BW48,0)+IF(CR49=32,BW49,0)+IF(CR50=32,BW50,0)+IF(CR51=32,BW51,0)+IF(CR52=32,BW52,0)+IF(CR53=32,BW53,0)+IF(CR54=32,BW54,0)+IF(CR55=32,BW55,0)+IF(CR56=32,BW56,0)+IF(CR57=32,BW57,0)+IF(CR58=32,BW58,0)+IF(CR59=32,BW59,0)+IF(CR60=32,BW60,0)+IF(CR61=32,BW61,0)+IF(CR62=32,BW62,0)+IF(CR63=32,BW63,0)+IF(CR64=32,BW64,0)+IF(CR65=32,BW65,0)+IF(CR66=32,BW66,0)+IF(CR67=32,BW67,0)+IF(CR68=32,BW68,0)+IF(CR69=32,BW69,0)</f>
        <v>#VALUE!</v>
      </c>
      <c r="DL41" s="98" t="e">
        <f>IF(CR10=32,BZ10,0)+IF(CR11=32,BZ11,0)+IF(CR12=32,BZ12,0)+IF(CR13=32,BZ13,0)+IF(CR14=32,BZ14,0)+IF(CR15=32,BZ15,0)+IF(CR16=32,BZ16,0)+IF(CR17=32,BZ17,0)+IF(CR18=32,BZ18,0)+IF(CR19=32,BZ19,0)+IF(CR20=32,BZ20,0)+IF(CR21=32,BZ21,0)+IF(CR22=32,BZ22,0)+IF(CR23=32,BZ23,0)+IF(CR24=32,BZ24,0)+IF(CR25=32,BZ25,0)+IF(CR26=32,BZ26,0)+IF(CR27=32,BZ27,0)+IF(CR28=32,BZ28,0)+IF(CR29=32,BZ29,0)+IF(CR30=32,BZ30,0)+IF(CR31=32,BZ31,0)+IF(CR32=32,BZ32,0)+IF(CR33=32,BZ33,0)+IF(CR34=32,BZ34,0)+IF(CR35=32,BZ35,0)+IF(CR36=32,BZ36,0)+IF(CR37=32,BZ37,0)+IF(CR38=32,BZ38,0)+IF(CR39=32,BZ39,0)+DM41</f>
        <v>#VALUE!</v>
      </c>
      <c r="DM41" s="98" t="e">
        <f>IF(CR40=32,BZ40,0)+IF(CR41=32,BZ41,0)+IF(CR42=32,BZ42,0)+IF(CR43=32,BZ43,0)+IF(CR44=32,BZ44,0)+IF(CR45=32,BZ45,0)+IF(CR46=32,BZ46,0)+IF(CR47=32,BZ47,0)+IF(CR48=32,BZ48,0)+IF(CR49=32,BZ49,0)+IF(CR50=32,BZ50,0)+IF(CR51=32,BZ51,0)+IF(CR52=32,BZ52,0)+IF(CR53=32,BZ53,0)+IF(CR54=32,BZ54,0)+IF(CR55=32,BZ55,0)+IF(CR56=32,BZ56,0)+IF(CR57=32,BZ57,0)+IF(CR58=32,BZ58,0)+IF(CR59=32,BZ59,0)+IF(CR60=32,BZ60,0)+IF(CR61=32,BZ61,0)+IF(CR62=32,BZ62,0)+IF(CR63=32,BZ63,0)+IF(CR64=32,BZ64,0)+IF(CR65=32,BZ65,0)+IF(CR66=32,BZ66,0)+IF(CR67=32,BZ67,0)+IF(CR68=32,BZ68,0)+IF(CR69=32,BZ69,0)</f>
        <v>#VALUE!</v>
      </c>
      <c r="DN41" s="98" t="e">
        <f>IF(CR10=32,CB10,0)+IF(CR11=32,CB11,0)+IF(CR12=32,CB12,0)+IF(CR13=32,CB13,0)+IF(CR14=32,CB14,0)+IF(CR15=32,CB15,0)+IF(CR16=32,CB16,0)+IF(CR17=32,CB17,0)+IF(CR18=32,CB18,0)+IF(CR19=32,CB19,0)+IF(CR20=32,CB20,0)+IF(CR21=32,CB21,0)+IF(CR22=32,CB22,0)+IF(CR23=32,CB23,0)+IF(CR24=32,CB24,0)+IF(CR25=32,CB25,0)+IF(CR26=32,CB26,0)+IF(CR27=32,CB27,0)+IF(CR28=32,CB28,0)+IF(CR29=32,CB29,0)+IF(CR30=32,CB30,0)+IF(CR31=32,CB31,0)+IF(CR32=32,CB32,0)+IF(CR33=32,CB33,0)+IF(CR34=32,CB34,0)+IF(CR35=32,CB35,0)+IF(CR36=32,CB36,0)+IF(CR37=32,CB37,0)+IF(CR38=32,CB38,0)+IF(CR39=32,CB39,0)+DO41</f>
        <v>#VALUE!</v>
      </c>
      <c r="DO41" s="98" t="e">
        <f>IF(CR40=32,CB40,0)+IF(CR41=32,CB41,0)+IF(CR42=32,CB42,0)+IF(CR43=32,CB43,0)+IF(CR44=32,CB44,0)+IF(CR45=32,CB45,0)+IF(CR46=32,CB46,0)+IF(CR47=32,CB47,0)+IF(CR48=32,CB48,0)+IF(CR49=32,CB49,0)+IF(CR50=32,CB50,0)+IF(CR51=32,CB51,0)+IF(CR52=32,CB52,0)+IF(CR53=32,CB53,0)+IF(CR54=32,CB54,0)+IF(CR55=32,CB55,0)+IF(CR56=32,CB56,0)+IF(CR57=32,CB57,0)+IF(CR58=32,CB58,0)+IF(CR59=32,CB59,0)+IF(CR60=32,CB60,0)+IF(CR61=32,CB61,0)+IF(CR62=32,CB62,0)+IF(CR63=32,CB63,0)+IF(CR64=32,CB64,0)+IF(CR65=32,CB65,0)+IF(CR66=32,CB66,0)+IF(CR67=32,CB67,0)+IF(CR68=32,CB68,0)+IF(CR69=32,CB69,0)</f>
        <v>#VALUE!</v>
      </c>
      <c r="DP41" s="98" t="e">
        <f>IF(CR10=32,CD10,0)+IF(CR11=32,CD11,0)+IF(CR12=32,CD12,0)+IF(CR13=32,CD13,0)+IF(CR14=32,CD14,0)+IF(CR15=32,CD15,0)+IF(CR16=32,CD16,0)+IF(CR17=32,CD17,0)+IF(CR18=32,CD18,0)+IF(CR19=32,CD19,0)+IF(CR20=32,CD20,0)+IF(CR21=32,CD21,0)+IF(CR22=32,CD22,0)+IF(CR23=32,CD23,0)+IF(CR24=32,CD24,0)+IF(CR25=32,CD25,0)+IF(CR26=32,CD26,0)+IF(CR27=32,CD27,0)+IF(CR28=32,CD28,0)+IF(CR29=32,CD29,0)+IF(CR30=32,CD30,0)+IF(CR31=32,CD31,0)+IF(CR32=32,CD32,0)+IF(CR33=32,CD33,0)+IF(CR34=32,CD34,0)+IF(CR35=32,CD35,0)+IF(CR36=32,CD36,0)+IF(CR37=32,CD37,0)+IF(CR38=32,CD38,0)+IF(CR39=32,CD39,0)+DQ41</f>
        <v>#VALUE!</v>
      </c>
      <c r="DQ41" s="98" t="e">
        <f>IF(CR40=32,CD40,0)+IF(CR41=32,CD41,0)+IF(CR42=32,CD42,0)+IF(CR43=32,CD43,0)+IF(CR44=32,CD44,0)+IF(CR45=32,CD45,0)+IF(CR46=32,CD46,0)+IF(CR47=32,CD47,0)+IF(CR48=32,CD48,0)+IF(CR49=32,CD49,0)+IF(CR50=32,CD50,0)+IF(CR51=32,CD51,0)+IF(CR52=32,CD52,0)+IF(CR53=32,CD53,0)+IF(CR54=32,CD54,0)+IF(CR55=32,CD55,0)+IF(CR56=32,CD56,0)+IF(CR57=32,CD57,0)+IF(CR58=32,CD58,0)+IF(CR59=32,CD59,0)+IF(CR60=32,CD60,0)+IF(CR61=32,CD61,0)+IF(CR62=32,CD62,0)+IF(CR63=32,CD63,0)+IF(CR64=32,CD64,0)+IF(CR65=32,CD65,0)+IF(CR66=32,CD66,0)+IF(CR67=32,CD67,0)+IF(CR68=32,CD68,0)+IF(CR69=32,CD69,0)</f>
        <v>#VALUE!</v>
      </c>
      <c r="DR41" s="98" t="e">
        <f>IF(CR10=32,CF10,0)+IF(CR11=32,CF11,0)+IF(CR12=32,CF12,0)+IF(CR13=32,CF13,0)+IF(CR14=32,CF14,0)+IF(CR15=32,CF15,0)+IF(CR16=32,CF16,0)+IF(CR17=32,CF17,0)+IF(CR18=32,CF18,0)+IF(CR19=32,CF19,0)+IF(CR20=32,CF20,0)+IF(CR21=32,CF21,0)+IF(CR22=32,CF22,0)+IF(CR23=32,CF23,0)+IF(CR24=32,CF24,0)+IF(CR25=32,CF25,0)+IF(CR26=32,CF26,0)+IF(CR27=32,CF27,0)+IF(CR28=32,CF28,0)+IF(CR29=32,CF29,0)+IF(CR30=32,CF30,0)+IF(CR31=32,CF31,0)+IF(CR32=32,CF32,0)+IF(CR33=32,CF33,0)+IF(CR34=32,CF34,0)+IF(CR35=32,CF35,0)+IF(CR36=32,CF36,0)+IF(CR37=32,CF37,0)+IF(CR38=32,CF38,0)+IF(CR39=32,CF39,0)+DS41</f>
        <v>#VALUE!</v>
      </c>
      <c r="DS41" s="98" t="e">
        <f>IF(CR40=32,CF40,0)+IF(CR41=32,CF41,0)+IF(CR42=32,CF42,0)+IF(CR43=32,CF43,0)+IF(CR44=32,CF44,0)+IF(CR45=32,CF45,0)+IF(CR46=32,CF46,0)+IF(CR47=32,CF47,0)+IF(CR48=32,CF48,0)+IF(CR49=32,CF49,0)+IF(CR50=32,CF50,0)+IF(CR51=32,CF51,0)+IF(CR52=32,CF52,0)+IF(CR53=32,CF53,0)+IF(CR54=32,CF54,0)+IF(CR55=32,CF55,0)+IF(CR56=32,CF56,0)+IF(CR57=32,CF57,0)+IF(CR58=32,CF58,0)+IF(CR59=32,CF59,0)+IF(CR60=32,CF60,0)+IF(CR61=32,CF61,0)+IF(CR62=32,CF62,0)+IF(CR63=32,CF63,0)+IF(CR64=32,CF64,0)+IF(CR65=32,CF65,0)+IF(CR66=32,CF66,0)+IF(CR67=32,CF67,0)+IF(CR68=32,CF68,0)+IF(CR69=32,CF69,0)</f>
        <v>#VALUE!</v>
      </c>
      <c r="DT41" s="98" t="e">
        <f>IF(CR10=32,CH10,0)+IF(CR11=32,CH11,0)+IF(CR12=32,CH12,0)+IF(CR13=32,CH13,0)+IF(CR14=32,CH14,0)+IF(CR15=32,CH15,0)+IF(CR16=32,CH16,0)+IF(CR17=32,CH17,0)+IF(CR18=32,CH18,0)+IF(CR19=32,CH19,0)+IF(CR20=32,CH20,0)+IF(CR21=32,CH21,0)+IF(CR22=32,CH22,0)+IF(CR23=32,CH23,0)+IF(CR24=32,CH24,0)+IF(CR25=32,CH25,0)+IF(CR26=32,CH26,0)+IF(CR27=32,CH27,0)+IF(CR28=32,CH28,0)+IF(CR29=32,CH29,0)+IF(CR30=32,CH30,0)+IF(CR31=32,CH31,0)+IF(CR32=32,CH32,0)+IF(CR33=32,CH33,0)+IF(CR34=32,CH34,0)+IF(CR35=32,CH35,0)+IF(CR36=32,CH36,0)+IF(CR37=32,CH37,0)+IF(CR38=32,CH38,0)+IF(CR39=32,CH39,0)+DU41</f>
        <v>#VALUE!</v>
      </c>
      <c r="DU41" s="98" t="e">
        <f>IF(CR40=32,CH40,0)+IF(CR41=32,CH41,0)+IF(CR42=32,CH42,0)+IF(CR43=32,CH43,0)+IF(CR44=32,CH44,0)+IF(CR45=32,CH45,0)+IF(CR46=32,CH46,0)+IF(CR47=32,CH47,0)+IF(CR48=32,CH48,0)+IF(CR49=32,CH49,0)+IF(CR50=32,CH50,0)+IF(CR51=32,CH51,0)+IF(CR52=32,CH52,0)+IF(CR53=32,CH53,0)+IF(CR54=32,CH54,0)+IF(CR55=32,CH55,0)+IF(CR56=32,CH56,0)+IF(CR57=32,CH57,0)+IF(CR58=32,CH58,0)+IF(CR59=32,CH59,0)+IF(CR60=32,CH60,0)+IF(CR61=32,CH61,0)+IF(CR62=32,CH62,0)+IF(CR63=32,CH63,0)+IF(CR64=32,CH64,0)+IF(CR65=32,CH65,0)+IF(CR66=32,CH66,0)+IF(CR67=32,CH67,0)+IF(CR68=32,CH68,0)+IF(CR69=32,CH69,0)</f>
        <v>#VALUE!</v>
      </c>
      <c r="DV41" s="98" t="e">
        <f>IF(CR10=32,CJ10,0)+IF(CR11=32,CJ11,0)+IF(CR12=32,CJ12,0)+IF(CR13=32,CJ13,0)+IF(CR14=32,CJ14,0)+IF(CR15=32,CJ15,0)+IF(CR16=32,CJ16,0)+IF(CR17=32,CJ17,0)+IF(CR18=32,CJ18,0)+IF(CR19=32,CJ19,0)+IF(CR20=32,CJ20,0)+IF(CR21=32,CJ21,0)+IF(CR22=32,CJ22,0)+IF(CR23=32,CJ23,0)+IF(CR24=32,CJ24,0)+IF(CR25=32,CJ25,0)+IF(CR26=32,CJ26,0)+IF(CR27=32,CJ27,0)+IF(CR28=32,CJ28,0)+IF(CR29=32,CJ29,0)+IF(CR30=32,CJ30,0)+IF(CR31=32,CJ31,0)+IF(CR32=32,CJ32,0)+IF(CR33=32,CJ33,0)+IF(CR34=32,CJ34,0)+IF(CR35=32,CJ35,0)+IF(CR36=32,CJ36,0)+IF(CR37=32,CJ37,0)+IF(CR38=32,CJ38,0)+IF(CR39=32,CJ39,0)+DW41</f>
        <v>#VALUE!</v>
      </c>
      <c r="DW41" s="99" t="e">
        <f>IF(CR40=32,CJ40,0)+IF(CR41=32,CJ41,0)+IF(CR42=32,CJ42,0)+IF(CR43=32,CJ43,0)+IF(CR44=32,CJ44,0)+IF(CR45=32,CJ45,0)+IF(CR46=32,CJ46,0)+IF(CR47=32,CJ47,0)+IF(CR48=32,CJ48,0)+IF(CR49=32,CJ49,0)+IF(CR50=32,CJ50,0)+IF(CR51=32,CJ51,0)+IF(CR52=32,CJ52,0)+IF(CR53=32,CJ53,0)+IF(CR54=32,CJ54,0)+IF(CR55=32,CJ55,0)+IF(CR56=32,CJ56,0)+IF(CR57=32,CJ57,0)+IF(CR58=32,CJ58,0)+IF(CR59=32,CJ59,0)+IF(CR60=32,CJ60,0)+IF(CR61=32,CJ61,0)+IF(CR62=32,CJ62,0)+IF(CR63=32,CJ63,0)+IF(CR64=32,CJ64,0)+IF(CR65=32,CJ65,0)+IF(CR66=32,CJ66,0)+IF(CR67=32,CJ67,0)+IF(CR68=32,CJ68,0)+IF(CR69=32,CJ69,0)</f>
        <v>#VALUE!</v>
      </c>
    </row>
    <row r="42" spans="1:127">
      <c r="A42" s="97" t="str">
        <f>[2]DB!A42</f>
        <v>Malthe</v>
      </c>
      <c r="B42" s="1">
        <f>[2]DB!B42</f>
        <v>38</v>
      </c>
      <c r="C42" s="1">
        <f>[2]DB!D42</f>
        <v>0</v>
      </c>
      <c r="D42" s="1">
        <f>IF(OR(Rækker!AI31="Disket",I42&gt;5,C42=1),1,0)</f>
        <v>0</v>
      </c>
      <c r="E42" s="1">
        <f>[2]DB!F42</f>
        <v>0</v>
      </c>
      <c r="F42" s="1">
        <f>IF(OR(Rækker!AI31="Udmeldt",E42=1),1,0)</f>
        <v>0</v>
      </c>
      <c r="G42" s="1">
        <f>[2]DB!I42</f>
        <v>0</v>
      </c>
      <c r="H42" s="1">
        <f>IF(Rækker!AI31="MR",1,0)</f>
        <v>0</v>
      </c>
      <c r="I42" s="1">
        <f t="shared" si="10"/>
        <v>0</v>
      </c>
      <c r="J42" s="1">
        <f>[2]DB!L42</f>
        <v>0</v>
      </c>
      <c r="K42" s="1">
        <f>IF(Rækker!AI31="Res",1,0)</f>
        <v>0</v>
      </c>
      <c r="L42" s="1">
        <f t="shared" si="11"/>
        <v>0</v>
      </c>
      <c r="M42" s="1" t="s">
        <v>90</v>
      </c>
      <c r="N42" s="100">
        <f>[2]DB!AZ42</f>
        <v>9</v>
      </c>
      <c r="O42" s="98" t="str">
        <f>[2]DB!BB42</f>
        <v>Piquet</v>
      </c>
      <c r="P42" s="1">
        <f>IF(O42=A31,B31,0)+IF(O42=A32,B32,0)+IF(O42=A33,B33,0)+IF(O42=A34,B34,0)+IF(O42=A35,B35,0)+IF(O42=A36,B36,0)+IF(O42=A37,B37,0)+IF(O42=A38,B38,0)+IF(O42=A39,B39,0)+IF(O42=A40,B40,0)+IF(O42=A41,B41,0)+IF(O42=A42,B42,0)+IF(O42=A43,B43,0)+IF(O42=A44,B44,0)+IF(O42=A45,B45,0)+IF(O42=A46,B46,0)+IF(O42=A47,B47,0)+IF(O42=A48,B48,0)+IF(O42=A49,B49,0)+IF(O42=A50,B50,0)</f>
        <v>46</v>
      </c>
      <c r="Q42" s="1">
        <f>[2]DB!BF42</f>
        <v>0</v>
      </c>
      <c r="R42" s="1">
        <f>IF(O42=A31,D31,0)+IF(O42=A32,D32,0)+IF(O42=A33,D33,0)+IF(O42=A34,D34,0)+IF(O42=A35,D35,0)+IF(O42=A36,D36,0)+IF(O42=A37,D37,0)+IF(O42=A38,D38,0)+IF(O42=A39,D39,0)+IF(O42=A40,D40,0)+IF(O42=A41,D41,0)+IF(O42=A42,D42,0)+IF(O42=A43,D43,0)+IF(O42=A44,D44,0)+IF(O42=A45,D45,0)+IF(O42=A46,D46,0)+IF(O42=A47,D47,0)+IF(O42=A48,D48,0)+IF(O42=A49,D49,0)+IF(O42=A50,D50,0)</f>
        <v>0</v>
      </c>
      <c r="S42" s="1">
        <f>[2]DB!BG42</f>
        <v>0</v>
      </c>
      <c r="T42" s="1">
        <f>IF(O42=A31,F31,0)+IF(O42=A32,F32,0)+IF(O42=A33,F33,0)+IF(O42=A34,F34,0)+IF(O42=A35,F35,0)+IF(O42=A36,F36,0)+IF(O42=A37,F37,0)+IF(O42=A38,F38,0)+IF(O42=A39,F39,0)+IF(O42=A40,F40,0)+IF(O42=A41,F41,0)+IF(O42=A42,F42,0)+IF(O42=A43,F43,0)+IF(O42=A44,F44,0)+IF(O42=A45,F45,0)+IF(O42=A46,F46,0)+IF(O42=A47,F47,0)+IF(O42=A48,F48,0)+IF(O42=A49,F49,0)+IF(O42=A50,F50,0)</f>
        <v>0</v>
      </c>
      <c r="U42" s="1">
        <f>[2]DB!BH42</f>
        <v>0</v>
      </c>
      <c r="V42" s="1">
        <f>IF(O42=A31,H31,0)+IF(O42=A32,H32,0)+IF(O42=A33,H33,0)+IF(O42=A34,H34,0)+IF(O42=A35,H35,0)+IF(O42=A36,H36,0)+IF(O42=A37,H37,0)+IF(O42=A38,H38,0)+IF(O42=A39,H39,0)+IF(O42=A40,H40,0)+IF(O42=A41,H41,0)+IF(O42=A42,H42,0)+IF(O42=A43,H43,0)+IF(O42=A44,H44,0)+IF(O42=A45,H45,0)+IF(O42=A46,H46,0)+IF(O42=A47,H47,0)+IF(O42=A48,H48,0)+IF(O42=A49,H49,0)+IF(O42=A50,H50,0)</f>
        <v>0</v>
      </c>
      <c r="W42" s="1">
        <f t="shared" si="12"/>
        <v>0</v>
      </c>
      <c r="X42" s="1">
        <f>[2]DB!BI42</f>
        <v>0</v>
      </c>
      <c r="Y42" s="1">
        <f>IF(O42=A31,K31,0)+IF(O42=A32,K32,0)+IF(O42=A33,K33,0)+IF(O42=A34,K34,0)+IF(O42=A35,K35,0)+IF(O42=A36,K36,0)+IF(O42=A37,K37,0)+IF(O42=A38,K38,0)+IF(O42=A39,K39,0)+IF(O42=A40,K40,0)+IF(O42=A41,K41,0)+IF(O42=A42,K42,0)+IF(O42=A43,K43,0)+IF(O42=A44,K44,0)+IF(O42=A45,K45,0)+IF(O42=A46,K46,0)+IF(O42=A47,K47,0)+IF(O42=A48,K48,0)+IF(O42=A49,K49,0)+IF(O42=A50,K50,0)</f>
        <v>0</v>
      </c>
      <c r="Z42" s="1">
        <f t="shared" si="13"/>
        <v>0</v>
      </c>
      <c r="AA42" s="1">
        <f>[2]DB!BJ42</f>
        <v>72</v>
      </c>
      <c r="AB42" s="1">
        <f>RANK(AA42,AA31:AA50,0)</f>
        <v>4</v>
      </c>
      <c r="AC42" s="1" t="str">
        <f>'2. Division'!AB23</f>
        <v/>
      </c>
      <c r="AD42" s="1" t="e">
        <f t="shared" si="20"/>
        <v>#VALUE!</v>
      </c>
      <c r="AE42" s="1" t="e">
        <f>RANK(AD42,AD31:AD50,0)</f>
        <v>#VALUE!</v>
      </c>
      <c r="AF42" s="1">
        <f>[2]DB!BK42</f>
        <v>25</v>
      </c>
      <c r="AG42" s="1">
        <f>RANK(AF42,AF31:AF50,0)</f>
        <v>16</v>
      </c>
      <c r="AH42" s="1" t="str">
        <f>'2. Division'!AB29</f>
        <v/>
      </c>
      <c r="AI42" s="1" t="e">
        <f t="shared" si="21"/>
        <v>#VALUE!</v>
      </c>
      <c r="AJ42" s="1" t="e">
        <f>RANK(AI42,AI31:AI50,0)</f>
        <v>#VALUE!</v>
      </c>
      <c r="AK42" s="1">
        <f>[2]DB!BL42</f>
        <v>95</v>
      </c>
      <c r="AL42" s="1">
        <f>RANK(AK42,AK31:AK50,0)</f>
        <v>10</v>
      </c>
      <c r="AM42" s="1" t="str">
        <f>'2. Division'!AB35</f>
        <v/>
      </c>
      <c r="AN42" s="1" t="e">
        <f t="shared" si="22"/>
        <v>#VALUE!</v>
      </c>
      <c r="AO42" s="1" t="e">
        <f>RANK(AN42,AN31:AN50,0)</f>
        <v>#VALUE!</v>
      </c>
      <c r="AP42" s="1">
        <f t="shared" si="23"/>
        <v>30</v>
      </c>
      <c r="AQ42" s="1" t="e">
        <f t="shared" si="24"/>
        <v>#VALUE!</v>
      </c>
      <c r="AR42" s="1">
        <f>[2]DB!BA42</f>
        <v>12</v>
      </c>
      <c r="AS42" s="1" t="e">
        <f>RANK(AQ42,AQ31:AQ50,1)+AT42</f>
        <v>#VALUE!</v>
      </c>
      <c r="AT42" s="1" t="e">
        <f>IF(AQ42=AQ31,IF(AD42=AD31,IF(AI42=AI31,IF(AN42=AN31,0,IF(AN42&lt;AN31,1,0)),IF(AI42&lt;AI31,1,0)),IF(AD42&lt;AD31,1,0)),0)+IF(AQ42=AQ32,IF(AD42=AD32,IF(AI42=AI32,IF(AN42=AN32,0,IF(AN42&lt;AN32,1,0)),IF(AI42&lt;AI32,1,0)),IF(AD42&lt;AD32,1,0)),0)+IF(AQ42=AQ33,IF(AD42=AD33,IF(AI42=AI33,IF(AN42=AN33,0,IF(AN42&lt;AN33,1,0)),IF(AI42&lt;AI33,1,0)),IF(AD42&lt;AD33,1,0)),0)+IF(AQ42=AQ34,IF(AD42=AD34,IF(AI42=AI34,IF(AN42=AN34,0,IF(AN42&lt;AN34,1,0)),IF(AI42&lt;AI34,1,0)),IF(AD42&lt;AD34,1,0)),0)+IF(AQ42=AQ35,IF(AD42=AD35,IF(AI42=AI35,IF(AN42=AN35,0,IF(AN42&lt;AN35,1,0)),IF(AI42&lt;AI35,1,0)),IF(AD42&lt;AD35,1,0)),0)+IF(AQ42=AQ36,IF(AD42=AD36,IF(AI42=AI36,IF(AN42=AN36,0,IF(AN42&lt;AN36,1,0)),IF(AI42&lt;AI36,1,0)),IF(AD42&lt;AD36,1,0)),0)+IF(AQ42=AQ37,IF(AD42=AD37,IF(AI42=AI37,IF(AN42=AN37,0,IF(AN42&lt;AN37,1,0)),IF(AI42&lt;AI37,1,0)),IF(AD42&lt;AD37,1,0)),0)+AU42+AV42</f>
        <v>#VALUE!</v>
      </c>
      <c r="AU42" s="1" t="e">
        <f>IF(AQ42=AQ38,IF(AD42=AD38,IF(AI42=AI38,IF(AN42=AN38,0,IF(AN42&lt;AN38,1,0)),IF(AI42&lt;AI38,1,0)),IF(AD42&lt;AD38,1,0)),0)+IF(AQ42=AQ39,IF(AD42=AD39,IF(AI42=AI39,IF(AN42=AN39,0,IF(AN42&lt;AN39,1,0)),IF(AI42&lt;AI39,1,0)),IF(AD42&lt;AD39,1,0)),0)+IF(AQ42=AQ40,IF(AD42=AD40,IF(AI42=AI40,IF(AN42=AN40,0,IF(AN42&lt;AN40,1,0)),IF(AI42&lt;AI40,1,0)),IF(AD42&lt;AD40,1,0)),0)+IF(AQ42=AQ41,IF(AD42=AD41,IF(AI42=AI41,IF(AN42=AN41,0,IF(AN42&lt;AN41,1,0)),IF(AI42&lt;AI41,1,0)),IF(AD42&lt;AD41,1,0)),0)+IF(AQ42=AQ42,IF(AD42=AD42,IF(AI42=AI42,IF(AN42=AN42,0,IF(AN42&lt;AN42,1,0)),IF(AI42&lt;AI42,1,0)),IF(AD42&lt;AD42,1,0)),0)+IF(AQ42=AQ43,IF(AD42=AD43,IF(AI42=AI43,IF(AN42=AN43,0,IF(AN42&lt;AN43,1,0)),IF(AI42&lt;AI43,1,0)),IF(AD42&lt;AD43,1,0)),0)+IF(AQ42=AQ44,IF(AD42=AD44,IF(AI42=AI44,IF(AN42=AN44,0,IF(AN42&lt;AN44,1,0)),IF(AI42&lt;AI44,1,0)),IF(AD42&lt;AD44,1,0)),0)</f>
        <v>#VALUE!</v>
      </c>
      <c r="AV42" s="1" t="e">
        <f>IF(AQ42=AQ45,IF(AD42=AD45,IF(AI42=AI45,IF(AN42=AN45,0,IF(AN42&lt;AN45,1,0)),IF(AI42&lt;AI45,1,0)),IF(AD42&lt;AD45,1,0)),0)+IF(AQ42=AQ46,IF(AD42=AD46,IF(AI42=AI46,IF(AN42=AN46,0,IF(AN42&lt;AN46,1,0)),IF(AI42&lt;AI46,1,0)),IF(AD42&lt;AD46,1,0)),0)+IF(AQ42=AQ47,IF(AD42=AD47,IF(AI42=AI47,IF(AN42=AN47,0,IF(AN42&lt;AN47,1,0)),IF(AI42&lt;AI47,1,0)),IF(AD42&lt;AD47,1,0)),0)+IF(AQ42=AQ48,IF(AD42=AD48,IF(AI42=AI48,IF(AN42=AN48,0,IF(AN42&lt;AN48,1,0)),IF(AI42&lt;AI48,1,0)),IF(AD42&lt;AD48,1,0)),0)+IF(AQ42=AQ49,IF(AD42=AD49,IF(AI42=AI49,IF(AN42=AN49,0,IF(AN42&lt;AN49,1,0)),IF(AI42&lt;AI49,1,0)),IF(AD42&lt;AD49,1,0)),0)+IF(AQ42=AQ50,IF(AD42=AD50,IF(AI42=AI50,IF(AN42=AN50,0,IF(AN42&lt;AN50,1,0)),IF(AI42&lt;AI50,1,0)),IF(AD42&lt;AD50,1,0)),0)</f>
        <v>#VALUE!</v>
      </c>
      <c r="AW42" s="1" t="e">
        <f>IF(AND(AS42=AS31,P42&gt;P31),1,0)+IF(AND(AS42=AS32,P42&gt;P32),1,0)+IF(AND(AS42=AS33,P42&gt;P33),1,0)+IF(AND(AS42=AS34,P42&gt;P34),1,0)+IF(AND(AS42=AS35,P42&gt;P35),1,0)+IF(AND(AS42=AS36,P42&gt;P36),1,0)+IF(AND(AS42=AS37,P42&gt;P37),1,0)+IF(AND(AS42=AS38,P42&gt;P38),1,0)+IF(AND(AS42=AS39,P42&gt;P39),1,0)+IF(AND(AS42=AS40,P42&gt;P40),1,0)+IF(AND(AS42=AS41,P42&gt;P41),1,0)+IF(AND(AS42=AS42,P42&gt;P42),1,0)+IF(AND(AS42=AS43,P42&gt;P43),1,0)+IF(AND(AS42=AS44,P42&gt;P44),1,0)+IF(AND(AS42=AS45,P42&gt;P45),1,0)+IF(AND(AS42=AS46,P42&gt;P46),1,0)+IF(AND(AS42=AS47,P42&gt;P47),1,0)+IF(AND(AS42=AS48,P42&gt;P48),1,0)+IF(AND(AS42=AS49,P42&gt;P49),1,0)+IF(AND(AS42=AS50,P42&gt;P50),1,0)+AS42</f>
        <v>#VALUE!</v>
      </c>
      <c r="AX42" s="1" t="e">
        <f t="shared" si="16"/>
        <v>#VALUE!</v>
      </c>
      <c r="AY42" s="1" t="e">
        <f>IF(OR(R42=1,T42=1),0,IF(RANK(AX42,AX10:AX71,0)=1,10,IF(RANK(AX42,AX10:AX71,0)=2,5,IF(RANK(AX42,AX10:AX71,0)=3,4,IF(RANK(AX42,AX10:AX71,0)=4,3,IF(RANK(AX42,AX10:AX71,0)=5,2,0))))))</f>
        <v>#VALUE!</v>
      </c>
      <c r="AZ42" s="100" t="e">
        <f>IF(AW31=12,AR31,0)+IF(AW32=12,AR32,0)+IF(AW33=12,AR33,0)+IF(AW34=12,AR34,0)+IF(AW35=12,AR35,0)+IF(AW36=12,AR36,0)+IF(AW37=12,AR37,0)+IF(AW38=12,AR38,0)+IF(AW39=12,AR39,0)+IF(AW40=12,AR40,0)+IF(AW41=12,AR41,0)+IF(AW42=12,AR42,0)+IF(AW43=12,AR43,0)+IF(AW44=12,AR44,0)+IF(AW45=12,AR45,0)+IF(AW46=12,AR46,0)+IF(AW47=12,AR47,0)+IF(AW48=12,AR48,0)+IF(AW49=12,AR49,0)+IF(AW50=12,AR50,0)</f>
        <v>#VALUE!</v>
      </c>
      <c r="BA42" s="98" t="e">
        <f>IF(AW31=12,AS31,0)+IF(AW32=12,AS32,0)+IF(AW33=12,AS33,0)+IF(AW34=12,AS34,0)+IF(AW35=12,AS35,0)+IF(AW36=12,AS36,0)+IF(AW37=12,AS37,0)+IF(AW38=12,AS38,0)+IF(AW39=12,AS39,0)+IF(AW40=12,AS40,0)+IF(AW41=12,AS41,0)+IF(AW42=12,AS42,0)+IF(AW43=12,AS43,0)+IF(AW44=12,AS44,0)+IF(AW45=12,AS45,0)+IF(AW46=12,AS46,0)+IF(AW47=12,AS47,0)+IF(AW48=12,AS48,0)+IF(AW49=12,AS49,0)+IF(AW50=12,AS50,0)</f>
        <v>#VALUE!</v>
      </c>
      <c r="BB42" s="98" t="e">
        <f>IF(AW31=12,O31,IF(AW32=12,O32,IF(AW33=12,O33,IF(AW34=12,O34,IF(AW35=12,O35,IF(AW36=12,O36,IF(AW37=12,O37,BC42)))))))</f>
        <v>#VALUE!</v>
      </c>
      <c r="BC42" s="98" t="e">
        <f>IF(AW38=12,O38,IF(AW39=12,O39,IF(AW40=12,O40,IF(AW41=12,O41,IF(AW42=12,O42,IF(AW43=12,O43,IF(AW44=12,O44,BD42)))))))</f>
        <v>#VALUE!</v>
      </c>
      <c r="BD42" s="98" t="e">
        <f>IF(AW45=12,O45,IF(AW46=12,O46,IF(AW47=12,O47,IF(AW48=12,O48,IF(AW49=12,O49,IF(AW50=12,O50,""))))))</f>
        <v>#VALUE!</v>
      </c>
      <c r="BE42" s="98" t="e">
        <f>IF(AW31=12,P31,0)+IF(AW32=12,P32,0)+IF(AW33=12,P33,0)+IF(AW34=12,P34,0)+IF(AW35=12,P35,0)+IF(AW36=12,P36,0)+IF(AW37=12,P37,0)+IF(AW38=12,P38,0)+IF(AW39=12,P39,0)+IF(AW40=12,P40,0)+IF(AW41=12,P41,0)+IF(AW42=12,P42,0)+IF(AW43=12,P43,0)+IF(AW44=12,P44,0)+IF(AW45=12,P45,0)+IF(AW46=12,P46,0)+IF(AW47=12,P47,0)+IF(AW48=12,P48,0)+IF(AW49=12,P49,0)+IF(AW50=12,P50,0)</f>
        <v>#VALUE!</v>
      </c>
      <c r="BF42" s="98" t="e">
        <f>IF(AW31=12,R31,0)+IF(AW32=12,R32,0)+IF(AW33=12,R33,0)+IF(AW34=12,R34,0)+IF(AW35=12,R35,0)+IF(AW36=12,R36,0)+IF(AW37=12,R37,0)+IF(AW38=12,R38,0)+IF(AW39=12,R39,0)+IF(AW40=12,R40,0)+IF(AW41=12,R41,0)+IF(AW42=12,R42,0)+IF(AW43=12,R43,0)+IF(AW44=12,R44,0)+IF(AW45=12,R45,0)+IF(AW46=12,R46,0)+IF(AW47=12,R47,0)+IF(AW48=12,R48,0)+IF(AW49=12,R49,0)+IF(AW50=12,R50,0)</f>
        <v>#VALUE!</v>
      </c>
      <c r="BG42" s="98" t="e">
        <f>IF(AW31=12,T31,0)+IF(AW32=12,T32,0)+IF(AW33=12,T33,0)+IF(AW34=12,T34,0)+IF(AW35=12,T35,0)+IF(AW36=12,T36,0)+IF(AW37=12,T37,0)+IF(AW38=12,T38,0)+IF(AW39=12,T39,0)+IF(AW40=12,T40,0)+IF(AW41=12,T41,0)+IF(AW42=12,T42,0)+IF(AW43=12,T43,0)+IF(AW44=12,T44,0)+IF(AW45=12,T45,0)+IF(AW46=12,T46,0)+IF(AW47=12,T47,0)+IF(AW48=12,T48,0)+IF(AW49=12,T49,0)+IF(AW50=12,T50,0)</f>
        <v>#VALUE!</v>
      </c>
      <c r="BH42" s="98" t="e">
        <f>IF(AW31=12,W31,0)+IF(AW32=12,W32,0)+IF(AW33=12,W33,0)+IF(AW34=12,W34,0)+IF(AW35=12,W35,0)+IF(AW36=12,W36,0)+IF(AW37=12,W37,0)+IF(AW38=12,W38,0)+IF(AW39=12,W39,0)+IF(AW40=12,W40,0)+IF(AW41=12,W41,0)+IF(AW42=12,W42,0)+IF(AW43=12,W43,0)+IF(AW44=12,W44,0)+IF(AW45=12,W45,0)+IF(AW46=12,W46,0)+IF(AW47=12,W47,0)+IF(AW48=12,W48,0)+IF(AW49=12,W49,0)+IF(AW50=12,W50,0)</f>
        <v>#VALUE!</v>
      </c>
      <c r="BI42" s="98" t="e">
        <f>IF(AW31=12,Z31,0)+IF(AW32=12,Z32,0)+IF(AW33=12,Z33,0)+IF(AW34=12,Z34,0)+IF(AW35=12,Z35,0)+IF(AW36=12,Z36,0)+IF(AW37=12,Z37,0)+IF(AW38=12,Z38,0)+IF(AW39=12,Z39,0)+IF(AW40=12,Z40,0)+IF(AW41=12,Z41,0)+IF(AW42=12,Z42,0)+IF(AW43=12,Z43,0)+IF(AW44=12,Z44,0)+IF(AW45=12,Z45,0)+IF(AW46=12,Z46,0)+IF(AW47=12,Z47,0)+IF(AW48=12,Z48,0)+IF(AW49=12,Z49,0)+IF(AW50=12,Z50,0)</f>
        <v>#VALUE!</v>
      </c>
      <c r="BJ42" s="98" t="e">
        <f>IF(AW31=12,AD31,0)+IF(AW32=12,AD32,0)+IF(AW33=12,AD33,0)+IF(AW34=12,AD34,0)+IF(AW35=12,AD35,0)+IF(AW36=12,AD36,0)+IF(AW37=12,AD37,0)+IF(AW38=12,AD38,0)+IF(AW39=12,AD39,0)+IF(AW40=12,AD40,0)+IF(AW41=12,AD41,0)+IF(AW42=12,AD42,0)+IF(AW43=12,AD43,0)+IF(AW44=12,AD44,0)+IF(AW45=12,AD45,0)+IF(AW46=12,AD46,0)+IF(AW47=12,AD47,0)+IF(AW48=12,AD48,0)+IF(AW49=12,AD49,0)+IF(AW50=12,AD50,0)</f>
        <v>#VALUE!</v>
      </c>
      <c r="BK42" s="98" t="e">
        <f>IF(AW31=12,AI31,0)+IF(AW32=12,AI32,0)+IF(AW33=12,AI33,0)+IF(AW34=12,AI34,0)+IF(AW35=12,AI35,0)+IF(AW36=12,AI36,0)+IF(AW37=12,AI37,0)+IF(AW38=12,AI38,0)+IF(AW39=12,AI39,0)+IF(AW40=12,AI40,0)+IF(AW41=12,AI41,0)+IF(AW42=12,AI42,0)+IF(AW43=12,AI43,0)+IF(AW44=12,AI44,0)+IF(AW45=12,AI45,0)+IF(AW46=12,AI46,0)+IF(AW47=12,AI47,0)+IF(AW48=12,AI48,0)+IF(AW49=12,AI49,0)+IF(AW50=12,AI50,0)</f>
        <v>#VALUE!</v>
      </c>
      <c r="BL42" s="99" t="e">
        <f>IF(AW31=12,AN31,0)+IF(AW32=12,AN32,0)+IF(AW33=12,AN33,0)+IF(AW34=12,AN34,0)+IF(AW35=12,AN35,0)+IF(AW36=12,AN36,0)+IF(AW37=12,AN37,0)+IF(AW38=12,AN38,0)+IF(AW39=12,AN39,0)+IF(AW40=12,AN40,0)+IF(AW41=12,AN41,0)+IF(AW42=12,AN42,0)+IF(AW43=12,AN43,0)+IF(AW44=12,AN44,0)+IF(AW45=12,AN45,0)+IF(AW46=12,AN46,0)+IF(AW47=12,AN47,0)+IF(AW48=12,AN48,0)+IF(AW49=12,AN49,0)+IF(AW50=12,AN50,0)</f>
        <v>#VALUE!</v>
      </c>
      <c r="BM42" s="98" t="str">
        <f>[2]DB!CX42</f>
        <v>Randers</v>
      </c>
      <c r="BN42" s="98">
        <f>IF(BM42=O10,P10,0)+IF(BM42=O11,P11,0)+IF(BM42=O12,P12,0)+IF(BM42=O13,P13,0)+IF(BM42=O14,P14,0)+IF(BM42=O15,P15,0)+IF(BM42=O16,P16,0)+IF(BM42=O17,P17,0)+IF(BM42=O18,P18,0)+IF(BM42=O19,P19,0)+IF(BM42=O20,P20,0)+IF(BM42=O21,P21,0)+IF(BM42=O22,P22,0)+IF(BM42=O23,P23,0)+IF(BM42=O24,P24,0)+IF(BM42=O25,P25,0)+IF(BM42=O26,P26,0)+IF(BM42=O27,P27,0)+IF(BM42=O28,P28,0)+IF(BM42=O29,P29,0)+IF(BM42=O31,P31,0)+IF(BM42=O32,P32,0)+IF(BM42=O33,P33,0)+IF(BM42=O34,P34,0)+IF(BM42=O35,P35,0)+IF(BM42=O36,P36,0)+IF(BM42=O37,P37,0)+IF(BM42=O38,P38,0)+IF(BM42=O39,P39,0)+IF(BM42=O40,P40,0)+BO42</f>
        <v>47</v>
      </c>
      <c r="BO42" s="98">
        <f>IF(BM42=O41,P41,0)+IF(BM42=O42,P42,0)+IF(BM42=O43,P43,0)+IF(BM42=O44,P44,0)+IF(BM42=O45,P45,0)+IF(BM42=O46,P46,0)+IF(BM42=O47,P47,0)+IF(BM42=O48,P48,0)+IF(BM42=O49,P49,0)+IF(BM42=O50,P50,0)+IF(BM42=O52,P52,0)+IF(BM42=O53,P53,0)+IF(BM42=O54,P54,0)+IF(BM42=O55,P55,0)+IF(BM42=O56,P56,0)+IF(BM42=O57,P57,0)+IF(BM42=O58,P58,0)+IF(BM42=O59,P59,0)+IF(BM42=O60,P60,0)+IF(BM42=O61,P61,0)+IF(BM42=O62,P62,0)+IF(BM42=O63,P63,0)+IF(BM42=O64,P64,0)+IF(BM42=O65,P65,0)+IF(BM42=O66,P66,0)+IF(BM42=O67,P67,0)+IF(BM42=O68,P68,0)+IF(BM42=O69,P69,0)+IF(BM42=O70,P70,0)+IF(BM42=O71,P71,0)</f>
        <v>47</v>
      </c>
      <c r="BP42" s="98">
        <f>[2]DB!DF42</f>
        <v>0</v>
      </c>
      <c r="BQ42" s="98">
        <f>IF(BM42=O10,R10,0)+IF(BM42=O11,R11,0)+IF(BM42=O12,R12,0)+IF(BM42=O13,R13,0)+IF(BM42=O14,R14,0)+IF(BM42=O15,R15,0)+IF(BM42=O16,R16,0)+IF(BM42=O17,R17,0)+IF(BM42=O18,R18,0)+IF(BM42=O19,R19,0)+IF(BM42=O20,R20,0)+IF(BM42=O21,R21,0)+IF(BM42=O22,R22,0)+IF(BM42=O23,R23,0)+IF(BM42=O24,R24,0)+IF(BM42=O25,R25,0)+IF(BM42=O26,R26,0)+IF(BM42=O27,R27,0)+IF(BM42=O28,R28,0)+IF(BM42=O29,R29,0)+IF(BM42=O31,R31,0)+IF(BM42=O32,R32,0)+IF(BM42=O33,R33,0)+IF(BM42=O34,R34,0)+IF(BM42=O35,R35,0)+IF(BM42=O36,R36,0)+IF(BM42=O37,R37,0)+IF(BM42=O38,R38,0)+IF(BM42=O39,R39,0)+IF(BM42=O40,R40,0)+BR42</f>
        <v>0</v>
      </c>
      <c r="BR42" s="98">
        <f>IF(BM42=O41,R41,0)+IF(BM42=O42,R42,0)+IF(BM42=O43,R43,0)+IF(BM42=O44,R44,0)+IF(BM42=O45,R45,0)+IF(BM42=O46,R46,0)+IF(BM42=O47,R47,0)+IF(BM42=O48,R48,0)+IF(BM42=O49,R49,0)+IF(BM42=O50,R50,0)+IF(BM42=O52,R52,0)+IF(BM42=O53,R53,0)+IF(BM42=O54,R54,0)+IF(BM42=O55,R55,0)+IF(BM42=O56,R56,0)+IF(BM42=O57,R57,0)+IF(BM42=O58,R58,0)+IF(BM42=O59,R59,0)+IF(BM42=O60,R60,0)+IF(BM42=O61,R61,0)+IF(BM42=O62,R62,0)+IF(BM42=O63,R63,0)+IF(BM42=O64,R64,0)+IF(BM42=O65,R65,0)+IF(BM42=O66,R66,0)+IF(BM42=O67,R67,0)+IF(BM42=O68,R68,0)+IF(BM42=O69,R69,0)+IF(BM42=O70,R70,0)+IF(BM42=O71,R71,0)</f>
        <v>0</v>
      </c>
      <c r="BS42" s="98">
        <v>0</v>
      </c>
      <c r="BT42" s="98">
        <f>IF(BM42=O10,T10,0)+IF(BM42=O11,T11,0)+IF(BM42=O12,T12,0)+IF(BM42=O13,T13,0)+IF(BM42=O14,T14,0)+IF(BM42=O15,T15,0)+IF(BM42=O16,T16,0)+IF(BM42=O17,T17,0)+IF(BM42=O18,T18,0)+IF(BM42=O19,T19,0)+IF(BM42=O20,T20,0)+IF(BM42=O21,T21,0)+IF(BM42=O22,T22,0)+IF(BM42=O23,T23,0)+IF(BM42=O24,T24,0)+IF(BM42=O25,T25,0)+IF(BM42=O26,T26,0)+IF(BM42=O27,T27,0)+IF(BM42=O28,T28,0)+IF(BM42=O29,T29,0)+IF(BM42=O31,T31,0)+IF(BM42=O32,T32,0)+IF(BM42=O33,T33,0)+IF(BM42=O34,T34,0)+IF(BM42=O35,T35,0)+IF(BM42=O36,T36,0)+IF(BM42=O37,T37,0)+IF(BM42=O38,T38,0)+IF(BM42=O39,T39,0)+IF(BM42=O40,T40,0)+BU42</f>
        <v>0</v>
      </c>
      <c r="BU42" s="98">
        <f>IF(BM42=O41,T41,0)+IF(BM42=O42,T42,0)+IF(BM42=O43,T43,0)+IF(BM42=O44,T44,0)+IF(BM42=O45,T45,0)+IF(BM42=O46,T46,0)+IF(BM42=O47,T47,0)+IF(BM42=O48,T48,0)+IF(BM42=O49,T49,0)+IF(BM42=O50,T50,0)+IF(BM42=O52,T52,0)+IF(BM42=O53,T53,0)+IF(BM42=O54,T54,0)+IF(BM42=O55,T55,0)+IF(BM42=O56,T56,0)+IF(BM42=O57,T57,0)+IF(BM42=O58,T58,0)+IF(BM42=O59,T59,0)+IF(BM42=O60,T60,0)+IF(BM42=O61,T61,0)+IF(BM42=O62,T62,0)+IF(BM42=O63,T63,0)+IF(BM42=O64,T64,0)+IF(BM42=O65,T65,0)+IF(BM42=O66,T66,0)+IF(BM42=O67,T67,0)+IF(BM42=O68,T68,0)+IF(BM42=O69,T69,0)+IF(BM42=O70,T70,0)+IF(BM42=O71,T71,0)</f>
        <v>0</v>
      </c>
      <c r="BV42" s="98">
        <f>[2]DB!DJ42</f>
        <v>0</v>
      </c>
      <c r="BW42" s="98" t="e">
        <f>IF(AND(BQ42=0,BT42=0),IF(BM42=O10,AY10,0)+IF(BM42=O11,AY11,0)+IF(BM42=O12,AY12,0)+IF(BM42=O13,AY13,0)+IF(BM42=O14,AY14,0)+IF(BM42=O15,AY15,0)+IF(BM42=O16,AY16,0)+IF(BM42=O17,AY17,0)+IF(BM42=O18,AY18,0)+IF(BM42=O19,AY19,0)+IF(BM42=O20,AY20,0)+IF(BM42=O21,AY21,0)+IF(BM42=O22,AY22,0)+IF(BM42=O23,AY23,0)+IF(BM42=O24,AY24,0)+IF(BM42=O25,AY25,0)+IF(BM42=O26,AY26,0)+IF(BM42=O27,AY27,0)+IF(BM42=O28,AY28,0)+IF(BM42=O29,AY29,0)+IF(BM42=O31,AY31,0)+IF(BM42=O32,AY32,0)+IF(BM42=O33,AY33,0)+IF(BM42=O34,AY34,0)+IF(BM42=O35,AY35,0)+IF(BM42=O36,AY36,0)+IF(BM42=O37,AY37,0)+IF(BM42=O38,AY38,0)+IF(BM42=O39,AY39,0)+IF(BM42=O40,AY40,0)+BX42,0)</f>
        <v>#VALUE!</v>
      </c>
      <c r="BX42" s="98" t="e">
        <f>IF(BM42=O41,AY41,0)+IF(BM42=O42,AY42,0)+IF(BM42=O43,AY43,0)+IF(BM42=O44,AY44,0)+IF(BM42=O45,AY45,0)+IF(BM42=O46,AY46,0)+IF(BM42=O47,AY47,0)+IF(BM42=O48,AY48,0)+IF(BM42=O49,AY49,0)+IF(BM42=O50,AY50,0)+IF(BM42=O52,AY52,0)+IF(BM42=O53,AY53,0)+IF(BM42=O54,AY54,0)+IF(BM42=O55,AY55,0)+IF(BM42=O56,AY56,0)+IF(BM42=O57,AY57,0)+IF(BM42=O58,AY58,0)+IF(BM42=O59,AY59,0)+IF(BM42=O60,AY60,0)+IF(BM42=O61,AY61,0)+IF(BM42=O62,AY62,0)+IF(BM42=O63,AY63,0)+IF(BM42=O64,AY64,0)+IF(BM42=O65,AY65,0)+IF(BM42=O66,AY66,0)+IF(BM42=O67,AY67,0)+IF(BM42=O68,AY68,0)+IF(BM42=O69,AY69,0)+IF(BM42=O70,AY70,0)+IF(BM42=O71,AY71,0)</f>
        <v>#VALUE!</v>
      </c>
      <c r="BY42" s="98">
        <f>[2]DB!DL42</f>
        <v>0</v>
      </c>
      <c r="BZ42" s="98" t="e">
        <f t="shared" ref="BZ42:BZ69" si="25">IF(BW42=10,BY42+1,BY42)</f>
        <v>#VALUE!</v>
      </c>
      <c r="CA42" s="98">
        <f>[2]DB!DN42</f>
        <v>1</v>
      </c>
      <c r="CB42" s="98" t="e">
        <f t="shared" ref="CB42:CB69" si="26">IF(BW42=5,CA42+1,CA42)</f>
        <v>#VALUE!</v>
      </c>
      <c r="CC42" s="98">
        <f>[2]DB!DP42</f>
        <v>0</v>
      </c>
      <c r="CD42" s="98" t="e">
        <f t="shared" ref="CD42:CD69" si="27">IF(BW42=4,CC42+1,CC42)</f>
        <v>#VALUE!</v>
      </c>
      <c r="CE42" s="98">
        <f>[2]DB!DR42</f>
        <v>1</v>
      </c>
      <c r="CF42" s="98" t="e">
        <f t="shared" ref="CF42:CF69" si="28">IF(BW42=3,CE42+1,CE42)</f>
        <v>#VALUE!</v>
      </c>
      <c r="CG42" s="98">
        <f>[2]DB!DT42</f>
        <v>0</v>
      </c>
      <c r="CH42" s="98" t="e">
        <f t="shared" ref="CH42:CH69" si="29">IF(BW42=2,CG42+1,CG42)</f>
        <v>#VALUE!</v>
      </c>
      <c r="CI42" s="98">
        <f>[2]DB!DV42</f>
        <v>8</v>
      </c>
      <c r="CJ42" s="98" t="e">
        <f t="shared" si="17"/>
        <v>#VALUE!</v>
      </c>
      <c r="CK42" s="98" t="e">
        <f t="shared" si="18"/>
        <v>#VALUE!</v>
      </c>
      <c r="CL42" s="98" t="e">
        <f>RANK(CJ42,CJ10:CJ69,0)</f>
        <v>#VALUE!</v>
      </c>
      <c r="CM42" s="98" t="e">
        <f>IF(AND(CL42=CL10,CK42&lt;CK10),1,0)+IF(AND(CL42=CL11,CK42&lt;CK11),1,0)+IF(AND(CL42=CL12,CK42&lt;CK12),1,0)+IF(AND(CL42=CL13,CK42&lt;CK13),1,0)+IF(AND(CL42=CL14,CK42&lt;CK14),1,0)+IF(AND(CL42=CL15,CK42&lt;CK15),1,0)+IF(AND(CL42=CL16,CK42&lt;CK16),1,0)+IF(AND(CL42=CL17,CK42&lt;CK17),1,0)+IF(AND(CL42=CL18,CK42&lt;CK18),1,0)+IF(AND(CL42=CL19,CK42&lt;CK19),1,0)+IF(AND(CL42=CL20,CK42&lt;CK20),1,0)+IF(AND(CL42=CL21,CK42&lt;CK21),1,0)+IF(AND(CL42=CL22,CK42&lt;CK22),1,0)+IF(AND(CL42=CL23,CK42&lt;CK23),1,0)+IF(AND(CL42=CL24,CK42&lt;CK24),1,0)+IF(AND(CL42=CL25,CK42&lt;CK25),1,0)+IF(AND(CL42=CL26,CK42&lt;CK26),1,0)+IF(AND(CL42=CL27,CK42&lt;CK27),1,0)+IF(AND(CL42=CL28,CK42&lt;CK28),1,0)+IF(AND(CL42=CL29,CK42&lt;CK29),1,0)+CN42+CO42</f>
        <v>#VALUE!</v>
      </c>
      <c r="CN42" s="98" t="e">
        <f>IF(AND(CL42=CL30,CK42&lt;CK30),1,0)+IF(AND(CL42=CL31,CK42&lt;CK31),1,0)+IF(AND(CL42=CL32,CK42&lt;CK32),1,0)+IF(AND(CL42=CL33,CK42&lt;CK33),1,0)+IF(AND(CL42=CL34,CK42&lt;CK34),1,0)+IF(AND(CL42=CL35,CK42&lt;CK35),1,0)+IF(AND(CL42=CL36,CK42&lt;CK36),1,0)+IF(AND(CL42=CL37,CK42&lt;CK37),1,0)+IF(AND(CL42=CL38,CK42&lt;CK38),1,0)+IF(AND(CL42=CL39,CK42&lt;CK39),1,0)+IF(AND(CL42=CL40,CK42&lt;CK40),1,0)+IF(AND(CL42=CL41,CK42&lt;CK41),1,0)+IF(AND(CL42=CL42,CK42&lt;CK42),1,0)+IF(AND(CL42=CL43,CK42&lt;CK43),1,0)+IF(AND(CL42=CL44,CK42&lt;CK44),1,0)+IF(AND(CL42=CL45,CK42&lt;CK45),1,0)+IF(AND(CL42=CL46,CK42&lt;CK46),1,0)+IF(AND(CL42=CL47,CK42&lt;CK47),1,0)+IF(AND(CL42=CL48,CK42&lt;CK48),1,0)+IF(AND(CL42=CL49,CK42&lt;CK49),1,0)</f>
        <v>#VALUE!</v>
      </c>
      <c r="CO42" s="98" t="e">
        <f>IF(AND(CL42=CL50,CK42&lt;CK50),1,0)+IF(AND(CL42=CL51,CK42&lt;CK51),1,0)+IF(AND(CL42=CL52,CK42&lt;CK52),1,0)+IF(AND(CL42=CL53,CK42&lt;CK53),1,0)+IF(AND(CL42=CL54,CK42&lt;CK54),1,0)+IF(AND(CL42=CL55,CK42&lt;CK55),1,0)+IF(AND(CL42=CL56,CK42&lt;CK56),1,0)+IF(AND(CL42=CL57,CK42&lt;CK57),1,0)+IF(AND(CL42=CL58,CK42&lt;CK58),1,0)+IF(AND(CL42=CL59,CK42&lt;CK59),1,0)+IF(AND(CL42=CL60,CK42&lt;CK60),1,0)+IF(AND(CL42=CL61,CK42&lt;CK61),1,0)+IF(AND(CL42=CL62,CK42&lt;CK62),1,0)+IF(AND(CL42=CL63,CK42&lt;CK63),1,0)+IF(AND(CL42=CL64,CK42&lt;CK64),1,0)+IF(AND(CL42=CL65,CK42&lt;CK65),1,0)+IF(AND(CL42=CL66,CK42&lt;CK66),1,0)+IF(AND(CL42=CL67,CK42&lt;CK67),1,0)+IF(AND(CL42=CL68,CK42&lt;CK68),1,0)+IF(AND(CL42=CL69,CK42&lt;CK69),1,0)</f>
        <v>#VALUE!</v>
      </c>
      <c r="CP42" s="98">
        <f>[2]DB!CV42</f>
        <v>33</v>
      </c>
      <c r="CQ42" s="98" t="e">
        <f t="shared" ref="CQ42:CQ69" si="30">CL42+CM42</f>
        <v>#VALUE!</v>
      </c>
      <c r="CR42" s="98" t="e">
        <f t="shared" si="19"/>
        <v>#VALUE!</v>
      </c>
      <c r="CS42" s="98" t="e">
        <f>IF(AND(CQ42=CQ10,BN42&gt;BN10),1,0)+IF(AND(CQ42=CQ11,BN42&gt;BN11),1,0)+IF(AND(CQ42=CQ12,BN42&gt;BN12),1,0)+IF(AND(CQ42=CQ13,BN42&gt;BN13),1,0)+IF(AND(CQ42=CQ14,BN42&gt;BN14),1,0)+IF(AND(CQ42=CQ15,BN42&gt;BN15),1,0)+IF(AND(CQ42=CQ16,BN42&gt;BN16),1,0)+IF(AND(CQ42=CQ17,BN42&gt;BN17),1,0)+IF(AND(CQ42=CQ18,BN42&gt;BN18),1,0)+IF(AND(CQ42=CQ19,BN42&gt;BN19),1,0)+IF(AND(CQ42=CQ20,BN42&gt;BN20),1,0)+IF(AND(CQ42=CQ21,BN42&gt;BN21),1,0)+IF(AND(CQ42=CQ22,BN42&gt;BN22),1,0)+IF(AND(CQ42=CQ23,BN42&gt;BN23),1,0)+IF(AND(CQ42=CQ24,BN42&gt;BN24),1,0)+IF(AND(CQ42=CQ25,BN42&gt;BN25),1,0)+IF(AND(CQ42=CQ26,BN42&gt;BN26),1,0)+IF(AND(CQ42=CQ27,BN42&gt;BN27),1,0)+IF(AND(CQ42=CQ28,BN42&gt;BN28),1,0)+IF(AND(CQ42=CQ29,BN42&gt;BN29),1,0)+CT42+CU42</f>
        <v>#VALUE!</v>
      </c>
      <c r="CT42" s="98" t="e">
        <f>IF(AND(CQ42=CQ30,BN42&gt;BN30),1,0)+IF(AND(CQ42=CQ31,BN42&gt;BN31),1,0)+IF(AND(CQ42=CQ32,BN42&gt;BN32),1,0)+IF(AND(CQ42=CQ33,BN42&gt;BN33),1,0)+IF(AND(CQ42=CQ34,BN42&gt;BN34),1,0)+IF(AND(CQ42=CQ35,BN42&gt;BN35),1,0)+IF(AND(CQ42=CQ36,BN42&gt;BN36),1,0)+IF(AND(CQ42=CQ37,BN42&gt;BN37),1,0)+IF(AND(CQ42=CQ38,BN42&gt;BN38),1,0)+IF(AND(CQ42=CQ39,BN42&gt;BN39),1,0)+IF(AND(CQ42=CQ40,BN42&gt;BN40),1,0)+IF(AND(CQ42=CQ41,BN42&gt;BN41),1,0)+IF(AND(CQ42=CQ42,BN42&gt;BN42),1,0)+IF(AND(CQ42=CQ43,BN42&gt;BN43),1,0)+IF(AND(CQ42=CQ44,BN42&gt;BN44),1,0)+IF(AND(CQ42=CQ45,BN42&gt;BN45),1,0)+IF(AND(CQ42=CQ46,BN42&gt;BN46),1,0)+IF(AND(CQ42=CQ47,BN42&gt;BN47),1,0)+IF(AND(CQ42=CQ48,BN42&gt;BN48),1,0)+IF(AND(CQ42=CQ49,BN42&gt;BN49),1,0)</f>
        <v>#VALUE!</v>
      </c>
      <c r="CU42" s="99" t="e">
        <f>IF(AND(CQ42=CQ50,BN42&gt;BN50),1,0)+IF(AND(CQ42=CQ51,BN42&gt;BN51),1,0)+IF(AND(CQ42=CQ52,BN42&gt;BN52),1,0)+IF(AND(CQ42=CQ53,BN42&gt;BN53),1,0)+IF(AND(CQ42=CQ54,BN42&gt;BN54),1,0)+IF(AND(CQ42=CQ55,BN42&gt;BN55),1,0)+IF(AND(CQ42=CQ56,BN42&gt;BN56),1,0)+IF(AND(CQ42=CQ57,BN42&gt;BN57),1,0)+IF(AND(CQ42=CQ58,BN42&gt;BN58),1,0)+IF(AND(CQ42=CQ59,BN42&gt;BN59),1,0)+IF(AND(CQ42=CQ60,BN42&gt;BN60),1,0)+IF(AND(CQ42=CQ61,BN42&gt;BN61),1,0)+IF(AND(CQ42=CQ62,BN42&gt;BN62),1,0)+IF(AND(CQ42=CQ63,BN42&gt;BN63),1,0)+IF(AND(CQ42=CQ64,BN42&gt;BN64),1,0)+IF(AND(CQ42=CQ65,BN42&gt;BN65),1,0)+IF(AND(CQ42=CQ66,BN42&gt;BN66),1,0)+IF(AND(CQ42=CQ67,BN42&gt;BN67),1,0)+IF(AND(CQ42=CQ68,BN42&gt;BN68),1,0)+IF(AND(CQ42=CQ69,BN42&gt;BN69),1,0)</f>
        <v>#VALUE!</v>
      </c>
      <c r="CV42" s="100" t="e">
        <f>IF(CR10=33,CQ10,0)+IF(CR11=33,CQ11,0)+IF(CR12=33,CQ12,0)+IF(CR13=33,CQ13,0)+IF(CR14=33,CQ14,0)+IF(CR15=33,CQ15,0)+IF(CR16=33,CQ16,0)+IF(CR17=33,CQ17,0)+IF(CR18=33,CQ18,0)+IF(CR19=33,CQ19,0)+IF(CR20=33,CQ20,0)+IF(CR21=33,CQ21,0)+IF(CR22=33,CQ22,0)+IF(CR23=33,CQ23,0)+IF(CR24=33,CQ24,0)+IF(CR25=33,CQ25,0)+IF(CR26=33,CQ26,0)+IF(CR27=33,CQ27,0)+IF(CR28=33,CQ28,0)+IF(CR29=33,CQ29,0)+IF(CR30=33,CQ30,0)+IF(CR31=33,CQ31,0)+IF(CR32=33,CQ32,0)+IF(CR33=33,CQ33,0)+IF(CR34=33,CQ34,0)+IF(CR35=33,CQ35,0)+IF(CR36=33,CQ36,0)+IF(CR37=33,CQ37,0)+IF(CR38=33,CQ38,0)+IF(CR39=33,CQ39,0)+CW42</f>
        <v>#VALUE!</v>
      </c>
      <c r="CW42" s="98" t="e">
        <f>IF(CR40=33,CQ40,0)+IF(CR41=33,CQ41,0)+IF(CR42=33,CQ42,0)+IF(CR43=33,CQ43,0)+IF(CR44=33,CQ44,0)+IF(CR45=33,CQ45,0)+IF(CR46=33,CQ46,0)+IF(CR47=33,CQ47,0)+IF(CR48=33,CQ48,0)+IF(CR49=33,CQ49,0)+IF(CR50=33,CQ50,0)+IF(CR51=33,CQ51,0)+IF(CR52=33,CQ52,0)+IF(CR53=33,CQ53,0)+IF(CR54=33,CQ54,0)+IF(CR55=33,CQ55,0)+IF(CR56=33,CQ56,0)+IF(CR57=33,CQ57,0)+IF(CR58=33,CQ58,0)+IF(CR59=33,CQ59,0)+IF(CR60=33,CQ60,0)+IF(CR61=33,CQ61,0)+IF(CR62=33,CQ62,0)+IF(CR63=33,CQ63,0)+IF(CR64=33,CQ64,0)+IF(CR65=33,CQ65,0)+IF(CR66=33,CQ66,0)+IF(CR67=33,CQ67,0)+IF(CR68=33,CQ68,0)+IF(CR69=33,CQ69,0)</f>
        <v>#VALUE!</v>
      </c>
      <c r="CX42" s="98" t="e">
        <f>IF(CR10=33,BM10,IF(CR11=33,BM11,IF(CR12=33,BM12,IF(CR13=33,BM13,IF(CR14=33,BM14,IF(CR15=33,BM15,IF(CR16=33,BM16,IF(CR17=33,BM17,CY42))))))))</f>
        <v>#VALUE!</v>
      </c>
      <c r="CY42" s="98" t="e">
        <f>IF(CR18=33,BM18,IF(CR19=33,BM19,IF(CR20=33,BM20,IF(CR21=33,BM21,IF(CR22=33,BM22,IF(CR23=33,BM23,IF(CR24=33,BM24,IF(CR25=33,BM25,CZ42))))))))</f>
        <v>#VALUE!</v>
      </c>
      <c r="CZ42" s="98" t="e">
        <f>IF(CR26=33,BM26,IF(CR27=33,BM27,IF(CR28=33,BM28,IF(CR29=33,BM29,IF(CR30=33,BM30,IF(CR31=33,BM31,IF(CR32=33,BM32,IF(CR33=33,BM33,DA42))))))))</f>
        <v>#VALUE!</v>
      </c>
      <c r="DA42" s="98" t="e">
        <f>IF(CR34=33,BM34,IF(CR35=33,BM35,IF(CR36=33,BM36,IF(CR37=33,BM37,IF(CR38=33,BM38,IF(CR39=33,BM39,IF(CR40=33,BM40,IF(CR41=33,BM41,DB42))))))))</f>
        <v>#VALUE!</v>
      </c>
      <c r="DB42" s="98" t="e">
        <f>IF(CR42=33,BM42,IF(CR43=33,BM43,IF(CR44=33,BM44,IF(CR45=33,BM45,IF(CR46=33,BM46,IF(CR47=33,BM47,IF(CR48=33,BM48,IF(CR49=33,BM49,DC42))))))))</f>
        <v>#VALUE!</v>
      </c>
      <c r="DC42" s="98" t="e">
        <f>IF(CR50=33,BM50,IF(CR51=33,BM51,IF(CR52=33,BM52,IF(CR53=33,BM53,IF(CR54=33,BM54,IF(CR55=33,BM55,IF(CR56=33,BM56,IF(CR57=33,BM57,DD42))))))))</f>
        <v>#VALUE!</v>
      </c>
      <c r="DD42" s="98" t="e">
        <f>IF(CR58=33,BM58,IF(CR59=33,BM59,IF(CR60=33,BM60,IF(CR61=33,BM61,IF(CR62=33,BM62,IF(CR63=33,BM63,IF(CR64=33,BM64,IF(CR65=33,BM65,DE42))))))))</f>
        <v>#VALUE!</v>
      </c>
      <c r="DE42" s="98" t="e">
        <f>IF(CR66=33,BM66,IF(CR67=33,BM67,IF(CR68=33,BM68,BM69)))</f>
        <v>#VALUE!</v>
      </c>
      <c r="DF42" s="98" t="e">
        <f>IF(CR10=33,BQ10,0)+IF(CR11=33,BQ11,0)+IF(CR12=33,BQ12,0)+IF(CR13=33,BQ13,0)+IF(CR14=33,BQ14,0)+IF(CR15=33,BQ15,0)+IF(CR16=33,BQ16,0)+IF(CR17=33,BQ17,0)+IF(CR18=33,BQ18,0)+IF(CR19=33,BQ19,0)+IF(CR20=33,BQ20,0)+IF(CR21=33,BQ21,0)+IF(CR22=33,BQ22,0)+IF(CR23=33,BQ23,0)+IF(CR24=33,BQ24,0)+IF(CR25=33,BQ25,0)+IF(CR26=33,BQ26,0)+IF(CR27=33,BQ27,0)+IF(CR28=33,BQ28,0)+IF(CR29=33,BQ29,0)+IF(CR30=33,BQ30,0)+IF(CR31=33,BQ31,0)+IF(CR32=33,BQ32,0)+IF(CR33=33,BQ33,0)+IF(CR34=33,BQ34,0)+IF(CR35=33,BQ35,0)+IF(CR36=33,BQ36,0)+IF(CR37=33,BQ37,0)+IF(CR38=33,BQ38,0)+IF(CR39=33,BQ39,0)+DG42</f>
        <v>#VALUE!</v>
      </c>
      <c r="DG42" s="98" t="e">
        <f>IF(CR40=33,BQ40,0)+IF(CR41=33,BQ41,0)+IF(CR42=33,BQ42,0)+IF(CR43=33,BQ43,0)+IF(CR44=33,BQ44,0)+IF(CR45=33,BQ45,0)+IF(CR46=33,BQ46,0)+IF(CR47=33,BQ47,0)+IF(CR48=33,BQ48,0)+IF(CR49=33,BQ49,0)+IF(CR50=33,BQ50,0)+IF(CR51=33,BQ51,0)+IF(CR52=33,BQ52,0)+IF(CR53=33,BQ53,0)+IF(CR54=33,BQ54,0)+IF(CR55=33,BQ55,0)+IF(CR56=33,BQ56,0)+IF(CR57=33,BQ57,0)+IF(CR58=33,BQ58,0)+IF(CR59=33,BQ59,0)+IF(CR60=33,BQ60,0)+IF(CR61=33,BQ61,0)+IF(CR62=33,BQ62,0)+IF(CR63=33,BQ63,0)+IF(CR64=33,BQ64,0)+IF(CR65=33,BQ65,0)+IF(CR66=33,BQ66,0)+IF(CR67=33,BQ67,0)+IF(CR68=33,BQ68,0)+IF(CR69=33,BQ69,0)</f>
        <v>#VALUE!</v>
      </c>
      <c r="DH42" s="98" t="e">
        <f>IF(CR10=33,BT10,0)+IF(CR11=33,BT11,0)+IF(CR12=33,BT12,0)+IF(CR13=33,BT13,0)+IF(CR14=33,BT14,0)+IF(CR15=33,BT15,0)+IF(CR16=33,BT16,0)+IF(CR17=33,BT17,0)+IF(CR18=33,BT18,0)+IF(CR19=33,BT19,0)+IF(CR20=33,BT20,0)+IF(CR21=33,BT21,0)+IF(CR22=33,BT22,0)+IF(CR23=33,BT23,0)+IF(CR24=33,BT24,0)+IF(CR25=33,BT25,0)+IF(CR26=33,BT26,0)+IF(CR27=33,BT27,0)+IF(CR28=33,BT28,0)+IF(CR29=33,BT29,0)+IF(CR30=33,BT30,0)+IF(CR31=33,BT31,0)+IF(CR32=33,BT32,0)+IF(CR33=33,BT33,0)+IF(CR34=33,BT34,0)+IF(CR35=33,BT35,0)+IF(CR36=33,BT36,0)+IF(CR37=33,BT37,0)+IF(CR38=33,BT38,0)+IF(CR39=33,BT39,0)+DI42</f>
        <v>#VALUE!</v>
      </c>
      <c r="DI42" s="98" t="e">
        <f>IF(CR40=33,BT40,0)+IF(CR41=33,BT41,0)+IF(CR42=33,BT42,0)+IF(CR43=33,BT43,0)+IF(CR44=33,BT44,0)+IF(CR45=33,BT45,0)+IF(CR46=33,BT46,0)+IF(CR47=33,BT47,0)+IF(CR48=33,BT48,0)+IF(CR49=33,BT49,0)+IF(CR50=33,BT50,0)+IF(CR51=33,BT51,0)+IF(CR52=33,BT52,0)+IF(CR53=33,BT53,0)+IF(CR54=33,BT54,0)+IF(CR55=33,BT55,0)+IF(CR56=33,BT56,0)+IF(CR57=33,BT57,0)+IF(CR58=33,BT58,0)+IF(CR59=33,BT59,0)+IF(CR60=33,BT60,0)+IF(CR61=33,BT61,0)+IF(CR62=33,BT62,0)+IF(CR63=33,BT63,0)+IF(CR64=33,BT64,0)+IF(CR65=33,BT65,0)+IF(CR66=33,BT66,0)+IF(CR67=33,BT67,0)+IF(CR68=33,BT68,0)+IF(CR69=33,BT69,0)</f>
        <v>#VALUE!</v>
      </c>
      <c r="DJ42" s="98" t="e">
        <f>IF(CR10=33,BW10,0)+IF(CR11=33,BW11,0)+IF(CR12=33,BW12,0)+IF(CR13=33,BW13,0)+IF(CR14=33,BW14,0)+IF(CR15=33,BW15,0)+IF(CR16=33,BW16,0)+IF(CR17=33,BW17,0)+IF(CR18=33,BW18,0)+IF(CR19=33,BW19,0)+IF(CR20=33,BW20,0)+IF(CR21=33,BW21,0)+IF(CR22=33,BW22,0)+IF(CR23=33,BW23,0)+IF(CR24=33,BW24,0)+IF(CR25=33,BW25,0)+IF(CR26=33,BW26,0)+IF(CR27=33,BW27,0)+IF(CR28=33,BW28,0)+IF(CR29=33,BW29,0)+IF(CR30=33,BW30,0)+IF(CR31=33,BW31,0)+IF(CR32=33,BW32,0)+IF(CR33=33,BW33,0)+IF(CR34=33,BW34,0)+IF(CR35=33,BW35,0)+IF(CR36=33,BW36,0)+IF(CR37=33,BW37,0)+IF(CR38=33,BW38,0)+IF(CR39=33,BW39,0)+DK42</f>
        <v>#VALUE!</v>
      </c>
      <c r="DK42" s="98" t="e">
        <f>IF(CR40=33,BW40,0)+IF(CR41=33,BW41,0)+IF(CR42=33,BW42,0)+IF(CR43=33,BW43,0)+IF(CR44=33,BW44,0)+IF(CR45=33,BW45,0)+IF(CR46=33,BW46,0)+IF(CR47=33,BW47,0)+IF(CR48=33,BW48,0)+IF(CR49=33,BW49,0)+IF(CR50=33,BW50,0)+IF(CR51=33,BW51,0)+IF(CR52=33,BW52,0)+IF(CR53=33,BW53,0)+IF(CR54=33,BW54,0)+IF(CR55=33,BW55,0)+IF(CR56=33,BW56,0)+IF(CR57=33,BW57,0)+IF(CR58=33,BW58,0)+IF(CR59=33,BW59,0)+IF(CR60=33,BW60,0)+IF(CR61=33,BW61,0)+IF(CR62=33,BW62,0)+IF(CR63=33,BW63,0)+IF(CR64=33,BW64,0)+IF(CR65=33,BW65,0)+IF(CR66=33,BW66,0)+IF(CR67=33,BW67,0)+IF(CR68=33,BW68,0)+IF(CR69=33,BW69,0)</f>
        <v>#VALUE!</v>
      </c>
      <c r="DL42" s="98" t="e">
        <f>IF(CR10=33,BZ10,0)+IF(CR11=33,BZ11,0)+IF(CR12=33,BZ12,0)+IF(CR13=33,BZ13,0)+IF(CR14=33,BZ14,0)+IF(CR15=33,BZ15,0)+IF(CR16=33,BZ16,0)+IF(CR17=33,BZ17,0)+IF(CR18=33,BZ18,0)+IF(CR19=33,BZ19,0)+IF(CR20=33,BZ20,0)+IF(CR21=33,BZ21,0)+IF(CR22=33,BZ22,0)+IF(CR23=33,BZ23,0)+IF(CR24=33,BZ24,0)+IF(CR25=33,BZ25,0)+IF(CR26=33,BZ26,0)+IF(CR27=33,BZ27,0)+IF(CR28=33,BZ28,0)+IF(CR29=33,BZ29,0)+IF(CR30=33,BZ30,0)+IF(CR31=33,BZ31,0)+IF(CR32=33,BZ32,0)+IF(CR33=33,BZ33,0)+IF(CR34=33,BZ34,0)+IF(CR35=33,BZ35,0)+IF(CR36=33,BZ36,0)+IF(CR37=33,BZ37,0)+IF(CR38=33,BZ38,0)+IF(CR39=33,BZ39,0)+DM42</f>
        <v>#VALUE!</v>
      </c>
      <c r="DM42" s="98" t="e">
        <f>IF(CR40=33,BZ40,0)+IF(CR41=33,BZ41,0)+IF(CR42=33,BZ42,0)+IF(CR43=33,BZ43,0)+IF(CR44=33,BZ44,0)+IF(CR45=33,BZ45,0)+IF(CR46=33,BZ46,0)+IF(CR47=33,BZ47,0)+IF(CR48=33,BZ48,0)+IF(CR49=33,BZ49,0)+IF(CR50=33,BZ50,0)+IF(CR51=33,BZ51,0)+IF(CR52=33,BZ52,0)+IF(CR53=33,BZ53,0)+IF(CR54=33,BZ54,0)+IF(CR55=33,BZ55,0)+IF(CR56=33,BZ56,0)+IF(CR57=33,BZ57,0)+IF(CR58=33,BZ58,0)+IF(CR59=33,BZ59,0)+IF(CR60=33,BZ60,0)+IF(CR61=33,BZ61,0)+IF(CR62=33,BZ62,0)+IF(CR63=33,BZ63,0)+IF(CR64=33,BZ64,0)+IF(CR65=33,BZ65,0)+IF(CR66=33,BZ66,0)+IF(CR67=33,BZ67,0)+IF(CR68=33,BZ68,0)+IF(CR69=33,BZ69,0)</f>
        <v>#VALUE!</v>
      </c>
      <c r="DN42" s="98" t="e">
        <f>IF(CR10=33,CB10,0)+IF(CR11=33,CB11,0)+IF(CR12=33,CB12,0)+IF(CR13=33,CB13,0)+IF(CR14=33,CB14,0)+IF(CR15=33,CB15,0)+IF(CR16=33,CB16,0)+IF(CR17=33,CB17,0)+IF(CR18=33,CB18,0)+IF(CR19=33,CB19,0)+IF(CR20=33,CB20,0)+IF(CR21=33,CB21,0)+IF(CR22=33,CB22,0)+IF(CR23=33,CB23,0)+IF(CR24=33,CB24,0)+IF(CR25=33,CB25,0)+IF(CR26=33,CB26,0)+IF(CR27=33,CB27,0)+IF(CR28=33,CB28,0)+IF(CR29=33,CB29,0)+IF(CR30=33,CB30,0)+IF(CR31=33,CB31,0)+IF(CR32=33,CB32,0)+IF(CR33=33,CB33,0)+IF(CR34=33,CB34,0)+IF(CR35=33,CB35,0)+IF(CR36=33,CB36,0)+IF(CR37=33,CB37,0)+IF(CR38=33,CB38,0)+IF(CR39=33,CB39,0)+DO42</f>
        <v>#VALUE!</v>
      </c>
      <c r="DO42" s="98" t="e">
        <f>IF(CR40=33,CB40,0)+IF(CR41=33,CB41,0)+IF(CR42=33,CB42,0)+IF(CR43=33,CB43,0)+IF(CR44=33,CB44,0)+IF(CR45=33,CB45,0)+IF(CR46=33,CB46,0)+IF(CR47=33,CB47,0)+IF(CR48=33,CB48,0)+IF(CR49=33,CB49,0)+IF(CR50=33,CB50,0)+IF(CR51=33,CB51,0)+IF(CR52=33,CB52,0)+IF(CR53=33,CB53,0)+IF(CR54=33,CB54,0)+IF(CR55=33,CB55,0)+IF(CR56=33,CB56,0)+IF(CR57=33,CB57,0)+IF(CR58=33,CB58,0)+IF(CR59=33,CB59,0)+IF(CR60=33,CB60,0)+IF(CR61=33,CB61,0)+IF(CR62=33,CB62,0)+IF(CR63=33,CB63,0)+IF(CR64=33,CB64,0)+IF(CR65=33,CB65,0)+IF(CR66=33,CB66,0)+IF(CR67=33,CB67,0)+IF(CR68=33,CB68,0)+IF(CR69=33,CB69,0)</f>
        <v>#VALUE!</v>
      </c>
      <c r="DP42" s="98" t="e">
        <f>IF(CR10=33,CD10,0)+IF(CR11=33,CD11,0)+IF(CR12=33,CD12,0)+IF(CR13=33,CD13,0)+IF(CR14=33,CD14,0)+IF(CR15=33,CD15,0)+IF(CR16=33,CD16,0)+IF(CR17=33,CD17,0)+IF(CR18=33,CD18,0)+IF(CR19=33,CD19,0)+IF(CR20=33,CD20,0)+IF(CR21=33,CD21,0)+IF(CR22=33,CD22,0)+IF(CR23=33,CD23,0)+IF(CR24=33,CD24,0)+IF(CR25=33,CD25,0)+IF(CR26=33,CD26,0)+IF(CR27=33,CD27,0)+IF(CR28=33,CD28,0)+IF(CR29=33,CD29,0)+IF(CR30=33,CD30,0)+IF(CR31=33,CD31,0)+IF(CR32=33,CD32,0)+IF(CR33=33,CD33,0)+IF(CR34=33,CD34,0)+IF(CR35=33,CD35,0)+IF(CR36=33,CD36,0)+IF(CR37=33,CD37,0)+IF(CR38=33,CD38,0)+IF(CR39=33,CD39,0)+DQ42</f>
        <v>#VALUE!</v>
      </c>
      <c r="DQ42" s="98" t="e">
        <f>IF(CR40=33,CD40,0)+IF(CR41=33,CD41,0)+IF(CR42=33,CD42,0)+IF(CR43=33,CD43,0)+IF(CR44=33,CD44,0)+IF(CR45=33,CD45,0)+IF(CR46=33,CD46,0)+IF(CR47=33,CD47,0)+IF(CR48=33,CD48,0)+IF(CR49=33,CD49,0)+IF(CR50=33,CD50,0)+IF(CR51=33,CD51,0)+IF(CR52=33,CD52,0)+IF(CR53=33,CD53,0)+IF(CR54=33,CD54,0)+IF(CR55=33,CD55,0)+IF(CR56=33,CD56,0)+IF(CR57=33,CD57,0)+IF(CR58=33,CD58,0)+IF(CR59=33,CD59,0)+IF(CR60=33,CD60,0)+IF(CR61=33,CD61,0)+IF(CR62=33,CD62,0)+IF(CR63=33,CD63,0)+IF(CR64=33,CD64,0)+IF(CR65=33,CD65,0)+IF(CR66=33,CD66,0)+IF(CR67=33,CD67,0)+IF(CR68=33,CD68,0)+IF(CR69=33,CD69,0)</f>
        <v>#VALUE!</v>
      </c>
      <c r="DR42" s="98" t="e">
        <f>IF(CR10=33,CF10,0)+IF(CR11=33,CF11,0)+IF(CR12=33,CF12,0)+IF(CR13=33,CF13,0)+IF(CR14=33,CF14,0)+IF(CR15=33,CF15,0)+IF(CR16=33,CF16,0)+IF(CR17=33,CF17,0)+IF(CR18=33,CF18,0)+IF(CR19=33,CF19,0)+IF(CR20=33,CF20,0)+IF(CR21=33,CF21,0)+IF(CR22=33,CF22,0)+IF(CR23=33,CF23,0)+IF(CR24=33,CF24,0)+IF(CR25=33,CF25,0)+IF(CR26=33,CF26,0)+IF(CR27=33,CF27,0)+IF(CR28=33,CF28,0)+IF(CR29=33,CF29,0)+IF(CR30=33,CF30,0)+IF(CR31=33,CF31,0)+IF(CR32=33,CF32,0)+IF(CR33=33,CF33,0)+IF(CR34=33,CF34,0)+IF(CR35=33,CF35,0)+IF(CR36=33,CF36,0)+IF(CR37=33,CF37,0)+IF(CR38=33,CF38,0)+IF(CR39=33,CF39,0)+DS42</f>
        <v>#VALUE!</v>
      </c>
      <c r="DS42" s="98" t="e">
        <f>IF(CR40=33,CF40,0)+IF(CR41=33,CF41,0)+IF(CR42=33,CF42,0)+IF(CR43=33,CF43,0)+IF(CR44=33,CF44,0)+IF(CR45=33,CF45,0)+IF(CR46=33,CF46,0)+IF(CR47=33,CF47,0)+IF(CR48=33,CF48,0)+IF(CR49=33,CF49,0)+IF(CR50=33,CF50,0)+IF(CR51=33,CF51,0)+IF(CR52=33,CF52,0)+IF(CR53=33,CF53,0)+IF(CR54=33,CF54,0)+IF(CR55=33,CF55,0)+IF(CR56=33,CF56,0)+IF(CR57=33,CF57,0)+IF(CR58=33,CF58,0)+IF(CR59=33,CF59,0)+IF(CR60=33,CF60,0)+IF(CR61=33,CF61,0)+IF(CR62=33,CF62,0)+IF(CR63=33,CF63,0)+IF(CR64=33,CF64,0)+IF(CR65=33,CF65,0)+IF(CR66=33,CF66,0)+IF(CR67=33,CF67,0)+IF(CR68=33,CF68,0)+IF(CR69=33,CF69,0)</f>
        <v>#VALUE!</v>
      </c>
      <c r="DT42" s="98" t="e">
        <f>IF(CR10=33,CH10,0)+IF(CR11=33,CH11,0)+IF(CR12=33,CH12,0)+IF(CR13=33,CH13,0)+IF(CR14=33,CH14,0)+IF(CR15=33,CH15,0)+IF(CR16=33,CH16,0)+IF(CR17=33,CH17,0)+IF(CR18=33,CH18,0)+IF(CR19=33,CH19,0)+IF(CR20=33,CH20,0)+IF(CR21=33,CH21,0)+IF(CR22=33,CH22,0)+IF(CR23=33,CH23,0)+IF(CR24=33,CH24,0)+IF(CR25=33,CH25,0)+IF(CR26=33,CH26,0)+IF(CR27=33,CH27,0)+IF(CR28=33,CH28,0)+IF(CR29=33,CH29,0)+IF(CR30=33,CH30,0)+IF(CR31=33,CH31,0)+IF(CR32=33,CH32,0)+IF(CR33=33,CH33,0)+IF(CR34=33,CH34,0)+IF(CR35=33,CH35,0)+IF(CR36=33,CH36,0)+IF(CR37=33,CH37,0)+IF(CR38=33,CH38,0)+IF(CR39=33,CH39,0)+DU42</f>
        <v>#VALUE!</v>
      </c>
      <c r="DU42" s="98" t="e">
        <f>IF(CR40=33,CH40,0)+IF(CR41=33,CH41,0)+IF(CR42=33,CH42,0)+IF(CR43=33,CH43,0)+IF(CR44=33,CH44,0)+IF(CR45=33,CH45,0)+IF(CR46=33,CH46,0)+IF(CR47=33,CH47,0)+IF(CR48=33,CH48,0)+IF(CR49=33,CH49,0)+IF(CR50=33,CH50,0)+IF(CR51=33,CH51,0)+IF(CR52=33,CH52,0)+IF(CR53=33,CH53,0)+IF(CR54=33,CH54,0)+IF(CR55=33,CH55,0)+IF(CR56=33,CH56,0)+IF(CR57=33,CH57,0)+IF(CR58=33,CH58,0)+IF(CR59=33,CH59,0)+IF(CR60=33,CH60,0)+IF(CR61=33,CH61,0)+IF(CR62=33,CH62,0)+IF(CR63=33,CH63,0)+IF(CR64=33,CH64,0)+IF(CR65=33,CH65,0)+IF(CR66=33,CH66,0)+IF(CR67=33,CH67,0)+IF(CR68=33,CH68,0)+IF(CR69=33,CH69,0)</f>
        <v>#VALUE!</v>
      </c>
      <c r="DV42" s="98" t="e">
        <f>IF(CR10=33,CJ10,0)+IF(CR11=33,CJ11,0)+IF(CR12=33,CJ12,0)+IF(CR13=33,CJ13,0)+IF(CR14=33,CJ14,0)+IF(CR15=33,CJ15,0)+IF(CR16=33,CJ16,0)+IF(CR17=33,CJ17,0)+IF(CR18=33,CJ18,0)+IF(CR19=33,CJ19,0)+IF(CR20=33,CJ20,0)+IF(CR21=33,CJ21,0)+IF(CR22=33,CJ22,0)+IF(CR23=33,CJ23,0)+IF(CR24=33,CJ24,0)+IF(CR25=33,CJ25,0)+IF(CR26=33,CJ26,0)+IF(CR27=33,CJ27,0)+IF(CR28=33,CJ28,0)+IF(CR29=33,CJ29,0)+IF(CR30=33,CJ30,0)+IF(CR31=33,CJ31,0)+IF(CR32=33,CJ32,0)+IF(CR33=33,CJ33,0)+IF(CR34=33,CJ34,0)+IF(CR35=33,CJ35,0)+IF(CR36=33,CJ36,0)+IF(CR37=33,CJ37,0)+IF(CR38=33,CJ38,0)+IF(CR39=33,CJ39,0)+DW42</f>
        <v>#VALUE!</v>
      </c>
      <c r="DW42" s="99" t="e">
        <f>IF(CR40=33,CJ40,0)+IF(CR41=33,CJ41,0)+IF(CR42=33,CJ42,0)+IF(CR43=33,CJ43,0)+IF(CR44=33,CJ44,0)+IF(CR45=33,CJ45,0)+IF(CR46=33,CJ46,0)+IF(CR47=33,CJ47,0)+IF(CR48=33,CJ48,0)+IF(CR49=33,CJ49,0)+IF(CR50=33,CJ50,0)+IF(CR51=33,CJ51,0)+IF(CR52=33,CJ52,0)+IF(CR53=33,CJ53,0)+IF(CR54=33,CJ54,0)+IF(CR55=33,CJ55,0)+IF(CR56=33,CJ56,0)+IF(CR57=33,CJ57,0)+IF(CR58=33,CJ58,0)+IF(CR59=33,CJ59,0)+IF(CR60=33,CJ60,0)+IF(CR61=33,CJ61,0)+IF(CR62=33,CJ62,0)+IF(CR63=33,CJ63,0)+IF(CR64=33,CJ64,0)+IF(CR65=33,CJ65,0)+IF(CR66=33,CJ66,0)+IF(CR67=33,CJ67,0)+IF(CR68=33,CJ68,0)+IF(CR69=33,CJ69,0)</f>
        <v>#VALUE!</v>
      </c>
    </row>
    <row r="43" spans="1:127">
      <c r="A43" s="97" t="str">
        <f>[2]DB!A43</f>
        <v>McCoist</v>
      </c>
      <c r="B43" s="1">
        <f>[2]DB!B43</f>
        <v>39</v>
      </c>
      <c r="C43" s="1">
        <f>[2]DB!D43</f>
        <v>0</v>
      </c>
      <c r="D43" s="1">
        <f>IF(OR(Rækker!AL31="Disket",I43&gt;5,C43=1),1,0)</f>
        <v>0</v>
      </c>
      <c r="E43" s="1">
        <f>[2]DB!F43</f>
        <v>0</v>
      </c>
      <c r="F43" s="1">
        <f>IF(OR(Rækker!AL31="Udmeldt",E43=1),1,0)</f>
        <v>0</v>
      </c>
      <c r="G43" s="1">
        <f>[2]DB!I43</f>
        <v>0</v>
      </c>
      <c r="H43" s="1">
        <f>IF(Rækker!AL31="MR",1,0)</f>
        <v>0</v>
      </c>
      <c r="I43" s="1">
        <f t="shared" si="10"/>
        <v>0</v>
      </c>
      <c r="J43" s="1">
        <f>[2]DB!L43</f>
        <v>0</v>
      </c>
      <c r="K43" s="1">
        <f>IF(Rækker!AL31="Res",1,0)</f>
        <v>0</v>
      </c>
      <c r="L43" s="1">
        <f t="shared" si="11"/>
        <v>0</v>
      </c>
      <c r="M43" s="1" t="s">
        <v>90</v>
      </c>
      <c r="N43" s="100">
        <f>[2]DB!AZ43</f>
        <v>14</v>
      </c>
      <c r="O43" s="98" t="str">
        <f>[2]DB!BB43</f>
        <v>MFP</v>
      </c>
      <c r="P43" s="1">
        <f>IF(O43=A31,B31,0)+IF(O43=A32,B32,0)+IF(O43=A33,B33,0)+IF(O43=A34,B34,0)+IF(O43=A35,B35,0)+IF(O43=A36,B36,0)+IF(O43=A37,B37,0)+IF(O43=A38,B38,0)+IF(O43=A39,B39,0)+IF(O43=A40,B40,0)+IF(O43=A41,B41,0)+IF(O43=A42,B42,0)+IF(O43=A43,B43,0)+IF(O43=A44,B44,0)+IF(O43=A45,B45,0)+IF(O43=A46,B46,0)+IF(O43=A47,B47,0)+IF(O43=A48,B48,0)+IF(O43=A49,B49,0)+IF(O43=A50,B50,0)</f>
        <v>40</v>
      </c>
      <c r="Q43" s="1">
        <f>[2]DB!BF43</f>
        <v>0</v>
      </c>
      <c r="R43" s="1">
        <f>IF(O43=A31,D31,0)+IF(O43=A32,D32,0)+IF(O43=A33,D33,0)+IF(O43=A34,D34,0)+IF(O43=A35,D35,0)+IF(O43=A36,D36,0)+IF(O43=A37,D37,0)+IF(O43=A38,D38,0)+IF(O43=A39,D39,0)+IF(O43=A40,D40,0)+IF(O43=A41,D41,0)+IF(O43=A42,D42,0)+IF(O43=A43,D43,0)+IF(O43=A44,D44,0)+IF(O43=A45,D45,0)+IF(O43=A46,D46,0)+IF(O43=A47,D47,0)+IF(O43=A48,D48,0)+IF(O43=A49,D49,0)+IF(O43=A50,D50,0)</f>
        <v>0</v>
      </c>
      <c r="S43" s="1">
        <f>[2]DB!BG43</f>
        <v>0</v>
      </c>
      <c r="T43" s="1">
        <f>IF(O43=A31,F31,0)+IF(O43=A32,F32,0)+IF(O43=A33,F33,0)+IF(O43=A34,F34,0)+IF(O43=A35,F35,0)+IF(O43=A36,F36,0)+IF(O43=A37,F37,0)+IF(O43=A38,F38,0)+IF(O43=A39,F39,0)+IF(O43=A40,F40,0)+IF(O43=A41,F41,0)+IF(O43=A42,F42,0)+IF(O43=A43,F43,0)+IF(O43=A44,F44,0)+IF(O43=A45,F45,0)+IF(O43=A46,F46,0)+IF(O43=A47,F47,0)+IF(O43=A48,F48,0)+IF(O43=A49,F49,0)+IF(O43=A50,F50,0)</f>
        <v>0</v>
      </c>
      <c r="U43" s="1">
        <f>[2]DB!BH43</f>
        <v>0</v>
      </c>
      <c r="V43" s="1">
        <f>IF(O43=A31,H31,0)+IF(O43=A32,H32,0)+IF(O43=A33,H33,0)+IF(O43=A34,H34,0)+IF(O43=A35,H35,0)+IF(O43=A36,H36,0)+IF(O43=A37,H37,0)+IF(O43=A38,H38,0)+IF(O43=A39,H39,0)+IF(O43=A40,H40,0)+IF(O43=A41,H41,0)+IF(O43=A42,H42,0)+IF(O43=A43,H43,0)+IF(O43=A44,H44,0)+IF(O43=A45,H45,0)+IF(O43=A46,H46,0)+IF(O43=A47,H47,0)+IF(O43=A48,H48,0)+IF(O43=A49,H49,0)+IF(O43=A50,H50,0)</f>
        <v>0</v>
      </c>
      <c r="W43" s="1">
        <f t="shared" si="12"/>
        <v>0</v>
      </c>
      <c r="X43" s="1">
        <f>[2]DB!BI43</f>
        <v>0</v>
      </c>
      <c r="Y43" s="1">
        <f>IF(O43=A31,K31,0)+IF(O43=A32,K32,0)+IF(O43=A33,K33,0)+IF(O43=A34,K34,0)+IF(O43=A35,K35,0)+IF(O43=A36,K36,0)+IF(O43=A37,K37,0)+IF(O43=A38,K38,0)+IF(O43=A39,K39,0)+IF(O43=A40,K40,0)+IF(O43=A41,K41,0)+IF(O43=A42,K42,0)+IF(O43=A43,K43,0)+IF(O43=A44,K44,0)+IF(O43=A45,K45,0)+IF(O43=A46,K46,0)+IF(O43=A47,K47,0)+IF(O43=A48,K48,0)+IF(O43=A49,K49,0)+IF(O43=A50,K50,0)</f>
        <v>0</v>
      </c>
      <c r="Z43" s="1">
        <f t="shared" si="13"/>
        <v>0</v>
      </c>
      <c r="AA43" s="1">
        <f>[2]DB!BJ43</f>
        <v>66</v>
      </c>
      <c r="AB43" s="1">
        <f>RANK(AA43,AA31:AA50,0)</f>
        <v>19</v>
      </c>
      <c r="AC43" s="1" t="str">
        <f>'2. Division'!AD23</f>
        <v/>
      </c>
      <c r="AD43" s="1" t="e">
        <f t="shared" si="20"/>
        <v>#VALUE!</v>
      </c>
      <c r="AE43" s="1" t="e">
        <f>RANK(AD43,AD31:AD50,0)</f>
        <v>#VALUE!</v>
      </c>
      <c r="AF43" s="1">
        <f>[2]DB!BK43</f>
        <v>29</v>
      </c>
      <c r="AG43" s="1">
        <f>RANK(AF43,AF31:AF50,0)</f>
        <v>1</v>
      </c>
      <c r="AH43" s="1" t="str">
        <f>'2. Division'!AD29</f>
        <v/>
      </c>
      <c r="AI43" s="1" t="e">
        <f t="shared" si="21"/>
        <v>#VALUE!</v>
      </c>
      <c r="AJ43" s="1" t="e">
        <f>RANK(AI43,AI31:AI50,0)</f>
        <v>#VALUE!</v>
      </c>
      <c r="AK43" s="1">
        <f>[2]DB!BL43</f>
        <v>95</v>
      </c>
      <c r="AL43" s="1">
        <f>RANK(AK43,AK31:AK50,0)</f>
        <v>10</v>
      </c>
      <c r="AM43" s="1" t="str">
        <f>'2. Division'!AD35</f>
        <v/>
      </c>
      <c r="AN43" s="1" t="e">
        <f t="shared" si="22"/>
        <v>#VALUE!</v>
      </c>
      <c r="AO43" s="1" t="e">
        <f>RANK(AN43,AN31:AN50,0)</f>
        <v>#VALUE!</v>
      </c>
      <c r="AP43" s="1">
        <f t="shared" si="23"/>
        <v>30</v>
      </c>
      <c r="AQ43" s="1" t="e">
        <f t="shared" si="24"/>
        <v>#VALUE!</v>
      </c>
      <c r="AR43" s="1">
        <f>[2]DB!BA43</f>
        <v>13</v>
      </c>
      <c r="AS43" s="1" t="e">
        <f>RANK(AQ43,AQ31:AQ50,1)+AT43</f>
        <v>#VALUE!</v>
      </c>
      <c r="AT43" s="1" t="e">
        <f>IF(AQ43=AQ31,IF(AD43=AD31,IF(AI43=AI31,IF(AN43=AN31,0,IF(AN43&lt;AN31,1,0)),IF(AI43&lt;AI31,1,0)),IF(AD43&lt;AD31,1,0)),0)+IF(AQ43=AQ32,IF(AD43=AD32,IF(AI43=AI32,IF(AN43=AN32,0,IF(AN43&lt;AN32,1,0)),IF(AI43&lt;AI32,1,0)),IF(AD43&lt;AD32,1,0)),0)+IF(AQ43=AQ33,IF(AD43=AD33,IF(AI43=AI33,IF(AN43=AN33,0,IF(AN43&lt;AN33,1,0)),IF(AI43&lt;AI33,1,0)),IF(AD43&lt;AD33,1,0)),0)+IF(AQ43=AQ34,IF(AD43=AD34,IF(AI43=AI34,IF(AN43=AN34,0,IF(AN43&lt;AN34,1,0)),IF(AI43&lt;AI34,1,0)),IF(AD43&lt;AD34,1,0)),0)+IF(AQ43=AQ35,IF(AD43=AD35,IF(AI43=AI35,IF(AN43=AN35,0,IF(AN43&lt;AN35,1,0)),IF(AI43&lt;AI35,1,0)),IF(AD43&lt;AD35,1,0)),0)+IF(AQ43=AQ36,IF(AD43=AD36,IF(AI43=AI36,IF(AN43=AN36,0,IF(AN43&lt;AN36,1,0)),IF(AI43&lt;AI36,1,0)),IF(AD43&lt;AD36,1,0)),0)+IF(AQ43=AQ37,IF(AD43=AD37,IF(AI43=AI37,IF(AN43=AN37,0,IF(AN43&lt;AN37,1,0)),IF(AI43&lt;AI37,1,0)),IF(AD43&lt;AD37,1,0)),0)+AU43+AV43</f>
        <v>#VALUE!</v>
      </c>
      <c r="AU43" s="1" t="e">
        <f>IF(AQ43=AQ38,IF(AD43=AD38,IF(AI43=AI38,IF(AN43=AN38,0,IF(AN43&lt;AN38,1,0)),IF(AI43&lt;AI38,1,0)),IF(AD43&lt;AD38,1,0)),0)+IF(AQ43=AQ39,IF(AD43=AD39,IF(AI43=AI39,IF(AN43=AN39,0,IF(AN43&lt;AN39,1,0)),IF(AI43&lt;AI39,1,0)),IF(AD43&lt;AD39,1,0)),0)+IF(AQ43=AQ40,IF(AD43=AD40,IF(AI43=AI40,IF(AN43=AN40,0,IF(AN43&lt;AN40,1,0)),IF(AI43&lt;AI40,1,0)),IF(AD43&lt;AD40,1,0)),0)+IF(AQ43=AQ41,IF(AD43=AD41,IF(AI43=AI41,IF(AN43=AN41,0,IF(AN43&lt;AN41,1,0)),IF(AI43&lt;AI41,1,0)),IF(AD43&lt;AD41,1,0)),0)+IF(AQ43=AQ42,IF(AD43=AD42,IF(AI43=AI42,IF(AN43=AN42,0,IF(AN43&lt;AN42,1,0)),IF(AI43&lt;AI42,1,0)),IF(AD43&lt;AD42,1,0)),0)+IF(AQ43=AQ43,IF(AD43=AD43,IF(AI43=AI43,IF(AN43=AN43,0,IF(AN43&lt;AN43,1,0)),IF(AI43&lt;AI43,1,0)),IF(AD43&lt;AD43,1,0)),0)+IF(AQ43=AQ44,IF(AD43=AD44,IF(AI43=AI44,IF(AN43=AN44,0,IF(AN43&lt;AN44,1,0)),IF(AI43&lt;AI44,1,0)),IF(AD43&lt;AD44,1,0)),0)</f>
        <v>#VALUE!</v>
      </c>
      <c r="AV43" s="1" t="e">
        <f>IF(AQ43=AQ45,IF(AD43=AD45,IF(AI43=AI45,IF(AN43=AN45,0,IF(AN43&lt;AN45,1,0)),IF(AI43&lt;AI45,1,0)),IF(AD43&lt;AD45,1,0)),0)+IF(AQ43=AQ46,IF(AD43=AD46,IF(AI43=AI46,IF(AN43=AN46,0,IF(AN43&lt;AN46,1,0)),IF(AI43&lt;AI46,1,0)),IF(AD43&lt;AD46,1,0)),0)+IF(AQ43=AQ47,IF(AD43=AD47,IF(AI43=AI47,IF(AN43=AN47,0,IF(AN43&lt;AN47,1,0)),IF(AI43&lt;AI47,1,0)),IF(AD43&lt;AD47,1,0)),0)+IF(AQ43=AQ48,IF(AD43=AD48,IF(AI43=AI48,IF(AN43=AN48,0,IF(AN43&lt;AN48,1,0)),IF(AI43&lt;AI48,1,0)),IF(AD43&lt;AD48,1,0)),0)+IF(AQ43=AQ49,IF(AD43=AD49,IF(AI43=AI49,IF(AN43=AN49,0,IF(AN43&lt;AN49,1,0)),IF(AI43&lt;AI49,1,0)),IF(AD43&lt;AD49,1,0)),0)+IF(AQ43=AQ50,IF(AD43=AD50,IF(AI43=AI50,IF(AN43=AN50,0,IF(AN43&lt;AN50,1,0)),IF(AI43&lt;AI50,1,0)),IF(AD43&lt;AD50,1,0)),0)</f>
        <v>#VALUE!</v>
      </c>
      <c r="AW43" s="1" t="e">
        <f>IF(AND(AS43=AS31,P43&gt;P31),1,0)+IF(AND(AS43=AS32,P43&gt;P32),1,0)+IF(AND(AS43=AS33,P43&gt;P33),1,0)+IF(AND(AS43=AS34,P43&gt;P34),1,0)+IF(AND(AS43=AS35,P43&gt;P35),1,0)+IF(AND(AS43=AS36,P43&gt;P36),1,0)+IF(AND(AS43=AS37,P43&gt;P37),1,0)+IF(AND(AS43=AS38,P43&gt;P38),1,0)+IF(AND(AS43=AS39,P43&gt;P39),1,0)+IF(AND(AS43=AS40,P43&gt;P40),1,0)+IF(AND(AS43=AS41,P43&gt;P41),1,0)+IF(AND(AS43=AS42,P43&gt;P42),1,0)+IF(AND(AS43=AS43,P43&gt;P43),1,0)+IF(AND(AS43=AS44,P43&gt;P44),1,0)+IF(AND(AS43=AS45,P43&gt;P45),1,0)+IF(AND(AS43=AS46,P43&gt;P46),1,0)+IF(AND(AS43=AS47,P43&gt;P47),1,0)+IF(AND(AS43=AS48,P43&gt;P48),1,0)+IF(AND(AS43=AS49,P43&gt;P49),1,0)+IF(AND(AS43=AS50,P43&gt;P50),1,0)+AS43</f>
        <v>#VALUE!</v>
      </c>
      <c r="AX43" s="1" t="e">
        <f t="shared" si="16"/>
        <v>#VALUE!</v>
      </c>
      <c r="AY43" s="1" t="e">
        <f>IF(OR(R43=1,T43=1),0,IF(RANK(AX43,AX10:AX71,0)=1,10,IF(RANK(AX43,AX10:AX71,0)=2,5,IF(RANK(AX43,AX10:AX71,0)=3,4,IF(RANK(AX43,AX10:AX71,0)=4,3,IF(RANK(AX43,AX10:AX71,0)=5,2,0))))))</f>
        <v>#VALUE!</v>
      </c>
      <c r="AZ43" s="100" t="e">
        <f>IF(AW31=13,AR31,0)+IF(AW32=13,AR32,0)+IF(AW33=13,AR33,0)+IF(AW34=13,AR34,0)+IF(AW35=13,AR35,0)+IF(AW36=13,AR36,0)+IF(AW37=13,AR37,0)+IF(AW38=13,AR38,0)+IF(AW39=13,AR39,0)+IF(AW40=13,AR40,0)+IF(AW41=13,AR41,0)+IF(AW42=13,AR42,0)+IF(AW43=13,AR43,0)+IF(AW44=13,AR44,0)+IF(AW45=13,AR45,0)+IF(AW46=13,AR46,0)+IF(AW47=13,AR47,0)+IF(AW48=13,AR48,0)+IF(AW49=13,AR49,0)+IF(AW50=13,AR50,0)</f>
        <v>#VALUE!</v>
      </c>
      <c r="BA43" s="98" t="e">
        <f>IF(AW31=13,AS31,0)+IF(AW32=13,AS32,0)+IF(AW33=13,AS33,0)+IF(AW34=13,AS34,0)+IF(AW35=13,AS35,0)+IF(AW36=13,AS36,0)+IF(AW37=13,AS37,0)+IF(AW38=13,AS38,0)+IF(AW39=13,AS39,0)+IF(AW40=13,AS40,0)+IF(AW41=13,AS41,0)+IF(AW42=13,AS42,0)+IF(AW43=13,AS43,0)+IF(AW44=13,AS44,0)+IF(AW45=13,AS45,0)+IF(AW46=13,AS46,0)+IF(AW47=13,AS47,0)+IF(AW48=13,AS48,0)+IF(AW49=13,AS49,0)+IF(AW50=13,AS50,0)</f>
        <v>#VALUE!</v>
      </c>
      <c r="BB43" s="98" t="e">
        <f>IF(AW31=13,O31,IF(AW32=13,O32,IF(AW33=13,O33,IF(AW34=13,O34,IF(AW35=13,O35,IF(AW36=13,O36,IF(AW37=13,O37,BC43)))))))</f>
        <v>#VALUE!</v>
      </c>
      <c r="BC43" s="98" t="e">
        <f>IF(AW38=13,O38,IF(AW39=13,O39,IF(AW40=13,O40,IF(AW41=13,O41,IF(AW42=13,O42,IF(AW43=13,O43,IF(AW44=13,O44,BD43)))))))</f>
        <v>#VALUE!</v>
      </c>
      <c r="BD43" s="98" t="e">
        <f>IF(AW45=13,O45,IF(AW46=13,O46,IF(AW47=13,O47,IF(AW48=13,O48,IF(AW49=13,O49,IF(AW50=13,O50,""))))))</f>
        <v>#VALUE!</v>
      </c>
      <c r="BE43" s="98" t="e">
        <f>IF(AW31=13,P31,0)+IF(AW32=13,P32,0)+IF(AW33=13,P33,0)+IF(AW34=13,P34,0)+IF(AW35=13,P35,0)+IF(AW36=13,P36,0)+IF(AW37=13,P37,0)+IF(AW38=13,P38,0)+IF(AW39=13,P39,0)+IF(AW40=13,P40,0)+IF(AW41=13,P41,0)+IF(AW42=13,P42,0)+IF(AW43=13,P43,0)+IF(AW44=13,P44,0)+IF(AW45=13,P45,0)+IF(AW46=13,P46,0)+IF(AW47=13,P47,0)+IF(AW48=13,P48,0)+IF(AW49=13,P49,0)+IF(AW50=13,P50,0)</f>
        <v>#VALUE!</v>
      </c>
      <c r="BF43" s="98" t="e">
        <f>IF(AW31=13,R31,0)+IF(AW32=13,R32,0)+IF(AW33=13,R33,0)+IF(AW34=13,R34,0)+IF(AW35=13,R35,0)+IF(AW36=13,R36,0)+IF(AW37=13,R37,0)+IF(AW38=13,R38,0)+IF(AW39=13,R39,0)+IF(AW40=13,R40,0)+IF(AW41=13,R41,0)+IF(AW42=13,R42,0)+IF(AW43=13,R43,0)+IF(AW44=13,R44,0)+IF(AW45=13,R45,0)+IF(AW46=13,R46,0)+IF(AW47=13,R47,0)+IF(AW48=13,R48,0)+IF(AW49=13,R49,0)+IF(AW50=13,R50,0)</f>
        <v>#VALUE!</v>
      </c>
      <c r="BG43" s="98" t="e">
        <f>IF(AW31=13,T31,0)+IF(AW32=13,T32,0)+IF(AW33=13,T33,0)+IF(AW34=13,T34,0)+IF(AW35=13,T35,0)+IF(AW36=13,T36,0)+IF(AW37=13,T37,0)+IF(AW38=13,T38,0)+IF(AW39=13,T39,0)+IF(AW40=13,T40,0)+IF(AW41=13,T41,0)+IF(AW42=13,T42,0)+IF(AW43=13,T43,0)+IF(AW44=13,T44,0)+IF(AW45=13,T45,0)+IF(AW46=13,T46,0)+IF(AW47=13,T47,0)+IF(AW48=13,T48,0)+IF(AW49=13,T49,0)+IF(AW50=13,T50,0)</f>
        <v>#VALUE!</v>
      </c>
      <c r="BH43" s="98" t="e">
        <f>IF(AW31=13,W31,0)+IF(AW32=13,W32,0)+IF(AW33=13,W33,0)+IF(AW34=13,W34,0)+IF(AW35=13,W35,0)+IF(AW36=13,W36,0)+IF(AW37=13,W37,0)+IF(AW38=13,W38,0)+IF(AW39=13,W39,0)+IF(AW40=13,W40,0)+IF(AW41=13,W41,0)+IF(AW42=13,W42,0)+IF(AW43=13,W43,0)+IF(AW44=13,W44,0)+IF(AW45=13,W45,0)+IF(AW46=13,W46,0)+IF(AW47=13,W47,0)+IF(AW48=13,W48,0)+IF(AW49=13,W49,0)+IF(AW50=13,W50,0)</f>
        <v>#VALUE!</v>
      </c>
      <c r="BI43" s="98" t="e">
        <f>IF(AW31=13,Z31,0)+IF(AW32=13,Z32,0)+IF(AW33=13,Z33,0)+IF(AW34=13,Z34,0)+IF(AW35=13,Z35,0)+IF(AW36=13,Z36,0)+IF(AW37=13,Z37,0)+IF(AW38=13,Z38,0)+IF(AW39=13,Z39,0)+IF(AW40=13,Z40,0)+IF(AW41=13,Z41,0)+IF(AW42=13,Z42,0)+IF(AW43=13,Z43,0)+IF(AW44=13,Z44,0)+IF(AW45=13,Z45,0)+IF(AW46=13,Z46,0)+IF(AW47=13,Z47,0)+IF(AW48=13,Z48,0)+IF(AW49=13,Z49,0)+IF(AW50=13,Z50,0)</f>
        <v>#VALUE!</v>
      </c>
      <c r="BJ43" s="98" t="e">
        <f>IF(AW31=13,AD31,0)+IF(AW32=13,AD32,0)+IF(AW33=13,AD33,0)+IF(AW34=13,AD34,0)+IF(AW35=13,AD35,0)+IF(AW36=13,AD36,0)+IF(AW37=13,AD37,0)+IF(AW38=13,AD38,0)+IF(AW39=13,AD39,0)+IF(AW40=13,AD40,0)+IF(AW41=13,AD41,0)+IF(AW42=13,AD42,0)+IF(AW43=13,AD43,0)+IF(AW44=13,AD44,0)+IF(AW45=13,AD45,0)+IF(AW46=13,AD46,0)+IF(AW47=13,AD47,0)+IF(AW48=13,AD48,0)+IF(AW49=13,AD49,0)+IF(AW50=13,AD50,0)</f>
        <v>#VALUE!</v>
      </c>
      <c r="BK43" s="98" t="e">
        <f>IF(AW31=13,AI31,0)+IF(AW32=13,AI32,0)+IF(AW33=13,AI33,0)+IF(AW34=13,AI34,0)+IF(AW35=13,AI35,0)+IF(AW36=13,AI36,0)+IF(AW37=13,AI37,0)+IF(AW38=13,AI38,0)+IF(AW39=13,AI39,0)+IF(AW40=13,AI40,0)+IF(AW41=13,AI41,0)+IF(AW42=13,AI42,0)+IF(AW43=13,AI43,0)+IF(AW44=13,AI44,0)+IF(AW45=13,AI45,0)+IF(AW46=13,AI46,0)+IF(AW47=13,AI47,0)+IF(AW48=13,AI48,0)+IF(AW49=13,AI49,0)+IF(AW50=13,AI50,0)</f>
        <v>#VALUE!</v>
      </c>
      <c r="BL43" s="99" t="e">
        <f>IF(AW31=13,AN31,0)+IF(AW32=13,AN32,0)+IF(AW33=13,AN33,0)+IF(AW34=13,AN34,0)+IF(AW35=13,AN35,0)+IF(AW36=13,AN36,0)+IF(AW37=13,AN37,0)+IF(AW38=13,AN38,0)+IF(AW39=13,AN39,0)+IF(AW40=13,AN40,0)+IF(AW41=13,AN41,0)+IF(AW42=13,AN42,0)+IF(AW43=13,AN43,0)+IF(AW44=13,AN44,0)+IF(AW45=13,AN45,0)+IF(AW46=13,AN46,0)+IF(AW47=13,AN47,0)+IF(AW48=13,AN48,0)+IF(AW49=13,AN49,0)+IF(AW50=13,AN50,0)</f>
        <v>#VALUE!</v>
      </c>
      <c r="BM43" s="98" t="str">
        <f>[2]DB!CX43</f>
        <v>Select</v>
      </c>
      <c r="BN43" s="98">
        <f>IF(BM43=O10,P10,0)+IF(BM43=O11,P11,0)+IF(BM43=O12,P12,0)+IF(BM43=O13,P13,0)+IF(BM43=O14,P14,0)+IF(BM43=O15,P15,0)+IF(BM43=O16,P16,0)+IF(BM43=O17,P17,0)+IF(BM43=O18,P18,0)+IF(BM43=O19,P19,0)+IF(BM43=O20,P20,0)+IF(BM43=O21,P21,0)+IF(BM43=O22,P22,0)+IF(BM43=O23,P23,0)+IF(BM43=O24,P24,0)+IF(BM43=O25,P25,0)+IF(BM43=O26,P26,0)+IF(BM43=O27,P27,0)+IF(BM43=O28,P28,0)+IF(BM43=O29,P29,0)+IF(BM43=O31,P31,0)+IF(BM43=O32,P32,0)+IF(BM43=O33,P33,0)+IF(BM43=O34,P34,0)+IF(BM43=O35,P35,0)+IF(BM43=O36,P36,0)+IF(BM43=O37,P37,0)+IF(BM43=O38,P38,0)+IF(BM43=O39,P39,0)+IF(BM43=O40,P40,0)+BO43</f>
        <v>50</v>
      </c>
      <c r="BO43" s="98">
        <f>IF(BM43=O41,P41,0)+IF(BM43=O42,P42,0)+IF(BM43=O43,P43,0)+IF(BM43=O44,P44,0)+IF(BM43=O45,P45,0)+IF(BM43=O46,P46,0)+IF(BM43=O47,P47,0)+IF(BM43=O48,P48,0)+IF(BM43=O49,P49,0)+IF(BM43=O50,P50,0)+IF(BM43=O52,P52,0)+IF(BM43=O53,P53,0)+IF(BM43=O54,P54,0)+IF(BM43=O55,P55,0)+IF(BM43=O56,P56,0)+IF(BM43=O57,P57,0)+IF(BM43=O58,P58,0)+IF(BM43=O59,P59,0)+IF(BM43=O60,P60,0)+IF(BM43=O61,P61,0)+IF(BM43=O62,P62,0)+IF(BM43=O63,P63,0)+IF(BM43=O64,P64,0)+IF(BM43=O65,P65,0)+IF(BM43=O66,P66,0)+IF(BM43=O67,P67,0)+IF(BM43=O68,P68,0)+IF(BM43=O69,P69,0)+IF(BM43=O70,P70,0)+IF(BM43=O71,P71,0)</f>
        <v>0</v>
      </c>
      <c r="BP43" s="98">
        <f>[2]DB!DF43</f>
        <v>0</v>
      </c>
      <c r="BQ43" s="98">
        <f>IF(BM43=O10,R10,0)+IF(BM43=O11,R11,0)+IF(BM43=O12,R12,0)+IF(BM43=O13,R13,0)+IF(BM43=O14,R14,0)+IF(BM43=O15,R15,0)+IF(BM43=O16,R16,0)+IF(BM43=O17,R17,0)+IF(BM43=O18,R18,0)+IF(BM43=O19,R19,0)+IF(BM43=O20,R20,0)+IF(BM43=O21,R21,0)+IF(BM43=O22,R22,0)+IF(BM43=O23,R23,0)+IF(BM43=O24,R24,0)+IF(BM43=O25,R25,0)+IF(BM43=O26,R26,0)+IF(BM43=O27,R27,0)+IF(BM43=O28,R28,0)+IF(BM43=O29,R29,0)+IF(BM43=O31,R31,0)+IF(BM43=O32,R32,0)+IF(BM43=O33,R33,0)+IF(BM43=O34,R34,0)+IF(BM43=O35,R35,0)+IF(BM43=O36,R36,0)+IF(BM43=O37,R37,0)+IF(BM43=O38,R38,0)+IF(BM43=O39,R39,0)+IF(BM43=O40,R40,0)+BR43</f>
        <v>0</v>
      </c>
      <c r="BR43" s="98">
        <f>IF(BM43=O41,R41,0)+IF(BM43=O42,R42,0)+IF(BM43=O43,R43,0)+IF(BM43=O44,R44,0)+IF(BM43=O45,R45,0)+IF(BM43=O46,R46,0)+IF(BM43=O47,R47,0)+IF(BM43=O48,R48,0)+IF(BM43=O49,R49,0)+IF(BM43=O50,R50,0)+IF(BM43=O52,R52,0)+IF(BM43=O53,R53,0)+IF(BM43=O54,R54,0)+IF(BM43=O55,R55,0)+IF(BM43=O56,R56,0)+IF(BM43=O57,R57,0)+IF(BM43=O58,R58,0)+IF(BM43=O59,R59,0)+IF(BM43=O60,R60,0)+IF(BM43=O61,R61,0)+IF(BM43=O62,R62,0)+IF(BM43=O63,R63,0)+IF(BM43=O64,R64,0)+IF(BM43=O65,R65,0)+IF(BM43=O66,R66,0)+IF(BM43=O67,R67,0)+IF(BM43=O68,R68,0)+IF(BM43=O69,R69,0)+IF(BM43=O70,R70,0)+IF(BM43=O71,R71,0)</f>
        <v>0</v>
      </c>
      <c r="BS43" s="98">
        <v>0</v>
      </c>
      <c r="BT43" s="98">
        <f>IF(BM43=O10,T10,0)+IF(BM43=O11,T11,0)+IF(BM43=O12,T12,0)+IF(BM43=O13,T13,0)+IF(BM43=O14,T14,0)+IF(BM43=O15,T15,0)+IF(BM43=O16,T16,0)+IF(BM43=O17,T17,0)+IF(BM43=O18,T18,0)+IF(BM43=O19,T19,0)+IF(BM43=O20,T20,0)+IF(BM43=O21,T21,0)+IF(BM43=O22,T22,0)+IF(BM43=O23,T23,0)+IF(BM43=O24,T24,0)+IF(BM43=O25,T25,0)+IF(BM43=O26,T26,0)+IF(BM43=O27,T27,0)+IF(BM43=O28,T28,0)+IF(BM43=O29,T29,0)+IF(BM43=O31,T31,0)+IF(BM43=O32,T32,0)+IF(BM43=O33,T33,0)+IF(BM43=O34,T34,0)+IF(BM43=O35,T35,0)+IF(BM43=O36,T36,0)+IF(BM43=O37,T37,0)+IF(BM43=O38,T38,0)+IF(BM43=O39,T39,0)+IF(BM43=O40,T40,0)+BU43</f>
        <v>0</v>
      </c>
      <c r="BU43" s="98">
        <f>IF(BM43=O41,T41,0)+IF(BM43=O42,T42,0)+IF(BM43=O43,T43,0)+IF(BM43=O44,T44,0)+IF(BM43=O45,T45,0)+IF(BM43=O46,T46,0)+IF(BM43=O47,T47,0)+IF(BM43=O48,T48,0)+IF(BM43=O49,T49,0)+IF(BM43=O50,T50,0)+IF(BM43=O52,T52,0)+IF(BM43=O53,T53,0)+IF(BM43=O54,T54,0)+IF(BM43=O55,T55,0)+IF(BM43=O56,T56,0)+IF(BM43=O57,T57,0)+IF(BM43=O58,T58,0)+IF(BM43=O59,T59,0)+IF(BM43=O60,T60,0)+IF(BM43=O61,T61,0)+IF(BM43=O62,T62,0)+IF(BM43=O63,T63,0)+IF(BM43=O64,T64,0)+IF(BM43=O65,T65,0)+IF(BM43=O66,T66,0)+IF(BM43=O67,T67,0)+IF(BM43=O68,T68,0)+IF(BM43=O69,T69,0)+IF(BM43=O70,T70,0)+IF(BM43=O71,T71,0)</f>
        <v>0</v>
      </c>
      <c r="BV43" s="98">
        <f>[2]DB!DJ43</f>
        <v>2</v>
      </c>
      <c r="BW43" s="98" t="e">
        <f>IF(AND(BQ43=0,BT43=0),IF(BM43=O10,AY10,0)+IF(BM43=O11,AY11,0)+IF(BM43=O12,AY12,0)+IF(BM43=O13,AY13,0)+IF(BM43=O14,AY14,0)+IF(BM43=O15,AY15,0)+IF(BM43=O16,AY16,0)+IF(BM43=O17,AY17,0)+IF(BM43=O18,AY18,0)+IF(BM43=O19,AY19,0)+IF(BM43=O20,AY20,0)+IF(BM43=O21,AY21,0)+IF(BM43=O22,AY22,0)+IF(BM43=O23,AY23,0)+IF(BM43=O24,AY24,0)+IF(BM43=O25,AY25,0)+IF(BM43=O26,AY26,0)+IF(BM43=O27,AY27,0)+IF(BM43=O28,AY28,0)+IF(BM43=O29,AY29,0)+IF(BM43=O31,AY31,0)+IF(BM43=O32,AY32,0)+IF(BM43=O33,AY33,0)+IF(BM43=O34,AY34,0)+IF(BM43=O35,AY35,0)+IF(BM43=O36,AY36,0)+IF(BM43=O37,AY37,0)+IF(BM43=O38,AY38,0)+IF(BM43=O39,AY39,0)+IF(BM43=O40,AY40,0)+BX43,0)</f>
        <v>#VALUE!</v>
      </c>
      <c r="BX43" s="98">
        <f>IF(BM43=O41,AY41,0)+IF(BM43=O42,AY42,0)+IF(BM43=O43,AY43,0)+IF(BM43=O44,AY44,0)+IF(BM43=O45,AY45,0)+IF(BM43=O46,AY46,0)+IF(BM43=O47,AY47,0)+IF(BM43=O48,AY48,0)+IF(BM43=O49,AY49,0)+IF(BM43=O50,AY50,0)+IF(BM43=O52,AY52,0)+IF(BM43=O53,AY53,0)+IF(BM43=O54,AY54,0)+IF(BM43=O55,AY55,0)+IF(BM43=O56,AY56,0)+IF(BM43=O57,AY57,0)+IF(BM43=O58,AY58,0)+IF(BM43=O59,AY59,0)+IF(BM43=O60,AY60,0)+IF(BM43=O61,AY61,0)+IF(BM43=O62,AY62,0)+IF(BM43=O63,AY63,0)+IF(BM43=O64,AY64,0)+IF(BM43=O65,AY65,0)+IF(BM43=O66,AY66,0)+IF(BM43=O67,AY67,0)+IF(BM43=O68,AY68,0)+IF(BM43=O69,AY69,0)+IF(BM43=O70,AY70,0)+IF(BM43=O71,AY71,0)</f>
        <v>0</v>
      </c>
      <c r="BY43" s="98">
        <f>[2]DB!DL43</f>
        <v>0</v>
      </c>
      <c r="BZ43" s="98" t="e">
        <f t="shared" si="25"/>
        <v>#VALUE!</v>
      </c>
      <c r="CA43" s="98">
        <f>[2]DB!DN43</f>
        <v>1</v>
      </c>
      <c r="CB43" s="98" t="e">
        <f t="shared" si="26"/>
        <v>#VALUE!</v>
      </c>
      <c r="CC43" s="98">
        <f>[2]DB!DP43</f>
        <v>0</v>
      </c>
      <c r="CD43" s="98" t="e">
        <f t="shared" si="27"/>
        <v>#VALUE!</v>
      </c>
      <c r="CE43" s="98">
        <f>[2]DB!DR43</f>
        <v>0</v>
      </c>
      <c r="CF43" s="98" t="e">
        <f t="shared" si="28"/>
        <v>#VALUE!</v>
      </c>
      <c r="CG43" s="98">
        <f>[2]DB!DT43</f>
        <v>1</v>
      </c>
      <c r="CH43" s="98" t="e">
        <f t="shared" si="29"/>
        <v>#VALUE!</v>
      </c>
      <c r="CI43" s="98">
        <f>[2]DB!DV43</f>
        <v>7</v>
      </c>
      <c r="CJ43" s="98" t="e">
        <f t="shared" si="17"/>
        <v>#VALUE!</v>
      </c>
      <c r="CK43" s="98" t="e">
        <f t="shared" si="18"/>
        <v>#VALUE!</v>
      </c>
      <c r="CL43" s="98" t="e">
        <f>RANK(CJ43,CJ10:CJ69,0)</f>
        <v>#VALUE!</v>
      </c>
      <c r="CM43" s="98" t="e">
        <f>IF(AND(CL43=CL10,CK43&lt;CK10),1,0)+IF(AND(CL43=CL11,CK43&lt;CK11),1,0)+IF(AND(CL43=CL12,CK43&lt;CK12),1,0)+IF(AND(CL43=CL13,CK43&lt;CK13),1,0)+IF(AND(CL43=CL14,CK43&lt;CK14),1,0)+IF(AND(CL43=CL15,CK43&lt;CK15),1,0)+IF(AND(CL43=CL16,CK43&lt;CK16),1,0)+IF(AND(CL43=CL17,CK43&lt;CK17),1,0)+IF(AND(CL43=CL18,CK43&lt;CK18),1,0)+IF(AND(CL43=CL19,CK43&lt;CK19),1,0)+IF(AND(CL43=CL20,CK43&lt;CK20),1,0)+IF(AND(CL43=CL21,CK43&lt;CK21),1,0)+IF(AND(CL43=CL22,CK43&lt;CK22),1,0)+IF(AND(CL43=CL23,CK43&lt;CK23),1,0)+IF(AND(CL43=CL24,CK43&lt;CK24),1,0)+IF(AND(CL43=CL25,CK43&lt;CK25),1,0)+IF(AND(CL43=CL26,CK43&lt;CK26),1,0)+IF(AND(CL43=CL27,CK43&lt;CK27),1,0)+IF(AND(CL43=CL28,CK43&lt;CK28),1,0)+IF(AND(CL43=CL29,CK43&lt;CK29),1,0)+CN43+CO43</f>
        <v>#VALUE!</v>
      </c>
      <c r="CN43" s="98" t="e">
        <f>IF(AND(CL43=CL30,CK43&lt;CK30),1,0)+IF(AND(CL43=CL31,CK43&lt;CK31),1,0)+IF(AND(CL43=CL32,CK43&lt;CK32),1,0)+IF(AND(CL43=CL33,CK43&lt;CK33),1,0)+IF(AND(CL43=CL34,CK43&lt;CK34),1,0)+IF(AND(CL43=CL35,CK43&lt;CK35),1,0)+IF(AND(CL43=CL36,CK43&lt;CK36),1,0)+IF(AND(CL43=CL37,CK43&lt;CK37),1,0)+IF(AND(CL43=CL38,CK43&lt;CK38),1,0)+IF(AND(CL43=CL39,CK43&lt;CK39),1,0)+IF(AND(CL43=CL40,CK43&lt;CK40),1,0)+IF(AND(CL43=CL41,CK43&lt;CK41),1,0)+IF(AND(CL43=CL42,CK43&lt;CK42),1,0)+IF(AND(CL43=CL43,CK43&lt;CK43),1,0)+IF(AND(CL43=CL44,CK43&lt;CK44),1,0)+IF(AND(CL43=CL45,CK43&lt;CK45),1,0)+IF(AND(CL43=CL46,CK43&lt;CK46),1,0)+IF(AND(CL43=CL47,CK43&lt;CK47),1,0)+IF(AND(CL43=CL48,CK43&lt;CK48),1,0)+IF(AND(CL43=CL49,CK43&lt;CK49),1,0)</f>
        <v>#VALUE!</v>
      </c>
      <c r="CO43" s="98" t="e">
        <f>IF(AND(CL43=CL50,CK43&lt;CK50),1,0)+IF(AND(CL43=CL51,CK43&lt;CK51),1,0)+IF(AND(CL43=CL52,CK43&lt;CK52),1,0)+IF(AND(CL43=CL53,CK43&lt;CK53),1,0)+IF(AND(CL43=CL54,CK43&lt;CK54),1,0)+IF(AND(CL43=CL55,CK43&lt;CK55),1,0)+IF(AND(CL43=CL56,CK43&lt;CK56),1,0)+IF(AND(CL43=CL57,CK43&lt;CK57),1,0)+IF(AND(CL43=CL58,CK43&lt;CK58),1,0)+IF(AND(CL43=CL59,CK43&lt;CK59),1,0)+IF(AND(CL43=CL60,CK43&lt;CK60),1,0)+IF(AND(CL43=CL61,CK43&lt;CK61),1,0)+IF(AND(CL43=CL62,CK43&lt;CK62),1,0)+IF(AND(CL43=CL63,CK43&lt;CK63),1,0)+IF(AND(CL43=CL64,CK43&lt;CK64),1,0)+IF(AND(CL43=CL65,CK43&lt;CK65),1,0)+IF(AND(CL43=CL66,CK43&lt;CK66),1,0)+IF(AND(CL43=CL67,CK43&lt;CK67),1,0)+IF(AND(CL43=CL68,CK43&lt;CK68),1,0)+IF(AND(CL43=CL69,CK43&lt;CK69),1,0)</f>
        <v>#VALUE!</v>
      </c>
      <c r="CP43" s="98">
        <f>[2]DB!CV43</f>
        <v>34</v>
      </c>
      <c r="CQ43" s="98" t="e">
        <f t="shared" si="30"/>
        <v>#VALUE!</v>
      </c>
      <c r="CR43" s="98" t="e">
        <f t="shared" si="19"/>
        <v>#VALUE!</v>
      </c>
      <c r="CS43" s="98" t="e">
        <f>IF(AND(CQ43=CQ10,BN43&gt;BN10),1,0)+IF(AND(CQ43=CQ11,BN43&gt;BN11),1,0)+IF(AND(CQ43=CQ12,BN43&gt;BN12),1,0)+IF(AND(CQ43=CQ13,BN43&gt;BN13),1,0)+IF(AND(CQ43=CQ14,BN43&gt;BN14),1,0)+IF(AND(CQ43=CQ15,BN43&gt;BN15),1,0)+IF(AND(CQ43=CQ16,BN43&gt;BN16),1,0)+IF(AND(CQ43=CQ17,BN43&gt;BN17),1,0)+IF(AND(CQ43=CQ18,BN43&gt;BN18),1,0)+IF(AND(CQ43=CQ19,BN43&gt;BN19),1,0)+IF(AND(CQ43=CQ20,BN43&gt;BN20),1,0)+IF(AND(CQ43=CQ21,BN43&gt;BN21),1,0)+IF(AND(CQ43=CQ22,BN43&gt;BN22),1,0)+IF(AND(CQ43=CQ23,BN43&gt;BN23),1,0)+IF(AND(CQ43=CQ24,BN43&gt;BN24),1,0)+IF(AND(CQ43=CQ25,BN43&gt;BN25),1,0)+IF(AND(CQ43=CQ26,BN43&gt;BN26),1,0)+IF(AND(CQ43=CQ27,BN43&gt;BN27),1,0)+IF(AND(CQ43=CQ28,BN43&gt;BN28),1,0)+IF(AND(CQ43=CQ29,BN43&gt;BN29),1,0)+CT43+CU43</f>
        <v>#VALUE!</v>
      </c>
      <c r="CT43" s="98" t="e">
        <f>IF(AND(CQ43=CQ30,BN43&gt;BN30),1,0)+IF(AND(CQ43=CQ31,BN43&gt;BN31),1,0)+IF(AND(CQ43=CQ32,BN43&gt;BN32),1,0)+IF(AND(CQ43=CQ33,BN43&gt;BN33),1,0)+IF(AND(CQ43=CQ34,BN43&gt;BN34),1,0)+IF(AND(CQ43=CQ35,BN43&gt;BN35),1,0)+IF(AND(CQ43=CQ36,BN43&gt;BN36),1,0)+IF(AND(CQ43=CQ37,BN43&gt;BN37),1,0)+IF(AND(CQ43=CQ38,BN43&gt;BN38),1,0)+IF(AND(CQ43=CQ39,BN43&gt;BN39),1,0)+IF(AND(CQ43=CQ40,BN43&gt;BN40),1,0)+IF(AND(CQ43=CQ41,BN43&gt;BN41),1,0)+IF(AND(CQ43=CQ42,BN43&gt;BN42),1,0)+IF(AND(CQ43=CQ43,BN43&gt;BN43),1,0)+IF(AND(CQ43=CQ44,BN43&gt;BN44),1,0)+IF(AND(CQ43=CQ45,BN43&gt;BN45),1,0)+IF(AND(CQ43=CQ46,BN43&gt;BN46),1,0)+IF(AND(CQ43=CQ47,BN43&gt;BN47),1,0)+IF(AND(CQ43=CQ48,BN43&gt;BN48),1,0)+IF(AND(CQ43=CQ49,BN43&gt;BN49),1,0)</f>
        <v>#VALUE!</v>
      </c>
      <c r="CU43" s="99" t="e">
        <f>IF(AND(CQ43=CQ50,BN43&gt;BN50),1,0)+IF(AND(CQ43=CQ51,BN43&gt;BN51),1,0)+IF(AND(CQ43=CQ52,BN43&gt;BN52),1,0)+IF(AND(CQ43=CQ53,BN43&gt;BN53),1,0)+IF(AND(CQ43=CQ54,BN43&gt;BN54),1,0)+IF(AND(CQ43=CQ55,BN43&gt;BN55),1,0)+IF(AND(CQ43=CQ56,BN43&gt;BN56),1,0)+IF(AND(CQ43=CQ57,BN43&gt;BN57),1,0)+IF(AND(CQ43=CQ58,BN43&gt;BN58),1,0)+IF(AND(CQ43=CQ59,BN43&gt;BN59),1,0)+IF(AND(CQ43=CQ60,BN43&gt;BN60),1,0)+IF(AND(CQ43=CQ61,BN43&gt;BN61),1,0)+IF(AND(CQ43=CQ62,BN43&gt;BN62),1,0)+IF(AND(CQ43=CQ63,BN43&gt;BN63),1,0)+IF(AND(CQ43=CQ64,BN43&gt;BN64),1,0)+IF(AND(CQ43=CQ65,BN43&gt;BN65),1,0)+IF(AND(CQ43=CQ66,BN43&gt;BN66),1,0)+IF(AND(CQ43=CQ67,BN43&gt;BN67),1,0)+IF(AND(CQ43=CQ68,BN43&gt;BN68),1,0)+IF(AND(CQ43=CQ69,BN43&gt;BN69),1,0)</f>
        <v>#VALUE!</v>
      </c>
      <c r="CV43" s="100" t="e">
        <f>IF(CR10=34,CQ10,0)+IF(CR11=34,CQ11,0)+IF(CR12=34,CQ12,0)+IF(CR13=34,CQ13,0)+IF(CR14=34,CQ14,0)+IF(CR15=34,CQ15,0)+IF(CR16=34,CQ16,0)+IF(CR17=34,CQ17,0)+IF(CR18=34,CQ18,0)+IF(CR19=34,CQ19,0)+IF(CR20=34,CQ20,0)+IF(CR21=34,CQ21,0)+IF(CR22=34,CQ22,0)+IF(CR23=34,CQ23,0)+IF(CR24=34,CQ24,0)+IF(CR25=34,CQ25,0)+IF(CR26=34,CQ26,0)+IF(CR27=34,CQ27,0)+IF(CR28=34,CQ28,0)+IF(CR29=34,CQ29,0)+IF(CR30=34,CQ30,0)+IF(CR31=34,CQ31,0)+IF(CR32=34,CQ32,0)+IF(CR33=34,CQ33,0)+IF(CR34=34,CQ34,0)+IF(CR35=34,CQ35,0)+IF(CR36=34,CQ36,0)+IF(CR37=34,CQ37,0)+IF(CR38=34,CQ38,0)+IF(CR39=34,CQ39,0)+CW43</f>
        <v>#VALUE!</v>
      </c>
      <c r="CW43" s="98" t="e">
        <f>IF(CR40=34,CQ40,0)+IF(CR41=34,CQ41,0)+IF(CR42=34,CQ42,0)+IF(CR43=34,CQ43,0)+IF(CR44=34,CQ44,0)+IF(CR45=34,CQ45,0)+IF(CR46=34,CQ46,0)+IF(CR47=34,CQ47,0)+IF(CR48=34,CQ48,0)+IF(CR49=34,CQ49,0)+IF(CR50=34,CQ50,0)+IF(CR51=34,CQ51,0)+IF(CR52=34,CQ52,0)+IF(CR53=34,CQ53,0)+IF(CR54=34,CQ54,0)+IF(CR55=34,CQ55,0)+IF(CR56=34,CQ56,0)+IF(CR57=34,CQ57,0)+IF(CR58=34,CQ58,0)+IF(CR59=34,CQ59,0)+IF(CR60=34,CQ60,0)+IF(CR61=34,CQ61,0)+IF(CR62=34,CQ62,0)+IF(CR63=34,CQ63,0)+IF(CR64=34,CQ64,0)+IF(CR65=34,CQ65,0)+IF(CR66=34,CQ66,0)+IF(CR67=34,CQ67,0)+IF(CR68=34,CQ68,0)+IF(CR69=34,CQ69,0)</f>
        <v>#VALUE!</v>
      </c>
      <c r="CX43" s="98" t="e">
        <f>IF(CR10=34,BM10,IF(CR11=34,BM11,IF(CR12=34,BM12,IF(CR13=34,BM13,IF(CR14=34,BM14,IF(CR15=34,BM15,IF(CR16=34,BM16,IF(CR17=34,BM17,CY43))))))))</f>
        <v>#VALUE!</v>
      </c>
      <c r="CY43" s="98" t="e">
        <f>IF(CR18=34,BM18,IF(CR19=34,BM19,IF(CR20=34,BM20,IF(CR21=34,BM21,IF(CR22=34,BM22,IF(CR23=34,BM23,IF(CR24=34,BM24,IF(CR25=34,BM25,CZ43))))))))</f>
        <v>#VALUE!</v>
      </c>
      <c r="CZ43" s="98" t="e">
        <f>IF(CR26=34,BM26,IF(CR27=34,BM27,IF(CR28=34,BM28,IF(CR29=34,BM29,IF(CR30=34,BM30,IF(CR31=34,BM31,IF(CR32=34,BM32,IF(CR33=34,BM33,DA43))))))))</f>
        <v>#VALUE!</v>
      </c>
      <c r="DA43" s="98" t="e">
        <f>IF(CR34=34,BM34,IF(CR35=34,BM35,IF(CR36=34,BM36,IF(CR37=34,BM37,IF(CR38=34,BM38,IF(CR39=34,BM39,IF(CR40=34,BM40,IF(CR41=34,BM41,DB43))))))))</f>
        <v>#VALUE!</v>
      </c>
      <c r="DB43" s="98" t="e">
        <f>IF(CR42=34,BM42,IF(CR43=34,BM43,IF(CR44=34,BM44,IF(CR45=34,BM45,IF(CR46=34,BM46,IF(CR47=34,BM47,IF(CR48=34,BM48,IF(CR49=34,BM49,DC43))))))))</f>
        <v>#VALUE!</v>
      </c>
      <c r="DC43" s="98" t="e">
        <f>IF(CR50=34,BM50,IF(CR51=34,BM51,IF(CR52=34,BM52,IF(CR53=34,BM53,IF(CR54=34,BM54,IF(CR55=34,BM55,IF(CR56=34,BM56,IF(CR57=34,BM57,DD43))))))))</f>
        <v>#VALUE!</v>
      </c>
      <c r="DD43" s="98" t="e">
        <f>IF(CR58=34,BM58,IF(CR59=34,BM59,IF(CR60=34,BM60,IF(CR61=34,BM61,IF(CR62=34,BM62,IF(CR63=34,BM63,IF(CR64=34,BM64,IF(CR65=34,BM65,DE43))))))))</f>
        <v>#VALUE!</v>
      </c>
      <c r="DE43" s="98" t="e">
        <f>IF(CR66=34,BM66,IF(CR67=34,BM67,IF(CR68=34,BM68,BM69)))</f>
        <v>#VALUE!</v>
      </c>
      <c r="DF43" s="98" t="e">
        <f>IF(CR10=34,BQ10,0)+IF(CR11=34,BQ11,0)+IF(CR12=34,BQ12,0)+IF(CR13=34,BQ13,0)+IF(CR14=34,BQ14,0)+IF(CR15=34,BQ15,0)+IF(CR16=34,BQ16,0)+IF(CR17=34,BQ17,0)+IF(CR18=34,BQ18,0)+IF(CR19=34,BQ19,0)+IF(CR20=34,BQ20,0)+IF(CR21=34,BQ21,0)+IF(CR22=34,BQ22,0)+IF(CR23=34,BQ23,0)+IF(CR24=34,BQ24,0)+IF(CR25=34,BQ25,0)+IF(CR26=34,BQ26,0)+IF(CR27=34,BQ27,0)+IF(CR28=34,BQ28,0)+IF(CR29=34,BQ29,0)+IF(CR30=34,BQ30,0)+IF(CR31=34,BQ31,0)+IF(CR32=34,BQ32,0)+IF(CR33=34,BQ33,0)+IF(CR34=34,BQ34,0)+IF(CR35=34,BQ35,0)+IF(CR36=34,BQ36,0)+IF(CR37=34,BQ37,0)+IF(CR38=34,BQ38,0)+IF(CR39=34,BQ39,0)+DG43</f>
        <v>#VALUE!</v>
      </c>
      <c r="DG43" s="98" t="e">
        <f>IF(CR40=34,BQ40,0)+IF(CR41=34,BQ41,0)+IF(CR42=34,BQ42,0)+IF(CR43=34,BQ43,0)+IF(CR44=34,BQ44,0)+IF(CR45=34,BQ45,0)+IF(CR46=34,BQ46,0)+IF(CR47=34,BQ47,0)+IF(CR48=34,BQ48,0)+IF(CR49=34,BQ49,0)+IF(CR50=34,BQ50,0)+IF(CR51=34,BQ51,0)+IF(CR52=34,BQ52,0)+IF(CR53=34,BQ53,0)+IF(CR54=34,BQ54,0)+IF(CR55=34,BQ55,0)+IF(CR56=34,BQ56,0)+IF(CR57=34,BQ57,0)+IF(CR58=34,BQ58,0)+IF(CR59=34,BQ59,0)+IF(CR60=34,BQ60,0)+IF(CR61=34,BQ61,0)+IF(CR62=34,BQ62,0)+IF(CR63=34,BQ63,0)+IF(CR64=34,BQ64,0)+IF(CR65=34,BQ65,0)+IF(CR66=34,BQ66,0)+IF(CR67=34,BQ67,0)+IF(CR68=34,BQ68,0)+IF(CR69=34,BQ69,0)</f>
        <v>#VALUE!</v>
      </c>
      <c r="DH43" s="98" t="e">
        <f>IF(CR10=34,BT10,0)+IF(CR11=34,BT11,0)+IF(CR12=34,BT12,0)+IF(CR13=34,BT13,0)+IF(CR14=34,BT14,0)+IF(CR15=34,BT15,0)+IF(CR16=34,BT16,0)+IF(CR17=34,BT17,0)+IF(CR18=34,BT18,0)+IF(CR19=34,BT19,0)+IF(CR20=34,BT20,0)+IF(CR21=34,BT21,0)+IF(CR22=34,BT22,0)+IF(CR23=34,BT23,0)+IF(CR24=34,BT24,0)+IF(CR25=34,BT25,0)+IF(CR26=34,BT26,0)+IF(CR27=34,BT27,0)+IF(CR28=34,BT28,0)+IF(CR29=34,BT29,0)+IF(CR30=34,BT30,0)+IF(CR31=34,BT31,0)+IF(CR32=34,BT32,0)+IF(CR33=34,BT33,0)+IF(CR34=34,BT34,0)+IF(CR35=34,BT35,0)+IF(CR36=34,BT36,0)+IF(CR37=34,BT37,0)+IF(CR38=34,BT38,0)+IF(CR39=34,BT39,0)+DI43</f>
        <v>#VALUE!</v>
      </c>
      <c r="DI43" s="98" t="e">
        <f>IF(CR40=34,BT40,0)+IF(CR41=34,BT41,0)+IF(CR42=34,BT42,0)+IF(CR43=34,BT43,0)+IF(CR44=34,BT44,0)+IF(CR45=34,BT45,0)+IF(CR46=34,BT46,0)+IF(CR47=34,BT47,0)+IF(CR48=34,BT48,0)+IF(CR49=34,BT49,0)+IF(CR50=34,BT50,0)+IF(CR51=34,BT51,0)+IF(CR52=34,BT52,0)+IF(CR53=34,BT53,0)+IF(CR54=34,BT54,0)+IF(CR55=34,BT55,0)+IF(CR56=34,BT56,0)+IF(CR57=34,BT57,0)+IF(CR58=34,BT58,0)+IF(CR59=34,BT59,0)+IF(CR60=34,BT60,0)+IF(CR61=34,BT61,0)+IF(CR62=34,BT62,0)+IF(CR63=34,BT63,0)+IF(CR64=34,BT64,0)+IF(CR65=34,BT65,0)+IF(CR66=34,BT66,0)+IF(CR67=34,BT67,0)+IF(CR68=34,BT68,0)+IF(CR69=34,BT69,0)</f>
        <v>#VALUE!</v>
      </c>
      <c r="DJ43" s="98" t="e">
        <f>IF(CR10=34,BW10,0)+IF(CR11=34,BW11,0)+IF(CR12=34,BW12,0)+IF(CR13=34,BW13,0)+IF(CR14=34,BW14,0)+IF(CR15=34,BW15,0)+IF(CR16=34,BW16,0)+IF(CR17=34,BW17,0)+IF(CR18=34,BW18,0)+IF(CR19=34,BW19,0)+IF(CR20=34,BW20,0)+IF(CR21=34,BW21,0)+IF(CR22=34,BW22,0)+IF(CR23=34,BW23,0)+IF(CR24=34,BW24,0)+IF(CR25=34,BW25,0)+IF(CR26=34,BW26,0)+IF(CR27=34,BW27,0)+IF(CR28=34,BW28,0)+IF(CR29=34,BW29,0)+IF(CR30=34,BW30,0)+IF(CR31=34,BW31,0)+IF(CR32=34,BW32,0)+IF(CR33=34,BW33,0)+IF(CR34=34,BW34,0)+IF(CR35=34,BW35,0)+IF(CR36=34,BW36,0)+IF(CR37=34,BW37,0)+IF(CR38=34,BW38,0)+IF(CR39=34,BW39,0)+DK43</f>
        <v>#VALUE!</v>
      </c>
      <c r="DK43" s="98" t="e">
        <f>IF(CR40=34,BW40,0)+IF(CR41=34,BW41,0)+IF(CR42=34,BW42,0)+IF(CR43=34,BW43,0)+IF(CR44=34,BW44,0)+IF(CR45=34,BW45,0)+IF(CR46=34,BW46,0)+IF(CR47=34,BW47,0)+IF(CR48=34,BW48,0)+IF(CR49=34,BW49,0)+IF(CR50=34,BW50,0)+IF(CR51=34,BW51,0)+IF(CR52=34,BW52,0)+IF(CR53=34,BW53,0)+IF(CR54=34,BW54,0)+IF(CR55=34,BW55,0)+IF(CR56=34,BW56,0)+IF(CR57=34,BW57,0)+IF(CR58=34,BW58,0)+IF(CR59=34,BW59,0)+IF(CR60=34,BW60,0)+IF(CR61=34,BW61,0)+IF(CR62=34,BW62,0)+IF(CR63=34,BW63,0)+IF(CR64=34,BW64,0)+IF(CR65=34,BW65,0)+IF(CR66=34,BW66,0)+IF(CR67=34,BW67,0)+IF(CR68=34,BW68,0)+IF(CR69=34,BW69,0)</f>
        <v>#VALUE!</v>
      </c>
      <c r="DL43" s="98" t="e">
        <f>IF(CR10=34,BZ10,0)+IF(CR11=34,BZ11,0)+IF(CR12=34,BZ12,0)+IF(CR13=34,BZ13,0)+IF(CR14=34,BZ14,0)+IF(CR15=34,BZ15,0)+IF(CR16=34,BZ16,0)+IF(CR17=34,BZ17,0)+IF(CR18=34,BZ18,0)+IF(CR19=34,BZ19,0)+IF(CR20=34,BZ20,0)+IF(CR21=34,BZ21,0)+IF(CR22=34,BZ22,0)+IF(CR23=34,BZ23,0)+IF(CR24=34,BZ24,0)+IF(CR25=34,BZ25,0)+IF(CR26=34,BZ26,0)+IF(CR27=34,BZ27,0)+IF(CR28=34,BZ28,0)+IF(CR29=34,BZ29,0)+IF(CR30=34,BZ30,0)+IF(CR31=34,BZ31,0)+IF(CR32=34,BZ32,0)+IF(CR33=34,BZ33,0)+IF(CR34=34,BZ34,0)+IF(CR35=34,BZ35,0)+IF(CR36=34,BZ36,0)+IF(CR37=34,BZ37,0)+IF(CR38=34,BZ38,0)+IF(CR39=34,BZ39,0)+DM43</f>
        <v>#VALUE!</v>
      </c>
      <c r="DM43" s="98" t="e">
        <f>IF(CR40=34,BZ40,0)+IF(CR41=34,BZ41,0)+IF(CR42=34,BZ42,0)+IF(CR43=34,BZ43,0)+IF(CR44=34,BZ44,0)+IF(CR45=34,BZ45,0)+IF(CR46=34,BZ46,0)+IF(CR47=34,BZ47,0)+IF(CR48=34,BZ48,0)+IF(CR49=34,BZ49,0)+IF(CR50=34,BZ50,0)+IF(CR51=34,BZ51,0)+IF(CR52=34,BZ52,0)+IF(CR53=34,BZ53,0)+IF(CR54=34,BZ54,0)+IF(CR55=34,BZ55,0)+IF(CR56=34,BZ56,0)+IF(CR57=34,BZ57,0)+IF(CR58=34,BZ58,0)+IF(CR59=34,BZ59,0)+IF(CR60=34,BZ60,0)+IF(CR61=34,BZ61,0)+IF(CR62=34,BZ62,0)+IF(CR63=34,BZ63,0)+IF(CR64=34,BZ64,0)+IF(CR65=34,BZ65,0)+IF(CR66=34,BZ66,0)+IF(CR67=34,BZ67,0)+IF(CR68=34,BZ68,0)+IF(CR69=34,BZ69,0)</f>
        <v>#VALUE!</v>
      </c>
      <c r="DN43" s="98" t="e">
        <f>IF(CR10=34,CB10,0)+IF(CR11=34,CB11,0)+IF(CR12=34,CB12,0)+IF(CR13=34,CB13,0)+IF(CR14=34,CB14,0)+IF(CR15=34,CB15,0)+IF(CR16=34,CB16,0)+IF(CR17=34,CB17,0)+IF(CR18=34,CB18,0)+IF(CR19=34,CB19,0)+IF(CR20=34,CB20,0)+IF(CR21=34,CB21,0)+IF(CR22=34,CB22,0)+IF(CR23=34,CB23,0)+IF(CR24=34,CB24,0)+IF(CR25=34,CB25,0)+IF(CR26=34,CB26,0)+IF(CR27=34,CB27,0)+IF(CR28=34,CB28,0)+IF(CR29=34,CB29,0)+IF(CR30=34,CB30,0)+IF(CR31=34,CB31,0)+IF(CR32=34,CB32,0)+IF(CR33=34,CB33,0)+IF(CR34=34,CB34,0)+IF(CR35=34,CB35,0)+IF(CR36=34,CB36,0)+IF(CR37=34,CB37,0)+IF(CR38=34,CB38,0)+IF(CR39=34,CB39,0)+DO43</f>
        <v>#VALUE!</v>
      </c>
      <c r="DO43" s="98" t="e">
        <f>IF(CR40=34,CB40,0)+IF(CR41=34,CB41,0)+IF(CR42=34,CB42,0)+IF(CR43=34,CB43,0)+IF(CR44=34,CB44,0)+IF(CR45=34,CB45,0)+IF(CR46=34,CB46,0)+IF(CR47=34,CB47,0)+IF(CR48=34,CB48,0)+IF(CR49=34,CB49,0)+IF(CR50=34,CB50,0)+IF(CR51=34,CB51,0)+IF(CR52=34,CB52,0)+IF(CR53=34,CB53,0)+IF(CR54=34,CB54,0)+IF(CR55=34,CB55,0)+IF(CR56=34,CB56,0)+IF(CR57=34,CB57,0)+IF(CR58=34,CB58,0)+IF(CR59=34,CB59,0)+IF(CR60=34,CB60,0)+IF(CR61=34,CB61,0)+IF(CR62=34,CB62,0)+IF(CR63=34,CB63,0)+IF(CR64=34,CB64,0)+IF(CR65=34,CB65,0)+IF(CR66=34,CB66,0)+IF(CR67=34,CB67,0)+IF(CR68=34,CB68,0)+IF(CR69=34,CB69,0)</f>
        <v>#VALUE!</v>
      </c>
      <c r="DP43" s="98" t="e">
        <f>IF(CR10=34,CD10,0)+IF(CR11=34,CD11,0)+IF(CR12=34,CD12,0)+IF(CR13=34,CD13,0)+IF(CR14=34,CD14,0)+IF(CR15=34,CD15,0)+IF(CR16=34,CD16,0)+IF(CR17=34,CD17,0)+IF(CR18=34,CD18,0)+IF(CR19=34,CD19,0)+IF(CR20=34,CD20,0)+IF(CR21=34,CD21,0)+IF(CR22=34,CD22,0)+IF(CR23=34,CD23,0)+IF(CR24=34,CD24,0)+IF(CR25=34,CD25,0)+IF(CR26=34,CD26,0)+IF(CR27=34,CD27,0)+IF(CR28=34,CD28,0)+IF(CR29=34,CD29,0)+IF(CR30=34,CD30,0)+IF(CR31=34,CD31,0)+IF(CR32=34,CD32,0)+IF(CR33=34,CD33,0)+IF(CR34=34,CD34,0)+IF(CR35=34,CD35,0)+IF(CR36=34,CD36,0)+IF(CR37=34,CD37,0)+IF(CR38=34,CD38,0)+IF(CR39=34,CD39,0)+DQ43</f>
        <v>#VALUE!</v>
      </c>
      <c r="DQ43" s="98" t="e">
        <f>IF(CR40=34,CD40,0)+IF(CR41=34,CD41,0)+IF(CR42=34,CD42,0)+IF(CR43=34,CD43,0)+IF(CR44=34,CD44,0)+IF(CR45=34,CD45,0)+IF(CR46=34,CD46,0)+IF(CR47=34,CD47,0)+IF(CR48=34,CD48,0)+IF(CR49=34,CD49,0)+IF(CR50=34,CD50,0)+IF(CR51=34,CD51,0)+IF(CR52=34,CD52,0)+IF(CR53=34,CD53,0)+IF(CR54=34,CD54,0)+IF(CR55=34,CD55,0)+IF(CR56=34,CD56,0)+IF(CR57=34,CD57,0)+IF(CR58=34,CD58,0)+IF(CR59=34,CD59,0)+IF(CR60=34,CD60,0)+IF(CR61=34,CD61,0)+IF(CR62=34,CD62,0)+IF(CR63=34,CD63,0)+IF(CR64=34,CD64,0)+IF(CR65=34,CD65,0)+IF(CR66=34,CD66,0)+IF(CR67=34,CD67,0)+IF(CR68=34,CD68,0)+IF(CR69=34,CD69,0)</f>
        <v>#VALUE!</v>
      </c>
      <c r="DR43" s="98" t="e">
        <f>IF(CR10=34,CF10,0)+IF(CR11=34,CF11,0)+IF(CR12=34,CF12,0)+IF(CR13=34,CF13,0)+IF(CR14=34,CF14,0)+IF(CR15=34,CF15,0)+IF(CR16=34,CF16,0)+IF(CR17=34,CF17,0)+IF(CR18=34,CF18,0)+IF(CR19=34,CF19,0)+IF(CR20=34,CF20,0)+IF(CR21=34,CF21,0)+IF(CR22=34,CF22,0)+IF(CR23=34,CF23,0)+IF(CR24=34,CF24,0)+IF(CR25=34,CF25,0)+IF(CR26=34,CF26,0)+IF(CR27=34,CF27,0)+IF(CR28=34,CF28,0)+IF(CR29=34,CF29,0)+IF(CR30=34,CF30,0)+IF(CR31=34,CF31,0)+IF(CR32=34,CF32,0)+IF(CR33=34,CF33,0)+IF(CR34=34,CF34,0)+IF(CR35=34,CF35,0)+IF(CR36=34,CF36,0)+IF(CR37=34,CF37,0)+IF(CR38=34,CF38,0)+IF(CR39=34,CF39,0)+DS43</f>
        <v>#VALUE!</v>
      </c>
      <c r="DS43" s="98" t="e">
        <f>IF(CR40=34,CF40,0)+IF(CR41=34,CF41,0)+IF(CR42=34,CF42,0)+IF(CR43=34,CF43,0)+IF(CR44=34,CF44,0)+IF(CR45=34,CF45,0)+IF(CR46=34,CF46,0)+IF(CR47=34,CF47,0)+IF(CR48=34,CF48,0)+IF(CR49=34,CF49,0)+IF(CR50=34,CF50,0)+IF(CR51=34,CF51,0)+IF(CR52=34,CF52,0)+IF(CR53=34,CF53,0)+IF(CR54=34,CF54,0)+IF(CR55=34,CF55,0)+IF(CR56=34,CF56,0)+IF(CR57=34,CF57,0)+IF(CR58=34,CF58,0)+IF(CR59=34,CF59,0)+IF(CR60=34,CF60,0)+IF(CR61=34,CF61,0)+IF(CR62=34,CF62,0)+IF(CR63=34,CF63,0)+IF(CR64=34,CF64,0)+IF(CR65=34,CF65,0)+IF(CR66=34,CF66,0)+IF(CR67=34,CF67,0)+IF(CR68=34,CF68,0)+IF(CR69=34,CF69,0)</f>
        <v>#VALUE!</v>
      </c>
      <c r="DT43" s="98" t="e">
        <f>IF(CR10=34,CH10,0)+IF(CR11=34,CH11,0)+IF(CR12=34,CH12,0)+IF(CR13=34,CH13,0)+IF(CR14=34,CH14,0)+IF(CR15=34,CH15,0)+IF(CR16=34,CH16,0)+IF(CR17=34,CH17,0)+IF(CR18=34,CH18,0)+IF(CR19=34,CH19,0)+IF(CR20=34,CH20,0)+IF(CR21=34,CH21,0)+IF(CR22=34,CH22,0)+IF(CR23=34,CH23,0)+IF(CR24=34,CH24,0)+IF(CR25=34,CH25,0)+IF(CR26=34,CH26,0)+IF(CR27=34,CH27,0)+IF(CR28=34,CH28,0)+IF(CR29=34,CH29,0)+IF(CR30=34,CH30,0)+IF(CR31=34,CH31,0)+IF(CR32=34,CH32,0)+IF(CR33=34,CH33,0)+IF(CR34=34,CH34,0)+IF(CR35=34,CH35,0)+IF(CR36=34,CH36,0)+IF(CR37=34,CH37,0)+IF(CR38=34,CH38,0)+IF(CR39=34,CH39,0)+DU43</f>
        <v>#VALUE!</v>
      </c>
      <c r="DU43" s="98" t="e">
        <f>IF(CR40=34,CH40,0)+IF(CR41=34,CH41,0)+IF(CR42=34,CH42,0)+IF(CR43=34,CH43,0)+IF(CR44=34,CH44,0)+IF(CR45=34,CH45,0)+IF(CR46=34,CH46,0)+IF(CR47=34,CH47,0)+IF(CR48=34,CH48,0)+IF(CR49=34,CH49,0)+IF(CR50=34,CH50,0)+IF(CR51=34,CH51,0)+IF(CR52=34,CH52,0)+IF(CR53=34,CH53,0)+IF(CR54=34,CH54,0)+IF(CR55=34,CH55,0)+IF(CR56=34,CH56,0)+IF(CR57=34,CH57,0)+IF(CR58=34,CH58,0)+IF(CR59=34,CH59,0)+IF(CR60=34,CH60,0)+IF(CR61=34,CH61,0)+IF(CR62=34,CH62,0)+IF(CR63=34,CH63,0)+IF(CR64=34,CH64,0)+IF(CR65=34,CH65,0)+IF(CR66=34,CH66,0)+IF(CR67=34,CH67,0)+IF(CR68=34,CH68,0)+IF(CR69=34,CH69,0)</f>
        <v>#VALUE!</v>
      </c>
      <c r="DV43" s="98" t="e">
        <f>IF(CR10=34,CJ10,0)+IF(CR11=34,CJ11,0)+IF(CR12=34,CJ12,0)+IF(CR13=34,CJ13,0)+IF(CR14=34,CJ14,0)+IF(CR15=34,CJ15,0)+IF(CR16=34,CJ16,0)+IF(CR17=34,CJ17,0)+IF(CR18=34,CJ18,0)+IF(CR19=34,CJ19,0)+IF(CR20=34,CJ20,0)+IF(CR21=34,CJ21,0)+IF(CR22=34,CJ22,0)+IF(CR23=34,CJ23,0)+IF(CR24=34,CJ24,0)+IF(CR25=34,CJ25,0)+IF(CR26=34,CJ26,0)+IF(CR27=34,CJ27,0)+IF(CR28=34,CJ28,0)+IF(CR29=34,CJ29,0)+IF(CR30=34,CJ30,0)+IF(CR31=34,CJ31,0)+IF(CR32=34,CJ32,0)+IF(CR33=34,CJ33,0)+IF(CR34=34,CJ34,0)+IF(CR35=34,CJ35,0)+IF(CR36=34,CJ36,0)+IF(CR37=34,CJ37,0)+IF(CR38=34,CJ38,0)+IF(CR39=34,CJ39,0)+DW43</f>
        <v>#VALUE!</v>
      </c>
      <c r="DW43" s="99" t="e">
        <f>IF(CR40=34,CJ40,0)+IF(CR41=34,CJ41,0)+IF(CR42=34,CJ42,0)+IF(CR43=34,CJ43,0)+IF(CR44=34,CJ44,0)+IF(CR45=34,CJ45,0)+IF(CR46=34,CJ46,0)+IF(CR47=34,CJ47,0)+IF(CR48=34,CJ48,0)+IF(CR49=34,CJ49,0)+IF(CR50=34,CJ50,0)+IF(CR51=34,CJ51,0)+IF(CR52=34,CJ52,0)+IF(CR53=34,CJ53,0)+IF(CR54=34,CJ54,0)+IF(CR55=34,CJ55,0)+IF(CR56=34,CJ56,0)+IF(CR57=34,CJ57,0)+IF(CR58=34,CJ58,0)+IF(CR59=34,CJ59,0)+IF(CR60=34,CJ60,0)+IF(CR61=34,CJ61,0)+IF(CR62=34,CJ62,0)+IF(CR63=34,CJ63,0)+IF(CR64=34,CJ64,0)+IF(CR65=34,CJ65,0)+IF(CR66=34,CJ66,0)+IF(CR67=34,CJ67,0)+IF(CR68=34,CJ68,0)+IF(CR69=34,CJ69,0)</f>
        <v>#VALUE!</v>
      </c>
    </row>
    <row r="44" spans="1:127">
      <c r="A44" s="97" t="str">
        <f>[2]DB!A44</f>
        <v>MFP</v>
      </c>
      <c r="B44" s="1">
        <f>[2]DB!B44</f>
        <v>40</v>
      </c>
      <c r="C44" s="1">
        <f>[2]DB!D44</f>
        <v>0</v>
      </c>
      <c r="D44" s="1">
        <f>IF(OR(Rækker!AO31="Disket",I44&gt;5,C44=1),1,0)</f>
        <v>0</v>
      </c>
      <c r="E44" s="1">
        <f>[2]DB!F44</f>
        <v>0</v>
      </c>
      <c r="F44" s="1">
        <f>IF(OR(Rækker!AO31="Udmeldt",E44=1),1,0)</f>
        <v>0</v>
      </c>
      <c r="G44" s="1">
        <f>[2]DB!I44</f>
        <v>0</v>
      </c>
      <c r="H44" s="1">
        <f>IF(Rækker!AO31="MR",1,0)</f>
        <v>0</v>
      </c>
      <c r="I44" s="1">
        <f t="shared" si="10"/>
        <v>0</v>
      </c>
      <c r="J44" s="1">
        <f>[2]DB!L44</f>
        <v>0</v>
      </c>
      <c r="K44" s="1">
        <f>IF(Rækker!AO31="Res",1,0)</f>
        <v>0</v>
      </c>
      <c r="L44" s="1">
        <f t="shared" si="11"/>
        <v>0</v>
      </c>
      <c r="M44" s="1" t="s">
        <v>90</v>
      </c>
      <c r="N44" s="100">
        <f>[2]DB!AZ44</f>
        <v>19</v>
      </c>
      <c r="O44" s="98" t="str">
        <f>[2]DB!BB44</f>
        <v>IanRush</v>
      </c>
      <c r="P44" s="1">
        <f>IF(O44=A31,B31,0)+IF(O44=A32,B32,0)+IF(O44=A33,B33,0)+IF(O44=A34,B34,0)+IF(O44=A35,B35,0)+IF(O44=A36,B36,0)+IF(O44=A37,B37,0)+IF(O44=A38,B38,0)+IF(O44=A39,B39,0)+IF(O44=A40,B40,0)+IF(O44=A41,B41,0)+IF(O44=A42,B42,0)+IF(O44=A43,B43,0)+IF(O44=A44,B44,0)+IF(O44=A45,B45,0)+IF(O44=A46,B46,0)+IF(O44=A47,B47,0)+IF(O44=A48,B48,0)+IF(O44=A49,B49,0)+IF(O44=A50,B50,0)</f>
        <v>24</v>
      </c>
      <c r="Q44" s="1">
        <f>[2]DB!BF44</f>
        <v>0</v>
      </c>
      <c r="R44" s="1">
        <f>IF(O44=A31,D31,0)+IF(O44=A32,D32,0)+IF(O44=A33,D33,0)+IF(O44=A34,D34,0)+IF(O44=A35,D35,0)+IF(O44=A36,D36,0)+IF(O44=A37,D37,0)+IF(O44=A38,D38,0)+IF(O44=A39,D39,0)+IF(O44=A40,D40,0)+IF(O44=A41,D41,0)+IF(O44=A42,D42,0)+IF(O44=A43,D43,0)+IF(O44=A44,D44,0)+IF(O44=A45,D45,0)+IF(O44=A46,D46,0)+IF(O44=A47,D47,0)+IF(O44=A48,D48,0)+IF(O44=A49,D49,0)+IF(O44=A50,D50,0)</f>
        <v>0</v>
      </c>
      <c r="S44" s="1">
        <f>[2]DB!BG44</f>
        <v>0</v>
      </c>
      <c r="T44" s="1">
        <f>IF(O44=A31,F31,0)+IF(O44=A32,F32,0)+IF(O44=A33,F33,0)+IF(O44=A34,F34,0)+IF(O44=A35,F35,0)+IF(O44=A36,F36,0)+IF(O44=A37,F37,0)+IF(O44=A38,F38,0)+IF(O44=A39,F39,0)+IF(O44=A40,F40,0)+IF(O44=A41,F41,0)+IF(O44=A42,F42,0)+IF(O44=A43,F43,0)+IF(O44=A44,F44,0)+IF(O44=A45,F45,0)+IF(O44=A46,F46,0)+IF(O44=A47,F47,0)+IF(O44=A48,F48,0)+IF(O44=A49,F49,0)+IF(O44=A50,F50,0)</f>
        <v>0</v>
      </c>
      <c r="U44" s="1">
        <f>[2]DB!BH44</f>
        <v>0</v>
      </c>
      <c r="V44" s="1">
        <f>IF(O44=A31,H31,0)+IF(O44=A32,H32,0)+IF(O44=A33,H33,0)+IF(O44=A34,H34,0)+IF(O44=A35,H35,0)+IF(O44=A36,H36,0)+IF(O44=A37,H37,0)+IF(O44=A38,H38,0)+IF(O44=A39,H39,0)+IF(O44=A40,H40,0)+IF(O44=A41,H41,0)+IF(O44=A42,H42,0)+IF(O44=A43,H43,0)+IF(O44=A44,H44,0)+IF(O44=A45,H45,0)+IF(O44=A46,H46,0)+IF(O44=A47,H47,0)+IF(O44=A48,H48,0)+IF(O44=A49,H49,0)+IF(O44=A50,H50,0)</f>
        <v>0</v>
      </c>
      <c r="W44" s="1">
        <f t="shared" si="12"/>
        <v>0</v>
      </c>
      <c r="X44" s="1">
        <f>[2]DB!BI44</f>
        <v>0</v>
      </c>
      <c r="Y44" s="1">
        <f>IF(O44=A31,K31,0)+IF(O44=A32,K32,0)+IF(O44=A33,K33,0)+IF(O44=A34,K34,0)+IF(O44=A35,K35,0)+IF(O44=A36,K36,0)+IF(O44=A37,K37,0)+IF(O44=A38,K38,0)+IF(O44=A39,K39,0)+IF(O44=A40,K40,0)+IF(O44=A41,K41,0)+IF(O44=A42,K42,0)+IF(O44=A43,K43,0)+IF(O44=A44,K44,0)+IF(O44=A45,K45,0)+IF(O44=A46,K46,0)+IF(O44=A47,K47,0)+IF(O44=A48,K48,0)+IF(O44=A49,K49,0)+IF(O44=A50,K50,0)</f>
        <v>0</v>
      </c>
      <c r="Z44" s="1">
        <f t="shared" si="13"/>
        <v>0</v>
      </c>
      <c r="AA44" s="1">
        <f>[2]DB!BJ44</f>
        <v>70</v>
      </c>
      <c r="AB44" s="1">
        <f>RANK(AA44,AA31:AA50,0)</f>
        <v>13</v>
      </c>
      <c r="AC44" s="1" t="str">
        <f>'2. Division'!AF23</f>
        <v/>
      </c>
      <c r="AD44" s="1" t="e">
        <f t="shared" si="20"/>
        <v>#VALUE!</v>
      </c>
      <c r="AE44" s="1" t="e">
        <f>RANK(AD44,AD31:AD50,0)</f>
        <v>#VALUE!</v>
      </c>
      <c r="AF44" s="1">
        <f>[2]DB!BK44</f>
        <v>27</v>
      </c>
      <c r="AG44" s="1">
        <f>RANK(AF44,AF31:AF50,0)</f>
        <v>5</v>
      </c>
      <c r="AH44" s="1" t="str">
        <f>'2. Division'!AF29</f>
        <v/>
      </c>
      <c r="AI44" s="1" t="e">
        <f t="shared" si="21"/>
        <v>#VALUE!</v>
      </c>
      <c r="AJ44" s="1" t="e">
        <f>RANK(AI44,AI31:AI50,0)</f>
        <v>#VALUE!</v>
      </c>
      <c r="AK44" s="1">
        <f>[2]DB!BL44</f>
        <v>91</v>
      </c>
      <c r="AL44" s="1">
        <f>RANK(AK44,AK31:AK50,0)</f>
        <v>17</v>
      </c>
      <c r="AM44" s="1" t="str">
        <f>'2. Division'!AF35</f>
        <v/>
      </c>
      <c r="AN44" s="1" t="e">
        <f t="shared" si="22"/>
        <v>#VALUE!</v>
      </c>
      <c r="AO44" s="1" t="e">
        <f>RANK(AN44,AN31:AN50,0)</f>
        <v>#VALUE!</v>
      </c>
      <c r="AP44" s="1">
        <f t="shared" si="23"/>
        <v>35</v>
      </c>
      <c r="AQ44" s="1" t="e">
        <f t="shared" si="24"/>
        <v>#VALUE!</v>
      </c>
      <c r="AR44" s="1">
        <f>[2]DB!BA44</f>
        <v>14</v>
      </c>
      <c r="AS44" s="1" t="e">
        <f>RANK(AQ44,AQ31:AQ50,1)+AT44</f>
        <v>#VALUE!</v>
      </c>
      <c r="AT44" s="1" t="e">
        <f>IF(AQ44=AQ31,IF(AD44=AD31,IF(AI44=AI31,IF(AN44=AN31,0,IF(AN44&lt;AN31,1,0)),IF(AI44&lt;AI31,1,0)),IF(AD44&lt;AD31,1,0)),0)+IF(AQ44=AQ32,IF(AD44=AD32,IF(AI44=AI32,IF(AN44=AN32,0,IF(AN44&lt;AN32,1,0)),IF(AI44&lt;AI32,1,0)),IF(AD44&lt;AD32,1,0)),0)+IF(AQ44=AQ33,IF(AD44=AD33,IF(AI44=AI33,IF(AN44=AN33,0,IF(AN44&lt;AN33,1,0)),IF(AI44&lt;AI33,1,0)),IF(AD44&lt;AD33,1,0)),0)+IF(AQ44=AQ34,IF(AD44=AD34,IF(AI44=AI34,IF(AN44=AN34,0,IF(AN44&lt;AN34,1,0)),IF(AI44&lt;AI34,1,0)),IF(AD44&lt;AD34,1,0)),0)+IF(AQ44=AQ35,IF(AD44=AD35,IF(AI44=AI35,IF(AN44=AN35,0,IF(AN44&lt;AN35,1,0)),IF(AI44&lt;AI35,1,0)),IF(AD44&lt;AD35,1,0)),0)+IF(AQ44=AQ36,IF(AD44=AD36,IF(AI44=AI36,IF(AN44=AN36,0,IF(AN44&lt;AN36,1,0)),IF(AI44&lt;AI36,1,0)),IF(AD44&lt;AD36,1,0)),0)+IF(AQ44=AQ37,IF(AD44=AD37,IF(AI44=AI37,IF(AN44=AN37,0,IF(AN44&lt;AN37,1,0)),IF(AI44&lt;AI37,1,0)),IF(AD44&lt;AD37,1,0)),0)+AU44+AV44</f>
        <v>#VALUE!</v>
      </c>
      <c r="AU44" s="1" t="e">
        <f>IF(AQ44=AQ38,IF(AD44=AD38,IF(AI44=AI38,IF(AN44=AN38,0,IF(AN44&lt;AN38,1,0)),IF(AI44&lt;AI38,1,0)),IF(AD44&lt;AD38,1,0)),0)+IF(AQ44=AQ39,IF(AD44=AD39,IF(AI44=AI39,IF(AN44=AN39,0,IF(AN44&lt;AN39,1,0)),IF(AI44&lt;AI39,1,0)),IF(AD44&lt;AD39,1,0)),0)+IF(AQ44=AQ40,IF(AD44=AD40,IF(AI44=AI40,IF(AN44=AN40,0,IF(AN44&lt;AN40,1,0)),IF(AI44&lt;AI40,1,0)),IF(AD44&lt;AD40,1,0)),0)+IF(AQ44=AQ41,IF(AD44=AD41,IF(AI44=AI41,IF(AN44=AN41,0,IF(AN44&lt;AN41,1,0)),IF(AI44&lt;AI41,1,0)),IF(AD44&lt;AD41,1,0)),0)+IF(AQ44=AQ42,IF(AD44=AD42,IF(AI44=AI42,IF(AN44=AN42,0,IF(AN44&lt;AN42,1,0)),IF(AI44&lt;AI42,1,0)),IF(AD44&lt;AD42,1,0)),0)+IF(AQ44=AQ43,IF(AD44=AD43,IF(AI44=AI43,IF(AN44=AN43,0,IF(AN44&lt;AN43,1,0)),IF(AI44&lt;AI43,1,0)),IF(AD44&lt;AD43,1,0)),0)+IF(AQ44=AQ44,IF(AD44=AD44,IF(AI44=AI44,IF(AN44=AN44,0,IF(AN44&lt;AN44,1,0)),IF(AI44&lt;AI44,1,0)),IF(AD44&lt;AD44,1,0)),0)</f>
        <v>#VALUE!</v>
      </c>
      <c r="AV44" s="1" t="e">
        <f>IF(AQ44=AQ45,IF(AD44=AD45,IF(AI44=AI45,IF(AN44=AN45,0,IF(AN44&lt;AN45,1,0)),IF(AI44&lt;AI45,1,0)),IF(AD44&lt;AD45,1,0)),0)+IF(AQ44=AQ46,IF(AD44=AD46,IF(AI44=AI46,IF(AN44=AN46,0,IF(AN44&lt;AN46,1,0)),IF(AI44&lt;AI46,1,0)),IF(AD44&lt;AD46,1,0)),0)+IF(AQ44=AQ47,IF(AD44=AD47,IF(AI44=AI47,IF(AN44=AN47,0,IF(AN44&lt;AN47,1,0)),IF(AI44&lt;AI47,1,0)),IF(AD44&lt;AD47,1,0)),0)+IF(AQ44=AQ48,IF(AD44=AD48,IF(AI44=AI48,IF(AN44=AN48,0,IF(AN44&lt;AN48,1,0)),IF(AI44&lt;AI48,1,0)),IF(AD44&lt;AD48,1,0)),0)+IF(AQ44=AQ49,IF(AD44=AD49,IF(AI44=AI49,IF(AN44=AN49,0,IF(AN44&lt;AN49,1,0)),IF(AI44&lt;AI49,1,0)),IF(AD44&lt;AD49,1,0)),0)+IF(AQ44=AQ50,IF(AD44=AD50,IF(AI44=AI50,IF(AN44=AN50,0,IF(AN44&lt;AN50,1,0)),IF(AI44&lt;AI50,1,0)),IF(AD44&lt;AD50,1,0)),0)</f>
        <v>#VALUE!</v>
      </c>
      <c r="AW44" s="1" t="e">
        <f>IF(AND(AS44=AS31,P44&gt;P31),1,0)+IF(AND(AS44=AS32,P44&gt;P32),1,0)+IF(AND(AS44=AS33,P44&gt;P33),1,0)+IF(AND(AS44=AS34,P44&gt;P34),1,0)+IF(AND(AS44=AS35,P44&gt;P35),1,0)+IF(AND(AS44=AS36,P44&gt;P36),1,0)+IF(AND(AS44=AS37,P44&gt;P37),1,0)+IF(AND(AS44=AS38,P44&gt;P38),1,0)+IF(AND(AS44=AS39,P44&gt;P39),1,0)+IF(AND(AS44=AS40,P44&gt;P40),1,0)+IF(AND(AS44=AS41,P44&gt;P41),1,0)+IF(AND(AS44=AS42,P44&gt;P42),1,0)+IF(AND(AS44=AS43,P44&gt;P43),1,0)+IF(AND(AS44=AS44,P44&gt;P44),1,0)+IF(AND(AS44=AS45,P44&gt;P45),1,0)+IF(AND(AS44=AS46,P44&gt;P46),1,0)+IF(AND(AS44=AS47,P44&gt;P47),1,0)+IF(AND(AS44=AS48,P44&gt;P48),1,0)+IF(AND(AS44=AS49,P44&gt;P49),1,0)+IF(AND(AS44=AS50,P44&gt;P50),1,0)+AS44</f>
        <v>#VALUE!</v>
      </c>
      <c r="AX44" s="1" t="e">
        <f t="shared" si="16"/>
        <v>#VALUE!</v>
      </c>
      <c r="AY44" s="1" t="e">
        <f>IF(OR(R44=1,T44=1),0,IF(RANK(AX44,AX10:AX71,0)=1,10,IF(RANK(AX44,AX10:AX71,0)=2,5,IF(RANK(AX44,AX10:AX71,0)=3,4,IF(RANK(AX44,AX10:AX71,0)=4,3,IF(RANK(AX44,AX10:AX71,0)=5,2,0))))))</f>
        <v>#VALUE!</v>
      </c>
      <c r="AZ44" s="100" t="e">
        <f>IF(AW31=14,AR31,0)+IF(AW32=14,AR32,0)+IF(AW33=14,AR33,0)+IF(AW34=14,AR34,0)+IF(AW35=14,AR35,0)+IF(AW36=14,AR36,0)+IF(AW37=14,AR37,0)+IF(AW38=14,AR38,0)+IF(AW39=14,AR39,0)+IF(AW40=14,AR40,0)+IF(AW41=14,AR41,0)+IF(AW42=14,AR42,0)+IF(AW43=14,AR43,0)+IF(AW44=14,AR44,0)+IF(AW45=14,AR45,0)+IF(AW46=14,AR46,0)+IF(AW47=14,AR47,0)+IF(AW48=14,AR48,0)+IF(AW49=14,AR49,0)+IF(AW50=14,AR50,0)</f>
        <v>#VALUE!</v>
      </c>
      <c r="BA44" s="98" t="e">
        <f>IF(AW31=14,AS31,0)+IF(AW32=14,AS32,0)+IF(AW33=14,AS33,0)+IF(AW34=14,AS34,0)+IF(AW35=14,AS35,0)+IF(AW36=14,AS36,0)+IF(AW37=14,AS37,0)+IF(AW38=14,AS38,0)+IF(AW39=14,AS39,0)+IF(AW40=14,AS40,0)+IF(AW41=14,AS41,0)+IF(AW42=14,AS42,0)+IF(AW43=14,AS43,0)+IF(AW44=14,AS44,0)+IF(AW45=14,AS45,0)+IF(AW46=14,AS46,0)+IF(AW47=14,AS47,0)+IF(AW48=14,AS48,0)+IF(AW49=14,AS49,0)+IF(AW50=14,AS50,0)</f>
        <v>#VALUE!</v>
      </c>
      <c r="BB44" s="98" t="e">
        <f>IF(AW31=14,O31,IF(AW32=14,O32,IF(AW33=14,O33,IF(AW34=14,O34,IF(AW35=14,O35,IF(AW36=14,O36,IF(AW37=14,O37,BC44)))))))</f>
        <v>#VALUE!</v>
      </c>
      <c r="BC44" s="98" t="e">
        <f>IF(AW38=14,O38,IF(AW39=14,O39,IF(AW40=14,O40,IF(AW41=14,O41,IF(AW42=14,O42,IF(AW43=14,O43,IF(AW44=14,O44,BD44)))))))</f>
        <v>#VALUE!</v>
      </c>
      <c r="BD44" s="98" t="e">
        <f>IF(AW45=14,O45,IF(AW46=14,O46,IF(AW47=14,O47,IF(AW48=14,O48,IF(AW49=14,O49,IF(AW50=14,O50,""))))))</f>
        <v>#VALUE!</v>
      </c>
      <c r="BE44" s="98" t="e">
        <f>IF(AW31=14,P31,0)+IF(AW32=14,P32,0)+IF(AW33=14,P33,0)+IF(AW34=14,P34,0)+IF(AW35=14,P35,0)+IF(AW36=14,P36,0)+IF(AW37=14,P37,0)+IF(AW38=14,P38,0)+IF(AW39=14,P39,0)+IF(AW40=14,P40,0)+IF(AW41=14,P41,0)+IF(AW42=14,P42,0)+IF(AW43=14,P43,0)+IF(AW44=14,P44,0)+IF(AW45=14,P45,0)+IF(AW46=14,P46,0)+IF(AW47=14,P47,0)+IF(AW48=14,P48,0)+IF(AW49=14,P49,0)+IF(AW50=14,P50,0)</f>
        <v>#VALUE!</v>
      </c>
      <c r="BF44" s="98" t="e">
        <f>IF(AW31=14,R31,0)+IF(AW32=14,R32,0)+IF(AW33=14,R33,0)+IF(AW34=14,R34,0)+IF(AW35=14,R35,0)+IF(AW36=14,R36,0)+IF(AW37=14,R37,0)+IF(AW38=14,R38,0)+IF(AW39=14,R39,0)+IF(AW40=14,R40,0)+IF(AW41=14,R41,0)+IF(AW42=14,R42,0)+IF(AW43=14,R43,0)+IF(AW44=14,R44,0)+IF(AW45=14,R45,0)+IF(AW46=14,R46,0)+IF(AW47=14,R47,0)+IF(AW48=14,R48,0)+IF(AW49=14,R49,0)+IF(AW50=14,R50,0)</f>
        <v>#VALUE!</v>
      </c>
      <c r="BG44" s="98" t="e">
        <f>IF(AW31=14,T31,0)+IF(AW32=14,T32,0)+IF(AW33=14,T33,0)+IF(AW34=14,T34,0)+IF(AW35=14,T35,0)+IF(AW36=14,T36,0)+IF(AW37=14,T37,0)+IF(AW38=14,T38,0)+IF(AW39=14,T39,0)+IF(AW40=14,T40,0)+IF(AW41=14,T41,0)+IF(AW42=14,T42,0)+IF(AW43=14,T43,0)+IF(AW44=14,T44,0)+IF(AW45=14,T45,0)+IF(AW46=14,T46,0)+IF(AW47=14,T47,0)+IF(AW48=14,T48,0)+IF(AW49=14,T49,0)+IF(AW50=14,T50,0)</f>
        <v>#VALUE!</v>
      </c>
      <c r="BH44" s="98" t="e">
        <f>IF(AW31=14,W31,0)+IF(AW32=14,W32,0)+IF(AW33=14,W33,0)+IF(AW34=14,W34,0)+IF(AW35=14,W35,0)+IF(AW36=14,W36,0)+IF(AW37=14,W37,0)+IF(AW38=14,W38,0)+IF(AW39=14,W39,0)+IF(AW40=14,W40,0)+IF(AW41=14,W41,0)+IF(AW42=14,W42,0)+IF(AW43=14,W43,0)+IF(AW44=14,W44,0)+IF(AW45=14,W45,0)+IF(AW46=14,W46,0)+IF(AW47=14,W47,0)+IF(AW48=14,W48,0)+IF(AW49=14,W49,0)+IF(AW50=14,W50,0)</f>
        <v>#VALUE!</v>
      </c>
      <c r="BI44" s="98" t="e">
        <f>IF(AW31=14,Z31,0)+IF(AW32=14,Z32,0)+IF(AW33=14,Z33,0)+IF(AW34=14,Z34,0)+IF(AW35=14,Z35,0)+IF(AW36=14,Z36,0)+IF(AW37=14,Z37,0)+IF(AW38=14,Z38,0)+IF(AW39=14,Z39,0)+IF(AW40=14,Z40,0)+IF(AW41=14,Z41,0)+IF(AW42=14,Z42,0)+IF(AW43=14,Z43,0)+IF(AW44=14,Z44,0)+IF(AW45=14,Z45,0)+IF(AW46=14,Z46,0)+IF(AW47=14,Z47,0)+IF(AW48=14,Z48,0)+IF(AW49=14,Z49,0)+IF(AW50=14,Z50,0)</f>
        <v>#VALUE!</v>
      </c>
      <c r="BJ44" s="98" t="e">
        <f>IF(AW31=14,AD31,0)+IF(AW32=14,AD32,0)+IF(AW33=14,AD33,0)+IF(AW34=14,AD34,0)+IF(AW35=14,AD35,0)+IF(AW36=14,AD36,0)+IF(AW37=14,AD37,0)+IF(AW38=14,AD38,0)+IF(AW39=14,AD39,0)+IF(AW40=14,AD40,0)+IF(AW41=14,AD41,0)+IF(AW42=14,AD42,0)+IF(AW43=14,AD43,0)+IF(AW44=14,AD44,0)+IF(AW45=14,AD45,0)+IF(AW46=14,AD46,0)+IF(AW47=14,AD47,0)+IF(AW48=14,AD48,0)+IF(AW49=14,AD49,0)+IF(AW50=14,AD50,0)</f>
        <v>#VALUE!</v>
      </c>
      <c r="BK44" s="98" t="e">
        <f>IF(AW31=14,AI31,0)+IF(AW32=14,AI32,0)+IF(AW33=14,AI33,0)+IF(AW34=14,AI34,0)+IF(AW35=14,AI35,0)+IF(AW36=14,AI36,0)+IF(AW37=14,AI37,0)+IF(AW38=14,AI38,0)+IF(AW39=14,AI39,0)+IF(AW40=14,AI40,0)+IF(AW41=14,AI41,0)+IF(AW42=14,AI42,0)+IF(AW43=14,AI43,0)+IF(AW44=14,AI44,0)+IF(AW45=14,AI45,0)+IF(AW46=14,AI46,0)+IF(AW47=14,AI47,0)+IF(AW48=14,AI48,0)+IF(AW49=14,AI49,0)+IF(AW50=14,AI50,0)</f>
        <v>#VALUE!</v>
      </c>
      <c r="BL44" s="99" t="e">
        <f>IF(AW31=14,AN31,0)+IF(AW32=14,AN32,0)+IF(AW33=14,AN33,0)+IF(AW34=14,AN34,0)+IF(AW35=14,AN35,0)+IF(AW36=14,AN36,0)+IF(AW37=14,AN37,0)+IF(AW38=14,AN38,0)+IF(AW39=14,AN39,0)+IF(AW40=14,AN40,0)+IF(AW41=14,AN41,0)+IF(AW42=14,AN42,0)+IF(AW43=14,AN43,0)+IF(AW44=14,AN44,0)+IF(AW45=14,AN45,0)+IF(AW46=14,AN46,0)+IF(AW47=14,AN47,0)+IF(AW48=14,AN48,0)+IF(AW49=14,AN49,0)+IF(AW50=14,AN50,0)</f>
        <v>#VALUE!</v>
      </c>
      <c r="BM44" s="98" t="str">
        <f>[2]DB!CX44</f>
        <v>Steam</v>
      </c>
      <c r="BN44" s="98">
        <f>IF(BM44=O10,P10,0)+IF(BM44=O11,P11,0)+IF(BM44=O12,P12,0)+IF(BM44=O13,P13,0)+IF(BM44=O14,P14,0)+IF(BM44=O15,P15,0)+IF(BM44=O16,P16,0)+IF(BM44=O17,P17,0)+IF(BM44=O18,P18,0)+IF(BM44=O19,P19,0)+IF(BM44=O20,P20,0)+IF(BM44=O21,P21,0)+IF(BM44=O22,P22,0)+IF(BM44=O23,P23,0)+IF(BM44=O24,P24,0)+IF(BM44=O25,P25,0)+IF(BM44=O26,P26,0)+IF(BM44=O27,P27,0)+IF(BM44=O28,P28,0)+IF(BM44=O29,P29,0)+IF(BM44=O31,P31,0)+IF(BM44=O32,P32,0)+IF(BM44=O33,P33,0)+IF(BM44=O34,P34,0)+IF(BM44=O35,P35,0)+IF(BM44=O36,P36,0)+IF(BM44=O37,P37,0)+IF(BM44=O38,P38,0)+IF(BM44=O39,P39,0)+IF(BM44=O40,P40,0)+BO44</f>
        <v>53</v>
      </c>
      <c r="BO44" s="98">
        <f>IF(BM44=O41,P41,0)+IF(BM44=O42,P42,0)+IF(BM44=O43,P43,0)+IF(BM44=O44,P44,0)+IF(BM44=O45,P45,0)+IF(BM44=O46,P46,0)+IF(BM44=O47,P47,0)+IF(BM44=O48,P48,0)+IF(BM44=O49,P49,0)+IF(BM44=O50,P50,0)+IF(BM44=O52,P52,0)+IF(BM44=O53,P53,0)+IF(BM44=O54,P54,0)+IF(BM44=O55,P55,0)+IF(BM44=O56,P56,0)+IF(BM44=O57,P57,0)+IF(BM44=O58,P58,0)+IF(BM44=O59,P59,0)+IF(BM44=O60,P60,0)+IF(BM44=O61,P61,0)+IF(BM44=O62,P62,0)+IF(BM44=O63,P63,0)+IF(BM44=O64,P64,0)+IF(BM44=O65,P65,0)+IF(BM44=O66,P66,0)+IF(BM44=O67,P67,0)+IF(BM44=O68,P68,0)+IF(BM44=O69,P69,0)+IF(BM44=O70,P70,0)+IF(BM44=O71,P71,0)</f>
        <v>53</v>
      </c>
      <c r="BP44" s="98">
        <f>[2]DB!DF44</f>
        <v>0</v>
      </c>
      <c r="BQ44" s="98">
        <f>IF(BM44=O10,R10,0)+IF(BM44=O11,R11,0)+IF(BM44=O12,R12,0)+IF(BM44=O13,R13,0)+IF(BM44=O14,R14,0)+IF(BM44=O15,R15,0)+IF(BM44=O16,R16,0)+IF(BM44=O17,R17,0)+IF(BM44=O18,R18,0)+IF(BM44=O19,R19,0)+IF(BM44=O20,R20,0)+IF(BM44=O21,R21,0)+IF(BM44=O22,R22,0)+IF(BM44=O23,R23,0)+IF(BM44=O24,R24,0)+IF(BM44=O25,R25,0)+IF(BM44=O26,R26,0)+IF(BM44=O27,R27,0)+IF(BM44=O28,R28,0)+IF(BM44=O29,R29,0)+IF(BM44=O31,R31,0)+IF(BM44=O32,R32,0)+IF(BM44=O33,R33,0)+IF(BM44=O34,R34,0)+IF(BM44=O35,R35,0)+IF(BM44=O36,R36,0)+IF(BM44=O37,R37,0)+IF(BM44=O38,R38,0)+IF(BM44=O39,R39,0)+IF(BM44=O40,R40,0)+BR44</f>
        <v>0</v>
      </c>
      <c r="BR44" s="98">
        <f>IF(BM44=O41,R41,0)+IF(BM44=O42,R42,0)+IF(BM44=O43,R43,0)+IF(BM44=O44,R44,0)+IF(BM44=O45,R45,0)+IF(BM44=O46,R46,0)+IF(BM44=O47,R47,0)+IF(BM44=O48,R48,0)+IF(BM44=O49,R49,0)+IF(BM44=O50,R50,0)+IF(BM44=O52,R52,0)+IF(BM44=O53,R53,0)+IF(BM44=O54,R54,0)+IF(BM44=O55,R55,0)+IF(BM44=O56,R56,0)+IF(BM44=O57,R57,0)+IF(BM44=O58,R58,0)+IF(BM44=O59,R59,0)+IF(BM44=O60,R60,0)+IF(BM44=O61,R61,0)+IF(BM44=O62,R62,0)+IF(BM44=O63,R63,0)+IF(BM44=O64,R64,0)+IF(BM44=O65,R65,0)+IF(BM44=O66,R66,0)+IF(BM44=O67,R67,0)+IF(BM44=O68,R68,0)+IF(BM44=O69,R69,0)+IF(BM44=O70,R70,0)+IF(BM44=O71,R71,0)</f>
        <v>0</v>
      </c>
      <c r="BS44" s="98">
        <v>0</v>
      </c>
      <c r="BT44" s="98">
        <f>IF(BM44=O10,T10,0)+IF(BM44=O11,T11,0)+IF(BM44=O12,T12,0)+IF(BM44=O13,T13,0)+IF(BM44=O14,T14,0)+IF(BM44=O15,T15,0)+IF(BM44=O16,T16,0)+IF(BM44=O17,T17,0)+IF(BM44=O18,T18,0)+IF(BM44=O19,T19,0)+IF(BM44=O20,T20,0)+IF(BM44=O21,T21,0)+IF(BM44=O22,T22,0)+IF(BM44=O23,T23,0)+IF(BM44=O24,T24,0)+IF(BM44=O25,T25,0)+IF(BM44=O26,T26,0)+IF(BM44=O27,T27,0)+IF(BM44=O28,T28,0)+IF(BM44=O29,T29,0)+IF(BM44=O31,T31,0)+IF(BM44=O32,T32,0)+IF(BM44=O33,T33,0)+IF(BM44=O34,T34,0)+IF(BM44=O35,T35,0)+IF(BM44=O36,T36,0)+IF(BM44=O37,T37,0)+IF(BM44=O38,T38,0)+IF(BM44=O39,T39,0)+IF(BM44=O40,T40,0)+BU44</f>
        <v>0</v>
      </c>
      <c r="BU44" s="98">
        <f>IF(BM44=O41,T41,0)+IF(BM44=O42,T42,0)+IF(BM44=O43,T43,0)+IF(BM44=O44,T44,0)+IF(BM44=O45,T45,0)+IF(BM44=O46,T46,0)+IF(BM44=O47,T47,0)+IF(BM44=O48,T48,0)+IF(BM44=O49,T49,0)+IF(BM44=O50,T50,0)+IF(BM44=O52,T52,0)+IF(BM44=O53,T53,0)+IF(BM44=O54,T54,0)+IF(BM44=O55,T55,0)+IF(BM44=O56,T56,0)+IF(BM44=O57,T57,0)+IF(BM44=O58,T58,0)+IF(BM44=O59,T59,0)+IF(BM44=O60,T60,0)+IF(BM44=O61,T61,0)+IF(BM44=O62,T62,0)+IF(BM44=O63,T63,0)+IF(BM44=O64,T64,0)+IF(BM44=O65,T65,0)+IF(BM44=O66,T66,0)+IF(BM44=O67,T67,0)+IF(BM44=O68,T68,0)+IF(BM44=O69,T69,0)+IF(BM44=O70,T70,0)+IF(BM44=O71,T71,0)</f>
        <v>0</v>
      </c>
      <c r="BV44" s="98">
        <f>[2]DB!DJ44</f>
        <v>0</v>
      </c>
      <c r="BW44" s="98" t="e">
        <f>IF(AND(BQ44=0,BT44=0),IF(BM44=O10,AY10,0)+IF(BM44=O11,AY11,0)+IF(BM44=O12,AY12,0)+IF(BM44=O13,AY13,0)+IF(BM44=O14,AY14,0)+IF(BM44=O15,AY15,0)+IF(BM44=O16,AY16,0)+IF(BM44=O17,AY17,0)+IF(BM44=O18,AY18,0)+IF(BM44=O19,AY19,0)+IF(BM44=O20,AY20,0)+IF(BM44=O21,AY21,0)+IF(BM44=O22,AY22,0)+IF(BM44=O23,AY23,0)+IF(BM44=O24,AY24,0)+IF(BM44=O25,AY25,0)+IF(BM44=O26,AY26,0)+IF(BM44=O27,AY27,0)+IF(BM44=O28,AY28,0)+IF(BM44=O29,AY29,0)+IF(BM44=O31,AY31,0)+IF(BM44=O32,AY32,0)+IF(BM44=O33,AY33,0)+IF(BM44=O34,AY34,0)+IF(BM44=O35,AY35,0)+IF(BM44=O36,AY36,0)+IF(BM44=O37,AY37,0)+IF(BM44=O38,AY38,0)+IF(BM44=O39,AY39,0)+IF(BM44=O40,AY40,0)+BX44,0)</f>
        <v>#VALUE!</v>
      </c>
      <c r="BX44" s="98" t="e">
        <f>IF(BM44=O41,AY41,0)+IF(BM44=O42,AY42,0)+IF(BM44=O43,AY43,0)+IF(BM44=O44,AY44,0)+IF(BM44=O45,AY45,0)+IF(BM44=O46,AY46,0)+IF(BM44=O47,AY47,0)+IF(BM44=O48,AY48,0)+IF(BM44=O49,AY49,0)+IF(BM44=O50,AY50,0)+IF(BM44=O52,AY52,0)+IF(BM44=O53,AY53,0)+IF(BM44=O54,AY54,0)+IF(BM44=O55,AY55,0)+IF(BM44=O56,AY56,0)+IF(BM44=O57,AY57,0)+IF(BM44=O58,AY58,0)+IF(BM44=O59,AY59,0)+IF(BM44=O60,AY60,0)+IF(BM44=O61,AY61,0)+IF(BM44=O62,AY62,0)+IF(BM44=O63,AY63,0)+IF(BM44=O64,AY64,0)+IF(BM44=O65,AY65,0)+IF(BM44=O66,AY66,0)+IF(BM44=O67,AY67,0)+IF(BM44=O68,AY68,0)+IF(BM44=O69,AY69,0)+IF(BM44=O70,AY70,0)+IF(BM44=O71,AY71,0)</f>
        <v>#VALUE!</v>
      </c>
      <c r="BY44" s="98">
        <f>[2]DB!DL44</f>
        <v>0</v>
      </c>
      <c r="BZ44" s="98" t="e">
        <f t="shared" si="25"/>
        <v>#VALUE!</v>
      </c>
      <c r="CA44" s="98">
        <f>[2]DB!DN44</f>
        <v>1</v>
      </c>
      <c r="CB44" s="98" t="e">
        <f t="shared" si="26"/>
        <v>#VALUE!</v>
      </c>
      <c r="CC44" s="98">
        <f>[2]DB!DP44</f>
        <v>0</v>
      </c>
      <c r="CD44" s="98" t="e">
        <f t="shared" si="27"/>
        <v>#VALUE!</v>
      </c>
      <c r="CE44" s="98">
        <f>[2]DB!DR44</f>
        <v>0</v>
      </c>
      <c r="CF44" s="98" t="e">
        <f t="shared" si="28"/>
        <v>#VALUE!</v>
      </c>
      <c r="CG44" s="98">
        <f>[2]DB!DT44</f>
        <v>1</v>
      </c>
      <c r="CH44" s="98" t="e">
        <f t="shared" si="29"/>
        <v>#VALUE!</v>
      </c>
      <c r="CI44" s="98">
        <f>[2]DB!DV44</f>
        <v>7</v>
      </c>
      <c r="CJ44" s="98" t="e">
        <f t="shared" si="17"/>
        <v>#VALUE!</v>
      </c>
      <c r="CK44" s="98" t="e">
        <f t="shared" si="18"/>
        <v>#VALUE!</v>
      </c>
      <c r="CL44" s="98" t="e">
        <f>RANK(CJ44,CJ10:CJ69,0)</f>
        <v>#VALUE!</v>
      </c>
      <c r="CM44" s="98" t="e">
        <f>IF(AND(CL44=CL10,CK44&lt;CK10),1,0)+IF(AND(CL44=CL11,CK44&lt;CK11),1,0)+IF(AND(CL44=CL12,CK44&lt;CK12),1,0)+IF(AND(CL44=CL13,CK44&lt;CK13),1,0)+IF(AND(CL44=CL14,CK44&lt;CK14),1,0)+IF(AND(CL44=CL15,CK44&lt;CK15),1,0)+IF(AND(CL44=CL16,CK44&lt;CK16),1,0)+IF(AND(CL44=CL17,CK44&lt;CK17),1,0)+IF(AND(CL44=CL18,CK44&lt;CK18),1,0)+IF(AND(CL44=CL19,CK44&lt;CK19),1,0)+IF(AND(CL44=CL20,CK44&lt;CK20),1,0)+IF(AND(CL44=CL21,CK44&lt;CK21),1,0)+IF(AND(CL44=CL22,CK44&lt;CK22),1,0)+IF(AND(CL44=CL23,CK44&lt;CK23),1,0)+IF(AND(CL44=CL24,CK44&lt;CK24),1,0)+IF(AND(CL44=CL25,CK44&lt;CK25),1,0)+IF(AND(CL44=CL26,CK44&lt;CK26),1,0)+IF(AND(CL44=CL27,CK44&lt;CK27),1,0)+IF(AND(CL44=CL28,CK44&lt;CK28),1,0)+IF(AND(CL44=CL29,CK44&lt;CK29),1,0)+CN44+CO44</f>
        <v>#VALUE!</v>
      </c>
      <c r="CN44" s="98" t="e">
        <f>IF(AND(CL44=CL30,CK44&lt;CK30),1,0)+IF(AND(CL44=CL31,CK44&lt;CK31),1,0)+IF(AND(CL44=CL32,CK44&lt;CK32),1,0)+IF(AND(CL44=CL33,CK44&lt;CK33),1,0)+IF(AND(CL44=CL34,CK44&lt;CK34),1,0)+IF(AND(CL44=CL35,CK44&lt;CK35),1,0)+IF(AND(CL44=CL36,CK44&lt;CK36),1,0)+IF(AND(CL44=CL37,CK44&lt;CK37),1,0)+IF(AND(CL44=CL38,CK44&lt;CK38),1,0)+IF(AND(CL44=CL39,CK44&lt;CK39),1,0)+IF(AND(CL44=CL40,CK44&lt;CK40),1,0)+IF(AND(CL44=CL41,CK44&lt;CK41),1,0)+IF(AND(CL44=CL42,CK44&lt;CK42),1,0)+IF(AND(CL44=CL43,CK44&lt;CK43),1,0)+IF(AND(CL44=CL44,CK44&lt;CK44),1,0)+IF(AND(CL44=CL45,CK44&lt;CK45),1,0)+IF(AND(CL44=CL46,CK44&lt;CK46),1,0)+IF(AND(CL44=CL47,CK44&lt;CK47),1,0)+IF(AND(CL44=CL48,CK44&lt;CK48),1,0)+IF(AND(CL44=CL49,CK44&lt;CK49),1,0)</f>
        <v>#VALUE!</v>
      </c>
      <c r="CO44" s="98" t="e">
        <f>IF(AND(CL44=CL50,CK44&lt;CK50),1,0)+IF(AND(CL44=CL51,CK44&lt;CK51),1,0)+IF(AND(CL44=CL52,CK44&lt;CK52),1,0)+IF(AND(CL44=CL53,CK44&lt;CK53),1,0)+IF(AND(CL44=CL54,CK44&lt;CK54),1,0)+IF(AND(CL44=CL55,CK44&lt;CK55),1,0)+IF(AND(CL44=CL56,CK44&lt;CK56),1,0)+IF(AND(CL44=CL57,CK44&lt;CK57),1,0)+IF(AND(CL44=CL58,CK44&lt;CK58),1,0)+IF(AND(CL44=CL59,CK44&lt;CK59),1,0)+IF(AND(CL44=CL60,CK44&lt;CK60),1,0)+IF(AND(CL44=CL61,CK44&lt;CK61),1,0)+IF(AND(CL44=CL62,CK44&lt;CK62),1,0)+IF(AND(CL44=CL63,CK44&lt;CK63),1,0)+IF(AND(CL44=CL64,CK44&lt;CK64),1,0)+IF(AND(CL44=CL65,CK44&lt;CK65),1,0)+IF(AND(CL44=CL66,CK44&lt;CK66),1,0)+IF(AND(CL44=CL67,CK44&lt;CK67),1,0)+IF(AND(CL44=CL68,CK44&lt;CK68),1,0)+IF(AND(CL44=CL69,CK44&lt;CK69),1,0)</f>
        <v>#VALUE!</v>
      </c>
      <c r="CP44" s="98">
        <f>[2]DB!CV44</f>
        <v>34</v>
      </c>
      <c r="CQ44" s="98" t="e">
        <f t="shared" si="30"/>
        <v>#VALUE!</v>
      </c>
      <c r="CR44" s="98" t="e">
        <f t="shared" si="19"/>
        <v>#VALUE!</v>
      </c>
      <c r="CS44" s="98" t="e">
        <f>IF(AND(CQ44=CQ10,BN44&gt;BN10),1,0)+IF(AND(CQ44=CQ11,BN44&gt;BN11),1,0)+IF(AND(CQ44=CQ12,BN44&gt;BN12),1,0)+IF(AND(CQ44=CQ13,BN44&gt;BN13),1,0)+IF(AND(CQ44=CQ14,BN44&gt;BN14),1,0)+IF(AND(CQ44=CQ15,BN44&gt;BN15),1,0)+IF(AND(CQ44=CQ16,BN44&gt;BN16),1,0)+IF(AND(CQ44=CQ17,BN44&gt;BN17),1,0)+IF(AND(CQ44=CQ18,BN44&gt;BN18),1,0)+IF(AND(CQ44=CQ19,BN44&gt;BN19),1,0)+IF(AND(CQ44=CQ20,BN44&gt;BN20),1,0)+IF(AND(CQ44=CQ21,BN44&gt;BN21),1,0)+IF(AND(CQ44=CQ22,BN44&gt;BN22),1,0)+IF(AND(CQ44=CQ23,BN44&gt;BN23),1,0)+IF(AND(CQ44=CQ24,BN44&gt;BN24),1,0)+IF(AND(CQ44=CQ25,BN44&gt;BN25),1,0)+IF(AND(CQ44=CQ26,BN44&gt;BN26),1,0)+IF(AND(CQ44=CQ27,BN44&gt;BN27),1,0)+IF(AND(CQ44=CQ28,BN44&gt;BN28),1,0)+IF(AND(CQ44=CQ29,BN44&gt;BN29),1,0)+CT44+CU44</f>
        <v>#VALUE!</v>
      </c>
      <c r="CT44" s="98" t="e">
        <f>IF(AND(CQ44=CQ30,BN44&gt;BN30),1,0)+IF(AND(CQ44=CQ31,BN44&gt;BN31),1,0)+IF(AND(CQ44=CQ32,BN44&gt;BN32),1,0)+IF(AND(CQ44=CQ33,BN44&gt;BN33),1,0)+IF(AND(CQ44=CQ34,BN44&gt;BN34),1,0)+IF(AND(CQ44=CQ35,BN44&gt;BN35),1,0)+IF(AND(CQ44=CQ36,BN44&gt;BN36),1,0)+IF(AND(CQ44=CQ37,BN44&gt;BN37),1,0)+IF(AND(CQ44=CQ38,BN44&gt;BN38),1,0)+IF(AND(CQ44=CQ39,BN44&gt;BN39),1,0)+IF(AND(CQ44=CQ40,BN44&gt;BN40),1,0)+IF(AND(CQ44=CQ41,BN44&gt;BN41),1,0)+IF(AND(CQ44=CQ42,BN44&gt;BN42),1,0)+IF(AND(CQ44=CQ43,BN44&gt;BN43),1,0)+IF(AND(CQ44=CQ44,BN44&gt;BN44),1,0)+IF(AND(CQ44=CQ45,BN44&gt;BN45),1,0)+IF(AND(CQ44=CQ46,BN44&gt;BN46),1,0)+IF(AND(CQ44=CQ47,BN44&gt;BN47),1,0)+IF(AND(CQ44=CQ48,BN44&gt;BN48),1,0)+IF(AND(CQ44=CQ49,BN44&gt;BN49),1,0)</f>
        <v>#VALUE!</v>
      </c>
      <c r="CU44" s="99" t="e">
        <f>IF(AND(CQ44=CQ50,BN44&gt;BN50),1,0)+IF(AND(CQ44=CQ51,BN44&gt;BN51),1,0)+IF(AND(CQ44=CQ52,BN44&gt;BN52),1,0)+IF(AND(CQ44=CQ53,BN44&gt;BN53),1,0)+IF(AND(CQ44=CQ54,BN44&gt;BN54),1,0)+IF(AND(CQ44=CQ55,BN44&gt;BN55),1,0)+IF(AND(CQ44=CQ56,BN44&gt;BN56),1,0)+IF(AND(CQ44=CQ57,BN44&gt;BN57),1,0)+IF(AND(CQ44=CQ58,BN44&gt;BN58),1,0)+IF(AND(CQ44=CQ59,BN44&gt;BN59),1,0)+IF(AND(CQ44=CQ60,BN44&gt;BN60),1,0)+IF(AND(CQ44=CQ61,BN44&gt;BN61),1,0)+IF(AND(CQ44=CQ62,BN44&gt;BN62),1,0)+IF(AND(CQ44=CQ63,BN44&gt;BN63),1,0)+IF(AND(CQ44=CQ64,BN44&gt;BN64),1,0)+IF(AND(CQ44=CQ65,BN44&gt;BN65),1,0)+IF(AND(CQ44=CQ66,BN44&gt;BN66),1,0)+IF(AND(CQ44=CQ67,BN44&gt;BN67),1,0)+IF(AND(CQ44=CQ68,BN44&gt;BN68),1,0)+IF(AND(CQ44=CQ69,BN44&gt;BN69),1,0)</f>
        <v>#VALUE!</v>
      </c>
      <c r="CV44" s="100" t="e">
        <f>IF(CR10=35,CQ10,0)+IF(CR11=35,CQ11,0)+IF(CR12=35,CQ12,0)+IF(CR13=35,CQ13,0)+IF(CR14=35,CQ14,0)+IF(CR15=35,CQ15,0)+IF(CR16=35,CQ16,0)+IF(CR17=35,CQ17,0)+IF(CR18=35,CQ18,0)+IF(CR19=35,CQ19,0)+IF(CR20=35,CQ20,0)+IF(CR21=35,CQ21,0)+IF(CR22=35,CQ22,0)+IF(CR23=35,CQ23,0)+IF(CR24=35,CQ24,0)+IF(CR25=35,CQ25,0)+IF(CR26=35,CQ26,0)+IF(CR27=35,CQ27,0)+IF(CR28=35,CQ28,0)+IF(CR29=35,CQ29,0)+IF(CR30=35,CQ30,0)+IF(CR31=35,CQ31,0)+IF(CR32=35,CQ32,0)+IF(CR33=35,CQ33,0)+IF(CR34=35,CQ34,0)+IF(CR35=35,CQ35,0)+IF(CR36=35,CQ36,0)+IF(CR37=35,CQ37,0)+IF(CR38=35,CQ38,0)+IF(CR39=35,CQ39,0)+CW44</f>
        <v>#VALUE!</v>
      </c>
      <c r="CW44" s="98" t="e">
        <f>IF(CR40=35,CQ40,0)+IF(CR41=35,CQ41,0)+IF(CR42=35,CQ42,0)+IF(CR43=35,CQ43,0)+IF(CR44=35,CQ44,0)+IF(CR45=35,CQ45,0)+IF(CR46=35,CQ46,0)+IF(CR47=35,CQ47,0)+IF(CR48=35,CQ48,0)+IF(CR49=35,CQ49,0)+IF(CR50=35,CQ50,0)+IF(CR51=35,CQ51,0)+IF(CR52=35,CQ52,0)+IF(CR53=35,CQ53,0)+IF(CR54=35,CQ54,0)+IF(CR55=35,CQ55,0)+IF(CR56=35,CQ56,0)+IF(CR57=35,CQ57,0)+IF(CR58=35,CQ58,0)+IF(CR59=35,CQ59,0)+IF(CR60=35,CQ60,0)+IF(CR61=35,CQ61,0)+IF(CR62=35,CQ62,0)+IF(CR63=35,CQ63,0)+IF(CR64=35,CQ64,0)+IF(CR65=35,CQ65,0)+IF(CR66=35,CQ66,0)+IF(CR67=35,CQ67,0)+IF(CR68=35,CQ68,0)+IF(CR69=35,CQ69,0)</f>
        <v>#VALUE!</v>
      </c>
      <c r="CX44" s="98" t="e">
        <f>IF(CR10=35,BM10,IF(CR11=35,BM11,IF(CR12=35,BM12,IF(CR13=35,BM13,IF(CR14=35,BM14,IF(CR15=35,BM15,IF(CR16=35,BM16,IF(CR17=35,BM17,CY44))))))))</f>
        <v>#VALUE!</v>
      </c>
      <c r="CY44" s="98" t="e">
        <f>IF(CR18=35,BM18,IF(CR19=35,BM19,IF(CR20=35,BM20,IF(CR21=35,BM21,IF(CR22=35,BM22,IF(CR23=35,BM23,IF(CR24=35,BM24,IF(CR25=35,BM25,CZ44))))))))</f>
        <v>#VALUE!</v>
      </c>
      <c r="CZ44" s="98" t="e">
        <f>IF(CR26=35,BM26,IF(CR27=35,BM27,IF(CR28=35,BM28,IF(CR29=35,BM29,IF(CR30=35,BM30,IF(CR31=35,BM31,IF(CR32=35,BM32,IF(CR33=35,BM33,DA44))))))))</f>
        <v>#VALUE!</v>
      </c>
      <c r="DA44" s="98" t="e">
        <f>IF(CR34=35,BM34,IF(CR35=35,BM35,IF(CR36=35,BM36,IF(CR37=35,BM37,IF(CR38=35,BM38,IF(CR39=35,BM39,IF(CR40=35,BM40,IF(CR41=35,BM41,DB44))))))))</f>
        <v>#VALUE!</v>
      </c>
      <c r="DB44" s="98" t="e">
        <f>IF(CR42=35,BM42,IF(CR43=35,BM43,IF(CR44=35,BM44,IF(CR45=35,BM45,IF(CR46=35,BM46,IF(CR47=35,BM47,IF(CR48=35,BM48,IF(CR49=35,BM49,DC44))))))))</f>
        <v>#VALUE!</v>
      </c>
      <c r="DC44" s="98" t="e">
        <f>IF(CR50=35,BM50,IF(CR51=35,BM51,IF(CR52=35,BM52,IF(CR53=35,BM53,IF(CR54=35,BM54,IF(CR55=35,BM55,IF(CR56=35,BM56,IF(CR57=35,BM57,DD44))))))))</f>
        <v>#VALUE!</v>
      </c>
      <c r="DD44" s="98" t="e">
        <f>IF(CR58=35,BM58,IF(CR59=35,BM59,IF(CR60=35,BM60,IF(CR61=35,BM61,IF(CR62=35,BM62,IF(CR63=35,BM63,IF(CR64=35,BM64,IF(CR65=35,BM65,DE44))))))))</f>
        <v>#VALUE!</v>
      </c>
      <c r="DE44" s="98" t="e">
        <f>IF(CR66=35,BM66,IF(CR67=35,BM67,IF(CR68=35,BM68,BM69)))</f>
        <v>#VALUE!</v>
      </c>
      <c r="DF44" s="98" t="e">
        <f>IF(CR10=35,BQ10,0)+IF(CR11=35,BQ11,0)+IF(CR12=35,BQ12,0)+IF(CR13=35,BQ13,0)+IF(CR14=35,BQ14,0)+IF(CR15=35,BQ15,0)+IF(CR16=35,BQ16,0)+IF(CR17=35,BQ17,0)+IF(CR18=35,BQ18,0)+IF(CR19=35,BQ19,0)+IF(CR20=35,BQ20,0)+IF(CR21=35,BQ21,0)+IF(CR22=35,BQ22,0)+IF(CR23=35,BQ23,0)+IF(CR24=35,BQ24,0)+IF(CR25=35,BQ25,0)+IF(CR26=35,BQ26,0)+IF(CR27=35,BQ27,0)+IF(CR28=35,BQ28,0)+IF(CR29=35,BQ29,0)+IF(CR30=35,BQ30,0)+IF(CR31=35,BQ31,0)+IF(CR32=35,BQ32,0)+IF(CR33=35,BQ33,0)+IF(CR34=35,BQ34,0)+IF(CR35=35,BQ35,0)+IF(CR36=35,BQ36,0)+IF(CR37=35,BQ37,0)+IF(CR38=35,BQ38,0)+IF(CR39=35,BQ39,0)+DG44</f>
        <v>#VALUE!</v>
      </c>
      <c r="DG44" s="98" t="e">
        <f>IF(CR40=35,BQ40,0)+IF(CR41=35,BQ41,0)+IF(CR42=35,BQ42,0)+IF(CR43=35,BQ43,0)+IF(CR44=35,BQ44,0)+IF(CR45=35,BQ45,0)+IF(CR46=35,BQ46,0)+IF(CR47=35,BQ47,0)+IF(CR48=35,BQ48,0)+IF(CR49=35,BQ49,0)+IF(CR50=35,BQ50,0)+IF(CR51=35,BQ51,0)+IF(CR52=35,BQ52,0)+IF(CR53=35,BQ53,0)+IF(CR54=35,BQ54,0)+IF(CR55=35,BQ55,0)+IF(CR56=35,BQ56,0)+IF(CR57=35,BQ57,0)+IF(CR58=35,BQ58,0)+IF(CR59=35,BQ59,0)+IF(CR60=35,BQ60,0)+IF(CR61=35,BQ61,0)+IF(CR62=35,BQ62,0)+IF(CR63=35,BQ63,0)+IF(CR64=35,BQ64,0)+IF(CR65=35,BQ65,0)+IF(CR66=35,BQ66,0)+IF(CR67=35,BQ67,0)+IF(CR68=35,BQ68,0)+IF(CR69=35,BQ69,0)</f>
        <v>#VALUE!</v>
      </c>
      <c r="DH44" s="98" t="e">
        <f>IF(CR10=35,BT10,0)+IF(CR11=35,BT11,0)+IF(CR12=35,BT12,0)+IF(CR13=35,BT13,0)+IF(CR14=35,BT14,0)+IF(CR15=35,BT15,0)+IF(CR16=35,BT16,0)+IF(CR17=35,BT17,0)+IF(CR18=35,BT18,0)+IF(CR19=35,BT19,0)+IF(CR20=35,BT20,0)+IF(CR21=35,BT21,0)+IF(CR22=35,BT22,0)+IF(CR23=35,BT23,0)+IF(CR24=35,BT24,0)+IF(CR25=35,BT25,0)+IF(CR26=35,BT26,0)+IF(CR27=35,BT27,0)+IF(CR28=35,BT28,0)+IF(CR29=35,BT29,0)+IF(CR30=35,BT30,0)+IF(CR31=35,BT31,0)+IF(CR32=35,BT32,0)+IF(CR33=35,BT33,0)+IF(CR34=35,BT34,0)+IF(CR35=35,BT35,0)+IF(CR36=35,BT36,0)+IF(CR37=35,BT37,0)+IF(CR38=35,BT38,0)+IF(CR39=35,BT39,0)+DI44</f>
        <v>#VALUE!</v>
      </c>
      <c r="DI44" s="98" t="e">
        <f>IF(CR40=35,BT40,0)+IF(CR41=35,BT41,0)+IF(CR42=35,BT42,0)+IF(CR43=35,BT43,0)+IF(CR44=35,BT44,0)+IF(CR45=35,BT45,0)+IF(CR46=35,BT46,0)+IF(CR47=35,BT47,0)+IF(CR48=35,BT48,0)+IF(CR49=35,BT49,0)+IF(CR50=35,BT50,0)+IF(CR51=35,BT51,0)+IF(CR52=35,BT52,0)+IF(CR53=35,BT53,0)+IF(CR54=35,BT54,0)+IF(CR55=35,BT55,0)+IF(CR56=35,BT56,0)+IF(CR57=35,BT57,0)+IF(CR58=35,BT58,0)+IF(CR59=35,BT59,0)+IF(CR60=35,BT60,0)+IF(CR61=35,BT61,0)+IF(CR62=35,BT62,0)+IF(CR63=35,BT63,0)+IF(CR64=35,BT64,0)+IF(CR65=35,BT65,0)+IF(CR66=35,BT66,0)+IF(CR67=35,BT67,0)+IF(CR68=35,BT68,0)+IF(CR69=35,BT69,0)</f>
        <v>#VALUE!</v>
      </c>
      <c r="DJ44" s="98" t="e">
        <f>IF(CR10=35,BW10,0)+IF(CR11=35,BW11,0)+IF(CR12=35,BW12,0)+IF(CR13=35,BW13,0)+IF(CR14=35,BW14,0)+IF(CR15=35,BW15,0)+IF(CR16=35,BW16,0)+IF(CR17=35,BW17,0)+IF(CR18=35,BW18,0)+IF(CR19=35,BW19,0)+IF(CR20=35,BW20,0)+IF(CR21=35,BW21,0)+IF(CR22=35,BW22,0)+IF(CR23=35,BW23,0)+IF(CR24=35,BW24,0)+IF(CR25=35,BW25,0)+IF(CR26=35,BW26,0)+IF(CR27=35,BW27,0)+IF(CR28=35,BW28,0)+IF(CR29=35,BW29,0)+IF(CR30=35,BW30,0)+IF(CR31=35,BW31,0)+IF(CR32=35,BW32,0)+IF(CR33=35,BW33,0)+IF(CR34=35,BW34,0)+IF(CR35=35,BW35,0)+IF(CR36=35,BW36,0)+IF(CR37=35,BW37,0)+IF(CR38=35,BW38,0)+IF(CR39=35,BW39,0)+DK44</f>
        <v>#VALUE!</v>
      </c>
      <c r="DK44" s="98" t="e">
        <f>IF(CR40=35,BW40,0)+IF(CR41=35,BW41,0)+IF(CR42=35,BW42,0)+IF(CR43=35,BW43,0)+IF(CR44=35,BW44,0)+IF(CR45=35,BW45,0)+IF(CR46=35,BW46,0)+IF(CR47=35,BW47,0)+IF(CR48=35,BW48,0)+IF(CR49=35,BW49,0)+IF(CR50=35,BW50,0)+IF(CR51=35,BW51,0)+IF(CR52=35,BW52,0)+IF(CR53=35,BW53,0)+IF(CR54=35,BW54,0)+IF(CR55=35,BW55,0)+IF(CR56=35,BW56,0)+IF(CR57=35,BW57,0)+IF(CR58=35,BW58,0)+IF(CR59=35,BW59,0)+IF(CR60=35,BW60,0)+IF(CR61=35,BW61,0)+IF(CR62=35,BW62,0)+IF(CR63=35,BW63,0)+IF(CR64=35,BW64,0)+IF(CR65=35,BW65,0)+IF(CR66=35,BW66,0)+IF(CR67=35,BW67,0)+IF(CR68=35,BW68,0)+IF(CR69=35,BW69,0)</f>
        <v>#VALUE!</v>
      </c>
      <c r="DL44" s="98" t="e">
        <f>IF(CR10=35,BZ10,0)+IF(CR11=35,BZ11,0)+IF(CR12=35,BZ12,0)+IF(CR13=35,BZ13,0)+IF(CR14=35,BZ14,0)+IF(CR15=35,BZ15,0)+IF(CR16=35,BZ16,0)+IF(CR17=35,BZ17,0)+IF(CR18=35,BZ18,0)+IF(CR19=35,BZ19,0)+IF(CR20=35,BZ20,0)+IF(CR21=35,BZ21,0)+IF(CR22=35,BZ22,0)+IF(CR23=35,BZ23,0)+IF(CR24=35,BZ24,0)+IF(CR25=35,BZ25,0)+IF(CR26=35,BZ26,0)+IF(CR27=35,BZ27,0)+IF(CR28=35,BZ28,0)+IF(CR29=35,BZ29,0)+IF(CR30=35,BZ30,0)+IF(CR31=35,BZ31,0)+IF(CR32=35,BZ32,0)+IF(CR33=35,BZ33,0)+IF(CR34=35,BZ34,0)+IF(CR35=35,BZ35,0)+IF(CR36=35,BZ36,0)+IF(CR37=35,BZ37,0)+IF(CR38=35,BZ38,0)+IF(CR39=35,BZ39,0)+DM44</f>
        <v>#VALUE!</v>
      </c>
      <c r="DM44" s="98" t="e">
        <f>IF(CR40=35,BZ40,0)+IF(CR41=35,BZ41,0)+IF(CR42=35,BZ42,0)+IF(CR43=35,BZ43,0)+IF(CR44=35,BZ44,0)+IF(CR45=35,BZ45,0)+IF(CR46=35,BZ46,0)+IF(CR47=35,BZ47,0)+IF(CR48=35,BZ48,0)+IF(CR49=35,BZ49,0)+IF(CR50=35,BZ50,0)+IF(CR51=35,BZ51,0)+IF(CR52=35,BZ52,0)+IF(CR53=35,BZ53,0)+IF(CR54=35,BZ54,0)+IF(CR55=35,BZ55,0)+IF(CR56=35,BZ56,0)+IF(CR57=35,BZ57,0)+IF(CR58=35,BZ58,0)+IF(CR59=35,BZ59,0)+IF(CR60=35,BZ60,0)+IF(CR61=35,BZ61,0)+IF(CR62=35,BZ62,0)+IF(CR63=35,BZ63,0)+IF(CR64=35,BZ64,0)+IF(CR65=35,BZ65,0)+IF(CR66=35,BZ66,0)+IF(CR67=35,BZ67,0)+IF(CR68=35,BZ68,0)+IF(CR69=35,BZ69,0)</f>
        <v>#VALUE!</v>
      </c>
      <c r="DN44" s="98" t="e">
        <f>IF(CR10=35,CB10,0)+IF(CR11=35,CB11,0)+IF(CR12=35,CB12,0)+IF(CR13=35,CB13,0)+IF(CR14=35,CB14,0)+IF(CR15=35,CB15,0)+IF(CR16=35,CB16,0)+IF(CR17=35,CB17,0)+IF(CR18=35,CB18,0)+IF(CR19=35,CB19,0)+IF(CR20=35,CB20,0)+IF(CR21=35,CB21,0)+IF(CR22=35,CB22,0)+IF(CR23=35,CB23,0)+IF(CR24=35,CB24,0)+IF(CR25=35,CB25,0)+IF(CR26=35,CB26,0)+IF(CR27=35,CB27,0)+IF(CR28=35,CB28,0)+IF(CR29=35,CB29,0)+IF(CR30=35,CB30,0)+IF(CR31=35,CB31,0)+IF(CR32=35,CB32,0)+IF(CR33=35,CB33,0)+IF(CR34=35,CB34,0)+IF(CR35=35,CB35,0)+IF(CR36=35,CB36,0)+IF(CR37=35,CB37,0)+IF(CR38=35,CB38,0)+IF(CR39=35,CB39,0)+DO44</f>
        <v>#VALUE!</v>
      </c>
      <c r="DO44" s="98" t="e">
        <f>IF(CR40=35,CB40,0)+IF(CR41=35,CB41,0)+IF(CR42=35,CB42,0)+IF(CR43=35,CB43,0)+IF(CR44=35,CB44,0)+IF(CR45=35,CB45,0)+IF(CR46=35,CB46,0)+IF(CR47=35,CB47,0)+IF(CR48=35,CB48,0)+IF(CR49=35,CB49,0)+IF(CR50=35,CB50,0)+IF(CR51=35,CB51,0)+IF(CR52=35,CB52,0)+IF(CR53=35,CB53,0)+IF(CR54=35,CB54,0)+IF(CR55=35,CB55,0)+IF(CR56=35,CB56,0)+IF(CR57=35,CB57,0)+IF(CR58=35,CB58,0)+IF(CR59=35,CB59,0)+IF(CR60=35,CB60,0)+IF(CR61=35,CB61,0)+IF(CR62=35,CB62,0)+IF(CR63=35,CB63,0)+IF(CR64=35,CB64,0)+IF(CR65=35,CB65,0)+IF(CR66=35,CB66,0)+IF(CR67=35,CB67,0)+IF(CR68=35,CB68,0)+IF(CR69=35,CB69,0)</f>
        <v>#VALUE!</v>
      </c>
      <c r="DP44" s="98" t="e">
        <f>IF(CR10=35,CD10,0)+IF(CR11=35,CD11,0)+IF(CR12=35,CD12,0)+IF(CR13=35,CD13,0)+IF(CR14=35,CD14,0)+IF(CR15=35,CD15,0)+IF(CR16=35,CD16,0)+IF(CR17=35,CD17,0)+IF(CR18=35,CD18,0)+IF(CR19=35,CD19,0)+IF(CR20=35,CD20,0)+IF(CR21=35,CD21,0)+IF(CR22=35,CD22,0)+IF(CR23=35,CD23,0)+IF(CR24=35,CD24,0)+IF(CR25=35,CD25,0)+IF(CR26=35,CD26,0)+IF(CR27=35,CD27,0)+IF(CR28=35,CD28,0)+IF(CR29=35,CD29,0)+IF(CR30=35,CD30,0)+IF(CR31=35,CD31,0)+IF(CR32=35,CD32,0)+IF(CR33=35,CD33,0)+IF(CR34=35,CD34,0)+IF(CR35=35,CD35,0)+IF(CR36=35,CD36,0)+IF(CR37=35,CD37,0)+IF(CR38=35,CD38,0)+IF(CR39=35,CD39,0)+DQ44</f>
        <v>#VALUE!</v>
      </c>
      <c r="DQ44" s="98" t="e">
        <f>IF(CR40=35,CD40,0)+IF(CR41=35,CD41,0)+IF(CR42=35,CD42,0)+IF(CR43=35,CD43,0)+IF(CR44=35,CD44,0)+IF(CR45=35,CD45,0)+IF(CR46=35,CD46,0)+IF(CR47=35,CD47,0)+IF(CR48=35,CD48,0)+IF(CR49=35,CD49,0)+IF(CR50=35,CD50,0)+IF(CR51=35,CD51,0)+IF(CR52=35,CD52,0)+IF(CR53=35,CD53,0)+IF(CR54=35,CD54,0)+IF(CR55=35,CD55,0)+IF(CR56=35,CD56,0)+IF(CR57=35,CD57,0)+IF(CR58=35,CD58,0)+IF(CR59=35,CD59,0)+IF(CR60=35,CD60,0)+IF(CR61=35,CD61,0)+IF(CR62=35,CD62,0)+IF(CR63=35,CD63,0)+IF(CR64=35,CD64,0)+IF(CR65=35,CD65,0)+IF(CR66=35,CD66,0)+IF(CR67=35,CD67,0)+IF(CR68=35,CD68,0)+IF(CR69=35,CD69,0)</f>
        <v>#VALUE!</v>
      </c>
      <c r="DR44" s="98" t="e">
        <f>IF(CR10=35,CF10,0)+IF(CR11=35,CF11,0)+IF(CR12=35,CF12,0)+IF(CR13=35,CF13,0)+IF(CR14=35,CF14,0)+IF(CR15=35,CF15,0)+IF(CR16=35,CF16,0)+IF(CR17=35,CF17,0)+IF(CR18=35,CF18,0)+IF(CR19=35,CF19,0)+IF(CR20=35,CF20,0)+IF(CR21=35,CF21,0)+IF(CR22=35,CF22,0)+IF(CR23=35,CF23,0)+IF(CR24=35,CF24,0)+IF(CR25=35,CF25,0)+IF(CR26=35,CF26,0)+IF(CR27=35,CF27,0)+IF(CR28=35,CF28,0)+IF(CR29=35,CF29,0)+IF(CR30=35,CF30,0)+IF(CR31=35,CF31,0)+IF(CR32=35,CF32,0)+IF(CR33=35,CF33,0)+IF(CR34=35,CF34,0)+IF(CR35=35,CF35,0)+IF(CR36=35,CF36,0)+IF(CR37=35,CF37,0)+IF(CR38=35,CF38,0)+IF(CR39=35,CF39,0)+DS44</f>
        <v>#VALUE!</v>
      </c>
      <c r="DS44" s="98" t="e">
        <f>IF(CR40=35,CF40,0)+IF(CR41=35,CF41,0)+IF(CR42=35,CF42,0)+IF(CR43=35,CF43,0)+IF(CR44=35,CF44,0)+IF(CR45=35,CF45,0)+IF(CR46=35,CF46,0)+IF(CR47=35,CF47,0)+IF(CR48=35,CF48,0)+IF(CR49=35,CF49,0)+IF(CR50=35,CF50,0)+IF(CR51=35,CF51,0)+IF(CR52=35,CF52,0)+IF(CR53=35,CF53,0)+IF(CR54=35,CF54,0)+IF(CR55=35,CF55,0)+IF(CR56=35,CF56,0)+IF(CR57=35,CF57,0)+IF(CR58=35,CF58,0)+IF(CR59=35,CF59,0)+IF(CR60=35,CF60,0)+IF(CR61=35,CF61,0)+IF(CR62=35,CF62,0)+IF(CR63=35,CF63,0)+IF(CR64=35,CF64,0)+IF(CR65=35,CF65,0)+IF(CR66=35,CF66,0)+IF(CR67=35,CF67,0)+IF(CR68=35,CF68,0)+IF(CR69=35,CF69,0)</f>
        <v>#VALUE!</v>
      </c>
      <c r="DT44" s="98" t="e">
        <f>IF(CR10=35,CH10,0)+IF(CR11=35,CH11,0)+IF(CR12=35,CH12,0)+IF(CR13=35,CH13,0)+IF(CR14=35,CH14,0)+IF(CR15=35,CH15,0)+IF(CR16=35,CH16,0)+IF(CR17=35,CH17,0)+IF(CR18=35,CH18,0)+IF(CR19=35,CH19,0)+IF(CR20=35,CH20,0)+IF(CR21=35,CH21,0)+IF(CR22=35,CH22,0)+IF(CR23=35,CH23,0)+IF(CR24=35,CH24,0)+IF(CR25=35,CH25,0)+IF(CR26=35,CH26,0)+IF(CR27=35,CH27,0)+IF(CR28=35,CH28,0)+IF(CR29=35,CH29,0)+IF(CR30=35,CH30,0)+IF(CR31=35,CH31,0)+IF(CR32=35,CH32,0)+IF(CR33=35,CH33,0)+IF(CR34=35,CH34,0)+IF(CR35=35,CH35,0)+IF(CR36=35,CH36,0)+IF(CR37=35,CH37,0)+IF(CR38=35,CH38,0)+IF(CR39=35,CH39,0)+DU44</f>
        <v>#VALUE!</v>
      </c>
      <c r="DU44" s="98" t="e">
        <f>IF(CR40=35,CH40,0)+IF(CR41=35,CH41,0)+IF(CR42=35,CH42,0)+IF(CR43=35,CH43,0)+IF(CR44=35,CH44,0)+IF(CR45=35,CH45,0)+IF(CR46=35,CH46,0)+IF(CR47=35,CH47,0)+IF(CR48=35,CH48,0)+IF(CR49=35,CH49,0)+IF(CR50=35,CH50,0)+IF(CR51=35,CH51,0)+IF(CR52=35,CH52,0)+IF(CR53=35,CH53,0)+IF(CR54=35,CH54,0)+IF(CR55=35,CH55,0)+IF(CR56=35,CH56,0)+IF(CR57=35,CH57,0)+IF(CR58=35,CH58,0)+IF(CR59=35,CH59,0)+IF(CR60=35,CH60,0)+IF(CR61=35,CH61,0)+IF(CR62=35,CH62,0)+IF(CR63=35,CH63,0)+IF(CR64=35,CH64,0)+IF(CR65=35,CH65,0)+IF(CR66=35,CH66,0)+IF(CR67=35,CH67,0)+IF(CR68=35,CH68,0)+IF(CR69=35,CH69,0)</f>
        <v>#VALUE!</v>
      </c>
      <c r="DV44" s="98" t="e">
        <f>IF(CR10=35,CJ10,0)+IF(CR11=35,CJ11,0)+IF(CR12=35,CJ12,0)+IF(CR13=35,CJ13,0)+IF(CR14=35,CJ14,0)+IF(CR15=35,CJ15,0)+IF(CR16=35,CJ16,0)+IF(CR17=35,CJ17,0)+IF(CR18=35,CJ18,0)+IF(CR19=35,CJ19,0)+IF(CR20=35,CJ20,0)+IF(CR21=35,CJ21,0)+IF(CR22=35,CJ22,0)+IF(CR23=35,CJ23,0)+IF(CR24=35,CJ24,0)+IF(CR25=35,CJ25,0)+IF(CR26=35,CJ26,0)+IF(CR27=35,CJ27,0)+IF(CR28=35,CJ28,0)+IF(CR29=35,CJ29,0)+IF(CR30=35,CJ30,0)+IF(CR31=35,CJ31,0)+IF(CR32=35,CJ32,0)+IF(CR33=35,CJ33,0)+IF(CR34=35,CJ34,0)+IF(CR35=35,CJ35,0)+IF(CR36=35,CJ36,0)+IF(CR37=35,CJ37,0)+IF(CR38=35,CJ38,0)+IF(CR39=35,CJ39,0)+DW44</f>
        <v>#VALUE!</v>
      </c>
      <c r="DW44" s="99" t="e">
        <f>IF(CR40=35,CJ40,0)+IF(CR41=35,CJ41,0)+IF(CR42=35,CJ42,0)+IF(CR43=35,CJ43,0)+IF(CR44=35,CJ44,0)+IF(CR45=35,CJ45,0)+IF(CR46=35,CJ46,0)+IF(CR47=35,CJ47,0)+IF(CR48=35,CJ48,0)+IF(CR49=35,CJ49,0)+IF(CR50=35,CJ50,0)+IF(CR51=35,CJ51,0)+IF(CR52=35,CJ52,0)+IF(CR53=35,CJ53,0)+IF(CR54=35,CJ54,0)+IF(CR55=35,CJ55,0)+IF(CR56=35,CJ56,0)+IF(CR57=35,CJ57,0)+IF(CR58=35,CJ58,0)+IF(CR59=35,CJ59,0)+IF(CR60=35,CJ60,0)+IF(CR61=35,CJ61,0)+IF(CR62=35,CJ62,0)+IF(CR63=35,CJ63,0)+IF(CR64=35,CJ64,0)+IF(CR65=35,CJ65,0)+IF(CR66=35,CJ66,0)+IF(CR67=35,CJ67,0)+IF(CR68=35,CJ68,0)+IF(CR69=35,CJ69,0)</f>
        <v>#VALUE!</v>
      </c>
    </row>
    <row r="45" spans="1:127">
      <c r="A45" s="97" t="str">
        <f>[2]DB!A45</f>
        <v>Nielsen</v>
      </c>
      <c r="B45" s="1">
        <f>[2]DB!B45</f>
        <v>43</v>
      </c>
      <c r="C45" s="1">
        <f>[2]DB!D45</f>
        <v>0</v>
      </c>
      <c r="D45" s="1">
        <f>IF(OR(Rækker!AR31="Disket",I45&gt;5,C45=1),1,0)</f>
        <v>0</v>
      </c>
      <c r="E45" s="1">
        <f>[2]DB!F45</f>
        <v>0</v>
      </c>
      <c r="F45" s="1">
        <f>IF(OR(Rækker!AR31="Udmeldt",E45=1),1,0)</f>
        <v>0</v>
      </c>
      <c r="G45" s="1">
        <f>[2]DB!I45</f>
        <v>0</v>
      </c>
      <c r="H45" s="1">
        <f>IF(Rækker!AR31="MR",1,0)</f>
        <v>0</v>
      </c>
      <c r="I45" s="1">
        <f t="shared" si="10"/>
        <v>0</v>
      </c>
      <c r="J45" s="1">
        <f>[2]DB!L45</f>
        <v>0</v>
      </c>
      <c r="K45" s="1">
        <f>IF(Rækker!AR31="Res",1,0)</f>
        <v>0</v>
      </c>
      <c r="L45" s="1">
        <f t="shared" si="11"/>
        <v>0</v>
      </c>
      <c r="M45" s="1" t="s">
        <v>90</v>
      </c>
      <c r="N45" s="100">
        <f>[2]DB!AZ45</f>
        <v>18</v>
      </c>
      <c r="O45" s="98" t="str">
        <f>[2]DB!BB45</f>
        <v>Malthe</v>
      </c>
      <c r="P45" s="1">
        <f>IF(O45=A31,B31,0)+IF(O45=A32,B32,0)+IF(O45=A33,B33,0)+IF(O45=A34,B34,0)+IF(O45=A35,B35,0)+IF(O45=A36,B36,0)+IF(O45=A37,B37,0)+IF(O45=A38,B38,0)+IF(O45=A39,B39,0)+IF(O45=A40,B40,0)+IF(O45=A41,B41,0)+IF(O45=A42,B42,0)+IF(O45=A43,B43,0)+IF(O45=A44,B44,0)+IF(O45=A45,B45,0)+IF(O45=A46,B46,0)+IF(O45=A47,B47,0)+IF(O45=A48,B48,0)+IF(O45=A49,B49,0)+IF(O45=A50,B50,0)</f>
        <v>38</v>
      </c>
      <c r="Q45" s="1">
        <f>[2]DB!BF45</f>
        <v>0</v>
      </c>
      <c r="R45" s="1">
        <f>IF(O45=A31,D31,0)+IF(O45=A32,D32,0)+IF(O45=A33,D33,0)+IF(O45=A34,D34,0)+IF(O45=A35,D35,0)+IF(O45=A36,D36,0)+IF(O45=A37,D37,0)+IF(O45=A38,D38,0)+IF(O45=A39,D39,0)+IF(O45=A40,D40,0)+IF(O45=A41,D41,0)+IF(O45=A42,D42,0)+IF(O45=A43,D43,0)+IF(O45=A44,D44,0)+IF(O45=A45,D45,0)+IF(O45=A46,D46,0)+IF(O45=A47,D47,0)+IF(O45=A48,D48,0)+IF(O45=A49,D49,0)+IF(O45=A50,D50,0)</f>
        <v>0</v>
      </c>
      <c r="S45" s="1">
        <f>[2]DB!BG45</f>
        <v>0</v>
      </c>
      <c r="T45" s="1">
        <f>IF(O45=A31,F31,0)+IF(O45=A32,F32,0)+IF(O45=A33,F33,0)+IF(O45=A34,F34,0)+IF(O45=A35,F35,0)+IF(O45=A36,F36,0)+IF(O45=A37,F37,0)+IF(O45=A38,F38,0)+IF(O45=A39,F39,0)+IF(O45=A40,F40,0)+IF(O45=A41,F41,0)+IF(O45=A42,F42,0)+IF(O45=A43,F43,0)+IF(O45=A44,F44,0)+IF(O45=A45,F45,0)+IF(O45=A46,F46,0)+IF(O45=A47,F47,0)+IF(O45=A48,F48,0)+IF(O45=A49,F49,0)+IF(O45=A50,F50,0)</f>
        <v>0</v>
      </c>
      <c r="U45" s="1">
        <f>[2]DB!BH45</f>
        <v>0</v>
      </c>
      <c r="V45" s="1">
        <f>IF(O45=A31,H31,0)+IF(O45=A32,H32,0)+IF(O45=A33,H33,0)+IF(O45=A34,H34,0)+IF(O45=A35,H35,0)+IF(O45=A36,H36,0)+IF(O45=A37,H37,0)+IF(O45=A38,H38,0)+IF(O45=A39,H39,0)+IF(O45=A40,H40,0)+IF(O45=A41,H41,0)+IF(O45=A42,H42,0)+IF(O45=A43,H43,0)+IF(O45=A44,H44,0)+IF(O45=A45,H45,0)+IF(O45=A46,H46,0)+IF(O45=A47,H47,0)+IF(O45=A48,H48,0)+IF(O45=A49,H49,0)+IF(O45=A50,H50,0)</f>
        <v>0</v>
      </c>
      <c r="W45" s="1">
        <f t="shared" si="12"/>
        <v>0</v>
      </c>
      <c r="X45" s="1">
        <f>[2]DB!BI45</f>
        <v>0</v>
      </c>
      <c r="Y45" s="1">
        <f>IF(O45=A31,K31,0)+IF(O45=A32,K32,0)+IF(O45=A33,K33,0)+IF(O45=A34,K34,0)+IF(O45=A35,K35,0)+IF(O45=A36,K36,0)+IF(O45=A37,K37,0)+IF(O45=A38,K38,0)+IF(O45=A39,K39,0)+IF(O45=A40,K40,0)+IF(O45=A41,K41,0)+IF(O45=A42,K42,0)+IF(O45=A43,K43,0)+IF(O45=A44,K44,0)+IF(O45=A45,K45,0)+IF(O45=A46,K46,0)+IF(O45=A47,K47,0)+IF(O45=A48,K48,0)+IF(O45=A49,K49,0)+IF(O45=A50,K50,0)</f>
        <v>0</v>
      </c>
      <c r="Z45" s="1">
        <f t="shared" si="13"/>
        <v>0</v>
      </c>
      <c r="AA45" s="1">
        <f>[2]DB!BJ45</f>
        <v>70</v>
      </c>
      <c r="AB45" s="1">
        <f>RANK(AA45,AA31:AA50,0)</f>
        <v>13</v>
      </c>
      <c r="AC45" s="1" t="str">
        <f>'2. Division'!AH23</f>
        <v/>
      </c>
      <c r="AD45" s="1" t="e">
        <f t="shared" si="20"/>
        <v>#VALUE!</v>
      </c>
      <c r="AE45" s="1" t="e">
        <f>RANK(AD45,AD31:AD50,0)</f>
        <v>#VALUE!</v>
      </c>
      <c r="AF45" s="1">
        <f>[2]DB!BK45</f>
        <v>27</v>
      </c>
      <c r="AG45" s="1">
        <f>RANK(AF45,AF31:AF50,0)</f>
        <v>5</v>
      </c>
      <c r="AH45" s="1" t="str">
        <f>'2. Division'!AH29</f>
        <v/>
      </c>
      <c r="AI45" s="1" t="e">
        <f t="shared" si="21"/>
        <v>#VALUE!</v>
      </c>
      <c r="AJ45" s="1" t="e">
        <f>RANK(AI45,AI31:AI50,0)</f>
        <v>#VALUE!</v>
      </c>
      <c r="AK45" s="1">
        <f>[2]DB!BL45</f>
        <v>91</v>
      </c>
      <c r="AL45" s="1">
        <f>RANK(AK45,AK31:AK50,0)</f>
        <v>17</v>
      </c>
      <c r="AM45" s="1" t="str">
        <f>'2. Division'!AH35</f>
        <v/>
      </c>
      <c r="AN45" s="1" t="e">
        <f t="shared" si="22"/>
        <v>#VALUE!</v>
      </c>
      <c r="AO45" s="1" t="e">
        <f>RANK(AN45,AN31:AN50,0)</f>
        <v>#VALUE!</v>
      </c>
      <c r="AP45" s="1">
        <f t="shared" si="23"/>
        <v>35</v>
      </c>
      <c r="AQ45" s="1" t="e">
        <f t="shared" si="24"/>
        <v>#VALUE!</v>
      </c>
      <c r="AR45" s="1">
        <f>[2]DB!BA45</f>
        <v>14</v>
      </c>
      <c r="AS45" s="1" t="e">
        <f>RANK(AQ45,AQ31:AQ50,1)+AT45</f>
        <v>#VALUE!</v>
      </c>
      <c r="AT45" s="1" t="e">
        <f>IF(AQ45=AQ31,IF(AD45=AD31,IF(AI45=AI31,IF(AN45=AN31,0,IF(AN45&lt;AN31,1,0)),IF(AI45&lt;AI31,1,0)),IF(AD45&lt;AD31,1,0)),0)+IF(AQ45=AQ32,IF(AD45=AD32,IF(AI45=AI32,IF(AN45=AN32,0,IF(AN45&lt;AN32,1,0)),IF(AI45&lt;AI32,1,0)),IF(AD45&lt;AD32,1,0)),0)+IF(AQ45=AQ33,IF(AD45=AD33,IF(AI45=AI33,IF(AN45=AN33,0,IF(AN45&lt;AN33,1,0)),IF(AI45&lt;AI33,1,0)),IF(AD45&lt;AD33,1,0)),0)+IF(AQ45=AQ34,IF(AD45=AD34,IF(AI45=AI34,IF(AN45=AN34,0,IF(AN45&lt;AN34,1,0)),IF(AI45&lt;AI34,1,0)),IF(AD45&lt;AD34,1,0)),0)+IF(AQ45=AQ35,IF(AD45=AD35,IF(AI45=AI35,IF(AN45=AN35,0,IF(AN45&lt;AN35,1,0)),IF(AI45&lt;AI35,1,0)),IF(AD45&lt;AD35,1,0)),0)+IF(AQ45=AQ36,IF(AD45=AD36,IF(AI45=AI36,IF(AN45=AN36,0,IF(AN45&lt;AN36,1,0)),IF(AI45&lt;AI36,1,0)),IF(AD45&lt;AD36,1,0)),0)+IF(AQ45=AQ37,IF(AD45=AD37,IF(AI45=AI37,IF(AN45=AN37,0,IF(AN45&lt;AN37,1,0)),IF(AI45&lt;AI37,1,0)),IF(AD45&lt;AD37,1,0)),0)+AU45+AV45</f>
        <v>#VALUE!</v>
      </c>
      <c r="AU45" s="1" t="e">
        <f>IF(AQ45=AQ38,IF(AD45=AD38,IF(AI45=AI38,IF(AN45=AN38,0,IF(AN45&lt;AN38,1,0)),IF(AI45&lt;AI38,1,0)),IF(AD45&lt;AD38,1,0)),0)+IF(AQ45=AQ39,IF(AD45=AD39,IF(AI45=AI39,IF(AN45=AN39,0,IF(AN45&lt;AN39,1,0)),IF(AI45&lt;AI39,1,0)),IF(AD45&lt;AD39,1,0)),0)+IF(AQ45=AQ40,IF(AD45=AD40,IF(AI45=AI40,IF(AN45=AN40,0,IF(AN45&lt;AN40,1,0)),IF(AI45&lt;AI40,1,0)),IF(AD45&lt;AD40,1,0)),0)+IF(AQ45=AQ41,IF(AD45=AD41,IF(AI45=AI41,IF(AN45=AN41,0,IF(AN45&lt;AN41,1,0)),IF(AI45&lt;AI41,1,0)),IF(AD45&lt;AD41,1,0)),0)+IF(AQ45=AQ42,IF(AD45=AD42,IF(AI45=AI42,IF(AN45=AN42,0,IF(AN45&lt;AN42,1,0)),IF(AI45&lt;AI42,1,0)),IF(AD45&lt;AD42,1,0)),0)+IF(AQ45=AQ43,IF(AD45=AD43,IF(AI45=AI43,IF(AN45=AN43,0,IF(AN45&lt;AN43,1,0)),IF(AI45&lt;AI43,1,0)),IF(AD45&lt;AD43,1,0)),0)+IF(AQ45=AQ44,IF(AD45=AD44,IF(AI45=AI44,IF(AN45=AN44,0,IF(AN45&lt;AN44,1,0)),IF(AI45&lt;AI44,1,0)),IF(AD45&lt;AD44,1,0)),0)</f>
        <v>#VALUE!</v>
      </c>
      <c r="AV45" s="1" t="e">
        <f>IF(AQ45=AQ45,IF(AD45=AD45,IF(AI45=AI45,IF(AN45=AN45,0,IF(AN45&lt;AN45,1,0)),IF(AI45&lt;AI45,1,0)),IF(AD45&lt;AD45,1,0)),0)+IF(AQ45=AQ46,IF(AD45=AD46,IF(AI45=AI46,IF(AN45=AN46,0,IF(AN45&lt;AN46,1,0)),IF(AI45&lt;AI46,1,0)),IF(AD45&lt;AD46,1,0)),0)+IF(AQ45=AQ47,IF(AD45=AD47,IF(AI45=AI47,IF(AN45=AN47,0,IF(AN45&lt;AN47,1,0)),IF(AI45&lt;AI47,1,0)),IF(AD45&lt;AD47,1,0)),0)+IF(AQ45=AQ48,IF(AD45=AD48,IF(AI45=AI48,IF(AN45=AN48,0,IF(AN45&lt;AN48,1,0)),IF(AI45&lt;AI48,1,0)),IF(AD45&lt;AD48,1,0)),0)+IF(AQ45=AQ49,IF(AD45=AD49,IF(AI45=AI49,IF(AN45=AN49,0,IF(AN45&lt;AN49,1,0)),IF(AI45&lt;AI49,1,0)),IF(AD45&lt;AD49,1,0)),0)+IF(AQ45=AQ50,IF(AD45=AD50,IF(AI45=AI50,IF(AN45=AN50,0,IF(AN45&lt;AN50,1,0)),IF(AI45&lt;AI50,1,0)),IF(AD45&lt;AD50,1,0)),0)</f>
        <v>#VALUE!</v>
      </c>
      <c r="AW45" s="1" t="e">
        <f>IF(AND(AS45=AS31,P45&gt;P31),1,0)+IF(AND(AS45=AS32,P45&gt;P32),1,0)+IF(AND(AS45=AS33,P45&gt;P33),1,0)+IF(AND(AS45=AS34,P45&gt;P34),1,0)+IF(AND(AS45=AS35,P45&gt;P35),1,0)+IF(AND(AS45=AS36,P45&gt;P36),1,0)+IF(AND(AS45=AS37,P45&gt;P37),1,0)+IF(AND(AS45=AS38,P45&gt;P38),1,0)+IF(AND(AS45=AS39,P45&gt;P39),1,0)+IF(AND(AS45=AS40,P45&gt;P40),1,0)+IF(AND(AS45=AS41,P45&gt;P41),1,0)+IF(AND(AS45=AS42,P45&gt;P42),1,0)+IF(AND(AS45=AS43,P45&gt;P43),1,0)+IF(AND(AS45=AS44,P45&gt;P44),1,0)+IF(AND(AS45=AS45,P45&gt;P45),1,0)+IF(AND(AS45=AS46,P45&gt;P46),1,0)+IF(AND(AS45=AS47,P45&gt;P47),1,0)+IF(AND(AS45=AS48,P45&gt;P48),1,0)+IF(AND(AS45=AS49,P45&gt;P49),1,0)+IF(AND(AS45=AS50,P45&gt;P50),1,0)+AS45</f>
        <v>#VALUE!</v>
      </c>
      <c r="AX45" s="1" t="e">
        <f t="shared" si="16"/>
        <v>#VALUE!</v>
      </c>
      <c r="AY45" s="1" t="e">
        <f>IF(OR(R45=1,T45=1),0,IF(RANK(AX45,AX10:AX71,0)=1,10,IF(RANK(AX45,AX10:AX71,0)=2,5,IF(RANK(AX45,AX10:AX71,0)=3,4,IF(RANK(AX45,AX10:AX71,0)=4,3,IF(RANK(AX45,AX10:AX71,0)=5,2,0))))))</f>
        <v>#VALUE!</v>
      </c>
      <c r="AZ45" s="100" t="e">
        <f>IF(AW31=15,AR31,0)+IF(AW32=15,AR32,0)+IF(AW33=15,AR33,0)+IF(AW34=15,AR34,0)+IF(AW35=15,AR35,0)+IF(AW36=15,AR36,0)+IF(AW37=15,AR37,0)+IF(AW38=15,AR38,0)+IF(AW39=15,AR39,0)+IF(AW40=15,AR40,0)+IF(AW41=15,AR41,0)+IF(AW42=15,AR42,0)+IF(AW43=15,AR43,0)+IF(AW44=15,AR44,0)+IF(AW45=15,AR45,0)+IF(AW46=15,AR46,0)+IF(AW47=15,AR47,0)+IF(AW48=15,AR48,0)+IF(AW49=15,AR49,0)+IF(AW50=15,AR50,0)</f>
        <v>#VALUE!</v>
      </c>
      <c r="BA45" s="98" t="e">
        <f>IF(AW31=15,AS31,0)+IF(AW32=15,AS32,0)+IF(AW33=15,AS33,0)+IF(AW34=15,AS34,0)+IF(AW35=15,AS35,0)+IF(AW36=15,AS36,0)+IF(AW37=15,AS37,0)+IF(AW38=15,AS38,0)+IF(AW39=15,AS39,0)+IF(AW40=15,AS40,0)+IF(AW41=15,AS41,0)+IF(AW42=15,AS42,0)+IF(AW43=15,AS43,0)+IF(AW44=15,AS44,0)+IF(AW45=15,AS45,0)+IF(AW46=15,AS46,0)+IF(AW47=15,AS47,0)+IF(AW48=15,AS48,0)+IF(AW49=15,AS49,0)+IF(AW50=15,AS50,0)</f>
        <v>#VALUE!</v>
      </c>
      <c r="BB45" s="98" t="e">
        <f>IF(AW31=15,O31,IF(AW32=15,O32,IF(AW33=15,O33,IF(AW34=15,O34,IF(AW35=15,O35,IF(AW36=15,O36,IF(AW37=15,O37,BC45)))))))</f>
        <v>#VALUE!</v>
      </c>
      <c r="BC45" s="98" t="e">
        <f>IF(AW38=15,O38,IF(AW39=15,O39,IF(AW40=15,O40,IF(AW41=15,O41,IF(AW42=15,O42,IF(AW43=15,O43,IF(AW44=15,O44,BD45)))))))</f>
        <v>#VALUE!</v>
      </c>
      <c r="BD45" s="98" t="e">
        <f>IF(AW45=15,O45,IF(AW46=15,O46,IF(AW47=15,O47,IF(AW48=15,O48,IF(AW49=15,O49,IF(AW50=15,O50,""))))))</f>
        <v>#VALUE!</v>
      </c>
      <c r="BE45" s="98" t="e">
        <f>IF(AW31=15,P31,0)+IF(AW32=15,P32,0)+IF(AW33=15,P33,0)+IF(AW34=15,P34,0)+IF(AW35=15,P35,0)+IF(AW36=15,P36,0)+IF(AW37=15,P37,0)+IF(AW38=15,P38,0)+IF(AW39=15,P39,0)+IF(AW40=15,P40,0)+IF(AW41=15,P41,0)+IF(AW42=15,P42,0)+IF(AW43=15,P43,0)+IF(AW44=15,P44,0)+IF(AW45=15,P45,0)+IF(AW46=15,P46,0)+IF(AW47=15,P47,0)+IF(AW48=15,P48,0)+IF(AW49=15,P49,0)+IF(AW50=15,P50,0)</f>
        <v>#VALUE!</v>
      </c>
      <c r="BF45" s="98" t="e">
        <f>IF(AW31=15,R31,0)+IF(AW32=15,R32,0)+IF(AW33=15,R33,0)+IF(AW34=15,R34,0)+IF(AW35=15,R35,0)+IF(AW36=15,R36,0)+IF(AW37=15,R37,0)+IF(AW38=15,R38,0)+IF(AW39=15,R39,0)+IF(AW40=15,R40,0)+IF(AW41=15,R41,0)+IF(AW42=15,R42,0)+IF(AW43=15,R43,0)+IF(AW44=15,R44,0)+IF(AW45=15,R45,0)+IF(AW46=15,R46,0)+IF(AW47=15,R47,0)+IF(AW48=15,R48,0)+IF(AW49=15,R49,0)+IF(AW50=15,R50,0)</f>
        <v>#VALUE!</v>
      </c>
      <c r="BG45" s="98" t="e">
        <f>IF(AW31=15,T31,0)+IF(AW32=15,T32,0)+IF(AW33=15,T33,0)+IF(AW34=15,T34,0)+IF(AW35=15,T35,0)+IF(AW36=15,T36,0)+IF(AW37=15,T37,0)+IF(AW38=15,T38,0)+IF(AW39=15,T39,0)+IF(AW40=15,T40,0)+IF(AW41=15,T41,0)+IF(AW42=15,T42,0)+IF(AW43=15,T43,0)+IF(AW44=15,T44,0)+IF(AW45=15,T45,0)+IF(AW46=15,T46,0)+IF(AW47=15,T47,0)+IF(AW48=15,T48,0)+IF(AW49=15,T49,0)+IF(AW50=15,T50,0)</f>
        <v>#VALUE!</v>
      </c>
      <c r="BH45" s="98" t="e">
        <f>IF(AW31=15,W31,0)+IF(AW32=15,W32,0)+IF(AW33=15,W33,0)+IF(AW34=15,W34,0)+IF(AW35=15,W35,0)+IF(AW36=15,W36,0)+IF(AW37=15,W37,0)+IF(AW38=15,W38,0)+IF(AW39=15,W39,0)+IF(AW40=15,W40,0)+IF(AW41=15,W41,0)+IF(AW42=15,W42,0)+IF(AW43=15,W43,0)+IF(AW44=15,W44,0)+IF(AW45=15,W45,0)+IF(AW46=15,W46,0)+IF(AW47=15,W47,0)+IF(AW48=15,W48,0)+IF(AW49=15,W49,0)+IF(AW50=15,W50,0)</f>
        <v>#VALUE!</v>
      </c>
      <c r="BI45" s="98" t="e">
        <f>IF(AW31=15,Z31,0)+IF(AW32=15,Z32,0)+IF(AW33=15,Z33,0)+IF(AW34=15,Z34,0)+IF(AW35=15,Z35,0)+IF(AW36=15,Z36,0)+IF(AW37=15,Z37,0)+IF(AW38=15,Z38,0)+IF(AW39=15,Z39,0)+IF(AW40=15,Z40,0)+IF(AW41=15,Z41,0)+IF(AW42=15,Z42,0)+IF(AW43=15,Z43,0)+IF(AW44=15,Z44,0)+IF(AW45=15,Z45,0)+IF(AW46=15,Z46,0)+IF(AW47=15,Z47,0)+IF(AW48=15,Z48,0)+IF(AW49=15,Z49,0)+IF(AW50=15,Z50,0)</f>
        <v>#VALUE!</v>
      </c>
      <c r="BJ45" s="98" t="e">
        <f>IF(AW31=15,AD31,0)+IF(AW32=15,AD32,0)+IF(AW33=15,AD33,0)+IF(AW34=15,AD34,0)+IF(AW35=15,AD35,0)+IF(AW36=15,AD36,0)+IF(AW37=15,AD37,0)+IF(AW38=15,AD38,0)+IF(AW39=15,AD39,0)+IF(AW40=15,AD40,0)+IF(AW41=15,AD41,0)+IF(AW42=15,AD42,0)+IF(AW43=15,AD43,0)+IF(AW44=15,AD44,0)+IF(AW45=15,AD45,0)+IF(AW46=15,AD46,0)+IF(AW47=15,AD47,0)+IF(AW48=15,AD48,0)+IF(AW49=15,AD49,0)+IF(AW50=15,AD50,0)</f>
        <v>#VALUE!</v>
      </c>
      <c r="BK45" s="98" t="e">
        <f>IF(AW31=15,AI31,0)+IF(AW32=15,AI32,0)+IF(AW33=15,AI33,0)+IF(AW34=15,AI34,0)+IF(AW35=15,AI35,0)+IF(AW36=15,AI36,0)+IF(AW37=15,AI37,0)+IF(AW38=15,AI38,0)+IF(AW39=15,AI39,0)+IF(AW40=15,AI40,0)+IF(AW41=15,AI41,0)+IF(AW42=15,AI42,0)+IF(AW43=15,AI43,0)+IF(AW44=15,AI44,0)+IF(AW45=15,AI45,0)+IF(AW46=15,AI46,0)+IF(AW47=15,AI47,0)+IF(AW48=15,AI48,0)+IF(AW49=15,AI49,0)+IF(AW50=15,AI50,0)</f>
        <v>#VALUE!</v>
      </c>
      <c r="BL45" s="99" t="e">
        <f>IF(AW31=15,AN31,0)+IF(AW32=15,AN32,0)+IF(AW33=15,AN33,0)+IF(AW34=15,AN34,0)+IF(AW35=15,AN35,0)+IF(AW36=15,AN36,0)+IF(AW37=15,AN37,0)+IF(AW38=15,AN38,0)+IF(AW39=15,AN39,0)+IF(AW40=15,AN40,0)+IF(AW41=15,AN41,0)+IF(AW42=15,AN42,0)+IF(AW43=15,AN43,0)+IF(AW44=15,AN44,0)+IF(AW45=15,AN45,0)+IF(AW46=15,AN46,0)+IF(AW47=15,AN47,0)+IF(AW48=15,AN48,0)+IF(AW49=15,AN49,0)+IF(AW50=15,AN50,0)</f>
        <v>#VALUE!</v>
      </c>
      <c r="BM45" s="98" t="str">
        <f>[2]DB!CX45</f>
        <v>MFP</v>
      </c>
      <c r="BN45" s="98">
        <f>IF(BM45=O10,P10,0)+IF(BM45=O11,P11,0)+IF(BM45=O12,P12,0)+IF(BM45=O13,P13,0)+IF(BM45=O14,P14,0)+IF(BM45=O15,P15,0)+IF(BM45=O16,P16,0)+IF(BM45=O17,P17,0)+IF(BM45=O18,P18,0)+IF(BM45=O19,P19,0)+IF(BM45=O20,P20,0)+IF(BM45=O21,P21,0)+IF(BM45=O22,P22,0)+IF(BM45=O23,P23,0)+IF(BM45=O24,P24,0)+IF(BM45=O25,P25,0)+IF(BM45=O26,P26,0)+IF(BM45=O27,P27,0)+IF(BM45=O28,P28,0)+IF(BM45=O29,P29,0)+IF(BM45=O31,P31,0)+IF(BM45=O32,P32,0)+IF(BM45=O33,P33,0)+IF(BM45=O34,P34,0)+IF(BM45=O35,P35,0)+IF(BM45=O36,P36,0)+IF(BM45=O37,P37,0)+IF(BM45=O38,P38,0)+IF(BM45=O39,P39,0)+IF(BM45=O40,P40,0)+BO45</f>
        <v>40</v>
      </c>
      <c r="BO45" s="98">
        <f>IF(BM45=O41,P41,0)+IF(BM45=O42,P42,0)+IF(BM45=O43,P43,0)+IF(BM45=O44,P44,0)+IF(BM45=O45,P45,0)+IF(BM45=O46,P46,0)+IF(BM45=O47,P47,0)+IF(BM45=O48,P48,0)+IF(BM45=O49,P49,0)+IF(BM45=O50,P50,0)+IF(BM45=O52,P52,0)+IF(BM45=O53,P53,0)+IF(BM45=O54,P54,0)+IF(BM45=O55,P55,0)+IF(BM45=O56,P56,0)+IF(BM45=O57,P57,0)+IF(BM45=O58,P58,0)+IF(BM45=O59,P59,0)+IF(BM45=O60,P60,0)+IF(BM45=O61,P61,0)+IF(BM45=O62,P62,0)+IF(BM45=O63,P63,0)+IF(BM45=O64,P64,0)+IF(BM45=O65,P65,0)+IF(BM45=O66,P66,0)+IF(BM45=O67,P67,0)+IF(BM45=O68,P68,0)+IF(BM45=O69,P69,0)+IF(BM45=O70,P70,0)+IF(BM45=O71,P71,0)</f>
        <v>40</v>
      </c>
      <c r="BP45" s="98">
        <f>[2]DB!DF45</f>
        <v>0</v>
      </c>
      <c r="BQ45" s="98">
        <f>IF(BM45=O10,R10,0)+IF(BM45=O11,R11,0)+IF(BM45=O12,R12,0)+IF(BM45=O13,R13,0)+IF(BM45=O14,R14,0)+IF(BM45=O15,R15,0)+IF(BM45=O16,R16,0)+IF(BM45=O17,R17,0)+IF(BM45=O18,R18,0)+IF(BM45=O19,R19,0)+IF(BM45=O20,R20,0)+IF(BM45=O21,R21,0)+IF(BM45=O22,R22,0)+IF(BM45=O23,R23,0)+IF(BM45=O24,R24,0)+IF(BM45=O25,R25,0)+IF(BM45=O26,R26,0)+IF(BM45=O27,R27,0)+IF(BM45=O28,R28,0)+IF(BM45=O29,R29,0)+IF(BM45=O31,R31,0)+IF(BM45=O32,R32,0)+IF(BM45=O33,R33,0)+IF(BM45=O34,R34,0)+IF(BM45=O35,R35,0)+IF(BM45=O36,R36,0)+IF(BM45=O37,R37,0)+IF(BM45=O38,R38,0)+IF(BM45=O39,R39,0)+IF(BM45=O40,R40,0)+BR45</f>
        <v>0</v>
      </c>
      <c r="BR45" s="98">
        <f>IF(BM45=O41,R41,0)+IF(BM45=O42,R42,0)+IF(BM45=O43,R43,0)+IF(BM45=O44,R44,0)+IF(BM45=O45,R45,0)+IF(BM45=O46,R46,0)+IF(BM45=O47,R47,0)+IF(BM45=O48,R48,0)+IF(BM45=O49,R49,0)+IF(BM45=O50,R50,0)+IF(BM45=O52,R52,0)+IF(BM45=O53,R53,0)+IF(BM45=O54,R54,0)+IF(BM45=O55,R55,0)+IF(BM45=O56,R56,0)+IF(BM45=O57,R57,0)+IF(BM45=O58,R58,0)+IF(BM45=O59,R59,0)+IF(BM45=O60,R60,0)+IF(BM45=O61,R61,0)+IF(BM45=O62,R62,0)+IF(BM45=O63,R63,0)+IF(BM45=O64,R64,0)+IF(BM45=O65,R65,0)+IF(BM45=O66,R66,0)+IF(BM45=O67,R67,0)+IF(BM45=O68,R68,0)+IF(BM45=O69,R69,0)+IF(BM45=O70,R70,0)+IF(BM45=O71,R71,0)</f>
        <v>0</v>
      </c>
      <c r="BS45" s="98">
        <v>0</v>
      </c>
      <c r="BT45" s="98">
        <f>IF(BM45=O10,T10,0)+IF(BM45=O11,T11,0)+IF(BM45=O12,T12,0)+IF(BM45=O13,T13,0)+IF(BM45=O14,T14,0)+IF(BM45=O15,T15,0)+IF(BM45=O16,T16,0)+IF(BM45=O17,T17,0)+IF(BM45=O18,T18,0)+IF(BM45=O19,T19,0)+IF(BM45=O20,T20,0)+IF(BM45=O21,T21,0)+IF(BM45=O22,T22,0)+IF(BM45=O23,T23,0)+IF(BM45=O24,T24,0)+IF(BM45=O25,T25,0)+IF(BM45=O26,T26,0)+IF(BM45=O27,T27,0)+IF(BM45=O28,T28,0)+IF(BM45=O29,T29,0)+IF(BM45=O31,T31,0)+IF(BM45=O32,T32,0)+IF(BM45=O33,T33,0)+IF(BM45=O34,T34,0)+IF(BM45=O35,T35,0)+IF(BM45=O36,T36,0)+IF(BM45=O37,T37,0)+IF(BM45=O38,T38,0)+IF(BM45=O39,T39,0)+IF(BM45=O40,T40,0)+BU45</f>
        <v>0</v>
      </c>
      <c r="BU45" s="98">
        <f>IF(BM45=O41,T41,0)+IF(BM45=O42,T42,0)+IF(BM45=O43,T43,0)+IF(BM45=O44,T44,0)+IF(BM45=O45,T45,0)+IF(BM45=O46,T46,0)+IF(BM45=O47,T47,0)+IF(BM45=O48,T48,0)+IF(BM45=O49,T49,0)+IF(BM45=O50,T50,0)+IF(BM45=O52,T52,0)+IF(BM45=O53,T53,0)+IF(BM45=O54,T54,0)+IF(BM45=O55,T55,0)+IF(BM45=O56,T56,0)+IF(BM45=O57,T57,0)+IF(BM45=O58,T58,0)+IF(BM45=O59,T59,0)+IF(BM45=O60,T60,0)+IF(BM45=O61,T61,0)+IF(BM45=O62,T62,0)+IF(BM45=O63,T63,0)+IF(BM45=O64,T64,0)+IF(BM45=O65,T65,0)+IF(BM45=O66,T66,0)+IF(BM45=O67,T67,0)+IF(BM45=O68,T68,0)+IF(BM45=O69,T69,0)+IF(BM45=O70,T70,0)+IF(BM45=O71,T71,0)</f>
        <v>0</v>
      </c>
      <c r="BV45" s="98">
        <f>[2]DB!DJ45</f>
        <v>2</v>
      </c>
      <c r="BW45" s="98" t="e">
        <f>IF(AND(BQ45=0,BT45=0),IF(BM45=O10,AY10,0)+IF(BM45=O11,AY11,0)+IF(BM45=O12,AY12,0)+IF(BM45=O13,AY13,0)+IF(BM45=O14,AY14,0)+IF(BM45=O15,AY15,0)+IF(BM45=O16,AY16,0)+IF(BM45=O17,AY17,0)+IF(BM45=O18,AY18,0)+IF(BM45=O19,AY19,0)+IF(BM45=O20,AY20,0)+IF(BM45=O21,AY21,0)+IF(BM45=O22,AY22,0)+IF(BM45=O23,AY23,0)+IF(BM45=O24,AY24,0)+IF(BM45=O25,AY25,0)+IF(BM45=O26,AY26,0)+IF(BM45=O27,AY27,0)+IF(BM45=O28,AY28,0)+IF(BM45=O29,AY29,0)+IF(BM45=O31,AY31,0)+IF(BM45=O32,AY32,0)+IF(BM45=O33,AY33,0)+IF(BM45=O34,AY34,0)+IF(BM45=O35,AY35,0)+IF(BM45=O36,AY36,0)+IF(BM45=O37,AY37,0)+IF(BM45=O38,AY38,0)+IF(BM45=O39,AY39,0)+IF(BM45=O40,AY40,0)+BX45,0)</f>
        <v>#VALUE!</v>
      </c>
      <c r="BX45" s="98" t="e">
        <f>IF(BM45=O41,AY41,0)+IF(BM45=O42,AY42,0)+IF(BM45=O43,AY43,0)+IF(BM45=O44,AY44,0)+IF(BM45=O45,AY45,0)+IF(BM45=O46,AY46,0)+IF(BM45=O47,AY47,0)+IF(BM45=O48,AY48,0)+IF(BM45=O49,AY49,0)+IF(BM45=O50,AY50,0)+IF(BM45=O52,AY52,0)+IF(BM45=O53,AY53,0)+IF(BM45=O54,AY54,0)+IF(BM45=O55,AY55,0)+IF(BM45=O56,AY56,0)+IF(BM45=O57,AY57,0)+IF(BM45=O58,AY58,0)+IF(BM45=O59,AY59,0)+IF(BM45=O60,AY60,0)+IF(BM45=O61,AY61,0)+IF(BM45=O62,AY62,0)+IF(BM45=O63,AY63,0)+IF(BM45=O64,AY64,0)+IF(BM45=O65,AY65,0)+IF(BM45=O66,AY66,0)+IF(BM45=O67,AY67,0)+IF(BM45=O68,AY68,0)+IF(BM45=O69,AY69,0)+IF(BM45=O70,AY70,0)+IF(BM45=O71,AY71,0)</f>
        <v>#VALUE!</v>
      </c>
      <c r="BY45" s="98">
        <f>[2]DB!DL45</f>
        <v>0</v>
      </c>
      <c r="BZ45" s="98" t="e">
        <f t="shared" si="25"/>
        <v>#VALUE!</v>
      </c>
      <c r="CA45" s="98">
        <f>[2]DB!DN45</f>
        <v>0</v>
      </c>
      <c r="CB45" s="98" t="e">
        <f t="shared" si="26"/>
        <v>#VALUE!</v>
      </c>
      <c r="CC45" s="98">
        <f>[2]DB!DP45</f>
        <v>1</v>
      </c>
      <c r="CD45" s="98" t="e">
        <f t="shared" si="27"/>
        <v>#VALUE!</v>
      </c>
      <c r="CE45" s="98">
        <f>[2]DB!DR45</f>
        <v>0</v>
      </c>
      <c r="CF45" s="98" t="e">
        <f t="shared" si="28"/>
        <v>#VALUE!</v>
      </c>
      <c r="CG45" s="98">
        <f>[2]DB!DT45</f>
        <v>1</v>
      </c>
      <c r="CH45" s="98" t="e">
        <f t="shared" si="29"/>
        <v>#VALUE!</v>
      </c>
      <c r="CI45" s="98">
        <f>[2]DB!DV45</f>
        <v>6</v>
      </c>
      <c r="CJ45" s="98" t="e">
        <f t="shared" si="17"/>
        <v>#VALUE!</v>
      </c>
      <c r="CK45" s="98" t="e">
        <f t="shared" si="18"/>
        <v>#VALUE!</v>
      </c>
      <c r="CL45" s="98" t="e">
        <f>RANK(CJ45,CJ10:CJ69,0)</f>
        <v>#VALUE!</v>
      </c>
      <c r="CM45" s="98" t="e">
        <f>IF(AND(CL45=CL10,CK45&lt;CK10),1,0)+IF(AND(CL45=CL11,CK45&lt;CK11),1,0)+IF(AND(CL45=CL12,CK45&lt;CK12),1,0)+IF(AND(CL45=CL13,CK45&lt;CK13),1,0)+IF(AND(CL45=CL14,CK45&lt;CK14),1,0)+IF(AND(CL45=CL15,CK45&lt;CK15),1,0)+IF(AND(CL45=CL16,CK45&lt;CK16),1,0)+IF(AND(CL45=CL17,CK45&lt;CK17),1,0)+IF(AND(CL45=CL18,CK45&lt;CK18),1,0)+IF(AND(CL45=CL19,CK45&lt;CK19),1,0)+IF(AND(CL45=CL20,CK45&lt;CK20),1,0)+IF(AND(CL45=CL21,CK45&lt;CK21),1,0)+IF(AND(CL45=CL22,CK45&lt;CK22),1,0)+IF(AND(CL45=CL23,CK45&lt;CK23),1,0)+IF(AND(CL45=CL24,CK45&lt;CK24),1,0)+IF(AND(CL45=CL25,CK45&lt;CK25),1,0)+IF(AND(CL45=CL26,CK45&lt;CK26),1,0)+IF(AND(CL45=CL27,CK45&lt;CK27),1,0)+IF(AND(CL45=CL28,CK45&lt;CK28),1,0)+IF(AND(CL45=CL29,CK45&lt;CK29),1,0)+CN45+CO45</f>
        <v>#VALUE!</v>
      </c>
      <c r="CN45" s="98" t="e">
        <f>IF(AND(CL45=CL30,CK45&lt;CK30),1,0)+IF(AND(CL45=CL31,CK45&lt;CK31),1,0)+IF(AND(CL45=CL32,CK45&lt;CK32),1,0)+IF(AND(CL45=CL33,CK45&lt;CK33),1,0)+IF(AND(CL45=CL34,CK45&lt;CK34),1,0)+IF(AND(CL45=CL35,CK45&lt;CK35),1,0)+IF(AND(CL45=CL36,CK45&lt;CK36),1,0)+IF(AND(CL45=CL37,CK45&lt;CK37),1,0)+IF(AND(CL45=CL38,CK45&lt;CK38),1,0)+IF(AND(CL45=CL39,CK45&lt;CK39),1,0)+IF(AND(CL45=CL40,CK45&lt;CK40),1,0)+IF(AND(CL45=CL41,CK45&lt;CK41),1,0)+IF(AND(CL45=CL42,CK45&lt;CK42),1,0)+IF(AND(CL45=CL43,CK45&lt;CK43),1,0)+IF(AND(CL45=CL44,CK45&lt;CK44),1,0)+IF(AND(CL45=CL45,CK45&lt;CK45),1,0)+IF(AND(CL45=CL46,CK45&lt;CK46),1,0)+IF(AND(CL45=CL47,CK45&lt;CK47),1,0)+IF(AND(CL45=CL48,CK45&lt;CK48),1,0)+IF(AND(CL45=CL49,CK45&lt;CK49),1,0)</f>
        <v>#VALUE!</v>
      </c>
      <c r="CO45" s="98" t="e">
        <f>IF(AND(CL45=CL50,CK45&lt;CK50),1,0)+IF(AND(CL45=CL51,CK45&lt;CK51),1,0)+IF(AND(CL45=CL52,CK45&lt;CK52),1,0)+IF(AND(CL45=CL53,CK45&lt;CK53),1,0)+IF(AND(CL45=CL54,CK45&lt;CK54),1,0)+IF(AND(CL45=CL55,CK45&lt;CK55),1,0)+IF(AND(CL45=CL56,CK45&lt;CK56),1,0)+IF(AND(CL45=CL57,CK45&lt;CK57),1,0)+IF(AND(CL45=CL58,CK45&lt;CK58),1,0)+IF(AND(CL45=CL59,CK45&lt;CK59),1,0)+IF(AND(CL45=CL60,CK45&lt;CK60),1,0)+IF(AND(CL45=CL61,CK45&lt;CK61),1,0)+IF(AND(CL45=CL62,CK45&lt;CK62),1,0)+IF(AND(CL45=CL63,CK45&lt;CK63),1,0)+IF(AND(CL45=CL64,CK45&lt;CK64),1,0)+IF(AND(CL45=CL65,CK45&lt;CK65),1,0)+IF(AND(CL45=CL66,CK45&lt;CK66),1,0)+IF(AND(CL45=CL67,CK45&lt;CK67),1,0)+IF(AND(CL45=CL68,CK45&lt;CK68),1,0)+IF(AND(CL45=CL69,CK45&lt;CK69),1,0)</f>
        <v>#VALUE!</v>
      </c>
      <c r="CP45" s="98">
        <f>[2]DB!CV45</f>
        <v>36</v>
      </c>
      <c r="CQ45" s="98" t="e">
        <f t="shared" si="30"/>
        <v>#VALUE!</v>
      </c>
      <c r="CR45" s="98" t="e">
        <f t="shared" si="19"/>
        <v>#VALUE!</v>
      </c>
      <c r="CS45" s="98" t="e">
        <f>IF(AND(CQ45=CQ10,BN45&gt;BN10),1,0)+IF(AND(CQ45=CQ11,BN45&gt;BN11),1,0)+IF(AND(CQ45=CQ12,BN45&gt;BN12),1,0)+IF(AND(CQ45=CQ13,BN45&gt;BN13),1,0)+IF(AND(CQ45=CQ14,BN45&gt;BN14),1,0)+IF(AND(CQ45=CQ15,BN45&gt;BN15),1,0)+IF(AND(CQ45=CQ16,BN45&gt;BN16),1,0)+IF(AND(CQ45=CQ17,BN45&gt;BN17),1,0)+IF(AND(CQ45=CQ18,BN45&gt;BN18),1,0)+IF(AND(CQ45=CQ19,BN45&gt;BN19),1,0)+IF(AND(CQ45=CQ20,BN45&gt;BN20),1,0)+IF(AND(CQ45=CQ21,BN45&gt;BN21),1,0)+IF(AND(CQ45=CQ22,BN45&gt;BN22),1,0)+IF(AND(CQ45=CQ23,BN45&gt;BN23),1,0)+IF(AND(CQ45=CQ24,BN45&gt;BN24),1,0)+IF(AND(CQ45=CQ25,BN45&gt;BN25),1,0)+IF(AND(CQ45=CQ26,BN45&gt;BN26),1,0)+IF(AND(CQ45=CQ27,BN45&gt;BN27),1,0)+IF(AND(CQ45=CQ28,BN45&gt;BN28),1,0)+IF(AND(CQ45=CQ29,BN45&gt;BN29),1,0)+CT45+CU45</f>
        <v>#VALUE!</v>
      </c>
      <c r="CT45" s="98" t="e">
        <f>IF(AND(CQ45=CQ30,BN45&gt;BN30),1,0)+IF(AND(CQ45=CQ31,BN45&gt;BN31),1,0)+IF(AND(CQ45=CQ32,BN45&gt;BN32),1,0)+IF(AND(CQ45=CQ33,BN45&gt;BN33),1,0)+IF(AND(CQ45=CQ34,BN45&gt;BN34),1,0)+IF(AND(CQ45=CQ35,BN45&gt;BN35),1,0)+IF(AND(CQ45=CQ36,BN45&gt;BN36),1,0)+IF(AND(CQ45=CQ37,BN45&gt;BN37),1,0)+IF(AND(CQ45=CQ38,BN45&gt;BN38),1,0)+IF(AND(CQ45=CQ39,BN45&gt;BN39),1,0)+IF(AND(CQ45=CQ40,BN45&gt;BN40),1,0)+IF(AND(CQ45=CQ41,BN45&gt;BN41),1,0)+IF(AND(CQ45=CQ42,BN45&gt;BN42),1,0)+IF(AND(CQ45=CQ43,BN45&gt;BN43),1,0)+IF(AND(CQ45=CQ44,BN45&gt;BN44),1,0)+IF(AND(CQ45=CQ45,BN45&gt;BN45),1,0)+IF(AND(CQ45=CQ46,BN45&gt;BN46),1,0)+IF(AND(CQ45=CQ47,BN45&gt;BN47),1,0)+IF(AND(CQ45=CQ48,BN45&gt;BN48),1,0)+IF(AND(CQ45=CQ49,BN45&gt;BN49),1,0)</f>
        <v>#VALUE!</v>
      </c>
      <c r="CU45" s="99" t="e">
        <f>IF(AND(CQ45=CQ50,BN45&gt;BN50),1,0)+IF(AND(CQ45=CQ51,BN45&gt;BN51),1,0)+IF(AND(CQ45=CQ52,BN45&gt;BN52),1,0)+IF(AND(CQ45=CQ53,BN45&gt;BN53),1,0)+IF(AND(CQ45=CQ54,BN45&gt;BN54),1,0)+IF(AND(CQ45=CQ55,BN45&gt;BN55),1,0)+IF(AND(CQ45=CQ56,BN45&gt;BN56),1,0)+IF(AND(CQ45=CQ57,BN45&gt;BN57),1,0)+IF(AND(CQ45=CQ58,BN45&gt;BN58),1,0)+IF(AND(CQ45=CQ59,BN45&gt;BN59),1,0)+IF(AND(CQ45=CQ60,BN45&gt;BN60),1,0)+IF(AND(CQ45=CQ61,BN45&gt;BN61),1,0)+IF(AND(CQ45=CQ62,BN45&gt;BN62),1,0)+IF(AND(CQ45=CQ63,BN45&gt;BN63),1,0)+IF(AND(CQ45=CQ64,BN45&gt;BN64),1,0)+IF(AND(CQ45=CQ65,BN45&gt;BN65),1,0)+IF(AND(CQ45=CQ66,BN45&gt;BN66),1,0)+IF(AND(CQ45=CQ67,BN45&gt;BN67),1,0)+IF(AND(CQ45=CQ68,BN45&gt;BN68),1,0)+IF(AND(CQ45=CQ69,BN45&gt;BN69),1,0)</f>
        <v>#VALUE!</v>
      </c>
      <c r="CV45" s="100" t="e">
        <f>IF(CR10=36,CQ10,0)+IF(CR11=36,CQ11,0)+IF(CR12=36,CQ12,0)+IF(CR13=36,CQ13,0)+IF(CR14=36,CQ14,0)+IF(CR15=36,CQ15,0)+IF(CR16=36,CQ16,0)+IF(CR17=36,CQ17,0)+IF(CR18=36,CQ18,0)+IF(CR19=36,CQ19,0)+IF(CR20=36,CQ20,0)+IF(CR21=36,CQ21,0)+IF(CR22=36,CQ22,0)+IF(CR23=36,CQ23,0)+IF(CR24=36,CQ24,0)+IF(CR25=36,CQ25,0)+IF(CR26=36,CQ26,0)+IF(CR27=36,CQ27,0)+IF(CR28=36,CQ28,0)+IF(CR29=36,CQ29,0)+IF(CR30=36,CQ30,0)+IF(CR31=36,CQ31,0)+IF(CR32=36,CQ32,0)+IF(CR33=36,CQ33,0)+IF(CR34=36,CQ34,0)+IF(CR35=36,CQ35,0)+IF(CR36=36,CQ36,0)+IF(CR37=36,CQ37,0)+IF(CR38=36,CQ38,0)+IF(CR39=36,CQ39,0)+CW45</f>
        <v>#VALUE!</v>
      </c>
      <c r="CW45" s="98" t="e">
        <f>IF(CR40=36,CQ40,0)+IF(CR41=36,CQ41,0)+IF(CR42=36,CQ42,0)+IF(CR43=36,CQ43,0)+IF(CR44=36,CQ44,0)+IF(CR45=36,CQ45,0)+IF(CR46=36,CQ46,0)+IF(CR47=36,CQ47,0)+IF(CR48=36,CQ48,0)+IF(CR49=36,CQ49,0)+IF(CR50=36,CQ50,0)+IF(CR51=36,CQ51,0)+IF(CR52=36,CQ52,0)+IF(CR53=36,CQ53,0)+IF(CR54=36,CQ54,0)+IF(CR55=36,CQ55,0)+IF(CR56=36,CQ56,0)+IF(CR57=36,CQ57,0)+IF(CR58=36,CQ58,0)+IF(CR59=36,CQ59,0)+IF(CR60=36,CQ60,0)+IF(CR61=36,CQ61,0)+IF(CR62=36,CQ62,0)+IF(CR63=36,CQ63,0)+IF(CR64=36,CQ64,0)+IF(CR65=36,CQ65,0)+IF(CR66=36,CQ66,0)+IF(CR67=36,CQ67,0)+IF(CR68=36,CQ68,0)+IF(CR69=36,CQ69,0)</f>
        <v>#VALUE!</v>
      </c>
      <c r="CX45" s="98" t="e">
        <f>IF(CR10=36,BM10,IF(CR11=36,BM11,IF(CR12=36,BM12,IF(CR13=36,BM13,IF(CR14=36,BM14,IF(CR15=36,BM15,IF(CR16=36,BM16,IF(CR17=36,BM17,CY45))))))))</f>
        <v>#VALUE!</v>
      </c>
      <c r="CY45" s="98" t="e">
        <f>IF(CR18=36,BM18,IF(CR19=36,BM19,IF(CR20=36,BM20,IF(CR21=36,BM21,IF(CR22=36,BM22,IF(CR23=36,BM23,IF(CR24=36,BM24,IF(CR25=36,BM25,CZ45))))))))</f>
        <v>#VALUE!</v>
      </c>
      <c r="CZ45" s="98" t="e">
        <f>IF(CR26=36,BM26,IF(CR27=36,BM27,IF(CR28=36,BM28,IF(CR29=36,BM29,IF(CR30=36,BM30,IF(CR31=36,BM31,IF(CR32=36,BM32,IF(CR33=36,BM33,DA45))))))))</f>
        <v>#VALUE!</v>
      </c>
      <c r="DA45" s="98" t="e">
        <f>IF(CR34=36,BM34,IF(CR35=36,BM35,IF(CR36=36,BM36,IF(CR37=36,BM37,IF(CR38=36,BM38,IF(CR39=36,BM39,IF(CR40=36,BM40,IF(CR41=36,BM41,DB45))))))))</f>
        <v>#VALUE!</v>
      </c>
      <c r="DB45" s="98" t="e">
        <f>IF(CR42=36,BM42,IF(CR43=36,BM43,IF(CR44=36,BM44,IF(CR45=36,BM45,IF(CR46=36,BM46,IF(CR47=36,BM47,IF(CR48=36,BM48,IF(CR49=36,BM49,DC45))))))))</f>
        <v>#VALUE!</v>
      </c>
      <c r="DC45" s="98" t="e">
        <f>IF(CR50=36,BM50,IF(CR51=36,BM51,IF(CR52=36,BM52,IF(CR53=36,BM53,IF(CR54=36,BM54,IF(CR55=36,BM55,IF(CR56=36,BM56,IF(CR57=36,BM57,DD45))))))))</f>
        <v>#VALUE!</v>
      </c>
      <c r="DD45" s="98" t="e">
        <f>IF(CR58=36,BM58,IF(CR59=36,BM59,IF(CR60=36,BM60,IF(CR61=36,BM61,IF(CR62=36,BM62,IF(CR63=36,BM63,IF(CR64=36,BM64,IF(CR65=36,BM65,DE45))))))))</f>
        <v>#VALUE!</v>
      </c>
      <c r="DE45" s="98" t="e">
        <f>IF(CR66=36,BM66,IF(CR67=36,BM67,IF(CR68=36,BM68,BM69)))</f>
        <v>#VALUE!</v>
      </c>
      <c r="DF45" s="98" t="e">
        <f>IF(CR10=36,BQ10,0)+IF(CR11=36,BQ11,0)+IF(CR12=36,BQ12,0)+IF(CR13=36,BQ13,0)+IF(CR14=36,BQ14,0)+IF(CR15=36,BQ15,0)+IF(CR16=36,BQ16,0)+IF(CR17=36,BQ17,0)+IF(CR18=36,BQ18,0)+IF(CR19=36,BQ19,0)+IF(CR20=36,BQ20,0)+IF(CR21=36,BQ21,0)+IF(CR22=36,BQ22,0)+IF(CR23=36,BQ23,0)+IF(CR24=36,BQ24,0)+IF(CR25=36,BQ25,0)+IF(CR26=36,BQ26,0)+IF(CR27=36,BQ27,0)+IF(CR28=36,BQ28,0)+IF(CR29=36,BQ29,0)+IF(CR30=36,BQ30,0)+IF(CR31=36,BQ31,0)+IF(CR32=36,BQ32,0)+IF(CR33=36,BQ33,0)+IF(CR34=36,BQ34,0)+IF(CR35=36,BQ35,0)+IF(CR36=36,BQ36,0)+IF(CR37=36,BQ37,0)+IF(CR38=36,BQ38,0)+IF(CR39=36,BQ39,0)+DG45</f>
        <v>#VALUE!</v>
      </c>
      <c r="DG45" s="98" t="e">
        <f>IF(CR40=36,BQ40,0)+IF(CR41=36,BQ41,0)+IF(CR42=36,BQ42,0)+IF(CR43=36,BQ43,0)+IF(CR44=36,BQ44,0)+IF(CR45=36,BQ45,0)+IF(CR46=36,BQ46,0)+IF(CR47=36,BQ47,0)+IF(CR48=36,BQ48,0)+IF(CR49=36,BQ49,0)+IF(CR50=36,BQ50,0)+IF(CR51=36,BQ51,0)+IF(CR52=36,BQ52,0)+IF(CR53=36,BQ53,0)+IF(CR54=36,BQ54,0)+IF(CR55=36,BQ55,0)+IF(CR56=36,BQ56,0)+IF(CR57=36,BQ57,0)+IF(CR58=36,BQ58,0)+IF(CR59=36,BQ59,0)+IF(CR60=36,BQ60,0)+IF(CR61=36,BQ61,0)+IF(CR62=36,BQ62,0)+IF(CR63=36,BQ63,0)+IF(CR64=36,BQ64,0)+IF(CR65=36,BQ65,0)+IF(CR66=36,BQ66,0)+IF(CR67=36,BQ67,0)+IF(CR68=36,BQ68,0)+IF(CR69=36,BQ69,0)</f>
        <v>#VALUE!</v>
      </c>
      <c r="DH45" s="98" t="e">
        <f>IF(CR10=36,BT10,0)+IF(CR11=36,BT11,0)+IF(CR12=36,BT12,0)+IF(CR13=36,BT13,0)+IF(CR14=36,BT14,0)+IF(CR15=36,BT15,0)+IF(CR16=36,BT16,0)+IF(CR17=36,BT17,0)+IF(CR18=36,BT18,0)+IF(CR19=36,BT19,0)+IF(CR20=36,BT20,0)+IF(CR21=36,BT21,0)+IF(CR22=36,BT22,0)+IF(CR23=36,BT23,0)+IF(CR24=36,BT24,0)+IF(CR25=36,BT25,0)+IF(CR26=36,BT26,0)+IF(CR27=36,BT27,0)+IF(CR28=36,BT28,0)+IF(CR29=36,BT29,0)+IF(CR30=36,BT30,0)+IF(CR31=36,BT31,0)+IF(CR32=36,BT32,0)+IF(CR33=36,BT33,0)+IF(CR34=36,BT34,0)+IF(CR35=36,BT35,0)+IF(CR36=36,BT36,0)+IF(CR37=36,BT37,0)+IF(CR38=36,BT38,0)+IF(CR39=36,BT39,0)+DI45</f>
        <v>#VALUE!</v>
      </c>
      <c r="DI45" s="98" t="e">
        <f>IF(CR40=36,BT40,0)+IF(CR41=36,BT41,0)+IF(CR42=36,BT42,0)+IF(CR43=36,BT43,0)+IF(CR44=36,BT44,0)+IF(CR45=36,BT45,0)+IF(CR46=36,BT46,0)+IF(CR47=36,BT47,0)+IF(CR48=36,BT48,0)+IF(CR49=36,BT49,0)+IF(CR50=36,BT50,0)+IF(CR51=36,BT51,0)+IF(CR52=36,BT52,0)+IF(CR53=36,BT53,0)+IF(CR54=36,BT54,0)+IF(CR55=36,BT55,0)+IF(CR56=36,BT56,0)+IF(CR57=36,BT57,0)+IF(CR58=36,BT58,0)+IF(CR59=36,BT59,0)+IF(CR60=36,BT60,0)+IF(CR61=36,BT61,0)+IF(CR62=36,BT62,0)+IF(CR63=36,BT63,0)+IF(CR64=36,BT64,0)+IF(CR65=36,BT65,0)+IF(CR66=36,BT66,0)+IF(CR67=36,BT67,0)+IF(CR68=36,BT68,0)+IF(CR69=36,BT69,0)</f>
        <v>#VALUE!</v>
      </c>
      <c r="DJ45" s="98" t="e">
        <f>IF(CR10=36,BW10,0)+IF(CR11=36,BW11,0)+IF(CR12=36,BW12,0)+IF(CR13=36,BW13,0)+IF(CR14=36,BW14,0)+IF(CR15=36,BW15,0)+IF(CR16=36,BW16,0)+IF(CR17=36,BW17,0)+IF(CR18=36,BW18,0)+IF(CR19=36,BW19,0)+IF(CR20=36,BW20,0)+IF(CR21=36,BW21,0)+IF(CR22=36,BW22,0)+IF(CR23=36,BW23,0)+IF(CR24=36,BW24,0)+IF(CR25=36,BW25,0)+IF(CR26=36,BW26,0)+IF(CR27=36,BW27,0)+IF(CR28=36,BW28,0)+IF(CR29=36,BW29,0)+IF(CR30=36,BW30,0)+IF(CR31=36,BW31,0)+IF(CR32=36,BW32,0)+IF(CR33=36,BW33,0)+IF(CR34=36,BW34,0)+IF(CR35=36,BW35,0)+IF(CR36=36,BW36,0)+IF(CR37=36,BW37,0)+IF(CR38=36,BW38,0)+IF(CR39=36,BW39,0)+DK45</f>
        <v>#VALUE!</v>
      </c>
      <c r="DK45" s="98" t="e">
        <f>IF(CR40=36,BW40,0)+IF(CR41=36,BW41,0)+IF(CR42=36,BW42,0)+IF(CR43=36,BW43,0)+IF(CR44=36,BW44,0)+IF(CR45=36,BW45,0)+IF(CR46=36,BW46,0)+IF(CR47=36,BW47,0)+IF(CR48=36,BW48,0)+IF(CR49=36,BW49,0)+IF(CR50=36,BW50,0)+IF(CR51=36,BW51,0)+IF(CR52=36,BW52,0)+IF(CR53=36,BW53,0)+IF(CR54=36,BW54,0)+IF(CR55=36,BW55,0)+IF(CR56=36,BW56,0)+IF(CR57=36,BW57,0)+IF(CR58=36,BW58,0)+IF(CR59=36,BW59,0)+IF(CR60=36,BW60,0)+IF(CR61=36,BW61,0)+IF(CR62=36,BW62,0)+IF(CR63=36,BW63,0)+IF(CR64=36,BW64,0)+IF(CR65=36,BW65,0)+IF(CR66=36,BW66,0)+IF(CR67=36,BW67,0)+IF(CR68=36,BW68,0)+IF(CR69=36,BW69,0)</f>
        <v>#VALUE!</v>
      </c>
      <c r="DL45" s="98" t="e">
        <f>IF(CR10=36,BZ10,0)+IF(CR11=36,BZ11,0)+IF(CR12=36,BZ12,0)+IF(CR13=36,BZ13,0)+IF(CR14=36,BZ14,0)+IF(CR15=36,BZ15,0)+IF(CR16=36,BZ16,0)+IF(CR17=36,BZ17,0)+IF(CR18=36,BZ18,0)+IF(CR19=36,BZ19,0)+IF(CR20=36,BZ20,0)+IF(CR21=36,BZ21,0)+IF(CR22=36,BZ22,0)+IF(CR23=36,BZ23,0)+IF(CR24=36,BZ24,0)+IF(CR25=36,BZ25,0)+IF(CR26=36,BZ26,0)+IF(CR27=36,BZ27,0)+IF(CR28=36,BZ28,0)+IF(CR29=36,BZ29,0)+IF(CR30=36,BZ30,0)+IF(CR31=36,BZ31,0)+IF(CR32=36,BZ32,0)+IF(CR33=36,BZ33,0)+IF(CR34=36,BZ34,0)+IF(CR35=36,BZ35,0)+IF(CR36=36,BZ36,0)+IF(CR37=36,BZ37,0)+IF(CR38=36,BZ38,0)+IF(CR39=36,BZ39,0)+DM45</f>
        <v>#VALUE!</v>
      </c>
      <c r="DM45" s="98" t="e">
        <f>IF(CR40=36,BZ40,0)+IF(CR41=36,BZ41,0)+IF(CR42=36,BZ42,0)+IF(CR43=36,BZ43,0)+IF(CR44=36,BZ44,0)+IF(CR45=36,BZ45,0)+IF(CR46=36,BZ46,0)+IF(CR47=36,BZ47,0)+IF(CR48=36,BZ48,0)+IF(CR49=36,BZ49,0)+IF(CR50=36,BZ50,0)+IF(CR51=36,BZ51,0)+IF(CR52=36,BZ52,0)+IF(CR53=36,BZ53,0)+IF(CR54=36,BZ54,0)+IF(CR55=36,BZ55,0)+IF(CR56=36,BZ56,0)+IF(CR57=36,BZ57,0)+IF(CR58=36,BZ58,0)+IF(CR59=36,BZ59,0)+IF(CR60=36,BZ60,0)+IF(CR61=36,BZ61,0)+IF(CR62=36,BZ62,0)+IF(CR63=36,BZ63,0)+IF(CR64=36,BZ64,0)+IF(CR65=36,BZ65,0)+IF(CR66=36,BZ66,0)+IF(CR67=36,BZ67,0)+IF(CR68=36,BZ68,0)+IF(CR69=36,BZ69,0)</f>
        <v>#VALUE!</v>
      </c>
      <c r="DN45" s="98" t="e">
        <f>IF(CR10=36,CB10,0)+IF(CR11=36,CB11,0)+IF(CR12=36,CB12,0)+IF(CR13=36,CB13,0)+IF(CR14=36,CB14,0)+IF(CR15=36,CB15,0)+IF(CR16=36,CB16,0)+IF(CR17=36,CB17,0)+IF(CR18=36,CB18,0)+IF(CR19=36,CB19,0)+IF(CR20=36,CB20,0)+IF(CR21=36,CB21,0)+IF(CR22=36,CB22,0)+IF(CR23=36,CB23,0)+IF(CR24=36,CB24,0)+IF(CR25=36,CB25,0)+IF(CR26=36,CB26,0)+IF(CR27=36,CB27,0)+IF(CR28=36,CB28,0)+IF(CR29=36,CB29,0)+IF(CR30=36,CB30,0)+IF(CR31=36,CB31,0)+IF(CR32=36,CB32,0)+IF(CR33=36,CB33,0)+IF(CR34=36,CB34,0)+IF(CR35=36,CB35,0)+IF(CR36=36,CB36,0)+IF(CR37=36,CB37,0)+IF(CR38=36,CB38,0)+IF(CR39=36,CB39,0)+DO45</f>
        <v>#VALUE!</v>
      </c>
      <c r="DO45" s="98" t="e">
        <f>IF(CR40=36,CB40,0)+IF(CR41=36,CB41,0)+IF(CR42=36,CB42,0)+IF(CR43=36,CB43,0)+IF(CR44=36,CB44,0)+IF(CR45=36,CB45,0)+IF(CR46=36,CB46,0)+IF(CR47=36,CB47,0)+IF(CR48=36,CB48,0)+IF(CR49=36,CB49,0)+IF(CR50=36,CB50,0)+IF(CR51=36,CB51,0)+IF(CR52=36,CB52,0)+IF(CR53=36,CB53,0)+IF(CR54=36,CB54,0)+IF(CR55=36,CB55,0)+IF(CR56=36,CB56,0)+IF(CR57=36,CB57,0)+IF(CR58=36,CB58,0)+IF(CR59=36,CB59,0)+IF(CR60=36,CB60,0)+IF(CR61=36,CB61,0)+IF(CR62=36,CB62,0)+IF(CR63=36,CB63,0)+IF(CR64=36,CB64,0)+IF(CR65=36,CB65,0)+IF(CR66=36,CB66,0)+IF(CR67=36,CB67,0)+IF(CR68=36,CB68,0)+IF(CR69=36,CB69,0)</f>
        <v>#VALUE!</v>
      </c>
      <c r="DP45" s="98" t="e">
        <f>IF(CR10=36,CD10,0)+IF(CR11=36,CD11,0)+IF(CR12=36,CD12,0)+IF(CR13=36,CD13,0)+IF(CR14=36,CD14,0)+IF(CR15=36,CD15,0)+IF(CR16=36,CD16,0)+IF(CR17=36,CD17,0)+IF(CR18=36,CD18,0)+IF(CR19=36,CD19,0)+IF(CR20=36,CD20,0)+IF(CR21=36,CD21,0)+IF(CR22=36,CD22,0)+IF(CR23=36,CD23,0)+IF(CR24=36,CD24,0)+IF(CR25=36,CD25,0)+IF(CR26=36,CD26,0)+IF(CR27=36,CD27,0)+IF(CR28=36,CD28,0)+IF(CR29=36,CD29,0)+IF(CR30=36,CD30,0)+IF(CR31=36,CD31,0)+IF(CR32=36,CD32,0)+IF(CR33=36,CD33,0)+IF(CR34=36,CD34,0)+IF(CR35=36,CD35,0)+IF(CR36=36,CD36,0)+IF(CR37=36,CD37,0)+IF(CR38=36,CD38,0)+IF(CR39=36,CD39,0)+DQ45</f>
        <v>#VALUE!</v>
      </c>
      <c r="DQ45" s="98" t="e">
        <f>IF(CR40=36,CD40,0)+IF(CR41=36,CD41,0)+IF(CR42=36,CD42,0)+IF(CR43=36,CD43,0)+IF(CR44=36,CD44,0)+IF(CR45=36,CD45,0)+IF(CR46=36,CD46,0)+IF(CR47=36,CD47,0)+IF(CR48=36,CD48,0)+IF(CR49=36,CD49,0)+IF(CR50=36,CD50,0)+IF(CR51=36,CD51,0)+IF(CR52=36,CD52,0)+IF(CR53=36,CD53,0)+IF(CR54=36,CD54,0)+IF(CR55=36,CD55,0)+IF(CR56=36,CD56,0)+IF(CR57=36,CD57,0)+IF(CR58=36,CD58,0)+IF(CR59=36,CD59,0)+IF(CR60=36,CD60,0)+IF(CR61=36,CD61,0)+IF(CR62=36,CD62,0)+IF(CR63=36,CD63,0)+IF(CR64=36,CD64,0)+IF(CR65=36,CD65,0)+IF(CR66=36,CD66,0)+IF(CR67=36,CD67,0)+IF(CR68=36,CD68,0)+IF(CR69=36,CD69,0)</f>
        <v>#VALUE!</v>
      </c>
      <c r="DR45" s="98" t="e">
        <f>IF(CR10=36,CF10,0)+IF(CR11=36,CF11,0)+IF(CR12=36,CF12,0)+IF(CR13=36,CF13,0)+IF(CR14=36,CF14,0)+IF(CR15=36,CF15,0)+IF(CR16=36,CF16,0)+IF(CR17=36,CF17,0)+IF(CR18=36,CF18,0)+IF(CR19=36,CF19,0)+IF(CR20=36,CF20,0)+IF(CR21=36,CF21,0)+IF(CR22=36,CF22,0)+IF(CR23=36,CF23,0)+IF(CR24=36,CF24,0)+IF(CR25=36,CF25,0)+IF(CR26=36,CF26,0)+IF(CR27=36,CF27,0)+IF(CR28=36,CF28,0)+IF(CR29=36,CF29,0)+IF(CR30=36,CF30,0)+IF(CR31=36,CF31,0)+IF(CR32=36,CF32,0)+IF(CR33=36,CF33,0)+IF(CR34=36,CF34,0)+IF(CR35=36,CF35,0)+IF(CR36=36,CF36,0)+IF(CR37=36,CF37,0)+IF(CR38=36,CF38,0)+IF(CR39=36,CF39,0)+DS45</f>
        <v>#VALUE!</v>
      </c>
      <c r="DS45" s="98" t="e">
        <f>IF(CR40=36,CF40,0)+IF(CR41=36,CF41,0)+IF(CR42=36,CF42,0)+IF(CR43=36,CF43,0)+IF(CR44=36,CF44,0)+IF(CR45=36,CF45,0)+IF(CR46=36,CF46,0)+IF(CR47=36,CF47,0)+IF(CR48=36,CF48,0)+IF(CR49=36,CF49,0)+IF(CR50=36,CF50,0)+IF(CR51=36,CF51,0)+IF(CR52=36,CF52,0)+IF(CR53=36,CF53,0)+IF(CR54=36,CF54,0)+IF(CR55=36,CF55,0)+IF(CR56=36,CF56,0)+IF(CR57=36,CF57,0)+IF(CR58=36,CF58,0)+IF(CR59=36,CF59,0)+IF(CR60=36,CF60,0)+IF(CR61=36,CF61,0)+IF(CR62=36,CF62,0)+IF(CR63=36,CF63,0)+IF(CR64=36,CF64,0)+IF(CR65=36,CF65,0)+IF(CR66=36,CF66,0)+IF(CR67=36,CF67,0)+IF(CR68=36,CF68,0)+IF(CR69=36,CF69,0)</f>
        <v>#VALUE!</v>
      </c>
      <c r="DT45" s="98" t="e">
        <f>IF(CR10=36,CH10,0)+IF(CR11=36,CH11,0)+IF(CR12=36,CH12,0)+IF(CR13=36,CH13,0)+IF(CR14=36,CH14,0)+IF(CR15=36,CH15,0)+IF(CR16=36,CH16,0)+IF(CR17=36,CH17,0)+IF(CR18=36,CH18,0)+IF(CR19=36,CH19,0)+IF(CR20=36,CH20,0)+IF(CR21=36,CH21,0)+IF(CR22=36,CH22,0)+IF(CR23=36,CH23,0)+IF(CR24=36,CH24,0)+IF(CR25=36,CH25,0)+IF(CR26=36,CH26,0)+IF(CR27=36,CH27,0)+IF(CR28=36,CH28,0)+IF(CR29=36,CH29,0)+IF(CR30=36,CH30,0)+IF(CR31=36,CH31,0)+IF(CR32=36,CH32,0)+IF(CR33=36,CH33,0)+IF(CR34=36,CH34,0)+IF(CR35=36,CH35,0)+IF(CR36=36,CH36,0)+IF(CR37=36,CH37,0)+IF(CR38=36,CH38,0)+IF(CR39=36,CH39,0)+DU45</f>
        <v>#VALUE!</v>
      </c>
      <c r="DU45" s="98" t="e">
        <f>IF(CR40=36,CH40,0)+IF(CR41=36,CH41,0)+IF(CR42=36,CH42,0)+IF(CR43=36,CH43,0)+IF(CR44=36,CH44,0)+IF(CR45=36,CH45,0)+IF(CR46=36,CH46,0)+IF(CR47=36,CH47,0)+IF(CR48=36,CH48,0)+IF(CR49=36,CH49,0)+IF(CR50=36,CH50,0)+IF(CR51=36,CH51,0)+IF(CR52=36,CH52,0)+IF(CR53=36,CH53,0)+IF(CR54=36,CH54,0)+IF(CR55=36,CH55,0)+IF(CR56=36,CH56,0)+IF(CR57=36,CH57,0)+IF(CR58=36,CH58,0)+IF(CR59=36,CH59,0)+IF(CR60=36,CH60,0)+IF(CR61=36,CH61,0)+IF(CR62=36,CH62,0)+IF(CR63=36,CH63,0)+IF(CR64=36,CH64,0)+IF(CR65=36,CH65,0)+IF(CR66=36,CH66,0)+IF(CR67=36,CH67,0)+IF(CR68=36,CH68,0)+IF(CR69=36,CH69,0)</f>
        <v>#VALUE!</v>
      </c>
      <c r="DV45" s="98" t="e">
        <f>IF(CR10=36,CJ10,0)+IF(CR11=36,CJ11,0)+IF(CR12=36,CJ12,0)+IF(CR13=36,CJ13,0)+IF(CR14=36,CJ14,0)+IF(CR15=36,CJ15,0)+IF(CR16=36,CJ16,0)+IF(CR17=36,CJ17,0)+IF(CR18=36,CJ18,0)+IF(CR19=36,CJ19,0)+IF(CR20=36,CJ20,0)+IF(CR21=36,CJ21,0)+IF(CR22=36,CJ22,0)+IF(CR23=36,CJ23,0)+IF(CR24=36,CJ24,0)+IF(CR25=36,CJ25,0)+IF(CR26=36,CJ26,0)+IF(CR27=36,CJ27,0)+IF(CR28=36,CJ28,0)+IF(CR29=36,CJ29,0)+IF(CR30=36,CJ30,0)+IF(CR31=36,CJ31,0)+IF(CR32=36,CJ32,0)+IF(CR33=36,CJ33,0)+IF(CR34=36,CJ34,0)+IF(CR35=36,CJ35,0)+IF(CR36=36,CJ36,0)+IF(CR37=36,CJ37,0)+IF(CR38=36,CJ38,0)+IF(CR39=36,CJ39,0)+DW45</f>
        <v>#VALUE!</v>
      </c>
      <c r="DW45" s="99" t="e">
        <f>IF(CR40=36,CJ40,0)+IF(CR41=36,CJ41,0)+IF(CR42=36,CJ42,0)+IF(CR43=36,CJ43,0)+IF(CR44=36,CJ44,0)+IF(CR45=36,CJ45,0)+IF(CR46=36,CJ46,0)+IF(CR47=36,CJ47,0)+IF(CR48=36,CJ48,0)+IF(CR49=36,CJ49,0)+IF(CR50=36,CJ50,0)+IF(CR51=36,CJ51,0)+IF(CR52=36,CJ52,0)+IF(CR53=36,CJ53,0)+IF(CR54=36,CJ54,0)+IF(CR55=36,CJ55,0)+IF(CR56=36,CJ56,0)+IF(CR57=36,CJ57,0)+IF(CR58=36,CJ58,0)+IF(CR59=36,CJ59,0)+IF(CR60=36,CJ60,0)+IF(CR61=36,CJ61,0)+IF(CR62=36,CJ62,0)+IF(CR63=36,CJ63,0)+IF(CR64=36,CJ64,0)+IF(CR65=36,CJ65,0)+IF(CR66=36,CJ66,0)+IF(CR67=36,CJ67,0)+IF(CR68=36,CJ68,0)+IF(CR69=36,CJ69,0)</f>
        <v>#VALUE!</v>
      </c>
    </row>
    <row r="46" spans="1:127">
      <c r="A46" s="97" t="str">
        <f>[2]DB!A46</f>
        <v>Piquet</v>
      </c>
      <c r="B46" s="1">
        <f>[2]DB!B46</f>
        <v>46</v>
      </c>
      <c r="C46" s="1">
        <f>[2]DB!D46</f>
        <v>0</v>
      </c>
      <c r="D46" s="1">
        <f>IF(OR(Rækker!AU31="Disket",I46&gt;5,C46=1),1,0)</f>
        <v>0</v>
      </c>
      <c r="E46" s="1">
        <f>[2]DB!F46</f>
        <v>0</v>
      </c>
      <c r="F46" s="1">
        <f>IF(OR(Rækker!AU31="Udmeldt",E46=1),1,0)</f>
        <v>0</v>
      </c>
      <c r="G46" s="1">
        <f>[2]DB!I46</f>
        <v>0</v>
      </c>
      <c r="H46" s="1">
        <f>IF(Rækker!AU31="MR",1,0)</f>
        <v>0</v>
      </c>
      <c r="I46" s="1">
        <f t="shared" si="10"/>
        <v>0</v>
      </c>
      <c r="J46" s="1">
        <f>[2]DB!L46</f>
        <v>0</v>
      </c>
      <c r="K46" s="1">
        <f>IF(Rækker!AU31="Res",1,0)</f>
        <v>0</v>
      </c>
      <c r="L46" s="1">
        <f t="shared" si="11"/>
        <v>0</v>
      </c>
      <c r="M46" s="1" t="s">
        <v>90</v>
      </c>
      <c r="N46" s="100">
        <f>[2]DB!AZ46</f>
        <v>13</v>
      </c>
      <c r="O46" s="98" t="str">
        <f>[2]DB!BB46</f>
        <v>Højgård</v>
      </c>
      <c r="P46" s="1">
        <f>IF(O46=A31,B31,0)+IF(O46=A32,B32,0)+IF(O46=A33,B33,0)+IF(O46=A34,B34,0)+IF(O46=A35,B35,0)+IF(O46=A36,B36,0)+IF(O46=A37,B37,0)+IF(O46=A38,B38,0)+IF(O46=A39,B39,0)+IF(O46=A40,B40,0)+IF(O46=A41,B41,0)+IF(O46=A42,B42,0)+IF(O46=A43,B43,0)+IF(O46=A44,B44,0)+IF(O46=A45,B45,0)+IF(O46=A46,B46,0)+IF(O46=A47,B47,0)+IF(O46=A48,B48,0)+IF(O46=A49,B49,0)+IF(O46=A50,B50,0)</f>
        <v>23</v>
      </c>
      <c r="Q46" s="1">
        <f>[2]DB!BF46</f>
        <v>0</v>
      </c>
      <c r="R46" s="1">
        <f>IF(O46=A31,D31,0)+IF(O46=A32,D32,0)+IF(O46=A33,D33,0)+IF(O46=A34,D34,0)+IF(O46=A35,D35,0)+IF(O46=A36,D36,0)+IF(O46=A37,D37,0)+IF(O46=A38,D38,0)+IF(O46=A39,D39,0)+IF(O46=A40,D40,0)+IF(O46=A41,D41,0)+IF(O46=A42,D42,0)+IF(O46=A43,D43,0)+IF(O46=A44,D44,0)+IF(O46=A45,D45,0)+IF(O46=A46,D46,0)+IF(O46=A47,D47,0)+IF(O46=A48,D48,0)+IF(O46=A49,D49,0)+IF(O46=A50,D50,0)</f>
        <v>0</v>
      </c>
      <c r="S46" s="1">
        <f>[2]DB!BG46</f>
        <v>0</v>
      </c>
      <c r="T46" s="1">
        <f>IF(O46=A31,F31,0)+IF(O46=A32,F32,0)+IF(O46=A33,F33,0)+IF(O46=A34,F34,0)+IF(O46=A35,F35,0)+IF(O46=A36,F36,0)+IF(O46=A37,F37,0)+IF(O46=A38,F38,0)+IF(O46=A39,F39,0)+IF(O46=A40,F40,0)+IF(O46=A41,F41,0)+IF(O46=A42,F42,0)+IF(O46=A43,F43,0)+IF(O46=A44,F44,0)+IF(O46=A45,F45,0)+IF(O46=A46,F46,0)+IF(O46=A47,F47,0)+IF(O46=A48,F48,0)+IF(O46=A49,F49,0)+IF(O46=A50,F50,0)</f>
        <v>0</v>
      </c>
      <c r="U46" s="1">
        <f>[2]DB!BH46</f>
        <v>0</v>
      </c>
      <c r="V46" s="1">
        <f>IF(O46=A31,H31,0)+IF(O46=A32,H32,0)+IF(O46=A33,H33,0)+IF(O46=A34,H34,0)+IF(O46=A35,H35,0)+IF(O46=A36,H36,0)+IF(O46=A37,H37,0)+IF(O46=A38,H38,0)+IF(O46=A39,H39,0)+IF(O46=A40,H40,0)+IF(O46=A41,H41,0)+IF(O46=A42,H42,0)+IF(O46=A43,H43,0)+IF(O46=A44,H44,0)+IF(O46=A45,H45,0)+IF(O46=A46,H46,0)+IF(O46=A47,H47,0)+IF(O46=A48,H48,0)+IF(O46=A49,H49,0)+IF(O46=A50,H50,0)</f>
        <v>0</v>
      </c>
      <c r="W46" s="1">
        <f t="shared" si="12"/>
        <v>0</v>
      </c>
      <c r="X46" s="1">
        <f>[2]DB!BI46</f>
        <v>0</v>
      </c>
      <c r="Y46" s="1">
        <f>IF(O46=A31,K31,0)+IF(O46=A32,K32,0)+IF(O46=A33,K33,0)+IF(O46=A34,K34,0)+IF(O46=A35,K35,0)+IF(O46=A36,K36,0)+IF(O46=A37,K37,0)+IF(O46=A38,K38,0)+IF(O46=A39,K39,0)+IF(O46=A40,K40,0)+IF(O46=A41,K41,0)+IF(O46=A42,K42,0)+IF(O46=A43,K43,0)+IF(O46=A44,K44,0)+IF(O46=A45,K45,0)+IF(O46=A46,K46,0)+IF(O46=A47,K47,0)+IF(O46=A48,K48,0)+IF(O46=A49,K49,0)+IF(O46=A50,K50,0)</f>
        <v>0</v>
      </c>
      <c r="Z46" s="1">
        <f t="shared" si="13"/>
        <v>0</v>
      </c>
      <c r="AA46" s="1">
        <f>[2]DB!BJ46</f>
        <v>69</v>
      </c>
      <c r="AB46" s="1">
        <f>RANK(AA46,AA31:AA50,0)</f>
        <v>17</v>
      </c>
      <c r="AC46" s="1" t="str">
        <f>'2. Division'!AJ23</f>
        <v/>
      </c>
      <c r="AD46" s="1" t="e">
        <f t="shared" si="20"/>
        <v>#VALUE!</v>
      </c>
      <c r="AE46" s="1" t="e">
        <f>RANK(AD46,AD31:AD50,0)</f>
        <v>#VALUE!</v>
      </c>
      <c r="AF46" s="1">
        <f>[2]DB!BK46</f>
        <v>28</v>
      </c>
      <c r="AG46" s="1">
        <f>RANK(AF46,AF31:AF50,0)</f>
        <v>3</v>
      </c>
      <c r="AH46" s="1" t="str">
        <f>'2. Division'!AJ29</f>
        <v/>
      </c>
      <c r="AI46" s="1" t="e">
        <f t="shared" si="21"/>
        <v>#VALUE!</v>
      </c>
      <c r="AJ46" s="1" t="e">
        <f>RANK(AI46,AI31:AI50,0)</f>
        <v>#VALUE!</v>
      </c>
      <c r="AK46" s="1">
        <f>[2]DB!BL46</f>
        <v>91</v>
      </c>
      <c r="AL46" s="1">
        <f>RANK(AK46,AK31:AK50,0)</f>
        <v>17</v>
      </c>
      <c r="AM46" s="1" t="str">
        <f>'2. Division'!AJ35</f>
        <v/>
      </c>
      <c r="AN46" s="1" t="e">
        <f t="shared" si="22"/>
        <v>#VALUE!</v>
      </c>
      <c r="AO46" s="1" t="e">
        <f>RANK(AN46,AN31:AN50,0)</f>
        <v>#VALUE!</v>
      </c>
      <c r="AP46" s="1">
        <f t="shared" si="23"/>
        <v>37</v>
      </c>
      <c r="AQ46" s="1" t="e">
        <f t="shared" si="24"/>
        <v>#VALUE!</v>
      </c>
      <c r="AR46" s="1">
        <f>[2]DB!BA46</f>
        <v>16</v>
      </c>
      <c r="AS46" s="1" t="e">
        <f>RANK(AQ46,AQ31:AQ50,1)+AT46</f>
        <v>#VALUE!</v>
      </c>
      <c r="AT46" s="1" t="e">
        <f>IF(AQ46=AQ31,IF(AD46=AD31,IF(AI46=AI31,IF(AN46=AN31,0,IF(AN46&lt;AN31,1,0)),IF(AI46&lt;AI31,1,0)),IF(AD46&lt;AD31,1,0)),0)+IF(AQ46=AQ32,IF(AD46=AD32,IF(AI46=AI32,IF(AN46=AN32,0,IF(AN46&lt;AN32,1,0)),IF(AI46&lt;AI32,1,0)),IF(AD46&lt;AD32,1,0)),0)+IF(AQ46=AQ33,IF(AD46=AD33,IF(AI46=AI33,IF(AN46=AN33,0,IF(AN46&lt;AN33,1,0)),IF(AI46&lt;AI33,1,0)),IF(AD46&lt;AD33,1,0)),0)+IF(AQ46=AQ34,IF(AD46=AD34,IF(AI46=AI34,IF(AN46=AN34,0,IF(AN46&lt;AN34,1,0)),IF(AI46&lt;AI34,1,0)),IF(AD46&lt;AD34,1,0)),0)+IF(AQ46=AQ35,IF(AD46=AD35,IF(AI46=AI35,IF(AN46=AN35,0,IF(AN46&lt;AN35,1,0)),IF(AI46&lt;AI35,1,0)),IF(AD46&lt;AD35,1,0)),0)+IF(AQ46=AQ36,IF(AD46=AD36,IF(AI46=AI36,IF(AN46=AN36,0,IF(AN46&lt;AN36,1,0)),IF(AI46&lt;AI36,1,0)),IF(AD46&lt;AD36,1,0)),0)+IF(AQ46=AQ37,IF(AD46=AD37,IF(AI46=AI37,IF(AN46=AN37,0,IF(AN46&lt;AN37,1,0)),IF(AI46&lt;AI37,1,0)),IF(AD46&lt;AD37,1,0)),0)+AU46+AV46</f>
        <v>#VALUE!</v>
      </c>
      <c r="AU46" s="1" t="e">
        <f>IF(AQ46=AQ38,IF(AD46=AD38,IF(AI46=AI38,IF(AN46=AN38,0,IF(AN46&lt;AN38,1,0)),IF(AI46&lt;AI38,1,0)),IF(AD46&lt;AD38,1,0)),0)+IF(AQ46=AQ39,IF(AD46=AD39,IF(AI46=AI39,IF(AN46=AN39,0,IF(AN46&lt;AN39,1,0)),IF(AI46&lt;AI39,1,0)),IF(AD46&lt;AD39,1,0)),0)+IF(AQ46=AQ40,IF(AD46=AD40,IF(AI46=AI40,IF(AN46=AN40,0,IF(AN46&lt;AN40,1,0)),IF(AI46&lt;AI40,1,0)),IF(AD46&lt;AD40,1,0)),0)+IF(AQ46=AQ41,IF(AD46=AD41,IF(AI46=AI41,IF(AN46=AN41,0,IF(AN46&lt;AN41,1,0)),IF(AI46&lt;AI41,1,0)),IF(AD46&lt;AD41,1,0)),0)+IF(AQ46=AQ42,IF(AD46=AD42,IF(AI46=AI42,IF(AN46=AN42,0,IF(AN46&lt;AN42,1,0)),IF(AI46&lt;AI42,1,0)),IF(AD46&lt;AD42,1,0)),0)+IF(AQ46=AQ43,IF(AD46=AD43,IF(AI46=AI43,IF(AN46=AN43,0,IF(AN46&lt;AN43,1,0)),IF(AI46&lt;AI43,1,0)),IF(AD46&lt;AD43,1,0)),0)+IF(AQ46=AQ44,IF(AD46=AD44,IF(AI46=AI44,IF(AN46=AN44,0,IF(AN46&lt;AN44,1,0)),IF(AI46&lt;AI44,1,0)),IF(AD46&lt;AD44,1,0)),0)</f>
        <v>#VALUE!</v>
      </c>
      <c r="AV46" s="1" t="e">
        <f>IF(AQ46=AQ45,IF(AD46=AD45,IF(AI46=AI45,IF(AN46=AN45,0,IF(AN46&lt;AN45,1,0)),IF(AI46&lt;AI45,1,0)),IF(AD46&lt;AD45,1,0)),0)+IF(AQ46=AQ46,IF(AD46=AD46,IF(AI46=AI46,IF(AN46=AN46,0,IF(AN46&lt;AN46,1,0)),IF(AI46&lt;AI46,1,0)),IF(AD46&lt;AD46,1,0)),0)+IF(AQ46=AQ47,IF(AD46=AD47,IF(AI46=AI47,IF(AN46=AN47,0,IF(AN46&lt;AN47,1,0)),IF(AI46&lt;AI47,1,0)),IF(AD46&lt;AD47,1,0)),0)+IF(AQ46=AQ48,IF(AD46=AD48,IF(AI46=AI48,IF(AN46=AN48,0,IF(AN46&lt;AN48,1,0)),IF(AI46&lt;AI48,1,0)),IF(AD46&lt;AD48,1,0)),0)+IF(AQ46=AQ49,IF(AD46=AD49,IF(AI46=AI49,IF(AN46=AN49,0,IF(AN46&lt;AN49,1,0)),IF(AI46&lt;AI49,1,0)),IF(AD46&lt;AD49,1,0)),0)+IF(AQ46=AQ50,IF(AD46=AD50,IF(AI46=AI50,IF(AN46=AN50,0,IF(AN46&lt;AN50,1,0)),IF(AI46&lt;AI50,1,0)),IF(AD46&lt;AD50,1,0)),0)</f>
        <v>#VALUE!</v>
      </c>
      <c r="AW46" s="1" t="e">
        <f>IF(AND(AS46=AS31,P46&gt;P31),1,0)+IF(AND(AS46=AS32,P46&gt;P32),1,0)+IF(AND(AS46=AS33,P46&gt;P33),1,0)+IF(AND(AS46=AS34,P46&gt;P34),1,0)+IF(AND(AS46=AS35,P46&gt;P35),1,0)+IF(AND(AS46=AS36,P46&gt;P36),1,0)+IF(AND(AS46=AS37,P46&gt;P37),1,0)+IF(AND(AS46=AS38,P46&gt;P38),1,0)+IF(AND(AS46=AS39,P46&gt;P39),1,0)+IF(AND(AS46=AS40,P46&gt;P40),1,0)+IF(AND(AS46=AS41,P46&gt;P41),1,0)+IF(AND(AS46=AS42,P46&gt;P42),1,0)+IF(AND(AS46=AS43,P46&gt;P43),1,0)+IF(AND(AS46=AS44,P46&gt;P44),1,0)+IF(AND(AS46=AS45,P46&gt;P45),1,0)+IF(AND(AS46=AS46,P46&gt;P46),1,0)+IF(AND(AS46=AS47,P46&gt;P47),1,0)+IF(AND(AS46=AS48,P46&gt;P48),1,0)+IF(AND(AS46=AS49,P46&gt;P49),1,0)+IF(AND(AS46=AS50,P46&gt;P50),1,0)+AS46</f>
        <v>#VALUE!</v>
      </c>
      <c r="AX46" s="1" t="e">
        <f t="shared" si="16"/>
        <v>#VALUE!</v>
      </c>
      <c r="AY46" s="1" t="e">
        <f>IF(OR(R46=1,T46=1),0,IF(RANK(AX46,AX10:AX71,0)=1,10,IF(RANK(AX46,AX10:AX71,0)=2,5,IF(RANK(AX46,AX10:AX71,0)=3,4,IF(RANK(AX46,AX10:AX71,0)=4,3,IF(RANK(AX46,AX10:AX71,0)=5,2,0))))))</f>
        <v>#VALUE!</v>
      </c>
      <c r="AZ46" s="100" t="e">
        <f>IF(AW31=16,AR31,0)+IF(AW32=16,AR32,0)+IF(AW33=16,AR33,0)+IF(AW34=16,AR34,0)+IF(AW35=16,AR35,0)+IF(AW36=16,AR36,0)+IF(AW37=16,AR37,0)+IF(AW38=16,AR38,0)+IF(AW39=16,AR39,0)+IF(AW40=16,AR40,0)+IF(AW41=16,AR41,0)+IF(AW42=16,AR42,0)+IF(AW43=16,AR43,0)+IF(AW44=16,AR44,0)+IF(AW45=16,AR45,0)+IF(AW46=16,AR46,0)+IF(AW47=16,AR47,0)+IF(AW48=16,AR48,0)+IF(AW49=16,AR49,0)+IF(AW50=16,AR50,0)</f>
        <v>#VALUE!</v>
      </c>
      <c r="BA46" s="98" t="e">
        <f>IF(AW31=16,AS31,0)+IF(AW32=16,AS32,0)+IF(AW33=16,AS33,0)+IF(AW34=16,AS34,0)+IF(AW35=16,AS35,0)+IF(AW36=16,AS36,0)+IF(AW37=16,AS37,0)+IF(AW38=16,AS38,0)+IF(AW39=16,AS39,0)+IF(AW40=16,AS40,0)+IF(AW41=16,AS41,0)+IF(AW42=16,AS42,0)+IF(AW43=16,AS43,0)+IF(AW44=16,AS44,0)+IF(AW45=16,AS45,0)+IF(AW46=16,AS46,0)+IF(AW47=16,AS47,0)+IF(AW48=16,AS48,0)+IF(AW49=16,AS49,0)+IF(AW50=16,AS50,0)</f>
        <v>#VALUE!</v>
      </c>
      <c r="BB46" s="98" t="e">
        <f>IF(AW31=16,O31,IF(AW32=16,O32,IF(AW33=16,O33,IF(AW34=16,O34,IF(AW35=16,O35,IF(AW36=16,O36,IF(AW37=16,O37,BC46)))))))</f>
        <v>#VALUE!</v>
      </c>
      <c r="BC46" s="98" t="e">
        <f>IF(AW38=16,O38,IF(AW39=16,O39,IF(AW40=16,O40,IF(AW41=16,O41,IF(AW42=16,O42,IF(AW43=16,O43,IF(AW44=16,O44,BD46)))))))</f>
        <v>#VALUE!</v>
      </c>
      <c r="BD46" s="98" t="e">
        <f>IF(AW45=16,O45,IF(AW46=16,O46,IF(AW47=16,O47,IF(AW48=16,O48,IF(AW49=16,O49,IF(AW50=16,O50,""))))))</f>
        <v>#VALUE!</v>
      </c>
      <c r="BE46" s="98" t="e">
        <f>IF(AW31=16,P31,0)+IF(AW32=16,P32,0)+IF(AW33=16,P33,0)+IF(AW34=16,P34,0)+IF(AW35=16,P35,0)+IF(AW36=16,P36,0)+IF(AW37=16,P37,0)+IF(AW38=16,P38,0)+IF(AW39=16,P39,0)+IF(AW40=16,P40,0)+IF(AW41=16,P41,0)+IF(AW42=16,P42,0)+IF(AW43=16,P43,0)+IF(AW44=16,P44,0)+IF(AW45=16,P45,0)+IF(AW46=16,P46,0)+IF(AW47=16,P47,0)+IF(AW48=16,P48,0)+IF(AW49=16,P49,0)+IF(AW50=16,P50,0)</f>
        <v>#VALUE!</v>
      </c>
      <c r="BF46" s="98" t="e">
        <f>IF(AW31=16,R31,0)+IF(AW32=16,R32,0)+IF(AW33=16,R33,0)+IF(AW34=16,R34,0)+IF(AW35=16,R35,0)+IF(AW36=16,R36,0)+IF(AW37=16,R37,0)+IF(AW38=16,R38,0)+IF(AW39=16,R39,0)+IF(AW40=16,R40,0)+IF(AW41=16,R41,0)+IF(AW42=16,R42,0)+IF(AW43=16,R43,0)+IF(AW44=16,R44,0)+IF(AW45=16,R45,0)+IF(AW46=16,R46,0)+IF(AW47=16,R47,0)+IF(AW48=16,R48,0)+IF(AW49=16,R49,0)+IF(AW50=16,R50,0)</f>
        <v>#VALUE!</v>
      </c>
      <c r="BG46" s="98" t="e">
        <f>IF(AW31=16,T31,0)+IF(AW32=16,T32,0)+IF(AW33=16,T33,0)+IF(AW34=16,T34,0)+IF(AW35=16,T35,0)+IF(AW36=16,T36,0)+IF(AW37=16,T37,0)+IF(AW38=16,T38,0)+IF(AW39=16,T39,0)+IF(AW40=16,T40,0)+IF(AW41=16,T41,0)+IF(AW42=16,T42,0)+IF(AW43=16,T43,0)+IF(AW44=16,T44,0)+IF(AW45=16,T45,0)+IF(AW46=16,T46,0)+IF(AW47=16,T47,0)+IF(AW48=16,T48,0)+IF(AW49=16,T49,0)+IF(AW50=16,T50,0)</f>
        <v>#VALUE!</v>
      </c>
      <c r="BH46" s="98" t="e">
        <f>IF(AW31=16,W31,0)+IF(AW32=16,W32,0)+IF(AW33=16,W33,0)+IF(AW34=16,W34,0)+IF(AW35=16,W35,0)+IF(AW36=16,W36,0)+IF(AW37=16,W37,0)+IF(AW38=16,W38,0)+IF(AW39=16,W39,0)+IF(AW40=16,W40,0)+IF(AW41=16,W41,0)+IF(AW42=16,W42,0)+IF(AW43=16,W43,0)+IF(AW44=16,W44,0)+IF(AW45=16,W45,0)+IF(AW46=16,W46,0)+IF(AW47=16,W47,0)+IF(AW48=16,W48,0)+IF(AW49=16,W49,0)+IF(AW50=16,W50,0)</f>
        <v>#VALUE!</v>
      </c>
      <c r="BI46" s="98" t="e">
        <f>IF(AW31=16,Z31,0)+IF(AW32=16,Z32,0)+IF(AW33=16,Z33,0)+IF(AW34=16,Z34,0)+IF(AW35=16,Z35,0)+IF(AW36=16,Z36,0)+IF(AW37=16,Z37,0)+IF(AW38=16,Z38,0)+IF(AW39=16,Z39,0)+IF(AW40=16,Z40,0)+IF(AW41=16,Z41,0)+IF(AW42=16,Z42,0)+IF(AW43=16,Z43,0)+IF(AW44=16,Z44,0)+IF(AW45=16,Z45,0)+IF(AW46=16,Z46,0)+IF(AW47=16,Z47,0)+IF(AW48=16,Z48,0)+IF(AW49=16,Z49,0)+IF(AW50=16,Z50,0)</f>
        <v>#VALUE!</v>
      </c>
      <c r="BJ46" s="98" t="e">
        <f>IF(AW31=16,AD31,0)+IF(AW32=16,AD32,0)+IF(AW33=16,AD33,0)+IF(AW34=16,AD34,0)+IF(AW35=16,AD35,0)+IF(AW36=16,AD36,0)+IF(AW37=16,AD37,0)+IF(AW38=16,AD38,0)+IF(AW39=16,AD39,0)+IF(AW40=16,AD40,0)+IF(AW41=16,AD41,0)+IF(AW42=16,AD42,0)+IF(AW43=16,AD43,0)+IF(AW44=16,AD44,0)+IF(AW45=16,AD45,0)+IF(AW46=16,AD46,0)+IF(AW47=16,AD47,0)+IF(AW48=16,AD48,0)+IF(AW49=16,AD49,0)+IF(AW50=16,AD50,0)</f>
        <v>#VALUE!</v>
      </c>
      <c r="BK46" s="98" t="e">
        <f>IF(AW31=16,AI31,0)+IF(AW32=16,AI32,0)+IF(AW33=16,AI33,0)+IF(AW34=16,AI34,0)+IF(AW35=16,AI35,0)+IF(AW36=16,AI36,0)+IF(AW37=16,AI37,0)+IF(AW38=16,AI38,0)+IF(AW39=16,AI39,0)+IF(AW40=16,AI40,0)+IF(AW41=16,AI41,0)+IF(AW42=16,AI42,0)+IF(AW43=16,AI43,0)+IF(AW44=16,AI44,0)+IF(AW45=16,AI45,0)+IF(AW46=16,AI46,0)+IF(AW47=16,AI47,0)+IF(AW48=16,AI48,0)+IF(AW49=16,AI49,0)+IF(AW50=16,AI50,0)</f>
        <v>#VALUE!</v>
      </c>
      <c r="BL46" s="99" t="e">
        <f>IF(AW31=16,AN31,0)+IF(AW32=16,AN32,0)+IF(AW33=16,AN33,0)+IF(AW34=16,AN34,0)+IF(AW35=16,AN35,0)+IF(AW36=16,AN36,0)+IF(AW37=16,AN37,0)+IF(AW38=16,AN38,0)+IF(AW39=16,AN39,0)+IF(AW40=16,AN40,0)+IF(AW41=16,AN41,0)+IF(AW42=16,AN42,0)+IF(AW43=16,AN43,0)+IF(AW44=16,AN44,0)+IF(AW45=16,AN45,0)+IF(AW46=16,AN46,0)+IF(AW47=16,AN47,0)+IF(AW48=16,AN48,0)+IF(AW49=16,AN49,0)+IF(AW50=16,AN50,0)</f>
        <v>#VALUE!</v>
      </c>
      <c r="BM46" s="98" t="str">
        <f>[2]DB!CX46</f>
        <v>Forest</v>
      </c>
      <c r="BN46" s="98">
        <f>IF(BM46=O10,P10,0)+IF(BM46=O11,P11,0)+IF(BM46=O12,P12,0)+IF(BM46=O13,P13,0)+IF(BM46=O14,P14,0)+IF(BM46=O15,P15,0)+IF(BM46=O16,P16,0)+IF(BM46=O17,P17,0)+IF(BM46=O18,P18,0)+IF(BM46=O19,P19,0)+IF(BM46=O20,P20,0)+IF(BM46=O21,P21,0)+IF(BM46=O22,P22,0)+IF(BM46=O23,P23,0)+IF(BM46=O24,P24,0)+IF(BM46=O25,P25,0)+IF(BM46=O26,P26,0)+IF(BM46=O27,P27,0)+IF(BM46=O28,P28,0)+IF(BM46=O29,P29,0)+IF(BM46=O31,P31,0)+IF(BM46=O32,P32,0)+IF(BM46=O33,P33,0)+IF(BM46=O34,P34,0)+IF(BM46=O35,P35,0)+IF(BM46=O36,P36,0)+IF(BM46=O37,P37,0)+IF(BM46=O38,P38,0)+IF(BM46=O39,P39,0)+IF(BM46=O40,P40,0)+BO46</f>
        <v>15</v>
      </c>
      <c r="BO46" s="98">
        <f>IF(BM46=O41,P41,0)+IF(BM46=O42,P42,0)+IF(BM46=O43,P43,0)+IF(BM46=O44,P44,0)+IF(BM46=O45,P45,0)+IF(BM46=O46,P46,0)+IF(BM46=O47,P47,0)+IF(BM46=O48,P48,0)+IF(BM46=O49,P49,0)+IF(BM46=O50,P50,0)+IF(BM46=O52,P52,0)+IF(BM46=O53,P53,0)+IF(BM46=O54,P54,0)+IF(BM46=O55,P55,0)+IF(BM46=O56,P56,0)+IF(BM46=O57,P57,0)+IF(BM46=O58,P58,0)+IF(BM46=O59,P59,0)+IF(BM46=O60,P60,0)+IF(BM46=O61,P61,0)+IF(BM46=O62,P62,0)+IF(BM46=O63,P63,0)+IF(BM46=O64,P64,0)+IF(BM46=O65,P65,0)+IF(BM46=O66,P66,0)+IF(BM46=O67,P67,0)+IF(BM46=O68,P68,0)+IF(BM46=O69,P69,0)+IF(BM46=O70,P70,0)+IF(BM46=O71,P71,0)</f>
        <v>0</v>
      </c>
      <c r="BP46" s="98">
        <f>[2]DB!DF46</f>
        <v>0</v>
      </c>
      <c r="BQ46" s="98">
        <f>IF(BM46=O10,R10,0)+IF(BM46=O11,R11,0)+IF(BM46=O12,R12,0)+IF(BM46=O13,R13,0)+IF(BM46=O14,R14,0)+IF(BM46=O15,R15,0)+IF(BM46=O16,R16,0)+IF(BM46=O17,R17,0)+IF(BM46=O18,R18,0)+IF(BM46=O19,R19,0)+IF(BM46=O20,R20,0)+IF(BM46=O21,R21,0)+IF(BM46=O22,R22,0)+IF(BM46=O23,R23,0)+IF(BM46=O24,R24,0)+IF(BM46=O25,R25,0)+IF(BM46=O26,R26,0)+IF(BM46=O27,R27,0)+IF(BM46=O28,R28,0)+IF(BM46=O29,R29,0)+IF(BM46=O31,R31,0)+IF(BM46=O32,R32,0)+IF(BM46=O33,R33,0)+IF(BM46=O34,R34,0)+IF(BM46=O35,R35,0)+IF(BM46=O36,R36,0)+IF(BM46=O37,R37,0)+IF(BM46=O38,R38,0)+IF(BM46=O39,R39,0)+IF(BM46=O40,R40,0)+BR46</f>
        <v>0</v>
      </c>
      <c r="BR46" s="98">
        <f>IF(BM46=O41,R41,0)+IF(BM46=O42,R42,0)+IF(BM46=O43,R43,0)+IF(BM46=O44,R44,0)+IF(BM46=O45,R45,0)+IF(BM46=O46,R46,0)+IF(BM46=O47,R47,0)+IF(BM46=O48,R48,0)+IF(BM46=O49,R49,0)+IF(BM46=O50,R50,0)+IF(BM46=O52,R52,0)+IF(BM46=O53,R53,0)+IF(BM46=O54,R54,0)+IF(BM46=O55,R55,0)+IF(BM46=O56,R56,0)+IF(BM46=O57,R57,0)+IF(BM46=O58,R58,0)+IF(BM46=O59,R59,0)+IF(BM46=O60,R60,0)+IF(BM46=O61,R61,0)+IF(BM46=O62,R62,0)+IF(BM46=O63,R63,0)+IF(BM46=O64,R64,0)+IF(BM46=O65,R65,0)+IF(BM46=O66,R66,0)+IF(BM46=O67,R67,0)+IF(BM46=O68,R68,0)+IF(BM46=O69,R69,0)+IF(BM46=O70,R70,0)+IF(BM46=O71,R71,0)</f>
        <v>0</v>
      </c>
      <c r="BS46" s="98">
        <v>0</v>
      </c>
      <c r="BT46" s="98">
        <f>IF(BM46=O10,T10,0)+IF(BM46=O11,T11,0)+IF(BM46=O12,T12,0)+IF(BM46=O13,T13,0)+IF(BM46=O14,T14,0)+IF(BM46=O15,T15,0)+IF(BM46=O16,T16,0)+IF(BM46=O17,T17,0)+IF(BM46=O18,T18,0)+IF(BM46=O19,T19,0)+IF(BM46=O20,T20,0)+IF(BM46=O21,T21,0)+IF(BM46=O22,T22,0)+IF(BM46=O23,T23,0)+IF(BM46=O24,T24,0)+IF(BM46=O25,T25,0)+IF(BM46=O26,T26,0)+IF(BM46=O27,T27,0)+IF(BM46=O28,T28,0)+IF(BM46=O29,T29,0)+IF(BM46=O31,T31,0)+IF(BM46=O32,T32,0)+IF(BM46=O33,T33,0)+IF(BM46=O34,T34,0)+IF(BM46=O35,T35,0)+IF(BM46=O36,T36,0)+IF(BM46=O37,T37,0)+IF(BM46=O38,T38,0)+IF(BM46=O39,T39,0)+IF(BM46=O40,T40,0)+BU46</f>
        <v>0</v>
      </c>
      <c r="BU46" s="98">
        <f>IF(BM46=O41,T41,0)+IF(BM46=O42,T42,0)+IF(BM46=O43,T43,0)+IF(BM46=O44,T44,0)+IF(BM46=O45,T45,0)+IF(BM46=O46,T46,0)+IF(BM46=O47,T47,0)+IF(BM46=O48,T48,0)+IF(BM46=O49,T49,0)+IF(BM46=O50,T50,0)+IF(BM46=O52,T52,0)+IF(BM46=O53,T53,0)+IF(BM46=O54,T54,0)+IF(BM46=O55,T55,0)+IF(BM46=O56,T56,0)+IF(BM46=O57,T57,0)+IF(BM46=O58,T58,0)+IF(BM46=O59,T59,0)+IF(BM46=O60,T60,0)+IF(BM46=O61,T61,0)+IF(BM46=O62,T62,0)+IF(BM46=O63,T63,0)+IF(BM46=O64,T64,0)+IF(BM46=O65,T65,0)+IF(BM46=O66,T66,0)+IF(BM46=O67,T67,0)+IF(BM46=O68,T68,0)+IF(BM46=O69,T69,0)+IF(BM46=O70,T70,0)+IF(BM46=O71,T71,0)</f>
        <v>0</v>
      </c>
      <c r="BV46" s="98">
        <f>[2]DB!DJ46</f>
        <v>0</v>
      </c>
      <c r="BW46" s="98" t="e">
        <f>IF(AND(BQ46=0,BT46=0),IF(BM46=O10,AY10,0)+IF(BM46=O11,AY11,0)+IF(BM46=O12,AY12,0)+IF(BM46=O13,AY13,0)+IF(BM46=O14,AY14,0)+IF(BM46=O15,AY15,0)+IF(BM46=O16,AY16,0)+IF(BM46=O17,AY17,0)+IF(BM46=O18,AY18,0)+IF(BM46=O19,AY19,0)+IF(BM46=O20,AY20,0)+IF(BM46=O21,AY21,0)+IF(BM46=O22,AY22,0)+IF(BM46=O23,AY23,0)+IF(BM46=O24,AY24,0)+IF(BM46=O25,AY25,0)+IF(BM46=O26,AY26,0)+IF(BM46=O27,AY27,0)+IF(BM46=O28,AY28,0)+IF(BM46=O29,AY29,0)+IF(BM46=O31,AY31,0)+IF(BM46=O32,AY32,0)+IF(BM46=O33,AY33,0)+IF(BM46=O34,AY34,0)+IF(BM46=O35,AY35,0)+IF(BM46=O36,AY36,0)+IF(BM46=O37,AY37,0)+IF(BM46=O38,AY38,0)+IF(BM46=O39,AY39,0)+IF(BM46=O40,AY40,0)+BX46,0)</f>
        <v>#VALUE!</v>
      </c>
      <c r="BX46" s="98">
        <f>IF(BM46=O41,AY41,0)+IF(BM46=O42,AY42,0)+IF(BM46=O43,AY43,0)+IF(BM46=O44,AY44,0)+IF(BM46=O45,AY45,0)+IF(BM46=O46,AY46,0)+IF(BM46=O47,AY47,0)+IF(BM46=O48,AY48,0)+IF(BM46=O49,AY49,0)+IF(BM46=O50,AY50,0)+IF(BM46=O52,AY52,0)+IF(BM46=O53,AY53,0)+IF(BM46=O54,AY54,0)+IF(BM46=O55,AY55,0)+IF(BM46=O56,AY56,0)+IF(BM46=O57,AY57,0)+IF(BM46=O58,AY58,0)+IF(BM46=O59,AY59,0)+IF(BM46=O60,AY60,0)+IF(BM46=O61,AY61,0)+IF(BM46=O62,AY62,0)+IF(BM46=O63,AY63,0)+IF(BM46=O64,AY64,0)+IF(BM46=O65,AY65,0)+IF(BM46=O66,AY66,0)+IF(BM46=O67,AY67,0)+IF(BM46=O68,AY68,0)+IF(BM46=O69,AY69,0)+IF(BM46=O70,AY70,0)+IF(BM46=O71,AY71,0)</f>
        <v>0</v>
      </c>
      <c r="BY46" s="98">
        <f>[2]DB!DL46</f>
        <v>0</v>
      </c>
      <c r="BZ46" s="98" t="e">
        <f t="shared" si="25"/>
        <v>#VALUE!</v>
      </c>
      <c r="CA46" s="98">
        <f>[2]DB!DN46</f>
        <v>1</v>
      </c>
      <c r="CB46" s="98" t="e">
        <f t="shared" si="26"/>
        <v>#VALUE!</v>
      </c>
      <c r="CC46" s="98">
        <f>[2]DB!DP46</f>
        <v>0</v>
      </c>
      <c r="CD46" s="98" t="e">
        <f t="shared" si="27"/>
        <v>#VALUE!</v>
      </c>
      <c r="CE46" s="98">
        <f>[2]DB!DR46</f>
        <v>0</v>
      </c>
      <c r="CF46" s="98" t="e">
        <f t="shared" si="28"/>
        <v>#VALUE!</v>
      </c>
      <c r="CG46" s="98">
        <f>[2]DB!DT46</f>
        <v>0</v>
      </c>
      <c r="CH46" s="98" t="e">
        <f t="shared" si="29"/>
        <v>#VALUE!</v>
      </c>
      <c r="CI46" s="98">
        <f>[2]DB!DV46</f>
        <v>5</v>
      </c>
      <c r="CJ46" s="98" t="e">
        <f t="shared" si="17"/>
        <v>#VALUE!</v>
      </c>
      <c r="CK46" s="98" t="e">
        <f t="shared" si="18"/>
        <v>#VALUE!</v>
      </c>
      <c r="CL46" s="98" t="e">
        <f>RANK(CJ46,CJ10:CJ69,0)</f>
        <v>#VALUE!</v>
      </c>
      <c r="CM46" s="98" t="e">
        <f>IF(AND(CL46=CL10,CK46&lt;CK10),1,0)+IF(AND(CL46=CL11,CK46&lt;CK11),1,0)+IF(AND(CL46=CL12,CK46&lt;CK12),1,0)+IF(AND(CL46=CL13,CK46&lt;CK13),1,0)+IF(AND(CL46=CL14,CK46&lt;CK14),1,0)+IF(AND(CL46=CL15,CK46&lt;CK15),1,0)+IF(AND(CL46=CL16,CK46&lt;CK16),1,0)+IF(AND(CL46=CL17,CK46&lt;CK17),1,0)+IF(AND(CL46=CL18,CK46&lt;CK18),1,0)+IF(AND(CL46=CL19,CK46&lt;CK19),1,0)+IF(AND(CL46=CL20,CK46&lt;CK20),1,0)+IF(AND(CL46=CL21,CK46&lt;CK21),1,0)+IF(AND(CL46=CL22,CK46&lt;CK22),1,0)+IF(AND(CL46=CL23,CK46&lt;CK23),1,0)+IF(AND(CL46=CL24,CK46&lt;CK24),1,0)+IF(AND(CL46=CL25,CK46&lt;CK25),1,0)+IF(AND(CL46=CL26,CK46&lt;CK26),1,0)+IF(AND(CL46=CL27,CK46&lt;CK27),1,0)+IF(AND(CL46=CL28,CK46&lt;CK28),1,0)+IF(AND(CL46=CL29,CK46&lt;CK29),1,0)+CN46+CO46</f>
        <v>#VALUE!</v>
      </c>
      <c r="CN46" s="98" t="e">
        <f>IF(AND(CL46=CL30,CK46&lt;CK30),1,0)+IF(AND(CL46=CL31,CK46&lt;CK31),1,0)+IF(AND(CL46=CL32,CK46&lt;CK32),1,0)+IF(AND(CL46=CL33,CK46&lt;CK33),1,0)+IF(AND(CL46=CL34,CK46&lt;CK34),1,0)+IF(AND(CL46=CL35,CK46&lt;CK35),1,0)+IF(AND(CL46=CL36,CK46&lt;CK36),1,0)+IF(AND(CL46=CL37,CK46&lt;CK37),1,0)+IF(AND(CL46=CL38,CK46&lt;CK38),1,0)+IF(AND(CL46=CL39,CK46&lt;CK39),1,0)+IF(AND(CL46=CL40,CK46&lt;CK40),1,0)+IF(AND(CL46=CL41,CK46&lt;CK41),1,0)+IF(AND(CL46=CL42,CK46&lt;CK42),1,0)+IF(AND(CL46=CL43,CK46&lt;CK43),1,0)+IF(AND(CL46=CL44,CK46&lt;CK44),1,0)+IF(AND(CL46=CL45,CK46&lt;CK45),1,0)+IF(AND(CL46=CL46,CK46&lt;CK46),1,0)+IF(AND(CL46=CL47,CK46&lt;CK47),1,0)+IF(AND(CL46=CL48,CK46&lt;CK48),1,0)+IF(AND(CL46=CL49,CK46&lt;CK49),1,0)</f>
        <v>#VALUE!</v>
      </c>
      <c r="CO46" s="98" t="e">
        <f>IF(AND(CL46=CL50,CK46&lt;CK50),1,0)+IF(AND(CL46=CL51,CK46&lt;CK51),1,0)+IF(AND(CL46=CL52,CK46&lt;CK52),1,0)+IF(AND(CL46=CL53,CK46&lt;CK53),1,0)+IF(AND(CL46=CL54,CK46&lt;CK54),1,0)+IF(AND(CL46=CL55,CK46&lt;CK55),1,0)+IF(AND(CL46=CL56,CK46&lt;CK56),1,0)+IF(AND(CL46=CL57,CK46&lt;CK57),1,0)+IF(AND(CL46=CL58,CK46&lt;CK58),1,0)+IF(AND(CL46=CL59,CK46&lt;CK59),1,0)+IF(AND(CL46=CL60,CK46&lt;CK60),1,0)+IF(AND(CL46=CL61,CK46&lt;CK61),1,0)+IF(AND(CL46=CL62,CK46&lt;CK62),1,0)+IF(AND(CL46=CL63,CK46&lt;CK63),1,0)+IF(AND(CL46=CL64,CK46&lt;CK64),1,0)+IF(AND(CL46=CL65,CK46&lt;CK65),1,0)+IF(AND(CL46=CL66,CK46&lt;CK66),1,0)+IF(AND(CL46=CL67,CK46&lt;CK67),1,0)+IF(AND(CL46=CL68,CK46&lt;CK68),1,0)+IF(AND(CL46=CL69,CK46&lt;CK69),1,0)</f>
        <v>#VALUE!</v>
      </c>
      <c r="CP46" s="98">
        <f>[2]DB!CV46</f>
        <v>37</v>
      </c>
      <c r="CQ46" s="98" t="e">
        <f t="shared" si="30"/>
        <v>#VALUE!</v>
      </c>
      <c r="CR46" s="98" t="e">
        <f t="shared" si="19"/>
        <v>#VALUE!</v>
      </c>
      <c r="CS46" s="98" t="e">
        <f>IF(AND(CQ46=CQ10,BN46&gt;BN10),1,0)+IF(AND(CQ46=CQ11,BN46&gt;BN11),1,0)+IF(AND(CQ46=CQ12,BN46&gt;BN12),1,0)+IF(AND(CQ46=CQ13,BN46&gt;BN13),1,0)+IF(AND(CQ46=CQ14,BN46&gt;BN14),1,0)+IF(AND(CQ46=CQ15,BN46&gt;BN15),1,0)+IF(AND(CQ46=CQ16,BN46&gt;BN16),1,0)+IF(AND(CQ46=CQ17,BN46&gt;BN17),1,0)+IF(AND(CQ46=CQ18,BN46&gt;BN18),1,0)+IF(AND(CQ46=CQ19,BN46&gt;BN19),1,0)+IF(AND(CQ46=CQ20,BN46&gt;BN20),1,0)+IF(AND(CQ46=CQ21,BN46&gt;BN21),1,0)+IF(AND(CQ46=CQ22,BN46&gt;BN22),1,0)+IF(AND(CQ46=CQ23,BN46&gt;BN23),1,0)+IF(AND(CQ46=CQ24,BN46&gt;BN24),1,0)+IF(AND(CQ46=CQ25,BN46&gt;BN25),1,0)+IF(AND(CQ46=CQ26,BN46&gt;BN26),1,0)+IF(AND(CQ46=CQ27,BN46&gt;BN27),1,0)+IF(AND(CQ46=CQ28,BN46&gt;BN28),1,0)+IF(AND(CQ46=CQ29,BN46&gt;BN29),1,0)+CT46+CU46</f>
        <v>#VALUE!</v>
      </c>
      <c r="CT46" s="98" t="e">
        <f>IF(AND(CQ46=CQ30,BN46&gt;BN30),1,0)+IF(AND(CQ46=CQ31,BN46&gt;BN31),1,0)+IF(AND(CQ46=CQ32,BN46&gt;BN32),1,0)+IF(AND(CQ46=CQ33,BN46&gt;BN33),1,0)+IF(AND(CQ46=CQ34,BN46&gt;BN34),1,0)+IF(AND(CQ46=CQ35,BN46&gt;BN35),1,0)+IF(AND(CQ46=CQ36,BN46&gt;BN36),1,0)+IF(AND(CQ46=CQ37,BN46&gt;BN37),1,0)+IF(AND(CQ46=CQ38,BN46&gt;BN38),1,0)+IF(AND(CQ46=CQ39,BN46&gt;BN39),1,0)+IF(AND(CQ46=CQ40,BN46&gt;BN40),1,0)+IF(AND(CQ46=CQ41,BN46&gt;BN41),1,0)+IF(AND(CQ46=CQ42,BN46&gt;BN42),1,0)+IF(AND(CQ46=CQ43,BN46&gt;BN43),1,0)+IF(AND(CQ46=CQ44,BN46&gt;BN44),1,0)+IF(AND(CQ46=CQ45,BN46&gt;BN45),1,0)+IF(AND(CQ46=CQ46,BN46&gt;BN46),1,0)+IF(AND(CQ46=CQ47,BN46&gt;BN47),1,0)+IF(AND(CQ46=CQ48,BN46&gt;BN48),1,0)+IF(AND(CQ46=CQ49,BN46&gt;BN49),1,0)</f>
        <v>#VALUE!</v>
      </c>
      <c r="CU46" s="99" t="e">
        <f>IF(AND(CQ46=CQ50,BN46&gt;BN50),1,0)+IF(AND(CQ46=CQ51,BN46&gt;BN51),1,0)+IF(AND(CQ46=CQ52,BN46&gt;BN52),1,0)+IF(AND(CQ46=CQ53,BN46&gt;BN53),1,0)+IF(AND(CQ46=CQ54,BN46&gt;BN54),1,0)+IF(AND(CQ46=CQ55,BN46&gt;BN55),1,0)+IF(AND(CQ46=CQ56,BN46&gt;BN56),1,0)+IF(AND(CQ46=CQ57,BN46&gt;BN57),1,0)+IF(AND(CQ46=CQ58,BN46&gt;BN58),1,0)+IF(AND(CQ46=CQ59,BN46&gt;BN59),1,0)+IF(AND(CQ46=CQ60,BN46&gt;BN60),1,0)+IF(AND(CQ46=CQ61,BN46&gt;BN61),1,0)+IF(AND(CQ46=CQ62,BN46&gt;BN62),1,0)+IF(AND(CQ46=CQ63,BN46&gt;BN63),1,0)+IF(AND(CQ46=CQ64,BN46&gt;BN64),1,0)+IF(AND(CQ46=CQ65,BN46&gt;BN65),1,0)+IF(AND(CQ46=CQ66,BN46&gt;BN66),1,0)+IF(AND(CQ46=CQ67,BN46&gt;BN67),1,0)+IF(AND(CQ46=CQ68,BN46&gt;BN68),1,0)+IF(AND(CQ46=CQ69,BN46&gt;BN69),1,0)</f>
        <v>#VALUE!</v>
      </c>
      <c r="CV46" s="100" t="e">
        <f>IF(CR10=37,CQ10,0)+IF(CR11=37,CQ11,0)+IF(CR12=37,CQ12,0)+IF(CR13=37,CQ13,0)+IF(CR14=37,CQ14,0)+IF(CR15=37,CQ15,0)+IF(CR16=37,CQ16,0)+IF(CR17=37,CQ17,0)+IF(CR18=37,CQ18,0)+IF(CR19=37,CQ19,0)+IF(CR20=37,CQ20,0)+IF(CR21=37,CQ21,0)+IF(CR22=37,CQ22,0)+IF(CR23=37,CQ23,0)+IF(CR24=37,CQ24,0)+IF(CR25=37,CQ25,0)+IF(CR26=37,CQ26,0)+IF(CR27=37,CQ27,0)+IF(CR28=37,CQ28,0)+IF(CR29=37,CQ29,0)+IF(CR30=37,CQ30,0)+IF(CR31=37,CQ31,0)+IF(CR32=37,CQ32,0)+IF(CR33=37,CQ33,0)+IF(CR34=37,CQ34,0)+IF(CR35=37,CQ35,0)+IF(CR36=37,CQ36,0)+IF(CR37=37,CQ37,0)+IF(CR38=37,CQ38,0)+IF(CR39=37,CQ39,0)+CW46</f>
        <v>#VALUE!</v>
      </c>
      <c r="CW46" s="98" t="e">
        <f>IF(CR40=37,CQ40,0)+IF(CR41=37,CQ41,0)+IF(CR42=37,CQ42,0)+IF(CR43=37,CQ43,0)+IF(CR44=37,CQ44,0)+IF(CR45=37,CQ45,0)+IF(CR46=37,CQ46,0)+IF(CR47=37,CQ47,0)+IF(CR48=37,CQ48,0)+IF(CR49=37,CQ49,0)+IF(CR50=37,CQ50,0)+IF(CR51=37,CQ51,0)+IF(CR52=37,CQ52,0)+IF(CR53=37,CQ53,0)+IF(CR54=37,CQ54,0)+IF(CR55=37,CQ55,0)+IF(CR56=37,CQ56,0)+IF(CR57=37,CQ57,0)+IF(CR58=37,CQ58,0)+IF(CR59=37,CQ59,0)+IF(CR60=37,CQ60,0)+IF(CR61=37,CQ61,0)+IF(CR62=37,CQ62,0)+IF(CR63=37,CQ63,0)+IF(CR64=37,CQ64,0)+IF(CR65=37,CQ65,0)+IF(CR66=37,CQ66,0)+IF(CR67=37,CQ67,0)+IF(CR68=37,CQ68,0)+IF(CR69=37,CQ69,0)</f>
        <v>#VALUE!</v>
      </c>
      <c r="CX46" s="98" t="e">
        <f>IF(CR10=37,BM10,IF(CR11=37,BM11,IF(CR12=37,BM12,IF(CR13=37,BM13,IF(CR14=37,BM14,IF(CR15=37,BM15,IF(CR16=37,BM16,IF(CR17=37,BM17,CY46))))))))</f>
        <v>#VALUE!</v>
      </c>
      <c r="CY46" s="98" t="e">
        <f>IF(CR18=37,BM18,IF(CR19=37,BM19,IF(CR20=37,BM20,IF(CR21=37,BM21,IF(CR22=37,BM22,IF(CR23=37,BM23,IF(CR24=37,BM24,IF(CR25=37,BM25,CZ46))))))))</f>
        <v>#VALUE!</v>
      </c>
      <c r="CZ46" s="98" t="e">
        <f>IF(CR26=37,BM26,IF(CR27=37,BM27,IF(CR28=37,BM28,IF(CR29=37,BM29,IF(CR30=37,BM30,IF(CR31=37,BM31,IF(CR32=37,BM32,IF(CR33=37,BM33,DA46))))))))</f>
        <v>#VALUE!</v>
      </c>
      <c r="DA46" s="98" t="e">
        <f>IF(CR34=37,BM34,IF(CR35=37,BM35,IF(CR36=37,BM36,IF(CR37=37,BM37,IF(CR38=37,BM38,IF(CR39=37,BM39,IF(CR40=37,BM40,IF(CR41=37,BM41,DB46))))))))</f>
        <v>#VALUE!</v>
      </c>
      <c r="DB46" s="98" t="e">
        <f>IF(CR42=37,BM42,IF(CR43=37,BM43,IF(CR44=37,BM44,IF(CR45=37,BM45,IF(CR46=37,BM46,IF(CR47=37,BM47,IF(CR48=37,BM48,IF(CR49=37,BM49,DC46))))))))</f>
        <v>#VALUE!</v>
      </c>
      <c r="DC46" s="98" t="e">
        <f>IF(CR50=37,BM50,IF(CR51=37,BM51,IF(CR52=37,BM52,IF(CR53=37,BM53,IF(CR54=37,BM54,IF(CR55=37,BM55,IF(CR56=37,BM56,IF(CR57=37,BM57,DD46))))))))</f>
        <v>#VALUE!</v>
      </c>
      <c r="DD46" s="98" t="e">
        <f>IF(CR58=37,BM58,IF(CR59=37,BM59,IF(CR60=37,BM60,IF(CR61=37,BM61,IF(CR62=37,BM62,IF(CR63=37,BM63,IF(CR64=37,BM64,IF(CR65=37,BM65,DE46))))))))</f>
        <v>#VALUE!</v>
      </c>
      <c r="DE46" s="98" t="e">
        <f>IF(CR66=37,BM66,IF(CR67=37,BM67,IF(CR68=37,BM68,BM69)))</f>
        <v>#VALUE!</v>
      </c>
      <c r="DF46" s="98" t="e">
        <f>IF(CR10=37,BQ10,0)+IF(CR11=37,BQ11,0)+IF(CR12=37,BQ12,0)+IF(CR13=37,BQ13,0)+IF(CR14=37,BQ14,0)+IF(CR15=37,BQ15,0)+IF(CR16=37,BQ16,0)+IF(CR17=37,BQ17,0)+IF(CR18=37,BQ18,0)+IF(CR19=37,BQ19,0)+IF(CR20=37,BQ20,0)+IF(CR21=37,BQ21,0)+IF(CR22=37,BQ22,0)+IF(CR23=37,BQ23,0)+IF(CR24=37,BQ24,0)+IF(CR25=37,BQ25,0)+IF(CR26=37,BQ26,0)+IF(CR27=37,BQ27,0)+IF(CR28=37,BQ28,0)+IF(CR29=37,BQ29,0)+IF(CR30=37,BQ30,0)+IF(CR31=37,BQ31,0)+IF(CR32=37,BQ32,0)+IF(CR33=37,BQ33,0)+IF(CR34=37,BQ34,0)+IF(CR35=37,BQ35,0)+IF(CR36=37,BQ36,0)+IF(CR37=37,BQ37,0)+IF(CR38=37,BQ38,0)+IF(CR39=37,BQ39,0)+DG46</f>
        <v>#VALUE!</v>
      </c>
      <c r="DG46" s="98" t="e">
        <f>IF(CR40=37,BQ40,0)+IF(CR41=37,BQ41,0)+IF(CR42=37,BQ42,0)+IF(CR43=37,BQ43,0)+IF(CR44=37,BQ44,0)+IF(CR45=37,BQ45,0)+IF(CR46=37,BQ46,0)+IF(CR47=37,BQ47,0)+IF(CR48=37,BQ48,0)+IF(CR49=37,BQ49,0)+IF(CR50=37,BQ50,0)+IF(CR51=37,BQ51,0)+IF(CR52=37,BQ52,0)+IF(CR53=37,BQ53,0)+IF(CR54=37,BQ54,0)+IF(CR55=37,BQ55,0)+IF(CR56=37,BQ56,0)+IF(CR57=37,BQ57,0)+IF(CR58=37,BQ58,0)+IF(CR59=37,BQ59,0)+IF(CR60=37,BQ60,0)+IF(CR61=37,BQ61,0)+IF(CR62=37,BQ62,0)+IF(CR63=37,BQ63,0)+IF(CR64=37,BQ64,0)+IF(CR65=37,BQ65,0)+IF(CR66=37,BQ66,0)+IF(CR67=37,BQ67,0)+IF(CR68=37,BQ68,0)+IF(CR69=37,BQ69,0)</f>
        <v>#VALUE!</v>
      </c>
      <c r="DH46" s="98" t="e">
        <f>IF(CR10=37,BT10,0)+IF(CR11=37,BT11,0)+IF(CR12=37,BT12,0)+IF(CR13=37,BT13,0)+IF(CR14=37,BT14,0)+IF(CR15=37,BT15,0)+IF(CR16=37,BT16,0)+IF(CR17=37,BT17,0)+IF(CR18=37,BT18,0)+IF(CR19=37,BT19,0)+IF(CR20=37,BT20,0)+IF(CR21=37,BT21,0)+IF(CR22=37,BT22,0)+IF(CR23=37,BT23,0)+IF(CR24=37,BT24,0)+IF(CR25=37,BT25,0)+IF(CR26=37,BT26,0)+IF(CR27=37,BT27,0)+IF(CR28=37,BT28,0)+IF(CR29=37,BT29,0)+IF(CR30=37,BT30,0)+IF(CR31=37,BT31,0)+IF(CR32=37,BT32,0)+IF(CR33=37,BT33,0)+IF(CR34=37,BT34,0)+IF(CR35=37,BT35,0)+IF(CR36=37,BT36,0)+IF(CR37=37,BT37,0)+IF(CR38=37,BT38,0)+IF(CR39=37,BT39,0)+DI46</f>
        <v>#VALUE!</v>
      </c>
      <c r="DI46" s="98" t="e">
        <f>IF(CR40=37,BT40,0)+IF(CR41=37,BT41,0)+IF(CR42=37,BT42,0)+IF(CR43=37,BT43,0)+IF(CR44=37,BT44,0)+IF(CR45=37,BT45,0)+IF(CR46=37,BT46,0)+IF(CR47=37,BT47,0)+IF(CR48=37,BT48,0)+IF(CR49=37,BT49,0)+IF(CR50=37,BT50,0)+IF(CR51=37,BT51,0)+IF(CR52=37,BT52,0)+IF(CR53=37,BT53,0)+IF(CR54=37,BT54,0)+IF(CR55=37,BT55,0)+IF(CR56=37,BT56,0)+IF(CR57=37,BT57,0)+IF(CR58=37,BT58,0)+IF(CR59=37,BT59,0)+IF(CR60=37,BT60,0)+IF(CR61=37,BT61,0)+IF(CR62=37,BT62,0)+IF(CR63=37,BT63,0)+IF(CR64=37,BT64,0)+IF(CR65=37,BT65,0)+IF(CR66=37,BT66,0)+IF(CR67=37,BT67,0)+IF(CR68=37,BT68,0)+IF(CR69=37,BT69,0)</f>
        <v>#VALUE!</v>
      </c>
      <c r="DJ46" s="98" t="e">
        <f>IF(CR10=37,BW10,0)+IF(CR11=37,BW11,0)+IF(CR12=37,BW12,0)+IF(CR13=37,BW13,0)+IF(CR14=37,BW14,0)+IF(CR15=37,BW15,0)+IF(CR16=37,BW16,0)+IF(CR17=37,BW17,0)+IF(CR18=37,BW18,0)+IF(CR19=37,BW19,0)+IF(CR20=37,BW20,0)+IF(CR21=37,BW21,0)+IF(CR22=37,BW22,0)+IF(CR23=37,BW23,0)+IF(CR24=37,BW24,0)+IF(CR25=37,BW25,0)+IF(CR26=37,BW26,0)+IF(CR27=37,BW27,0)+IF(CR28=37,BW28,0)+IF(CR29=37,BW29,0)+IF(CR30=37,BW30,0)+IF(CR31=37,BW31,0)+IF(CR32=37,BW32,0)+IF(CR33=37,BW33,0)+IF(CR34=37,BW34,0)+IF(CR35=37,BW35,0)+IF(CR36=37,BW36,0)+IF(CR37=37,BW37,0)+IF(CR38=37,BW38,0)+IF(CR39=37,BW39,0)+DK46</f>
        <v>#VALUE!</v>
      </c>
      <c r="DK46" s="98" t="e">
        <f>IF(CR40=37,BW40,0)+IF(CR41=37,BW41,0)+IF(CR42=37,BW42,0)+IF(CR43=37,BW43,0)+IF(CR44=37,BW44,0)+IF(CR45=37,BW45,0)+IF(CR46=37,BW46,0)+IF(CR47=37,BW47,0)+IF(CR48=37,BW48,0)+IF(CR49=37,BW49,0)+IF(CR50=37,BW50,0)+IF(CR51=37,BW51,0)+IF(CR52=37,BW52,0)+IF(CR53=37,BW53,0)+IF(CR54=37,BW54,0)+IF(CR55=37,BW55,0)+IF(CR56=37,BW56,0)+IF(CR57=37,BW57,0)+IF(CR58=37,BW58,0)+IF(CR59=37,BW59,0)+IF(CR60=37,BW60,0)+IF(CR61=37,BW61,0)+IF(CR62=37,BW62,0)+IF(CR63=37,BW63,0)+IF(CR64=37,BW64,0)+IF(CR65=37,BW65,0)+IF(CR66=37,BW66,0)+IF(CR67=37,BW67,0)+IF(CR68=37,BW68,0)+IF(CR69=37,BW69,0)</f>
        <v>#VALUE!</v>
      </c>
      <c r="DL46" s="98" t="e">
        <f>IF(CR10=37,BZ10,0)+IF(CR11=37,BZ11,0)+IF(CR12=37,BZ12,0)+IF(CR13=37,BZ13,0)+IF(CR14=37,BZ14,0)+IF(CR15=37,BZ15,0)+IF(CR16=37,BZ16,0)+IF(CR17=37,BZ17,0)+IF(CR18=37,BZ18,0)+IF(CR19=37,BZ19,0)+IF(CR20=37,BZ20,0)+IF(CR21=37,BZ21,0)+IF(CR22=37,BZ22,0)+IF(CR23=37,BZ23,0)+IF(CR24=37,BZ24,0)+IF(CR25=37,BZ25,0)+IF(CR26=37,BZ26,0)+IF(CR27=37,BZ27,0)+IF(CR28=37,BZ28,0)+IF(CR29=37,BZ29,0)+IF(CR30=37,BZ30,0)+IF(CR31=37,BZ31,0)+IF(CR32=37,BZ32,0)+IF(CR33=37,BZ33,0)+IF(CR34=37,BZ34,0)+IF(CR35=37,BZ35,0)+IF(CR36=37,BZ36,0)+IF(CR37=37,BZ37,0)+IF(CR38=37,BZ38,0)+IF(CR39=37,BZ39,0)+DM46</f>
        <v>#VALUE!</v>
      </c>
      <c r="DM46" s="98" t="e">
        <f>IF(CR40=37,BZ40,0)+IF(CR41=37,BZ41,0)+IF(CR42=37,BZ42,0)+IF(CR43=37,BZ43,0)+IF(CR44=37,BZ44,0)+IF(CR45=37,BZ45,0)+IF(CR46=37,BZ46,0)+IF(CR47=37,BZ47,0)+IF(CR48=37,BZ48,0)+IF(CR49=37,BZ49,0)+IF(CR50=37,BZ50,0)+IF(CR51=37,BZ51,0)+IF(CR52=37,BZ52,0)+IF(CR53=37,BZ53,0)+IF(CR54=37,BZ54,0)+IF(CR55=37,BZ55,0)+IF(CR56=37,BZ56,0)+IF(CR57=37,BZ57,0)+IF(CR58=37,BZ58,0)+IF(CR59=37,BZ59,0)+IF(CR60=37,BZ60,0)+IF(CR61=37,BZ61,0)+IF(CR62=37,BZ62,0)+IF(CR63=37,BZ63,0)+IF(CR64=37,BZ64,0)+IF(CR65=37,BZ65,0)+IF(CR66=37,BZ66,0)+IF(CR67=37,BZ67,0)+IF(CR68=37,BZ68,0)+IF(CR69=37,BZ69,0)</f>
        <v>#VALUE!</v>
      </c>
      <c r="DN46" s="98" t="e">
        <f>IF(CR10=37,CB10,0)+IF(CR11=37,CB11,0)+IF(CR12=37,CB12,0)+IF(CR13=37,CB13,0)+IF(CR14=37,CB14,0)+IF(CR15=37,CB15,0)+IF(CR16=37,CB16,0)+IF(CR17=37,CB17,0)+IF(CR18=37,CB18,0)+IF(CR19=37,CB19,0)+IF(CR20=37,CB20,0)+IF(CR21=37,CB21,0)+IF(CR22=37,CB22,0)+IF(CR23=37,CB23,0)+IF(CR24=37,CB24,0)+IF(CR25=37,CB25,0)+IF(CR26=37,CB26,0)+IF(CR27=37,CB27,0)+IF(CR28=37,CB28,0)+IF(CR29=37,CB29,0)+IF(CR30=37,CB30,0)+IF(CR31=37,CB31,0)+IF(CR32=37,CB32,0)+IF(CR33=37,CB33,0)+IF(CR34=37,CB34,0)+IF(CR35=37,CB35,0)+IF(CR36=37,CB36,0)+IF(CR37=37,CB37,0)+IF(CR38=37,CB38,0)+IF(CR39=37,CB39,0)+DO46</f>
        <v>#VALUE!</v>
      </c>
      <c r="DO46" s="98" t="e">
        <f>IF(CR40=37,CB40,0)+IF(CR41=37,CB41,0)+IF(CR42=37,CB42,0)+IF(CR43=37,CB43,0)+IF(CR44=37,CB44,0)+IF(CR45=37,CB45,0)+IF(CR46=37,CB46,0)+IF(CR47=37,CB47,0)+IF(CR48=37,CB48,0)+IF(CR49=37,CB49,0)+IF(CR50=37,CB50,0)+IF(CR51=37,CB51,0)+IF(CR52=37,CB52,0)+IF(CR53=37,CB53,0)+IF(CR54=37,CB54,0)+IF(CR55=37,CB55,0)+IF(CR56=37,CB56,0)+IF(CR57=37,CB57,0)+IF(CR58=37,CB58,0)+IF(CR59=37,CB59,0)+IF(CR60=37,CB60,0)+IF(CR61=37,CB61,0)+IF(CR62=37,CB62,0)+IF(CR63=37,CB63,0)+IF(CR64=37,CB64,0)+IF(CR65=37,CB65,0)+IF(CR66=37,CB66,0)+IF(CR67=37,CB67,0)+IF(CR68=37,CB68,0)+IF(CR69=37,CB69,0)</f>
        <v>#VALUE!</v>
      </c>
      <c r="DP46" s="98" t="e">
        <f>IF(CR10=37,CD10,0)+IF(CR11=37,CD11,0)+IF(CR12=37,CD12,0)+IF(CR13=37,CD13,0)+IF(CR14=37,CD14,0)+IF(CR15=37,CD15,0)+IF(CR16=37,CD16,0)+IF(CR17=37,CD17,0)+IF(CR18=37,CD18,0)+IF(CR19=37,CD19,0)+IF(CR20=37,CD20,0)+IF(CR21=37,CD21,0)+IF(CR22=37,CD22,0)+IF(CR23=37,CD23,0)+IF(CR24=37,CD24,0)+IF(CR25=37,CD25,0)+IF(CR26=37,CD26,0)+IF(CR27=37,CD27,0)+IF(CR28=37,CD28,0)+IF(CR29=37,CD29,0)+IF(CR30=37,CD30,0)+IF(CR31=37,CD31,0)+IF(CR32=37,CD32,0)+IF(CR33=37,CD33,0)+IF(CR34=37,CD34,0)+IF(CR35=37,CD35,0)+IF(CR36=37,CD36,0)+IF(CR37=37,CD37,0)+IF(CR38=37,CD38,0)+IF(CR39=37,CD39,0)+DQ46</f>
        <v>#VALUE!</v>
      </c>
      <c r="DQ46" s="98" t="e">
        <f>IF(CR40=37,CD40,0)+IF(CR41=37,CD41,0)+IF(CR42=37,CD42,0)+IF(CR43=37,CD43,0)+IF(CR44=37,CD44,0)+IF(CR45=37,CD45,0)+IF(CR46=37,CD46,0)+IF(CR47=37,CD47,0)+IF(CR48=37,CD48,0)+IF(CR49=37,CD49,0)+IF(CR50=37,CD50,0)+IF(CR51=37,CD51,0)+IF(CR52=37,CD52,0)+IF(CR53=37,CD53,0)+IF(CR54=37,CD54,0)+IF(CR55=37,CD55,0)+IF(CR56=37,CD56,0)+IF(CR57=37,CD57,0)+IF(CR58=37,CD58,0)+IF(CR59=37,CD59,0)+IF(CR60=37,CD60,0)+IF(CR61=37,CD61,0)+IF(CR62=37,CD62,0)+IF(CR63=37,CD63,0)+IF(CR64=37,CD64,0)+IF(CR65=37,CD65,0)+IF(CR66=37,CD66,0)+IF(CR67=37,CD67,0)+IF(CR68=37,CD68,0)+IF(CR69=37,CD69,0)</f>
        <v>#VALUE!</v>
      </c>
      <c r="DR46" s="98" t="e">
        <f>IF(CR10=37,CF10,0)+IF(CR11=37,CF11,0)+IF(CR12=37,CF12,0)+IF(CR13=37,CF13,0)+IF(CR14=37,CF14,0)+IF(CR15=37,CF15,0)+IF(CR16=37,CF16,0)+IF(CR17=37,CF17,0)+IF(CR18=37,CF18,0)+IF(CR19=37,CF19,0)+IF(CR20=37,CF20,0)+IF(CR21=37,CF21,0)+IF(CR22=37,CF22,0)+IF(CR23=37,CF23,0)+IF(CR24=37,CF24,0)+IF(CR25=37,CF25,0)+IF(CR26=37,CF26,0)+IF(CR27=37,CF27,0)+IF(CR28=37,CF28,0)+IF(CR29=37,CF29,0)+IF(CR30=37,CF30,0)+IF(CR31=37,CF31,0)+IF(CR32=37,CF32,0)+IF(CR33=37,CF33,0)+IF(CR34=37,CF34,0)+IF(CR35=37,CF35,0)+IF(CR36=37,CF36,0)+IF(CR37=37,CF37,0)+IF(CR38=37,CF38,0)+IF(CR39=37,CF39,0)+DS46</f>
        <v>#VALUE!</v>
      </c>
      <c r="DS46" s="98" t="e">
        <f>IF(CR40=37,CF40,0)+IF(CR41=37,CF41,0)+IF(CR42=37,CF42,0)+IF(CR43=37,CF43,0)+IF(CR44=37,CF44,0)+IF(CR45=37,CF45,0)+IF(CR46=37,CF46,0)+IF(CR47=37,CF47,0)+IF(CR48=37,CF48,0)+IF(CR49=37,CF49,0)+IF(CR50=37,CF50,0)+IF(CR51=37,CF51,0)+IF(CR52=37,CF52,0)+IF(CR53=37,CF53,0)+IF(CR54=37,CF54,0)+IF(CR55=37,CF55,0)+IF(CR56=37,CF56,0)+IF(CR57=37,CF57,0)+IF(CR58=37,CF58,0)+IF(CR59=37,CF59,0)+IF(CR60=37,CF60,0)+IF(CR61=37,CF61,0)+IF(CR62=37,CF62,0)+IF(CR63=37,CF63,0)+IF(CR64=37,CF64,0)+IF(CR65=37,CF65,0)+IF(CR66=37,CF66,0)+IF(CR67=37,CF67,0)+IF(CR68=37,CF68,0)+IF(CR69=37,CF69,0)</f>
        <v>#VALUE!</v>
      </c>
      <c r="DT46" s="98" t="e">
        <f>IF(CR10=37,CH10,0)+IF(CR11=37,CH11,0)+IF(CR12=37,CH12,0)+IF(CR13=37,CH13,0)+IF(CR14=37,CH14,0)+IF(CR15=37,CH15,0)+IF(CR16=37,CH16,0)+IF(CR17=37,CH17,0)+IF(CR18=37,CH18,0)+IF(CR19=37,CH19,0)+IF(CR20=37,CH20,0)+IF(CR21=37,CH21,0)+IF(CR22=37,CH22,0)+IF(CR23=37,CH23,0)+IF(CR24=37,CH24,0)+IF(CR25=37,CH25,0)+IF(CR26=37,CH26,0)+IF(CR27=37,CH27,0)+IF(CR28=37,CH28,0)+IF(CR29=37,CH29,0)+IF(CR30=37,CH30,0)+IF(CR31=37,CH31,0)+IF(CR32=37,CH32,0)+IF(CR33=37,CH33,0)+IF(CR34=37,CH34,0)+IF(CR35=37,CH35,0)+IF(CR36=37,CH36,0)+IF(CR37=37,CH37,0)+IF(CR38=37,CH38,0)+IF(CR39=37,CH39,0)+DU46</f>
        <v>#VALUE!</v>
      </c>
      <c r="DU46" s="98" t="e">
        <f>IF(CR40=37,CH40,0)+IF(CR41=37,CH41,0)+IF(CR42=37,CH42,0)+IF(CR43=37,CH43,0)+IF(CR44=37,CH44,0)+IF(CR45=37,CH45,0)+IF(CR46=37,CH46,0)+IF(CR47=37,CH47,0)+IF(CR48=37,CH48,0)+IF(CR49=37,CH49,0)+IF(CR50=37,CH50,0)+IF(CR51=37,CH51,0)+IF(CR52=37,CH52,0)+IF(CR53=37,CH53,0)+IF(CR54=37,CH54,0)+IF(CR55=37,CH55,0)+IF(CR56=37,CH56,0)+IF(CR57=37,CH57,0)+IF(CR58=37,CH58,0)+IF(CR59=37,CH59,0)+IF(CR60=37,CH60,0)+IF(CR61=37,CH61,0)+IF(CR62=37,CH62,0)+IF(CR63=37,CH63,0)+IF(CR64=37,CH64,0)+IF(CR65=37,CH65,0)+IF(CR66=37,CH66,0)+IF(CR67=37,CH67,0)+IF(CR68=37,CH68,0)+IF(CR69=37,CH69,0)</f>
        <v>#VALUE!</v>
      </c>
      <c r="DV46" s="98" t="e">
        <f>IF(CR10=37,CJ10,0)+IF(CR11=37,CJ11,0)+IF(CR12=37,CJ12,0)+IF(CR13=37,CJ13,0)+IF(CR14=37,CJ14,0)+IF(CR15=37,CJ15,0)+IF(CR16=37,CJ16,0)+IF(CR17=37,CJ17,0)+IF(CR18=37,CJ18,0)+IF(CR19=37,CJ19,0)+IF(CR20=37,CJ20,0)+IF(CR21=37,CJ21,0)+IF(CR22=37,CJ22,0)+IF(CR23=37,CJ23,0)+IF(CR24=37,CJ24,0)+IF(CR25=37,CJ25,0)+IF(CR26=37,CJ26,0)+IF(CR27=37,CJ27,0)+IF(CR28=37,CJ28,0)+IF(CR29=37,CJ29,0)+IF(CR30=37,CJ30,0)+IF(CR31=37,CJ31,0)+IF(CR32=37,CJ32,0)+IF(CR33=37,CJ33,0)+IF(CR34=37,CJ34,0)+IF(CR35=37,CJ35,0)+IF(CR36=37,CJ36,0)+IF(CR37=37,CJ37,0)+IF(CR38=37,CJ38,0)+IF(CR39=37,CJ39,0)+DW46</f>
        <v>#VALUE!</v>
      </c>
      <c r="DW46" s="99" t="e">
        <f>IF(CR40=37,CJ40,0)+IF(CR41=37,CJ41,0)+IF(CR42=37,CJ42,0)+IF(CR43=37,CJ43,0)+IF(CR44=37,CJ44,0)+IF(CR45=37,CJ45,0)+IF(CR46=37,CJ46,0)+IF(CR47=37,CJ47,0)+IF(CR48=37,CJ48,0)+IF(CR49=37,CJ49,0)+IF(CR50=37,CJ50,0)+IF(CR51=37,CJ51,0)+IF(CR52=37,CJ52,0)+IF(CR53=37,CJ53,0)+IF(CR54=37,CJ54,0)+IF(CR55=37,CJ55,0)+IF(CR56=37,CJ56,0)+IF(CR57=37,CJ57,0)+IF(CR58=37,CJ58,0)+IF(CR59=37,CJ59,0)+IF(CR60=37,CJ60,0)+IF(CR61=37,CJ61,0)+IF(CR62=37,CJ62,0)+IF(CR63=37,CJ63,0)+IF(CR64=37,CJ64,0)+IF(CR65=37,CJ65,0)+IF(CR66=37,CJ66,0)+IF(CR67=37,CJ67,0)+IF(CR68=37,CJ68,0)+IF(CR69=37,CJ69,0)</f>
        <v>#VALUE!</v>
      </c>
    </row>
    <row r="47" spans="1:127">
      <c r="A47" s="97" t="str">
        <f>[2]DB!A47</f>
        <v>Sergio</v>
      </c>
      <c r="B47" s="1">
        <f>[2]DB!B47</f>
        <v>51</v>
      </c>
      <c r="C47" s="1">
        <f>[2]DB!D47</f>
        <v>0</v>
      </c>
      <c r="D47" s="1">
        <f>IF(OR(Rækker!AX31="Disket",I47&gt;5,C47=1),1,0)</f>
        <v>0</v>
      </c>
      <c r="E47" s="1">
        <f>[2]DB!F47</f>
        <v>0</v>
      </c>
      <c r="F47" s="1">
        <f>IF(OR(Rækker!AX31="Udmeldt",E47=1),1,0)</f>
        <v>0</v>
      </c>
      <c r="G47" s="1">
        <f>[2]DB!I47</f>
        <v>0</v>
      </c>
      <c r="H47" s="1">
        <f>IF(Rækker!AX31="MR",1,0)</f>
        <v>0</v>
      </c>
      <c r="I47" s="1">
        <f t="shared" si="10"/>
        <v>0</v>
      </c>
      <c r="J47" s="1">
        <f>[2]DB!L47</f>
        <v>0</v>
      </c>
      <c r="K47" s="1">
        <f>IF(Rækker!AX31="Res",1,0)</f>
        <v>0</v>
      </c>
      <c r="L47" s="1">
        <f t="shared" si="11"/>
        <v>0</v>
      </c>
      <c r="M47" s="1" t="s">
        <v>90</v>
      </c>
      <c r="N47" s="100">
        <f>[2]DB!AZ47</f>
        <v>17</v>
      </c>
      <c r="O47" s="98" t="str">
        <f>[2]DB!BB47</f>
        <v>Nielsen</v>
      </c>
      <c r="P47" s="1">
        <f>IF(O47=A31,B31,0)+IF(O47=A32,B32,0)+IF(O47=A33,B33,0)+IF(O47=A34,B34,0)+IF(O47=A35,B35,0)+IF(O47=A36,B36,0)+IF(O47=A37,B37,0)+IF(O47=A38,B38,0)+IF(O47=A39,B39,0)+IF(O47=A40,B40,0)+IF(O47=A41,B41,0)+IF(O47=A42,B42,0)+IF(O47=A43,B43,0)+IF(O47=A44,B44,0)+IF(O47=A45,B45,0)+IF(O47=A46,B46,0)+IF(O47=A47,B47,0)+IF(O47=A48,B48,0)+IF(O47=A49,B49,0)+IF(O47=A50,B50,0)</f>
        <v>43</v>
      </c>
      <c r="Q47" s="1">
        <f>[2]DB!BF47</f>
        <v>0</v>
      </c>
      <c r="R47" s="1">
        <f>IF(O47=A31,D31,0)+IF(O47=A32,D32,0)+IF(O47=A33,D33,0)+IF(O47=A34,D34,0)+IF(O47=A35,D35,0)+IF(O47=A36,D36,0)+IF(O47=A37,D37,0)+IF(O47=A38,D38,0)+IF(O47=A39,D39,0)+IF(O47=A40,D40,0)+IF(O47=A41,D41,0)+IF(O47=A42,D42,0)+IF(O47=A43,D43,0)+IF(O47=A44,D44,0)+IF(O47=A45,D45,0)+IF(O47=A46,D46,0)+IF(O47=A47,D47,0)+IF(O47=A48,D48,0)+IF(O47=A49,D49,0)+IF(O47=A50,D50,0)</f>
        <v>0</v>
      </c>
      <c r="S47" s="1">
        <f>[2]DB!BG47</f>
        <v>0</v>
      </c>
      <c r="T47" s="1">
        <f>IF(O47=A31,F31,0)+IF(O47=A32,F32,0)+IF(O47=A33,F33,0)+IF(O47=A34,F34,0)+IF(O47=A35,F35,0)+IF(O47=A36,F36,0)+IF(O47=A37,F37,0)+IF(O47=A38,F38,0)+IF(O47=A39,F39,0)+IF(O47=A40,F40,0)+IF(O47=A41,F41,0)+IF(O47=A42,F42,0)+IF(O47=A43,F43,0)+IF(O47=A44,F44,0)+IF(O47=A45,F45,0)+IF(O47=A46,F46,0)+IF(O47=A47,F47,0)+IF(O47=A48,F48,0)+IF(O47=A49,F49,0)+IF(O47=A50,F50,0)</f>
        <v>0</v>
      </c>
      <c r="U47" s="1">
        <f>[2]DB!BH47</f>
        <v>0</v>
      </c>
      <c r="V47" s="1">
        <f>IF(O47=A31,H31,0)+IF(O47=A32,H32,0)+IF(O47=A33,H33,0)+IF(O47=A34,H34,0)+IF(O47=A35,H35,0)+IF(O47=A36,H36,0)+IF(O47=A37,H37,0)+IF(O47=A38,H38,0)+IF(O47=A39,H39,0)+IF(O47=A40,H40,0)+IF(O47=A41,H41,0)+IF(O47=A42,H42,0)+IF(O47=A43,H43,0)+IF(O47=A44,H44,0)+IF(O47=A45,H45,0)+IF(O47=A46,H46,0)+IF(O47=A47,H47,0)+IF(O47=A48,H48,0)+IF(O47=A49,H49,0)+IF(O47=A50,H50,0)</f>
        <v>0</v>
      </c>
      <c r="W47" s="1">
        <f t="shared" si="12"/>
        <v>0</v>
      </c>
      <c r="X47" s="1">
        <f>[2]DB!BI47</f>
        <v>0</v>
      </c>
      <c r="Y47" s="1">
        <f>IF(O47=A31,K31,0)+IF(O47=A32,K32,0)+IF(O47=A33,K33,0)+IF(O47=A34,K34,0)+IF(O47=A35,K35,0)+IF(O47=A36,K36,0)+IF(O47=A37,K37,0)+IF(O47=A38,K38,0)+IF(O47=A39,K39,0)+IF(O47=A40,K40,0)+IF(O47=A41,K41,0)+IF(O47=A42,K42,0)+IF(O47=A43,K43,0)+IF(O47=A44,K44,0)+IF(O47=A45,K45,0)+IF(O47=A46,K46,0)+IF(O47=A47,K47,0)+IF(O47=A48,K48,0)+IF(O47=A49,K49,0)+IF(O47=A50,K50,0)</f>
        <v>0</v>
      </c>
      <c r="Z47" s="1">
        <f t="shared" si="13"/>
        <v>0</v>
      </c>
      <c r="AA47" s="1">
        <f>[2]DB!BJ47</f>
        <v>71</v>
      </c>
      <c r="AB47" s="1">
        <f>RANK(AA47,AA31:AA50,0)</f>
        <v>8</v>
      </c>
      <c r="AC47" s="1" t="str">
        <f>'2. Division'!AL23</f>
        <v/>
      </c>
      <c r="AD47" s="1" t="e">
        <f t="shared" si="20"/>
        <v>#VALUE!</v>
      </c>
      <c r="AE47" s="1" t="e">
        <f>RANK(AD47,AD31:AD50,0)</f>
        <v>#VALUE!</v>
      </c>
      <c r="AF47" s="1">
        <f>[2]DB!BK47</f>
        <v>21</v>
      </c>
      <c r="AG47" s="1">
        <f>RANK(AF47,AF31:AF50,0)</f>
        <v>20</v>
      </c>
      <c r="AH47" s="1" t="str">
        <f>'2. Division'!AL29</f>
        <v/>
      </c>
      <c r="AI47" s="1" t="e">
        <f t="shared" si="21"/>
        <v>#VALUE!</v>
      </c>
      <c r="AJ47" s="1" t="e">
        <f>RANK(AI47,AI31:AI50,0)</f>
        <v>#VALUE!</v>
      </c>
      <c r="AK47" s="1">
        <f>[2]DB!BL47</f>
        <v>95</v>
      </c>
      <c r="AL47" s="1">
        <f>RANK(AK47,AK31:AK50,0)</f>
        <v>10</v>
      </c>
      <c r="AM47" s="1" t="str">
        <f>'2. Division'!AL35</f>
        <v/>
      </c>
      <c r="AN47" s="1" t="e">
        <f t="shared" si="22"/>
        <v>#VALUE!</v>
      </c>
      <c r="AO47" s="1" t="e">
        <f>RANK(AN47,AN31:AN50,0)</f>
        <v>#VALUE!</v>
      </c>
      <c r="AP47" s="1">
        <f t="shared" si="23"/>
        <v>38</v>
      </c>
      <c r="AQ47" s="1" t="e">
        <f t="shared" si="24"/>
        <v>#VALUE!</v>
      </c>
      <c r="AR47" s="1">
        <f>[2]DB!BA47</f>
        <v>17</v>
      </c>
      <c r="AS47" s="1" t="e">
        <f>RANK(AQ47,AQ31:AQ50,1)+AT47</f>
        <v>#VALUE!</v>
      </c>
      <c r="AT47" s="1" t="e">
        <f>IF(AQ47=AQ31,IF(AD47=AD31,IF(AI47=AI31,IF(AN47=AN31,0,IF(AN47&lt;AN31,1,0)),IF(AI47&lt;AI31,1,0)),IF(AD47&lt;AD31,1,0)),0)+IF(AQ47=AQ32,IF(AD47=AD32,IF(AI47=AI32,IF(AN47=AN32,0,IF(AN47&lt;AN32,1,0)),IF(AI47&lt;AI32,1,0)),IF(AD47&lt;AD32,1,0)),0)+IF(AQ47=AQ33,IF(AD47=AD33,IF(AI47=AI33,IF(AN47=AN33,0,IF(AN47&lt;AN33,1,0)),IF(AI47&lt;AI33,1,0)),IF(AD47&lt;AD33,1,0)),0)+IF(AQ47=AQ34,IF(AD47=AD34,IF(AI47=AI34,IF(AN47=AN34,0,IF(AN47&lt;AN34,1,0)),IF(AI47&lt;AI34,1,0)),IF(AD47&lt;AD34,1,0)),0)+IF(AQ47=AQ35,IF(AD47=AD35,IF(AI47=AI35,IF(AN47=AN35,0,IF(AN47&lt;AN35,1,0)),IF(AI47&lt;AI35,1,0)),IF(AD47&lt;AD35,1,0)),0)+IF(AQ47=AQ36,IF(AD47=AD36,IF(AI47=AI36,IF(AN47=AN36,0,IF(AN47&lt;AN36,1,0)),IF(AI47&lt;AI36,1,0)),IF(AD47&lt;AD36,1,0)),0)+IF(AQ47=AQ37,IF(AD47=AD37,IF(AI47=AI37,IF(AN47=AN37,0,IF(AN47&lt;AN37,1,0)),IF(AI47&lt;AI37,1,0)),IF(AD47&lt;AD37,1,0)),0)+AU47+AV47</f>
        <v>#VALUE!</v>
      </c>
      <c r="AU47" s="1" t="e">
        <f>IF(AQ47=AQ38,IF(AD47=AD38,IF(AI47=AI38,IF(AN47=AN38,0,IF(AN47&lt;AN38,1,0)),IF(AI47&lt;AI38,1,0)),IF(AD47&lt;AD38,1,0)),0)+IF(AQ47=AQ39,IF(AD47=AD39,IF(AI47=AI39,IF(AN47=AN39,0,IF(AN47&lt;AN39,1,0)),IF(AI47&lt;AI39,1,0)),IF(AD47&lt;AD39,1,0)),0)+IF(AQ47=AQ40,IF(AD47=AD40,IF(AI47=AI40,IF(AN47=AN40,0,IF(AN47&lt;AN40,1,0)),IF(AI47&lt;AI40,1,0)),IF(AD47&lt;AD40,1,0)),0)+IF(AQ47=AQ41,IF(AD47=AD41,IF(AI47=AI41,IF(AN47=AN41,0,IF(AN47&lt;AN41,1,0)),IF(AI47&lt;AI41,1,0)),IF(AD47&lt;AD41,1,0)),0)+IF(AQ47=AQ42,IF(AD47=AD42,IF(AI47=AI42,IF(AN47=AN42,0,IF(AN47&lt;AN42,1,0)),IF(AI47&lt;AI42,1,0)),IF(AD47&lt;AD42,1,0)),0)+IF(AQ47=AQ43,IF(AD47=AD43,IF(AI47=AI43,IF(AN47=AN43,0,IF(AN47&lt;AN43,1,0)),IF(AI47&lt;AI43,1,0)),IF(AD47&lt;AD43,1,0)),0)+IF(AQ47=AQ44,IF(AD47=AD44,IF(AI47=AI44,IF(AN47=AN44,0,IF(AN47&lt;AN44,1,0)),IF(AI47&lt;AI44,1,0)),IF(AD47&lt;AD44,1,0)),0)</f>
        <v>#VALUE!</v>
      </c>
      <c r="AV47" s="1" t="e">
        <f>IF(AQ47=AQ45,IF(AD47=AD45,IF(AI47=AI45,IF(AN47=AN45,0,IF(AN47&lt;AN45,1,0)),IF(AI47&lt;AI45,1,0)),IF(AD47&lt;AD45,1,0)),0)+IF(AQ47=AQ46,IF(AD47=AD46,IF(AI47=AI46,IF(AN47=AN46,0,IF(AN47&lt;AN46,1,0)),IF(AI47&lt;AI46,1,0)),IF(AD47&lt;AD46,1,0)),0)+IF(AQ47=AQ47,IF(AD47=AD47,IF(AI47=AI47,IF(AN47=AN47,0,IF(AN47&lt;AN47,1,0)),IF(AI47&lt;AI47,1,0)),IF(AD47&lt;AD47,1,0)),0)+IF(AQ47=AQ48,IF(AD47=AD48,IF(AI47=AI48,IF(AN47=AN48,0,IF(AN47&lt;AN48,1,0)),IF(AI47&lt;AI48,1,0)),IF(AD47&lt;AD48,1,0)),0)+IF(AQ47=AQ49,IF(AD47=AD49,IF(AI47=AI49,IF(AN47=AN49,0,IF(AN47&lt;AN49,1,0)),IF(AI47&lt;AI49,1,0)),IF(AD47&lt;AD49,1,0)),0)+IF(AQ47=AQ50,IF(AD47=AD50,IF(AI47=AI50,IF(AN47=AN50,0,IF(AN47&lt;AN50,1,0)),IF(AI47&lt;AI50,1,0)),IF(AD47&lt;AD50,1,0)),0)</f>
        <v>#VALUE!</v>
      </c>
      <c r="AW47" s="1" t="e">
        <f>IF(AND(AS47=AS31,P47&gt;P31),1,0)+IF(AND(AS47=AS32,P47&gt;P32),1,0)+IF(AND(AS47=AS33,P47&gt;P33),1,0)+IF(AND(AS47=AS34,P47&gt;P34),1,0)+IF(AND(AS47=AS35,P47&gt;P35),1,0)+IF(AND(AS47=AS36,P47&gt;P36),1,0)+IF(AND(AS47=AS37,P47&gt;P37),1,0)+IF(AND(AS47=AS38,P47&gt;P38),1,0)+IF(AND(AS47=AS39,P47&gt;P39),1,0)+IF(AND(AS47=AS40,P47&gt;P40),1,0)+IF(AND(AS47=AS41,P47&gt;P41),1,0)+IF(AND(AS47=AS42,P47&gt;P42),1,0)+IF(AND(AS47=AS43,P47&gt;P43),1,0)+IF(AND(AS47=AS44,P47&gt;P44),1,0)+IF(AND(AS47=AS45,P47&gt;P45),1,0)+IF(AND(AS47=AS46,P47&gt;P46),1,0)+IF(AND(AS47=AS47,P47&gt;P47),1,0)+IF(AND(AS47=AS48,P47&gt;P48),1,0)+IF(AND(AS47=AS49,P47&gt;P49),1,0)+IF(AND(AS47=AS50,P47&gt;P50),1,0)+AS47</f>
        <v>#VALUE!</v>
      </c>
      <c r="AX47" s="1" t="e">
        <f t="shared" si="16"/>
        <v>#VALUE!</v>
      </c>
      <c r="AY47" s="1" t="e">
        <f>IF(OR(R47=1,T47=1),0,IF(RANK(AX47,AX10:AX71,0)=1,10,IF(RANK(AX47,AX10:AX71,0)=2,5,IF(RANK(AX47,AX10:AX71,0)=3,4,IF(RANK(AX47,AX10:AX71,0)=4,3,IF(RANK(AX47,AX10:AX71,0)=5,2,0))))))</f>
        <v>#VALUE!</v>
      </c>
      <c r="AZ47" s="100" t="e">
        <f>IF(AW31=17,AR31,0)+IF(AW32=17,AR32,0)+IF(AW33=17,AR33,0)+IF(AW34=17,AR34,0)+IF(AW35=17,AR35,0)+IF(AW36=17,AR36,0)+IF(AW37=17,AR37,0)+IF(AW38=17,AR38,0)+IF(AW39=17,AR39,0)+IF(AW40=17,AR40,0)+IF(AW41=17,AR41,0)+IF(AW42=17,AR42,0)+IF(AW43=17,AR43,0)+IF(AW44=17,AR44,0)+IF(AW45=17,AR45,0)+IF(AW46=17,AR46,0)+IF(AW47=17,AR47,0)+IF(AW48=17,AR48,0)+IF(AW49=17,AR49,0)+IF(AW50=17,AR50,0)</f>
        <v>#VALUE!</v>
      </c>
      <c r="BA47" s="98" t="e">
        <f>IF(AW31=17,AS31,0)+IF(AW32=17,AS32,0)+IF(AW33=17,AS33,0)+IF(AW34=17,AS34,0)+IF(AW35=17,AS35,0)+IF(AW36=17,AS36,0)+IF(AW37=17,AS37,0)+IF(AW38=17,AS38,0)+IF(AW39=17,AS39,0)+IF(AW40=17,AS40,0)+IF(AW41=17,AS41,0)+IF(AW42=17,AS42,0)+IF(AW43=17,AS43,0)+IF(AW44=17,AS44,0)+IF(AW45=17,AS45,0)+IF(AW46=17,AS46,0)+IF(AW47=17,AS47,0)+IF(AW48=17,AS48,0)+IF(AW49=17,AS49,0)+IF(AW50=17,AS50,0)</f>
        <v>#VALUE!</v>
      </c>
      <c r="BB47" s="98" t="e">
        <f>IF(AW31=17,O31,IF(AW32=17,O32,IF(AW33=17,O33,IF(AW34=17,O34,IF(AW35=17,O35,IF(AW36=17,O36,IF(AW37=17,O37,BC47)))))))</f>
        <v>#VALUE!</v>
      </c>
      <c r="BC47" s="98" t="e">
        <f>IF(AW38=17,O38,IF(AW39=17,O39,IF(AW40=17,O40,IF(AW41=17,O41,IF(AW42=17,O42,IF(AW43=17,O43,IF(AW44=17,O44,BD47)))))))</f>
        <v>#VALUE!</v>
      </c>
      <c r="BD47" s="98" t="e">
        <f>IF(AW45=17,O45,IF(AW46=17,O46,IF(AW47=17,O47,IF(AW48=17,O48,IF(AW49=17,O49,IF(AW50=17,O50,""))))))</f>
        <v>#VALUE!</v>
      </c>
      <c r="BE47" s="98" t="e">
        <f>IF(AW31=17,P31,0)+IF(AW32=17,P32,0)+IF(AW33=17,P33,0)+IF(AW34=17,P34,0)+IF(AW35=17,P35,0)+IF(AW36=17,P36,0)+IF(AW37=17,P37,0)+IF(AW38=17,P38,0)+IF(AW39=17,P39,0)+IF(AW40=17,P40,0)+IF(AW41=17,P41,0)+IF(AW42=17,P42,0)+IF(AW43=17,P43,0)+IF(AW44=17,P44,0)+IF(AW45=17,P45,0)+IF(AW46=17,P46,0)+IF(AW47=17,P47,0)+IF(AW48=17,P48,0)+IF(AW49=17,P49,0)+IF(AW50=17,P50,0)</f>
        <v>#VALUE!</v>
      </c>
      <c r="BF47" s="98" t="e">
        <f>IF(AW31=17,R31,0)+IF(AW32=17,R32,0)+IF(AW33=17,R33,0)+IF(AW34=17,R34,0)+IF(AW35=17,R35,0)+IF(AW36=17,R36,0)+IF(AW37=17,R37,0)+IF(AW38=17,R38,0)+IF(AW39=17,R39,0)+IF(AW40=17,R40,0)+IF(AW41=17,R41,0)+IF(AW42=17,R42,0)+IF(AW43=17,R43,0)+IF(AW44=17,R44,0)+IF(AW45=17,R45,0)+IF(AW46=17,R46,0)+IF(AW47=17,R47,0)+IF(AW48=17,R48,0)+IF(AW49=17,R49,0)+IF(AW50=17,R50,0)</f>
        <v>#VALUE!</v>
      </c>
      <c r="BG47" s="98" t="e">
        <f>IF(AW31=17,T31,0)+IF(AW32=17,T32,0)+IF(AW33=17,T33,0)+IF(AW34=17,T34,0)+IF(AW35=17,T35,0)+IF(AW36=17,T36,0)+IF(AW37=17,T37,0)+IF(AW38=17,T38,0)+IF(AW39=17,T39,0)+IF(AW40=17,T40,0)+IF(AW41=17,T41,0)+IF(AW42=17,T42,0)+IF(AW43=17,T43,0)+IF(AW44=17,T44,0)+IF(AW45=17,T45,0)+IF(AW46=17,T46,0)+IF(AW47=17,T47,0)+IF(AW48=17,T48,0)+IF(AW49=17,T49,0)+IF(AW50=17,T50,0)</f>
        <v>#VALUE!</v>
      </c>
      <c r="BH47" s="98" t="e">
        <f>IF(AW31=17,W31,0)+IF(AW32=17,W32,0)+IF(AW33=17,W33,0)+IF(AW34=17,W34,0)+IF(AW35=17,W35,0)+IF(AW36=17,W36,0)+IF(AW37=17,W37,0)+IF(AW38=17,W38,0)+IF(AW39=17,W39,0)+IF(AW40=17,W40,0)+IF(AW41=17,W41,0)+IF(AW42=17,W42,0)+IF(AW43=17,W43,0)+IF(AW44=17,W44,0)+IF(AW45=17,W45,0)+IF(AW46=17,W46,0)+IF(AW47=17,W47,0)+IF(AW48=17,W48,0)+IF(AW49=17,W49,0)+IF(AW50=17,W50,0)</f>
        <v>#VALUE!</v>
      </c>
      <c r="BI47" s="98" t="e">
        <f>IF(AW31=17,Z31,0)+IF(AW32=17,Z32,0)+IF(AW33=17,Z33,0)+IF(AW34=17,Z34,0)+IF(AW35=17,Z35,0)+IF(AW36=17,Z36,0)+IF(AW37=17,Z37,0)+IF(AW38=17,Z38,0)+IF(AW39=17,Z39,0)+IF(AW40=17,Z40,0)+IF(AW41=17,Z41,0)+IF(AW42=17,Z42,0)+IF(AW43=17,Z43,0)+IF(AW44=17,Z44,0)+IF(AW45=17,Z45,0)+IF(AW46=17,Z46,0)+IF(AW47=17,Z47,0)+IF(AW48=17,Z48,0)+IF(AW49=17,Z49,0)+IF(AW50=17,Z50,0)</f>
        <v>#VALUE!</v>
      </c>
      <c r="BJ47" s="98" t="e">
        <f>IF(AW31=17,AD31,0)+IF(AW32=17,AD32,0)+IF(AW33=17,AD33,0)+IF(AW34=17,AD34,0)+IF(AW35=17,AD35,0)+IF(AW36=17,AD36,0)+IF(AW37=17,AD37,0)+IF(AW38=17,AD38,0)+IF(AW39=17,AD39,0)+IF(AW40=17,AD40,0)+IF(AW41=17,AD41,0)+IF(AW42=17,AD42,0)+IF(AW43=17,AD43,0)+IF(AW44=17,AD44,0)+IF(AW45=17,AD45,0)+IF(AW46=17,AD46,0)+IF(AW47=17,AD47,0)+IF(AW48=17,AD48,0)+IF(AW49=17,AD49,0)+IF(AW50=17,AD50,0)</f>
        <v>#VALUE!</v>
      </c>
      <c r="BK47" s="98" t="e">
        <f>IF(AW31=17,AI31,0)+IF(AW32=17,AI32,0)+IF(AW33=17,AI33,0)+IF(AW34=17,AI34,0)+IF(AW35=17,AI35,0)+IF(AW36=17,AI36,0)+IF(AW37=17,AI37,0)+IF(AW38=17,AI38,0)+IF(AW39=17,AI39,0)+IF(AW40=17,AI40,0)+IF(AW41=17,AI41,0)+IF(AW42=17,AI42,0)+IF(AW43=17,AI43,0)+IF(AW44=17,AI44,0)+IF(AW45=17,AI45,0)+IF(AW46=17,AI46,0)+IF(AW47=17,AI47,0)+IF(AW48=17,AI48,0)+IF(AW49=17,AI49,0)+IF(AW50=17,AI50,0)</f>
        <v>#VALUE!</v>
      </c>
      <c r="BL47" s="99" t="e">
        <f>IF(AW31=17,AN31,0)+IF(AW32=17,AN32,0)+IF(AW33=17,AN33,0)+IF(AW34=17,AN34,0)+IF(AW35=17,AN35,0)+IF(AW36=17,AN36,0)+IF(AW37=17,AN37,0)+IF(AW38=17,AN38,0)+IF(AW39=17,AN39,0)+IF(AW40=17,AN40,0)+IF(AW41=17,AN41,0)+IF(AW42=17,AN42,0)+IF(AW43=17,AN43,0)+IF(AW44=17,AN44,0)+IF(AW45=17,AN45,0)+IF(AW46=17,AN46,0)+IF(AW47=17,AN47,0)+IF(AW48=17,AN48,0)+IF(AW49=17,AN49,0)+IF(AW50=17,AN50,0)</f>
        <v>#VALUE!</v>
      </c>
      <c r="BM47" s="98" t="str">
        <f>[2]DB!CX47</f>
        <v>LUFCMOT</v>
      </c>
      <c r="BN47" s="98">
        <f>IF(BM47=O10,P10,0)+IF(BM47=O11,P11,0)+IF(BM47=O12,P12,0)+IF(BM47=O13,P13,0)+IF(BM47=O14,P14,0)+IF(BM47=O15,P15,0)+IF(BM47=O16,P16,0)+IF(BM47=O17,P17,0)+IF(BM47=O18,P18,0)+IF(BM47=O19,P19,0)+IF(BM47=O20,P20,0)+IF(BM47=O21,P21,0)+IF(BM47=O22,P22,0)+IF(BM47=O23,P23,0)+IF(BM47=O24,P24,0)+IF(BM47=O25,P25,0)+IF(BM47=O26,P26,0)+IF(BM47=O27,P27,0)+IF(BM47=O28,P28,0)+IF(BM47=O29,P29,0)+IF(BM47=O31,P31,0)+IF(BM47=O32,P32,0)+IF(BM47=O33,P33,0)+IF(BM47=O34,P34,0)+IF(BM47=O35,P35,0)+IF(BM47=O36,P36,0)+IF(BM47=O37,P37,0)+IF(BM47=O38,P38,0)+IF(BM47=O39,P39,0)+IF(BM47=O40,P40,0)+BO47</f>
        <v>35</v>
      </c>
      <c r="BO47" s="98">
        <f>IF(BM47=O41,P41,0)+IF(BM47=O42,P42,0)+IF(BM47=O43,P43,0)+IF(BM47=O44,P44,0)+IF(BM47=O45,P45,0)+IF(BM47=O46,P46,0)+IF(BM47=O47,P47,0)+IF(BM47=O48,P48,0)+IF(BM47=O49,P49,0)+IF(BM47=O50,P50,0)+IF(BM47=O52,P52,0)+IF(BM47=O53,P53,0)+IF(BM47=O54,P54,0)+IF(BM47=O55,P55,0)+IF(BM47=O56,P56,0)+IF(BM47=O57,P57,0)+IF(BM47=O58,P58,0)+IF(BM47=O59,P59,0)+IF(BM47=O60,P60,0)+IF(BM47=O61,P61,0)+IF(BM47=O62,P62,0)+IF(BM47=O63,P63,0)+IF(BM47=O64,P64,0)+IF(BM47=O65,P65,0)+IF(BM47=O66,P66,0)+IF(BM47=O67,P67,0)+IF(BM47=O68,P68,0)+IF(BM47=O69,P69,0)+IF(BM47=O70,P70,0)+IF(BM47=O71,P71,0)</f>
        <v>35</v>
      </c>
      <c r="BP47" s="98">
        <f>[2]DB!DF47</f>
        <v>0</v>
      </c>
      <c r="BQ47" s="98">
        <f>IF(BM47=O10,R10,0)+IF(BM47=O11,R11,0)+IF(BM47=O12,R12,0)+IF(BM47=O13,R13,0)+IF(BM47=O14,R14,0)+IF(BM47=O15,R15,0)+IF(BM47=O16,R16,0)+IF(BM47=O17,R17,0)+IF(BM47=O18,R18,0)+IF(BM47=O19,R19,0)+IF(BM47=O20,R20,0)+IF(BM47=O21,R21,0)+IF(BM47=O22,R22,0)+IF(BM47=O23,R23,0)+IF(BM47=O24,R24,0)+IF(BM47=O25,R25,0)+IF(BM47=O26,R26,0)+IF(BM47=O27,R27,0)+IF(BM47=O28,R28,0)+IF(BM47=O29,R29,0)+IF(BM47=O31,R31,0)+IF(BM47=O32,R32,0)+IF(BM47=O33,R33,0)+IF(BM47=O34,R34,0)+IF(BM47=O35,R35,0)+IF(BM47=O36,R36,0)+IF(BM47=O37,R37,0)+IF(BM47=O38,R38,0)+IF(BM47=O39,R39,0)+IF(BM47=O40,R40,0)+BR47</f>
        <v>0</v>
      </c>
      <c r="BR47" s="98">
        <f>IF(BM47=O41,R41,0)+IF(BM47=O42,R42,0)+IF(BM47=O43,R43,0)+IF(BM47=O44,R44,0)+IF(BM47=O45,R45,0)+IF(BM47=O46,R46,0)+IF(BM47=O47,R47,0)+IF(BM47=O48,R48,0)+IF(BM47=O49,R49,0)+IF(BM47=O50,R50,0)+IF(BM47=O52,R52,0)+IF(BM47=O53,R53,0)+IF(BM47=O54,R54,0)+IF(BM47=O55,R55,0)+IF(BM47=O56,R56,0)+IF(BM47=O57,R57,0)+IF(BM47=O58,R58,0)+IF(BM47=O59,R59,0)+IF(BM47=O60,R60,0)+IF(BM47=O61,R61,0)+IF(BM47=O62,R62,0)+IF(BM47=O63,R63,0)+IF(BM47=O64,R64,0)+IF(BM47=O65,R65,0)+IF(BM47=O66,R66,0)+IF(BM47=O67,R67,0)+IF(BM47=O68,R68,0)+IF(BM47=O69,R69,0)+IF(BM47=O70,R70,0)+IF(BM47=O71,R71,0)</f>
        <v>0</v>
      </c>
      <c r="BS47" s="98">
        <v>0</v>
      </c>
      <c r="BT47" s="98">
        <f>IF(BM47=O10,T10,0)+IF(BM47=O11,T11,0)+IF(BM47=O12,T12,0)+IF(BM47=O13,T13,0)+IF(BM47=O14,T14,0)+IF(BM47=O15,T15,0)+IF(BM47=O16,T16,0)+IF(BM47=O17,T17,0)+IF(BM47=O18,T18,0)+IF(BM47=O19,T19,0)+IF(BM47=O20,T20,0)+IF(BM47=O21,T21,0)+IF(BM47=O22,T22,0)+IF(BM47=O23,T23,0)+IF(BM47=O24,T24,0)+IF(BM47=O25,T25,0)+IF(BM47=O26,T26,0)+IF(BM47=O27,T27,0)+IF(BM47=O28,T28,0)+IF(BM47=O29,T29,0)+IF(BM47=O31,T31,0)+IF(BM47=O32,T32,0)+IF(BM47=O33,T33,0)+IF(BM47=O34,T34,0)+IF(BM47=O35,T35,0)+IF(BM47=O36,T36,0)+IF(BM47=O37,T37,0)+IF(BM47=O38,T38,0)+IF(BM47=O39,T39,0)+IF(BM47=O40,T40,0)+BU47</f>
        <v>0</v>
      </c>
      <c r="BU47" s="98">
        <f>IF(BM47=O41,T41,0)+IF(BM47=O42,T42,0)+IF(BM47=O43,T43,0)+IF(BM47=O44,T44,0)+IF(BM47=O45,T45,0)+IF(BM47=O46,T46,0)+IF(BM47=O47,T47,0)+IF(BM47=O48,T48,0)+IF(BM47=O49,T49,0)+IF(BM47=O50,T50,0)+IF(BM47=O52,T52,0)+IF(BM47=O53,T53,0)+IF(BM47=O54,T54,0)+IF(BM47=O55,T55,0)+IF(BM47=O56,T56,0)+IF(BM47=O57,T57,0)+IF(BM47=O58,T58,0)+IF(BM47=O59,T59,0)+IF(BM47=O60,T60,0)+IF(BM47=O61,T61,0)+IF(BM47=O62,T62,0)+IF(BM47=O63,T63,0)+IF(BM47=O64,T64,0)+IF(BM47=O65,T65,0)+IF(BM47=O66,T66,0)+IF(BM47=O67,T67,0)+IF(BM47=O68,T68,0)+IF(BM47=O69,T69,0)+IF(BM47=O70,T70,0)+IF(BM47=O71,T71,0)</f>
        <v>0</v>
      </c>
      <c r="BV47" s="98">
        <f>[2]DB!DJ47</f>
        <v>0</v>
      </c>
      <c r="BW47" s="98" t="e">
        <f>IF(AND(BQ47=0,BT47=0),IF(BM47=O10,AY10,0)+IF(BM47=O11,AY11,0)+IF(BM47=O12,AY12,0)+IF(BM47=O13,AY13,0)+IF(BM47=O14,AY14,0)+IF(BM47=O15,AY15,0)+IF(BM47=O16,AY16,0)+IF(BM47=O17,AY17,0)+IF(BM47=O18,AY18,0)+IF(BM47=O19,AY19,0)+IF(BM47=O20,AY20,0)+IF(BM47=O21,AY21,0)+IF(BM47=O22,AY22,0)+IF(BM47=O23,AY23,0)+IF(BM47=O24,AY24,0)+IF(BM47=O25,AY25,0)+IF(BM47=O26,AY26,0)+IF(BM47=O27,AY27,0)+IF(BM47=O28,AY28,0)+IF(BM47=O29,AY29,0)+IF(BM47=O31,AY31,0)+IF(BM47=O32,AY32,0)+IF(BM47=O33,AY33,0)+IF(BM47=O34,AY34,0)+IF(BM47=O35,AY35,0)+IF(BM47=O36,AY36,0)+IF(BM47=O37,AY37,0)+IF(BM47=O38,AY38,0)+IF(BM47=O39,AY39,0)+IF(BM47=O40,AY40,0)+BX47,0)</f>
        <v>#VALUE!</v>
      </c>
      <c r="BX47" s="98" t="e">
        <f>IF(BM47=O41,AY41,0)+IF(BM47=O42,AY42,0)+IF(BM47=O43,AY43,0)+IF(BM47=O44,AY44,0)+IF(BM47=O45,AY45,0)+IF(BM47=O46,AY46,0)+IF(BM47=O47,AY47,0)+IF(BM47=O48,AY48,0)+IF(BM47=O49,AY49,0)+IF(BM47=O50,AY50,0)+IF(BM47=O52,AY52,0)+IF(BM47=O53,AY53,0)+IF(BM47=O54,AY54,0)+IF(BM47=O55,AY55,0)+IF(BM47=O56,AY56,0)+IF(BM47=O57,AY57,0)+IF(BM47=O58,AY58,0)+IF(BM47=O59,AY59,0)+IF(BM47=O60,AY60,0)+IF(BM47=O61,AY61,0)+IF(BM47=O62,AY62,0)+IF(BM47=O63,AY63,0)+IF(BM47=O64,AY64,0)+IF(BM47=O65,AY65,0)+IF(BM47=O66,AY66,0)+IF(BM47=O67,AY67,0)+IF(BM47=O68,AY68,0)+IF(BM47=O69,AY69,0)+IF(BM47=O70,AY70,0)+IF(BM47=O71,AY71,0)</f>
        <v>#VALUE!</v>
      </c>
      <c r="BY47" s="98">
        <f>[2]DB!DL47</f>
        <v>0</v>
      </c>
      <c r="BZ47" s="98" t="e">
        <f t="shared" si="25"/>
        <v>#VALUE!</v>
      </c>
      <c r="CA47" s="98">
        <f>[2]DB!DN47</f>
        <v>1</v>
      </c>
      <c r="CB47" s="98" t="e">
        <f t="shared" si="26"/>
        <v>#VALUE!</v>
      </c>
      <c r="CC47" s="98">
        <f>[2]DB!DP47</f>
        <v>0</v>
      </c>
      <c r="CD47" s="98" t="e">
        <f t="shared" si="27"/>
        <v>#VALUE!</v>
      </c>
      <c r="CE47" s="98">
        <f>[2]DB!DR47</f>
        <v>0</v>
      </c>
      <c r="CF47" s="98" t="e">
        <f t="shared" si="28"/>
        <v>#VALUE!</v>
      </c>
      <c r="CG47" s="98">
        <f>[2]DB!DT47</f>
        <v>0</v>
      </c>
      <c r="CH47" s="98" t="e">
        <f t="shared" si="29"/>
        <v>#VALUE!</v>
      </c>
      <c r="CI47" s="98">
        <f>[2]DB!DV47</f>
        <v>5</v>
      </c>
      <c r="CJ47" s="98" t="e">
        <f t="shared" si="17"/>
        <v>#VALUE!</v>
      </c>
      <c r="CK47" s="98" t="e">
        <f t="shared" si="18"/>
        <v>#VALUE!</v>
      </c>
      <c r="CL47" s="98" t="e">
        <f>RANK(CJ47,CJ10:CJ69,0)</f>
        <v>#VALUE!</v>
      </c>
      <c r="CM47" s="98" t="e">
        <f>IF(AND(CL47=CL10,CK47&lt;CK10),1,0)+IF(AND(CL47=CL11,CK47&lt;CK11),1,0)+IF(AND(CL47=CL12,CK47&lt;CK12),1,0)+IF(AND(CL47=CL13,CK47&lt;CK13),1,0)+IF(AND(CL47=CL14,CK47&lt;CK14),1,0)+IF(AND(CL47=CL15,CK47&lt;CK15),1,0)+IF(AND(CL47=CL16,CK47&lt;CK16),1,0)+IF(AND(CL47=CL17,CK47&lt;CK17),1,0)+IF(AND(CL47=CL18,CK47&lt;CK18),1,0)+IF(AND(CL47=CL19,CK47&lt;CK19),1,0)+IF(AND(CL47=CL20,CK47&lt;CK20),1,0)+IF(AND(CL47=CL21,CK47&lt;CK21),1,0)+IF(AND(CL47=CL22,CK47&lt;CK22),1,0)+IF(AND(CL47=CL23,CK47&lt;CK23),1,0)+IF(AND(CL47=CL24,CK47&lt;CK24),1,0)+IF(AND(CL47=CL25,CK47&lt;CK25),1,0)+IF(AND(CL47=CL26,CK47&lt;CK26),1,0)+IF(AND(CL47=CL27,CK47&lt;CK27),1,0)+IF(AND(CL47=CL28,CK47&lt;CK28),1,0)+IF(AND(CL47=CL29,CK47&lt;CK29),1,0)+CN47+CO47</f>
        <v>#VALUE!</v>
      </c>
      <c r="CN47" s="98" t="e">
        <f>IF(AND(CL47=CL30,CK47&lt;CK30),1,0)+IF(AND(CL47=CL31,CK47&lt;CK31),1,0)+IF(AND(CL47=CL32,CK47&lt;CK32),1,0)+IF(AND(CL47=CL33,CK47&lt;CK33),1,0)+IF(AND(CL47=CL34,CK47&lt;CK34),1,0)+IF(AND(CL47=CL35,CK47&lt;CK35),1,0)+IF(AND(CL47=CL36,CK47&lt;CK36),1,0)+IF(AND(CL47=CL37,CK47&lt;CK37),1,0)+IF(AND(CL47=CL38,CK47&lt;CK38),1,0)+IF(AND(CL47=CL39,CK47&lt;CK39),1,0)+IF(AND(CL47=CL40,CK47&lt;CK40),1,0)+IF(AND(CL47=CL41,CK47&lt;CK41),1,0)+IF(AND(CL47=CL42,CK47&lt;CK42),1,0)+IF(AND(CL47=CL43,CK47&lt;CK43),1,0)+IF(AND(CL47=CL44,CK47&lt;CK44),1,0)+IF(AND(CL47=CL45,CK47&lt;CK45),1,0)+IF(AND(CL47=CL46,CK47&lt;CK46),1,0)+IF(AND(CL47=CL47,CK47&lt;CK47),1,0)+IF(AND(CL47=CL48,CK47&lt;CK48),1,0)+IF(AND(CL47=CL49,CK47&lt;CK49),1,0)</f>
        <v>#VALUE!</v>
      </c>
      <c r="CO47" s="98" t="e">
        <f>IF(AND(CL47=CL50,CK47&lt;CK50),1,0)+IF(AND(CL47=CL51,CK47&lt;CK51),1,0)+IF(AND(CL47=CL52,CK47&lt;CK52),1,0)+IF(AND(CL47=CL53,CK47&lt;CK53),1,0)+IF(AND(CL47=CL54,CK47&lt;CK54),1,0)+IF(AND(CL47=CL55,CK47&lt;CK55),1,0)+IF(AND(CL47=CL56,CK47&lt;CK56),1,0)+IF(AND(CL47=CL57,CK47&lt;CK57),1,0)+IF(AND(CL47=CL58,CK47&lt;CK58),1,0)+IF(AND(CL47=CL59,CK47&lt;CK59),1,0)+IF(AND(CL47=CL60,CK47&lt;CK60),1,0)+IF(AND(CL47=CL61,CK47&lt;CK61),1,0)+IF(AND(CL47=CL62,CK47&lt;CK62),1,0)+IF(AND(CL47=CL63,CK47&lt;CK63),1,0)+IF(AND(CL47=CL64,CK47&lt;CK64),1,0)+IF(AND(CL47=CL65,CK47&lt;CK65),1,0)+IF(AND(CL47=CL66,CK47&lt;CK66),1,0)+IF(AND(CL47=CL67,CK47&lt;CK67),1,0)+IF(AND(CL47=CL68,CK47&lt;CK68),1,0)+IF(AND(CL47=CL69,CK47&lt;CK69),1,0)</f>
        <v>#VALUE!</v>
      </c>
      <c r="CP47" s="98">
        <f>[2]DB!CV47</f>
        <v>37</v>
      </c>
      <c r="CQ47" s="98" t="e">
        <f t="shared" si="30"/>
        <v>#VALUE!</v>
      </c>
      <c r="CR47" s="98" t="e">
        <f t="shared" si="19"/>
        <v>#VALUE!</v>
      </c>
      <c r="CS47" s="98" t="e">
        <f>IF(AND(CQ47=CQ10,BN47&gt;BN10),1,0)+IF(AND(CQ47=CQ11,BN47&gt;BN11),1,0)+IF(AND(CQ47=CQ12,BN47&gt;BN12),1,0)+IF(AND(CQ47=CQ13,BN47&gt;BN13),1,0)+IF(AND(CQ47=CQ14,BN47&gt;BN14),1,0)+IF(AND(CQ47=CQ15,BN47&gt;BN15),1,0)+IF(AND(CQ47=CQ16,BN47&gt;BN16),1,0)+IF(AND(CQ47=CQ17,BN47&gt;BN17),1,0)+IF(AND(CQ47=CQ18,BN47&gt;BN18),1,0)+IF(AND(CQ47=CQ19,BN47&gt;BN19),1,0)+IF(AND(CQ47=CQ20,BN47&gt;BN20),1,0)+IF(AND(CQ47=CQ21,BN47&gt;BN21),1,0)+IF(AND(CQ47=CQ22,BN47&gt;BN22),1,0)+IF(AND(CQ47=CQ23,BN47&gt;BN23),1,0)+IF(AND(CQ47=CQ24,BN47&gt;BN24),1,0)+IF(AND(CQ47=CQ25,BN47&gt;BN25),1,0)+IF(AND(CQ47=CQ26,BN47&gt;BN26),1,0)+IF(AND(CQ47=CQ27,BN47&gt;BN27),1,0)+IF(AND(CQ47=CQ28,BN47&gt;BN28),1,0)+IF(AND(CQ47=CQ29,BN47&gt;BN29),1,0)+CT47+CU47</f>
        <v>#VALUE!</v>
      </c>
      <c r="CT47" s="98" t="e">
        <f>IF(AND(CQ47=CQ30,BN47&gt;BN30),1,0)+IF(AND(CQ47=CQ31,BN47&gt;BN31),1,0)+IF(AND(CQ47=CQ32,BN47&gt;BN32),1,0)+IF(AND(CQ47=CQ33,BN47&gt;BN33),1,0)+IF(AND(CQ47=CQ34,BN47&gt;BN34),1,0)+IF(AND(CQ47=CQ35,BN47&gt;BN35),1,0)+IF(AND(CQ47=CQ36,BN47&gt;BN36),1,0)+IF(AND(CQ47=CQ37,BN47&gt;BN37),1,0)+IF(AND(CQ47=CQ38,BN47&gt;BN38),1,0)+IF(AND(CQ47=CQ39,BN47&gt;BN39),1,0)+IF(AND(CQ47=CQ40,BN47&gt;BN40),1,0)+IF(AND(CQ47=CQ41,BN47&gt;BN41),1,0)+IF(AND(CQ47=CQ42,BN47&gt;BN42),1,0)+IF(AND(CQ47=CQ43,BN47&gt;BN43),1,0)+IF(AND(CQ47=CQ44,BN47&gt;BN44),1,0)+IF(AND(CQ47=CQ45,BN47&gt;BN45),1,0)+IF(AND(CQ47=CQ46,BN47&gt;BN46),1,0)+IF(AND(CQ47=CQ47,BN47&gt;BN47),1,0)+IF(AND(CQ47=CQ48,BN47&gt;BN48),1,0)+IF(AND(CQ47=CQ49,BN47&gt;BN49),1,0)</f>
        <v>#VALUE!</v>
      </c>
      <c r="CU47" s="99" t="e">
        <f>IF(AND(CQ47=CQ50,BN47&gt;BN50),1,0)+IF(AND(CQ47=CQ51,BN47&gt;BN51),1,0)+IF(AND(CQ47=CQ52,BN47&gt;BN52),1,0)+IF(AND(CQ47=CQ53,BN47&gt;BN53),1,0)+IF(AND(CQ47=CQ54,BN47&gt;BN54),1,0)+IF(AND(CQ47=CQ55,BN47&gt;BN55),1,0)+IF(AND(CQ47=CQ56,BN47&gt;BN56),1,0)+IF(AND(CQ47=CQ57,BN47&gt;BN57),1,0)+IF(AND(CQ47=CQ58,BN47&gt;BN58),1,0)+IF(AND(CQ47=CQ59,BN47&gt;BN59),1,0)+IF(AND(CQ47=CQ60,BN47&gt;BN60),1,0)+IF(AND(CQ47=CQ61,BN47&gt;BN61),1,0)+IF(AND(CQ47=CQ62,BN47&gt;BN62),1,0)+IF(AND(CQ47=CQ63,BN47&gt;BN63),1,0)+IF(AND(CQ47=CQ64,BN47&gt;BN64),1,0)+IF(AND(CQ47=CQ65,BN47&gt;BN65),1,0)+IF(AND(CQ47=CQ66,BN47&gt;BN66),1,0)+IF(AND(CQ47=CQ67,BN47&gt;BN67),1,0)+IF(AND(CQ47=CQ68,BN47&gt;BN68),1,0)+IF(AND(CQ47=CQ69,BN47&gt;BN69),1,0)</f>
        <v>#VALUE!</v>
      </c>
      <c r="CV47" s="100" t="e">
        <f>IF(CR10=38,CQ10,0)+IF(CR11=38,CQ11,0)+IF(CR12=38,CQ12,0)+IF(CR13=38,CQ13,0)+IF(CR14=38,CQ14,0)+IF(CR15=38,CQ15,0)+IF(CR16=38,CQ16,0)+IF(CR17=38,CQ17,0)+IF(CR18=38,CQ18,0)+IF(CR19=38,CQ19,0)+IF(CR20=38,CQ20,0)+IF(CR21=38,CQ21,0)+IF(CR22=38,CQ22,0)+IF(CR23=38,CQ23,0)+IF(CR24=38,CQ24,0)+IF(CR25=38,CQ25,0)+IF(CR26=38,CQ26,0)+IF(CR27=38,CQ27,0)+IF(CR28=38,CQ28,0)+IF(CR29=38,CQ29,0)+IF(CR30=38,CQ30,0)+IF(CR31=38,CQ31,0)+IF(CR32=38,CQ32,0)+IF(CR33=38,CQ33,0)+IF(CR34=38,CQ34,0)+IF(CR35=38,CQ35,0)+IF(CR36=38,CQ36,0)+IF(CR37=38,CQ37,0)+IF(CR38=38,CQ38,0)+IF(CR39=38,CQ39,0)+CW47</f>
        <v>#VALUE!</v>
      </c>
      <c r="CW47" s="98" t="e">
        <f>IF(CR40=38,CQ40,0)+IF(CR41=38,CQ41,0)+IF(CR42=38,CQ42,0)+IF(CR43=38,CQ43,0)+IF(CR44=38,CQ44,0)+IF(CR45=38,CQ45,0)+IF(CR46=38,CQ46,0)+IF(CR47=38,CQ47,0)+IF(CR48=38,CQ48,0)+IF(CR49=38,CQ49,0)+IF(CR50=38,CQ50,0)+IF(CR51=38,CQ51,0)+IF(CR52=38,CQ52,0)+IF(CR53=38,CQ53,0)+IF(CR54=38,CQ54,0)+IF(CR55=38,CQ55,0)+IF(CR56=38,CQ56,0)+IF(CR57=38,CQ57,0)+IF(CR58=38,CQ58,0)+IF(CR59=38,CQ59,0)+IF(CR60=38,CQ60,0)+IF(CR61=38,CQ61,0)+IF(CR62=38,CQ62,0)+IF(CR63=38,CQ63,0)+IF(CR64=38,CQ64,0)+IF(CR65=38,CQ65,0)+IF(CR66=38,CQ66,0)+IF(CR67=38,CQ67,0)+IF(CR68=38,CQ68,0)+IF(CR69=38,CQ69,0)</f>
        <v>#VALUE!</v>
      </c>
      <c r="CX47" s="98" t="e">
        <f>IF(CR10=38,BM10,IF(CR11=38,BM11,IF(CR12=38,BM12,IF(CR13=38,BM13,IF(CR14=38,BM14,IF(CR15=38,BM15,IF(CR16=38,BM16,IF(CR17=38,BM17,CY47))))))))</f>
        <v>#VALUE!</v>
      </c>
      <c r="CY47" s="98" t="e">
        <f>IF(CR18=38,BM18,IF(CR19=38,BM19,IF(CR20=38,BM20,IF(CR21=38,BM21,IF(CR22=38,BM22,IF(CR23=38,BM23,IF(CR24=38,BM24,IF(CR25=38,BM25,CZ47))))))))</f>
        <v>#VALUE!</v>
      </c>
      <c r="CZ47" s="98" t="e">
        <f>IF(CR26=38,BM26,IF(CR27=38,BM27,IF(CR28=38,BM28,IF(CR29=38,BM29,IF(CR30=38,BM30,IF(CR31=38,BM31,IF(CR32=38,BM32,IF(CR33=38,BM33,DA47))))))))</f>
        <v>#VALUE!</v>
      </c>
      <c r="DA47" s="98" t="e">
        <f>IF(CR34=38,BM34,IF(CR35=38,BM35,IF(CR36=38,BM36,IF(CR37=38,BM37,IF(CR38=38,BM38,IF(CR39=38,BM39,IF(CR40=38,BM40,IF(CR41=38,BM41,DB47))))))))</f>
        <v>#VALUE!</v>
      </c>
      <c r="DB47" s="98" t="e">
        <f>IF(CR42=38,BM42,IF(CR43=38,BM43,IF(CR44=38,BM44,IF(CR45=38,BM45,IF(CR46=38,BM46,IF(CR47=38,BM47,IF(CR48=38,BM48,IF(CR49=38,BM49,DC47))))))))</f>
        <v>#VALUE!</v>
      </c>
      <c r="DC47" s="98" t="e">
        <f>IF(CR50=38,BM50,IF(CR51=38,BM51,IF(CR52=38,BM52,IF(CR53=38,BM53,IF(CR54=38,BM54,IF(CR55=38,BM55,IF(CR56=38,BM56,IF(CR57=38,BM57,DD47))))))))</f>
        <v>#VALUE!</v>
      </c>
      <c r="DD47" s="98" t="e">
        <f>IF(CR58=38,BM58,IF(CR59=38,BM59,IF(CR60=38,BM60,IF(CR61=38,BM61,IF(CR62=38,BM62,IF(CR63=38,BM63,IF(CR64=38,BM64,IF(CR65=38,BM65,DE47))))))))</f>
        <v>#VALUE!</v>
      </c>
      <c r="DE47" s="98" t="e">
        <f>IF(CR66=38,BM66,IF(CR67=38,BM67,IF(CR68=38,BM68,BM69)))</f>
        <v>#VALUE!</v>
      </c>
      <c r="DF47" s="98" t="e">
        <f>IF(CR10=38,BQ10,0)+IF(CR11=38,BQ11,0)+IF(CR12=38,BQ12,0)+IF(CR13=38,BQ13,0)+IF(CR14=38,BQ14,0)+IF(CR15=38,BQ15,0)+IF(CR16=38,BQ16,0)+IF(CR17=38,BQ17,0)+IF(CR18=38,BQ18,0)+IF(CR19=38,BQ19,0)+IF(CR20=38,BQ20,0)+IF(CR21=38,BQ21,0)+IF(CR22=38,BQ22,0)+IF(CR23=38,BQ23,0)+IF(CR24=38,BQ24,0)+IF(CR25=38,BQ25,0)+IF(CR26=38,BQ26,0)+IF(CR27=38,BQ27,0)+IF(CR28=38,BQ28,0)+IF(CR29=38,BQ29,0)+IF(CR30=38,BQ30,0)+IF(CR31=38,BQ31,0)+IF(CR32=38,BQ32,0)+IF(CR33=38,BQ33,0)+IF(CR34=38,BQ34,0)+IF(CR35=38,BQ35,0)+IF(CR36=38,BQ36,0)+IF(CR37=38,BQ37,0)+IF(CR38=38,BQ38,0)+IF(CR39=38,BQ39,0)+DG47</f>
        <v>#VALUE!</v>
      </c>
      <c r="DG47" s="98" t="e">
        <f>IF(CR40=38,BQ40,0)+IF(CR41=38,BQ41,0)+IF(CR42=38,BQ42,0)+IF(CR43=38,BQ43,0)+IF(CR44=38,BQ44,0)+IF(CR45=38,BQ45,0)+IF(CR46=38,BQ46,0)+IF(CR47=38,BQ47,0)+IF(CR48=38,BQ48,0)+IF(CR49=38,BQ49,0)+IF(CR50=38,BQ50,0)+IF(CR51=38,BQ51,0)+IF(CR52=38,BQ52,0)+IF(CR53=38,BQ53,0)+IF(CR54=38,BQ54,0)+IF(CR55=38,BQ55,0)+IF(CR56=38,BQ56,0)+IF(CR57=38,BQ57,0)+IF(CR58=38,BQ58,0)+IF(CR59=38,BQ59,0)+IF(CR60=38,BQ60,0)+IF(CR61=38,BQ61,0)+IF(CR62=38,BQ62,0)+IF(CR63=38,BQ63,0)+IF(CR64=38,BQ64,0)+IF(CR65=38,BQ65,0)+IF(CR66=38,BQ66,0)+IF(CR67=38,BQ67,0)+IF(CR68=38,BQ68,0)+IF(CR69=38,BQ69,0)</f>
        <v>#VALUE!</v>
      </c>
      <c r="DH47" s="98" t="e">
        <f>IF(CR10=38,BT10,0)+IF(CR11=38,BT11,0)+IF(CR12=38,BT12,0)+IF(CR13=38,BT13,0)+IF(CR14=38,BT14,0)+IF(CR15=38,BT15,0)+IF(CR16=38,BT16,0)+IF(CR17=38,BT17,0)+IF(CR18=38,BT18,0)+IF(CR19=38,BT19,0)+IF(CR20=38,BT20,0)+IF(CR21=38,BT21,0)+IF(CR22=38,BT22,0)+IF(CR23=38,BT23,0)+IF(CR24=38,BT24,0)+IF(CR25=38,BT25,0)+IF(CR26=38,BT26,0)+IF(CR27=38,BT27,0)+IF(CR28=38,BT28,0)+IF(CR29=38,BT29,0)+IF(CR30=38,BT30,0)+IF(CR31=38,BT31,0)+IF(CR32=38,BT32,0)+IF(CR33=38,BT33,0)+IF(CR34=38,BT34,0)+IF(CR35=38,BT35,0)+IF(CR36=38,BT36,0)+IF(CR37=38,BT37,0)+IF(CR38=38,BT38,0)+IF(CR39=38,BT39,0)+DI47</f>
        <v>#VALUE!</v>
      </c>
      <c r="DI47" s="98" t="e">
        <f>IF(CR40=38,BT40,0)+IF(CR41=38,BT41,0)+IF(CR42=38,BT42,0)+IF(CR43=38,BT43,0)+IF(CR44=38,BT44,0)+IF(CR45=38,BT45,0)+IF(CR46=38,BT46,0)+IF(CR47=38,BT47,0)+IF(CR48=38,BT48,0)+IF(CR49=38,BT49,0)+IF(CR50=38,BT50,0)+IF(CR51=38,BT51,0)+IF(CR52=38,BT52,0)+IF(CR53=38,BT53,0)+IF(CR54=38,BT54,0)+IF(CR55=38,BT55,0)+IF(CR56=38,BT56,0)+IF(CR57=38,BT57,0)+IF(CR58=38,BT58,0)+IF(CR59=38,BT59,0)+IF(CR60=38,BT60,0)+IF(CR61=38,BT61,0)+IF(CR62=38,BT62,0)+IF(CR63=38,BT63,0)+IF(CR64=38,BT64,0)+IF(CR65=38,BT65,0)+IF(CR66=38,BT66,0)+IF(CR67=38,BT67,0)+IF(CR68=38,BT68,0)+IF(CR69=38,BT69,0)</f>
        <v>#VALUE!</v>
      </c>
      <c r="DJ47" s="98" t="e">
        <f>IF(CR10=38,BW10,0)+IF(CR11=38,BW11,0)+IF(CR12=38,BW12,0)+IF(CR13=38,BW13,0)+IF(CR14=38,BW14,0)+IF(CR15=38,BW15,0)+IF(CR16=38,BW16,0)+IF(CR17=38,BW17,0)+IF(CR18=38,BW18,0)+IF(CR19=38,BW19,0)+IF(CR20=38,BW20,0)+IF(CR21=38,BW21,0)+IF(CR22=38,BW22,0)+IF(CR23=38,BW23,0)+IF(CR24=38,BW24,0)+IF(CR25=38,BW25,0)+IF(CR26=38,BW26,0)+IF(CR27=38,BW27,0)+IF(CR28=38,BW28,0)+IF(CR29=38,BW29,0)+IF(CR30=38,BW30,0)+IF(CR31=38,BW31,0)+IF(CR32=38,BW32,0)+IF(CR33=38,BW33,0)+IF(CR34=38,BW34,0)+IF(CR35=38,BW35,0)+IF(CR36=38,BW36,0)+IF(CR37=38,BW37,0)+IF(CR38=38,BW38,0)+IF(CR39=38,BW39,0)+DK47</f>
        <v>#VALUE!</v>
      </c>
      <c r="DK47" s="98" t="e">
        <f>IF(CR40=38,BW40,0)+IF(CR41=38,BW41,0)+IF(CR42=38,BW42,0)+IF(CR43=38,BW43,0)+IF(CR44=38,BW44,0)+IF(CR45=38,BW45,0)+IF(CR46=38,BW46,0)+IF(CR47=38,BW47,0)+IF(CR48=38,BW48,0)+IF(CR49=38,BW49,0)+IF(CR50=38,BW50,0)+IF(CR51=38,BW51,0)+IF(CR52=38,BW52,0)+IF(CR53=38,BW53,0)+IF(CR54=38,BW54,0)+IF(CR55=38,BW55,0)+IF(CR56=38,BW56,0)+IF(CR57=38,BW57,0)+IF(CR58=38,BW58,0)+IF(CR59=38,BW59,0)+IF(CR60=38,BW60,0)+IF(CR61=38,BW61,0)+IF(CR62=38,BW62,0)+IF(CR63=38,BW63,0)+IF(CR64=38,BW64,0)+IF(CR65=38,BW65,0)+IF(CR66=38,BW66,0)+IF(CR67=38,BW67,0)+IF(CR68=38,BW68,0)+IF(CR69=38,BW69,0)</f>
        <v>#VALUE!</v>
      </c>
      <c r="DL47" s="98" t="e">
        <f>IF(CR10=38,BZ10,0)+IF(CR11=38,BZ11,0)+IF(CR12=38,BZ12,0)+IF(CR13=38,BZ13,0)+IF(CR14=38,BZ14,0)+IF(CR15=38,BZ15,0)+IF(CR16=38,BZ16,0)+IF(CR17=38,BZ17,0)+IF(CR18=38,BZ18,0)+IF(CR19=38,BZ19,0)+IF(CR20=38,BZ20,0)+IF(CR21=38,BZ21,0)+IF(CR22=38,BZ22,0)+IF(CR23=38,BZ23,0)+IF(CR24=38,BZ24,0)+IF(CR25=38,BZ25,0)+IF(CR26=38,BZ26,0)+IF(CR27=38,BZ27,0)+IF(CR28=38,BZ28,0)+IF(CR29=38,BZ29,0)+IF(CR30=38,BZ30,0)+IF(CR31=38,BZ31,0)+IF(CR32=38,BZ32,0)+IF(CR33=38,BZ33,0)+IF(CR34=38,BZ34,0)+IF(CR35=38,BZ35,0)+IF(CR36=38,BZ36,0)+IF(CR37=38,BZ37,0)+IF(CR38=38,BZ38,0)+IF(CR39=38,BZ39,0)+DM47</f>
        <v>#VALUE!</v>
      </c>
      <c r="DM47" s="98" t="e">
        <f>IF(CR40=38,BZ40,0)+IF(CR41=38,BZ41,0)+IF(CR42=38,BZ42,0)+IF(CR43=38,BZ43,0)+IF(CR44=38,BZ44,0)+IF(CR45=38,BZ45,0)+IF(CR46=38,BZ46,0)+IF(CR47=38,BZ47,0)+IF(CR48=38,BZ48,0)+IF(CR49=38,BZ49,0)+IF(CR50=38,BZ50,0)+IF(CR51=38,BZ51,0)+IF(CR52=38,BZ52,0)+IF(CR53=38,BZ53,0)+IF(CR54=38,BZ54,0)+IF(CR55=38,BZ55,0)+IF(CR56=38,BZ56,0)+IF(CR57=38,BZ57,0)+IF(CR58=38,BZ58,0)+IF(CR59=38,BZ59,0)+IF(CR60=38,BZ60,0)+IF(CR61=38,BZ61,0)+IF(CR62=38,BZ62,0)+IF(CR63=38,BZ63,0)+IF(CR64=38,BZ64,0)+IF(CR65=38,BZ65,0)+IF(CR66=38,BZ66,0)+IF(CR67=38,BZ67,0)+IF(CR68=38,BZ68,0)+IF(CR69=38,BZ69,0)</f>
        <v>#VALUE!</v>
      </c>
      <c r="DN47" s="98" t="e">
        <f>IF(CR10=38,CB10,0)+IF(CR11=38,CB11,0)+IF(CR12=38,CB12,0)+IF(CR13=38,CB13,0)+IF(CR14=38,CB14,0)+IF(CR15=38,CB15,0)+IF(CR16=38,CB16,0)+IF(CR17=38,CB17,0)+IF(CR18=38,CB18,0)+IF(CR19=38,CB19,0)+IF(CR20=38,CB20,0)+IF(CR21=38,CB21,0)+IF(CR22=38,CB22,0)+IF(CR23=38,CB23,0)+IF(CR24=38,CB24,0)+IF(CR25=38,CB25,0)+IF(CR26=38,CB26,0)+IF(CR27=38,CB27,0)+IF(CR28=38,CB28,0)+IF(CR29=38,CB29,0)+IF(CR30=38,CB30,0)+IF(CR31=38,CB31,0)+IF(CR32=38,CB32,0)+IF(CR33=38,CB33,0)+IF(CR34=38,CB34,0)+IF(CR35=38,CB35,0)+IF(CR36=38,CB36,0)+IF(CR37=38,CB37,0)+IF(CR38=38,CB38,0)+IF(CR39=38,CB39,0)+DO47</f>
        <v>#VALUE!</v>
      </c>
      <c r="DO47" s="98" t="e">
        <f>IF(CR40=38,CB40,0)+IF(CR41=38,CB41,0)+IF(CR42=38,CB42,0)+IF(CR43=38,CB43,0)+IF(CR44=38,CB44,0)+IF(CR45=38,CB45,0)+IF(CR46=38,CB46,0)+IF(CR47=38,CB47,0)+IF(CR48=38,CB48,0)+IF(CR49=38,CB49,0)+IF(CR50=38,CB50,0)+IF(CR51=38,CB51,0)+IF(CR52=38,CB52,0)+IF(CR53=38,CB53,0)+IF(CR54=38,CB54,0)+IF(CR55=38,CB55,0)+IF(CR56=38,CB56,0)+IF(CR57=38,CB57,0)+IF(CR58=38,CB58,0)+IF(CR59=38,CB59,0)+IF(CR60=38,CB60,0)+IF(CR61=38,CB61,0)+IF(CR62=38,CB62,0)+IF(CR63=38,CB63,0)+IF(CR64=38,CB64,0)+IF(CR65=38,CB65,0)+IF(CR66=38,CB66,0)+IF(CR67=38,CB67,0)+IF(CR68=38,CB68,0)+IF(CR69=38,CB69,0)</f>
        <v>#VALUE!</v>
      </c>
      <c r="DP47" s="98" t="e">
        <f>IF(CR10=38,CD10,0)+IF(CR11=38,CD11,0)+IF(CR12=38,CD12,0)+IF(CR13=38,CD13,0)+IF(CR14=38,CD14,0)+IF(CR15=38,CD15,0)+IF(CR16=38,CD16,0)+IF(CR17=38,CD17,0)+IF(CR18=38,CD18,0)+IF(CR19=38,CD19,0)+IF(CR20=38,CD20,0)+IF(CR21=38,CD21,0)+IF(CR22=38,CD22,0)+IF(CR23=38,CD23,0)+IF(CR24=38,CD24,0)+IF(CR25=38,CD25,0)+IF(CR26=38,CD26,0)+IF(CR27=38,CD27,0)+IF(CR28=38,CD28,0)+IF(CR29=38,CD29,0)+IF(CR30=38,CD30,0)+IF(CR31=38,CD31,0)+IF(CR32=38,CD32,0)+IF(CR33=38,CD33,0)+IF(CR34=38,CD34,0)+IF(CR35=38,CD35,0)+IF(CR36=38,CD36,0)+IF(CR37=38,CD37,0)+IF(CR38=38,CD38,0)+IF(CR39=38,CD39,0)+DQ47</f>
        <v>#VALUE!</v>
      </c>
      <c r="DQ47" s="98" t="e">
        <f>IF(CR40=38,CD40,0)+IF(CR41=38,CD41,0)+IF(CR42=38,CD42,0)+IF(CR43=38,CD43,0)+IF(CR44=38,CD44,0)+IF(CR45=38,CD45,0)+IF(CR46=38,CD46,0)+IF(CR47=38,CD47,0)+IF(CR48=38,CD48,0)+IF(CR49=38,CD49,0)+IF(CR50=38,CD50,0)+IF(CR51=38,CD51,0)+IF(CR52=38,CD52,0)+IF(CR53=38,CD53,0)+IF(CR54=38,CD54,0)+IF(CR55=38,CD55,0)+IF(CR56=38,CD56,0)+IF(CR57=38,CD57,0)+IF(CR58=38,CD58,0)+IF(CR59=38,CD59,0)+IF(CR60=38,CD60,0)+IF(CR61=38,CD61,0)+IF(CR62=38,CD62,0)+IF(CR63=38,CD63,0)+IF(CR64=38,CD64,0)+IF(CR65=38,CD65,0)+IF(CR66=38,CD66,0)+IF(CR67=38,CD67,0)+IF(CR68=38,CD68,0)+IF(CR69=38,CD69,0)</f>
        <v>#VALUE!</v>
      </c>
      <c r="DR47" s="98" t="e">
        <f>IF(CR10=38,CF10,0)+IF(CR11=38,CF11,0)+IF(CR12=38,CF12,0)+IF(CR13=38,CF13,0)+IF(CR14=38,CF14,0)+IF(CR15=38,CF15,0)+IF(CR16=38,CF16,0)+IF(CR17=38,CF17,0)+IF(CR18=38,CF18,0)+IF(CR19=38,CF19,0)+IF(CR20=38,CF20,0)+IF(CR21=38,CF21,0)+IF(CR22=38,CF22,0)+IF(CR23=38,CF23,0)+IF(CR24=38,CF24,0)+IF(CR25=38,CF25,0)+IF(CR26=38,CF26,0)+IF(CR27=38,CF27,0)+IF(CR28=38,CF28,0)+IF(CR29=38,CF29,0)+IF(CR30=38,CF30,0)+IF(CR31=38,CF31,0)+IF(CR32=38,CF32,0)+IF(CR33=38,CF33,0)+IF(CR34=38,CF34,0)+IF(CR35=38,CF35,0)+IF(CR36=38,CF36,0)+IF(CR37=38,CF37,0)+IF(CR38=38,CF38,0)+IF(CR39=38,CF39,0)+DS47</f>
        <v>#VALUE!</v>
      </c>
      <c r="DS47" s="98" t="e">
        <f>IF(CR40=38,CF40,0)+IF(CR41=38,CF41,0)+IF(CR42=38,CF42,0)+IF(CR43=38,CF43,0)+IF(CR44=38,CF44,0)+IF(CR45=38,CF45,0)+IF(CR46=38,CF46,0)+IF(CR47=38,CF47,0)+IF(CR48=38,CF48,0)+IF(CR49=38,CF49,0)+IF(CR50=38,CF50,0)+IF(CR51=38,CF51,0)+IF(CR52=38,CF52,0)+IF(CR53=38,CF53,0)+IF(CR54=38,CF54,0)+IF(CR55=38,CF55,0)+IF(CR56=38,CF56,0)+IF(CR57=38,CF57,0)+IF(CR58=38,CF58,0)+IF(CR59=38,CF59,0)+IF(CR60=38,CF60,0)+IF(CR61=38,CF61,0)+IF(CR62=38,CF62,0)+IF(CR63=38,CF63,0)+IF(CR64=38,CF64,0)+IF(CR65=38,CF65,0)+IF(CR66=38,CF66,0)+IF(CR67=38,CF67,0)+IF(CR68=38,CF68,0)+IF(CR69=38,CF69,0)</f>
        <v>#VALUE!</v>
      </c>
      <c r="DT47" s="98" t="e">
        <f>IF(CR10=38,CH10,0)+IF(CR11=38,CH11,0)+IF(CR12=38,CH12,0)+IF(CR13=38,CH13,0)+IF(CR14=38,CH14,0)+IF(CR15=38,CH15,0)+IF(CR16=38,CH16,0)+IF(CR17=38,CH17,0)+IF(CR18=38,CH18,0)+IF(CR19=38,CH19,0)+IF(CR20=38,CH20,0)+IF(CR21=38,CH21,0)+IF(CR22=38,CH22,0)+IF(CR23=38,CH23,0)+IF(CR24=38,CH24,0)+IF(CR25=38,CH25,0)+IF(CR26=38,CH26,0)+IF(CR27=38,CH27,0)+IF(CR28=38,CH28,0)+IF(CR29=38,CH29,0)+IF(CR30=38,CH30,0)+IF(CR31=38,CH31,0)+IF(CR32=38,CH32,0)+IF(CR33=38,CH33,0)+IF(CR34=38,CH34,0)+IF(CR35=38,CH35,0)+IF(CR36=38,CH36,0)+IF(CR37=38,CH37,0)+IF(CR38=38,CH38,0)+IF(CR39=38,CH39,0)+DU47</f>
        <v>#VALUE!</v>
      </c>
      <c r="DU47" s="98" t="e">
        <f>IF(CR40=38,CH40,0)+IF(CR41=38,CH41,0)+IF(CR42=38,CH42,0)+IF(CR43=38,CH43,0)+IF(CR44=38,CH44,0)+IF(CR45=38,CH45,0)+IF(CR46=38,CH46,0)+IF(CR47=38,CH47,0)+IF(CR48=38,CH48,0)+IF(CR49=38,CH49,0)+IF(CR50=38,CH50,0)+IF(CR51=38,CH51,0)+IF(CR52=38,CH52,0)+IF(CR53=38,CH53,0)+IF(CR54=38,CH54,0)+IF(CR55=38,CH55,0)+IF(CR56=38,CH56,0)+IF(CR57=38,CH57,0)+IF(CR58=38,CH58,0)+IF(CR59=38,CH59,0)+IF(CR60=38,CH60,0)+IF(CR61=38,CH61,0)+IF(CR62=38,CH62,0)+IF(CR63=38,CH63,0)+IF(CR64=38,CH64,0)+IF(CR65=38,CH65,0)+IF(CR66=38,CH66,0)+IF(CR67=38,CH67,0)+IF(CR68=38,CH68,0)+IF(CR69=38,CH69,0)</f>
        <v>#VALUE!</v>
      </c>
      <c r="DV47" s="98" t="e">
        <f>IF(CR10=38,CJ10,0)+IF(CR11=38,CJ11,0)+IF(CR12=38,CJ12,0)+IF(CR13=38,CJ13,0)+IF(CR14=38,CJ14,0)+IF(CR15=38,CJ15,0)+IF(CR16=38,CJ16,0)+IF(CR17=38,CJ17,0)+IF(CR18=38,CJ18,0)+IF(CR19=38,CJ19,0)+IF(CR20=38,CJ20,0)+IF(CR21=38,CJ21,0)+IF(CR22=38,CJ22,0)+IF(CR23=38,CJ23,0)+IF(CR24=38,CJ24,0)+IF(CR25=38,CJ25,0)+IF(CR26=38,CJ26,0)+IF(CR27=38,CJ27,0)+IF(CR28=38,CJ28,0)+IF(CR29=38,CJ29,0)+IF(CR30=38,CJ30,0)+IF(CR31=38,CJ31,0)+IF(CR32=38,CJ32,0)+IF(CR33=38,CJ33,0)+IF(CR34=38,CJ34,0)+IF(CR35=38,CJ35,0)+IF(CR36=38,CJ36,0)+IF(CR37=38,CJ37,0)+IF(CR38=38,CJ38,0)+IF(CR39=38,CJ39,0)+DW47</f>
        <v>#VALUE!</v>
      </c>
      <c r="DW47" s="99" t="e">
        <f>IF(CR40=38,CJ40,0)+IF(CR41=38,CJ41,0)+IF(CR42=38,CJ42,0)+IF(CR43=38,CJ43,0)+IF(CR44=38,CJ44,0)+IF(CR45=38,CJ45,0)+IF(CR46=38,CJ46,0)+IF(CR47=38,CJ47,0)+IF(CR48=38,CJ48,0)+IF(CR49=38,CJ49,0)+IF(CR50=38,CJ50,0)+IF(CR51=38,CJ51,0)+IF(CR52=38,CJ52,0)+IF(CR53=38,CJ53,0)+IF(CR54=38,CJ54,0)+IF(CR55=38,CJ55,0)+IF(CR56=38,CJ56,0)+IF(CR57=38,CJ57,0)+IF(CR58=38,CJ58,0)+IF(CR59=38,CJ59,0)+IF(CR60=38,CJ60,0)+IF(CR61=38,CJ61,0)+IF(CR62=38,CJ62,0)+IF(CR63=38,CJ63,0)+IF(CR64=38,CJ64,0)+IF(CR65=38,CJ65,0)+IF(CR66=38,CJ66,0)+IF(CR67=38,CJ67,0)+IF(CR68=38,CJ68,0)+IF(CR69=38,CJ69,0)</f>
        <v>#VALUE!</v>
      </c>
    </row>
    <row r="48" spans="1:127">
      <c r="A48" s="97" t="str">
        <f>[2]DB!A48</f>
        <v>SPVK</v>
      </c>
      <c r="B48" s="1">
        <f>[2]DB!B48</f>
        <v>52</v>
      </c>
      <c r="C48" s="1">
        <f>[2]DB!D48</f>
        <v>0</v>
      </c>
      <c r="D48" s="1">
        <f>IF(OR(Rækker!BA31="Disket",I48&gt;5,C48=1),1,0)</f>
        <v>0</v>
      </c>
      <c r="E48" s="1">
        <f>[2]DB!F48</f>
        <v>0</v>
      </c>
      <c r="F48" s="1">
        <f>IF(OR(Rækker!BA31="Udmeldt",E48=1),1,0)</f>
        <v>0</v>
      </c>
      <c r="G48" s="1">
        <f>[2]DB!I48</f>
        <v>0</v>
      </c>
      <c r="H48" s="1">
        <f>IF(Rækker!BA31="MR",1,0)</f>
        <v>0</v>
      </c>
      <c r="I48" s="1">
        <f t="shared" si="10"/>
        <v>0</v>
      </c>
      <c r="J48" s="1">
        <f>[2]DB!L48</f>
        <v>0</v>
      </c>
      <c r="K48" s="1">
        <f>IF(Rækker!BA31="Res",1,0)</f>
        <v>0</v>
      </c>
      <c r="L48" s="1">
        <f t="shared" si="11"/>
        <v>0</v>
      </c>
      <c r="M48" s="1" t="s">
        <v>90</v>
      </c>
      <c r="N48" s="100">
        <f>[2]DB!AZ48</f>
        <v>16</v>
      </c>
      <c r="O48" s="98" t="str">
        <f>[2]DB!BB48</f>
        <v>Livpool</v>
      </c>
      <c r="P48" s="1">
        <f>IF(O48=A31,B31,0)+IF(O48=A32,B32,0)+IF(O48=A33,B33,0)+IF(O48=A34,B34,0)+IF(O48=A35,B35,0)+IF(O48=A36,B36,0)+IF(O48=A37,B37,0)+IF(O48=A38,B38,0)+IF(O48=A39,B39,0)+IF(O48=A40,B40,0)+IF(O48=A41,B41,0)+IF(O48=A42,B42,0)+IF(O48=A43,B43,0)+IF(O48=A44,B44,0)+IF(O48=A45,B45,0)+IF(O48=A46,B46,0)+IF(O48=A47,B47,0)+IF(O48=A48,B48,0)+IF(O48=A49,B49,0)+IF(O48=A50,B50,0)</f>
        <v>32</v>
      </c>
      <c r="Q48" s="1">
        <f>[2]DB!BF48</f>
        <v>0</v>
      </c>
      <c r="R48" s="1">
        <f>IF(O48=A31,D31,0)+IF(O48=A32,D32,0)+IF(O48=A33,D33,0)+IF(O48=A34,D34,0)+IF(O48=A35,D35,0)+IF(O48=A36,D36,0)+IF(O48=A37,D37,0)+IF(O48=A38,D38,0)+IF(O48=A39,D39,0)+IF(O48=A40,D40,0)+IF(O48=A41,D41,0)+IF(O48=A42,D42,0)+IF(O48=A43,D43,0)+IF(O48=A44,D44,0)+IF(O48=A45,D45,0)+IF(O48=A46,D46,0)+IF(O48=A47,D47,0)+IF(O48=A48,D48,0)+IF(O48=A49,D49,0)+IF(O48=A50,D50,0)</f>
        <v>0</v>
      </c>
      <c r="S48" s="1">
        <f>[2]DB!BG48</f>
        <v>0</v>
      </c>
      <c r="T48" s="1">
        <f>IF(O48=A31,F31,0)+IF(O48=A32,F32,0)+IF(O48=A33,F33,0)+IF(O48=A34,F34,0)+IF(O48=A35,F35,0)+IF(O48=A36,F36,0)+IF(O48=A37,F37,0)+IF(O48=A38,F38,0)+IF(O48=A39,F39,0)+IF(O48=A40,F40,0)+IF(O48=A41,F41,0)+IF(O48=A42,F42,0)+IF(O48=A43,F43,0)+IF(O48=A44,F44,0)+IF(O48=A45,F45,0)+IF(O48=A46,F46,0)+IF(O48=A47,F47,0)+IF(O48=A48,F48,0)+IF(O48=A49,F49,0)+IF(O48=A50,F50,0)</f>
        <v>0</v>
      </c>
      <c r="U48" s="1">
        <f>[2]DB!BH48</f>
        <v>0</v>
      </c>
      <c r="V48" s="1">
        <f>IF(O48=A31,H31,0)+IF(O48=A32,H32,0)+IF(O48=A33,H33,0)+IF(O48=A34,H34,0)+IF(O48=A35,H35,0)+IF(O48=A36,H36,0)+IF(O48=A37,H37,0)+IF(O48=A38,H38,0)+IF(O48=A39,H39,0)+IF(O48=A40,H40,0)+IF(O48=A41,H41,0)+IF(O48=A42,H42,0)+IF(O48=A43,H43,0)+IF(O48=A44,H44,0)+IF(O48=A45,H45,0)+IF(O48=A46,H46,0)+IF(O48=A47,H47,0)+IF(O48=A48,H48,0)+IF(O48=A49,H49,0)+IF(O48=A50,H50,0)</f>
        <v>0</v>
      </c>
      <c r="W48" s="1">
        <f t="shared" si="12"/>
        <v>0</v>
      </c>
      <c r="X48" s="1">
        <f>[2]DB!BI48</f>
        <v>0</v>
      </c>
      <c r="Y48" s="1">
        <f>IF(O48=A31,K31,0)+IF(O48=A32,K32,0)+IF(O48=A33,K33,0)+IF(O48=A34,K34,0)+IF(O48=A35,K35,0)+IF(O48=A36,K36,0)+IF(O48=A37,K37,0)+IF(O48=A38,K38,0)+IF(O48=A39,K39,0)+IF(O48=A40,K40,0)+IF(O48=A41,K41,0)+IF(O48=A42,K42,0)+IF(O48=A43,K43,0)+IF(O48=A44,K44,0)+IF(O48=A45,K45,0)+IF(O48=A46,K46,0)+IF(O48=A47,K47,0)+IF(O48=A48,K48,0)+IF(O48=A49,K49,0)+IF(O48=A50,K50,0)</f>
        <v>0</v>
      </c>
      <c r="Z48" s="1">
        <f t="shared" si="13"/>
        <v>0</v>
      </c>
      <c r="AA48" s="1">
        <f>[2]DB!BJ48</f>
        <v>63</v>
      </c>
      <c r="AB48" s="1">
        <f>RANK(AA48,AA31:AA50,0)</f>
        <v>20</v>
      </c>
      <c r="AC48" s="1" t="str">
        <f>'2. Division'!AN23</f>
        <v/>
      </c>
      <c r="AD48" s="1" t="e">
        <f t="shared" si="20"/>
        <v>#VALUE!</v>
      </c>
      <c r="AE48" s="1" t="e">
        <f>RANK(AD48,AD31:AD50,0)</f>
        <v>#VALUE!</v>
      </c>
      <c r="AF48" s="1">
        <f>[2]DB!BK48</f>
        <v>27</v>
      </c>
      <c r="AG48" s="1">
        <f>RANK(AF48,AF31:AF50,0)</f>
        <v>5</v>
      </c>
      <c r="AH48" s="1" t="str">
        <f>'2. Division'!AN29</f>
        <v/>
      </c>
      <c r="AI48" s="1" t="e">
        <f t="shared" si="21"/>
        <v>#VALUE!</v>
      </c>
      <c r="AJ48" s="1" t="e">
        <f>RANK(AI48,AI31:AI50,0)</f>
        <v>#VALUE!</v>
      </c>
      <c r="AK48" s="1">
        <f>[2]DB!BL48</f>
        <v>92</v>
      </c>
      <c r="AL48" s="1">
        <f>RANK(AK48,AK31:AK50,0)</f>
        <v>16</v>
      </c>
      <c r="AM48" s="1" t="str">
        <f>'2. Division'!AN35</f>
        <v/>
      </c>
      <c r="AN48" s="1" t="e">
        <f t="shared" si="22"/>
        <v>#VALUE!</v>
      </c>
      <c r="AO48" s="1" t="e">
        <f>RANK(AN48,AN31:AN50,0)</f>
        <v>#VALUE!</v>
      </c>
      <c r="AP48" s="1">
        <f t="shared" si="23"/>
        <v>41</v>
      </c>
      <c r="AQ48" s="1" t="e">
        <f t="shared" si="24"/>
        <v>#VALUE!</v>
      </c>
      <c r="AR48" s="1">
        <f>[2]DB!BA48</f>
        <v>18</v>
      </c>
      <c r="AS48" s="1" t="e">
        <f>RANK(AQ48,AQ31:AQ50,1)+AT48</f>
        <v>#VALUE!</v>
      </c>
      <c r="AT48" s="1" t="e">
        <f>IF(AQ48=AQ31,IF(AD48=AD31,IF(AI48=AI31,IF(AN48=AN31,0,IF(AN48&lt;AN31,1,0)),IF(AI48&lt;AI31,1,0)),IF(AD48&lt;AD31,1,0)),0)+IF(AQ48=AQ32,IF(AD48=AD32,IF(AI48=AI32,IF(AN48=AN32,0,IF(AN48&lt;AN32,1,0)),IF(AI48&lt;AI32,1,0)),IF(AD48&lt;AD32,1,0)),0)+IF(AQ48=AQ33,IF(AD48=AD33,IF(AI48=AI33,IF(AN48=AN33,0,IF(AN48&lt;AN33,1,0)),IF(AI48&lt;AI33,1,0)),IF(AD48&lt;AD33,1,0)),0)+IF(AQ48=AQ34,IF(AD48=AD34,IF(AI48=AI34,IF(AN48=AN34,0,IF(AN48&lt;AN34,1,0)),IF(AI48&lt;AI34,1,0)),IF(AD48&lt;AD34,1,0)),0)+IF(AQ48=AQ35,IF(AD48=AD35,IF(AI48=AI35,IF(AN48=AN35,0,IF(AN48&lt;AN35,1,0)),IF(AI48&lt;AI35,1,0)),IF(AD48&lt;AD35,1,0)),0)+IF(AQ48=AQ36,IF(AD48=AD36,IF(AI48=AI36,IF(AN48=AN36,0,IF(AN48&lt;AN36,1,0)),IF(AI48&lt;AI36,1,0)),IF(AD48&lt;AD36,1,0)),0)+IF(AQ48=AQ37,IF(AD48=AD37,IF(AI48=AI37,IF(AN48=AN37,0,IF(AN48&lt;AN37,1,0)),IF(AI48&lt;AI37,1,0)),IF(AD48&lt;AD37,1,0)),0)+AU48+AV48</f>
        <v>#VALUE!</v>
      </c>
      <c r="AU48" s="1" t="e">
        <f>IF(AQ48=AQ38,IF(AD48=AD38,IF(AI48=AI38,IF(AN48=AN38,0,IF(AN48&lt;AN38,1,0)),IF(AI48&lt;AI38,1,0)),IF(AD48&lt;AD38,1,0)),0)+IF(AQ48=AQ39,IF(AD48=AD39,IF(AI48=AI39,IF(AN48=AN39,0,IF(AN48&lt;AN39,1,0)),IF(AI48&lt;AI39,1,0)),IF(AD48&lt;AD39,1,0)),0)+IF(AQ48=AQ40,IF(AD48=AD40,IF(AI48=AI40,IF(AN48=AN40,0,IF(AN48&lt;AN40,1,0)),IF(AI48&lt;AI40,1,0)),IF(AD48&lt;AD40,1,0)),0)+IF(AQ48=AQ41,IF(AD48=AD41,IF(AI48=AI41,IF(AN48=AN41,0,IF(AN48&lt;AN41,1,0)),IF(AI48&lt;AI41,1,0)),IF(AD48&lt;AD41,1,0)),0)+IF(AQ48=AQ42,IF(AD48=AD42,IF(AI48=AI42,IF(AN48=AN42,0,IF(AN48&lt;AN42,1,0)),IF(AI48&lt;AI42,1,0)),IF(AD48&lt;AD42,1,0)),0)+IF(AQ48=AQ43,IF(AD48=AD43,IF(AI48=AI43,IF(AN48=AN43,0,IF(AN48&lt;AN43,1,0)),IF(AI48&lt;AI43,1,0)),IF(AD48&lt;AD43,1,0)),0)+IF(AQ48=AQ44,IF(AD48=AD44,IF(AI48=AI44,IF(AN48=AN44,0,IF(AN48&lt;AN44,1,0)),IF(AI48&lt;AI44,1,0)),IF(AD48&lt;AD44,1,0)),0)</f>
        <v>#VALUE!</v>
      </c>
      <c r="AV48" s="1" t="e">
        <f>IF(AQ48=AQ45,IF(AD48=AD45,IF(AI48=AI45,IF(AN48=AN45,0,IF(AN48&lt;AN45,1,0)),IF(AI48&lt;AI45,1,0)),IF(AD48&lt;AD45,1,0)),0)+IF(AQ48=AQ46,IF(AD48=AD46,IF(AI48=AI46,IF(AN48=AN46,0,IF(AN48&lt;AN46,1,0)),IF(AI48&lt;AI46,1,0)),IF(AD48&lt;AD46,1,0)),0)+IF(AQ48=AQ47,IF(AD48=AD47,IF(AI48=AI47,IF(AN48=AN47,0,IF(AN48&lt;AN47,1,0)),IF(AI48&lt;AI47,1,0)),IF(AD48&lt;AD47,1,0)),0)+IF(AQ48=AQ48,IF(AD48=AD48,IF(AI48=AI48,IF(AN48=AN48,0,IF(AN48&lt;AN48,1,0)),IF(AI48&lt;AI48,1,0)),IF(AD48&lt;AD48,1,0)),0)+IF(AQ48=AQ49,IF(AD48=AD49,IF(AI48=AI49,IF(AN48=AN49,0,IF(AN48&lt;AN49,1,0)),IF(AI48&lt;AI49,1,0)),IF(AD48&lt;AD49,1,0)),0)+IF(AQ48=AQ50,IF(AD48=AD50,IF(AI48=AI50,IF(AN48=AN50,0,IF(AN48&lt;AN50,1,0)),IF(AI48&lt;AI50,1,0)),IF(AD48&lt;AD50,1,0)),0)</f>
        <v>#VALUE!</v>
      </c>
      <c r="AW48" s="1" t="e">
        <f>IF(AND(AS48=AS31,P48&gt;P31),1,0)+IF(AND(AS48=AS32,P48&gt;P32),1,0)+IF(AND(AS48=AS33,P48&gt;P33),1,0)+IF(AND(AS48=AS34,P48&gt;P34),1,0)+IF(AND(AS48=AS35,P48&gt;P35),1,0)+IF(AND(AS48=AS36,P48&gt;P36),1,0)+IF(AND(AS48=AS37,P48&gt;P37),1,0)+IF(AND(AS48=AS38,P48&gt;P38),1,0)+IF(AND(AS48=AS39,P48&gt;P39),1,0)+IF(AND(AS48=AS40,P48&gt;P40),1,0)+IF(AND(AS48=AS41,P48&gt;P41),1,0)+IF(AND(AS48=AS42,P48&gt;P42),1,0)+IF(AND(AS48=AS43,P48&gt;P43),1,0)+IF(AND(AS48=AS44,P48&gt;P44),1,0)+IF(AND(AS48=AS45,P48&gt;P45),1,0)+IF(AND(AS48=AS46,P48&gt;P46),1,0)+IF(AND(AS48=AS47,P48&gt;P47),1,0)+IF(AND(AS48=AS48,P48&gt;P48),1,0)+IF(AND(AS48=AS49,P48&gt;P49),1,0)+IF(AND(AS48=AS50,P48&gt;P50),1,0)+AS48</f>
        <v>#VALUE!</v>
      </c>
      <c r="AX48" s="1" t="e">
        <f t="shared" si="16"/>
        <v>#VALUE!</v>
      </c>
      <c r="AY48" s="1" t="e">
        <f>IF(OR(R48=1,T48=1),0,IF(RANK(AX48,AX10:AX71,0)=1,10,IF(RANK(AX48,AX10:AX71,0)=2,5,IF(RANK(AX48,AX10:AX71,0)=3,4,IF(RANK(AX48,AX10:AX71,0)=4,3,IF(RANK(AX48,AX10:AX71,0)=5,2,0))))))</f>
        <v>#VALUE!</v>
      </c>
      <c r="AZ48" s="100" t="e">
        <f>IF(AW31=18,AR31,0)+IF(AW32=18,AR32,0)+IF(AW33=18,AR33,0)+IF(AW34=18,AR34,0)+IF(AW35=18,AR35,0)+IF(AW36=18,AR36,0)+IF(AW37=18,AR37,0)+IF(AW38=18,AR38,0)+IF(AW39=18,AR39,0)+IF(AW40=18,AR40,0)+IF(AW41=18,AR41,0)+IF(AW42=18,AR42,0)+IF(AW43=18,AR43,0)+IF(AW44=18,AR44,0)+IF(AW45=18,AR45,0)+IF(AW46=18,AR46,0)+IF(AW47=18,AR47,0)+IF(AW48=18,AR48,0)+IF(AW49=18,AR49,0)+IF(AW50=18,AR50,0)</f>
        <v>#VALUE!</v>
      </c>
      <c r="BA48" s="98" t="e">
        <f>IF(AW31=18,AS31,0)+IF(AW32=18,AS32,0)+IF(AW33=18,AS33,0)+IF(AW34=18,AS34,0)+IF(AW35=18,AS35,0)+IF(AW36=18,AS36,0)+IF(AW37=18,AS37,0)+IF(AW38=18,AS38,0)+IF(AW39=18,AS39,0)+IF(AW40=18,AS40,0)+IF(AW41=18,AS41,0)+IF(AW42=18,AS42,0)+IF(AW43=18,AS43,0)+IF(AW44=18,AS44,0)+IF(AW45=18,AS45,0)+IF(AW46=18,AS46,0)+IF(AW47=18,AS47,0)+IF(AW48=18,AS48,0)+IF(AW49=18,AS49,0)+IF(AW50=18,AS50,0)</f>
        <v>#VALUE!</v>
      </c>
      <c r="BB48" s="98" t="e">
        <f>IF(AW31=18,O31,IF(AW32=18,O32,IF(AW33=18,O33,IF(AW34=18,O34,IF(AW35=18,O35,IF(AW36=18,O36,IF(AW37=18,O37,BC48)))))))</f>
        <v>#VALUE!</v>
      </c>
      <c r="BC48" s="98" t="e">
        <f>IF(AW38=18,O38,IF(AW39=18,O39,IF(AW40=18,O40,IF(AW41=18,O41,IF(AW42=18,O42,IF(AW43=18,O43,IF(AW44=18,O44,BD48)))))))</f>
        <v>#VALUE!</v>
      </c>
      <c r="BD48" s="98" t="e">
        <f>IF(AW45=18,O45,IF(AW46=18,O46,IF(AW47=18,O47,IF(AW48=18,O48,IF(AW49=18,O49,IF(AW50=18,O50,""))))))</f>
        <v>#VALUE!</v>
      </c>
      <c r="BE48" s="98" t="e">
        <f>IF(AW31=18,P31,0)+IF(AW32=18,P32,0)+IF(AW33=18,P33,0)+IF(AW34=18,P34,0)+IF(AW35=18,P35,0)+IF(AW36=18,P36,0)+IF(AW37=18,P37,0)+IF(AW38=18,P38,0)+IF(AW39=18,P39,0)+IF(AW40=18,P40,0)+IF(AW41=18,P41,0)+IF(AW42=18,P42,0)+IF(AW43=18,P43,0)+IF(AW44=18,P44,0)+IF(AW45=18,P45,0)+IF(AW46=18,P46,0)+IF(AW47=18,P47,0)+IF(AW48=18,P48,0)+IF(AW49=18,P49,0)+IF(AW50=18,P50,0)</f>
        <v>#VALUE!</v>
      </c>
      <c r="BF48" s="98" t="e">
        <f>IF(AW31=18,R31,0)+IF(AW32=18,R32,0)+IF(AW33=18,R33,0)+IF(AW34=18,R34,0)+IF(AW35=18,R35,0)+IF(AW36=18,R36,0)+IF(AW37=18,R37,0)+IF(AW38=18,R38,0)+IF(AW39=18,R39,0)+IF(AW40=18,R40,0)+IF(AW41=18,R41,0)+IF(AW42=18,R42,0)+IF(AW43=18,R43,0)+IF(AW44=18,R44,0)+IF(AW45=18,R45,0)+IF(AW46=18,R46,0)+IF(AW47=18,R47,0)+IF(AW48=18,R48,0)+IF(AW49=18,R49,0)+IF(AW50=18,R50,0)</f>
        <v>#VALUE!</v>
      </c>
      <c r="BG48" s="98" t="e">
        <f>IF(AW31=18,T31,0)+IF(AW32=18,T32,0)+IF(AW33=18,T33,0)+IF(AW34=18,T34,0)+IF(AW35=18,T35,0)+IF(AW36=18,T36,0)+IF(AW37=18,T37,0)+IF(AW38=18,T38,0)+IF(AW39=18,T39,0)+IF(AW40=18,T40,0)+IF(AW41=18,T41,0)+IF(AW42=18,T42,0)+IF(AW43=18,T43,0)+IF(AW44=18,T44,0)+IF(AW45=18,T45,0)+IF(AW46=18,T46,0)+IF(AW47=18,T47,0)+IF(AW48=18,T48,0)+IF(AW49=18,T49,0)+IF(AW50=18,T50,0)</f>
        <v>#VALUE!</v>
      </c>
      <c r="BH48" s="98" t="e">
        <f>IF(AW31=18,W31,0)+IF(AW32=18,W32,0)+IF(AW33=18,W33,0)+IF(AW34=18,W34,0)+IF(AW35=18,W35,0)+IF(AW36=18,W36,0)+IF(AW37=18,W37,0)+IF(AW38=18,W38,0)+IF(AW39=18,W39,0)+IF(AW40=18,W40,0)+IF(AW41=18,W41,0)+IF(AW42=18,W42,0)+IF(AW43=18,W43,0)+IF(AW44=18,W44,0)+IF(AW45=18,W45,0)+IF(AW46=18,W46,0)+IF(AW47=18,W47,0)+IF(AW48=18,W48,0)+IF(AW49=18,W49,0)+IF(AW50=18,W50,0)</f>
        <v>#VALUE!</v>
      </c>
      <c r="BI48" s="98" t="e">
        <f>IF(AW31=18,Z31,0)+IF(AW32=18,Z32,0)+IF(AW33=18,Z33,0)+IF(AW34=18,Z34,0)+IF(AW35=18,Z35,0)+IF(AW36=18,Z36,0)+IF(AW37=18,Z37,0)+IF(AW38=18,Z38,0)+IF(AW39=18,Z39,0)+IF(AW40=18,Z40,0)+IF(AW41=18,Z41,0)+IF(AW42=18,Z42,0)+IF(AW43=18,Z43,0)+IF(AW44=18,Z44,0)+IF(AW45=18,Z45,0)+IF(AW46=18,Z46,0)+IF(AW47=18,Z47,0)+IF(AW48=18,Z48,0)+IF(AW49=18,Z49,0)+IF(AW50=18,Z50,0)</f>
        <v>#VALUE!</v>
      </c>
      <c r="BJ48" s="98" t="e">
        <f>IF(AW31=18,AD31,0)+IF(AW32=18,AD32,0)+IF(AW33=18,AD33,0)+IF(AW34=18,AD34,0)+IF(AW35=18,AD35,0)+IF(AW36=18,AD36,0)+IF(AW37=18,AD37,0)+IF(AW38=18,AD38,0)+IF(AW39=18,AD39,0)+IF(AW40=18,AD40,0)+IF(AW41=18,AD41,0)+IF(AW42=18,AD42,0)+IF(AW43=18,AD43,0)+IF(AW44=18,AD44,0)+IF(AW45=18,AD45,0)+IF(AW46=18,AD46,0)+IF(AW47=18,AD47,0)+IF(AW48=18,AD48,0)+IF(AW49=18,AD49,0)+IF(AW50=18,AD50,0)</f>
        <v>#VALUE!</v>
      </c>
      <c r="BK48" s="98" t="e">
        <f>IF(AW31=18,AI31,0)+IF(AW32=18,AI32,0)+IF(AW33=18,AI33,0)+IF(AW34=18,AI34,0)+IF(AW35=18,AI35,0)+IF(AW36=18,AI36,0)+IF(AW37=18,AI37,0)+IF(AW38=18,AI38,0)+IF(AW39=18,AI39,0)+IF(AW40=18,AI40,0)+IF(AW41=18,AI41,0)+IF(AW42=18,AI42,0)+IF(AW43=18,AI43,0)+IF(AW44=18,AI44,0)+IF(AW45=18,AI45,0)+IF(AW46=18,AI46,0)+IF(AW47=18,AI47,0)+IF(AW48=18,AI48,0)+IF(AW49=18,AI49,0)+IF(AW50=18,AI50,0)</f>
        <v>#VALUE!</v>
      </c>
      <c r="BL48" s="99" t="e">
        <f>IF(AW31=18,AN31,0)+IF(AW32=18,AN32,0)+IF(AW33=18,AN33,0)+IF(AW34=18,AN34,0)+IF(AW35=18,AN35,0)+IF(AW36=18,AN36,0)+IF(AW37=18,AN37,0)+IF(AW38=18,AN38,0)+IF(AW39=18,AN39,0)+IF(AW40=18,AN40,0)+IF(AW41=18,AN41,0)+IF(AW42=18,AN42,0)+IF(AW43=18,AN43,0)+IF(AW44=18,AN44,0)+IF(AW45=18,AN45,0)+IF(AW46=18,AN46,0)+IF(AW47=18,AN47,0)+IF(AW48=18,AN48,0)+IF(AW49=18,AN49,0)+IF(AW50=18,AN50,0)</f>
        <v>#VALUE!</v>
      </c>
      <c r="BM48" s="98" t="str">
        <f>[2]DB!CX48</f>
        <v>Schøn</v>
      </c>
      <c r="BN48" s="98">
        <f>IF(BM48=O10,P10,0)+IF(BM48=O11,P11,0)+IF(BM48=O12,P12,0)+IF(BM48=O13,P13,0)+IF(BM48=O14,P14,0)+IF(BM48=O15,P15,0)+IF(BM48=O16,P16,0)+IF(BM48=O17,P17,0)+IF(BM48=O18,P18,0)+IF(BM48=O19,P19,0)+IF(BM48=O20,P20,0)+IF(BM48=O21,P21,0)+IF(BM48=O22,P22,0)+IF(BM48=O23,P23,0)+IF(BM48=O24,P24,0)+IF(BM48=O25,P25,0)+IF(BM48=O26,P26,0)+IF(BM48=O27,P27,0)+IF(BM48=O28,P28,0)+IF(BM48=O29,P29,0)+IF(BM48=O31,P31,0)+IF(BM48=O32,P32,0)+IF(BM48=O33,P33,0)+IF(BM48=O34,P34,0)+IF(BM48=O35,P35,0)+IF(BM48=O36,P36,0)+IF(BM48=O37,P37,0)+IF(BM48=O38,P38,0)+IF(BM48=O39,P39,0)+IF(BM48=O40,P40,0)+BO48</f>
        <v>48</v>
      </c>
      <c r="BO48" s="98">
        <f>IF(BM48=O41,P41,0)+IF(BM48=O42,P42,0)+IF(BM48=O43,P43,0)+IF(BM48=O44,P44,0)+IF(BM48=O45,P45,0)+IF(BM48=O46,P46,0)+IF(BM48=O47,P47,0)+IF(BM48=O48,P48,0)+IF(BM48=O49,P49,0)+IF(BM48=O50,P50,0)+IF(BM48=O52,P52,0)+IF(BM48=O53,P53,0)+IF(BM48=O54,P54,0)+IF(BM48=O55,P55,0)+IF(BM48=O56,P56,0)+IF(BM48=O57,P57,0)+IF(BM48=O58,P58,0)+IF(BM48=O59,P59,0)+IF(BM48=O60,P60,0)+IF(BM48=O61,P61,0)+IF(BM48=O62,P62,0)+IF(BM48=O63,P63,0)+IF(BM48=O64,P64,0)+IF(BM48=O65,P65,0)+IF(BM48=O66,P66,0)+IF(BM48=O67,P67,0)+IF(BM48=O68,P68,0)+IF(BM48=O69,P69,0)+IF(BM48=O70,P70,0)+IF(BM48=O71,P71,0)</f>
        <v>48</v>
      </c>
      <c r="BP48" s="98">
        <f>[2]DB!DF48</f>
        <v>0</v>
      </c>
      <c r="BQ48" s="98">
        <f>IF(BM48=O10,R10,0)+IF(BM48=O11,R11,0)+IF(BM48=O12,R12,0)+IF(BM48=O13,R13,0)+IF(BM48=O14,R14,0)+IF(BM48=O15,R15,0)+IF(BM48=O16,R16,0)+IF(BM48=O17,R17,0)+IF(BM48=O18,R18,0)+IF(BM48=O19,R19,0)+IF(BM48=O20,R20,0)+IF(BM48=O21,R21,0)+IF(BM48=O22,R22,0)+IF(BM48=O23,R23,0)+IF(BM48=O24,R24,0)+IF(BM48=O25,R25,0)+IF(BM48=O26,R26,0)+IF(BM48=O27,R27,0)+IF(BM48=O28,R28,0)+IF(BM48=O29,R29,0)+IF(BM48=O31,R31,0)+IF(BM48=O32,R32,0)+IF(BM48=O33,R33,0)+IF(BM48=O34,R34,0)+IF(BM48=O35,R35,0)+IF(BM48=O36,R36,0)+IF(BM48=O37,R37,0)+IF(BM48=O38,R38,0)+IF(BM48=O39,R39,0)+IF(BM48=O40,R40,0)+BR48</f>
        <v>0</v>
      </c>
      <c r="BR48" s="98">
        <f>IF(BM48=O41,R41,0)+IF(BM48=O42,R42,0)+IF(BM48=O43,R43,0)+IF(BM48=O44,R44,0)+IF(BM48=O45,R45,0)+IF(BM48=O46,R46,0)+IF(BM48=O47,R47,0)+IF(BM48=O48,R48,0)+IF(BM48=O49,R49,0)+IF(BM48=O50,R50,0)+IF(BM48=O52,R52,0)+IF(BM48=O53,R53,0)+IF(BM48=O54,R54,0)+IF(BM48=O55,R55,0)+IF(BM48=O56,R56,0)+IF(BM48=O57,R57,0)+IF(BM48=O58,R58,0)+IF(BM48=O59,R59,0)+IF(BM48=O60,R60,0)+IF(BM48=O61,R61,0)+IF(BM48=O62,R62,0)+IF(BM48=O63,R63,0)+IF(BM48=O64,R64,0)+IF(BM48=O65,R65,0)+IF(BM48=O66,R66,0)+IF(BM48=O67,R67,0)+IF(BM48=O68,R68,0)+IF(BM48=O69,R69,0)+IF(BM48=O70,R70,0)+IF(BM48=O71,R71,0)</f>
        <v>0</v>
      </c>
      <c r="BS48" s="98">
        <v>0</v>
      </c>
      <c r="BT48" s="98">
        <f>IF(BM48=O10,T10,0)+IF(BM48=O11,T11,0)+IF(BM48=O12,T12,0)+IF(BM48=O13,T13,0)+IF(BM48=O14,T14,0)+IF(BM48=O15,T15,0)+IF(BM48=O16,T16,0)+IF(BM48=O17,T17,0)+IF(BM48=O18,T18,0)+IF(BM48=O19,T19,0)+IF(BM48=O20,T20,0)+IF(BM48=O21,T21,0)+IF(BM48=O22,T22,0)+IF(BM48=O23,T23,0)+IF(BM48=O24,T24,0)+IF(BM48=O25,T25,0)+IF(BM48=O26,T26,0)+IF(BM48=O27,T27,0)+IF(BM48=O28,T28,0)+IF(BM48=O29,T29,0)+IF(BM48=O31,T31,0)+IF(BM48=O32,T32,0)+IF(BM48=O33,T33,0)+IF(BM48=O34,T34,0)+IF(BM48=O35,T35,0)+IF(BM48=O36,T36,0)+IF(BM48=O37,T37,0)+IF(BM48=O38,T38,0)+IF(BM48=O39,T39,0)+IF(BM48=O40,T40,0)+BU48</f>
        <v>0</v>
      </c>
      <c r="BU48" s="98">
        <f>IF(BM48=O41,T41,0)+IF(BM48=O42,T42,0)+IF(BM48=O43,T43,0)+IF(BM48=O44,T44,0)+IF(BM48=O45,T45,0)+IF(BM48=O46,T46,0)+IF(BM48=O47,T47,0)+IF(BM48=O48,T48,0)+IF(BM48=O49,T49,0)+IF(BM48=O50,T50,0)+IF(BM48=O52,T52,0)+IF(BM48=O53,T53,0)+IF(BM48=O54,T54,0)+IF(BM48=O55,T55,0)+IF(BM48=O56,T56,0)+IF(BM48=O57,T57,0)+IF(BM48=O58,T58,0)+IF(BM48=O59,T59,0)+IF(BM48=O60,T60,0)+IF(BM48=O61,T61,0)+IF(BM48=O62,T62,0)+IF(BM48=O63,T63,0)+IF(BM48=O64,T64,0)+IF(BM48=O65,T65,0)+IF(BM48=O66,T66,0)+IF(BM48=O67,T67,0)+IF(BM48=O68,T68,0)+IF(BM48=O69,T69,0)+IF(BM48=O70,T70,0)+IF(BM48=O71,T71,0)</f>
        <v>0</v>
      </c>
      <c r="BV48" s="98">
        <f>[2]DB!DJ48</f>
        <v>0</v>
      </c>
      <c r="BW48" s="98" t="e">
        <f>IF(AND(BQ48=0,BT48=0),IF(BM48=O10,AY10,0)+IF(BM48=O11,AY11,0)+IF(BM48=O12,AY12,0)+IF(BM48=O13,AY13,0)+IF(BM48=O14,AY14,0)+IF(BM48=O15,AY15,0)+IF(BM48=O16,AY16,0)+IF(BM48=O17,AY17,0)+IF(BM48=O18,AY18,0)+IF(BM48=O19,AY19,0)+IF(BM48=O20,AY20,0)+IF(BM48=O21,AY21,0)+IF(BM48=O22,AY22,0)+IF(BM48=O23,AY23,0)+IF(BM48=O24,AY24,0)+IF(BM48=O25,AY25,0)+IF(BM48=O26,AY26,0)+IF(BM48=O27,AY27,0)+IF(BM48=O28,AY28,0)+IF(BM48=O29,AY29,0)+IF(BM48=O31,AY31,0)+IF(BM48=O32,AY32,0)+IF(BM48=O33,AY33,0)+IF(BM48=O34,AY34,0)+IF(BM48=O35,AY35,0)+IF(BM48=O36,AY36,0)+IF(BM48=O37,AY37,0)+IF(BM48=O38,AY38,0)+IF(BM48=O39,AY39,0)+IF(BM48=O40,AY40,0)+BX48,0)</f>
        <v>#VALUE!</v>
      </c>
      <c r="BX48" s="98" t="e">
        <f>IF(BM48=O41,AY41,0)+IF(BM48=O42,AY42,0)+IF(BM48=O43,AY43,0)+IF(BM48=O44,AY44,0)+IF(BM48=O45,AY45,0)+IF(BM48=O46,AY46,0)+IF(BM48=O47,AY47,0)+IF(BM48=O48,AY48,0)+IF(BM48=O49,AY49,0)+IF(BM48=O50,AY50,0)+IF(BM48=O52,AY52,0)+IF(BM48=O53,AY53,0)+IF(BM48=O54,AY54,0)+IF(BM48=O55,AY55,0)+IF(BM48=O56,AY56,0)+IF(BM48=O57,AY57,0)+IF(BM48=O58,AY58,0)+IF(BM48=O59,AY59,0)+IF(BM48=O60,AY60,0)+IF(BM48=O61,AY61,0)+IF(BM48=O62,AY62,0)+IF(BM48=O63,AY63,0)+IF(BM48=O64,AY64,0)+IF(BM48=O65,AY65,0)+IF(BM48=O66,AY66,0)+IF(BM48=O67,AY67,0)+IF(BM48=O68,AY68,0)+IF(BM48=O69,AY69,0)+IF(BM48=O70,AY70,0)+IF(BM48=O71,AY71,0)</f>
        <v>#VALUE!</v>
      </c>
      <c r="BY48" s="98">
        <f>[2]DB!DL48</f>
        <v>0</v>
      </c>
      <c r="BZ48" s="98" t="e">
        <f t="shared" si="25"/>
        <v>#VALUE!</v>
      </c>
      <c r="CA48" s="98">
        <f>[2]DB!DN48</f>
        <v>1</v>
      </c>
      <c r="CB48" s="98" t="e">
        <f t="shared" si="26"/>
        <v>#VALUE!</v>
      </c>
      <c r="CC48" s="98">
        <f>[2]DB!DP48</f>
        <v>0</v>
      </c>
      <c r="CD48" s="98" t="e">
        <f t="shared" si="27"/>
        <v>#VALUE!</v>
      </c>
      <c r="CE48" s="98">
        <f>[2]DB!DR48</f>
        <v>0</v>
      </c>
      <c r="CF48" s="98" t="e">
        <f t="shared" si="28"/>
        <v>#VALUE!</v>
      </c>
      <c r="CG48" s="98">
        <f>[2]DB!DT48</f>
        <v>0</v>
      </c>
      <c r="CH48" s="98" t="e">
        <f t="shared" si="29"/>
        <v>#VALUE!</v>
      </c>
      <c r="CI48" s="98">
        <f>[2]DB!DV48</f>
        <v>5</v>
      </c>
      <c r="CJ48" s="98" t="e">
        <f t="shared" si="17"/>
        <v>#VALUE!</v>
      </c>
      <c r="CK48" s="98" t="e">
        <f t="shared" si="18"/>
        <v>#VALUE!</v>
      </c>
      <c r="CL48" s="98" t="e">
        <f>RANK(CJ48,CJ10:CJ69,0)</f>
        <v>#VALUE!</v>
      </c>
      <c r="CM48" s="98" t="e">
        <f>IF(AND(CL48=CL10,CK48&lt;CK10),1,0)+IF(AND(CL48=CL11,CK48&lt;CK11),1,0)+IF(AND(CL48=CL12,CK48&lt;CK12),1,0)+IF(AND(CL48=CL13,CK48&lt;CK13),1,0)+IF(AND(CL48=CL14,CK48&lt;CK14),1,0)+IF(AND(CL48=CL15,CK48&lt;CK15),1,0)+IF(AND(CL48=CL16,CK48&lt;CK16),1,0)+IF(AND(CL48=CL17,CK48&lt;CK17),1,0)+IF(AND(CL48=CL18,CK48&lt;CK18),1,0)+IF(AND(CL48=CL19,CK48&lt;CK19),1,0)+IF(AND(CL48=CL20,CK48&lt;CK20),1,0)+IF(AND(CL48=CL21,CK48&lt;CK21),1,0)+IF(AND(CL48=CL22,CK48&lt;CK22),1,0)+IF(AND(CL48=CL23,CK48&lt;CK23),1,0)+IF(AND(CL48=CL24,CK48&lt;CK24),1,0)+IF(AND(CL48=CL25,CK48&lt;CK25),1,0)+IF(AND(CL48=CL26,CK48&lt;CK26),1,0)+IF(AND(CL48=CL27,CK48&lt;CK27),1,0)+IF(AND(CL48=CL28,CK48&lt;CK28),1,0)+IF(AND(CL48=CL29,CK48&lt;CK29),1,0)+CN48+CO48</f>
        <v>#VALUE!</v>
      </c>
      <c r="CN48" s="98" t="e">
        <f>IF(AND(CL48=CL30,CK48&lt;CK30),1,0)+IF(AND(CL48=CL31,CK48&lt;CK31),1,0)+IF(AND(CL48=CL32,CK48&lt;CK32),1,0)+IF(AND(CL48=CL33,CK48&lt;CK33),1,0)+IF(AND(CL48=CL34,CK48&lt;CK34),1,0)+IF(AND(CL48=CL35,CK48&lt;CK35),1,0)+IF(AND(CL48=CL36,CK48&lt;CK36),1,0)+IF(AND(CL48=CL37,CK48&lt;CK37),1,0)+IF(AND(CL48=CL38,CK48&lt;CK38),1,0)+IF(AND(CL48=CL39,CK48&lt;CK39),1,0)+IF(AND(CL48=CL40,CK48&lt;CK40),1,0)+IF(AND(CL48=CL41,CK48&lt;CK41),1,0)+IF(AND(CL48=CL42,CK48&lt;CK42),1,0)+IF(AND(CL48=CL43,CK48&lt;CK43),1,0)+IF(AND(CL48=CL44,CK48&lt;CK44),1,0)+IF(AND(CL48=CL45,CK48&lt;CK45),1,0)+IF(AND(CL48=CL46,CK48&lt;CK46),1,0)+IF(AND(CL48=CL47,CK48&lt;CK47),1,0)+IF(AND(CL48=CL48,CK48&lt;CK48),1,0)+IF(AND(CL48=CL49,CK48&lt;CK49),1,0)</f>
        <v>#VALUE!</v>
      </c>
      <c r="CO48" s="98" t="e">
        <f>IF(AND(CL48=CL50,CK48&lt;CK50),1,0)+IF(AND(CL48=CL51,CK48&lt;CK51),1,0)+IF(AND(CL48=CL52,CK48&lt;CK52),1,0)+IF(AND(CL48=CL53,CK48&lt;CK53),1,0)+IF(AND(CL48=CL54,CK48&lt;CK54),1,0)+IF(AND(CL48=CL55,CK48&lt;CK55),1,0)+IF(AND(CL48=CL56,CK48&lt;CK56),1,0)+IF(AND(CL48=CL57,CK48&lt;CK57),1,0)+IF(AND(CL48=CL58,CK48&lt;CK58),1,0)+IF(AND(CL48=CL59,CK48&lt;CK59),1,0)+IF(AND(CL48=CL60,CK48&lt;CK60),1,0)+IF(AND(CL48=CL61,CK48&lt;CK61),1,0)+IF(AND(CL48=CL62,CK48&lt;CK62),1,0)+IF(AND(CL48=CL63,CK48&lt;CK63),1,0)+IF(AND(CL48=CL64,CK48&lt;CK64),1,0)+IF(AND(CL48=CL65,CK48&lt;CK65),1,0)+IF(AND(CL48=CL66,CK48&lt;CK66),1,0)+IF(AND(CL48=CL67,CK48&lt;CK67),1,0)+IF(AND(CL48=CL68,CK48&lt;CK68),1,0)+IF(AND(CL48=CL69,CK48&lt;CK69),1,0)</f>
        <v>#VALUE!</v>
      </c>
      <c r="CP48" s="98">
        <f>[2]DB!CV48</f>
        <v>37</v>
      </c>
      <c r="CQ48" s="98" t="e">
        <f t="shared" si="30"/>
        <v>#VALUE!</v>
      </c>
      <c r="CR48" s="98" t="e">
        <f t="shared" si="19"/>
        <v>#VALUE!</v>
      </c>
      <c r="CS48" s="98" t="e">
        <f>IF(AND(CQ48=CQ10,BN48&gt;BN10),1,0)+IF(AND(CQ48=CQ11,BN48&gt;BN11),1,0)+IF(AND(CQ48=CQ12,BN48&gt;BN12),1,0)+IF(AND(CQ48=CQ13,BN48&gt;BN13),1,0)+IF(AND(CQ48=CQ14,BN48&gt;BN14),1,0)+IF(AND(CQ48=CQ15,BN48&gt;BN15),1,0)+IF(AND(CQ48=CQ16,BN48&gt;BN16),1,0)+IF(AND(CQ48=CQ17,BN48&gt;BN17),1,0)+IF(AND(CQ48=CQ18,BN48&gt;BN18),1,0)+IF(AND(CQ48=CQ19,BN48&gt;BN19),1,0)+IF(AND(CQ48=CQ20,BN48&gt;BN20),1,0)+IF(AND(CQ48=CQ21,BN48&gt;BN21),1,0)+IF(AND(CQ48=CQ22,BN48&gt;BN22),1,0)+IF(AND(CQ48=CQ23,BN48&gt;BN23),1,0)+IF(AND(CQ48=CQ24,BN48&gt;BN24),1,0)+IF(AND(CQ48=CQ25,BN48&gt;BN25),1,0)+IF(AND(CQ48=CQ26,BN48&gt;BN26),1,0)+IF(AND(CQ48=CQ27,BN48&gt;BN27),1,0)+IF(AND(CQ48=CQ28,BN48&gt;BN28),1,0)+IF(AND(CQ48=CQ29,BN48&gt;BN29),1,0)+CT48+CU48</f>
        <v>#VALUE!</v>
      </c>
      <c r="CT48" s="98" t="e">
        <f>IF(AND(CQ48=CQ30,BN48&gt;BN30),1,0)+IF(AND(CQ48=CQ31,BN48&gt;BN31),1,0)+IF(AND(CQ48=CQ32,BN48&gt;BN32),1,0)+IF(AND(CQ48=CQ33,BN48&gt;BN33),1,0)+IF(AND(CQ48=CQ34,BN48&gt;BN34),1,0)+IF(AND(CQ48=CQ35,BN48&gt;BN35),1,0)+IF(AND(CQ48=CQ36,BN48&gt;BN36),1,0)+IF(AND(CQ48=CQ37,BN48&gt;BN37),1,0)+IF(AND(CQ48=CQ38,BN48&gt;BN38),1,0)+IF(AND(CQ48=CQ39,BN48&gt;BN39),1,0)+IF(AND(CQ48=CQ40,BN48&gt;BN40),1,0)+IF(AND(CQ48=CQ41,BN48&gt;BN41),1,0)+IF(AND(CQ48=CQ42,BN48&gt;BN42),1,0)+IF(AND(CQ48=CQ43,BN48&gt;BN43),1,0)+IF(AND(CQ48=CQ44,BN48&gt;BN44),1,0)+IF(AND(CQ48=CQ45,BN48&gt;BN45),1,0)+IF(AND(CQ48=CQ46,BN48&gt;BN46),1,0)+IF(AND(CQ48=CQ47,BN48&gt;BN47),1,0)+IF(AND(CQ48=CQ48,BN48&gt;BN48),1,0)+IF(AND(CQ48=CQ49,BN48&gt;BN49),1,0)</f>
        <v>#VALUE!</v>
      </c>
      <c r="CU48" s="99" t="e">
        <f>IF(AND(CQ48=CQ50,BN48&gt;BN50),1,0)+IF(AND(CQ48=CQ51,BN48&gt;BN51),1,0)+IF(AND(CQ48=CQ52,BN48&gt;BN52),1,0)+IF(AND(CQ48=CQ53,BN48&gt;BN53),1,0)+IF(AND(CQ48=CQ54,BN48&gt;BN54),1,0)+IF(AND(CQ48=CQ55,BN48&gt;BN55),1,0)+IF(AND(CQ48=CQ56,BN48&gt;BN56),1,0)+IF(AND(CQ48=CQ57,BN48&gt;BN57),1,0)+IF(AND(CQ48=CQ58,BN48&gt;BN58),1,0)+IF(AND(CQ48=CQ59,BN48&gt;BN59),1,0)+IF(AND(CQ48=CQ60,BN48&gt;BN60),1,0)+IF(AND(CQ48=CQ61,BN48&gt;BN61),1,0)+IF(AND(CQ48=CQ62,BN48&gt;BN62),1,0)+IF(AND(CQ48=CQ63,BN48&gt;BN63),1,0)+IF(AND(CQ48=CQ64,BN48&gt;BN64),1,0)+IF(AND(CQ48=CQ65,BN48&gt;BN65),1,0)+IF(AND(CQ48=CQ66,BN48&gt;BN66),1,0)+IF(AND(CQ48=CQ67,BN48&gt;BN67),1,0)+IF(AND(CQ48=CQ68,BN48&gt;BN68),1,0)+IF(AND(CQ48=CQ69,BN48&gt;BN69),1,0)</f>
        <v>#VALUE!</v>
      </c>
      <c r="CV48" s="100" t="e">
        <f>IF(CR10=39,CQ10,0)+IF(CR11=39,CQ11,0)+IF(CR12=39,CQ12,0)+IF(CR13=39,CQ13,0)+IF(CR14=39,CQ14,0)+IF(CR15=39,CQ15,0)+IF(CR16=39,CQ16,0)+IF(CR17=39,CQ17,0)+IF(CR18=39,CQ18,0)+IF(CR19=39,CQ19,0)+IF(CR20=39,CQ20,0)+IF(CR21=39,CQ21,0)+IF(CR22=39,CQ22,0)+IF(CR23=39,CQ23,0)+IF(CR24=39,CQ24,0)+IF(CR25=39,CQ25,0)+IF(CR26=39,CQ26,0)+IF(CR27=39,CQ27,0)+IF(CR28=39,CQ28,0)+IF(CR29=39,CQ29,0)+IF(CR30=39,CQ30,0)+IF(CR31=39,CQ31,0)+IF(CR32=39,CQ32,0)+IF(CR33=39,CQ33,0)+IF(CR34=39,CQ34,0)+IF(CR35=39,CQ35,0)+IF(CR36=39,CQ36,0)+IF(CR37=39,CQ37,0)+IF(CR38=39,CQ38,0)+IF(CR39=39,CQ39,0)+CW48</f>
        <v>#VALUE!</v>
      </c>
      <c r="CW48" s="98" t="e">
        <f>IF(CR40=39,CQ40,0)+IF(CR41=39,CQ41,0)+IF(CR42=39,CQ42,0)+IF(CR43=39,CQ43,0)+IF(CR44=39,CQ44,0)+IF(CR45=39,CQ45,0)+IF(CR46=39,CQ46,0)+IF(CR47=39,CQ47,0)+IF(CR48=39,CQ48,0)+IF(CR49=39,CQ49,0)+IF(CR50=39,CQ50,0)+IF(CR51=39,CQ51,0)+IF(CR52=39,CQ52,0)+IF(CR53=39,CQ53,0)+IF(CR54=39,CQ54,0)+IF(CR55=39,CQ55,0)+IF(CR56=39,CQ56,0)+IF(CR57=39,CQ57,0)+IF(CR58=39,CQ58,0)+IF(CR59=39,CQ59,0)+IF(CR60=39,CQ60,0)+IF(CR61=39,CQ61,0)+IF(CR62=39,CQ62,0)+IF(CR63=39,CQ63,0)+IF(CR64=39,CQ64,0)+IF(CR65=39,CQ65,0)+IF(CR66=39,CQ66,0)+IF(CR67=39,CQ67,0)+IF(CR68=39,CQ68,0)+IF(CR69=39,CQ69,0)</f>
        <v>#VALUE!</v>
      </c>
      <c r="CX48" s="98" t="e">
        <f>IF(CR10=39,BM10,IF(CR11=39,BM11,IF(CR12=39,BM12,IF(CR13=39,BM13,IF(CR14=39,BM14,IF(CR15=39,BM15,IF(CR16=39,BM16,IF(CR17=39,BM17,CY48))))))))</f>
        <v>#VALUE!</v>
      </c>
      <c r="CY48" s="98" t="e">
        <f>IF(CR18=39,BM18,IF(CR19=39,BM19,IF(CR20=39,BM20,IF(CR21=39,BM21,IF(CR22=39,BM22,IF(CR23=39,BM23,IF(CR24=39,BM24,IF(CR25=39,BM25,CZ48))))))))</f>
        <v>#VALUE!</v>
      </c>
      <c r="CZ48" s="98" t="e">
        <f>IF(CR26=39,BM26,IF(CR27=39,BM27,IF(CR28=39,BM28,IF(CR29=39,BM29,IF(CR30=39,BM30,IF(CR31=39,BM31,IF(CR32=39,BM32,IF(CR33=39,BM33,DA48))))))))</f>
        <v>#VALUE!</v>
      </c>
      <c r="DA48" s="98" t="e">
        <f>IF(CR34=39,BM34,IF(CR35=39,BM35,IF(CR36=39,BM36,IF(CR37=39,BM37,IF(CR38=39,BM38,IF(CR39=39,BM39,IF(CR40=39,BM40,IF(CR41=39,BM41,DB48))))))))</f>
        <v>#VALUE!</v>
      </c>
      <c r="DB48" s="98" t="e">
        <f>IF(CR42=39,BM42,IF(CR43=39,BM43,IF(CR44=39,BM44,IF(CR45=39,BM45,IF(CR46=39,BM46,IF(CR47=39,BM47,IF(CR48=39,BM48,IF(CR49=39,BM49,DC48))))))))</f>
        <v>#VALUE!</v>
      </c>
      <c r="DC48" s="98" t="e">
        <f>IF(CR50=39,BM50,IF(CR51=39,BM51,IF(CR52=39,BM52,IF(CR53=39,BM53,IF(CR54=39,BM54,IF(CR55=39,BM55,IF(CR56=39,BM56,IF(CR57=39,BM57,DD48))))))))</f>
        <v>#VALUE!</v>
      </c>
      <c r="DD48" s="98" t="e">
        <f>IF(CR58=39,BM58,IF(CR59=39,BM59,IF(CR60=39,BM60,IF(CR61=39,BM61,IF(CR62=39,BM62,IF(CR63=39,BM63,IF(CR64=39,BM64,IF(CR65=39,BM65,DE48))))))))</f>
        <v>#VALUE!</v>
      </c>
      <c r="DE48" s="98" t="e">
        <f>IF(CR66=39,BM66,IF(CR67=39,BM67,IF(CR68=39,BM68,BM69)))</f>
        <v>#VALUE!</v>
      </c>
      <c r="DF48" s="98" t="e">
        <f>IF(CR10=39,BQ10,0)+IF(CR11=39,BQ11,0)+IF(CR12=39,BQ12,0)+IF(CR13=39,BQ13,0)+IF(CR14=39,BQ14,0)+IF(CR15=39,BQ15,0)+IF(CR16=39,BQ16,0)+IF(CR17=39,BQ17,0)+IF(CR18=39,BQ18,0)+IF(CR19=39,BQ19,0)+IF(CR20=39,BQ20,0)+IF(CR21=39,BQ21,0)+IF(CR22=39,BQ22,0)+IF(CR23=39,BQ23,0)+IF(CR24=39,BQ24,0)+IF(CR25=39,BQ25,0)+IF(CR26=39,BQ26,0)+IF(CR27=39,BQ27,0)+IF(CR28=39,BQ28,0)+IF(CR29=39,BQ29,0)+IF(CR30=39,BQ30,0)+IF(CR31=39,BQ31,0)+IF(CR32=39,BQ32,0)+IF(CR33=39,BQ33,0)+IF(CR34=39,BQ34,0)+IF(CR35=39,BQ35,0)+IF(CR36=39,BQ36,0)+IF(CR37=39,BQ37,0)+IF(CR38=39,BQ38,0)+IF(CR39=39,BQ39,0)+DG48</f>
        <v>#VALUE!</v>
      </c>
      <c r="DG48" s="98" t="e">
        <f>IF(CR40=39,BQ40,0)+IF(CR41=39,BQ41,0)+IF(CR42=39,BQ42,0)+IF(CR43=39,BQ43,0)+IF(CR44=39,BQ44,0)+IF(CR45=39,BQ45,0)+IF(CR46=39,BQ46,0)+IF(CR47=39,BQ47,0)+IF(CR48=39,BQ48,0)+IF(CR49=39,BQ49,0)+IF(CR50=39,BQ50,0)+IF(CR51=39,BQ51,0)+IF(CR52=39,BQ52,0)+IF(CR53=39,BQ53,0)+IF(CR54=39,BQ54,0)+IF(CR55=39,BQ55,0)+IF(CR56=39,BQ56,0)+IF(CR57=39,BQ57,0)+IF(CR58=39,BQ58,0)+IF(CR59=39,BQ59,0)+IF(CR60=39,BQ60,0)+IF(CR61=39,BQ61,0)+IF(CR62=39,BQ62,0)+IF(CR63=39,BQ63,0)+IF(CR64=39,BQ64,0)+IF(CR65=39,BQ65,0)+IF(CR66=39,BQ66,0)+IF(CR67=39,BQ67,0)+IF(CR68=39,BQ68,0)+IF(CR69=39,BQ69,0)</f>
        <v>#VALUE!</v>
      </c>
      <c r="DH48" s="98" t="e">
        <f>IF(CR10=39,BT10,0)+IF(CR11=39,BT11,0)+IF(CR12=39,BT12,0)+IF(CR13=39,BT13,0)+IF(CR14=39,BT14,0)+IF(CR15=39,BT15,0)+IF(CR16=39,BT16,0)+IF(CR17=39,BT17,0)+IF(CR18=39,BT18,0)+IF(CR19=39,BT19,0)+IF(CR20=39,BT20,0)+IF(CR21=39,BT21,0)+IF(CR22=39,BT22,0)+IF(CR23=39,BT23,0)+IF(CR24=39,BT24,0)+IF(CR25=39,BT25,0)+IF(CR26=39,BT26,0)+IF(CR27=39,BT27,0)+IF(CR28=39,BT28,0)+IF(CR29=39,BT29,0)+IF(CR30=39,BT30,0)+IF(CR31=39,BT31,0)+IF(CR32=39,BT32,0)+IF(CR33=39,BT33,0)+IF(CR34=39,BT34,0)+IF(CR35=39,BT35,0)+IF(CR36=39,BT36,0)+IF(CR37=39,BT37,0)+IF(CR38=39,BT38,0)+IF(CR39=39,BT39,0)+DI48</f>
        <v>#VALUE!</v>
      </c>
      <c r="DI48" s="98" t="e">
        <f>IF(CR40=39,BT40,0)+IF(CR41=39,BT41,0)+IF(CR42=39,BT42,0)+IF(CR43=39,BT43,0)+IF(CR44=39,BT44,0)+IF(CR45=39,BT45,0)+IF(CR46=39,BT46,0)+IF(CR47=39,BT47,0)+IF(CR48=39,BT48,0)+IF(CR49=39,BT49,0)+IF(CR50=39,BT50,0)+IF(CR51=39,BT51,0)+IF(CR52=39,BT52,0)+IF(CR53=39,BT53,0)+IF(CR54=39,BT54,0)+IF(CR55=39,BT55,0)+IF(CR56=39,BT56,0)+IF(CR57=39,BT57,0)+IF(CR58=39,BT58,0)+IF(CR59=39,BT59,0)+IF(CR60=39,BT60,0)+IF(CR61=39,BT61,0)+IF(CR62=39,BT62,0)+IF(CR63=39,BT63,0)+IF(CR64=39,BT64,0)+IF(CR65=39,BT65,0)+IF(CR66=39,BT66,0)+IF(CR67=39,BT67,0)+IF(CR68=39,BT68,0)+IF(CR69=39,BT69,0)</f>
        <v>#VALUE!</v>
      </c>
      <c r="DJ48" s="98" t="e">
        <f>IF(CR10=39,BW10,0)+IF(CR11=39,BW11,0)+IF(CR12=39,BW12,0)+IF(CR13=39,BW13,0)+IF(CR14=39,BW14,0)+IF(CR15=39,BW15,0)+IF(CR16=39,BW16,0)+IF(CR17=39,BW17,0)+IF(CR18=39,BW18,0)+IF(CR19=39,BW19,0)+IF(CR20=39,BW20,0)+IF(CR21=39,BW21,0)+IF(CR22=39,BW22,0)+IF(CR23=39,BW23,0)+IF(CR24=39,BW24,0)+IF(CR25=39,BW25,0)+IF(CR26=39,BW26,0)+IF(CR27=39,BW27,0)+IF(CR28=39,BW28,0)+IF(CR29=39,BW29,0)+IF(CR30=39,BW30,0)+IF(CR31=39,BW31,0)+IF(CR32=39,BW32,0)+IF(CR33=39,BW33,0)+IF(CR34=39,BW34,0)+IF(CR35=39,BW35,0)+IF(CR36=39,BW36,0)+IF(CR37=39,BW37,0)+IF(CR38=39,BW38,0)+IF(CR39=39,BW39,0)+DK48</f>
        <v>#VALUE!</v>
      </c>
      <c r="DK48" s="98" t="e">
        <f>IF(CR40=39,BW40,0)+IF(CR41=39,BW41,0)+IF(CR42=39,BW42,0)+IF(CR43=39,BW43,0)+IF(CR44=39,BW44,0)+IF(CR45=39,BW45,0)+IF(CR46=39,BW46,0)+IF(CR47=39,BW47,0)+IF(CR48=39,BW48,0)+IF(CR49=39,BW49,0)+IF(CR50=39,BW50,0)+IF(CR51=39,BW51,0)+IF(CR52=39,BW52,0)+IF(CR53=39,BW53,0)+IF(CR54=39,BW54,0)+IF(CR55=39,BW55,0)+IF(CR56=39,BW56,0)+IF(CR57=39,BW57,0)+IF(CR58=39,BW58,0)+IF(CR59=39,BW59,0)+IF(CR60=39,BW60,0)+IF(CR61=39,BW61,0)+IF(CR62=39,BW62,0)+IF(CR63=39,BW63,0)+IF(CR64=39,BW64,0)+IF(CR65=39,BW65,0)+IF(CR66=39,BW66,0)+IF(CR67=39,BW67,0)+IF(CR68=39,BW68,0)+IF(CR69=39,BW69,0)</f>
        <v>#VALUE!</v>
      </c>
      <c r="DL48" s="98" t="e">
        <f>IF(CR10=39,BZ10,0)+IF(CR11=39,BZ11,0)+IF(CR12=39,BZ12,0)+IF(CR13=39,BZ13,0)+IF(CR14=39,BZ14,0)+IF(CR15=39,BZ15,0)+IF(CR16=39,BZ16,0)+IF(CR17=39,BZ17,0)+IF(CR18=39,BZ18,0)+IF(CR19=39,BZ19,0)+IF(CR20=39,BZ20,0)+IF(CR21=39,BZ21,0)+IF(CR22=39,BZ22,0)+IF(CR23=39,BZ23,0)+IF(CR24=39,BZ24,0)+IF(CR25=39,BZ25,0)+IF(CR26=39,BZ26,0)+IF(CR27=39,BZ27,0)+IF(CR28=39,BZ28,0)+IF(CR29=39,BZ29,0)+IF(CR30=39,BZ30,0)+IF(CR31=39,BZ31,0)+IF(CR32=39,BZ32,0)+IF(CR33=39,BZ33,0)+IF(CR34=39,BZ34,0)+IF(CR35=39,BZ35,0)+IF(CR36=39,BZ36,0)+IF(CR37=39,BZ37,0)+IF(CR38=39,BZ38,0)+IF(CR39=39,BZ39,0)+DM48</f>
        <v>#VALUE!</v>
      </c>
      <c r="DM48" s="98" t="e">
        <f>IF(CR40=39,BZ40,0)+IF(CR41=39,BZ41,0)+IF(CR42=39,BZ42,0)+IF(CR43=39,BZ43,0)+IF(CR44=39,BZ44,0)+IF(CR45=39,BZ45,0)+IF(CR46=39,BZ46,0)+IF(CR47=39,BZ47,0)+IF(CR48=39,BZ48,0)+IF(CR49=39,BZ49,0)+IF(CR50=39,BZ50,0)+IF(CR51=39,BZ51,0)+IF(CR52=39,BZ52,0)+IF(CR53=39,BZ53,0)+IF(CR54=39,BZ54,0)+IF(CR55=39,BZ55,0)+IF(CR56=39,BZ56,0)+IF(CR57=39,BZ57,0)+IF(CR58=39,BZ58,0)+IF(CR59=39,BZ59,0)+IF(CR60=39,BZ60,0)+IF(CR61=39,BZ61,0)+IF(CR62=39,BZ62,0)+IF(CR63=39,BZ63,0)+IF(CR64=39,BZ64,0)+IF(CR65=39,BZ65,0)+IF(CR66=39,BZ66,0)+IF(CR67=39,BZ67,0)+IF(CR68=39,BZ68,0)+IF(CR69=39,BZ69,0)</f>
        <v>#VALUE!</v>
      </c>
      <c r="DN48" s="98" t="e">
        <f>IF(CR10=39,CB10,0)+IF(CR11=39,CB11,0)+IF(CR12=39,CB12,0)+IF(CR13=39,CB13,0)+IF(CR14=39,CB14,0)+IF(CR15=39,CB15,0)+IF(CR16=39,CB16,0)+IF(CR17=39,CB17,0)+IF(CR18=39,CB18,0)+IF(CR19=39,CB19,0)+IF(CR20=39,CB20,0)+IF(CR21=39,CB21,0)+IF(CR22=39,CB22,0)+IF(CR23=39,CB23,0)+IF(CR24=39,CB24,0)+IF(CR25=39,CB25,0)+IF(CR26=39,CB26,0)+IF(CR27=39,CB27,0)+IF(CR28=39,CB28,0)+IF(CR29=39,CB29,0)+IF(CR30=39,CB30,0)+IF(CR31=39,CB31,0)+IF(CR32=39,CB32,0)+IF(CR33=39,CB33,0)+IF(CR34=39,CB34,0)+IF(CR35=39,CB35,0)+IF(CR36=39,CB36,0)+IF(CR37=39,CB37,0)+IF(CR38=39,CB38,0)+IF(CR39=39,CB39,0)+DO48</f>
        <v>#VALUE!</v>
      </c>
      <c r="DO48" s="98" t="e">
        <f>IF(CR40=39,CB40,0)+IF(CR41=39,CB41,0)+IF(CR42=39,CB42,0)+IF(CR43=39,CB43,0)+IF(CR44=39,CB44,0)+IF(CR45=39,CB45,0)+IF(CR46=39,CB46,0)+IF(CR47=39,CB47,0)+IF(CR48=39,CB48,0)+IF(CR49=39,CB49,0)+IF(CR50=39,CB50,0)+IF(CR51=39,CB51,0)+IF(CR52=39,CB52,0)+IF(CR53=39,CB53,0)+IF(CR54=39,CB54,0)+IF(CR55=39,CB55,0)+IF(CR56=39,CB56,0)+IF(CR57=39,CB57,0)+IF(CR58=39,CB58,0)+IF(CR59=39,CB59,0)+IF(CR60=39,CB60,0)+IF(CR61=39,CB61,0)+IF(CR62=39,CB62,0)+IF(CR63=39,CB63,0)+IF(CR64=39,CB64,0)+IF(CR65=39,CB65,0)+IF(CR66=39,CB66,0)+IF(CR67=39,CB67,0)+IF(CR68=39,CB68,0)+IF(CR69=39,CB69,0)</f>
        <v>#VALUE!</v>
      </c>
      <c r="DP48" s="98" t="e">
        <f>IF(CR10=39,CD10,0)+IF(CR11=39,CD11,0)+IF(CR12=39,CD12,0)+IF(CR13=39,CD13,0)+IF(CR14=39,CD14,0)+IF(CR15=39,CD15,0)+IF(CR16=39,CD16,0)+IF(CR17=39,CD17,0)+IF(CR18=39,CD18,0)+IF(CR19=39,CD19,0)+IF(CR20=39,CD20,0)+IF(CR21=39,CD21,0)+IF(CR22=39,CD22,0)+IF(CR23=39,CD23,0)+IF(CR24=39,CD24,0)+IF(CR25=39,CD25,0)+IF(CR26=39,CD26,0)+IF(CR27=39,CD27,0)+IF(CR28=39,CD28,0)+IF(CR29=39,CD29,0)+IF(CR30=39,CD30,0)+IF(CR31=39,CD31,0)+IF(CR32=39,CD32,0)+IF(CR33=39,CD33,0)+IF(CR34=39,CD34,0)+IF(CR35=39,CD35,0)+IF(CR36=39,CD36,0)+IF(CR37=39,CD37,0)+IF(CR38=39,CD38,0)+IF(CR39=39,CD39,0)+DQ48</f>
        <v>#VALUE!</v>
      </c>
      <c r="DQ48" s="98" t="e">
        <f>IF(CR40=39,CD40,0)+IF(CR41=39,CD41,0)+IF(CR42=39,CD42,0)+IF(CR43=39,CD43,0)+IF(CR44=39,CD44,0)+IF(CR45=39,CD45,0)+IF(CR46=39,CD46,0)+IF(CR47=39,CD47,0)+IF(CR48=39,CD48,0)+IF(CR49=39,CD49,0)+IF(CR50=39,CD50,0)+IF(CR51=39,CD51,0)+IF(CR52=39,CD52,0)+IF(CR53=39,CD53,0)+IF(CR54=39,CD54,0)+IF(CR55=39,CD55,0)+IF(CR56=39,CD56,0)+IF(CR57=39,CD57,0)+IF(CR58=39,CD58,0)+IF(CR59=39,CD59,0)+IF(CR60=39,CD60,0)+IF(CR61=39,CD61,0)+IF(CR62=39,CD62,0)+IF(CR63=39,CD63,0)+IF(CR64=39,CD64,0)+IF(CR65=39,CD65,0)+IF(CR66=39,CD66,0)+IF(CR67=39,CD67,0)+IF(CR68=39,CD68,0)+IF(CR69=39,CD69,0)</f>
        <v>#VALUE!</v>
      </c>
      <c r="DR48" s="98" t="e">
        <f>IF(CR10=39,CF10,0)+IF(CR11=39,CF11,0)+IF(CR12=39,CF12,0)+IF(CR13=39,CF13,0)+IF(CR14=39,CF14,0)+IF(CR15=39,CF15,0)+IF(CR16=39,CF16,0)+IF(CR17=39,CF17,0)+IF(CR18=39,CF18,0)+IF(CR19=39,CF19,0)+IF(CR20=39,CF20,0)+IF(CR21=39,CF21,0)+IF(CR22=39,CF22,0)+IF(CR23=39,CF23,0)+IF(CR24=39,CF24,0)+IF(CR25=39,CF25,0)+IF(CR26=39,CF26,0)+IF(CR27=39,CF27,0)+IF(CR28=39,CF28,0)+IF(CR29=39,CF29,0)+IF(CR30=39,CF30,0)+IF(CR31=39,CF31,0)+IF(CR32=39,CF32,0)+IF(CR33=39,CF33,0)+IF(CR34=39,CF34,0)+IF(CR35=39,CF35,0)+IF(CR36=39,CF36,0)+IF(CR37=39,CF37,0)+IF(CR38=39,CF38,0)+IF(CR39=39,CF39,0)+DS48</f>
        <v>#VALUE!</v>
      </c>
      <c r="DS48" s="98" t="e">
        <f>IF(CR40=39,CF40,0)+IF(CR41=39,CF41,0)+IF(CR42=39,CF42,0)+IF(CR43=39,CF43,0)+IF(CR44=39,CF44,0)+IF(CR45=39,CF45,0)+IF(CR46=39,CF46,0)+IF(CR47=39,CF47,0)+IF(CR48=39,CF48,0)+IF(CR49=39,CF49,0)+IF(CR50=39,CF50,0)+IF(CR51=39,CF51,0)+IF(CR52=39,CF52,0)+IF(CR53=39,CF53,0)+IF(CR54=39,CF54,0)+IF(CR55=39,CF55,0)+IF(CR56=39,CF56,0)+IF(CR57=39,CF57,0)+IF(CR58=39,CF58,0)+IF(CR59=39,CF59,0)+IF(CR60=39,CF60,0)+IF(CR61=39,CF61,0)+IF(CR62=39,CF62,0)+IF(CR63=39,CF63,0)+IF(CR64=39,CF64,0)+IF(CR65=39,CF65,0)+IF(CR66=39,CF66,0)+IF(CR67=39,CF67,0)+IF(CR68=39,CF68,0)+IF(CR69=39,CF69,0)</f>
        <v>#VALUE!</v>
      </c>
      <c r="DT48" s="98" t="e">
        <f>IF(CR10=39,CH10,0)+IF(CR11=39,CH11,0)+IF(CR12=39,CH12,0)+IF(CR13=39,CH13,0)+IF(CR14=39,CH14,0)+IF(CR15=39,CH15,0)+IF(CR16=39,CH16,0)+IF(CR17=39,CH17,0)+IF(CR18=39,CH18,0)+IF(CR19=39,CH19,0)+IF(CR20=39,CH20,0)+IF(CR21=39,CH21,0)+IF(CR22=39,CH22,0)+IF(CR23=39,CH23,0)+IF(CR24=39,CH24,0)+IF(CR25=39,CH25,0)+IF(CR26=39,CH26,0)+IF(CR27=39,CH27,0)+IF(CR28=39,CH28,0)+IF(CR29=39,CH29,0)+IF(CR30=39,CH30,0)+IF(CR31=39,CH31,0)+IF(CR32=39,CH32,0)+IF(CR33=39,CH33,0)+IF(CR34=39,CH34,0)+IF(CR35=39,CH35,0)+IF(CR36=39,CH36,0)+IF(CR37=39,CH37,0)+IF(CR38=39,CH38,0)+IF(CR39=39,CH39,0)+DU48</f>
        <v>#VALUE!</v>
      </c>
      <c r="DU48" s="98" t="e">
        <f>IF(CR40=39,CH40,0)+IF(CR41=39,CH41,0)+IF(CR42=39,CH42,0)+IF(CR43=39,CH43,0)+IF(CR44=39,CH44,0)+IF(CR45=39,CH45,0)+IF(CR46=39,CH46,0)+IF(CR47=39,CH47,0)+IF(CR48=39,CH48,0)+IF(CR49=39,CH49,0)+IF(CR50=39,CH50,0)+IF(CR51=39,CH51,0)+IF(CR52=39,CH52,0)+IF(CR53=39,CH53,0)+IF(CR54=39,CH54,0)+IF(CR55=39,CH55,0)+IF(CR56=39,CH56,0)+IF(CR57=39,CH57,0)+IF(CR58=39,CH58,0)+IF(CR59=39,CH59,0)+IF(CR60=39,CH60,0)+IF(CR61=39,CH61,0)+IF(CR62=39,CH62,0)+IF(CR63=39,CH63,0)+IF(CR64=39,CH64,0)+IF(CR65=39,CH65,0)+IF(CR66=39,CH66,0)+IF(CR67=39,CH67,0)+IF(CR68=39,CH68,0)+IF(CR69=39,CH69,0)</f>
        <v>#VALUE!</v>
      </c>
      <c r="DV48" s="98" t="e">
        <f>IF(CR10=39,CJ10,0)+IF(CR11=39,CJ11,0)+IF(CR12=39,CJ12,0)+IF(CR13=39,CJ13,0)+IF(CR14=39,CJ14,0)+IF(CR15=39,CJ15,0)+IF(CR16=39,CJ16,0)+IF(CR17=39,CJ17,0)+IF(CR18=39,CJ18,0)+IF(CR19=39,CJ19,0)+IF(CR20=39,CJ20,0)+IF(CR21=39,CJ21,0)+IF(CR22=39,CJ22,0)+IF(CR23=39,CJ23,0)+IF(CR24=39,CJ24,0)+IF(CR25=39,CJ25,0)+IF(CR26=39,CJ26,0)+IF(CR27=39,CJ27,0)+IF(CR28=39,CJ28,0)+IF(CR29=39,CJ29,0)+IF(CR30=39,CJ30,0)+IF(CR31=39,CJ31,0)+IF(CR32=39,CJ32,0)+IF(CR33=39,CJ33,0)+IF(CR34=39,CJ34,0)+IF(CR35=39,CJ35,0)+IF(CR36=39,CJ36,0)+IF(CR37=39,CJ37,0)+IF(CR38=39,CJ38,0)+IF(CR39=39,CJ39,0)+DW48</f>
        <v>#VALUE!</v>
      </c>
      <c r="DW48" s="99" t="e">
        <f>IF(CR40=39,CJ40,0)+IF(CR41=39,CJ41,0)+IF(CR42=39,CJ42,0)+IF(CR43=39,CJ43,0)+IF(CR44=39,CJ44,0)+IF(CR45=39,CJ45,0)+IF(CR46=39,CJ46,0)+IF(CR47=39,CJ47,0)+IF(CR48=39,CJ48,0)+IF(CR49=39,CJ49,0)+IF(CR50=39,CJ50,0)+IF(CR51=39,CJ51,0)+IF(CR52=39,CJ52,0)+IF(CR53=39,CJ53,0)+IF(CR54=39,CJ54,0)+IF(CR55=39,CJ55,0)+IF(CR56=39,CJ56,0)+IF(CR57=39,CJ57,0)+IF(CR58=39,CJ58,0)+IF(CR59=39,CJ59,0)+IF(CR60=39,CJ60,0)+IF(CR61=39,CJ61,0)+IF(CR62=39,CJ62,0)+IF(CR63=39,CJ63,0)+IF(CR64=39,CJ64,0)+IF(CR65=39,CJ65,0)+IF(CR66=39,CJ66,0)+IF(CR67=39,CJ67,0)+IF(CR68=39,CJ68,0)+IF(CR69=39,CJ69,0)</f>
        <v>#VALUE!</v>
      </c>
    </row>
    <row r="49" spans="1:127">
      <c r="A49" s="97" t="str">
        <f>[2]DB!A49</f>
        <v>Tynde</v>
      </c>
      <c r="B49" s="1">
        <f>[2]DB!B49</f>
        <v>56</v>
      </c>
      <c r="C49" s="1">
        <f>[2]DB!D49</f>
        <v>0</v>
      </c>
      <c r="D49" s="1">
        <f>IF(OR(Rækker!BD31="Disket",I49&gt;5,C49=1),1,0)</f>
        <v>0</v>
      </c>
      <c r="E49" s="1">
        <f>[2]DB!F49</f>
        <v>0</v>
      </c>
      <c r="F49" s="1">
        <f>IF(OR(Rækker!BD31="Udmeldt",E49=1),1,0)</f>
        <v>0</v>
      </c>
      <c r="G49" s="1">
        <f>[2]DB!I49</f>
        <v>0</v>
      </c>
      <c r="H49" s="1">
        <f>IF(Rækker!BD31="MR",1,0)</f>
        <v>0</v>
      </c>
      <c r="I49" s="1">
        <f t="shared" si="10"/>
        <v>0</v>
      </c>
      <c r="J49" s="1">
        <f>[2]DB!L49</f>
        <v>1</v>
      </c>
      <c r="K49" s="1">
        <f>IF(Rækker!BD31="Res",1,0)</f>
        <v>0</v>
      </c>
      <c r="L49" s="1">
        <f t="shared" si="11"/>
        <v>1</v>
      </c>
      <c r="M49" s="1" t="s">
        <v>90</v>
      </c>
      <c r="N49" s="100">
        <f>[2]DB!AZ49</f>
        <v>20</v>
      </c>
      <c r="O49" s="98" t="str">
        <f>[2]DB!BB49</f>
        <v>Agger</v>
      </c>
      <c r="P49" s="1">
        <f>IF(O49=A31,B31,0)+IF(O49=A32,B32,0)+IF(O49=A33,B33,0)+IF(O49=A34,B34,0)+IF(O49=A35,B35,0)+IF(O49=A36,B36,0)+IF(O49=A37,B37,0)+IF(O49=A38,B38,0)+IF(O49=A39,B39,0)+IF(O49=A40,B40,0)+IF(O49=A41,B41,0)+IF(O49=A42,B42,0)+IF(O49=A43,B43,0)+IF(O49=A44,B44,0)+IF(O49=A45,B45,0)+IF(O49=A46,B46,0)+IF(O49=A47,B47,0)+IF(O49=A48,B48,0)+IF(O49=A49,B49,0)+IF(O49=A50,B50,0)</f>
        <v>2</v>
      </c>
      <c r="Q49" s="1">
        <f>[2]DB!BF49</f>
        <v>0</v>
      </c>
      <c r="R49" s="1">
        <f>IF(O49=A31,D31,0)+IF(O49=A32,D32,0)+IF(O49=A33,D33,0)+IF(O49=A34,D34,0)+IF(O49=A35,D35,0)+IF(O49=A36,D36,0)+IF(O49=A37,D37,0)+IF(O49=A38,D38,0)+IF(O49=A39,D39,0)+IF(O49=A40,D40,0)+IF(O49=A41,D41,0)+IF(O49=A42,D42,0)+IF(O49=A43,D43,0)+IF(O49=A44,D44,0)+IF(O49=A45,D45,0)+IF(O49=A46,D46,0)+IF(O49=A47,D47,0)+IF(O49=A48,D48,0)+IF(O49=A49,D49,0)+IF(O49=A50,D50,0)</f>
        <v>0</v>
      </c>
      <c r="S49" s="1">
        <f>[2]DB!BG49</f>
        <v>0</v>
      </c>
      <c r="T49" s="1">
        <f>IF(O49=A31,F31,0)+IF(O49=A32,F32,0)+IF(O49=A33,F33,0)+IF(O49=A34,F34,0)+IF(O49=A35,F35,0)+IF(O49=A36,F36,0)+IF(O49=A37,F37,0)+IF(O49=A38,F38,0)+IF(O49=A39,F39,0)+IF(O49=A40,F40,0)+IF(O49=A41,F41,0)+IF(O49=A42,F42,0)+IF(O49=A43,F43,0)+IF(O49=A44,F44,0)+IF(O49=A45,F45,0)+IF(O49=A46,F46,0)+IF(O49=A47,F47,0)+IF(O49=A48,F48,0)+IF(O49=A49,F49,0)+IF(O49=A50,F50,0)</f>
        <v>0</v>
      </c>
      <c r="U49" s="1">
        <f>[2]DB!BH49</f>
        <v>0</v>
      </c>
      <c r="V49" s="1">
        <f>IF(O49=A31,H31,0)+IF(O49=A32,H32,0)+IF(O49=A33,H33,0)+IF(O49=A34,H34,0)+IF(O49=A35,H35,0)+IF(O49=A36,H36,0)+IF(O49=A37,H37,0)+IF(O49=A38,H38,0)+IF(O49=A39,H39,0)+IF(O49=A40,H40,0)+IF(O49=A41,H41,0)+IF(O49=A42,H42,0)+IF(O49=A43,H43,0)+IF(O49=A44,H44,0)+IF(O49=A45,H45,0)+IF(O49=A46,H46,0)+IF(O49=A47,H47,0)+IF(O49=A48,H48,0)+IF(O49=A49,H49,0)+IF(O49=A50,H50,0)</f>
        <v>0</v>
      </c>
      <c r="W49" s="1">
        <f t="shared" si="12"/>
        <v>0</v>
      </c>
      <c r="X49" s="1">
        <f>[2]DB!BI49</f>
        <v>0</v>
      </c>
      <c r="Y49" s="1">
        <f>IF(O49=A31,K31,0)+IF(O49=A32,K32,0)+IF(O49=A33,K33,0)+IF(O49=A34,K34,0)+IF(O49=A35,K35,0)+IF(O49=A36,K36,0)+IF(O49=A37,K37,0)+IF(O49=A38,K38,0)+IF(O49=A39,K39,0)+IF(O49=A40,K40,0)+IF(O49=A41,K41,0)+IF(O49=A42,K42,0)+IF(O49=A43,K43,0)+IF(O49=A44,K44,0)+IF(O49=A45,K45,0)+IF(O49=A46,K46,0)+IF(O49=A47,K47,0)+IF(O49=A48,K48,0)+IF(O49=A49,K49,0)+IF(O49=A50,K50,0)</f>
        <v>0</v>
      </c>
      <c r="Z49" s="1">
        <f t="shared" si="13"/>
        <v>0</v>
      </c>
      <c r="AA49" s="1">
        <f>[2]DB!BJ49</f>
        <v>69</v>
      </c>
      <c r="AB49" s="1">
        <f>RANK(AA49,AA31:AA50,0)</f>
        <v>17</v>
      </c>
      <c r="AC49" s="1" t="str">
        <f>'2. Division'!AP23</f>
        <v/>
      </c>
      <c r="AD49" s="1" t="e">
        <f t="shared" si="20"/>
        <v>#VALUE!</v>
      </c>
      <c r="AE49" s="1" t="e">
        <f>RANK(AD49,AD31:AD50,0)</f>
        <v>#VALUE!</v>
      </c>
      <c r="AF49" s="1">
        <f>[2]DB!BK49</f>
        <v>25</v>
      </c>
      <c r="AG49" s="1">
        <f>RANK(AF49,AF31:AF50,0)</f>
        <v>16</v>
      </c>
      <c r="AH49" s="1" t="str">
        <f>'2. Division'!AP29</f>
        <v/>
      </c>
      <c r="AI49" s="1" t="e">
        <f t="shared" si="21"/>
        <v>#VALUE!</v>
      </c>
      <c r="AJ49" s="1" t="e">
        <f>RANK(AI49,AI31:AI50,0)</f>
        <v>#VALUE!</v>
      </c>
      <c r="AK49" s="1">
        <f>[2]DB!BL49</f>
        <v>95</v>
      </c>
      <c r="AL49" s="1">
        <f>RANK(AK49,AK31:AK50,0)</f>
        <v>10</v>
      </c>
      <c r="AM49" s="1" t="str">
        <f>'2. Division'!AP35</f>
        <v/>
      </c>
      <c r="AN49" s="1" t="e">
        <f t="shared" si="22"/>
        <v>#VALUE!</v>
      </c>
      <c r="AO49" s="1" t="e">
        <f>RANK(AN49,AN31:AN50,0)</f>
        <v>#VALUE!</v>
      </c>
      <c r="AP49" s="1">
        <f t="shared" si="23"/>
        <v>43</v>
      </c>
      <c r="AQ49" s="1" t="e">
        <f t="shared" si="24"/>
        <v>#VALUE!</v>
      </c>
      <c r="AR49" s="1">
        <f>[2]DB!BA49</f>
        <v>19</v>
      </c>
      <c r="AS49" s="1" t="e">
        <f>RANK(AQ49,AQ31:AQ50,1)+AT49</f>
        <v>#VALUE!</v>
      </c>
      <c r="AT49" s="1" t="e">
        <f>IF(AQ49=AQ31,IF(AD49=AD31,IF(AI49=AI31,IF(AN49=AN31,0,IF(AN49&lt;AN31,1,0)),IF(AI49&lt;AI31,1,0)),IF(AD49&lt;AD31,1,0)),0)+IF(AQ49=AQ32,IF(AD49=AD32,IF(AI49=AI32,IF(AN49=AN32,0,IF(AN49&lt;AN32,1,0)),IF(AI49&lt;AI32,1,0)),IF(AD49&lt;AD32,1,0)),0)+IF(AQ49=AQ33,IF(AD49=AD33,IF(AI49=AI33,IF(AN49=AN33,0,IF(AN49&lt;AN33,1,0)),IF(AI49&lt;AI33,1,0)),IF(AD49&lt;AD33,1,0)),0)+IF(AQ49=AQ34,IF(AD49=AD34,IF(AI49=AI34,IF(AN49=AN34,0,IF(AN49&lt;AN34,1,0)),IF(AI49&lt;AI34,1,0)),IF(AD49&lt;AD34,1,0)),0)+IF(AQ49=AQ35,IF(AD49=AD35,IF(AI49=AI35,IF(AN49=AN35,0,IF(AN49&lt;AN35,1,0)),IF(AI49&lt;AI35,1,0)),IF(AD49&lt;AD35,1,0)),0)+IF(AQ49=AQ36,IF(AD49=AD36,IF(AI49=AI36,IF(AN49=AN36,0,IF(AN49&lt;AN36,1,0)),IF(AI49&lt;AI36,1,0)),IF(AD49&lt;AD36,1,0)),0)+IF(AQ49=AQ37,IF(AD49=AD37,IF(AI49=AI37,IF(AN49=AN37,0,IF(AN49&lt;AN37,1,0)),IF(AI49&lt;AI37,1,0)),IF(AD49&lt;AD37,1,0)),0)+AU49+AV49</f>
        <v>#VALUE!</v>
      </c>
      <c r="AU49" s="1" t="e">
        <f>IF(AQ49=AQ38,IF(AD49=AD38,IF(AI49=AI38,IF(AN49=AN38,0,IF(AN49&lt;AN38,1,0)),IF(AI49&lt;AI38,1,0)),IF(AD49&lt;AD38,1,0)),0)+IF(AQ49=AQ39,IF(AD49=AD39,IF(AI49=AI39,IF(AN49=AN39,0,IF(AN49&lt;AN39,1,0)),IF(AI49&lt;AI39,1,0)),IF(AD49&lt;AD39,1,0)),0)+IF(AQ49=AQ40,IF(AD49=AD40,IF(AI49=AI40,IF(AN49=AN40,0,IF(AN49&lt;AN40,1,0)),IF(AI49&lt;AI40,1,0)),IF(AD49&lt;AD40,1,0)),0)+IF(AQ49=AQ41,IF(AD49=AD41,IF(AI49=AI41,IF(AN49=AN41,0,IF(AN49&lt;AN41,1,0)),IF(AI49&lt;AI41,1,0)),IF(AD49&lt;AD41,1,0)),0)+IF(AQ49=AQ42,IF(AD49=AD42,IF(AI49=AI42,IF(AN49=AN42,0,IF(AN49&lt;AN42,1,0)),IF(AI49&lt;AI42,1,0)),IF(AD49&lt;AD42,1,0)),0)+IF(AQ49=AQ43,IF(AD49=AD43,IF(AI49=AI43,IF(AN49=AN43,0,IF(AN49&lt;AN43,1,0)),IF(AI49&lt;AI43,1,0)),IF(AD49&lt;AD43,1,0)),0)+IF(AQ49=AQ44,IF(AD49=AD44,IF(AI49=AI44,IF(AN49=AN44,0,IF(AN49&lt;AN44,1,0)),IF(AI49&lt;AI44,1,0)),IF(AD49&lt;AD44,1,0)),0)</f>
        <v>#VALUE!</v>
      </c>
      <c r="AV49" s="1" t="e">
        <f>IF(AQ49=AQ45,IF(AD49=AD45,IF(AI49=AI45,IF(AN49=AN45,0,IF(AN49&lt;AN45,1,0)),IF(AI49&lt;AI45,1,0)),IF(AD49&lt;AD45,1,0)),0)+IF(AQ49=AQ46,IF(AD49=AD46,IF(AI49=AI46,IF(AN49=AN46,0,IF(AN49&lt;AN46,1,0)),IF(AI49&lt;AI46,1,0)),IF(AD49&lt;AD46,1,0)),0)+IF(AQ49=AQ47,IF(AD49=AD47,IF(AI49=AI47,IF(AN49=AN47,0,IF(AN49&lt;AN47,1,0)),IF(AI49&lt;AI47,1,0)),IF(AD49&lt;AD47,1,0)),0)+IF(AQ49=AQ48,IF(AD49=AD48,IF(AI49=AI48,IF(AN49=AN48,0,IF(AN49&lt;AN48,1,0)),IF(AI49&lt;AI48,1,0)),IF(AD49&lt;AD48,1,0)),0)+IF(AQ49=AQ49,IF(AD49=AD49,IF(AI49=AI49,IF(AN49=AN49,0,IF(AN49&lt;AN49,1,0)),IF(AI49&lt;AI49,1,0)),IF(AD49&lt;AD49,1,0)),0)+IF(AQ49=AQ50,IF(AD49=AD50,IF(AI49=AI50,IF(AN49=AN50,0,IF(AN49&lt;AN50,1,0)),IF(AI49&lt;AI50,1,0)),IF(AD49&lt;AD50,1,0)),0)</f>
        <v>#VALUE!</v>
      </c>
      <c r="AW49" s="1" t="e">
        <f>IF(AND(AS49=AS31,P49&gt;P31),1,0)+IF(AND(AS49=AS32,P49&gt;P32),1,0)+IF(AND(AS49=AS33,P49&gt;P33),1,0)+IF(AND(AS49=AS34,P49&gt;P34),1,0)+IF(AND(AS49=AS35,P49&gt;P35),1,0)+IF(AND(AS49=AS36,P49&gt;P36),1,0)+IF(AND(AS49=AS37,P49&gt;P37),1,0)+IF(AND(AS49=AS38,P49&gt;P38),1,0)+IF(AND(AS49=AS39,P49&gt;P39),1,0)+IF(AND(AS49=AS40,P49&gt;P40),1,0)+IF(AND(AS49=AS41,P49&gt;P41),1,0)+IF(AND(AS49=AS42,P49&gt;P42),1,0)+IF(AND(AS49=AS43,P49&gt;P43),1,0)+IF(AND(AS49=AS44,P49&gt;P44),1,0)+IF(AND(AS49=AS45,P49&gt;P45),1,0)+IF(AND(AS49=AS46,P49&gt;P46),1,0)+IF(AND(AS49=AS47,P49&gt;P47),1,0)+IF(AND(AS49=AS48,P49&gt;P48),1,0)+IF(AND(AS49=AS49,P49&gt;P49),1,0)+IF(AND(AS49=AS50,P49&gt;P50),1,0)+AS49</f>
        <v>#VALUE!</v>
      </c>
      <c r="AX49" s="1" t="e">
        <f t="shared" si="16"/>
        <v>#VALUE!</v>
      </c>
      <c r="AY49" s="1" t="e">
        <f>IF(OR(R49=1,T49=1),0,IF(RANK(AX49,AX10:AX71,0)=1,10,IF(RANK(AX49,AX10:AX71,0)=2,5,IF(RANK(AX49,AX10:AX71,0)=3,4,IF(RANK(AX49,AX10:AX71,0)=4,3,IF(RANK(AX49,AX10:AX71,0)=5,2,0))))))</f>
        <v>#VALUE!</v>
      </c>
      <c r="AZ49" s="100" t="e">
        <f>IF(AW31=19,AR31,0)+IF(AW32=19,AR32,0)+IF(AW33=19,AR33,0)+IF(AW34=19,AR34,0)+IF(AW35=19,AR35,0)+IF(AW36=19,AR36,0)+IF(AW37=19,AR37,0)+IF(AW38=19,AR38,0)+IF(AW39=19,AR39,0)+IF(AW40=19,AR40,0)+IF(AW41=19,AR41,0)+IF(AW42=19,AR42,0)+IF(AW43=19,AR43,0)+IF(AW44=19,AR44,0)+IF(AW45=19,AR45,0)+IF(AW46=19,AR46,0)+IF(AW47=19,AR47,0)+IF(AW48=19,AR48,0)+IF(AW49=19,AR49,0)+IF(AW50=19,AR50,0)</f>
        <v>#VALUE!</v>
      </c>
      <c r="BA49" s="98" t="e">
        <f>IF(AW31=19,AS31,0)+IF(AW32=19,AS32,0)+IF(AW33=19,AS33,0)+IF(AW34=19,AS34,0)+IF(AW35=19,AS35,0)+IF(AW36=19,AS36,0)+IF(AW37=19,AS37,0)+IF(AW38=19,AS38,0)+IF(AW39=19,AS39,0)+IF(AW40=19,AS40,0)+IF(AW41=19,AS41,0)+IF(AW42=19,AS42,0)+IF(AW43=19,AS43,0)+IF(AW44=19,AS44,0)+IF(AW45=19,AS45,0)+IF(AW46=19,AS46,0)+IF(AW47=19,AS47,0)+IF(AW48=19,AS48,0)+IF(AW49=19,AS49,0)+IF(AW50=19,AS50,0)</f>
        <v>#VALUE!</v>
      </c>
      <c r="BB49" s="98" t="e">
        <f>IF(AW31=19,O31,IF(AW32=19,O32,IF(AW33=19,O33,IF(AW34=19,O34,IF(AW35=19,O35,IF(AW36=19,O36,IF(AW37=19,O37,BC49)))))))</f>
        <v>#VALUE!</v>
      </c>
      <c r="BC49" s="98" t="e">
        <f>IF(AW38=19,O38,IF(AW39=19,O39,IF(AW40=19,O40,IF(AW41=19,O41,IF(AW42=19,O42,IF(AW43=19,O43,IF(AW44=19,O44,BD49)))))))</f>
        <v>#VALUE!</v>
      </c>
      <c r="BD49" s="98" t="e">
        <f>IF(AW45=19,O45,IF(AW46=19,O46,IF(AW47=19,O47,IF(AW48=19,O48,IF(AW49=19,O49,IF(AW50=19,O50,""))))))</f>
        <v>#VALUE!</v>
      </c>
      <c r="BE49" s="98" t="e">
        <f>IF(AW31=19,P31,0)+IF(AW32=19,P32,0)+IF(AW33=19,P33,0)+IF(AW34=19,P34,0)+IF(AW35=19,P35,0)+IF(AW36=19,P36,0)+IF(AW37=19,P37,0)+IF(AW38=19,P38,0)+IF(AW39=19,P39,0)+IF(AW40=19,P40,0)+IF(AW41=19,P41,0)+IF(AW42=19,P42,0)+IF(AW43=19,P43,0)+IF(AW44=19,P44,0)+IF(AW45=19,P45,0)+IF(AW46=19,P46,0)+IF(AW47=19,P47,0)+IF(AW48=19,P48,0)+IF(AW49=19,P49,0)+IF(AW50=19,P50,0)</f>
        <v>#VALUE!</v>
      </c>
      <c r="BF49" s="98" t="e">
        <f>IF(AW31=19,R31,0)+IF(AW32=19,R32,0)+IF(AW33=19,R33,0)+IF(AW34=19,R34,0)+IF(AW35=19,R35,0)+IF(AW36=19,R36,0)+IF(AW37=19,R37,0)+IF(AW38=19,R38,0)+IF(AW39=19,R39,0)+IF(AW40=19,R40,0)+IF(AW41=19,R41,0)+IF(AW42=19,R42,0)+IF(AW43=19,R43,0)+IF(AW44=19,R44,0)+IF(AW45=19,R45,0)+IF(AW46=19,R46,0)+IF(AW47=19,R47,0)+IF(AW48=19,R48,0)+IF(AW49=19,R49,0)+IF(AW50=19,R50,0)</f>
        <v>#VALUE!</v>
      </c>
      <c r="BG49" s="98" t="e">
        <f>IF(AW31=19,T31,0)+IF(AW32=19,T32,0)+IF(AW33=19,T33,0)+IF(AW34=19,T34,0)+IF(AW35=19,T35,0)+IF(AW36=19,T36,0)+IF(AW37=19,T37,0)+IF(AW38=19,T38,0)+IF(AW39=19,T39,0)+IF(AW40=19,T40,0)+IF(AW41=19,T41,0)+IF(AW42=19,T42,0)+IF(AW43=19,T43,0)+IF(AW44=19,T44,0)+IF(AW45=19,T45,0)+IF(AW46=19,T46,0)+IF(AW47=19,T47,0)+IF(AW48=19,T48,0)+IF(AW49=19,T49,0)+IF(AW50=19,T50,0)</f>
        <v>#VALUE!</v>
      </c>
      <c r="BH49" s="98" t="e">
        <f>IF(AW31=19,W31,0)+IF(AW32=19,W32,0)+IF(AW33=19,W33,0)+IF(AW34=19,W34,0)+IF(AW35=19,W35,0)+IF(AW36=19,W36,0)+IF(AW37=19,W37,0)+IF(AW38=19,W38,0)+IF(AW39=19,W39,0)+IF(AW40=19,W40,0)+IF(AW41=19,W41,0)+IF(AW42=19,W42,0)+IF(AW43=19,W43,0)+IF(AW44=19,W44,0)+IF(AW45=19,W45,0)+IF(AW46=19,W46,0)+IF(AW47=19,W47,0)+IF(AW48=19,W48,0)+IF(AW49=19,W49,0)+IF(AW50=19,W50,0)</f>
        <v>#VALUE!</v>
      </c>
      <c r="BI49" s="98" t="e">
        <f>IF(AW31=19,Z31,0)+IF(AW32=19,Z32,0)+IF(AW33=19,Z33,0)+IF(AW34=19,Z34,0)+IF(AW35=19,Z35,0)+IF(AW36=19,Z36,0)+IF(AW37=19,Z37,0)+IF(AW38=19,Z38,0)+IF(AW39=19,Z39,0)+IF(AW40=19,Z40,0)+IF(AW41=19,Z41,0)+IF(AW42=19,Z42,0)+IF(AW43=19,Z43,0)+IF(AW44=19,Z44,0)+IF(AW45=19,Z45,0)+IF(AW46=19,Z46,0)+IF(AW47=19,Z47,0)+IF(AW48=19,Z48,0)+IF(AW49=19,Z49,0)+IF(AW50=19,Z50,0)</f>
        <v>#VALUE!</v>
      </c>
      <c r="BJ49" s="98" t="e">
        <f>IF(AW31=19,AD31,0)+IF(AW32=19,AD32,0)+IF(AW33=19,AD33,0)+IF(AW34=19,AD34,0)+IF(AW35=19,AD35,0)+IF(AW36=19,AD36,0)+IF(AW37=19,AD37,0)+IF(AW38=19,AD38,0)+IF(AW39=19,AD39,0)+IF(AW40=19,AD40,0)+IF(AW41=19,AD41,0)+IF(AW42=19,AD42,0)+IF(AW43=19,AD43,0)+IF(AW44=19,AD44,0)+IF(AW45=19,AD45,0)+IF(AW46=19,AD46,0)+IF(AW47=19,AD47,0)+IF(AW48=19,AD48,0)+IF(AW49=19,AD49,0)+IF(AW50=19,AD50,0)</f>
        <v>#VALUE!</v>
      </c>
      <c r="BK49" s="98" t="e">
        <f>IF(AW31=19,AI31,0)+IF(AW32=19,AI32,0)+IF(AW33=19,AI33,0)+IF(AW34=19,AI34,0)+IF(AW35=19,AI35,0)+IF(AW36=19,AI36,0)+IF(AW37=19,AI37,0)+IF(AW38=19,AI38,0)+IF(AW39=19,AI39,0)+IF(AW40=19,AI40,0)+IF(AW41=19,AI41,0)+IF(AW42=19,AI42,0)+IF(AW43=19,AI43,0)+IF(AW44=19,AI44,0)+IF(AW45=19,AI45,0)+IF(AW46=19,AI46,0)+IF(AW47=19,AI47,0)+IF(AW48=19,AI48,0)+IF(AW49=19,AI49,0)+IF(AW50=19,AI50,0)</f>
        <v>#VALUE!</v>
      </c>
      <c r="BL49" s="99" t="e">
        <f>IF(AW31=19,AN31,0)+IF(AW32=19,AN32,0)+IF(AW33=19,AN33,0)+IF(AW34=19,AN34,0)+IF(AW35=19,AN35,0)+IF(AW36=19,AN36,0)+IF(AW37=19,AN37,0)+IF(AW38=19,AN38,0)+IF(AW39=19,AN39,0)+IF(AW40=19,AN40,0)+IF(AW41=19,AN41,0)+IF(AW42=19,AN42,0)+IF(AW43=19,AN43,0)+IF(AW44=19,AN44,0)+IF(AW45=19,AN45,0)+IF(AW46=19,AN46,0)+IF(AW47=19,AN47,0)+IF(AW48=19,AN48,0)+IF(AW49=19,AN49,0)+IF(AW50=19,AN50,0)</f>
        <v>#VALUE!</v>
      </c>
      <c r="BM49" s="98" t="str">
        <f>[2]DB!CX49</f>
        <v>Far</v>
      </c>
      <c r="BN49" s="98">
        <f>IF(BM49=O10,P10,0)+IF(BM49=O11,P11,0)+IF(BM49=O12,P12,0)+IF(BM49=O13,P13,0)+IF(BM49=O14,P14,0)+IF(BM49=O15,P15,0)+IF(BM49=O16,P16,0)+IF(BM49=O17,P17,0)+IF(BM49=O18,P18,0)+IF(BM49=O19,P19,0)+IF(BM49=O20,P20,0)+IF(BM49=O21,P21,0)+IF(BM49=O22,P22,0)+IF(BM49=O23,P23,0)+IF(BM49=O24,P24,0)+IF(BM49=O25,P25,0)+IF(BM49=O26,P26,0)+IF(BM49=O27,P27,0)+IF(BM49=O28,P28,0)+IF(BM49=O29,P29,0)+IF(BM49=O31,P31,0)+IF(BM49=O32,P32,0)+IF(BM49=O33,P33,0)+IF(BM49=O34,P34,0)+IF(BM49=O35,P35,0)+IF(BM49=O36,P36,0)+IF(BM49=O37,P37,0)+IF(BM49=O38,P38,0)+IF(BM49=O39,P39,0)+IF(BM49=O40,P40,0)+BO49</f>
        <v>13</v>
      </c>
      <c r="BO49" s="98">
        <f>IF(BM49=O41,P41,0)+IF(BM49=O42,P42,0)+IF(BM49=O43,P43,0)+IF(BM49=O44,P44,0)+IF(BM49=O45,P45,0)+IF(BM49=O46,P46,0)+IF(BM49=O47,P47,0)+IF(BM49=O48,P48,0)+IF(BM49=O49,P49,0)+IF(BM49=O50,P50,0)+IF(BM49=O52,P52,0)+IF(BM49=O53,P53,0)+IF(BM49=O54,P54,0)+IF(BM49=O55,P55,0)+IF(BM49=O56,P56,0)+IF(BM49=O57,P57,0)+IF(BM49=O58,P58,0)+IF(BM49=O59,P59,0)+IF(BM49=O60,P60,0)+IF(BM49=O61,P61,0)+IF(BM49=O62,P62,0)+IF(BM49=O63,P63,0)+IF(BM49=O64,P64,0)+IF(BM49=O65,P65,0)+IF(BM49=O66,P66,0)+IF(BM49=O67,P67,0)+IF(BM49=O68,P68,0)+IF(BM49=O69,P69,0)+IF(BM49=O70,P70,0)+IF(BM49=O71,P71,0)</f>
        <v>0</v>
      </c>
      <c r="BP49" s="98">
        <f>[2]DB!DF49</f>
        <v>0</v>
      </c>
      <c r="BQ49" s="98">
        <f>IF(BM49=O10,R10,0)+IF(BM49=O11,R11,0)+IF(BM49=O12,R12,0)+IF(BM49=O13,R13,0)+IF(BM49=O14,R14,0)+IF(BM49=O15,R15,0)+IF(BM49=O16,R16,0)+IF(BM49=O17,R17,0)+IF(BM49=O18,R18,0)+IF(BM49=O19,R19,0)+IF(BM49=O20,R20,0)+IF(BM49=O21,R21,0)+IF(BM49=O22,R22,0)+IF(BM49=O23,R23,0)+IF(BM49=O24,R24,0)+IF(BM49=O25,R25,0)+IF(BM49=O26,R26,0)+IF(BM49=O27,R27,0)+IF(BM49=O28,R28,0)+IF(BM49=O29,R29,0)+IF(BM49=O31,R31,0)+IF(BM49=O32,R32,0)+IF(BM49=O33,R33,0)+IF(BM49=O34,R34,0)+IF(BM49=O35,R35,0)+IF(BM49=O36,R36,0)+IF(BM49=O37,R37,0)+IF(BM49=O38,R38,0)+IF(BM49=O39,R39,0)+IF(BM49=O40,R40,0)+BR49</f>
        <v>0</v>
      </c>
      <c r="BR49" s="98">
        <f>IF(BM49=O41,R41,0)+IF(BM49=O42,R42,0)+IF(BM49=O43,R43,0)+IF(BM49=O44,R44,0)+IF(BM49=O45,R45,0)+IF(BM49=O46,R46,0)+IF(BM49=O47,R47,0)+IF(BM49=O48,R48,0)+IF(BM49=O49,R49,0)+IF(BM49=O50,R50,0)+IF(BM49=O52,R52,0)+IF(BM49=O53,R53,0)+IF(BM49=O54,R54,0)+IF(BM49=O55,R55,0)+IF(BM49=O56,R56,0)+IF(BM49=O57,R57,0)+IF(BM49=O58,R58,0)+IF(BM49=O59,R59,0)+IF(BM49=O60,R60,0)+IF(BM49=O61,R61,0)+IF(BM49=O62,R62,0)+IF(BM49=O63,R63,0)+IF(BM49=O64,R64,0)+IF(BM49=O65,R65,0)+IF(BM49=O66,R66,0)+IF(BM49=O67,R67,0)+IF(BM49=O68,R68,0)+IF(BM49=O69,R69,0)+IF(BM49=O70,R70,0)+IF(BM49=O71,R71,0)</f>
        <v>0</v>
      </c>
      <c r="BS49" s="98">
        <v>0</v>
      </c>
      <c r="BT49" s="98">
        <f>IF(BM49=O10,T10,0)+IF(BM49=O11,T11,0)+IF(BM49=O12,T12,0)+IF(BM49=O13,T13,0)+IF(BM49=O14,T14,0)+IF(BM49=O15,T15,0)+IF(BM49=O16,T16,0)+IF(BM49=O17,T17,0)+IF(BM49=O18,T18,0)+IF(BM49=O19,T19,0)+IF(BM49=O20,T20,0)+IF(BM49=O21,T21,0)+IF(BM49=O22,T22,0)+IF(BM49=O23,T23,0)+IF(BM49=O24,T24,0)+IF(BM49=O25,T25,0)+IF(BM49=O26,T26,0)+IF(BM49=O27,T27,0)+IF(BM49=O28,T28,0)+IF(BM49=O29,T29,0)+IF(BM49=O31,T31,0)+IF(BM49=O32,T32,0)+IF(BM49=O33,T33,0)+IF(BM49=O34,T34,0)+IF(BM49=O35,T35,0)+IF(BM49=O36,T36,0)+IF(BM49=O37,T37,0)+IF(BM49=O38,T38,0)+IF(BM49=O39,T39,0)+IF(BM49=O40,T40,0)+BU49</f>
        <v>0</v>
      </c>
      <c r="BU49" s="98">
        <f>IF(BM49=O41,T41,0)+IF(BM49=O42,T42,0)+IF(BM49=O43,T43,0)+IF(BM49=O44,T44,0)+IF(BM49=O45,T45,0)+IF(BM49=O46,T46,0)+IF(BM49=O47,T47,0)+IF(BM49=O48,T48,0)+IF(BM49=O49,T49,0)+IF(BM49=O50,T50,0)+IF(BM49=O52,T52,0)+IF(BM49=O53,T53,0)+IF(BM49=O54,T54,0)+IF(BM49=O55,T55,0)+IF(BM49=O56,T56,0)+IF(BM49=O57,T57,0)+IF(BM49=O58,T58,0)+IF(BM49=O59,T59,0)+IF(BM49=O60,T60,0)+IF(BM49=O61,T61,0)+IF(BM49=O62,T62,0)+IF(BM49=O63,T63,0)+IF(BM49=O64,T64,0)+IF(BM49=O65,T65,0)+IF(BM49=O66,T66,0)+IF(BM49=O67,T67,0)+IF(BM49=O68,T68,0)+IF(BM49=O69,T69,0)+IF(BM49=O70,T70,0)+IF(BM49=O71,T71,0)</f>
        <v>0</v>
      </c>
      <c r="BV49" s="98">
        <f>[2]DB!DJ49</f>
        <v>2</v>
      </c>
      <c r="BW49" s="98" t="e">
        <f>IF(AND(BQ49=0,BT49=0),IF(BM49=O10,AY10,0)+IF(BM49=O11,AY11,0)+IF(BM49=O12,AY12,0)+IF(BM49=O13,AY13,0)+IF(BM49=O14,AY14,0)+IF(BM49=O15,AY15,0)+IF(BM49=O16,AY16,0)+IF(BM49=O17,AY17,0)+IF(BM49=O18,AY18,0)+IF(BM49=O19,AY19,0)+IF(BM49=O20,AY20,0)+IF(BM49=O21,AY21,0)+IF(BM49=O22,AY22,0)+IF(BM49=O23,AY23,0)+IF(BM49=O24,AY24,0)+IF(BM49=O25,AY25,0)+IF(BM49=O26,AY26,0)+IF(BM49=O27,AY27,0)+IF(BM49=O28,AY28,0)+IF(BM49=O29,AY29,0)+IF(BM49=O31,AY31,0)+IF(BM49=O32,AY32,0)+IF(BM49=O33,AY33,0)+IF(BM49=O34,AY34,0)+IF(BM49=O35,AY35,0)+IF(BM49=O36,AY36,0)+IF(BM49=O37,AY37,0)+IF(BM49=O38,AY38,0)+IF(BM49=O39,AY39,0)+IF(BM49=O40,AY40,0)+BX49,0)</f>
        <v>#VALUE!</v>
      </c>
      <c r="BX49" s="98">
        <f>IF(BM49=O41,AY41,0)+IF(BM49=O42,AY42,0)+IF(BM49=O43,AY43,0)+IF(BM49=O44,AY44,0)+IF(BM49=O45,AY45,0)+IF(BM49=O46,AY46,0)+IF(BM49=O47,AY47,0)+IF(BM49=O48,AY48,0)+IF(BM49=O49,AY49,0)+IF(BM49=O50,AY50,0)+IF(BM49=O52,AY52,0)+IF(BM49=O53,AY53,0)+IF(BM49=O54,AY54,0)+IF(BM49=O55,AY55,0)+IF(BM49=O56,AY56,0)+IF(BM49=O57,AY57,0)+IF(BM49=O58,AY58,0)+IF(BM49=O59,AY59,0)+IF(BM49=O60,AY60,0)+IF(BM49=O61,AY61,0)+IF(BM49=O62,AY62,0)+IF(BM49=O63,AY63,0)+IF(BM49=O64,AY64,0)+IF(BM49=O65,AY65,0)+IF(BM49=O66,AY66,0)+IF(BM49=O67,AY67,0)+IF(BM49=O68,AY68,0)+IF(BM49=O69,AY69,0)+IF(BM49=O70,AY70,0)+IF(BM49=O71,AY71,0)</f>
        <v>0</v>
      </c>
      <c r="BY49" s="98">
        <f>[2]DB!DL49</f>
        <v>0</v>
      </c>
      <c r="BZ49" s="98" t="e">
        <f t="shared" si="25"/>
        <v>#VALUE!</v>
      </c>
      <c r="CA49" s="98">
        <f>[2]DB!DN49</f>
        <v>0</v>
      </c>
      <c r="CB49" s="98" t="e">
        <f t="shared" si="26"/>
        <v>#VALUE!</v>
      </c>
      <c r="CC49" s="98">
        <f>[2]DB!DP49</f>
        <v>0</v>
      </c>
      <c r="CD49" s="98" t="e">
        <f t="shared" si="27"/>
        <v>#VALUE!</v>
      </c>
      <c r="CE49" s="98">
        <f>[2]DB!DR49</f>
        <v>1</v>
      </c>
      <c r="CF49" s="98" t="e">
        <f t="shared" si="28"/>
        <v>#VALUE!</v>
      </c>
      <c r="CG49" s="98">
        <f>[2]DB!DT49</f>
        <v>1</v>
      </c>
      <c r="CH49" s="98" t="e">
        <f t="shared" si="29"/>
        <v>#VALUE!</v>
      </c>
      <c r="CI49" s="98">
        <f>[2]DB!DV49</f>
        <v>5</v>
      </c>
      <c r="CJ49" s="98" t="e">
        <f t="shared" si="17"/>
        <v>#VALUE!</v>
      </c>
      <c r="CK49" s="98" t="e">
        <f t="shared" si="18"/>
        <v>#VALUE!</v>
      </c>
      <c r="CL49" s="98" t="e">
        <f>RANK(CJ49,CJ10:CJ69,0)</f>
        <v>#VALUE!</v>
      </c>
      <c r="CM49" s="98" t="e">
        <f>IF(AND(CL49=CL10,CK49&lt;CK10),1,0)+IF(AND(CL49=CL11,CK49&lt;CK11),1,0)+IF(AND(CL49=CL12,CK49&lt;CK12),1,0)+IF(AND(CL49=CL13,CK49&lt;CK13),1,0)+IF(AND(CL49=CL14,CK49&lt;CK14),1,0)+IF(AND(CL49=CL15,CK49&lt;CK15),1,0)+IF(AND(CL49=CL16,CK49&lt;CK16),1,0)+IF(AND(CL49=CL17,CK49&lt;CK17),1,0)+IF(AND(CL49=CL18,CK49&lt;CK18),1,0)+IF(AND(CL49=CL19,CK49&lt;CK19),1,0)+IF(AND(CL49=CL20,CK49&lt;CK20),1,0)+IF(AND(CL49=CL21,CK49&lt;CK21),1,0)+IF(AND(CL49=CL22,CK49&lt;CK22),1,0)+IF(AND(CL49=CL23,CK49&lt;CK23),1,0)+IF(AND(CL49=CL24,CK49&lt;CK24),1,0)+IF(AND(CL49=CL25,CK49&lt;CK25),1,0)+IF(AND(CL49=CL26,CK49&lt;CK26),1,0)+IF(AND(CL49=CL27,CK49&lt;CK27),1,0)+IF(AND(CL49=CL28,CK49&lt;CK28),1,0)+IF(AND(CL49=CL29,CK49&lt;CK29),1,0)+CN49+CO49</f>
        <v>#VALUE!</v>
      </c>
      <c r="CN49" s="98" t="e">
        <f>IF(AND(CL49=CL30,CK49&lt;CK30),1,0)+IF(AND(CL49=CL31,CK49&lt;CK31),1,0)+IF(AND(CL49=CL32,CK49&lt;CK32),1,0)+IF(AND(CL49=CL33,CK49&lt;CK33),1,0)+IF(AND(CL49=CL34,CK49&lt;CK34),1,0)+IF(AND(CL49=CL35,CK49&lt;CK35),1,0)+IF(AND(CL49=CL36,CK49&lt;CK36),1,0)+IF(AND(CL49=CL37,CK49&lt;CK37),1,0)+IF(AND(CL49=CL38,CK49&lt;CK38),1,0)+IF(AND(CL49=CL39,CK49&lt;CK39),1,0)+IF(AND(CL49=CL40,CK49&lt;CK40),1,0)+IF(AND(CL49=CL41,CK49&lt;CK41),1,0)+IF(AND(CL49=CL42,CK49&lt;CK42),1,0)+IF(AND(CL49=CL43,CK49&lt;CK43),1,0)+IF(AND(CL49=CL44,CK49&lt;CK44),1,0)+IF(AND(CL49=CL45,CK49&lt;CK45),1,0)+IF(AND(CL49=CL46,CK49&lt;CK46),1,0)+IF(AND(CL49=CL47,CK49&lt;CK47),1,0)+IF(AND(CL49=CL48,CK49&lt;CK48),1,0)+IF(AND(CL49=CL49,CK49&lt;CK49),1,0)</f>
        <v>#VALUE!</v>
      </c>
      <c r="CO49" s="98" t="e">
        <f>IF(AND(CL49=CL50,CK49&lt;CK50),1,0)+IF(AND(CL49=CL51,CK49&lt;CK51),1,0)+IF(AND(CL49=CL52,CK49&lt;CK52),1,0)+IF(AND(CL49=CL53,CK49&lt;CK53),1,0)+IF(AND(CL49=CL54,CK49&lt;CK54),1,0)+IF(AND(CL49=CL55,CK49&lt;CK55),1,0)+IF(AND(CL49=CL56,CK49&lt;CK56),1,0)+IF(AND(CL49=CL57,CK49&lt;CK57),1,0)+IF(AND(CL49=CL58,CK49&lt;CK58),1,0)+IF(AND(CL49=CL59,CK49&lt;CK59),1,0)+IF(AND(CL49=CL60,CK49&lt;CK60),1,0)+IF(AND(CL49=CL61,CK49&lt;CK61),1,0)+IF(AND(CL49=CL62,CK49&lt;CK62),1,0)+IF(AND(CL49=CL63,CK49&lt;CK63),1,0)+IF(AND(CL49=CL64,CK49&lt;CK64),1,0)+IF(AND(CL49=CL65,CK49&lt;CK65),1,0)+IF(AND(CL49=CL66,CK49&lt;CK66),1,0)+IF(AND(CL49=CL67,CK49&lt;CK67),1,0)+IF(AND(CL49=CL68,CK49&lt;CK68),1,0)+IF(AND(CL49=CL69,CK49&lt;CK69),1,0)</f>
        <v>#VALUE!</v>
      </c>
      <c r="CP49" s="98">
        <f>[2]DB!CV49</f>
        <v>40</v>
      </c>
      <c r="CQ49" s="98" t="e">
        <f t="shared" si="30"/>
        <v>#VALUE!</v>
      </c>
      <c r="CR49" s="98" t="e">
        <f t="shared" si="19"/>
        <v>#VALUE!</v>
      </c>
      <c r="CS49" s="98" t="e">
        <f>IF(AND(CQ49=CQ10,BN49&gt;BN10),1,0)+IF(AND(CQ49=CQ11,BN49&gt;BN11),1,0)+IF(AND(CQ49=CQ12,BN49&gt;BN12),1,0)+IF(AND(CQ49=CQ13,BN49&gt;BN13),1,0)+IF(AND(CQ49=CQ14,BN49&gt;BN14),1,0)+IF(AND(CQ49=CQ15,BN49&gt;BN15),1,0)+IF(AND(CQ49=CQ16,BN49&gt;BN16),1,0)+IF(AND(CQ49=CQ17,BN49&gt;BN17),1,0)+IF(AND(CQ49=CQ18,BN49&gt;BN18),1,0)+IF(AND(CQ49=CQ19,BN49&gt;BN19),1,0)+IF(AND(CQ49=CQ20,BN49&gt;BN20),1,0)+IF(AND(CQ49=CQ21,BN49&gt;BN21),1,0)+IF(AND(CQ49=CQ22,BN49&gt;BN22),1,0)+IF(AND(CQ49=CQ23,BN49&gt;BN23),1,0)+IF(AND(CQ49=CQ24,BN49&gt;BN24),1,0)+IF(AND(CQ49=CQ25,BN49&gt;BN25),1,0)+IF(AND(CQ49=CQ26,BN49&gt;BN26),1,0)+IF(AND(CQ49=CQ27,BN49&gt;BN27),1,0)+IF(AND(CQ49=CQ28,BN49&gt;BN28),1,0)+IF(AND(CQ49=CQ29,BN49&gt;BN29),1,0)+CT49+CU49</f>
        <v>#VALUE!</v>
      </c>
      <c r="CT49" s="98" t="e">
        <f>IF(AND(CQ49=CQ30,BN49&gt;BN30),1,0)+IF(AND(CQ49=CQ31,BN49&gt;BN31),1,0)+IF(AND(CQ49=CQ32,BN49&gt;BN32),1,0)+IF(AND(CQ49=CQ33,BN49&gt;BN33),1,0)+IF(AND(CQ49=CQ34,BN49&gt;BN34),1,0)+IF(AND(CQ49=CQ35,BN49&gt;BN35),1,0)+IF(AND(CQ49=CQ36,BN49&gt;BN36),1,0)+IF(AND(CQ49=CQ37,BN49&gt;BN37),1,0)+IF(AND(CQ49=CQ38,BN49&gt;BN38),1,0)+IF(AND(CQ49=CQ39,BN49&gt;BN39),1,0)+IF(AND(CQ49=CQ40,BN49&gt;BN40),1,0)+IF(AND(CQ49=CQ41,BN49&gt;BN41),1,0)+IF(AND(CQ49=CQ42,BN49&gt;BN42),1,0)+IF(AND(CQ49=CQ43,BN49&gt;BN43),1,0)+IF(AND(CQ49=CQ44,BN49&gt;BN44),1,0)+IF(AND(CQ49=CQ45,BN49&gt;BN45),1,0)+IF(AND(CQ49=CQ46,BN49&gt;BN46),1,0)+IF(AND(CQ49=CQ47,BN49&gt;BN47),1,0)+IF(AND(CQ49=CQ48,BN49&gt;BN48),1,0)+IF(AND(CQ49=CQ49,BN49&gt;BN49),1,0)</f>
        <v>#VALUE!</v>
      </c>
      <c r="CU49" s="99" t="e">
        <f>IF(AND(CQ49=CQ50,BN49&gt;BN50),1,0)+IF(AND(CQ49=CQ51,BN49&gt;BN51),1,0)+IF(AND(CQ49=CQ52,BN49&gt;BN52),1,0)+IF(AND(CQ49=CQ53,BN49&gt;BN53),1,0)+IF(AND(CQ49=CQ54,BN49&gt;BN54),1,0)+IF(AND(CQ49=CQ55,BN49&gt;BN55),1,0)+IF(AND(CQ49=CQ56,BN49&gt;BN56),1,0)+IF(AND(CQ49=CQ57,BN49&gt;BN57),1,0)+IF(AND(CQ49=CQ58,BN49&gt;BN58),1,0)+IF(AND(CQ49=CQ59,BN49&gt;BN59),1,0)+IF(AND(CQ49=CQ60,BN49&gt;BN60),1,0)+IF(AND(CQ49=CQ61,BN49&gt;BN61),1,0)+IF(AND(CQ49=CQ62,BN49&gt;BN62),1,0)+IF(AND(CQ49=CQ63,BN49&gt;BN63),1,0)+IF(AND(CQ49=CQ64,BN49&gt;BN64),1,0)+IF(AND(CQ49=CQ65,BN49&gt;BN65),1,0)+IF(AND(CQ49=CQ66,BN49&gt;BN66),1,0)+IF(AND(CQ49=CQ67,BN49&gt;BN67),1,0)+IF(AND(CQ49=CQ68,BN49&gt;BN68),1,0)+IF(AND(CQ49=CQ69,BN49&gt;BN69),1,0)</f>
        <v>#VALUE!</v>
      </c>
      <c r="CV49" s="100" t="e">
        <f>IF(CR10=40,CQ10,0)+IF(CR11=40,CQ11,0)+IF(CR12=40,CQ12,0)+IF(CR13=40,CQ13,0)+IF(CR14=40,CQ14,0)+IF(CR15=40,CQ15,0)+IF(CR16=40,CQ16,0)+IF(CR17=40,CQ17,0)+IF(CR18=40,CQ18,0)+IF(CR19=40,CQ19,0)+IF(CR20=40,CQ20,0)+IF(CR21=40,CQ21,0)+IF(CR22=40,CQ22,0)+IF(CR23=40,CQ23,0)+IF(CR24=40,CQ24,0)+IF(CR25=40,CQ25,0)+IF(CR26=40,CQ26,0)+IF(CR27=40,CQ27,0)+IF(CR28=40,CQ28,0)+IF(CR29=40,CQ29,0)+IF(CR30=40,CQ30,0)+IF(CR31=40,CQ31,0)+IF(CR32=40,CQ32,0)+IF(CR33=40,CQ33,0)+IF(CR34=40,CQ34,0)+IF(CR35=40,CQ35,0)+IF(CR36=40,CQ36,0)+IF(CR37=40,CQ37,0)+IF(CR38=40,CQ38,0)+IF(CR39=40,CQ39,0)+CW49</f>
        <v>#VALUE!</v>
      </c>
      <c r="CW49" s="98" t="e">
        <f>IF(CR40=40,CQ40,0)+IF(CR41=40,CQ41,0)+IF(CR42=40,CQ42,0)+IF(CR43=40,CQ43,0)+IF(CR44=40,CQ44,0)+IF(CR45=40,CQ45,0)+IF(CR46=40,CQ46,0)+IF(CR47=40,CQ47,0)+IF(CR48=40,CQ48,0)+IF(CR49=40,CQ49,0)+IF(CR50=40,CQ50,0)+IF(CR51=40,CQ51,0)+IF(CR52=40,CQ52,0)+IF(CR53=40,CQ53,0)+IF(CR54=40,CQ54,0)+IF(CR55=40,CQ55,0)+IF(CR56=40,CQ56,0)+IF(CR57=40,CQ57,0)+IF(CR58=40,CQ58,0)+IF(CR59=40,CQ59,0)+IF(CR60=40,CQ60,0)+IF(CR61=40,CQ61,0)+IF(CR62=40,CQ62,0)+IF(CR63=40,CQ63,0)+IF(CR64=40,CQ64,0)+IF(CR65=40,CQ65,0)+IF(CR66=40,CQ66,0)+IF(CR67=40,CQ67,0)+IF(CR68=40,CQ68,0)+IF(CR69=40,CQ69,0)</f>
        <v>#VALUE!</v>
      </c>
      <c r="CX49" s="98" t="e">
        <f>IF(CR10=40,BM10,IF(CR11=40,BM11,IF(CR12=40,BM12,IF(CR13=40,BM13,IF(CR14=40,BM14,IF(CR15=40,BM15,IF(CR16=40,BM16,IF(CR17=40,BM17,CY49))))))))</f>
        <v>#VALUE!</v>
      </c>
      <c r="CY49" s="98" t="e">
        <f>IF(CR18=40,BM18,IF(CR19=40,BM19,IF(CR20=40,BM20,IF(CR21=40,BM21,IF(CR22=40,BM22,IF(CR23=40,BM23,IF(CR24=40,BM24,IF(CR25=40,BM25,CZ49))))))))</f>
        <v>#VALUE!</v>
      </c>
      <c r="CZ49" s="98" t="e">
        <f>IF(CR26=40,BM26,IF(CR27=40,BM27,IF(CR28=40,BM28,IF(CR29=40,BM29,IF(CR30=40,BM30,IF(CR31=40,BM31,IF(CR32=40,BM32,IF(CR33=40,BM33,DA49))))))))</f>
        <v>#VALUE!</v>
      </c>
      <c r="DA49" s="98" t="e">
        <f>IF(CR34=40,BM34,IF(CR35=40,BM35,IF(CR36=40,BM36,IF(CR37=40,BM37,IF(CR38=40,BM38,IF(CR39=40,BM39,IF(CR40=40,BM40,IF(CR41=40,BM41,DB49))))))))</f>
        <v>#VALUE!</v>
      </c>
      <c r="DB49" s="98" t="e">
        <f>IF(CR42=40,BM42,IF(CR43=40,BM43,IF(CR44=40,BM44,IF(CR45=40,BM45,IF(CR46=40,BM46,IF(CR47=40,BM47,IF(CR48=40,BM48,IF(CR49=40,BM49,DC49))))))))</f>
        <v>#VALUE!</v>
      </c>
      <c r="DC49" s="98" t="e">
        <f>IF(CR50=40,BM50,IF(CR51=40,BM51,IF(CR52=40,BM52,IF(CR53=40,BM53,IF(CR54=40,BM54,IF(CR55=40,BM55,IF(CR56=40,BM56,IF(CR57=40,BM57,DD49))))))))</f>
        <v>#VALUE!</v>
      </c>
      <c r="DD49" s="98" t="e">
        <f>IF(CR58=40,BM58,IF(CR59=40,BM59,IF(CR60=40,BM60,IF(CR61=40,BM61,IF(CR62=40,BM62,IF(CR63=40,BM63,IF(CR64=40,BM64,IF(CR65=40,BM65,DE49))))))))</f>
        <v>#VALUE!</v>
      </c>
      <c r="DE49" s="98" t="e">
        <f>IF(CR66=40,BM66,IF(CR67=40,BM67,IF(CR68=40,BM68,BM69)))</f>
        <v>#VALUE!</v>
      </c>
      <c r="DF49" s="98" t="e">
        <f>IF(CR10=40,BQ10,0)+IF(CR11=40,BQ11,0)+IF(CR12=40,BQ12,0)+IF(CR13=40,BQ13,0)+IF(CR14=40,BQ14,0)+IF(CR15=40,BQ15,0)+IF(CR16=40,BQ16,0)+IF(CR17=40,BQ17,0)+IF(CR18=40,BQ18,0)+IF(CR19=40,BQ19,0)+IF(CR20=40,BQ20,0)+IF(CR21=40,BQ21,0)+IF(CR22=40,BQ22,0)+IF(CR23=40,BQ23,0)+IF(CR24=40,BQ24,0)+IF(CR25=40,BQ25,0)+IF(CR26=40,BQ26,0)+IF(CR27=40,BQ27,0)+IF(CR28=40,BQ28,0)+IF(CR29=40,BQ29,0)+IF(CR30=40,BQ30,0)+IF(CR31=40,BQ31,0)+IF(CR32=40,BQ32,0)+IF(CR33=40,BQ33,0)+IF(CR34=40,BQ34,0)+IF(CR35=40,BQ35,0)+IF(CR36=40,BQ36,0)+IF(CR37=40,BQ37,0)+IF(CR38=40,BQ38,0)+IF(CR39=40,BQ39,0)+DG49</f>
        <v>#VALUE!</v>
      </c>
      <c r="DG49" s="98" t="e">
        <f>IF(CR40=40,BQ40,0)+IF(CR41=40,BQ41,0)+IF(CR42=40,BQ42,0)+IF(CR43=40,BQ43,0)+IF(CR44=40,BQ44,0)+IF(CR45=40,BQ45,0)+IF(CR46=40,BQ46,0)+IF(CR47=40,BQ47,0)+IF(CR48=40,BQ48,0)+IF(CR49=40,BQ49,0)+IF(CR50=40,BQ50,0)+IF(CR51=40,BQ51,0)+IF(CR52=40,BQ52,0)+IF(CR53=40,BQ53,0)+IF(CR54=40,BQ54,0)+IF(CR55=40,BQ55,0)+IF(CR56=40,BQ56,0)+IF(CR57=40,BQ57,0)+IF(CR58=40,BQ58,0)+IF(CR59=40,BQ59,0)+IF(CR60=40,BQ60,0)+IF(CR61=40,BQ61,0)+IF(CR62=40,BQ62,0)+IF(CR63=40,BQ63,0)+IF(CR64=40,BQ64,0)+IF(CR65=40,BQ65,0)+IF(CR66=40,BQ66,0)+IF(CR67=40,BQ67,0)+IF(CR68=40,BQ68,0)+IF(CR69=40,BQ69,0)</f>
        <v>#VALUE!</v>
      </c>
      <c r="DH49" s="98" t="e">
        <f>IF(CR10=40,BT10,0)+IF(CR11=40,BT11,0)+IF(CR12=40,BT12,0)+IF(CR13=40,BT13,0)+IF(CR14=40,BT14,0)+IF(CR15=40,BT15,0)+IF(CR16=40,BT16,0)+IF(CR17=40,BT17,0)+IF(CR18=40,BT18,0)+IF(CR19=40,BT19,0)+IF(CR20=40,BT20,0)+IF(CR21=40,BT21,0)+IF(CR22=40,BT22,0)+IF(CR23=40,BT23,0)+IF(CR24=40,BT24,0)+IF(CR25=40,BT25,0)+IF(CR26=40,BT26,0)+IF(CR27=40,BT27,0)+IF(CR28=40,BT28,0)+IF(CR29=40,BT29,0)+IF(CR30=40,BT30,0)+IF(CR31=40,BT31,0)+IF(CR32=40,BT32,0)+IF(CR33=40,BT33,0)+IF(CR34=40,BT34,0)+IF(CR35=40,BT35,0)+IF(CR36=40,BT36,0)+IF(CR37=40,BT37,0)+IF(CR38=40,BT38,0)+IF(CR39=40,BT39,0)+DI49</f>
        <v>#VALUE!</v>
      </c>
      <c r="DI49" s="98" t="e">
        <f>IF(CR40=40,BT40,0)+IF(CR41=40,BT41,0)+IF(CR42=40,BT42,0)+IF(CR43=40,BT43,0)+IF(CR44=40,BT44,0)+IF(CR45=40,BT45,0)+IF(CR46=40,BT46,0)+IF(CR47=40,BT47,0)+IF(CR48=40,BT48,0)+IF(CR49=40,BT49,0)+IF(CR50=40,BT50,0)+IF(CR51=40,BT51,0)+IF(CR52=40,BT52,0)+IF(CR53=40,BT53,0)+IF(CR54=40,BT54,0)+IF(CR55=40,BT55,0)+IF(CR56=40,BT56,0)+IF(CR57=40,BT57,0)+IF(CR58=40,BT58,0)+IF(CR59=40,BT59,0)+IF(CR60=40,BT60,0)+IF(CR61=40,BT61,0)+IF(CR62=40,BT62,0)+IF(CR63=40,BT63,0)+IF(CR64=40,BT64,0)+IF(CR65=40,BT65,0)+IF(CR66=40,BT66,0)+IF(CR67=40,BT67,0)+IF(CR68=40,BT68,0)+IF(CR69=40,BT69,0)</f>
        <v>#VALUE!</v>
      </c>
      <c r="DJ49" s="98" t="e">
        <f>IF(CR10=40,BW10,0)+IF(CR11=40,BW11,0)+IF(CR12=40,BW12,0)+IF(CR13=40,BW13,0)+IF(CR14=40,BW14,0)+IF(CR15=40,BW15,0)+IF(CR16=40,BW16,0)+IF(CR17=40,BW17,0)+IF(CR18=40,BW18,0)+IF(CR19=40,BW19,0)+IF(CR20=40,BW20,0)+IF(CR21=40,BW21,0)+IF(CR22=40,BW22,0)+IF(CR23=40,BW23,0)+IF(CR24=40,BW24,0)+IF(CR25=40,BW25,0)+IF(CR26=40,BW26,0)+IF(CR27=40,BW27,0)+IF(CR28=40,BW28,0)+IF(CR29=40,BW29,0)+IF(CR30=40,BW30,0)+IF(CR31=40,BW31,0)+IF(CR32=40,BW32,0)+IF(CR33=40,BW33,0)+IF(CR34=40,BW34,0)+IF(CR35=40,BW35,0)+IF(CR36=40,BW36,0)+IF(CR37=40,BW37,0)+IF(CR38=40,BW38,0)+IF(CR39=40,BW39,0)+DK49</f>
        <v>#VALUE!</v>
      </c>
      <c r="DK49" s="98" t="e">
        <f>IF(CR40=40,BW40,0)+IF(CR41=40,BW41,0)+IF(CR42=40,BW42,0)+IF(CR43=40,BW43,0)+IF(CR44=40,BW44,0)+IF(CR45=40,BW45,0)+IF(CR46=40,BW46,0)+IF(CR47=40,BW47,0)+IF(CR48=40,BW48,0)+IF(CR49=40,BW49,0)+IF(CR50=40,BW50,0)+IF(CR51=40,BW51,0)+IF(CR52=40,BW52,0)+IF(CR53=40,BW53,0)+IF(CR54=40,BW54,0)+IF(CR55=40,BW55,0)+IF(CR56=40,BW56,0)+IF(CR57=40,BW57,0)+IF(CR58=40,BW58,0)+IF(CR59=40,BW59,0)+IF(CR60=40,BW60,0)+IF(CR61=40,BW61,0)+IF(CR62=40,BW62,0)+IF(CR63=40,BW63,0)+IF(CR64=40,BW64,0)+IF(CR65=40,BW65,0)+IF(CR66=40,BW66,0)+IF(CR67=40,BW67,0)+IF(CR68=40,BW68,0)+IF(CR69=40,BW69,0)</f>
        <v>#VALUE!</v>
      </c>
      <c r="DL49" s="98" t="e">
        <f>IF(CR10=40,BZ10,0)+IF(CR11=40,BZ11,0)+IF(CR12=40,BZ12,0)+IF(CR13=40,BZ13,0)+IF(CR14=40,BZ14,0)+IF(CR15=40,BZ15,0)+IF(CR16=40,BZ16,0)+IF(CR17=40,BZ17,0)+IF(CR18=40,BZ18,0)+IF(CR19=40,BZ19,0)+IF(CR20=40,BZ20,0)+IF(CR21=40,BZ21,0)+IF(CR22=40,BZ22,0)+IF(CR23=40,BZ23,0)+IF(CR24=40,BZ24,0)+IF(CR25=40,BZ25,0)+IF(CR26=40,BZ26,0)+IF(CR27=40,BZ27,0)+IF(CR28=40,BZ28,0)+IF(CR29=40,BZ29,0)+IF(CR30=40,BZ30,0)+IF(CR31=40,BZ31,0)+IF(CR32=40,BZ32,0)+IF(CR33=40,BZ33,0)+IF(CR34=40,BZ34,0)+IF(CR35=40,BZ35,0)+IF(CR36=40,BZ36,0)+IF(CR37=40,BZ37,0)+IF(CR38=40,BZ38,0)+IF(CR39=40,BZ39,0)+DM49</f>
        <v>#VALUE!</v>
      </c>
      <c r="DM49" s="98" t="e">
        <f>IF(CR40=40,BZ40,0)+IF(CR41=40,BZ41,0)+IF(CR42=40,BZ42,0)+IF(CR43=40,BZ43,0)+IF(CR44=40,BZ44,0)+IF(CR45=40,BZ45,0)+IF(CR46=40,BZ46,0)+IF(CR47=40,BZ47,0)+IF(CR48=40,BZ48,0)+IF(CR49=40,BZ49,0)+IF(CR50=40,BZ50,0)+IF(CR51=40,BZ51,0)+IF(CR52=40,BZ52,0)+IF(CR53=40,BZ53,0)+IF(CR54=40,BZ54,0)+IF(CR55=40,BZ55,0)+IF(CR56=40,BZ56,0)+IF(CR57=40,BZ57,0)+IF(CR58=40,BZ58,0)+IF(CR59=40,BZ59,0)+IF(CR60=40,BZ60,0)+IF(CR61=40,BZ61,0)+IF(CR62=40,BZ62,0)+IF(CR63=40,BZ63,0)+IF(CR64=40,BZ64,0)+IF(CR65=40,BZ65,0)+IF(CR66=40,BZ66,0)+IF(CR67=40,BZ67,0)+IF(CR68=40,BZ68,0)+IF(CR69=40,BZ69,0)</f>
        <v>#VALUE!</v>
      </c>
      <c r="DN49" s="98" t="e">
        <f>IF(CR10=40,CB10,0)+IF(CR11=40,CB11,0)+IF(CR12=40,CB12,0)+IF(CR13=40,CB13,0)+IF(CR14=40,CB14,0)+IF(CR15=40,CB15,0)+IF(CR16=40,CB16,0)+IF(CR17=40,CB17,0)+IF(CR18=40,CB18,0)+IF(CR19=40,CB19,0)+IF(CR20=40,CB20,0)+IF(CR21=40,CB21,0)+IF(CR22=40,CB22,0)+IF(CR23=40,CB23,0)+IF(CR24=40,CB24,0)+IF(CR25=40,CB25,0)+IF(CR26=40,CB26,0)+IF(CR27=40,CB27,0)+IF(CR28=40,CB28,0)+IF(CR29=40,CB29,0)+IF(CR30=40,CB30,0)+IF(CR31=40,CB31,0)+IF(CR32=40,CB32,0)+IF(CR33=40,CB33,0)+IF(CR34=40,CB34,0)+IF(CR35=40,CB35,0)+IF(CR36=40,CB36,0)+IF(CR37=40,CB37,0)+IF(CR38=40,CB38,0)+IF(CR39=40,CB39,0)+DO49</f>
        <v>#VALUE!</v>
      </c>
      <c r="DO49" s="98" t="e">
        <f>IF(CR40=40,CB40,0)+IF(CR41=40,CB41,0)+IF(CR42=40,CB42,0)+IF(CR43=40,CB43,0)+IF(CR44=40,CB44,0)+IF(CR45=40,CB45,0)+IF(CR46=40,CB46,0)+IF(CR47=40,CB47,0)+IF(CR48=40,CB48,0)+IF(CR49=40,CB49,0)+IF(CR50=40,CB50,0)+IF(CR51=40,CB51,0)+IF(CR52=40,CB52,0)+IF(CR53=40,CB53,0)+IF(CR54=40,CB54,0)+IF(CR55=40,CB55,0)+IF(CR56=40,CB56,0)+IF(CR57=40,CB57,0)+IF(CR58=40,CB58,0)+IF(CR59=40,CB59,0)+IF(CR60=40,CB60,0)+IF(CR61=40,CB61,0)+IF(CR62=40,CB62,0)+IF(CR63=40,CB63,0)+IF(CR64=40,CB64,0)+IF(CR65=40,CB65,0)+IF(CR66=40,CB66,0)+IF(CR67=40,CB67,0)+IF(CR68=40,CB68,0)+IF(CR69=40,CB69,0)</f>
        <v>#VALUE!</v>
      </c>
      <c r="DP49" s="98" t="e">
        <f>IF(CR10=40,CD10,0)+IF(CR11=40,CD11,0)+IF(CR12=40,CD12,0)+IF(CR13=40,CD13,0)+IF(CR14=40,CD14,0)+IF(CR15=40,CD15,0)+IF(CR16=40,CD16,0)+IF(CR17=40,CD17,0)+IF(CR18=40,CD18,0)+IF(CR19=40,CD19,0)+IF(CR20=40,CD20,0)+IF(CR21=40,CD21,0)+IF(CR22=40,CD22,0)+IF(CR23=40,CD23,0)+IF(CR24=40,CD24,0)+IF(CR25=40,CD25,0)+IF(CR26=40,CD26,0)+IF(CR27=40,CD27,0)+IF(CR28=40,CD28,0)+IF(CR29=40,CD29,0)+IF(CR30=40,CD30,0)+IF(CR31=40,CD31,0)+IF(CR32=40,CD32,0)+IF(CR33=40,CD33,0)+IF(CR34=40,CD34,0)+IF(CR35=40,CD35,0)+IF(CR36=40,CD36,0)+IF(CR37=40,CD37,0)+IF(CR38=40,CD38,0)+IF(CR39=40,CD39,0)+DQ49</f>
        <v>#VALUE!</v>
      </c>
      <c r="DQ49" s="98" t="e">
        <f>IF(CR40=40,CD40,0)+IF(CR41=40,CD41,0)+IF(CR42=40,CD42,0)+IF(CR43=40,CD43,0)+IF(CR44=40,CD44,0)+IF(CR45=40,CD45,0)+IF(CR46=40,CD46,0)+IF(CR47=40,CD47,0)+IF(CR48=40,CD48,0)+IF(CR49=40,CD49,0)+IF(CR50=40,CD50,0)+IF(CR51=40,CD51,0)+IF(CR52=40,CD52,0)+IF(CR53=40,CD53,0)+IF(CR54=40,CD54,0)+IF(CR55=40,CD55,0)+IF(CR56=40,CD56,0)+IF(CR57=40,CD57,0)+IF(CR58=40,CD58,0)+IF(CR59=40,CD59,0)+IF(CR60=40,CD60,0)+IF(CR61=40,CD61,0)+IF(CR62=40,CD62,0)+IF(CR63=40,CD63,0)+IF(CR64=40,CD64,0)+IF(CR65=40,CD65,0)+IF(CR66=40,CD66,0)+IF(CR67=40,CD67,0)+IF(CR68=40,CD68,0)+IF(CR69=40,CD69,0)</f>
        <v>#VALUE!</v>
      </c>
      <c r="DR49" s="98" t="e">
        <f>IF(CR10=40,CF10,0)+IF(CR11=40,CF11,0)+IF(CR12=40,CF12,0)+IF(CR13=40,CF13,0)+IF(CR14=40,CF14,0)+IF(CR15=40,CF15,0)+IF(CR16=40,CF16,0)+IF(CR17=40,CF17,0)+IF(CR18=40,CF18,0)+IF(CR19=40,CF19,0)+IF(CR20=40,CF20,0)+IF(CR21=40,CF21,0)+IF(CR22=40,CF22,0)+IF(CR23=40,CF23,0)+IF(CR24=40,CF24,0)+IF(CR25=40,CF25,0)+IF(CR26=40,CF26,0)+IF(CR27=40,CF27,0)+IF(CR28=40,CF28,0)+IF(CR29=40,CF29,0)+IF(CR30=40,CF30,0)+IF(CR31=40,CF31,0)+IF(CR32=40,CF32,0)+IF(CR33=40,CF33,0)+IF(CR34=40,CF34,0)+IF(CR35=40,CF35,0)+IF(CR36=40,CF36,0)+IF(CR37=40,CF37,0)+IF(CR38=40,CF38,0)+IF(CR39=40,CF39,0)+DS49</f>
        <v>#VALUE!</v>
      </c>
      <c r="DS49" s="98" t="e">
        <f>IF(CR40=40,CF40,0)+IF(CR41=40,CF41,0)+IF(CR42=40,CF42,0)+IF(CR43=40,CF43,0)+IF(CR44=40,CF44,0)+IF(CR45=40,CF45,0)+IF(CR46=40,CF46,0)+IF(CR47=40,CF47,0)+IF(CR48=40,CF48,0)+IF(CR49=40,CF49,0)+IF(CR50=40,CF50,0)+IF(CR51=40,CF51,0)+IF(CR52=40,CF52,0)+IF(CR53=40,CF53,0)+IF(CR54=40,CF54,0)+IF(CR55=40,CF55,0)+IF(CR56=40,CF56,0)+IF(CR57=40,CF57,0)+IF(CR58=40,CF58,0)+IF(CR59=40,CF59,0)+IF(CR60=40,CF60,0)+IF(CR61=40,CF61,0)+IF(CR62=40,CF62,0)+IF(CR63=40,CF63,0)+IF(CR64=40,CF64,0)+IF(CR65=40,CF65,0)+IF(CR66=40,CF66,0)+IF(CR67=40,CF67,0)+IF(CR68=40,CF68,0)+IF(CR69=40,CF69,0)</f>
        <v>#VALUE!</v>
      </c>
      <c r="DT49" s="98" t="e">
        <f>IF(CR10=40,CH10,0)+IF(CR11=40,CH11,0)+IF(CR12=40,CH12,0)+IF(CR13=40,CH13,0)+IF(CR14=40,CH14,0)+IF(CR15=40,CH15,0)+IF(CR16=40,CH16,0)+IF(CR17=40,CH17,0)+IF(CR18=40,CH18,0)+IF(CR19=40,CH19,0)+IF(CR20=40,CH20,0)+IF(CR21=40,CH21,0)+IF(CR22=40,CH22,0)+IF(CR23=40,CH23,0)+IF(CR24=40,CH24,0)+IF(CR25=40,CH25,0)+IF(CR26=40,CH26,0)+IF(CR27=40,CH27,0)+IF(CR28=40,CH28,0)+IF(CR29=40,CH29,0)+IF(CR30=40,CH30,0)+IF(CR31=40,CH31,0)+IF(CR32=40,CH32,0)+IF(CR33=40,CH33,0)+IF(CR34=40,CH34,0)+IF(CR35=40,CH35,0)+IF(CR36=40,CH36,0)+IF(CR37=40,CH37,0)+IF(CR38=40,CH38,0)+IF(CR39=40,CH39,0)+DU49</f>
        <v>#VALUE!</v>
      </c>
      <c r="DU49" s="98" t="e">
        <f>IF(CR40=40,CH40,0)+IF(CR41=40,CH41,0)+IF(CR42=40,CH42,0)+IF(CR43=40,CH43,0)+IF(CR44=40,CH44,0)+IF(CR45=40,CH45,0)+IF(CR46=40,CH46,0)+IF(CR47=40,CH47,0)+IF(CR48=40,CH48,0)+IF(CR49=40,CH49,0)+IF(CR50=40,CH50,0)+IF(CR51=40,CH51,0)+IF(CR52=40,CH52,0)+IF(CR53=40,CH53,0)+IF(CR54=40,CH54,0)+IF(CR55=40,CH55,0)+IF(CR56=40,CH56,0)+IF(CR57=40,CH57,0)+IF(CR58=40,CH58,0)+IF(CR59=40,CH59,0)+IF(CR60=40,CH60,0)+IF(CR61=40,CH61,0)+IF(CR62=40,CH62,0)+IF(CR63=40,CH63,0)+IF(CR64=40,CH64,0)+IF(CR65=40,CH65,0)+IF(CR66=40,CH66,0)+IF(CR67=40,CH67,0)+IF(CR68=40,CH68,0)+IF(CR69=40,CH69,0)</f>
        <v>#VALUE!</v>
      </c>
      <c r="DV49" s="98" t="e">
        <f>IF(CR10=40,CJ10,0)+IF(CR11=40,CJ11,0)+IF(CR12=40,CJ12,0)+IF(CR13=40,CJ13,0)+IF(CR14=40,CJ14,0)+IF(CR15=40,CJ15,0)+IF(CR16=40,CJ16,0)+IF(CR17=40,CJ17,0)+IF(CR18=40,CJ18,0)+IF(CR19=40,CJ19,0)+IF(CR20=40,CJ20,0)+IF(CR21=40,CJ21,0)+IF(CR22=40,CJ22,0)+IF(CR23=40,CJ23,0)+IF(CR24=40,CJ24,0)+IF(CR25=40,CJ25,0)+IF(CR26=40,CJ26,0)+IF(CR27=40,CJ27,0)+IF(CR28=40,CJ28,0)+IF(CR29=40,CJ29,0)+IF(CR30=40,CJ30,0)+IF(CR31=40,CJ31,0)+IF(CR32=40,CJ32,0)+IF(CR33=40,CJ33,0)+IF(CR34=40,CJ34,0)+IF(CR35=40,CJ35,0)+IF(CR36=40,CJ36,0)+IF(CR37=40,CJ37,0)+IF(CR38=40,CJ38,0)+IF(CR39=40,CJ39,0)+DW49</f>
        <v>#VALUE!</v>
      </c>
      <c r="DW49" s="99" t="e">
        <f>IF(CR40=40,CJ40,0)+IF(CR41=40,CJ41,0)+IF(CR42=40,CJ42,0)+IF(CR43=40,CJ43,0)+IF(CR44=40,CJ44,0)+IF(CR45=40,CJ45,0)+IF(CR46=40,CJ46,0)+IF(CR47=40,CJ47,0)+IF(CR48=40,CJ48,0)+IF(CR49=40,CJ49,0)+IF(CR50=40,CJ50,0)+IF(CR51=40,CJ51,0)+IF(CR52=40,CJ52,0)+IF(CR53=40,CJ53,0)+IF(CR54=40,CJ54,0)+IF(CR55=40,CJ55,0)+IF(CR56=40,CJ56,0)+IF(CR57=40,CJ57,0)+IF(CR58=40,CJ58,0)+IF(CR59=40,CJ59,0)+IF(CR60=40,CJ60,0)+IF(CR61=40,CJ61,0)+IF(CR62=40,CJ62,0)+IF(CR63=40,CJ63,0)+IF(CR64=40,CJ64,0)+IF(CR65=40,CJ65,0)+IF(CR66=40,CJ66,0)+IF(CR67=40,CJ67,0)+IF(CR68=40,CJ68,0)+IF(CR69=40,CJ69,0)</f>
        <v>#VALUE!</v>
      </c>
    </row>
    <row r="50" spans="1:127">
      <c r="A50" s="97" t="str">
        <f>[2]DB!A50</f>
        <v>Watson</v>
      </c>
      <c r="B50" s="1">
        <f>[2]DB!B50</f>
        <v>58</v>
      </c>
      <c r="C50" s="1">
        <f>[2]DB!D50</f>
        <v>0</v>
      </c>
      <c r="D50" s="1">
        <f>IF(OR(Rækker!BG31="Disket",I50&gt;5,C50=1),1,0)</f>
        <v>0</v>
      </c>
      <c r="E50" s="1">
        <f>[2]DB!F50</f>
        <v>0</v>
      </c>
      <c r="F50" s="1">
        <f>IF(OR(Rækker!BG31="Udmeldt",E50=1),1,0)</f>
        <v>0</v>
      </c>
      <c r="G50" s="1">
        <f>[2]DB!I50</f>
        <v>0</v>
      </c>
      <c r="H50" s="1">
        <f>IF(Rækker!BG31="MR",1,0)</f>
        <v>0</v>
      </c>
      <c r="I50" s="1">
        <f t="shared" si="10"/>
        <v>0</v>
      </c>
      <c r="J50" s="1">
        <f>[2]DB!L50</f>
        <v>0</v>
      </c>
      <c r="K50" s="1">
        <f>IF(Rækker!BG31="Res",1,0)</f>
        <v>0</v>
      </c>
      <c r="L50" s="1">
        <f t="shared" si="11"/>
        <v>0</v>
      </c>
      <c r="M50" s="1" t="s">
        <v>90</v>
      </c>
      <c r="N50" s="100">
        <f>[2]DB!AZ50</f>
        <v>15</v>
      </c>
      <c r="O50" s="98" t="str">
        <f>[2]DB!BB50</f>
        <v>LUFCMOT</v>
      </c>
      <c r="P50" s="1">
        <f>IF(O50=A31,B31,0)+IF(O50=A32,B32,0)+IF(O50=A33,B33,0)+IF(O50=A34,B34,0)+IF(O50=A35,B35,0)+IF(O50=A36,B36,0)+IF(O50=A37,B37,0)+IF(O50=A38,B38,0)+IF(O50=A39,B39,0)+IF(O50=A40,B40,0)+IF(O50=A41,B41,0)+IF(O50=A42,B42,0)+IF(O50=A43,B43,0)+IF(O50=A44,B44,0)+IF(O50=A45,B45,0)+IF(O50=A46,B46,0)+IF(O50=A47,B47,0)+IF(O50=A48,B48,0)+IF(O50=A49,B49,0)+IF(O50=A50,B50,0)</f>
        <v>35</v>
      </c>
      <c r="Q50" s="1">
        <f>[2]DB!BF50</f>
        <v>0</v>
      </c>
      <c r="R50" s="1">
        <f>IF(O50=A31,D31,0)+IF(O50=A32,D32,0)+IF(O50=A33,D33,0)+IF(O50=A34,D34,0)+IF(O50=A35,D35,0)+IF(O50=A36,D36,0)+IF(O50=A37,D37,0)+IF(O50=A38,D38,0)+IF(O50=A39,D39,0)+IF(O50=A40,D40,0)+IF(O50=A41,D41,0)+IF(O50=A42,D42,0)+IF(O50=A43,D43,0)+IF(O50=A44,D44,0)+IF(O50=A45,D45,0)+IF(O50=A46,D46,0)+IF(O50=A47,D47,0)+IF(O50=A48,D48,0)+IF(O50=A49,D49,0)+IF(O50=A50,D50,0)</f>
        <v>0</v>
      </c>
      <c r="S50" s="1">
        <f>[2]DB!BG50</f>
        <v>0</v>
      </c>
      <c r="T50" s="1">
        <f>IF(O50=A31,F31,0)+IF(O50=A32,F32,0)+IF(O50=A33,F33,0)+IF(O50=A34,F34,0)+IF(O50=A35,F35,0)+IF(O50=A36,F36,0)+IF(O50=A37,F37,0)+IF(O50=A38,F38,0)+IF(O50=A39,F39,0)+IF(O50=A40,F40,0)+IF(O50=A41,F41,0)+IF(O50=A42,F42,0)+IF(O50=A43,F43,0)+IF(O50=A44,F44,0)+IF(O50=A45,F45,0)+IF(O50=A46,F46,0)+IF(O50=A47,F47,0)+IF(O50=A48,F48,0)+IF(O50=A49,F49,0)+IF(O50=A50,F50,0)</f>
        <v>0</v>
      </c>
      <c r="U50" s="1">
        <f>[2]DB!BH50</f>
        <v>0</v>
      </c>
      <c r="V50" s="1">
        <f>IF(O50=A31,H31,0)+IF(O50=A32,H32,0)+IF(O50=A33,H33,0)+IF(O50=A34,H34,0)+IF(O50=A35,H35,0)+IF(O50=A36,H36,0)+IF(O50=A37,H37,0)+IF(O50=A38,H38,0)+IF(O50=A39,H39,0)+IF(O50=A40,H40,0)+IF(O50=A41,H41,0)+IF(O50=A42,H42,0)+IF(O50=A43,H43,0)+IF(O50=A44,H44,0)+IF(O50=A45,H45,0)+IF(O50=A46,H46,0)+IF(O50=A47,H47,0)+IF(O50=A48,H48,0)+IF(O50=A49,H49,0)+IF(O50=A50,H50,0)</f>
        <v>0</v>
      </c>
      <c r="W50" s="1">
        <f t="shared" si="12"/>
        <v>0</v>
      </c>
      <c r="X50" s="1">
        <f>[2]DB!BI50</f>
        <v>0</v>
      </c>
      <c r="Y50" s="1">
        <f>IF(O50=A31,K31,0)+IF(O50=A32,K32,0)+IF(O50=A33,K33,0)+IF(O50=A34,K34,0)+IF(O50=A35,K35,0)+IF(O50=A36,K36,0)+IF(O50=A37,K37,0)+IF(O50=A38,K38,0)+IF(O50=A39,K39,0)+IF(O50=A40,K40,0)+IF(O50=A41,K41,0)+IF(O50=A42,K42,0)+IF(O50=A43,K43,0)+IF(O50=A44,K44,0)+IF(O50=A45,K45,0)+IF(O50=A46,K46,0)+IF(O50=A47,K47,0)+IF(O50=A48,K48,0)+IF(O50=A49,K49,0)+IF(O50=A50,K50,0)</f>
        <v>0</v>
      </c>
      <c r="Z50" s="1">
        <f t="shared" si="13"/>
        <v>0</v>
      </c>
      <c r="AA50" s="1">
        <f>[2]DB!BJ50</f>
        <v>70</v>
      </c>
      <c r="AB50" s="1">
        <f>RANK(AA50,AA31:AA50,0)</f>
        <v>13</v>
      </c>
      <c r="AC50" s="1" t="str">
        <f>'2. Division'!AR23</f>
        <v/>
      </c>
      <c r="AD50" s="1" t="e">
        <f t="shared" si="20"/>
        <v>#VALUE!</v>
      </c>
      <c r="AE50" s="1" t="e">
        <f>RANK(AD50,AD31:AD50,0)</f>
        <v>#VALUE!</v>
      </c>
      <c r="AF50" s="1">
        <f>[2]DB!BK50</f>
        <v>25</v>
      </c>
      <c r="AG50" s="1">
        <f>RANK(AF50,AF31:AF50,0)</f>
        <v>16</v>
      </c>
      <c r="AH50" s="1" t="str">
        <f>'2. Division'!AR29</f>
        <v/>
      </c>
      <c r="AI50" s="1" t="e">
        <f t="shared" si="21"/>
        <v>#VALUE!</v>
      </c>
      <c r="AJ50" s="1" t="e">
        <f>RANK(AI50,AI31:AI50,0)</f>
        <v>#VALUE!</v>
      </c>
      <c r="AK50" s="1">
        <f>[2]DB!BL50</f>
        <v>90</v>
      </c>
      <c r="AL50" s="1">
        <f>RANK(AK50,AK31:AK50,0)</f>
        <v>20</v>
      </c>
      <c r="AM50" s="1" t="str">
        <f>'2. Division'!AR35</f>
        <v/>
      </c>
      <c r="AN50" s="1" t="e">
        <f t="shared" si="22"/>
        <v>#VALUE!</v>
      </c>
      <c r="AO50" s="1" t="e">
        <f>RANK(AN50,AN31:AN50,0)</f>
        <v>#VALUE!</v>
      </c>
      <c r="AP50" s="1">
        <f t="shared" si="23"/>
        <v>49</v>
      </c>
      <c r="AQ50" s="1" t="e">
        <f t="shared" si="24"/>
        <v>#VALUE!</v>
      </c>
      <c r="AR50" s="1">
        <f>[2]DB!BA50</f>
        <v>20</v>
      </c>
      <c r="AS50" s="1" t="e">
        <f>RANK(AQ50,AQ31:AQ50,1)+AT50</f>
        <v>#VALUE!</v>
      </c>
      <c r="AT50" s="1" t="e">
        <f>IF(AQ50=AQ31,IF(AD50=AD31,IF(AI50=AI31,IF(AN50=AN31,0,IF(AN50&lt;AN31,1,0)),IF(AI50&lt;AI31,1,0)),IF(AD50&lt;AD31,1,0)),0)+IF(AQ50=AQ32,IF(AD50=AD32,IF(AI50=AI32,IF(AN50=AN32,0,IF(AN50&lt;AN32,1,0)),IF(AI50&lt;AI32,1,0)),IF(AD50&lt;AD32,1,0)),0)+IF(AQ50=AQ33,IF(AD50=AD33,IF(AI50=AI33,IF(AN50=AN33,0,IF(AN50&lt;AN33,1,0)),IF(AI50&lt;AI33,1,0)),IF(AD50&lt;AD33,1,0)),0)+IF(AQ50=AQ34,IF(AD50=AD34,IF(AI50=AI34,IF(AN50=AN34,0,IF(AN50&lt;AN34,1,0)),IF(AI50&lt;AI34,1,0)),IF(AD50&lt;AD34,1,0)),0)+IF(AQ50=AQ35,IF(AD50=AD35,IF(AI50=AI35,IF(AN50=AN35,0,IF(AN50&lt;AN35,1,0)),IF(AI50&lt;AI35,1,0)),IF(AD50&lt;AD35,1,0)),0)+IF(AQ50=AQ36,IF(AD50=AD36,IF(AI50=AI36,IF(AN50=AN36,0,IF(AN50&lt;AN36,1,0)),IF(AI50&lt;AI36,1,0)),IF(AD50&lt;AD36,1,0)),0)+IF(AQ50=AQ37,IF(AD50=AD37,IF(AI50=AI37,IF(AN50=AN37,0,IF(AN50&lt;AN37,1,0)),IF(AI50&lt;AI37,1,0)),IF(AD50&lt;AD37,1,0)),0)+AU50+AV50</f>
        <v>#VALUE!</v>
      </c>
      <c r="AU50" s="1" t="e">
        <f>IF(AQ50=AQ38,IF(AD50=AD38,IF(AI50=AI38,IF(AN50=AN38,0,IF(AN50&lt;AN38,1,0)),IF(AI50&lt;AI38,1,0)),IF(AD50&lt;AD38,1,0)),0)+IF(AQ50=AQ39,IF(AD50=AD39,IF(AI50=AI39,IF(AN50=AN39,0,IF(AN50&lt;AN39,1,0)),IF(AI50&lt;AI39,1,0)),IF(AD50&lt;AD39,1,0)),0)+IF(AQ50=AQ40,IF(AD50=AD40,IF(AI50=AI40,IF(AN50=AN40,0,IF(AN50&lt;AN40,1,0)),IF(AI50&lt;AI40,1,0)),IF(AD50&lt;AD40,1,0)),0)+IF(AQ50=AQ41,IF(AD50=AD41,IF(AI50=AI41,IF(AN50=AN41,0,IF(AN50&lt;AN41,1,0)),IF(AI50&lt;AI41,1,0)),IF(AD50&lt;AD41,1,0)),0)+IF(AQ50=AQ42,IF(AD50=AD42,IF(AI50=AI42,IF(AN50=AN42,0,IF(AN50&lt;AN42,1,0)),IF(AI50&lt;AI42,1,0)),IF(AD50&lt;AD42,1,0)),0)+IF(AQ50=AQ43,IF(AD50=AD43,IF(AI50=AI43,IF(AN50=AN43,0,IF(AN50&lt;AN43,1,0)),IF(AI50&lt;AI43,1,0)),IF(AD50&lt;AD43,1,0)),0)+IF(AQ50=AQ44,IF(AD50=AD44,IF(AI50=AI44,IF(AN50=AN44,0,IF(AN50&lt;AN44,1,0)),IF(AI50&lt;AI44,1,0)),IF(AD50&lt;AD44,1,0)),0)</f>
        <v>#VALUE!</v>
      </c>
      <c r="AV50" s="1" t="e">
        <f>IF(AQ50=AQ45,IF(AD50=AD45,IF(AI50=AI45,IF(AN50=AN45,0,IF(AN50&lt;AN45,1,0)),IF(AI50&lt;AI45,1,0)),IF(AD50&lt;AD45,1,0)),0)+IF(AQ50=AQ46,IF(AD50=AD46,IF(AI50=AI46,IF(AN50=AN46,0,IF(AN50&lt;AN46,1,0)),IF(AI50&lt;AI46,1,0)),IF(AD50&lt;AD46,1,0)),0)+IF(AQ50=AQ47,IF(AD50=AD47,IF(AI50=AI47,IF(AN50=AN47,0,IF(AN50&lt;AN47,1,0)),IF(AI50&lt;AI47,1,0)),IF(AD50&lt;AD47,1,0)),0)+IF(AQ50=AQ48,IF(AD50=AD48,IF(AI50=AI48,IF(AN50=AN48,0,IF(AN50&lt;AN48,1,0)),IF(AI50&lt;AI48,1,0)),IF(AD50&lt;AD48,1,0)),0)+IF(AQ50=AQ49,IF(AD50=AD49,IF(AI50=AI49,IF(AN50=AN49,0,IF(AN50&lt;AN49,1,0)),IF(AI50&lt;AI49,1,0)),IF(AD50&lt;AD49,1,0)),0)+IF(AQ50=AQ50,IF(AD50=AD50,IF(AI50=AI50,IF(AN50=AN50,0,IF(AN50&lt;AN50,1,0)),IF(AI50&lt;AI50,1,0)),IF(AD50&lt;AD50,1,0)),0)</f>
        <v>#VALUE!</v>
      </c>
      <c r="AW50" s="1" t="e">
        <f>IF(AND(AS50=AS31,P50&gt;P31),1,0)+IF(AND(AS50=AS32,P50&gt;P32),1,0)+IF(AND(AS50=AS33,P50&gt;P33),1,0)+IF(AND(AS50=AS34,P50&gt;P34),1,0)+IF(AND(AS50=AS35,P50&gt;P35),1,0)+IF(AND(AS50=AS36,P50&gt;P36),1,0)+IF(AND(AS50=AS37,P50&gt;P37),1,0)+IF(AND(AS50=AS38,P50&gt;P38),1,0)+IF(AND(AS50=AS39,P50&gt;P39),1,0)+IF(AND(AS50=AS40,P50&gt;P40),1,0)+IF(AND(AS50=AS41,P50&gt;P41),1,0)+IF(AND(AS50=AS42,P50&gt;P42),1,0)+IF(AND(AS50=AS43,P50&gt;P43),1,0)+IF(AND(AS50=AS44,P50&gt;P44),1,0)+IF(AND(AS50=AS45,P50&gt;P45),1,0)+IF(AND(AS50=AS46,P50&gt;P46),1,0)+IF(AND(AS50=AS47,P50&gt;P47),1,0)+IF(AND(AS50=AS48,P50&gt;P48),1,0)+IF(AND(AS50=AS49,P50&gt;P49),1,0)+IF(AND(AS50=AS50,P50&gt;P50),1,0)+AS50</f>
        <v>#VALUE!</v>
      </c>
      <c r="AX50" s="1" t="e">
        <f t="shared" si="16"/>
        <v>#VALUE!</v>
      </c>
      <c r="AY50" s="1" t="e">
        <f>IF(OR(R50=1,T50=1),0,IF(RANK(AX50,AX10:AX71,0)=1,10,IF(RANK(AX50,AX10:AX71,0)=2,5,IF(RANK(AX50,AX10:AX71,0)=3,4,IF(RANK(AX50,AX10:AX71,0)=4,3,IF(RANK(AX50,AX10:AX71,0)=5,2,0))))))</f>
        <v>#VALUE!</v>
      </c>
      <c r="AZ50" s="100" t="e">
        <f>IF(AW31=20,AR31,0)+IF(AW32=20,AR32,0)+IF(AW33=20,AR33,0)+IF(AW34=20,AR34,0)+IF(AW35=20,AR35,0)+IF(AW36=20,AR36,0)+IF(AW37=20,AR37,0)+IF(AW38=20,AR38,0)+IF(AW39=20,AR39,0)+IF(AW40=20,AR40,0)+IF(AW41=20,AR41,0)+IF(AW42=20,AR42,0)+IF(AW43=20,AR43,0)+IF(AW44=20,AR44,0)+IF(AW45=20,AR45,0)+IF(AW46=20,AR46,0)+IF(AW47=20,AR47,0)+IF(AW48=20,AR48,0)+IF(AW49=20,AR49,0)+IF(AW50=20,AR50,0)</f>
        <v>#VALUE!</v>
      </c>
      <c r="BA50" s="98" t="e">
        <f>IF(AW31=20,AS31,0)+IF(AW32=20,AS32,0)+IF(AW33=20,AS33,0)+IF(AW34=20,AS34,0)+IF(AW35=20,AS35,0)+IF(AW36=20,AS36,0)+IF(AW37=20,AS37,0)+IF(AW38=20,AS38,0)+IF(AW39=20,AS39,0)+IF(AW40=20,AS40,0)+IF(AW41=20,AS41,0)+IF(AW42=20,AS42,0)+IF(AW43=20,AS43,0)+IF(AW44=20,AS44,0)+IF(AW45=20,AS45,0)+IF(AW46=20,AS46,0)+IF(AW47=20,AS47,0)+IF(AW48=20,AS48,0)+IF(AW49=20,AS49,0)+IF(AW50=20,AS50,0)</f>
        <v>#VALUE!</v>
      </c>
      <c r="BB50" s="98" t="e">
        <f>IF(AW31=20,O31,IF(AW32=20,O32,IF(AW33=20,O33,IF(AW34=20,O34,IF(AW35=20,O35,IF(AW36=20,O36,IF(AW37=20,O37,BC50)))))))</f>
        <v>#VALUE!</v>
      </c>
      <c r="BC50" s="98" t="e">
        <f>IF(AW38=20,O38,IF(AW39=20,O39,IF(AW40=20,O40,IF(AW41=20,O41,IF(AW42=20,O42,IF(AW43=20,O43,IF(AW44=20,O44,BD50)))))))</f>
        <v>#VALUE!</v>
      </c>
      <c r="BD50" s="98" t="e">
        <f>IF(AW45=20,O45,IF(AW46=20,O46,IF(AW47=20,O47,IF(AW48=20,O48,IF(AW49=20,O49,IF(AW50=20,O50,""))))))</f>
        <v>#VALUE!</v>
      </c>
      <c r="BE50" s="98" t="e">
        <f>IF(AW31=20,P31,0)+IF(AW32=20,P32,0)+IF(AW33=20,P33,0)+IF(AW34=20,P34,0)+IF(AW35=20,P35,0)+IF(AW36=20,P36,0)+IF(AW37=20,P37,0)+IF(AW38=20,P38,0)+IF(AW39=20,P39,0)+IF(AW40=20,P40,0)+IF(AW41=20,P41,0)+IF(AW42=20,P42,0)+IF(AW43=20,P43,0)+IF(AW44=20,P44,0)+IF(AW45=20,P45,0)+IF(AW46=20,P46,0)+IF(AW47=20,P47,0)+IF(AW48=20,P48,0)+IF(AW49=20,P49,0)+IF(AW50=20,P50,0)</f>
        <v>#VALUE!</v>
      </c>
      <c r="BF50" s="98" t="e">
        <f>IF(AW31=20,R31,0)+IF(AW32=20,R32,0)+IF(AW33=20,R33,0)+IF(AW34=20,R34,0)+IF(AW35=20,R35,0)+IF(AW36=20,R36,0)+IF(AW37=20,R37,0)+IF(AW38=20,R38,0)+IF(AW39=20,R39,0)+IF(AW40=20,R40,0)+IF(AW41=20,R41,0)+IF(AW42=20,R42,0)+IF(AW43=20,R43,0)+IF(AW44=20,R44,0)+IF(AW45=20,R45,0)+IF(AW46=20,R46,0)+IF(AW47=20,R47,0)+IF(AW48=20,R48,0)+IF(AW49=20,R49,0)+IF(AW50=20,R50,0)</f>
        <v>#VALUE!</v>
      </c>
      <c r="BG50" s="98" t="e">
        <f>IF(AW31=20,T31,0)+IF(AW32=20,T32,0)+IF(AW33=20,T33,0)+IF(AW34=20,T34,0)+IF(AW35=20,T35,0)+IF(AW36=20,T36,0)+IF(AW37=20,T37,0)+IF(AW38=20,T38,0)+IF(AW39=20,T39,0)+IF(AW40=20,T40,0)+IF(AW41=20,T41,0)+IF(AW42=20,T42,0)+IF(AW43=20,T43,0)+IF(AW44=20,T44,0)+IF(AW45=20,T45,0)+IF(AW46=20,T46,0)+IF(AW47=20,T47,0)+IF(AW48=20,T48,0)+IF(AW49=20,T49,0)+IF(AW50=20,T50,0)</f>
        <v>#VALUE!</v>
      </c>
      <c r="BH50" s="98" t="e">
        <f>IF(AW31=20,W31,0)+IF(AW32=20,W32,0)+IF(AW33=20,W33,0)+IF(AW34=20,W34,0)+IF(AW35=20,W35,0)+IF(AW36=20,W36,0)+IF(AW37=20,W37,0)+IF(AW38=20,W38,0)+IF(AW39=20,W39,0)+IF(AW40=20,W40,0)+IF(AW41=20,W41,0)+IF(AW42=20,W42,0)+IF(AW43=20,W43,0)+IF(AW44=20,W44,0)+IF(AW45=20,W45,0)+IF(AW46=20,W46,0)+IF(AW47=20,W47,0)+IF(AW48=20,W48,0)+IF(AW49=20,W49,0)+IF(AW50=20,W50,0)</f>
        <v>#VALUE!</v>
      </c>
      <c r="BI50" s="98" t="e">
        <f>IF(AW31=20,Z31,0)+IF(AW32=20,Z32,0)+IF(AW33=20,Z33,0)+IF(AW34=20,Z34,0)+IF(AW35=20,Z35,0)+IF(AW36=20,Z36,0)+IF(AW37=20,Z37,0)+IF(AW38=20,Z38,0)+IF(AW39=20,Z39,0)+IF(AW40=20,Z40,0)+IF(AW41=20,Z41,0)+IF(AW42=20,Z42,0)+IF(AW43=20,Z43,0)+IF(AW44=20,Z44,0)+IF(AW45=20,Z45,0)+IF(AW46=20,Z46,0)+IF(AW47=20,Z47,0)+IF(AW48=20,Z48,0)+IF(AW49=20,Z49,0)+IF(AW50=20,Z50,0)</f>
        <v>#VALUE!</v>
      </c>
      <c r="BJ50" s="98" t="e">
        <f>IF(AW31=20,AD31,0)+IF(AW32=20,AD32,0)+IF(AW33=20,AD33,0)+IF(AW34=20,AD34,0)+IF(AW35=20,AD35,0)+IF(AW36=20,AD36,0)+IF(AW37=20,AD37,0)+IF(AW38=20,AD38,0)+IF(AW39=20,AD39,0)+IF(AW40=20,AD40,0)+IF(AW41=20,AD41,0)+IF(AW42=20,AD42,0)+IF(AW43=20,AD43,0)+IF(AW44=20,AD44,0)+IF(AW45=20,AD45,0)+IF(AW46=20,AD46,0)+IF(AW47=20,AD47,0)+IF(AW48=20,AD48,0)+IF(AW49=20,AD49,0)+IF(AW50=20,AD50,0)</f>
        <v>#VALUE!</v>
      </c>
      <c r="BK50" s="98" t="e">
        <f>IF(AW31=20,AI31,0)+IF(AW32=20,AI32,0)+IF(AW33=20,AI33,0)+IF(AW34=20,AI34,0)+IF(AW35=20,AI35,0)+IF(AW36=20,AI36,0)+IF(AW37=20,AI37,0)+IF(AW38=20,AI38,0)+IF(AW39=20,AI39,0)+IF(AW40=20,AI40,0)+IF(AW41=20,AI41,0)+IF(AW42=20,AI42,0)+IF(AW43=20,AI43,0)+IF(AW44=20,AI44,0)+IF(AW45=20,AI45,0)+IF(AW46=20,AI46,0)+IF(AW47=20,AI47,0)+IF(AW48=20,AI48,0)+IF(AW49=20,AI49,0)+IF(AW50=20,AI50,0)</f>
        <v>#VALUE!</v>
      </c>
      <c r="BL50" s="99" t="e">
        <f>IF(AW31=20,AN31,0)+IF(AW32=20,AN32,0)+IF(AW33=20,AN33,0)+IF(AW34=20,AN34,0)+IF(AW35=20,AN35,0)+IF(AW36=20,AN36,0)+IF(AW37=20,AN37,0)+IF(AW38=20,AN38,0)+IF(AW39=20,AN39,0)+IF(AW40=20,AN40,0)+IF(AW41=20,AN41,0)+IF(AW42=20,AN42,0)+IF(AW43=20,AN43,0)+IF(AW44=20,AN44,0)+IF(AW45=20,AN45,0)+IF(AW46=20,AN46,0)+IF(AW47=20,AN47,0)+IF(AW48=20,AN48,0)+IF(AW49=20,AN49,0)+IF(AW50=20,AN50,0)</f>
        <v>#VALUE!</v>
      </c>
      <c r="BM50" s="98" t="str">
        <f>[2]DB!CX50</f>
        <v>Nielsen</v>
      </c>
      <c r="BN50" s="98">
        <f>IF(BM50=O10,P10,0)+IF(BM50=O11,P11,0)+IF(BM50=O12,P12,0)+IF(BM50=O13,P13,0)+IF(BM50=O14,P14,0)+IF(BM50=O15,P15,0)+IF(BM50=O16,P16,0)+IF(BM50=O17,P17,0)+IF(BM50=O18,P18,0)+IF(BM50=O19,P19,0)+IF(BM50=O20,P20,0)+IF(BM50=O21,P21,0)+IF(BM50=O22,P22,0)+IF(BM50=O23,P23,0)+IF(BM50=O24,P24,0)+IF(BM50=O25,P25,0)+IF(BM50=O26,P26,0)+IF(BM50=O27,P27,0)+IF(BM50=O28,P28,0)+IF(BM50=O29,P29,0)+IF(BM50=O31,P31,0)+IF(BM50=O32,P32,0)+IF(BM50=O33,P33,0)+IF(BM50=O34,P34,0)+IF(BM50=O35,P35,0)+IF(BM50=O36,P36,0)+IF(BM50=O37,P37,0)+IF(BM50=O38,P38,0)+IF(BM50=O39,P39,0)+IF(BM50=O40,P40,0)+BO50</f>
        <v>43</v>
      </c>
      <c r="BO50" s="98">
        <f>IF(BM50=O41,P41,0)+IF(BM50=O42,P42,0)+IF(BM50=O43,P43,0)+IF(BM50=O44,P44,0)+IF(BM50=O45,P45,0)+IF(BM50=O46,P46,0)+IF(BM50=O47,P47,0)+IF(BM50=O48,P48,0)+IF(BM50=O49,P49,0)+IF(BM50=O50,P50,0)+IF(BM50=O52,P52,0)+IF(BM50=O53,P53,0)+IF(BM50=O54,P54,0)+IF(BM50=O55,P55,0)+IF(BM50=O56,P56,0)+IF(BM50=O57,P57,0)+IF(BM50=O58,P58,0)+IF(BM50=O59,P59,0)+IF(BM50=O60,P60,0)+IF(BM50=O61,P61,0)+IF(BM50=O62,P62,0)+IF(BM50=O63,P63,0)+IF(BM50=O64,P64,0)+IF(BM50=O65,P65,0)+IF(BM50=O66,P66,0)+IF(BM50=O67,P67,0)+IF(BM50=O68,P68,0)+IF(BM50=O69,P69,0)+IF(BM50=O70,P70,0)+IF(BM50=O71,P71,0)</f>
        <v>43</v>
      </c>
      <c r="BP50" s="98">
        <f>[2]DB!DF50</f>
        <v>0</v>
      </c>
      <c r="BQ50" s="98">
        <f>IF(BM50=O10,R10,0)+IF(BM50=O11,R11,0)+IF(BM50=O12,R12,0)+IF(BM50=O13,R13,0)+IF(BM50=O14,R14,0)+IF(BM50=O15,R15,0)+IF(BM50=O16,R16,0)+IF(BM50=O17,R17,0)+IF(BM50=O18,R18,0)+IF(BM50=O19,R19,0)+IF(BM50=O20,R20,0)+IF(BM50=O21,R21,0)+IF(BM50=O22,R22,0)+IF(BM50=O23,R23,0)+IF(BM50=O24,R24,0)+IF(BM50=O25,R25,0)+IF(BM50=O26,R26,0)+IF(BM50=O27,R27,0)+IF(BM50=O28,R28,0)+IF(BM50=O29,R29,0)+IF(BM50=O31,R31,0)+IF(BM50=O32,R32,0)+IF(BM50=O33,R33,0)+IF(BM50=O34,R34,0)+IF(BM50=O35,R35,0)+IF(BM50=O36,R36,0)+IF(BM50=O37,R37,0)+IF(BM50=O38,R38,0)+IF(BM50=O39,R39,0)+IF(BM50=O40,R40,0)+BR50</f>
        <v>0</v>
      </c>
      <c r="BR50" s="98">
        <f>IF(BM50=O41,R41,0)+IF(BM50=O42,R42,0)+IF(BM50=O43,R43,0)+IF(BM50=O44,R44,0)+IF(BM50=O45,R45,0)+IF(BM50=O46,R46,0)+IF(BM50=O47,R47,0)+IF(BM50=O48,R48,0)+IF(BM50=O49,R49,0)+IF(BM50=O50,R50,0)+IF(BM50=O52,R52,0)+IF(BM50=O53,R53,0)+IF(BM50=O54,R54,0)+IF(BM50=O55,R55,0)+IF(BM50=O56,R56,0)+IF(BM50=O57,R57,0)+IF(BM50=O58,R58,0)+IF(BM50=O59,R59,0)+IF(BM50=O60,R60,0)+IF(BM50=O61,R61,0)+IF(BM50=O62,R62,0)+IF(BM50=O63,R63,0)+IF(BM50=O64,R64,0)+IF(BM50=O65,R65,0)+IF(BM50=O66,R66,0)+IF(BM50=O67,R67,0)+IF(BM50=O68,R68,0)+IF(BM50=O69,R69,0)+IF(BM50=O70,R70,0)+IF(BM50=O71,R71,0)</f>
        <v>0</v>
      </c>
      <c r="BS50" s="98">
        <v>0</v>
      </c>
      <c r="BT50" s="98">
        <f>IF(BM50=O10,T10,0)+IF(BM50=O11,T11,0)+IF(BM50=O12,T12,0)+IF(BM50=O13,T13,0)+IF(BM50=O14,T14,0)+IF(BM50=O15,T15,0)+IF(BM50=O16,T16,0)+IF(BM50=O17,T17,0)+IF(BM50=O18,T18,0)+IF(BM50=O19,T19,0)+IF(BM50=O20,T20,0)+IF(BM50=O21,T21,0)+IF(BM50=O22,T22,0)+IF(BM50=O23,T23,0)+IF(BM50=O24,T24,0)+IF(BM50=O25,T25,0)+IF(BM50=O26,T26,0)+IF(BM50=O27,T27,0)+IF(BM50=O28,T28,0)+IF(BM50=O29,T29,0)+IF(BM50=O31,T31,0)+IF(BM50=O32,T32,0)+IF(BM50=O33,T33,0)+IF(BM50=O34,T34,0)+IF(BM50=O35,T35,0)+IF(BM50=O36,T36,0)+IF(BM50=O37,T37,0)+IF(BM50=O38,T38,0)+IF(BM50=O39,T39,0)+IF(BM50=O40,T40,0)+BU50</f>
        <v>0</v>
      </c>
      <c r="BU50" s="98">
        <f>IF(BM50=O41,T41,0)+IF(BM50=O42,T42,0)+IF(BM50=O43,T43,0)+IF(BM50=O44,T44,0)+IF(BM50=O45,T45,0)+IF(BM50=O46,T46,0)+IF(BM50=O47,T47,0)+IF(BM50=O48,T48,0)+IF(BM50=O49,T49,0)+IF(BM50=O50,T50,0)+IF(BM50=O52,T52,0)+IF(BM50=O53,T53,0)+IF(BM50=O54,T54,0)+IF(BM50=O55,T55,0)+IF(BM50=O56,T56,0)+IF(BM50=O57,T57,0)+IF(BM50=O58,T58,0)+IF(BM50=O59,T59,0)+IF(BM50=O60,T60,0)+IF(BM50=O61,T61,0)+IF(BM50=O62,T62,0)+IF(BM50=O63,T63,0)+IF(BM50=O64,T64,0)+IF(BM50=O65,T65,0)+IF(BM50=O66,T66,0)+IF(BM50=O67,T67,0)+IF(BM50=O68,T68,0)+IF(BM50=O69,T69,0)+IF(BM50=O70,T70,0)+IF(BM50=O71,T71,0)</f>
        <v>0</v>
      </c>
      <c r="BV50" s="98">
        <f>[2]DB!DJ50</f>
        <v>0</v>
      </c>
      <c r="BW50" s="98" t="e">
        <f>IF(AND(BQ50=0,BT50=0),IF(BM50=O10,AY10,0)+IF(BM50=O11,AY11,0)+IF(BM50=O12,AY12,0)+IF(BM50=O13,AY13,0)+IF(BM50=O14,AY14,0)+IF(BM50=O15,AY15,0)+IF(BM50=O16,AY16,0)+IF(BM50=O17,AY17,0)+IF(BM50=O18,AY18,0)+IF(BM50=O19,AY19,0)+IF(BM50=O20,AY20,0)+IF(BM50=O21,AY21,0)+IF(BM50=O22,AY22,0)+IF(BM50=O23,AY23,0)+IF(BM50=O24,AY24,0)+IF(BM50=O25,AY25,0)+IF(BM50=O26,AY26,0)+IF(BM50=O27,AY27,0)+IF(BM50=O28,AY28,0)+IF(BM50=O29,AY29,0)+IF(BM50=O31,AY31,0)+IF(BM50=O32,AY32,0)+IF(BM50=O33,AY33,0)+IF(BM50=O34,AY34,0)+IF(BM50=O35,AY35,0)+IF(BM50=O36,AY36,0)+IF(BM50=O37,AY37,0)+IF(BM50=O38,AY38,0)+IF(BM50=O39,AY39,0)+IF(BM50=O40,AY40,0)+BX50,0)</f>
        <v>#VALUE!</v>
      </c>
      <c r="BX50" s="98" t="e">
        <f>IF(BM50=O41,AY41,0)+IF(BM50=O42,AY42,0)+IF(BM50=O43,AY43,0)+IF(BM50=O44,AY44,0)+IF(BM50=O45,AY45,0)+IF(BM50=O46,AY46,0)+IF(BM50=O47,AY47,0)+IF(BM50=O48,AY48,0)+IF(BM50=O49,AY49,0)+IF(BM50=O50,AY50,0)+IF(BM50=O52,AY52,0)+IF(BM50=O53,AY53,0)+IF(BM50=O54,AY54,0)+IF(BM50=O55,AY55,0)+IF(BM50=O56,AY56,0)+IF(BM50=O57,AY57,0)+IF(BM50=O58,AY58,0)+IF(BM50=O59,AY59,0)+IF(BM50=O60,AY60,0)+IF(BM50=O61,AY61,0)+IF(BM50=O62,AY62,0)+IF(BM50=O63,AY63,0)+IF(BM50=O64,AY64,0)+IF(BM50=O65,AY65,0)+IF(BM50=O66,AY66,0)+IF(BM50=O67,AY67,0)+IF(BM50=O68,AY68,0)+IF(BM50=O69,AY69,0)+IF(BM50=O70,AY70,0)+IF(BM50=O71,AY71,0)</f>
        <v>#VALUE!</v>
      </c>
      <c r="BY50" s="98">
        <f>[2]DB!DL50</f>
        <v>0</v>
      </c>
      <c r="BZ50" s="98" t="e">
        <f t="shared" si="25"/>
        <v>#VALUE!</v>
      </c>
      <c r="CA50" s="98">
        <f>[2]DB!DN50</f>
        <v>0</v>
      </c>
      <c r="CB50" s="98" t="e">
        <f t="shared" si="26"/>
        <v>#VALUE!</v>
      </c>
      <c r="CC50" s="98">
        <f>[2]DB!DP50</f>
        <v>0</v>
      </c>
      <c r="CD50" s="98" t="e">
        <f t="shared" si="27"/>
        <v>#VALUE!</v>
      </c>
      <c r="CE50" s="98">
        <f>[2]DB!DR50</f>
        <v>1</v>
      </c>
      <c r="CF50" s="98" t="e">
        <f t="shared" si="28"/>
        <v>#VALUE!</v>
      </c>
      <c r="CG50" s="98">
        <f>[2]DB!DT50</f>
        <v>1</v>
      </c>
      <c r="CH50" s="98" t="e">
        <f t="shared" si="29"/>
        <v>#VALUE!</v>
      </c>
      <c r="CI50" s="98">
        <f>[2]DB!DV50</f>
        <v>5</v>
      </c>
      <c r="CJ50" s="98" t="e">
        <f t="shared" si="17"/>
        <v>#VALUE!</v>
      </c>
      <c r="CK50" s="98" t="e">
        <f t="shared" si="18"/>
        <v>#VALUE!</v>
      </c>
      <c r="CL50" s="98" t="e">
        <f>RANK(CJ50,CJ10:CJ69,0)</f>
        <v>#VALUE!</v>
      </c>
      <c r="CM50" s="98" t="e">
        <f>IF(AND(CL50=CL10,CK50&lt;CK10),1,0)+IF(AND(CL50=CL11,CK50&lt;CK11),1,0)+IF(AND(CL50=CL12,CK50&lt;CK12),1,0)+IF(AND(CL50=CL13,CK50&lt;CK13),1,0)+IF(AND(CL50=CL14,CK50&lt;CK14),1,0)+IF(AND(CL50=CL15,CK50&lt;CK15),1,0)+IF(AND(CL50=CL16,CK50&lt;CK16),1,0)+IF(AND(CL50=CL17,CK50&lt;CK17),1,0)+IF(AND(CL50=CL18,CK50&lt;CK18),1,0)+IF(AND(CL50=CL19,CK50&lt;CK19),1,0)+IF(AND(CL50=CL20,CK50&lt;CK20),1,0)+IF(AND(CL50=CL21,CK50&lt;CK21),1,0)+IF(AND(CL50=CL22,CK50&lt;CK22),1,0)+IF(AND(CL50=CL23,CK50&lt;CK23),1,0)+IF(AND(CL50=CL24,CK50&lt;CK24),1,0)+IF(AND(CL50=CL25,CK50&lt;CK25),1,0)+IF(AND(CL50=CL26,CK50&lt;CK26),1,0)+IF(AND(CL50=CL27,CK50&lt;CK27),1,0)+IF(AND(CL50=CL28,CK50&lt;CK28),1,0)+IF(AND(CL50=CL29,CK50&lt;CK29),1,0)+CN50+CO50</f>
        <v>#VALUE!</v>
      </c>
      <c r="CN50" s="98" t="e">
        <f>IF(AND(CL50=CL30,CK50&lt;CK30),1,0)+IF(AND(CL50=CL31,CK50&lt;CK31),1,0)+IF(AND(CL50=CL32,CK50&lt;CK32),1,0)+IF(AND(CL50=CL33,CK50&lt;CK33),1,0)+IF(AND(CL50=CL34,CK50&lt;CK34),1,0)+IF(AND(CL50=CL35,CK50&lt;CK35),1,0)+IF(AND(CL50=CL36,CK50&lt;CK36),1,0)+IF(AND(CL50=CL37,CK50&lt;CK37),1,0)+IF(AND(CL50=CL38,CK50&lt;CK38),1,0)+IF(AND(CL50=CL39,CK50&lt;CK39),1,0)+IF(AND(CL50=CL40,CK50&lt;CK40),1,0)+IF(AND(CL50=CL41,CK50&lt;CK41),1,0)+IF(AND(CL50=CL42,CK50&lt;CK42),1,0)+IF(AND(CL50=CL43,CK50&lt;CK43),1,0)+IF(AND(CL50=CL44,CK50&lt;CK44),1,0)+IF(AND(CL50=CL45,CK50&lt;CK45),1,0)+IF(AND(CL50=CL46,CK50&lt;CK46),1,0)+IF(AND(CL50=CL47,CK50&lt;CK47),1,0)+IF(AND(CL50=CL48,CK50&lt;CK48),1,0)+IF(AND(CL50=CL49,CK50&lt;CK49),1,0)</f>
        <v>#VALUE!</v>
      </c>
      <c r="CO50" s="98" t="e">
        <f>IF(AND(CL50=CL50,CK50&lt;CK50),1,0)+IF(AND(CL50=CL51,CK50&lt;CK51),1,0)+IF(AND(CL50=CL52,CK50&lt;CK52),1,0)+IF(AND(CL50=CL53,CK50&lt;CK53),1,0)+IF(AND(CL50=CL54,CK50&lt;CK54),1,0)+IF(AND(CL50=CL55,CK50&lt;CK55),1,0)+IF(AND(CL50=CL56,CK50&lt;CK56),1,0)+IF(AND(CL50=CL57,CK50&lt;CK57),1,0)+IF(AND(CL50=CL58,CK50&lt;CK58),1,0)+IF(AND(CL50=CL59,CK50&lt;CK59),1,0)+IF(AND(CL50=CL60,CK50&lt;CK60),1,0)+IF(AND(CL50=CL61,CK50&lt;CK61),1,0)+IF(AND(CL50=CL62,CK50&lt;CK62),1,0)+IF(AND(CL50=CL63,CK50&lt;CK63),1,0)+IF(AND(CL50=CL64,CK50&lt;CK64),1,0)+IF(AND(CL50=CL65,CK50&lt;CK65),1,0)+IF(AND(CL50=CL66,CK50&lt;CK66),1,0)+IF(AND(CL50=CL67,CK50&lt;CK67),1,0)+IF(AND(CL50=CL68,CK50&lt;CK68),1,0)+IF(AND(CL50=CL69,CK50&lt;CK69),1,0)</f>
        <v>#VALUE!</v>
      </c>
      <c r="CP50" s="98">
        <f>[2]DB!CV50</f>
        <v>40</v>
      </c>
      <c r="CQ50" s="98" t="e">
        <f t="shared" si="30"/>
        <v>#VALUE!</v>
      </c>
      <c r="CR50" s="98" t="e">
        <f t="shared" si="19"/>
        <v>#VALUE!</v>
      </c>
      <c r="CS50" s="98" t="e">
        <f>IF(AND(CQ50=CQ10,BN50&gt;BN10),1,0)+IF(AND(CQ50=CQ11,BN50&gt;BN11),1,0)+IF(AND(CQ50=CQ12,BN50&gt;BN12),1,0)+IF(AND(CQ50=CQ13,BN50&gt;BN13),1,0)+IF(AND(CQ50=CQ14,BN50&gt;BN14),1,0)+IF(AND(CQ50=CQ15,BN50&gt;BN15),1,0)+IF(AND(CQ50=CQ16,BN50&gt;BN16),1,0)+IF(AND(CQ50=CQ17,BN50&gt;BN17),1,0)+IF(AND(CQ50=CQ18,BN50&gt;BN18),1,0)+IF(AND(CQ50=CQ19,BN50&gt;BN19),1,0)+IF(AND(CQ50=CQ20,BN50&gt;BN20),1,0)+IF(AND(CQ50=CQ21,BN50&gt;BN21),1,0)+IF(AND(CQ50=CQ22,BN50&gt;BN22),1,0)+IF(AND(CQ50=CQ23,BN50&gt;BN23),1,0)+IF(AND(CQ50=CQ24,BN50&gt;BN24),1,0)+IF(AND(CQ50=CQ25,BN50&gt;BN25),1,0)+IF(AND(CQ50=CQ26,BN50&gt;BN26),1,0)+IF(AND(CQ50=CQ27,BN50&gt;BN27),1,0)+IF(AND(CQ50=CQ28,BN50&gt;BN28),1,0)+IF(AND(CQ50=CQ29,BN50&gt;BN29),1,0)+CT50+CU50</f>
        <v>#VALUE!</v>
      </c>
      <c r="CT50" s="98" t="e">
        <f>IF(AND(CQ50=CQ30,BN50&gt;BN30),1,0)+IF(AND(CQ50=CQ31,BN50&gt;BN31),1,0)+IF(AND(CQ50=CQ32,BN50&gt;BN32),1,0)+IF(AND(CQ50=CQ33,BN50&gt;BN33),1,0)+IF(AND(CQ50=CQ34,BN50&gt;BN34),1,0)+IF(AND(CQ50=CQ35,BN50&gt;BN35),1,0)+IF(AND(CQ50=CQ36,BN50&gt;BN36),1,0)+IF(AND(CQ50=CQ37,BN50&gt;BN37),1,0)+IF(AND(CQ50=CQ38,BN50&gt;BN38),1,0)+IF(AND(CQ50=CQ39,BN50&gt;BN39),1,0)+IF(AND(CQ50=CQ40,BN50&gt;BN40),1,0)+IF(AND(CQ50=CQ41,BN50&gt;BN41),1,0)+IF(AND(CQ50=CQ42,BN50&gt;BN42),1,0)+IF(AND(CQ50=CQ43,BN50&gt;BN43),1,0)+IF(AND(CQ50=CQ44,BN50&gt;BN44),1,0)+IF(AND(CQ50=CQ45,BN50&gt;BN45),1,0)+IF(AND(CQ50=CQ46,BN50&gt;BN46),1,0)+IF(AND(CQ50=CQ47,BN50&gt;BN47),1,0)+IF(AND(CQ50=CQ48,BN50&gt;BN48),1,0)+IF(AND(CQ50=CQ49,BN50&gt;BN49),1,0)</f>
        <v>#VALUE!</v>
      </c>
      <c r="CU50" s="99" t="e">
        <f>IF(AND(CQ50=CQ50,BN50&gt;BN50),1,0)+IF(AND(CQ50=CQ51,BN50&gt;BN51),1,0)+IF(AND(CQ50=CQ52,BN50&gt;BN52),1,0)+IF(AND(CQ50=CQ53,BN50&gt;BN53),1,0)+IF(AND(CQ50=CQ54,BN50&gt;BN54),1,0)+IF(AND(CQ50=CQ55,BN50&gt;BN55),1,0)+IF(AND(CQ50=CQ56,BN50&gt;BN56),1,0)+IF(AND(CQ50=CQ57,BN50&gt;BN57),1,0)+IF(AND(CQ50=CQ58,BN50&gt;BN58),1,0)+IF(AND(CQ50=CQ59,BN50&gt;BN59),1,0)+IF(AND(CQ50=CQ60,BN50&gt;BN60),1,0)+IF(AND(CQ50=CQ61,BN50&gt;BN61),1,0)+IF(AND(CQ50=CQ62,BN50&gt;BN62),1,0)+IF(AND(CQ50=CQ63,BN50&gt;BN63),1,0)+IF(AND(CQ50=CQ64,BN50&gt;BN64),1,0)+IF(AND(CQ50=CQ65,BN50&gt;BN65),1,0)+IF(AND(CQ50=CQ66,BN50&gt;BN66),1,0)+IF(AND(CQ50=CQ67,BN50&gt;BN67),1,0)+IF(AND(CQ50=CQ68,BN50&gt;BN68),1,0)+IF(AND(CQ50=CQ69,BN50&gt;BN69),1,0)</f>
        <v>#VALUE!</v>
      </c>
      <c r="CV50" s="100" t="e">
        <f>IF(CR10=41,CQ10,0)+IF(CR11=41,CQ11,0)+IF(CR12=41,CQ12,0)+IF(CR13=41,CQ13,0)+IF(CR14=41,CQ14,0)+IF(CR15=41,CQ15,0)+IF(CR16=41,CQ16,0)+IF(CR17=41,CQ17,0)+IF(CR18=41,CQ18,0)+IF(CR19=41,CQ19,0)+IF(CR20=41,CQ20,0)+IF(CR21=41,CQ21,0)+IF(CR22=41,CQ22,0)+IF(CR23=41,CQ23,0)+IF(CR24=41,CQ24,0)+IF(CR25=41,CQ25,0)+IF(CR26=41,CQ26,0)+IF(CR27=41,CQ27,0)+IF(CR28=41,CQ28,0)+IF(CR29=41,CQ29,0)+IF(CR30=41,CQ30,0)+IF(CR31=41,CQ31,0)+IF(CR32=41,CQ32,0)+IF(CR33=41,CQ33,0)+IF(CR34=41,CQ34,0)+IF(CR35=41,CQ35,0)+IF(CR36=41,CQ36,0)+IF(CR37=41,CQ37,0)+IF(CR38=41,CQ38,0)+IF(CR39=41,CQ39,0)+CW50</f>
        <v>#VALUE!</v>
      </c>
      <c r="CW50" s="98" t="e">
        <f>IF(CR40=41,CQ40,0)+IF(CR41=41,CQ41,0)+IF(CR42=41,CQ42,0)+IF(CR43=41,CQ43,0)+IF(CR44=41,CQ44,0)+IF(CR45=41,CQ45,0)+IF(CR46=41,CQ46,0)+IF(CR47=41,CQ47,0)+IF(CR48=41,CQ48,0)+IF(CR49=41,CQ49,0)+IF(CR50=41,CQ50,0)+IF(CR51=41,CQ51,0)+IF(CR52=41,CQ52,0)+IF(CR53=41,CQ53,0)+IF(CR54=41,CQ54,0)+IF(CR55=41,CQ55,0)+IF(CR56=41,CQ56,0)+IF(CR57=41,CQ57,0)+IF(CR58=41,CQ58,0)+IF(CR59=41,CQ59,0)+IF(CR60=41,CQ60,0)+IF(CR61=41,CQ61,0)+IF(CR62=41,CQ62,0)+IF(CR63=41,CQ63,0)+IF(CR64=41,CQ64,0)+IF(CR65=41,CQ65,0)+IF(CR66=41,CQ66,0)+IF(CR67=41,CQ67,0)+IF(CR68=41,CQ68,0)+IF(CR69=41,CQ69,0)</f>
        <v>#VALUE!</v>
      </c>
      <c r="CX50" s="98" t="e">
        <f>IF(CR10=41,BM10,IF(CR11=41,BM11,IF(CR12=41,BM12,IF(CR13=41,BM13,IF(CR14=41,BM14,IF(CR15=41,BM15,IF(CR16=41,BM16,IF(CR17=41,BM17,CY50))))))))</f>
        <v>#VALUE!</v>
      </c>
      <c r="CY50" s="98" t="e">
        <f>IF(CR18=41,BM18,IF(CR19=41,BM19,IF(CR20=41,BM20,IF(CR21=41,BM21,IF(CR22=41,BM22,IF(CR23=41,BM23,IF(CR24=41,BM24,IF(CR25=41,BM25,CZ50))))))))</f>
        <v>#VALUE!</v>
      </c>
      <c r="CZ50" s="98" t="e">
        <f>IF(CR26=41,BM26,IF(CR27=41,BM27,IF(CR28=41,BM28,IF(CR29=41,BM29,IF(CR30=41,BM30,IF(CR31=41,BM31,IF(CR32=41,BM32,IF(CR33=41,BM33,DA50))))))))</f>
        <v>#VALUE!</v>
      </c>
      <c r="DA50" s="98" t="e">
        <f>IF(CR34=41,BM34,IF(CR35=41,BM35,IF(CR36=41,BM36,IF(CR37=41,BM37,IF(CR38=41,BM38,IF(CR39=41,BM39,IF(CR40=41,BM40,IF(CR41=41,BM41,DB50))))))))</f>
        <v>#VALUE!</v>
      </c>
      <c r="DB50" s="98" t="e">
        <f>IF(CR42=41,BM42,IF(CR43=41,BM43,IF(CR44=41,BM44,IF(CR45=41,BM45,IF(CR46=41,BM46,IF(CR47=41,BM47,IF(CR48=41,BM48,IF(CR49=41,BM49,DC50))))))))</f>
        <v>#VALUE!</v>
      </c>
      <c r="DC50" s="98" t="e">
        <f>IF(CR50=41,BM50,IF(CR51=41,BM51,IF(CR52=41,BM52,IF(CR53=41,BM53,IF(CR54=41,BM54,IF(CR55=41,BM55,IF(CR56=41,BM56,IF(CR57=41,BM57,DD50))))))))</f>
        <v>#VALUE!</v>
      </c>
      <c r="DD50" s="98" t="e">
        <f>IF(CR58=41,BM58,IF(CR59=41,BM59,IF(CR60=41,BM60,IF(CR61=41,BM61,IF(CR62=41,BM62,IF(CR63=41,BM63,IF(CR64=41,BM64,IF(CR65=41,BM65,DE50))))))))</f>
        <v>#VALUE!</v>
      </c>
      <c r="DE50" s="98" t="e">
        <f>IF(CR66=41,BM66,IF(CR67=41,BM67,IF(CR68=41,BM68,BM69)))</f>
        <v>#VALUE!</v>
      </c>
      <c r="DF50" s="98" t="e">
        <f>IF(CR10=41,BQ10,0)+IF(CR11=41,BQ11,0)+IF(CR12=41,BQ12,0)+IF(CR13=41,BQ13,0)+IF(CR14=41,BQ14,0)+IF(CR15=41,BQ15,0)+IF(CR16=41,BQ16,0)+IF(CR17=41,BQ17,0)+IF(CR18=41,BQ18,0)+IF(CR19=41,BQ19,0)+IF(CR20=41,BQ20,0)+IF(CR21=41,BQ21,0)+IF(CR22=41,BQ22,0)+IF(CR23=41,BQ23,0)+IF(CR24=41,BQ24,0)+IF(CR25=41,BQ25,0)+IF(CR26=41,BQ26,0)+IF(CR27=41,BQ27,0)+IF(CR28=41,BQ28,0)+IF(CR29=41,BQ29,0)+IF(CR30=41,BQ30,0)+IF(CR31=41,BQ31,0)+IF(CR32=41,BQ32,0)+IF(CR33=41,BQ33,0)+IF(CR34=41,BQ34,0)+IF(CR35=41,BQ35,0)+IF(CR36=41,BQ36,0)+IF(CR37=41,BQ37,0)+IF(CR38=41,BQ38,0)+IF(CR39=41,BQ39,0)+DG50</f>
        <v>#VALUE!</v>
      </c>
      <c r="DG50" s="98" t="e">
        <f>IF(CR40=41,BQ40,0)+IF(CR41=41,BQ41,0)+IF(CR42=41,BQ42,0)+IF(CR43=41,BQ43,0)+IF(CR44=41,BQ44,0)+IF(CR45=41,BQ45,0)+IF(CR46=41,BQ46,0)+IF(CR47=41,BQ47,0)+IF(CR48=41,BQ48,0)+IF(CR49=41,BQ49,0)+IF(CR50=41,BQ50,0)+IF(CR51=41,BQ51,0)+IF(CR52=41,BQ52,0)+IF(CR53=41,BQ53,0)+IF(CR54=41,BQ54,0)+IF(CR55=41,BQ55,0)+IF(CR56=41,BQ56,0)+IF(CR57=41,BQ57,0)+IF(CR58=41,BQ58,0)+IF(CR59=41,BQ59,0)+IF(CR60=41,BQ60,0)+IF(CR61=41,BQ61,0)+IF(CR62=41,BQ62,0)+IF(CR63=41,BQ63,0)+IF(CR64=41,BQ64,0)+IF(CR65=41,BQ65,0)+IF(CR66=41,BQ66,0)+IF(CR67=41,BQ67,0)+IF(CR68=41,BQ68,0)+IF(CR69=41,BQ69,0)</f>
        <v>#VALUE!</v>
      </c>
      <c r="DH50" s="98" t="e">
        <f>IF(CR10=41,BT10,0)+IF(CR11=41,BT11,0)+IF(CR12=41,BT12,0)+IF(CR13=41,BT13,0)+IF(CR14=41,BT14,0)+IF(CR15=41,BT15,0)+IF(CR16=41,BT16,0)+IF(CR17=41,BT17,0)+IF(CR18=41,BT18,0)+IF(CR19=41,BT19,0)+IF(CR20=41,BT20,0)+IF(CR21=41,BT21,0)+IF(CR22=41,BT22,0)+IF(CR23=41,BT23,0)+IF(CR24=41,BT24,0)+IF(CR25=41,BT25,0)+IF(CR26=41,BT26,0)+IF(CR27=41,BT27,0)+IF(CR28=41,BT28,0)+IF(CR29=41,BT29,0)+IF(CR30=41,BT30,0)+IF(CR31=41,BT31,0)+IF(CR32=41,BT32,0)+IF(CR33=41,BT33,0)+IF(CR34=41,BT34,0)+IF(CR35=41,BT35,0)+IF(CR36=41,BT36,0)+IF(CR37=41,BT37,0)+IF(CR38=41,BT38,0)+IF(CR39=41,BT39,0)+DI50</f>
        <v>#VALUE!</v>
      </c>
      <c r="DI50" s="98" t="e">
        <f>IF(CR40=41,BT40,0)+IF(CR41=41,BT41,0)+IF(CR42=41,BT42,0)+IF(CR43=41,BT43,0)+IF(CR44=41,BT44,0)+IF(CR45=41,BT45,0)+IF(CR46=41,BT46,0)+IF(CR47=41,BT47,0)+IF(CR48=41,BT48,0)+IF(CR49=41,BT49,0)+IF(CR50=41,BT50,0)+IF(CR51=41,BT51,0)+IF(CR52=41,BT52,0)+IF(CR53=41,BT53,0)+IF(CR54=41,BT54,0)+IF(CR55=41,BT55,0)+IF(CR56=41,BT56,0)+IF(CR57=41,BT57,0)+IF(CR58=41,BT58,0)+IF(CR59=41,BT59,0)+IF(CR60=41,BT60,0)+IF(CR61=41,BT61,0)+IF(CR62=41,BT62,0)+IF(CR63=41,BT63,0)+IF(CR64=41,BT64,0)+IF(CR65=41,BT65,0)+IF(CR66=41,BT66,0)+IF(CR67=41,BT67,0)+IF(CR68=41,BT68,0)+IF(CR69=41,BT69,0)</f>
        <v>#VALUE!</v>
      </c>
      <c r="DJ50" s="98" t="e">
        <f>IF(CR10=41,BW10,0)+IF(CR11=41,BW11,0)+IF(CR12=41,BW12,0)+IF(CR13=41,BW13,0)+IF(CR14=41,BW14,0)+IF(CR15=41,BW15,0)+IF(CR16=41,BW16,0)+IF(CR17=41,BW17,0)+IF(CR18=41,BW18,0)+IF(CR19=41,BW19,0)+IF(CR20=41,BW20,0)+IF(CR21=41,BW21,0)+IF(CR22=41,BW22,0)+IF(CR23=41,BW23,0)+IF(CR24=41,BW24,0)+IF(CR25=41,BW25,0)+IF(CR26=41,BW26,0)+IF(CR27=41,BW27,0)+IF(CR28=41,BW28,0)+IF(CR29=41,BW29,0)+IF(CR30=41,BW30,0)+IF(CR31=41,BW31,0)+IF(CR32=41,BW32,0)+IF(CR33=41,BW33,0)+IF(CR34=41,BW34,0)+IF(CR35=41,BW35,0)+IF(CR36=41,BW36,0)+IF(CR37=41,BW37,0)+IF(CR38=41,BW38,0)+IF(CR39=41,BW39,0)+DK50</f>
        <v>#VALUE!</v>
      </c>
      <c r="DK50" s="98" t="e">
        <f>IF(CR40=41,BW40,0)+IF(CR41=41,BW41,0)+IF(CR42=41,BW42,0)+IF(CR43=41,BW43,0)+IF(CR44=41,BW44,0)+IF(CR45=41,BW45,0)+IF(CR46=41,BW46,0)+IF(CR47=41,BW47,0)+IF(CR48=41,BW48,0)+IF(CR49=41,BW49,0)+IF(CR50=41,BW50,0)+IF(CR51=41,BW51,0)+IF(CR52=41,BW52,0)+IF(CR53=41,BW53,0)+IF(CR54=41,BW54,0)+IF(CR55=41,BW55,0)+IF(CR56=41,BW56,0)+IF(CR57=41,BW57,0)+IF(CR58=41,BW58,0)+IF(CR59=41,BW59,0)+IF(CR60=41,BW60,0)+IF(CR61=41,BW61,0)+IF(CR62=41,BW62,0)+IF(CR63=41,BW63,0)+IF(CR64=41,BW64,0)+IF(CR65=41,BW65,0)+IF(CR66=41,BW66,0)+IF(CR67=41,BW67,0)+IF(CR68=41,BW68,0)+IF(CR69=41,BW69,0)</f>
        <v>#VALUE!</v>
      </c>
      <c r="DL50" s="98" t="e">
        <f>IF(CR10=41,BZ10,0)+IF(CR11=41,BZ11,0)+IF(CR12=41,BZ12,0)+IF(CR13=41,BZ13,0)+IF(CR14=41,BZ14,0)+IF(CR15=41,BZ15,0)+IF(CR16=41,BZ16,0)+IF(CR17=41,BZ17,0)+IF(CR18=41,BZ18,0)+IF(CR19=41,BZ19,0)+IF(CR20=41,BZ20,0)+IF(CR21=41,BZ21,0)+IF(CR22=41,BZ22,0)+IF(CR23=41,BZ23,0)+IF(CR24=41,BZ24,0)+IF(CR25=41,BZ25,0)+IF(CR26=41,BZ26,0)+IF(CR27=41,BZ27,0)+IF(CR28=41,BZ28,0)+IF(CR29=41,BZ29,0)+IF(CR30=41,BZ30,0)+IF(CR31=41,BZ31,0)+IF(CR32=41,BZ32,0)+IF(CR33=41,BZ33,0)+IF(CR34=41,BZ34,0)+IF(CR35=41,BZ35,0)+IF(CR36=41,BZ36,0)+IF(CR37=41,BZ37,0)+IF(CR38=41,BZ38,0)+IF(CR39=41,BZ39,0)+DM50</f>
        <v>#VALUE!</v>
      </c>
      <c r="DM50" s="98" t="e">
        <f>IF(CR40=41,BZ40,0)+IF(CR41=41,BZ41,0)+IF(CR42=41,BZ42,0)+IF(CR43=41,BZ43,0)+IF(CR44=41,BZ44,0)+IF(CR45=41,BZ45,0)+IF(CR46=41,BZ46,0)+IF(CR47=41,BZ47,0)+IF(CR48=41,BZ48,0)+IF(CR49=41,BZ49,0)+IF(CR50=41,BZ50,0)+IF(CR51=41,BZ51,0)+IF(CR52=41,BZ52,0)+IF(CR53=41,BZ53,0)+IF(CR54=41,BZ54,0)+IF(CR55=41,BZ55,0)+IF(CR56=41,BZ56,0)+IF(CR57=41,BZ57,0)+IF(CR58=41,BZ58,0)+IF(CR59=41,BZ59,0)+IF(CR60=41,BZ60,0)+IF(CR61=41,BZ61,0)+IF(CR62=41,BZ62,0)+IF(CR63=41,BZ63,0)+IF(CR64=41,BZ64,0)+IF(CR65=41,BZ65,0)+IF(CR66=41,BZ66,0)+IF(CR67=41,BZ67,0)+IF(CR68=41,BZ68,0)+IF(CR69=41,BZ69,0)</f>
        <v>#VALUE!</v>
      </c>
      <c r="DN50" s="98" t="e">
        <f>IF(CR10=41,CB10,0)+IF(CR11=41,CB11,0)+IF(CR12=41,CB12,0)+IF(CR13=41,CB13,0)+IF(CR14=41,CB14,0)+IF(CR15=41,CB15,0)+IF(CR16=41,CB16,0)+IF(CR17=41,CB17,0)+IF(CR18=41,CB18,0)+IF(CR19=41,CB19,0)+IF(CR20=41,CB20,0)+IF(CR21=41,CB21,0)+IF(CR22=41,CB22,0)+IF(CR23=41,CB23,0)+IF(CR24=41,CB24,0)+IF(CR25=41,CB25,0)+IF(CR26=41,CB26,0)+IF(CR27=41,CB27,0)+IF(CR28=41,CB28,0)+IF(CR29=41,CB29,0)+IF(CR30=41,CB30,0)+IF(CR31=41,CB31,0)+IF(CR32=41,CB32,0)+IF(CR33=41,CB33,0)+IF(CR34=41,CB34,0)+IF(CR35=41,CB35,0)+IF(CR36=41,CB36,0)+IF(CR37=41,CB37,0)+IF(CR38=41,CB38,0)+IF(CR39=41,CB39,0)+DO50</f>
        <v>#VALUE!</v>
      </c>
      <c r="DO50" s="98" t="e">
        <f>IF(CR40=41,CB40,0)+IF(CR41=41,CB41,0)+IF(CR42=41,CB42,0)+IF(CR43=41,CB43,0)+IF(CR44=41,CB44,0)+IF(CR45=41,CB45,0)+IF(CR46=41,CB46,0)+IF(CR47=41,CB47,0)+IF(CR48=41,CB48,0)+IF(CR49=41,CB49,0)+IF(CR50=41,CB50,0)+IF(CR51=41,CB51,0)+IF(CR52=41,CB52,0)+IF(CR53=41,CB53,0)+IF(CR54=41,CB54,0)+IF(CR55=41,CB55,0)+IF(CR56=41,CB56,0)+IF(CR57=41,CB57,0)+IF(CR58=41,CB58,0)+IF(CR59=41,CB59,0)+IF(CR60=41,CB60,0)+IF(CR61=41,CB61,0)+IF(CR62=41,CB62,0)+IF(CR63=41,CB63,0)+IF(CR64=41,CB64,0)+IF(CR65=41,CB65,0)+IF(CR66=41,CB66,0)+IF(CR67=41,CB67,0)+IF(CR68=41,CB68,0)+IF(CR69=41,CB69,0)</f>
        <v>#VALUE!</v>
      </c>
      <c r="DP50" s="98" t="e">
        <f>IF(CR10=41,CD10,0)+IF(CR11=41,CD11,0)+IF(CR12=41,CD12,0)+IF(CR13=41,CD13,0)+IF(CR14=41,CD14,0)+IF(CR15=41,CD15,0)+IF(CR16=41,CD16,0)+IF(CR17=41,CD17,0)+IF(CR18=41,CD18,0)+IF(CR19=41,CD19,0)+IF(CR20=41,CD20,0)+IF(CR21=41,CD21,0)+IF(CR22=41,CD22,0)+IF(CR23=41,CD23,0)+IF(CR24=41,CD24,0)+IF(CR25=41,CD25,0)+IF(CR26=41,CD26,0)+IF(CR27=41,CD27,0)+IF(CR28=41,CD28,0)+IF(CR29=41,CD29,0)+IF(CR30=41,CD30,0)+IF(CR31=41,CD31,0)+IF(CR32=41,CD32,0)+IF(CR33=41,CD33,0)+IF(CR34=41,CD34,0)+IF(CR35=41,CD35,0)+IF(CR36=41,CD36,0)+IF(CR37=41,CD37,0)+IF(CR38=41,CD38,0)+IF(CR39=41,CD39,0)+DQ50</f>
        <v>#VALUE!</v>
      </c>
      <c r="DQ50" s="98" t="e">
        <f>IF(CR40=41,CD40,0)+IF(CR41=41,CD41,0)+IF(CR42=41,CD42,0)+IF(CR43=41,CD43,0)+IF(CR44=41,CD44,0)+IF(CR45=41,CD45,0)+IF(CR46=41,CD46,0)+IF(CR47=41,CD47,0)+IF(CR48=41,CD48,0)+IF(CR49=41,CD49,0)+IF(CR50=41,CD50,0)+IF(CR51=41,CD51,0)+IF(CR52=41,CD52,0)+IF(CR53=41,CD53,0)+IF(CR54=41,CD54,0)+IF(CR55=41,CD55,0)+IF(CR56=41,CD56,0)+IF(CR57=41,CD57,0)+IF(CR58=41,CD58,0)+IF(CR59=41,CD59,0)+IF(CR60=41,CD60,0)+IF(CR61=41,CD61,0)+IF(CR62=41,CD62,0)+IF(CR63=41,CD63,0)+IF(CR64=41,CD64,0)+IF(CR65=41,CD65,0)+IF(CR66=41,CD66,0)+IF(CR67=41,CD67,0)+IF(CR68=41,CD68,0)+IF(CR69=41,CD69,0)</f>
        <v>#VALUE!</v>
      </c>
      <c r="DR50" s="98" t="e">
        <f>IF(CR10=41,CF10,0)+IF(CR11=41,CF11,0)+IF(CR12=41,CF12,0)+IF(CR13=41,CF13,0)+IF(CR14=41,CF14,0)+IF(CR15=41,CF15,0)+IF(CR16=41,CF16,0)+IF(CR17=41,CF17,0)+IF(CR18=41,CF18,0)+IF(CR19=41,CF19,0)+IF(CR20=41,CF20,0)+IF(CR21=41,CF21,0)+IF(CR22=41,CF22,0)+IF(CR23=41,CF23,0)+IF(CR24=41,CF24,0)+IF(CR25=41,CF25,0)+IF(CR26=41,CF26,0)+IF(CR27=41,CF27,0)+IF(CR28=41,CF28,0)+IF(CR29=41,CF29,0)+IF(CR30=41,CF30,0)+IF(CR31=41,CF31,0)+IF(CR32=41,CF32,0)+IF(CR33=41,CF33,0)+IF(CR34=41,CF34,0)+IF(CR35=41,CF35,0)+IF(CR36=41,CF36,0)+IF(CR37=41,CF37,0)+IF(CR38=41,CF38,0)+IF(CR39=41,CF39,0)+DS50</f>
        <v>#VALUE!</v>
      </c>
      <c r="DS50" s="98" t="e">
        <f>IF(CR40=41,CF40,0)+IF(CR41=41,CF41,0)+IF(CR42=41,CF42,0)+IF(CR43=41,CF43,0)+IF(CR44=41,CF44,0)+IF(CR45=41,CF45,0)+IF(CR46=41,CF46,0)+IF(CR47=41,CF47,0)+IF(CR48=41,CF48,0)+IF(CR49=41,CF49,0)+IF(CR50=41,CF50,0)+IF(CR51=41,CF51,0)+IF(CR52=41,CF52,0)+IF(CR53=41,CF53,0)+IF(CR54=41,CF54,0)+IF(CR55=41,CF55,0)+IF(CR56=41,CF56,0)+IF(CR57=41,CF57,0)+IF(CR58=41,CF58,0)+IF(CR59=41,CF59,0)+IF(CR60=41,CF60,0)+IF(CR61=41,CF61,0)+IF(CR62=41,CF62,0)+IF(CR63=41,CF63,0)+IF(CR64=41,CF64,0)+IF(CR65=41,CF65,0)+IF(CR66=41,CF66,0)+IF(CR67=41,CF67,0)+IF(CR68=41,CF68,0)+IF(CR69=41,CF69,0)</f>
        <v>#VALUE!</v>
      </c>
      <c r="DT50" s="98" t="e">
        <f>IF(CR10=41,CH10,0)+IF(CR11=41,CH11,0)+IF(CR12=41,CH12,0)+IF(CR13=41,CH13,0)+IF(CR14=41,CH14,0)+IF(CR15=41,CH15,0)+IF(CR16=41,CH16,0)+IF(CR17=41,CH17,0)+IF(CR18=41,CH18,0)+IF(CR19=41,CH19,0)+IF(CR20=41,CH20,0)+IF(CR21=41,CH21,0)+IF(CR22=41,CH22,0)+IF(CR23=41,CH23,0)+IF(CR24=41,CH24,0)+IF(CR25=41,CH25,0)+IF(CR26=41,CH26,0)+IF(CR27=41,CH27,0)+IF(CR28=41,CH28,0)+IF(CR29=41,CH29,0)+IF(CR30=41,CH30,0)+IF(CR31=41,CH31,0)+IF(CR32=41,CH32,0)+IF(CR33=41,CH33,0)+IF(CR34=41,CH34,0)+IF(CR35=41,CH35,0)+IF(CR36=41,CH36,0)+IF(CR37=41,CH37,0)+IF(CR38=41,CH38,0)+IF(CR39=41,CH39,0)+DU50</f>
        <v>#VALUE!</v>
      </c>
      <c r="DU50" s="98" t="e">
        <f>IF(CR40=41,CH40,0)+IF(CR41=41,CH41,0)+IF(CR42=41,CH42,0)+IF(CR43=41,CH43,0)+IF(CR44=41,CH44,0)+IF(CR45=41,CH45,0)+IF(CR46=41,CH46,0)+IF(CR47=41,CH47,0)+IF(CR48=41,CH48,0)+IF(CR49=41,CH49,0)+IF(CR50=41,CH50,0)+IF(CR51=41,CH51,0)+IF(CR52=41,CH52,0)+IF(CR53=41,CH53,0)+IF(CR54=41,CH54,0)+IF(CR55=41,CH55,0)+IF(CR56=41,CH56,0)+IF(CR57=41,CH57,0)+IF(CR58=41,CH58,0)+IF(CR59=41,CH59,0)+IF(CR60=41,CH60,0)+IF(CR61=41,CH61,0)+IF(CR62=41,CH62,0)+IF(CR63=41,CH63,0)+IF(CR64=41,CH64,0)+IF(CR65=41,CH65,0)+IF(CR66=41,CH66,0)+IF(CR67=41,CH67,0)+IF(CR68=41,CH68,0)+IF(CR69=41,CH69,0)</f>
        <v>#VALUE!</v>
      </c>
      <c r="DV50" s="98" t="e">
        <f>IF(CR10=41,CJ10,0)+IF(CR11=41,CJ11,0)+IF(CR12=41,CJ12,0)+IF(CR13=41,CJ13,0)+IF(CR14=41,CJ14,0)+IF(CR15=41,CJ15,0)+IF(CR16=41,CJ16,0)+IF(CR17=41,CJ17,0)+IF(CR18=41,CJ18,0)+IF(CR19=41,CJ19,0)+IF(CR20=41,CJ20,0)+IF(CR21=41,CJ21,0)+IF(CR22=41,CJ22,0)+IF(CR23=41,CJ23,0)+IF(CR24=41,CJ24,0)+IF(CR25=41,CJ25,0)+IF(CR26=41,CJ26,0)+IF(CR27=41,CJ27,0)+IF(CR28=41,CJ28,0)+IF(CR29=41,CJ29,0)+IF(CR30=41,CJ30,0)+IF(CR31=41,CJ31,0)+IF(CR32=41,CJ32,0)+IF(CR33=41,CJ33,0)+IF(CR34=41,CJ34,0)+IF(CR35=41,CJ35,0)+IF(CR36=41,CJ36,0)+IF(CR37=41,CJ37,0)+IF(CR38=41,CJ38,0)+IF(CR39=41,CJ39,0)+DW50</f>
        <v>#VALUE!</v>
      </c>
      <c r="DW50" s="99" t="e">
        <f>IF(CR40=41,CJ40,0)+IF(CR41=41,CJ41,0)+IF(CR42=41,CJ42,0)+IF(CR43=41,CJ43,0)+IF(CR44=41,CJ44,0)+IF(CR45=41,CJ45,0)+IF(CR46=41,CJ46,0)+IF(CR47=41,CJ47,0)+IF(CR48=41,CJ48,0)+IF(CR49=41,CJ49,0)+IF(CR50=41,CJ50,0)+IF(CR51=41,CJ51,0)+IF(CR52=41,CJ52,0)+IF(CR53=41,CJ53,0)+IF(CR54=41,CJ54,0)+IF(CR55=41,CJ55,0)+IF(CR56=41,CJ56,0)+IF(CR57=41,CJ57,0)+IF(CR58=41,CJ58,0)+IF(CR59=41,CJ59,0)+IF(CR60=41,CJ60,0)+IF(CR61=41,CJ61,0)+IF(CR62=41,CJ62,0)+IF(CR63=41,CJ63,0)+IF(CR64=41,CJ64,0)+IF(CR65=41,CJ65,0)+IF(CR66=41,CJ66,0)+IF(CR67=41,CJ67,0)+IF(CR68=41,CJ68,0)+IF(CR69=41,CJ69,0)</f>
        <v>#VALUE!</v>
      </c>
    </row>
    <row r="51" spans="1:127">
      <c r="A51" s="97"/>
      <c r="N51" s="100"/>
      <c r="O51" s="98"/>
      <c r="AZ51" s="100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9"/>
      <c r="BM51" s="98" t="str">
        <f>[2]DB!CX51</f>
        <v>Arsenal</v>
      </c>
      <c r="BN51" s="98">
        <f>IF(BM51=O10,P10,0)+IF(BM51=O11,P11,0)+IF(BM51=O12,P12,0)+IF(BM51=O13,P13,0)+IF(BM51=O14,P14,0)+IF(BM51=O15,P15,0)+IF(BM51=O16,P16,0)+IF(BM51=O17,P17,0)+IF(BM51=O18,P18,0)+IF(BM51=O19,P19,0)+IF(BM51=O20,P20,0)+IF(BM51=O21,P21,0)+IF(BM51=O22,P22,0)+IF(BM51=O23,P23,0)+IF(BM51=O24,P24,0)+IF(BM51=O25,P25,0)+IF(BM51=O26,P26,0)+IF(BM51=O27,P27,0)+IF(BM51=O28,P28,0)+IF(BM51=O29,P29,0)+IF(BM51=O31,P31,0)+IF(BM51=O32,P32,0)+IF(BM51=O33,P33,0)+IF(BM51=O34,P34,0)+IF(BM51=O35,P35,0)+IF(BM51=O36,P36,0)+IF(BM51=O37,P37,0)+IF(BM51=O38,P38,0)+IF(BM51=O39,P39,0)+IF(BM51=O40,P40,0)+BO51</f>
        <v>4</v>
      </c>
      <c r="BO51" s="98">
        <f>IF(BM51=O41,P41,0)+IF(BM51=O42,P42,0)+IF(BM51=O43,P43,0)+IF(BM51=O44,P44,0)+IF(BM51=O45,P45,0)+IF(BM51=O46,P46,0)+IF(BM51=O47,P47,0)+IF(BM51=O48,P48,0)+IF(BM51=O49,P49,0)+IF(BM51=O50,P50,0)+IF(BM51=O52,P52,0)+IF(BM51=O53,P53,0)+IF(BM51=O54,P54,0)+IF(BM51=O55,P55,0)+IF(BM51=O56,P56,0)+IF(BM51=O57,P57,0)+IF(BM51=O58,P58,0)+IF(BM51=O59,P59,0)+IF(BM51=O60,P60,0)+IF(BM51=O61,P61,0)+IF(BM51=O62,P62,0)+IF(BM51=O63,P63,0)+IF(BM51=O64,P64,0)+IF(BM51=O65,P65,0)+IF(BM51=O66,P66,0)+IF(BM51=O67,P67,0)+IF(BM51=O68,P68,0)+IF(BM51=O69,P69,0)+IF(BM51=O70,P70,0)+IF(BM51=O71,P71,0)</f>
        <v>0</v>
      </c>
      <c r="BP51" s="98">
        <f>[2]DB!DF51</f>
        <v>0</v>
      </c>
      <c r="BQ51" s="98">
        <f>IF(BM51=O10,R10,0)+IF(BM51=O11,R11,0)+IF(BM51=O12,R12,0)+IF(BM51=O13,R13,0)+IF(BM51=O14,R14,0)+IF(BM51=O15,R15,0)+IF(BM51=O16,R16,0)+IF(BM51=O17,R17,0)+IF(BM51=O18,R18,0)+IF(BM51=O19,R19,0)+IF(BM51=O20,R20,0)+IF(BM51=O21,R21,0)+IF(BM51=O22,R22,0)+IF(BM51=O23,R23,0)+IF(BM51=O24,R24,0)+IF(BM51=O25,R25,0)+IF(BM51=O26,R26,0)+IF(BM51=O27,R27,0)+IF(BM51=O28,R28,0)+IF(BM51=O29,R29,0)+IF(BM51=O31,R31,0)+IF(BM51=O32,R32,0)+IF(BM51=O33,R33,0)+IF(BM51=O34,R34,0)+IF(BM51=O35,R35,0)+IF(BM51=O36,R36,0)+IF(BM51=O37,R37,0)+IF(BM51=O38,R38,0)+IF(BM51=O39,R39,0)+IF(BM51=O40,R40,0)+BR51</f>
        <v>0</v>
      </c>
      <c r="BR51" s="98">
        <f>IF(BM51=O41,R41,0)+IF(BM51=O42,R42,0)+IF(BM51=O43,R43,0)+IF(BM51=O44,R44,0)+IF(BM51=O45,R45,0)+IF(BM51=O46,R46,0)+IF(BM51=O47,R47,0)+IF(BM51=O48,R48,0)+IF(BM51=O49,R49,0)+IF(BM51=O50,R50,0)+IF(BM51=O52,R52,0)+IF(BM51=O53,R53,0)+IF(BM51=O54,R54,0)+IF(BM51=O55,R55,0)+IF(BM51=O56,R56,0)+IF(BM51=O57,R57,0)+IF(BM51=O58,R58,0)+IF(BM51=O59,R59,0)+IF(BM51=O60,R60,0)+IF(BM51=O61,R61,0)+IF(BM51=O62,R62,0)+IF(BM51=O63,R63,0)+IF(BM51=O64,R64,0)+IF(BM51=O65,R65,0)+IF(BM51=O66,R66,0)+IF(BM51=O67,R67,0)+IF(BM51=O68,R68,0)+IF(BM51=O69,R69,0)+IF(BM51=O70,R70,0)+IF(BM51=O71,R71,0)</f>
        <v>0</v>
      </c>
      <c r="BS51" s="98">
        <v>0</v>
      </c>
      <c r="BT51" s="98">
        <f>IF(BM51=O10,T10,0)+IF(BM51=O11,T11,0)+IF(BM51=O12,T12,0)+IF(BM51=O13,T13,0)+IF(BM51=O14,T14,0)+IF(BM51=O15,T15,0)+IF(BM51=O16,T16,0)+IF(BM51=O17,T17,0)+IF(BM51=O18,T18,0)+IF(BM51=O19,T19,0)+IF(BM51=O20,T20,0)+IF(BM51=O21,T21,0)+IF(BM51=O22,T22,0)+IF(BM51=O23,T23,0)+IF(BM51=O24,T24,0)+IF(BM51=O25,T25,0)+IF(BM51=O26,T26,0)+IF(BM51=O27,T27,0)+IF(BM51=O28,T28,0)+IF(BM51=O29,T29,0)+IF(BM51=O31,T31,0)+IF(BM51=O32,T32,0)+IF(BM51=O33,T33,0)+IF(BM51=O34,T34,0)+IF(BM51=O35,T35,0)+IF(BM51=O36,T36,0)+IF(BM51=O37,T37,0)+IF(BM51=O38,T38,0)+IF(BM51=O39,T39,0)+IF(BM51=O40,T40,0)+BU51</f>
        <v>0</v>
      </c>
      <c r="BU51" s="98">
        <f>IF(BM51=O41,T41,0)+IF(BM51=O42,T42,0)+IF(BM51=O43,T43,0)+IF(BM51=O44,T44,0)+IF(BM51=O45,T45,0)+IF(BM51=O46,T46,0)+IF(BM51=O47,T47,0)+IF(BM51=O48,T48,0)+IF(BM51=O49,T49,0)+IF(BM51=O50,T50,0)+IF(BM51=O52,T52,0)+IF(BM51=O53,T53,0)+IF(BM51=O54,T54,0)+IF(BM51=O55,T55,0)+IF(BM51=O56,T56,0)+IF(BM51=O57,T57,0)+IF(BM51=O58,T58,0)+IF(BM51=O59,T59,0)+IF(BM51=O60,T60,0)+IF(BM51=O61,T61,0)+IF(BM51=O62,T62,0)+IF(BM51=O63,T63,0)+IF(BM51=O64,T64,0)+IF(BM51=O65,T65,0)+IF(BM51=O66,T66,0)+IF(BM51=O67,T67,0)+IF(BM51=O68,T68,0)+IF(BM51=O69,T69,0)+IF(BM51=O70,T70,0)+IF(BM51=O71,T71,0)</f>
        <v>0</v>
      </c>
      <c r="BV51" s="98">
        <f>[2]DB!DJ51</f>
        <v>0</v>
      </c>
      <c r="BW51" s="98" t="e">
        <f>IF(AND(BQ51=0,BT51=0),IF(BM51=O10,AY10,0)+IF(BM51=O11,AY11,0)+IF(BM51=O12,AY12,0)+IF(BM51=O13,AY13,0)+IF(BM51=O14,AY14,0)+IF(BM51=O15,AY15,0)+IF(BM51=O16,AY16,0)+IF(BM51=O17,AY17,0)+IF(BM51=O18,AY18,0)+IF(BM51=O19,AY19,0)+IF(BM51=O20,AY20,0)+IF(BM51=O21,AY21,0)+IF(BM51=O22,AY22,0)+IF(BM51=O23,AY23,0)+IF(BM51=O24,AY24,0)+IF(BM51=O25,AY25,0)+IF(BM51=O26,AY26,0)+IF(BM51=O27,AY27,0)+IF(BM51=O28,AY28,0)+IF(BM51=O29,AY29,0)+IF(BM51=O31,AY31,0)+IF(BM51=O32,AY32,0)+IF(BM51=O33,AY33,0)+IF(BM51=O34,AY34,0)+IF(BM51=O35,AY35,0)+IF(BM51=O36,AY36,0)+IF(BM51=O37,AY37,0)+IF(BM51=O38,AY38,0)+IF(BM51=O39,AY39,0)+IF(BM51=O40,AY40,0)+BX51,0)</f>
        <v>#VALUE!</v>
      </c>
      <c r="BX51" s="98">
        <f>IF(BM51=O41,AY41,0)+IF(BM51=O42,AY42,0)+IF(BM51=O43,AY43,0)+IF(BM51=O44,AY44,0)+IF(BM51=O45,AY45,0)+IF(BM51=O46,AY46,0)+IF(BM51=O47,AY47,0)+IF(BM51=O48,AY48,0)+IF(BM51=O49,AY49,0)+IF(BM51=O50,AY50,0)+IF(BM51=O52,AY52,0)+IF(BM51=O53,AY53,0)+IF(BM51=O54,AY54,0)+IF(BM51=O55,AY55,0)+IF(BM51=O56,AY56,0)+IF(BM51=O57,AY57,0)+IF(BM51=O58,AY58,0)+IF(BM51=O59,AY59,0)+IF(BM51=O60,AY60,0)+IF(BM51=O61,AY61,0)+IF(BM51=O62,AY62,0)+IF(BM51=O63,AY63,0)+IF(BM51=O64,AY64,0)+IF(BM51=O65,AY65,0)+IF(BM51=O66,AY66,0)+IF(BM51=O67,AY67,0)+IF(BM51=O68,AY68,0)+IF(BM51=O69,AY69,0)+IF(BM51=O70,AY70,0)+IF(BM51=O71,AY71,0)</f>
        <v>0</v>
      </c>
      <c r="BY51" s="98">
        <f>[2]DB!DL51</f>
        <v>0</v>
      </c>
      <c r="BZ51" s="98" t="e">
        <f t="shared" si="25"/>
        <v>#VALUE!</v>
      </c>
      <c r="CA51" s="98">
        <f>[2]DB!DN51</f>
        <v>0</v>
      </c>
      <c r="CB51" s="98" t="e">
        <f t="shared" si="26"/>
        <v>#VALUE!</v>
      </c>
      <c r="CC51" s="98">
        <f>[2]DB!DP51</f>
        <v>1</v>
      </c>
      <c r="CD51" s="98" t="e">
        <f t="shared" si="27"/>
        <v>#VALUE!</v>
      </c>
      <c r="CE51" s="98">
        <f>[2]DB!DR51</f>
        <v>0</v>
      </c>
      <c r="CF51" s="98" t="e">
        <f t="shared" si="28"/>
        <v>#VALUE!</v>
      </c>
      <c r="CG51" s="98">
        <f>[2]DB!DT51</f>
        <v>0</v>
      </c>
      <c r="CH51" s="98" t="e">
        <f t="shared" si="29"/>
        <v>#VALUE!</v>
      </c>
      <c r="CI51" s="98">
        <f>[2]DB!DV51</f>
        <v>4</v>
      </c>
      <c r="CJ51" s="98" t="e">
        <f t="shared" si="17"/>
        <v>#VALUE!</v>
      </c>
      <c r="CK51" s="98" t="e">
        <f t="shared" si="18"/>
        <v>#VALUE!</v>
      </c>
      <c r="CL51" s="98" t="e">
        <f>RANK(CJ51,CJ10:CJ69,0)</f>
        <v>#VALUE!</v>
      </c>
      <c r="CM51" s="98" t="e">
        <f>IF(AND(CL51=CL10,CK51&lt;CK10),1,0)+IF(AND(CL51=CL11,CK51&lt;CK11),1,0)+IF(AND(CL51=CL12,CK51&lt;CK12),1,0)+IF(AND(CL51=CL13,CK51&lt;CK13),1,0)+IF(AND(CL51=CL14,CK51&lt;CK14),1,0)+IF(AND(CL51=CL15,CK51&lt;CK15),1,0)+IF(AND(CL51=CL16,CK51&lt;CK16),1,0)+IF(AND(CL51=CL17,CK51&lt;CK17),1,0)+IF(AND(CL51=CL18,CK51&lt;CK18),1,0)+IF(AND(CL51=CL19,CK51&lt;CK19),1,0)+IF(AND(CL51=CL20,CK51&lt;CK20),1,0)+IF(AND(CL51=CL21,CK51&lt;CK21),1,0)+IF(AND(CL51=CL22,CK51&lt;CK22),1,0)+IF(AND(CL51=CL23,CK51&lt;CK23),1,0)+IF(AND(CL51=CL24,CK51&lt;CK24),1,0)+IF(AND(CL51=CL25,CK51&lt;CK25),1,0)+IF(AND(CL51=CL26,CK51&lt;CK26),1,0)+IF(AND(CL51=CL27,CK51&lt;CK27),1,0)+IF(AND(CL51=CL28,CK51&lt;CK28),1,0)+IF(AND(CL51=CL29,CK51&lt;CK29),1,0)+CN51+CO51</f>
        <v>#VALUE!</v>
      </c>
      <c r="CN51" s="98" t="e">
        <f>IF(AND(CL51=CL30,CK51&lt;CK30),1,0)+IF(AND(CL51=CL31,CK51&lt;CK31),1,0)+IF(AND(CL51=CL32,CK51&lt;CK32),1,0)+IF(AND(CL51=CL33,CK51&lt;CK33),1,0)+IF(AND(CL51=CL34,CK51&lt;CK34),1,0)+IF(AND(CL51=CL35,CK51&lt;CK35),1,0)+IF(AND(CL51=CL36,CK51&lt;CK36),1,0)+IF(AND(CL51=CL37,CK51&lt;CK37),1,0)+IF(AND(CL51=CL38,CK51&lt;CK38),1,0)+IF(AND(CL51=CL39,CK51&lt;CK39),1,0)+IF(AND(CL51=CL40,CK51&lt;CK40),1,0)+IF(AND(CL51=CL41,CK51&lt;CK41),1,0)+IF(AND(CL51=CL42,CK51&lt;CK42),1,0)+IF(AND(CL51=CL43,CK51&lt;CK43),1,0)+IF(AND(CL51=CL44,CK51&lt;CK44),1,0)+IF(AND(CL51=CL45,CK51&lt;CK45),1,0)+IF(AND(CL51=CL46,CK51&lt;CK46),1,0)+IF(AND(CL51=CL47,CK51&lt;CK47),1,0)+IF(AND(CL51=CL48,CK51&lt;CK48),1,0)+IF(AND(CL51=CL49,CK51&lt;CK49),1,0)</f>
        <v>#VALUE!</v>
      </c>
      <c r="CO51" s="98" t="e">
        <f>IF(AND(CL51=CL50,CK51&lt;CK50),1,0)+IF(AND(CL51=CL51,CK51&lt;CK51),1,0)+IF(AND(CL51=CL52,CK51&lt;CK52),1,0)+IF(AND(CL51=CL53,CK51&lt;CK53),1,0)+IF(AND(CL51=CL54,CK51&lt;CK54),1,0)+IF(AND(CL51=CL55,CK51&lt;CK55),1,0)+IF(AND(CL51=CL56,CK51&lt;CK56),1,0)+IF(AND(CL51=CL57,CK51&lt;CK57),1,0)+IF(AND(CL51=CL58,CK51&lt;CK58),1,0)+IF(AND(CL51=CL59,CK51&lt;CK59),1,0)+IF(AND(CL51=CL60,CK51&lt;CK60),1,0)+IF(AND(CL51=CL61,CK51&lt;CK61),1,0)+IF(AND(CL51=CL62,CK51&lt;CK62),1,0)+IF(AND(CL51=CL63,CK51&lt;CK63),1,0)+IF(AND(CL51=CL64,CK51&lt;CK64),1,0)+IF(AND(CL51=CL65,CK51&lt;CK65),1,0)+IF(AND(CL51=CL66,CK51&lt;CK66),1,0)+IF(AND(CL51=CL67,CK51&lt;CK67),1,0)+IF(AND(CL51=CL68,CK51&lt;CK68),1,0)+IF(AND(CL51=CL69,CK51&lt;CK69),1,0)</f>
        <v>#VALUE!</v>
      </c>
      <c r="CP51" s="98">
        <f>[2]DB!CV51</f>
        <v>42</v>
      </c>
      <c r="CQ51" s="98" t="e">
        <f t="shared" si="30"/>
        <v>#VALUE!</v>
      </c>
      <c r="CR51" s="98" t="e">
        <f t="shared" si="19"/>
        <v>#VALUE!</v>
      </c>
      <c r="CS51" s="98" t="e">
        <f>IF(AND(CQ51=CQ10,BN51&gt;BN10),1,0)+IF(AND(CQ51=CQ11,BN51&gt;BN11),1,0)+IF(AND(CQ51=CQ12,BN51&gt;BN12),1,0)+IF(AND(CQ51=CQ13,BN51&gt;BN13),1,0)+IF(AND(CQ51=CQ14,BN51&gt;BN14),1,0)+IF(AND(CQ51=CQ15,BN51&gt;BN15),1,0)+IF(AND(CQ51=CQ16,BN51&gt;BN16),1,0)+IF(AND(CQ51=CQ17,BN51&gt;BN17),1,0)+IF(AND(CQ51=CQ18,BN51&gt;BN18),1,0)+IF(AND(CQ51=CQ19,BN51&gt;BN19),1,0)+IF(AND(CQ51=CQ20,BN51&gt;BN20),1,0)+IF(AND(CQ51=CQ21,BN51&gt;BN21),1,0)+IF(AND(CQ51=CQ22,BN51&gt;BN22),1,0)+IF(AND(CQ51=CQ23,BN51&gt;BN23),1,0)+IF(AND(CQ51=CQ24,BN51&gt;BN24),1,0)+IF(AND(CQ51=CQ25,BN51&gt;BN25),1,0)+IF(AND(CQ51=CQ26,BN51&gt;BN26),1,0)+IF(AND(CQ51=CQ27,BN51&gt;BN27),1,0)+IF(AND(CQ51=CQ28,BN51&gt;BN28),1,0)+IF(AND(CQ51=CQ29,BN51&gt;BN29),1,0)+CT51+CU51</f>
        <v>#VALUE!</v>
      </c>
      <c r="CT51" s="98" t="e">
        <f>IF(AND(CQ51=CQ30,BN51&gt;BN30),1,0)+IF(AND(CQ51=CQ31,BN51&gt;BN31),1,0)+IF(AND(CQ51=CQ32,BN51&gt;BN32),1,0)+IF(AND(CQ51=CQ33,BN51&gt;BN33),1,0)+IF(AND(CQ51=CQ34,BN51&gt;BN34),1,0)+IF(AND(CQ51=CQ35,BN51&gt;BN35),1,0)+IF(AND(CQ51=CQ36,BN51&gt;BN36),1,0)+IF(AND(CQ51=CQ37,BN51&gt;BN37),1,0)+IF(AND(CQ51=CQ38,BN51&gt;BN38),1,0)+IF(AND(CQ51=CQ39,BN51&gt;BN39),1,0)+IF(AND(CQ51=CQ40,BN51&gt;BN40),1,0)+IF(AND(CQ51=CQ41,BN51&gt;BN41),1,0)+IF(AND(CQ51=CQ42,BN51&gt;BN42),1,0)+IF(AND(CQ51=CQ43,BN51&gt;BN43),1,0)+IF(AND(CQ51=CQ44,BN51&gt;BN44),1,0)+IF(AND(CQ51=CQ45,BN51&gt;BN45),1,0)+IF(AND(CQ51=CQ46,BN51&gt;BN46),1,0)+IF(AND(CQ51=CQ47,BN51&gt;BN47),1,0)+IF(AND(CQ51=CQ48,BN51&gt;BN48),1,0)+IF(AND(CQ51=CQ49,BN51&gt;BN49),1,0)</f>
        <v>#VALUE!</v>
      </c>
      <c r="CU51" s="99" t="e">
        <f>IF(AND(CQ51=CQ50,BN51&gt;BN50),1,0)+IF(AND(CQ51=CQ51,BN51&gt;BN51),1,0)+IF(AND(CQ51=CQ52,BN51&gt;BN52),1,0)+IF(AND(CQ51=CQ53,BN51&gt;BN53),1,0)+IF(AND(CQ51=CQ54,BN51&gt;BN54),1,0)+IF(AND(CQ51=CQ55,BN51&gt;BN55),1,0)+IF(AND(CQ51=CQ56,BN51&gt;BN56),1,0)+IF(AND(CQ51=CQ57,BN51&gt;BN57),1,0)+IF(AND(CQ51=CQ58,BN51&gt;BN58),1,0)+IF(AND(CQ51=CQ59,BN51&gt;BN59),1,0)+IF(AND(CQ51=CQ60,BN51&gt;BN60),1,0)+IF(AND(CQ51=CQ61,BN51&gt;BN61),1,0)+IF(AND(CQ51=CQ62,BN51&gt;BN62),1,0)+IF(AND(CQ51=CQ63,BN51&gt;BN63),1,0)+IF(AND(CQ51=CQ64,BN51&gt;BN64),1,0)+IF(AND(CQ51=CQ65,BN51&gt;BN65),1,0)+IF(AND(CQ51=CQ66,BN51&gt;BN66),1,0)+IF(AND(CQ51=CQ67,BN51&gt;BN67),1,0)+IF(AND(CQ51=CQ68,BN51&gt;BN68),1,0)+IF(AND(CQ51=CQ69,BN51&gt;BN69),1,0)</f>
        <v>#VALUE!</v>
      </c>
      <c r="CV51" s="100" t="e">
        <f>IF(CR10=42,CQ10,0)+IF(CR11=42,CQ11,0)+IF(CR12=42,CQ12,0)+IF(CR13=42,CQ13,0)+IF(CR14=42,CQ14,0)+IF(CR15=42,CQ15,0)+IF(CR16=42,CQ16,0)+IF(CR17=42,CQ17,0)+IF(CR18=42,CQ18,0)+IF(CR19=42,CQ19,0)+IF(CR20=42,CQ20,0)+IF(CR21=42,CQ21,0)+IF(CR22=42,CQ22,0)+IF(CR23=42,CQ23,0)+IF(CR24=42,CQ24,0)+IF(CR25=42,CQ25,0)+IF(CR26=42,CQ26,0)+IF(CR27=42,CQ27,0)+IF(CR28=42,CQ28,0)+IF(CR29=42,CQ29,0)+IF(CR30=42,CQ30,0)+IF(CR31=42,CQ31,0)+IF(CR32=42,CQ32,0)+IF(CR33=42,CQ33,0)+IF(CR34=42,CQ34,0)+IF(CR35=42,CQ35,0)+IF(CR36=42,CQ36,0)+IF(CR37=42,CQ37,0)+IF(CR38=42,CQ38,0)+IF(CR39=42,CQ39,0)+CW51</f>
        <v>#VALUE!</v>
      </c>
      <c r="CW51" s="98" t="e">
        <f>IF(CR40=42,CQ40,0)+IF(CR41=42,CQ41,0)+IF(CR42=42,CQ42,0)+IF(CR43=42,CQ43,0)+IF(CR44=42,CQ44,0)+IF(CR45=42,CQ45,0)+IF(CR46=42,CQ46,0)+IF(CR47=42,CQ47,0)+IF(CR48=42,CQ48,0)+IF(CR49=42,CQ49,0)+IF(CR50=42,CQ50,0)+IF(CR51=42,CQ51,0)+IF(CR52=42,CQ52,0)+IF(CR53=42,CQ53,0)+IF(CR54=42,CQ54,0)+IF(CR55=42,CQ55,0)+IF(CR56=42,CQ56,0)+IF(CR57=42,CQ57,0)+IF(CR58=42,CQ58,0)+IF(CR59=42,CQ59,0)+IF(CR60=42,CQ60,0)+IF(CR61=42,CQ61,0)+IF(CR62=42,CQ62,0)+IF(CR63=42,CQ63,0)+IF(CR64=42,CQ64,0)+IF(CR65=42,CQ65,0)+IF(CR66=42,CQ66,0)+IF(CR67=42,CQ67,0)+IF(CR68=42,CQ68,0)+IF(CR69=42,CQ69,0)</f>
        <v>#VALUE!</v>
      </c>
      <c r="CX51" s="98" t="e">
        <f>IF(CR10=42,BM10,IF(CR11=42,BM11,IF(CR12=42,BM12,IF(CR13=42,BM13,IF(CR14=42,BM14,IF(CR15=42,BM15,IF(CR16=42,BM16,IF(CR17=42,BM17,CY51))))))))</f>
        <v>#VALUE!</v>
      </c>
      <c r="CY51" s="98" t="e">
        <f>IF(CR18=42,BM18,IF(CR19=42,BM19,IF(CR20=42,BM20,IF(CR21=42,BM21,IF(CR22=42,BM22,IF(CR23=42,BM23,IF(CR24=42,BM24,IF(CR25=42,BM25,CZ51))))))))</f>
        <v>#VALUE!</v>
      </c>
      <c r="CZ51" s="98" t="e">
        <f>IF(CR26=42,BM26,IF(CR27=42,BM27,IF(CR28=42,BM28,IF(CR29=42,BM29,IF(CR30=42,BM30,IF(CR31=42,BM31,IF(CR32=42,BM32,IF(CR33=42,BM33,DA51))))))))</f>
        <v>#VALUE!</v>
      </c>
      <c r="DA51" s="98" t="e">
        <f>IF(CR34=42,BM34,IF(CR35=42,BM35,IF(CR36=42,BM36,IF(CR37=42,BM37,IF(CR38=42,BM38,IF(CR39=42,BM39,IF(CR40=42,BM40,IF(CR41=42,BM41,DB51))))))))</f>
        <v>#VALUE!</v>
      </c>
      <c r="DB51" s="98" t="e">
        <f>IF(CR42=42,BM42,IF(CR43=42,BM43,IF(CR44=42,BM44,IF(CR45=42,BM45,IF(CR46=42,BM46,IF(CR47=42,BM47,IF(CR48=42,BM48,IF(CR49=42,BM49,DC51))))))))</f>
        <v>#VALUE!</v>
      </c>
      <c r="DC51" s="98" t="e">
        <f>IF(CR50=42,BM50,IF(CR51=42,BM51,IF(CR52=42,BM52,IF(CR53=42,BM53,IF(CR54=42,BM54,IF(CR55=42,BM55,IF(CR56=42,BM56,IF(CR57=42,BM57,DD51))))))))</f>
        <v>#VALUE!</v>
      </c>
      <c r="DD51" s="98" t="e">
        <f>IF(CR58=42,BM58,IF(CR59=42,BM59,IF(CR60=42,BM60,IF(CR61=42,BM61,IF(CR62=42,BM62,IF(CR63=42,BM63,IF(CR64=42,BM64,IF(CR65=42,BM65,DE51))))))))</f>
        <v>#VALUE!</v>
      </c>
      <c r="DE51" s="98" t="e">
        <f>IF(CR66=42,BM66,IF(CR67=42,BM67,IF(CR68=42,BM68,BM69)))</f>
        <v>#VALUE!</v>
      </c>
      <c r="DF51" s="98" t="e">
        <f>IF(CR10=42,BQ10,0)+IF(CR11=42,BQ11,0)+IF(CR12=42,BQ12,0)+IF(CR13=42,BQ13,0)+IF(CR14=42,BQ14,0)+IF(CR15=42,BQ15,0)+IF(CR16=42,BQ16,0)+IF(CR17=42,BQ17,0)+IF(CR18=42,BQ18,0)+IF(CR19=42,BQ19,0)+IF(CR20=42,BQ20,0)+IF(CR21=42,BQ21,0)+IF(CR22=42,BQ22,0)+IF(CR23=42,BQ23,0)+IF(CR24=42,BQ24,0)+IF(CR25=42,BQ25,0)+IF(CR26=42,BQ26,0)+IF(CR27=42,BQ27,0)+IF(CR28=42,BQ28,0)+IF(CR29=42,BQ29,0)+IF(CR30=42,BQ30,0)+IF(CR31=42,BQ31,0)+IF(CR32=42,BQ32,0)+IF(CR33=42,BQ33,0)+IF(CR34=42,BQ34,0)+IF(CR35=42,BQ35,0)+IF(CR36=42,BQ36,0)+IF(CR37=42,BQ37,0)+IF(CR38=42,BQ38,0)+IF(CR39=42,BQ39,0)+DG51</f>
        <v>#VALUE!</v>
      </c>
      <c r="DG51" s="98" t="e">
        <f>IF(CR40=42,BQ40,0)+IF(CR41=42,BQ41,0)+IF(CR42=42,BQ42,0)+IF(CR43=42,BQ43,0)+IF(CR44=42,BQ44,0)+IF(CR45=42,BQ45,0)+IF(CR46=42,BQ46,0)+IF(CR47=42,BQ47,0)+IF(CR48=42,BQ48,0)+IF(CR49=42,BQ49,0)+IF(CR50=42,BQ50,0)+IF(CR51=42,BQ51,0)+IF(CR52=42,BQ52,0)+IF(CR53=42,BQ53,0)+IF(CR54=42,BQ54,0)+IF(CR55=42,BQ55,0)+IF(CR56=42,BQ56,0)+IF(CR57=42,BQ57,0)+IF(CR58=42,BQ58,0)+IF(CR59=42,BQ59,0)+IF(CR60=42,BQ60,0)+IF(CR61=42,BQ61,0)+IF(CR62=42,BQ62,0)+IF(CR63=42,BQ63,0)+IF(CR64=42,BQ64,0)+IF(CR65=42,BQ65,0)+IF(CR66=42,BQ66,0)+IF(CR67=42,BQ67,0)+IF(CR68=42,BQ68,0)+IF(CR69=42,BQ69,0)</f>
        <v>#VALUE!</v>
      </c>
      <c r="DH51" s="98" t="e">
        <f>IF(CR10=42,BT10,0)+IF(CR11=42,BT11,0)+IF(CR12=42,BT12,0)+IF(CR13=42,BT13,0)+IF(CR14=42,BT14,0)+IF(CR15=42,BT15,0)+IF(CR16=42,BT16,0)+IF(CR17=42,BT17,0)+IF(CR18=42,BT18,0)+IF(CR19=42,BT19,0)+IF(CR20=42,BT20,0)+IF(CR21=42,BT21,0)+IF(CR22=42,BT22,0)+IF(CR23=42,BT23,0)+IF(CR24=42,BT24,0)+IF(CR25=42,BT25,0)+IF(CR26=42,BT26,0)+IF(CR27=42,BT27,0)+IF(CR28=42,BT28,0)+IF(CR29=42,BT29,0)+IF(CR30=42,BT30,0)+IF(CR31=42,BT31,0)+IF(CR32=42,BT32,0)+IF(CR33=42,BT33,0)+IF(CR34=42,BT34,0)+IF(CR35=42,BT35,0)+IF(CR36=42,BT36,0)+IF(CR37=42,BT37,0)+IF(CR38=42,BT38,0)+IF(CR39=42,BT39,0)+DI51</f>
        <v>#VALUE!</v>
      </c>
      <c r="DI51" s="98" t="e">
        <f>IF(CR40=42,BT40,0)+IF(CR41=42,BT41,0)+IF(CR42=42,BT42,0)+IF(CR43=42,BT43,0)+IF(CR44=42,BT44,0)+IF(CR45=42,BT45,0)+IF(CR46=42,BT46,0)+IF(CR47=42,BT47,0)+IF(CR48=42,BT48,0)+IF(CR49=42,BT49,0)+IF(CR50=42,BT50,0)+IF(CR51=42,BT51,0)+IF(CR52=42,BT52,0)+IF(CR53=42,BT53,0)+IF(CR54=42,BT54,0)+IF(CR55=42,BT55,0)+IF(CR56=42,BT56,0)+IF(CR57=42,BT57,0)+IF(CR58=42,BT58,0)+IF(CR59=42,BT59,0)+IF(CR60=42,BT60,0)+IF(CR61=42,BT61,0)+IF(CR62=42,BT62,0)+IF(CR63=42,BT63,0)+IF(CR64=42,BT64,0)+IF(CR65=42,BT65,0)+IF(CR66=42,BT66,0)+IF(CR67=42,BT67,0)+IF(CR68=42,BT68,0)+IF(CR69=42,BT69,0)</f>
        <v>#VALUE!</v>
      </c>
      <c r="DJ51" s="98" t="e">
        <f>IF(CR10=42,BW10,0)+IF(CR11=42,BW11,0)+IF(CR12=42,BW12,0)+IF(CR13=42,BW13,0)+IF(CR14=42,BW14,0)+IF(CR15=42,BW15,0)+IF(CR16=42,BW16,0)+IF(CR17=42,BW17,0)+IF(CR18=42,BW18,0)+IF(CR19=42,BW19,0)+IF(CR20=42,BW20,0)+IF(CR21=42,BW21,0)+IF(CR22=42,BW22,0)+IF(CR23=42,BW23,0)+IF(CR24=42,BW24,0)+IF(CR25=42,BW25,0)+IF(CR26=42,BW26,0)+IF(CR27=42,BW27,0)+IF(CR28=42,BW28,0)+IF(CR29=42,BW29,0)+IF(CR30=42,BW30,0)+IF(CR31=42,BW31,0)+IF(CR32=42,BW32,0)+IF(CR33=42,BW33,0)+IF(CR34=42,BW34,0)+IF(CR35=42,BW35,0)+IF(CR36=42,BW36,0)+IF(CR37=42,BW37,0)+IF(CR38=42,BW38,0)+IF(CR39=42,BW39,0)+DK51</f>
        <v>#VALUE!</v>
      </c>
      <c r="DK51" s="98" t="e">
        <f>IF(CR40=42,BW40,0)+IF(CR41=42,BW41,0)+IF(CR42=42,BW42,0)+IF(CR43=42,BW43,0)+IF(CR44=42,BW44,0)+IF(CR45=42,BW45,0)+IF(CR46=42,BW46,0)+IF(CR47=42,BW47,0)+IF(CR48=42,BW48,0)+IF(CR49=42,BW49,0)+IF(CR50=42,BW50,0)+IF(CR51=42,BW51,0)+IF(CR52=42,BW52,0)+IF(CR53=42,BW53,0)+IF(CR54=42,BW54,0)+IF(CR55=42,BW55,0)+IF(CR56=42,BW56,0)+IF(CR57=42,BW57,0)+IF(CR58=42,BW58,0)+IF(CR59=42,BW59,0)+IF(CR60=42,BW60,0)+IF(CR61=42,BW61,0)+IF(CR62=42,BW62,0)+IF(CR63=42,BW63,0)+IF(CR64=42,BW64,0)+IF(CR65=42,BW65,0)+IF(CR66=42,BW66,0)+IF(CR67=42,BW67,0)+IF(CR68=42,BW68,0)+IF(CR69=42,BW69,0)</f>
        <v>#VALUE!</v>
      </c>
      <c r="DL51" s="98" t="e">
        <f>IF(CR10=42,BZ10,0)+IF(CR11=42,BZ11,0)+IF(CR12=42,BZ12,0)+IF(CR13=42,BZ13,0)+IF(CR14=42,BZ14,0)+IF(CR15=42,BZ15,0)+IF(CR16=42,BZ16,0)+IF(CR17=42,BZ17,0)+IF(CR18=42,BZ18,0)+IF(CR19=42,BZ19,0)+IF(CR20=42,BZ20,0)+IF(CR21=42,BZ21,0)+IF(CR22=42,BZ22,0)+IF(CR23=42,BZ23,0)+IF(CR24=42,BZ24,0)+IF(CR25=42,BZ25,0)+IF(CR26=42,BZ26,0)+IF(CR27=42,BZ27,0)+IF(CR28=42,BZ28,0)+IF(CR29=42,BZ29,0)+IF(CR30=42,BZ30,0)+IF(CR31=42,BZ31,0)+IF(CR32=42,BZ32,0)+IF(CR33=42,BZ33,0)+IF(CR34=42,BZ34,0)+IF(CR35=42,BZ35,0)+IF(CR36=42,BZ36,0)+IF(CR37=42,BZ37,0)+IF(CR38=42,BZ38,0)+IF(CR39=42,BZ39,0)+DM51</f>
        <v>#VALUE!</v>
      </c>
      <c r="DM51" s="98" t="e">
        <f>IF(CR40=42,BZ40,0)+IF(CR41=42,BZ41,0)+IF(CR42=42,BZ42,0)+IF(CR43=42,BZ43,0)+IF(CR44=42,BZ44,0)+IF(CR45=42,BZ45,0)+IF(CR46=42,BZ46,0)+IF(CR47=42,BZ47,0)+IF(CR48=42,BZ48,0)+IF(CR49=42,BZ49,0)+IF(CR50=42,BZ50,0)+IF(CR51=42,BZ51,0)+IF(CR52=42,BZ52,0)+IF(CR53=42,BZ53,0)+IF(CR54=42,BZ54,0)+IF(CR55=42,BZ55,0)+IF(CR56=42,BZ56,0)+IF(CR57=42,BZ57,0)+IF(CR58=42,BZ58,0)+IF(CR59=42,BZ59,0)+IF(CR60=42,BZ60,0)+IF(CR61=42,BZ61,0)+IF(CR62=42,BZ62,0)+IF(CR63=42,BZ63,0)+IF(CR64=42,BZ64,0)+IF(CR65=42,BZ65,0)+IF(CR66=42,BZ66,0)+IF(CR67=42,BZ67,0)+IF(CR68=42,BZ68,0)+IF(CR69=42,BZ69,0)</f>
        <v>#VALUE!</v>
      </c>
      <c r="DN51" s="98" t="e">
        <f>IF(CR10=42,CB10,0)+IF(CR11=42,CB11,0)+IF(CR12=42,CB12,0)+IF(CR13=42,CB13,0)+IF(CR14=42,CB14,0)+IF(CR15=42,CB15,0)+IF(CR16=42,CB16,0)+IF(CR17=42,CB17,0)+IF(CR18=42,CB18,0)+IF(CR19=42,CB19,0)+IF(CR20=42,CB20,0)+IF(CR21=42,CB21,0)+IF(CR22=42,CB22,0)+IF(CR23=42,CB23,0)+IF(CR24=42,CB24,0)+IF(CR25=42,CB25,0)+IF(CR26=42,CB26,0)+IF(CR27=42,CB27,0)+IF(CR28=42,CB28,0)+IF(CR29=42,CB29,0)+IF(CR30=42,CB30,0)+IF(CR31=42,CB31,0)+IF(CR32=42,CB32,0)+IF(CR33=42,CB33,0)+IF(CR34=42,CB34,0)+IF(CR35=42,CB35,0)+IF(CR36=42,CB36,0)+IF(CR37=42,CB37,0)+IF(CR38=42,CB38,0)+IF(CR39=42,CB39,0)+DO51</f>
        <v>#VALUE!</v>
      </c>
      <c r="DO51" s="98" t="e">
        <f>IF(CR40=42,CB40,0)+IF(CR41=42,CB41,0)+IF(CR42=42,CB42,0)+IF(CR43=42,CB43,0)+IF(CR44=42,CB44,0)+IF(CR45=42,CB45,0)+IF(CR46=42,CB46,0)+IF(CR47=42,CB47,0)+IF(CR48=42,CB48,0)+IF(CR49=42,CB49,0)+IF(CR50=42,CB50,0)+IF(CR51=42,CB51,0)+IF(CR52=42,CB52,0)+IF(CR53=42,CB53,0)+IF(CR54=42,CB54,0)+IF(CR55=42,CB55,0)+IF(CR56=42,CB56,0)+IF(CR57=42,CB57,0)+IF(CR58=42,CB58,0)+IF(CR59=42,CB59,0)+IF(CR60=42,CB60,0)+IF(CR61=42,CB61,0)+IF(CR62=42,CB62,0)+IF(CR63=42,CB63,0)+IF(CR64=42,CB64,0)+IF(CR65=42,CB65,0)+IF(CR66=42,CB66,0)+IF(CR67=42,CB67,0)+IF(CR68=42,CB68,0)+IF(CR69=42,CB69,0)</f>
        <v>#VALUE!</v>
      </c>
      <c r="DP51" s="98" t="e">
        <f>IF(CR10=42,CD10,0)+IF(CR11=42,CD11,0)+IF(CR12=42,CD12,0)+IF(CR13=42,CD13,0)+IF(CR14=42,CD14,0)+IF(CR15=42,CD15,0)+IF(CR16=42,CD16,0)+IF(CR17=42,CD17,0)+IF(CR18=42,CD18,0)+IF(CR19=42,CD19,0)+IF(CR20=42,CD20,0)+IF(CR21=42,CD21,0)+IF(CR22=42,CD22,0)+IF(CR23=42,CD23,0)+IF(CR24=42,CD24,0)+IF(CR25=42,CD25,0)+IF(CR26=42,CD26,0)+IF(CR27=42,CD27,0)+IF(CR28=42,CD28,0)+IF(CR29=42,CD29,0)+IF(CR30=42,CD30,0)+IF(CR31=42,CD31,0)+IF(CR32=42,CD32,0)+IF(CR33=42,CD33,0)+IF(CR34=42,CD34,0)+IF(CR35=42,CD35,0)+IF(CR36=42,CD36,0)+IF(CR37=42,CD37,0)+IF(CR38=42,CD38,0)+IF(CR39=42,CD39,0)+DQ51</f>
        <v>#VALUE!</v>
      </c>
      <c r="DQ51" s="98" t="e">
        <f>IF(CR40=42,CD40,0)+IF(CR41=42,CD41,0)+IF(CR42=42,CD42,0)+IF(CR43=42,CD43,0)+IF(CR44=42,CD44,0)+IF(CR45=42,CD45,0)+IF(CR46=42,CD46,0)+IF(CR47=42,CD47,0)+IF(CR48=42,CD48,0)+IF(CR49=42,CD49,0)+IF(CR50=42,CD50,0)+IF(CR51=42,CD51,0)+IF(CR52=42,CD52,0)+IF(CR53=42,CD53,0)+IF(CR54=42,CD54,0)+IF(CR55=42,CD55,0)+IF(CR56=42,CD56,0)+IF(CR57=42,CD57,0)+IF(CR58=42,CD58,0)+IF(CR59=42,CD59,0)+IF(CR60=42,CD60,0)+IF(CR61=42,CD61,0)+IF(CR62=42,CD62,0)+IF(CR63=42,CD63,0)+IF(CR64=42,CD64,0)+IF(CR65=42,CD65,0)+IF(CR66=42,CD66,0)+IF(CR67=42,CD67,0)+IF(CR68=42,CD68,0)+IF(CR69=42,CD69,0)</f>
        <v>#VALUE!</v>
      </c>
      <c r="DR51" s="98" t="e">
        <f>IF(CR10=42,CF10,0)+IF(CR11=42,CF11,0)+IF(CR12=42,CF12,0)+IF(CR13=42,CF13,0)+IF(CR14=42,CF14,0)+IF(CR15=42,CF15,0)+IF(CR16=42,CF16,0)+IF(CR17=42,CF17,0)+IF(CR18=42,CF18,0)+IF(CR19=42,CF19,0)+IF(CR20=42,CF20,0)+IF(CR21=42,CF21,0)+IF(CR22=42,CF22,0)+IF(CR23=42,CF23,0)+IF(CR24=42,CF24,0)+IF(CR25=42,CF25,0)+IF(CR26=42,CF26,0)+IF(CR27=42,CF27,0)+IF(CR28=42,CF28,0)+IF(CR29=42,CF29,0)+IF(CR30=42,CF30,0)+IF(CR31=42,CF31,0)+IF(CR32=42,CF32,0)+IF(CR33=42,CF33,0)+IF(CR34=42,CF34,0)+IF(CR35=42,CF35,0)+IF(CR36=42,CF36,0)+IF(CR37=42,CF37,0)+IF(CR38=42,CF38,0)+IF(CR39=42,CF39,0)+DS51</f>
        <v>#VALUE!</v>
      </c>
      <c r="DS51" s="98" t="e">
        <f>IF(CR40=42,CF40,0)+IF(CR41=42,CF41,0)+IF(CR42=42,CF42,0)+IF(CR43=42,CF43,0)+IF(CR44=42,CF44,0)+IF(CR45=42,CF45,0)+IF(CR46=42,CF46,0)+IF(CR47=42,CF47,0)+IF(CR48=42,CF48,0)+IF(CR49=42,CF49,0)+IF(CR50=42,CF50,0)+IF(CR51=42,CF51,0)+IF(CR52=42,CF52,0)+IF(CR53=42,CF53,0)+IF(CR54=42,CF54,0)+IF(CR55=42,CF55,0)+IF(CR56=42,CF56,0)+IF(CR57=42,CF57,0)+IF(CR58=42,CF58,0)+IF(CR59=42,CF59,0)+IF(CR60=42,CF60,0)+IF(CR61=42,CF61,0)+IF(CR62=42,CF62,0)+IF(CR63=42,CF63,0)+IF(CR64=42,CF64,0)+IF(CR65=42,CF65,0)+IF(CR66=42,CF66,0)+IF(CR67=42,CF67,0)+IF(CR68=42,CF68,0)+IF(CR69=42,CF69,0)</f>
        <v>#VALUE!</v>
      </c>
      <c r="DT51" s="98" t="e">
        <f>IF(CR10=42,CH10,0)+IF(CR11=42,CH11,0)+IF(CR12=42,CH12,0)+IF(CR13=42,CH13,0)+IF(CR14=42,CH14,0)+IF(CR15=42,CH15,0)+IF(CR16=42,CH16,0)+IF(CR17=42,CH17,0)+IF(CR18=42,CH18,0)+IF(CR19=42,CH19,0)+IF(CR20=42,CH20,0)+IF(CR21=42,CH21,0)+IF(CR22=42,CH22,0)+IF(CR23=42,CH23,0)+IF(CR24=42,CH24,0)+IF(CR25=42,CH25,0)+IF(CR26=42,CH26,0)+IF(CR27=42,CH27,0)+IF(CR28=42,CH28,0)+IF(CR29=42,CH29,0)+IF(CR30=42,CH30,0)+IF(CR31=42,CH31,0)+IF(CR32=42,CH32,0)+IF(CR33=42,CH33,0)+IF(CR34=42,CH34,0)+IF(CR35=42,CH35,0)+IF(CR36=42,CH36,0)+IF(CR37=42,CH37,0)+IF(CR38=42,CH38,0)+IF(CR39=42,CH39,0)+DU51</f>
        <v>#VALUE!</v>
      </c>
      <c r="DU51" s="98" t="e">
        <f>IF(CR40=42,CH40,0)+IF(CR41=42,CH41,0)+IF(CR42=42,CH42,0)+IF(CR43=42,CH43,0)+IF(CR44=42,CH44,0)+IF(CR45=42,CH45,0)+IF(CR46=42,CH46,0)+IF(CR47=42,CH47,0)+IF(CR48=42,CH48,0)+IF(CR49=42,CH49,0)+IF(CR50=42,CH50,0)+IF(CR51=42,CH51,0)+IF(CR52=42,CH52,0)+IF(CR53=42,CH53,0)+IF(CR54=42,CH54,0)+IF(CR55=42,CH55,0)+IF(CR56=42,CH56,0)+IF(CR57=42,CH57,0)+IF(CR58=42,CH58,0)+IF(CR59=42,CH59,0)+IF(CR60=42,CH60,0)+IF(CR61=42,CH61,0)+IF(CR62=42,CH62,0)+IF(CR63=42,CH63,0)+IF(CR64=42,CH64,0)+IF(CR65=42,CH65,0)+IF(CR66=42,CH66,0)+IF(CR67=42,CH67,0)+IF(CR68=42,CH68,0)+IF(CR69=42,CH69,0)</f>
        <v>#VALUE!</v>
      </c>
      <c r="DV51" s="98" t="e">
        <f>IF(CR10=42,CJ10,0)+IF(CR11=42,CJ11,0)+IF(CR12=42,CJ12,0)+IF(CR13=42,CJ13,0)+IF(CR14=42,CJ14,0)+IF(CR15=42,CJ15,0)+IF(CR16=42,CJ16,0)+IF(CR17=42,CJ17,0)+IF(CR18=42,CJ18,0)+IF(CR19=42,CJ19,0)+IF(CR20=42,CJ20,0)+IF(CR21=42,CJ21,0)+IF(CR22=42,CJ22,0)+IF(CR23=42,CJ23,0)+IF(CR24=42,CJ24,0)+IF(CR25=42,CJ25,0)+IF(CR26=42,CJ26,0)+IF(CR27=42,CJ27,0)+IF(CR28=42,CJ28,0)+IF(CR29=42,CJ29,0)+IF(CR30=42,CJ30,0)+IF(CR31=42,CJ31,0)+IF(CR32=42,CJ32,0)+IF(CR33=42,CJ33,0)+IF(CR34=42,CJ34,0)+IF(CR35=42,CJ35,0)+IF(CR36=42,CJ36,0)+IF(CR37=42,CJ37,0)+IF(CR38=42,CJ38,0)+IF(CR39=42,CJ39,0)+DW51</f>
        <v>#VALUE!</v>
      </c>
      <c r="DW51" s="99" t="e">
        <f>IF(CR40=42,CJ40,0)+IF(CR41=42,CJ41,0)+IF(CR42=42,CJ42,0)+IF(CR43=42,CJ43,0)+IF(CR44=42,CJ44,0)+IF(CR45=42,CJ45,0)+IF(CR46=42,CJ46,0)+IF(CR47=42,CJ47,0)+IF(CR48=42,CJ48,0)+IF(CR49=42,CJ49,0)+IF(CR50=42,CJ50,0)+IF(CR51=42,CJ51,0)+IF(CR52=42,CJ52,0)+IF(CR53=42,CJ53,0)+IF(CR54=42,CJ54,0)+IF(CR55=42,CJ55,0)+IF(CR56=42,CJ56,0)+IF(CR57=42,CJ57,0)+IF(CR58=42,CJ58,0)+IF(CR59=42,CJ59,0)+IF(CR60=42,CJ60,0)+IF(CR61=42,CJ61,0)+IF(CR62=42,CJ62,0)+IF(CR63=42,CJ63,0)+IF(CR64=42,CJ64,0)+IF(CR65=42,CJ65,0)+IF(CR66=42,CJ66,0)+IF(CR67=42,CJ67,0)+IF(CR68=42,CJ68,0)+IF(CR69=42,CJ69,0)</f>
        <v>#VALUE!</v>
      </c>
    </row>
    <row r="52" spans="1:127">
      <c r="A52" s="97" t="str">
        <f>[2]DB!A52</f>
        <v>2toNone</v>
      </c>
      <c r="B52" s="1">
        <f>[2]DB!B52</f>
        <v>1</v>
      </c>
      <c r="C52" s="1">
        <f>[2]DB!D52</f>
        <v>0</v>
      </c>
      <c r="D52" s="1">
        <f>IF(OR(Rækker!B52="Disket",I52&gt;5,C52=1),1,0)</f>
        <v>0</v>
      </c>
      <c r="E52" s="1">
        <f>[2]DB!F52</f>
        <v>0</v>
      </c>
      <c r="F52" s="1">
        <f>IF(OR(Rækker!B52="Udmeldt",E52=1),1,0)</f>
        <v>0</v>
      </c>
      <c r="G52" s="1">
        <f>[2]DB!I52</f>
        <v>0</v>
      </c>
      <c r="H52" s="1">
        <f>IF(Rækker!B52="MR",1,0)</f>
        <v>0</v>
      </c>
      <c r="I52" s="1">
        <f t="shared" si="10"/>
        <v>0</v>
      </c>
      <c r="J52" s="1">
        <f>[2]DB!L52</f>
        <v>0</v>
      </c>
      <c r="K52" s="1">
        <f>IF(Rækker!B52="Res",1,0)</f>
        <v>0</v>
      </c>
      <c r="L52" s="1">
        <f t="shared" si="11"/>
        <v>0</v>
      </c>
      <c r="M52" s="1">
        <f t="shared" ref="M52:M71" si="31">IF(LEFT(A52,8)="Reserve ",1,0)</f>
        <v>0</v>
      </c>
      <c r="N52" s="100">
        <f>[2]DB!AZ52</f>
        <v>1</v>
      </c>
      <c r="O52" s="98" t="str">
        <f>[2]DB!BB52</f>
        <v>Nemelig</v>
      </c>
      <c r="P52" s="1">
        <f>IF(O52=A52,B52,0)+IF(O52=A53,B53,0)+IF(O52=A54,B54,0)+IF(O52=A55,B55,0)+IF(O52=A56,B56,0)+IF(O52=A57,B57,0)+IF(O52=A58,B58,0)+IF(O52=A59,B59,0)+IF(O52=A60,B60,0)+IF(O52=A61,B61,0)+IF(O52=A62,B62,0)+IF(O52=A63,B63,0)+IF(O52=A64,B64,0)+IF(O52=A65,B65,0)+IF(O52=A66,B66,0)+IF(O52=A67,B67,0)+IF(O52=A68,B68,0)+IF(O52=A69,B69,0)+IF(O52=A70,B70,0)+IF(O52=A71,B71,0)</f>
        <v>42</v>
      </c>
      <c r="Q52" s="1">
        <f>[2]DB!BF52</f>
        <v>0</v>
      </c>
      <c r="R52" s="1">
        <f>IF(O52=A52,D52,0)+IF(O52=A53,D53,0)+IF(O52=A54,D54,0)+IF(O52=A55,D55,0)+IF(O52=A56,D56,0)+IF(O52=A57,D57,0)+IF(O52=A58,D58,0)+IF(O52=A59,D59,0)+IF(O52=A60,D60,0)+IF(O52=A61,D61,0)+IF(O52=A62,D62,0)+IF(O52=A63,D63,0)+IF(O52=A64,D64,0)+IF(O52=A65,D65,0)+IF(O52=A66,D66,0)+IF(O52=A67,D67,0)+IF(O52=A68,D68,0)+IF(O52=A69,D69,0)+IF(O52=A70,D70,0)+IF(O52=A71,D71,0)</f>
        <v>0</v>
      </c>
      <c r="S52" s="1">
        <f>[2]DB!BG52</f>
        <v>0</v>
      </c>
      <c r="T52" s="1">
        <f>IF(O52=A52,F52,0)+IF(O52=A53,F53,0)+IF(O52=A54,F54,0)+IF(O52=A55,F55,0)+IF(O52=A56,F56,0)+IF(O52=A57,F57,0)+IF(O52=A58,F58,0)+IF(O52=A59,F59,0)+IF(O52=A60,F60,0)+IF(O52=A61,F61,0)+IF(O52=A62,F62,0)+IF(O52=A63,F63,0)+IF(O52=A64,F64,0)+IF(O52=A65,F65,0)+IF(O52=A66,F66,0)+IF(O52=A67,F67,0)+IF(O52=A68,F68,0)+IF(O52=A69,F69,0)+IF(O52=A70,F70,0)+IF(O52=A71,F71,0)</f>
        <v>0</v>
      </c>
      <c r="U52" s="1">
        <f>IF(O52=A52,G52,0)+IF(O52=A53,G53,0)+IF(O52=A54,G54,0)+IF(O52=A55,G55,0)+IF(O52=A56,G56,0)+IF(O52=A57,G57,0)+IF(O52=A58,G58,0)+IF(O52=A59,G59,0)+IF(O52=A60,G60,0)+IF(O52=A61,G61,0)+IF(O52=A62,G62,0)+IF(O52=A63,G63,0)+IF(O52=A64,G64,0)+IF(O52=A65,G65,0)+IF(O52=A66,G66,0)+IF(O52=A67,G67,0)+IF(O52=A68,G68,0)+IF(O52=A69,G69,0)+IF(O52=A70,G70,0)+IF(O52=A71,G71,0)</f>
        <v>0</v>
      </c>
      <c r="V52" s="1">
        <f>IF(O52=A52,H52,0)+IF(O52=A53,H53,0)+IF(O52=A54,H54,0)+IF(O52=A55,H55,0)+IF(O52=A56,H56,0)+IF(O52=A57,H57,0)+IF(O52=A58,H58,0)+IF(O52=A59,H59,0)+IF(O52=A60,H60,0)+IF(O52=A61,H61,0)+IF(O52=A62,H62,0)+IF(O52=A63,H63,0)+IF(O52=A64,H64,0)+IF(O52=A65,H65,0)+IF(O52=A66,H66,0)+IF(O52=A67,H67,0)+IF(O52=A68,H68,0)+IF(O52=A69,H69,0)+IF(O52=A70,H70,0)+IF(O52=A71,H71,0)</f>
        <v>0</v>
      </c>
      <c r="W52" s="1">
        <f t="shared" si="12"/>
        <v>0</v>
      </c>
      <c r="X52" s="1">
        <f>IF(O52=A52,J52,0)+IF(O52=A53,J53,0)+IF(O52=A54,J54,0)+IF(O52=A55,J55,0)+IF(O52=A56,J56,0)+IF(O52=A57,J57,0)+IF(O52=A58,J58,0)+IF(O52=A59,J59,0)+IF(O52=A60,J60,0)+IF(O52=A61,J61,0)+IF(O52=A62,J62,0)+IF(O52=A63,J63,0)+IF(O52=A64,J64,0)+IF(O52=A65,J65,0)+IF(O52=A66,J66,0)+IF(O52=A67,J67,0)+IF(O52=A68,J68,0)+IF(O52=A69,J69,0)+IF(O52=A70,J70,0)+IF(O52=A71,J71,0)</f>
        <v>0</v>
      </c>
      <c r="Y52" s="1">
        <f>IF(O52=A52,K52,0)+IF(O52=A53,K53,0)+IF(O52=A54,K54,0)+IF(O52=A55,K55,0)+IF(O52=A56,K56,0)+IF(O52=A57,K57,0)+IF(O52=A58,K58,0)+IF(O52=A59,K59,0)+IF(O52=A60,K60,0)+IF(O52=A61,K61,0)+IF(O52=A62,K62,0)+IF(O52=A63,K63,0)+IF(O52=A64,K64,0)+IF(O52=A65,K65,0)+IF(O52=A66,K66,0)+IF(O52=A67,K67,0)+IF(O52=A68,K68,0)+IF(O52=A69,K69,0)+IF(O52=A70,K70,0)+IF(O52=A71,K71,0)</f>
        <v>0</v>
      </c>
      <c r="Z52" s="1">
        <f t="shared" si="13"/>
        <v>0</v>
      </c>
      <c r="AA52" s="1">
        <f>[2]DB!BJ52</f>
        <v>78</v>
      </c>
      <c r="AB52" s="1">
        <f>RANK(AA52,AA52:AA71,0)</f>
        <v>1</v>
      </c>
      <c r="AC52" s="1" t="str">
        <f>'3. Division'!F23</f>
        <v/>
      </c>
      <c r="AD52" s="1" t="e">
        <f t="shared" ref="AD52:AD71" si="32">IF(OR(R52=1,T52=1),0,AA52+AC52)</f>
        <v>#VALUE!</v>
      </c>
      <c r="AE52" s="1" t="e">
        <f>RANK(AD52,AD52:AD71,0)</f>
        <v>#VALUE!</v>
      </c>
      <c r="AF52" s="1">
        <f>[2]DB!BK52</f>
        <v>29</v>
      </c>
      <c r="AG52" s="1">
        <f>RANK(AF52,AF52:AF71,0)</f>
        <v>1</v>
      </c>
      <c r="AH52" s="1" t="str">
        <f>'3. Division'!F29</f>
        <v/>
      </c>
      <c r="AI52" s="1" t="e">
        <f t="shared" ref="AI52:AI71" si="33">IF(OR(R52=1,T52=1),0,AF52+AH52)</f>
        <v>#VALUE!</v>
      </c>
      <c r="AJ52" s="1" t="e">
        <f>RANK(AI52,AI52:AI71,0)</f>
        <v>#VALUE!</v>
      </c>
      <c r="AK52" s="1">
        <f>[2]DB!BL52</f>
        <v>94</v>
      </c>
      <c r="AL52" s="1">
        <f>RANK(AK52,AK52:AK71,0)</f>
        <v>5</v>
      </c>
      <c r="AM52" s="1" t="str">
        <f>'3. Division'!F35</f>
        <v/>
      </c>
      <c r="AN52" s="1" t="e">
        <f t="shared" ref="AN52:AN71" si="34">IF(OR(R52=1,T52=1),0,AK52+AM52)</f>
        <v>#VALUE!</v>
      </c>
      <c r="AO52" s="1" t="e">
        <f>RANK(AN52,AN52:AN71,0)</f>
        <v>#VALUE!</v>
      </c>
      <c r="AP52" s="1">
        <f>AB52+AG52+AL52</f>
        <v>7</v>
      </c>
      <c r="AQ52" s="1" t="e">
        <f>AE52+AJ52+AO52</f>
        <v>#VALUE!</v>
      </c>
      <c r="AR52" s="1">
        <f>[2]DB!BA52</f>
        <v>1</v>
      </c>
      <c r="AS52" s="1" t="e">
        <f>RANK(AQ52,AQ52:AQ71,1)+AT52</f>
        <v>#VALUE!</v>
      </c>
      <c r="AT52" s="1" t="e">
        <f>IF(AQ52=AQ52,IF(AD52=AD52,IF(AI52=AI52,IF(AN52=AN52,0,IF(AN52&lt;AN52,1,0)),IF(AI52&lt;AI52,1,0)),IF(AD52&lt;AD52,1,0)),0)+IF(AQ52=AQ53,IF(AD52=AD53,IF(AI52=AI53,IF(AN52=AN53,0,IF(AN52&lt;AN53,1,0)),IF(AI52&lt;AI53,1,0)),IF(AD52&lt;AD53,1,0)),0)+IF(AQ52=AQ54,IF(AD52=AD54,IF(AI52=AI54,IF(AN52=AN54,0,IF(AN52&lt;AN54,1,0)),IF(AI52&lt;AI54,1,0)),IF(AD52&lt;AD54,1,0)),0)+IF(AQ52=AQ55,IF(AD52=AD55,IF(AI52=AI55,IF(AN52=AN55,0,IF(AN52&lt;AN55,1,0)),IF(AI52&lt;AI55,1,0)),IF(AD52&lt;AD55,1,0)),0)+IF(AQ52=AQ56,IF(AD52=AD56,IF(AI52=AI56,IF(AN52=AN56,0,IF(AN52&lt;AN56,1,0)),IF(AI52&lt;AI56,1,0)),IF(AD52&lt;AD56,1,0)),0)+IF(AQ52=AQ57,IF(AD52=AD57,IF(AI52=AI57,IF(AN52=AN57,0,IF(AN52&lt;AN57,1,0)),IF(AI52&lt;AI57,1,0)),IF(AD52&lt;AD57,1,0)),0)+IF(AQ52=AQ58,IF(AD52=AD58,IF(AI52=AI58,IF(AN52=AN58,0,IF(AN52&lt;AN58,1,0)),IF(AI52&lt;AI58,1,0)),IF(AD52&lt;AD58,1,0)),0)+AU52+AV52</f>
        <v>#VALUE!</v>
      </c>
      <c r="AU52" s="1" t="e">
        <f>IF(AQ52=AQ59,IF(AD52=AD59,IF(AI52=AI59,IF(AN52=AN59,0,IF(AN52&lt;AN59,1,0)),IF(AI52&lt;AI59,1,0)),IF(AD52&lt;AD59,1,0)),0)+IF(AQ52=AQ60,IF(AD52=AD60,IF(AI52=AI60,IF(AN52=AN60,0,IF(AN52&lt;AN60,1,0)),IF(AI52&lt;AI60,1,0)),IF(AD52&lt;AD60,1,0)),0)+IF(AQ52=AQ61,IF(AD52=AD61,IF(AI52=AI61,IF(AN52=AN61,0,IF(AN52&lt;AN61,1,0)),IF(AI52&lt;AI61,1,0)),IF(AD52&lt;AD61,1,0)),0)+IF(AQ52=AQ62,IF(AD52=AD62,IF(AI52=AI62,IF(AN52=AN62,0,IF(AN52&lt;AN62,1,0)),IF(AI52&lt;AI62,1,0)),IF(AD52&lt;AD62,1,0)),0)+IF(AQ52=AQ63,IF(AD52=AD63,IF(AI52=AI63,IF(AN52=AN63,0,IF(AN52&lt;AN63,1,0)),IF(AI52&lt;AI63,1,0)),IF(AD52&lt;AD63,1,0)),0)+IF(AQ52=AQ64,IF(AD52=AD64,IF(AI52=AI64,IF(AN52=AN64,0,IF(AN52&lt;AN64,1,0)),IF(AI52&lt;AI64,1,0)),IF(AD52&lt;AD64,1,0)),0)+IF(AQ52=AQ65,IF(AD52=AD65,IF(AI52=AI65,IF(AN52=AN65,0,IF(AN52&lt;AN65,1,0)),IF(AI52&lt;AI65,1,0)),IF(AD52&lt;AD65,1,0)),0)</f>
        <v>#VALUE!</v>
      </c>
      <c r="AV52" s="1" t="e">
        <f>IF(AQ52=AQ66,IF(AD52=AD66,IF(AI52=AI66,IF(AN52=AN66,0,IF(AN52&lt;AN66,1,0)),IF(AI52&lt;AI66,1,0)),IF(AD52&lt;AD66,1,0)),0)+IF(AQ52=AQ67,IF(AD52=AD67,IF(AI52=AI67,IF(AN52=AN67,0,IF(AN52&lt;AN67,1,0)),IF(AI52&lt;AI67,1,0)),IF(AD52&lt;AD67,1,0)),0)+IF(AQ52=AQ68,IF(AD52=AD68,IF(AI52=AI68,IF(AN52=AN68,0,IF(AN52&lt;AN68,1,0)),IF(AI52&lt;AI68,1,0)),IF(AD52&lt;AD68,1,0)),0)+IF(AQ52=AQ69,IF(AD52=AD69,IF(AI52=AI69,IF(AN52=AN69,0,IF(AN52&lt;AN69,1,0)),IF(AI52&lt;AI69,1,0)),IF(AD52&lt;AD69,1,0)),0)+IF(AQ52=AQ70,IF(AD52=AD70,IF(AI52=AI70,IF(AN52=AN70,0,IF(AN52&lt;AN70,1,0)),IF(AI52&lt;AI70,1,0)),IF(AD52&lt;AD70,1,0)),0)+IF(AQ52=AQ71,IF(AD52=AD71,IF(AI52=AI71,IF(AN52=AN71,0,IF(AN52&lt;AN71,1,0)),IF(AI52&lt;AI71,1,0)),IF(AD52&lt;AD71,1,0)),0)</f>
        <v>#VALUE!</v>
      </c>
      <c r="AW52" s="1" t="e">
        <f>IF(AND(AS52=AS52,P52&gt;P52),1,0)+IF(AND(AS52=AS53,P52&gt;P53),1,0)+IF(AND(AS52=AS54,P52&gt;P54),1,0)+IF(AND(AS52=AS55,P52&gt;P55),1,0)+IF(AND(AS52=AS56,P52&gt;P56),1,0)+IF(AND(AS52=AS57,P52&gt;P57),1,0)+IF(AND(AS52=AS58,P52&gt;P58),1,0)+IF(AND(AS52=AS59,P52&gt;P59),1,0)+IF(AND(AS52=AS60,P52&gt;P60),1,0)+IF(AND(AS52=AS61,P52&gt;P61),1,0)+IF(AND(AS52=AS62,P52&gt;P62),1,0)+IF(AND(AS52=AS63,P52&gt;P63),1,0)+IF(AND(AS52=AS64,P52&gt;P64),1,0)+IF(AND(AS52=AS65,P52&gt;P65),1,0)+IF(AND(AS52=AS66,P52&gt;P66),1,0)+IF(AND(AS52=AS67,P52&gt;P67),1,0)+IF(AND(AS52=AS68,P52&gt;P68),1,0)+IF(AND(AS52=AS69,P52&gt;P69),1,0)+IF(AND(AS52=AS70,P52&gt;P70),1,0)+IF(AND(AS52=AS71,P52&gt;P71),1,0)+AS52</f>
        <v>#VALUE!</v>
      </c>
      <c r="AX52" s="1" t="e">
        <f t="shared" si="16"/>
        <v>#VALUE!</v>
      </c>
      <c r="AY52" s="1" t="e">
        <f>IF(OR(R52=1,T52=1),0,IF(RANK(AX52,AX10:AX71,0)=1,10,IF(RANK(AX52,AX10:AX71,0)=2,5,IF(RANK(AX52,AX10:AX71,0)=3,4,IF(RANK(AX52,AX10:AX71,0)=4,3,IF(RANK(AX52,AX10:AX71,0)=5,2,0))))))</f>
        <v>#VALUE!</v>
      </c>
      <c r="AZ52" s="100" t="e">
        <f>IF(AW52=1,AR52,0)+IF(AW53=1,AR53,0)+IF(AW54=1,AR54,0)+IF(AW55=1,AR55,0)+IF(AW56=1,AR56,0)+IF(AW57=1,AR57,0)+IF(AW58=1,AR58,0)+IF(AW59=1,AR59,0)+IF(AW60=1,AR60,0)+IF(AW61=1,AR61,0)+IF(AW62=1,AR62,0)+IF(AW63=1,AR63,0)+IF(AW64=1,AR64,0)+IF(AW65=1,AR65,0)+IF(AW66=1,AR66,0)+IF(AW67=1,AR67,0)+IF(AW68=1,AR68,0)+IF(AW69=1,AR69,0)+IF(AW70=1,AR70,0)+IF(AW71=1,AR71,0)</f>
        <v>#VALUE!</v>
      </c>
      <c r="BA52" s="98" t="e">
        <f>IF(AW52=1,AS52,0)+IF(AW53=1,AS53,0)+IF(AW54=1,AS54,0)+IF(AW55=1,AS55,0)+IF(AW56=1,AS56,0)+IF(AW57=1,AS57,0)+IF(AW58=1,AS58,0)+IF(AW59=1,AS59,0)+IF(AW60=1,AS60,0)+IF(AW61=1,AS61,0)+IF(AW62=1,AS62,0)+IF(AW63=1,AS63,0)+IF(AW64=1,AS64,0)+IF(AW65=1,AS65,0)+IF(AW66=1,AS66,0)+IF(AW67=1,AS67,0)+IF(AW68=1,AS68,0)+IF(AW69=1,AS69,0)+IF(AW70=1,AS70,0)+IF(AW71=1,AS71,0)</f>
        <v>#VALUE!</v>
      </c>
      <c r="BB52" s="98" t="e">
        <f>IF(AW52=1,O52,IF(AW53=1,O53,IF(AW54=1,O54,IF(AW55=1,O55,IF(AW56=1,O56,IF(AW57=1,O57,IF(AW58=1,O58,BC52)))))))</f>
        <v>#VALUE!</v>
      </c>
      <c r="BC52" s="98" t="e">
        <f>IF(AW59=1,O59,IF(AW60=1,O60,IF(AW61=1,O61,IF(AW62=1,O62,IF(AW63=1,O63,IF(AW64=1,O64,IF(AW65=1,O65,BD52)))))))</f>
        <v>#VALUE!</v>
      </c>
      <c r="BD52" s="98" t="e">
        <f>IF(AW66=1,O66,IF(AW67=1,O67,IF(AW68=1,O68,IF(AW69=1,O69,IF(AW70=1,O70,IF(AW71=1,O71,""))))))</f>
        <v>#VALUE!</v>
      </c>
      <c r="BE52" s="98" t="e">
        <f>IF(AW52=1,P52,0)+IF(AW53=1,P53,0)+IF(AW54=1,P54,0)+IF(AW55=1,P55,0)+IF(AW56=1,P56,0)+IF(AW57=1,P57,0)+IF(AW58=1,P58,0)+IF(AW59=1,P59,0)+IF(AW60=1,P60,0)+IF(AW61=1,P61,0)+IF(AW62=1,P62,0)+IF(AW63=1,P63,0)+IF(AW64=1,P64,0)+IF(AW65=1,P65,0)+IF(AW66=1,P66,0)+IF(AW67=1,P67,0)+IF(AW68=1,P68,0)+IF(AW69=1,P69,0)+IF(AW70=1,P70,0)+IF(AW71=1,P71,0)</f>
        <v>#VALUE!</v>
      </c>
      <c r="BF52" s="98" t="e">
        <f>IF(AW52=1,R52,0)+IF(AW53=1,R53,0)+IF(AW54=1,R54,0)+IF(AW55=1,R55,0)+IF(AW56=1,R56,0)+IF(AW57=1,R57,0)+IF(AW58=1,R58,0)+IF(AW59=1,R59,0)+IF(AW60=1,R60,0)+IF(AW61=1,R61,0)+IF(AW62=1,R62,0)+IF(AW63=1,R63,0)+IF(AW64=1,R64,0)+IF(AW65=1,R65,0)+IF(AW66=1,R66,0)+IF(AW67=1,R67,0)+IF(AW68=1,R68,0)+IF(AW69=1,R69,0)+IF(AW70=1,R70,0)+IF(AW71=1,R71,0)</f>
        <v>#VALUE!</v>
      </c>
      <c r="BG52" s="98" t="e">
        <f>IF(AW52=1,T52,0)+IF(AW53=1,T53,0)+IF(AW54=1,T54,0)+IF(AW55=1,T55,0)+IF(AW56=1,T56,0)+IF(AW57=1,T57,0)+IF(AW58=1,T58,0)+IF(AW59=1,T59,0)+IF(AW60=1,T60,0)+IF(AW61=1,T61,0)+IF(AW62=1,T62,0)+IF(AW63=1,T63,0)+IF(AW64=1,T64,0)+IF(AW65=1,T65,0)+IF(AW66=1,T66,0)+IF(AW67=1,T67,0)+IF(AW68=1,T68,0)+IF(AW69=1,T69,0)+IF(AW70=1,T70,0)+IF(AW71=1,T71,0)</f>
        <v>#VALUE!</v>
      </c>
      <c r="BH52" s="98" t="e">
        <f>IF(AW52=1,W52,0)+IF(AW53=1,W53,0)+IF(AW54=1,W54,0)+IF(AW55=1,W55,0)+IF(AW56=1,W56,0)+IF(AW57=1,W57,0)+IF(AW58=1,W58,0)+IF(AW59=1,W59,0)+IF(AW60=1,W60,0)+IF(AW61=1,W61,0)+IF(AW62=1,W62,0)+IF(AW63=1,W63,0)+IF(AW64=1,W64,0)+IF(AW65=1,W65,0)+IF(AW66=1,W66,0)+IF(AW67=1,W67,0)+IF(AW68=1,W68,0)+IF(AW69=1,W69,0)+IF(AW70=1,W70,0)+IF(AW71=1,W71,0)</f>
        <v>#VALUE!</v>
      </c>
      <c r="BI52" s="98" t="e">
        <f>IF(AW52=1,Z52,0)+IF(AW53=1,Z53,0)+IF(AW54=1,Z54,0)+IF(AW55=1,Z55,0)+IF(AW56=1,Z56,0)+IF(AW57=1,Z57,0)+IF(AW58=1,Z58,0)+IF(AW59=1,Z59,0)+IF(AW60=1,Z60,0)+IF(AW61=1,Z61,0)+IF(AW62=1,Z62,0)+IF(AW63=1,Z63,0)+IF(AW64=1,Z64,0)+IF(AW65=1,Z65,0)+IF(AW66=1,Z66,0)+IF(AW67=1,Z67,0)+IF(AW68=1,Z68,0)+IF(AW69=1,Z69,0)+IF(AW70=1,Z70,0)+IF(AW71=1,Z71,0)</f>
        <v>#VALUE!</v>
      </c>
      <c r="BJ52" s="98" t="e">
        <f>IF(AW52=1,AD52,0)+IF(AW53=1,AD53,0)+IF(AW54=1,AD54,0)+IF(AW55=1,AD55,0)+IF(AW56=1,AD56,0)+IF(AW57=1,AD57,0)+IF(AW58=1,AD58,0)+IF(AW59=1,AD59,0)+IF(AW60=1,AD60,0)+IF(AW61=1,AD61,0)+IF(AW62=1,AD62,0)+IF(AW63=1,AD63,0)+IF(AW64=1,AD64,0)+IF(AW65=1,AD65,0)+IF(AW66=1,AD66,0)+IF(AW67=1,AD67,0)+IF(AW68=1,AD68,0)+IF(AW69=1,AD69,0)+IF(AW70=1,AD70,0)+IF(AW71=1,AD71,0)</f>
        <v>#VALUE!</v>
      </c>
      <c r="BK52" s="98" t="e">
        <f>IF(AW52=1,AI52,0)+IF(AW53=1,AI53,0)+IF(AW54=1,AI54,0)+IF(AW55=1,AI55,0)+IF(AW56=1,AI56,0)+IF(AW57=1,AI57,0)+IF(AW58=1,AI58,0)+IF(AW59=1,AI59,0)+IF(AW60=1,AI60,0)+IF(AW61=1,AI61,0)+IF(AW62=1,AI62,0)+IF(AW63=1,AI63,0)+IF(AW64=1,AI64,0)+IF(AW65=1,AI65,0)+IF(AW66=1,AI66,0)+IF(AW67=1,AI67,0)+IF(AW68=1,AI68,0)+IF(AW69=1,AI69,0)+IF(AW70=1,AI70,0)+IF(AW71=1,AI71,0)</f>
        <v>#VALUE!</v>
      </c>
      <c r="BL52" s="99" t="e">
        <f>IF(AW52=1,AN52,0)+IF(AW53=1,AN53,0)+IF(AW54=1,AN54,0)+IF(AW55=1,AN55,0)+IF(AW56=1,AN56,0)+IF(AW57=1,AN57,0)+IF(AW58=1,AN58,0)+IF(AW59=1,AN59,0)+IF(AW60=1,AN60,0)+IF(AW61=1,AN61,0)+IF(AW62=1,AN62,0)+IF(AW63=1,AN63,0)+IF(AW64=1,AN64,0)+IF(AW65=1,AN65,0)+IF(AW66=1,AN66,0)+IF(AW67=1,AN67,0)+IF(AW68=1,AN68,0)+IF(AW69=1,AN69,0)+IF(AW70=1,AN70,0)+IF(AW71=1,AN71,0)</f>
        <v>#VALUE!</v>
      </c>
      <c r="BM52" s="98" t="str">
        <f>[2]DB!CX52</f>
        <v>Barca</v>
      </c>
      <c r="BN52" s="98">
        <f>IF(BM52=O10,P10,0)+IF(BM52=O11,P11,0)+IF(BM52=O12,P12,0)+IF(BM52=O13,P13,0)+IF(BM52=O14,P14,0)+IF(BM52=O15,P15,0)+IF(BM52=O16,P16,0)+IF(BM52=O17,P17,0)+IF(BM52=O18,P18,0)+IF(BM52=O19,P19,0)+IF(BM52=O20,P20,0)+IF(BM52=O21,P21,0)+IF(BM52=O22,P22,0)+IF(BM52=O23,P23,0)+IF(BM52=O24,P24,0)+IF(BM52=O25,P25,0)+IF(BM52=O26,P26,0)+IF(BM52=O27,P27,0)+IF(BM52=O28,P28,0)+IF(BM52=O29,P29,0)+IF(BM52=O31,P31,0)+IF(BM52=O32,P32,0)+IF(BM52=O33,P33,0)+IF(BM52=O34,P34,0)+IF(BM52=O35,P35,0)+IF(BM52=O36,P36,0)+IF(BM52=O37,P37,0)+IF(BM52=O38,P38,0)+IF(BM52=O39,P39,0)+IF(BM52=O40,P40,0)+BO52</f>
        <v>5</v>
      </c>
      <c r="BO52" s="98">
        <f>IF(BM52=O41,P41,0)+IF(BM52=O42,P42,0)+IF(BM52=O43,P43,0)+IF(BM52=O44,P44,0)+IF(BM52=O45,P45,0)+IF(BM52=O46,P46,0)+IF(BM52=O47,P47,0)+IF(BM52=O48,P48,0)+IF(BM52=O49,P49,0)+IF(BM52=O50,P50,0)+IF(BM52=O52,P52,0)+IF(BM52=O53,P53,0)+IF(BM52=O54,P54,0)+IF(BM52=O55,P55,0)+IF(BM52=O56,P56,0)+IF(BM52=O57,P57,0)+IF(BM52=O58,P58,0)+IF(BM52=O59,P59,0)+IF(BM52=O60,P60,0)+IF(BM52=O61,P61,0)+IF(BM52=O62,P62,0)+IF(BM52=O63,P63,0)+IF(BM52=O64,P64,0)+IF(BM52=O65,P65,0)+IF(BM52=O66,P66,0)+IF(BM52=O67,P67,0)+IF(BM52=O68,P68,0)+IF(BM52=O69,P69,0)+IF(BM52=O70,P70,0)+IF(BM52=O71,P71,0)</f>
        <v>5</v>
      </c>
      <c r="BP52" s="98">
        <f>[2]DB!DF52</f>
        <v>0</v>
      </c>
      <c r="BQ52" s="98">
        <f>IF(BM52=O10,R10,0)+IF(BM52=O11,R11,0)+IF(BM52=O12,R12,0)+IF(BM52=O13,R13,0)+IF(BM52=O14,R14,0)+IF(BM52=O15,R15,0)+IF(BM52=O16,R16,0)+IF(BM52=O17,R17,0)+IF(BM52=O18,R18,0)+IF(BM52=O19,R19,0)+IF(BM52=O20,R20,0)+IF(BM52=O21,R21,0)+IF(BM52=O22,R22,0)+IF(BM52=O23,R23,0)+IF(BM52=O24,R24,0)+IF(BM52=O25,R25,0)+IF(BM52=O26,R26,0)+IF(BM52=O27,R27,0)+IF(BM52=O28,R28,0)+IF(BM52=O29,R29,0)+IF(BM52=O31,R31,0)+IF(BM52=O32,R32,0)+IF(BM52=O33,R33,0)+IF(BM52=O34,R34,0)+IF(BM52=O35,R35,0)+IF(BM52=O36,R36,0)+IF(BM52=O37,R37,0)+IF(BM52=O38,R38,0)+IF(BM52=O39,R39,0)+IF(BM52=O40,R40,0)+BR52</f>
        <v>0</v>
      </c>
      <c r="BR52" s="98">
        <f>IF(BM52=O41,R41,0)+IF(BM52=O42,R42,0)+IF(BM52=O43,R43,0)+IF(BM52=O44,R44,0)+IF(BM52=O45,R45,0)+IF(BM52=O46,R46,0)+IF(BM52=O47,R47,0)+IF(BM52=O48,R48,0)+IF(BM52=O49,R49,0)+IF(BM52=O50,R50,0)+IF(BM52=O52,R52,0)+IF(BM52=O53,R53,0)+IF(BM52=O54,R54,0)+IF(BM52=O55,R55,0)+IF(BM52=O56,R56,0)+IF(BM52=O57,R57,0)+IF(BM52=O58,R58,0)+IF(BM52=O59,R59,0)+IF(BM52=O60,R60,0)+IF(BM52=O61,R61,0)+IF(BM52=O62,R62,0)+IF(BM52=O63,R63,0)+IF(BM52=O64,R64,0)+IF(BM52=O65,R65,0)+IF(BM52=O66,R66,0)+IF(BM52=O67,R67,0)+IF(BM52=O68,R68,0)+IF(BM52=O69,R69,0)+IF(BM52=O70,R70,0)+IF(BM52=O71,R71,0)</f>
        <v>0</v>
      </c>
      <c r="BS52" s="98">
        <v>0</v>
      </c>
      <c r="BT52" s="98">
        <f>IF(BM52=O10,T10,0)+IF(BM52=O11,T11,0)+IF(BM52=O12,T12,0)+IF(BM52=O13,T13,0)+IF(BM52=O14,T14,0)+IF(BM52=O15,T15,0)+IF(BM52=O16,T16,0)+IF(BM52=O17,T17,0)+IF(BM52=O18,T18,0)+IF(BM52=O19,T19,0)+IF(BM52=O20,T20,0)+IF(BM52=O21,T21,0)+IF(BM52=O22,T22,0)+IF(BM52=O23,T23,0)+IF(BM52=O24,T24,0)+IF(BM52=O25,T25,0)+IF(BM52=O26,T26,0)+IF(BM52=O27,T27,0)+IF(BM52=O28,T28,0)+IF(BM52=O29,T29,0)+IF(BM52=O31,T31,0)+IF(BM52=O32,T32,0)+IF(BM52=O33,T33,0)+IF(BM52=O34,T34,0)+IF(BM52=O35,T35,0)+IF(BM52=O36,T36,0)+IF(BM52=O37,T37,0)+IF(BM52=O38,T38,0)+IF(BM52=O39,T39,0)+IF(BM52=O40,T40,0)+BU52</f>
        <v>0</v>
      </c>
      <c r="BU52" s="98">
        <f>IF(BM52=O41,T41,0)+IF(BM52=O42,T42,0)+IF(BM52=O43,T43,0)+IF(BM52=O44,T44,0)+IF(BM52=O45,T45,0)+IF(BM52=O46,T46,0)+IF(BM52=O47,T47,0)+IF(BM52=O48,T48,0)+IF(BM52=O49,T49,0)+IF(BM52=O50,T50,0)+IF(BM52=O52,T52,0)+IF(BM52=O53,T53,0)+IF(BM52=O54,T54,0)+IF(BM52=O55,T55,0)+IF(BM52=O56,T56,0)+IF(BM52=O57,T57,0)+IF(BM52=O58,T58,0)+IF(BM52=O59,T59,0)+IF(BM52=O60,T60,0)+IF(BM52=O61,T61,0)+IF(BM52=O62,T62,0)+IF(BM52=O63,T63,0)+IF(BM52=O64,T64,0)+IF(BM52=O65,T65,0)+IF(BM52=O66,T66,0)+IF(BM52=O67,T67,0)+IF(BM52=O68,T68,0)+IF(BM52=O69,T69,0)+IF(BM52=O70,T70,0)+IF(BM52=O71,T71,0)</f>
        <v>0</v>
      </c>
      <c r="BV52" s="98">
        <f>[2]DB!DJ52</f>
        <v>0</v>
      </c>
      <c r="BW52" s="98" t="e">
        <f>IF(AND(BQ52=0,BT52=0),IF(BM52=O10,AY10,0)+IF(BM52=O11,AY11,0)+IF(BM52=O12,AY12,0)+IF(BM52=O13,AY13,0)+IF(BM52=O14,AY14,0)+IF(BM52=O15,AY15,0)+IF(BM52=O16,AY16,0)+IF(BM52=O17,AY17,0)+IF(BM52=O18,AY18,0)+IF(BM52=O19,AY19,0)+IF(BM52=O20,AY20,0)+IF(BM52=O21,AY21,0)+IF(BM52=O22,AY22,0)+IF(BM52=O23,AY23,0)+IF(BM52=O24,AY24,0)+IF(BM52=O25,AY25,0)+IF(BM52=O26,AY26,0)+IF(BM52=O27,AY27,0)+IF(BM52=O28,AY28,0)+IF(BM52=O29,AY29,0)+IF(BM52=O31,AY31,0)+IF(BM52=O32,AY32,0)+IF(BM52=O33,AY33,0)+IF(BM52=O34,AY34,0)+IF(BM52=O35,AY35,0)+IF(BM52=O36,AY36,0)+IF(BM52=O37,AY37,0)+IF(BM52=O38,AY38,0)+IF(BM52=O39,AY39,0)+IF(BM52=O40,AY40,0)+BX52,0)</f>
        <v>#VALUE!</v>
      </c>
      <c r="BX52" s="98" t="e">
        <f>IF(BM52=O41,AY41,0)+IF(BM52=O42,AY42,0)+IF(BM52=O43,AY43,0)+IF(BM52=O44,AY44,0)+IF(BM52=O45,AY45,0)+IF(BM52=O46,AY46,0)+IF(BM52=O47,AY47,0)+IF(BM52=O48,AY48,0)+IF(BM52=O49,AY49,0)+IF(BM52=O50,AY50,0)+IF(BM52=O52,AY52,0)+IF(BM52=O53,AY53,0)+IF(BM52=O54,AY54,0)+IF(BM52=O55,AY55,0)+IF(BM52=O56,AY56,0)+IF(BM52=O57,AY57,0)+IF(BM52=O58,AY58,0)+IF(BM52=O59,AY59,0)+IF(BM52=O60,AY60,0)+IF(BM52=O61,AY61,0)+IF(BM52=O62,AY62,0)+IF(BM52=O63,AY63,0)+IF(BM52=O64,AY64,0)+IF(BM52=O65,AY65,0)+IF(BM52=O66,AY66,0)+IF(BM52=O67,AY67,0)+IF(BM52=O68,AY68,0)+IF(BM52=O69,AY69,0)+IF(BM52=O70,AY70,0)+IF(BM52=O71,AY71,0)</f>
        <v>#VALUE!</v>
      </c>
      <c r="BY52" s="98">
        <f>[2]DB!DL52</f>
        <v>0</v>
      </c>
      <c r="BZ52" s="98" t="e">
        <f t="shared" si="25"/>
        <v>#VALUE!</v>
      </c>
      <c r="CA52" s="98">
        <f>[2]DB!DN52</f>
        <v>0</v>
      </c>
      <c r="CB52" s="98" t="e">
        <f t="shared" si="26"/>
        <v>#VALUE!</v>
      </c>
      <c r="CC52" s="98">
        <f>[2]DB!DP52</f>
        <v>1</v>
      </c>
      <c r="CD52" s="98" t="e">
        <f t="shared" si="27"/>
        <v>#VALUE!</v>
      </c>
      <c r="CE52" s="98">
        <f>[2]DB!DR52</f>
        <v>0</v>
      </c>
      <c r="CF52" s="98" t="e">
        <f t="shared" si="28"/>
        <v>#VALUE!</v>
      </c>
      <c r="CG52" s="98">
        <f>[2]DB!DT52</f>
        <v>0</v>
      </c>
      <c r="CH52" s="98" t="e">
        <f t="shared" si="29"/>
        <v>#VALUE!</v>
      </c>
      <c r="CI52" s="98">
        <f>[2]DB!DV52</f>
        <v>4</v>
      </c>
      <c r="CJ52" s="98" t="e">
        <f t="shared" si="17"/>
        <v>#VALUE!</v>
      </c>
      <c r="CK52" s="98" t="e">
        <f t="shared" si="18"/>
        <v>#VALUE!</v>
      </c>
      <c r="CL52" s="98" t="e">
        <f>RANK(CJ52,CJ10:CJ69,0)</f>
        <v>#VALUE!</v>
      </c>
      <c r="CM52" s="98" t="e">
        <f>IF(AND(CL52=CL10,CK52&lt;CK10),1,0)+IF(AND(CL52=CL11,CK52&lt;CK11),1,0)+IF(AND(CL52=CL12,CK52&lt;CK12),1,0)+IF(AND(CL52=CL13,CK52&lt;CK13),1,0)+IF(AND(CL52=CL14,CK52&lt;CK14),1,0)+IF(AND(CL52=CL15,CK52&lt;CK15),1,0)+IF(AND(CL52=CL16,CK52&lt;CK16),1,0)+IF(AND(CL52=CL17,CK52&lt;CK17),1,0)+IF(AND(CL52=CL18,CK52&lt;CK18),1,0)+IF(AND(CL52=CL19,CK52&lt;CK19),1,0)+IF(AND(CL52=CL20,CK52&lt;CK20),1,0)+IF(AND(CL52=CL21,CK52&lt;CK21),1,0)+IF(AND(CL52=CL22,CK52&lt;CK22),1,0)+IF(AND(CL52=CL23,CK52&lt;CK23),1,0)+IF(AND(CL52=CL24,CK52&lt;CK24),1,0)+IF(AND(CL52=CL25,CK52&lt;CK25),1,0)+IF(AND(CL52=CL26,CK52&lt;CK26),1,0)+IF(AND(CL52=CL27,CK52&lt;CK27),1,0)+IF(AND(CL52=CL28,CK52&lt;CK28),1,0)+IF(AND(CL52=CL29,CK52&lt;CK29),1,0)+CN52+CO52</f>
        <v>#VALUE!</v>
      </c>
      <c r="CN52" s="98" t="e">
        <f>IF(AND(CL52=CL30,CK52&lt;CK30),1,0)+IF(AND(CL52=CL31,CK52&lt;CK31),1,0)+IF(AND(CL52=CL32,CK52&lt;CK32),1,0)+IF(AND(CL52=CL33,CK52&lt;CK33),1,0)+IF(AND(CL52=CL34,CK52&lt;CK34),1,0)+IF(AND(CL52=CL35,CK52&lt;CK35),1,0)+IF(AND(CL52=CL36,CK52&lt;CK36),1,0)+IF(AND(CL52=CL37,CK52&lt;CK37),1,0)+IF(AND(CL52=CL38,CK52&lt;CK38),1,0)+IF(AND(CL52=CL39,CK52&lt;CK39),1,0)+IF(AND(CL52=CL40,CK52&lt;CK40),1,0)+IF(AND(CL52=CL41,CK52&lt;CK41),1,0)+IF(AND(CL52=CL42,CK52&lt;CK42),1,0)+IF(AND(CL52=CL43,CK52&lt;CK43),1,0)+IF(AND(CL52=CL44,CK52&lt;CK44),1,0)+IF(AND(CL52=CL45,CK52&lt;CK45),1,0)+IF(AND(CL52=CL46,CK52&lt;CK46),1,0)+IF(AND(CL52=CL47,CK52&lt;CK47),1,0)+IF(AND(CL52=CL48,CK52&lt;CK48),1,0)+IF(AND(CL52=CL49,CK52&lt;CK49),1,0)</f>
        <v>#VALUE!</v>
      </c>
      <c r="CO52" s="98" t="e">
        <f>IF(AND(CL52=CL50,CK52&lt;CK50),1,0)+IF(AND(CL52=CL51,CK52&lt;CK51),1,0)+IF(AND(CL52=CL52,CK52&lt;CK52),1,0)+IF(AND(CL52=CL53,CK52&lt;CK53),1,0)+IF(AND(CL52=CL54,CK52&lt;CK54),1,0)+IF(AND(CL52=CL55,CK52&lt;CK55),1,0)+IF(AND(CL52=CL56,CK52&lt;CK56),1,0)+IF(AND(CL52=CL57,CK52&lt;CK57),1,0)+IF(AND(CL52=CL58,CK52&lt;CK58),1,0)+IF(AND(CL52=CL59,CK52&lt;CK59),1,0)+IF(AND(CL52=CL60,CK52&lt;CK60),1,0)+IF(AND(CL52=CL61,CK52&lt;CK61),1,0)+IF(AND(CL52=CL62,CK52&lt;CK62),1,0)+IF(AND(CL52=CL63,CK52&lt;CK63),1,0)+IF(AND(CL52=CL64,CK52&lt;CK64),1,0)+IF(AND(CL52=CL65,CK52&lt;CK65),1,0)+IF(AND(CL52=CL66,CK52&lt;CK66),1,0)+IF(AND(CL52=CL67,CK52&lt;CK67),1,0)+IF(AND(CL52=CL68,CK52&lt;CK68),1,0)+IF(AND(CL52=CL69,CK52&lt;CK69),1,0)</f>
        <v>#VALUE!</v>
      </c>
      <c r="CP52" s="98">
        <f>[2]DB!CV52</f>
        <v>42</v>
      </c>
      <c r="CQ52" s="98" t="e">
        <f t="shared" si="30"/>
        <v>#VALUE!</v>
      </c>
      <c r="CR52" s="98" t="e">
        <f t="shared" si="19"/>
        <v>#VALUE!</v>
      </c>
      <c r="CS52" s="98" t="e">
        <f>IF(AND(CQ52=CQ10,BN52&gt;BN10),1,0)+IF(AND(CQ52=CQ11,BN52&gt;BN11),1,0)+IF(AND(CQ52=CQ12,BN52&gt;BN12),1,0)+IF(AND(CQ52=CQ13,BN52&gt;BN13),1,0)+IF(AND(CQ52=CQ14,BN52&gt;BN14),1,0)+IF(AND(CQ52=CQ15,BN52&gt;BN15),1,0)+IF(AND(CQ52=CQ16,BN52&gt;BN16),1,0)+IF(AND(CQ52=CQ17,BN52&gt;BN17),1,0)+IF(AND(CQ52=CQ18,BN52&gt;BN18),1,0)+IF(AND(CQ52=CQ19,BN52&gt;BN19),1,0)+IF(AND(CQ52=CQ20,BN52&gt;BN20),1,0)+IF(AND(CQ52=CQ21,BN52&gt;BN21),1,0)+IF(AND(CQ52=CQ22,BN52&gt;BN22),1,0)+IF(AND(CQ52=CQ23,BN52&gt;BN23),1,0)+IF(AND(CQ52=CQ24,BN52&gt;BN24),1,0)+IF(AND(CQ52=CQ25,BN52&gt;BN25),1,0)+IF(AND(CQ52=CQ26,BN52&gt;BN26),1,0)+IF(AND(CQ52=CQ27,BN52&gt;BN27),1,0)+IF(AND(CQ52=CQ28,BN52&gt;BN28),1,0)+IF(AND(CQ52=CQ29,BN52&gt;BN29),1,0)+CT52+CU52</f>
        <v>#VALUE!</v>
      </c>
      <c r="CT52" s="98" t="e">
        <f>IF(AND(CQ52=CQ30,BN52&gt;BN30),1,0)+IF(AND(CQ52=CQ31,BN52&gt;BN31),1,0)+IF(AND(CQ52=CQ32,BN52&gt;BN32),1,0)+IF(AND(CQ52=CQ33,BN52&gt;BN33),1,0)+IF(AND(CQ52=CQ34,BN52&gt;BN34),1,0)+IF(AND(CQ52=CQ35,BN52&gt;BN35),1,0)+IF(AND(CQ52=CQ36,BN52&gt;BN36),1,0)+IF(AND(CQ52=CQ37,BN52&gt;BN37),1,0)+IF(AND(CQ52=CQ38,BN52&gt;BN38),1,0)+IF(AND(CQ52=CQ39,BN52&gt;BN39),1,0)+IF(AND(CQ52=CQ40,BN52&gt;BN40),1,0)+IF(AND(CQ52=CQ41,BN52&gt;BN41),1,0)+IF(AND(CQ52=CQ42,BN52&gt;BN42),1,0)+IF(AND(CQ52=CQ43,BN52&gt;BN43),1,0)+IF(AND(CQ52=CQ44,BN52&gt;BN44),1,0)+IF(AND(CQ52=CQ45,BN52&gt;BN45),1,0)+IF(AND(CQ52=CQ46,BN52&gt;BN46),1,0)+IF(AND(CQ52=CQ47,BN52&gt;BN47),1,0)+IF(AND(CQ52=CQ48,BN52&gt;BN48),1,0)+IF(AND(CQ52=CQ49,BN52&gt;BN49),1,0)</f>
        <v>#VALUE!</v>
      </c>
      <c r="CU52" s="99" t="e">
        <f>IF(AND(CQ52=CQ50,BN52&gt;BN50),1,0)+IF(AND(CQ52=CQ51,BN52&gt;BN51),1,0)+IF(AND(CQ52=CQ52,BN52&gt;BN52),1,0)+IF(AND(CQ52=CQ53,BN52&gt;BN53),1,0)+IF(AND(CQ52=CQ54,BN52&gt;BN54),1,0)+IF(AND(CQ52=CQ55,BN52&gt;BN55),1,0)+IF(AND(CQ52=CQ56,BN52&gt;BN56),1,0)+IF(AND(CQ52=CQ57,BN52&gt;BN57),1,0)+IF(AND(CQ52=CQ58,BN52&gt;BN58),1,0)+IF(AND(CQ52=CQ59,BN52&gt;BN59),1,0)+IF(AND(CQ52=CQ60,BN52&gt;BN60),1,0)+IF(AND(CQ52=CQ61,BN52&gt;BN61),1,0)+IF(AND(CQ52=CQ62,BN52&gt;BN62),1,0)+IF(AND(CQ52=CQ63,BN52&gt;BN63),1,0)+IF(AND(CQ52=CQ64,BN52&gt;BN64),1,0)+IF(AND(CQ52=CQ65,BN52&gt;BN65),1,0)+IF(AND(CQ52=CQ66,BN52&gt;BN66),1,0)+IF(AND(CQ52=CQ67,BN52&gt;BN67),1,0)+IF(AND(CQ52=CQ68,BN52&gt;BN68),1,0)+IF(AND(CQ52=CQ69,BN52&gt;BN69),1,0)</f>
        <v>#VALUE!</v>
      </c>
      <c r="CV52" s="100" t="e">
        <f>IF(CR10=43,CQ10,0)+IF(CR11=43,CQ11,0)+IF(CR12=43,CQ12,0)+IF(CR13=43,CQ13,0)+IF(CR14=43,CQ14,0)+IF(CR15=43,CQ15,0)+IF(CR16=43,CQ16,0)+IF(CR17=43,CQ17,0)+IF(CR18=43,CQ18,0)+IF(CR19=43,CQ19,0)+IF(CR20=43,CQ20,0)+IF(CR21=43,CQ21,0)+IF(CR22=43,CQ22,0)+IF(CR23=43,CQ23,0)+IF(CR24=43,CQ24,0)+IF(CR25=43,CQ25,0)+IF(CR26=43,CQ26,0)+IF(CR27=43,CQ27,0)+IF(CR28=43,CQ28,0)+IF(CR29=43,CQ29,0)+IF(CR30=43,CQ30,0)+IF(CR31=43,CQ31,0)+IF(CR32=43,CQ32,0)+IF(CR33=43,CQ33,0)+IF(CR34=43,CQ34,0)+IF(CR35=43,CQ35,0)+IF(CR36=43,CQ36,0)+IF(CR37=43,CQ37,0)+IF(CR38=43,CQ38,0)+IF(CR39=43,CQ39,0)+CW52</f>
        <v>#VALUE!</v>
      </c>
      <c r="CW52" s="98" t="e">
        <f>IF(CR40=43,CQ40,0)+IF(CR41=43,CQ41,0)+IF(CR42=43,CQ42,0)+IF(CR43=43,CQ43,0)+IF(CR44=43,CQ44,0)+IF(CR45=43,CQ45,0)+IF(CR46=43,CQ46,0)+IF(CR47=43,CQ47,0)+IF(CR48=43,CQ48,0)+IF(CR49=43,CQ49,0)+IF(CR50=43,CQ50,0)+IF(CR51=43,CQ51,0)+IF(CR52=43,CQ52,0)+IF(CR53=43,CQ53,0)+IF(CR54=43,CQ54,0)+IF(CR55=43,CQ55,0)+IF(CR56=43,CQ56,0)+IF(CR57=43,CQ57,0)+IF(CR58=43,CQ58,0)+IF(CR59=43,CQ59,0)+IF(CR60=43,CQ60,0)+IF(CR61=43,CQ61,0)+IF(CR62=43,CQ62,0)+IF(CR63=43,CQ63,0)+IF(CR64=43,CQ64,0)+IF(CR65=43,CQ65,0)+IF(CR66=43,CQ66,0)+IF(CR67=43,CQ67,0)+IF(CR68=43,CQ68,0)+IF(CR69=43,CQ69,0)</f>
        <v>#VALUE!</v>
      </c>
      <c r="CX52" s="98" t="e">
        <f>IF(CR10=43,BM10,IF(CR11=43,BM11,IF(CR12=43,BM12,IF(CR13=43,BM13,IF(CR14=43,BM14,IF(CR15=43,BM15,IF(CR16=43,BM16,IF(CR17=43,BM17,CY52))))))))</f>
        <v>#VALUE!</v>
      </c>
      <c r="CY52" s="98" t="e">
        <f>IF(CR18=43,BM18,IF(CR19=43,BM19,IF(CR20=43,BM20,IF(CR21=43,BM21,IF(CR22=43,BM22,IF(CR23=43,BM23,IF(CR24=43,BM24,IF(CR25=43,BM25,CZ52))))))))</f>
        <v>#VALUE!</v>
      </c>
      <c r="CZ52" s="98" t="e">
        <f>IF(CR26=43,BM26,IF(CR27=43,BM27,IF(CR28=43,BM28,IF(CR29=43,BM29,IF(CR30=43,BM30,IF(CR31=43,BM31,IF(CR32=43,BM32,IF(CR33=43,BM33,DA52))))))))</f>
        <v>#VALUE!</v>
      </c>
      <c r="DA52" s="98" t="e">
        <f>IF(CR34=43,BM34,IF(CR35=43,BM35,IF(CR36=43,BM36,IF(CR37=43,BM37,IF(CR38=43,BM38,IF(CR39=43,BM39,IF(CR40=43,BM40,IF(CR41=43,BM41,DB52))))))))</f>
        <v>#VALUE!</v>
      </c>
      <c r="DB52" s="98" t="e">
        <f>IF(CR42=43,BM42,IF(CR43=43,BM43,IF(CR44=43,BM44,IF(CR45=43,BM45,IF(CR46=43,BM46,IF(CR47=43,BM47,IF(CR48=43,BM48,IF(CR49=43,BM49,DC52))))))))</f>
        <v>#VALUE!</v>
      </c>
      <c r="DC52" s="98" t="e">
        <f>IF(CR50=43,BM50,IF(CR51=43,BM51,IF(CR52=43,BM52,IF(CR53=43,BM53,IF(CR54=43,BM54,IF(CR55=43,BM55,IF(CR56=43,BM56,IF(CR57=43,BM57,DD52))))))))</f>
        <v>#VALUE!</v>
      </c>
      <c r="DD52" s="98" t="e">
        <f>IF(CR58=43,BM58,IF(CR59=43,BM59,IF(CR60=43,BM60,IF(CR61=43,BM61,IF(CR62=43,BM62,IF(CR63=43,BM63,IF(CR64=43,BM64,IF(CR65=43,BM65,DE52))))))))</f>
        <v>#VALUE!</v>
      </c>
      <c r="DE52" s="98" t="e">
        <f>IF(CR66=43,BM66,IF(CR67=43,BM67,IF(CR68=43,BM68,BM69)))</f>
        <v>#VALUE!</v>
      </c>
      <c r="DF52" s="98" t="e">
        <f>IF(CR10=43,BQ10,0)+IF(CR11=43,BQ11,0)+IF(CR12=43,BQ12,0)+IF(CR13=43,BQ13,0)+IF(CR14=43,BQ14,0)+IF(CR15=43,BQ15,0)+IF(CR16=43,BQ16,0)+IF(CR17=43,BQ17,0)+IF(CR18=43,BQ18,0)+IF(CR19=43,BQ19,0)+IF(CR20=43,BQ20,0)+IF(CR21=43,BQ21,0)+IF(CR22=43,BQ22,0)+IF(CR23=43,BQ23,0)+IF(CR24=43,BQ24,0)+IF(CR25=43,BQ25,0)+IF(CR26=43,BQ26,0)+IF(CR27=43,BQ27,0)+IF(CR28=43,BQ28,0)+IF(CR29=43,BQ29,0)+IF(CR30=43,BQ30,0)+IF(CR31=43,BQ31,0)+IF(CR32=43,BQ32,0)+IF(CR33=43,BQ33,0)+IF(CR34=43,BQ34,0)+IF(CR35=43,BQ35,0)+IF(CR36=43,BQ36,0)+IF(CR37=43,BQ37,0)+IF(CR38=43,BQ38,0)+IF(CR39=43,BQ39,0)+DG52</f>
        <v>#VALUE!</v>
      </c>
      <c r="DG52" s="98" t="e">
        <f>IF(CR40=43,BQ40,0)+IF(CR41=43,BQ41,0)+IF(CR42=43,BQ42,0)+IF(CR43=43,BQ43,0)+IF(CR44=43,BQ44,0)+IF(CR45=43,BQ45,0)+IF(CR46=43,BQ46,0)+IF(CR47=43,BQ47,0)+IF(CR48=43,BQ48,0)+IF(CR49=43,BQ49,0)+IF(CR50=43,BQ50,0)+IF(CR51=43,BQ51,0)+IF(CR52=43,BQ52,0)+IF(CR53=43,BQ53,0)+IF(CR54=43,BQ54,0)+IF(CR55=43,BQ55,0)+IF(CR56=43,BQ56,0)+IF(CR57=43,BQ57,0)+IF(CR58=43,BQ58,0)+IF(CR59=43,BQ59,0)+IF(CR60=43,BQ60,0)+IF(CR61=43,BQ61,0)+IF(CR62=43,BQ62,0)+IF(CR63=43,BQ63,0)+IF(CR64=43,BQ64,0)+IF(CR65=43,BQ65,0)+IF(CR66=43,BQ66,0)+IF(CR67=43,BQ67,0)+IF(CR68=43,BQ68,0)+IF(CR69=43,BQ69,0)</f>
        <v>#VALUE!</v>
      </c>
      <c r="DH52" s="98" t="e">
        <f>IF(CR10=43,BT10,0)+IF(CR11=43,BT11,0)+IF(CR12=43,BT12,0)+IF(CR13=43,BT13,0)+IF(CR14=43,BT14,0)+IF(CR15=43,BT15,0)+IF(CR16=43,BT16,0)+IF(CR17=43,BT17,0)+IF(CR18=43,BT18,0)+IF(CR19=43,BT19,0)+IF(CR20=43,BT20,0)+IF(CR21=43,BT21,0)+IF(CR22=43,BT22,0)+IF(CR23=43,BT23,0)+IF(CR24=43,BT24,0)+IF(CR25=43,BT25,0)+IF(CR26=43,BT26,0)+IF(CR27=43,BT27,0)+IF(CR28=43,BT28,0)+IF(CR29=43,BT29,0)+IF(CR30=43,BT30,0)+IF(CR31=43,BT31,0)+IF(CR32=43,BT32,0)+IF(CR33=43,BT33,0)+IF(CR34=43,BT34,0)+IF(CR35=43,BT35,0)+IF(CR36=43,BT36,0)+IF(CR37=43,BT37,0)+IF(CR38=43,BT38,0)+IF(CR39=43,BT39,0)+DI52</f>
        <v>#VALUE!</v>
      </c>
      <c r="DI52" s="98" t="e">
        <f>IF(CR40=43,BT40,0)+IF(CR41=43,BT41,0)+IF(CR42=43,BT42,0)+IF(CR43=43,BT43,0)+IF(CR44=43,BT44,0)+IF(CR45=43,BT45,0)+IF(CR46=43,BT46,0)+IF(CR47=43,BT47,0)+IF(CR48=43,BT48,0)+IF(CR49=43,BT49,0)+IF(CR50=43,BT50,0)+IF(CR51=43,BT51,0)+IF(CR52=43,BT52,0)+IF(CR53=43,BT53,0)+IF(CR54=43,BT54,0)+IF(CR55=43,BT55,0)+IF(CR56=43,BT56,0)+IF(CR57=43,BT57,0)+IF(CR58=43,BT58,0)+IF(CR59=43,BT59,0)+IF(CR60=43,BT60,0)+IF(CR61=43,BT61,0)+IF(CR62=43,BT62,0)+IF(CR63=43,BT63,0)+IF(CR64=43,BT64,0)+IF(CR65=43,BT65,0)+IF(CR66=43,BT66,0)+IF(CR67=43,BT67,0)+IF(CR68=43,BT68,0)+IF(CR69=43,BT69,0)</f>
        <v>#VALUE!</v>
      </c>
      <c r="DJ52" s="98" t="e">
        <f>IF(CR10=43,BW10,0)+IF(CR11=43,BW11,0)+IF(CR12=43,BW12,0)+IF(CR13=43,BW13,0)+IF(CR14=43,BW14,0)+IF(CR15=43,BW15,0)+IF(CR16=43,BW16,0)+IF(CR17=43,BW17,0)+IF(CR18=43,BW18,0)+IF(CR19=43,BW19,0)+IF(CR20=43,BW20,0)+IF(CR21=43,BW21,0)+IF(CR22=43,BW22,0)+IF(CR23=43,BW23,0)+IF(CR24=43,BW24,0)+IF(CR25=43,BW25,0)+IF(CR26=43,BW26,0)+IF(CR27=43,BW27,0)+IF(CR28=43,BW28,0)+IF(CR29=43,BW29,0)+IF(CR30=43,BW30,0)+IF(CR31=43,BW31,0)+IF(CR32=43,BW32,0)+IF(CR33=43,BW33,0)+IF(CR34=43,BW34,0)+IF(CR35=43,BW35,0)+IF(CR36=43,BW36,0)+IF(CR37=43,BW37,0)+IF(CR38=43,BW38,0)+IF(CR39=43,BW39,0)+DK52</f>
        <v>#VALUE!</v>
      </c>
      <c r="DK52" s="98" t="e">
        <f>IF(CR40=43,BW40,0)+IF(CR41=43,BW41,0)+IF(CR42=43,BW42,0)+IF(CR43=43,BW43,0)+IF(CR44=43,BW44,0)+IF(CR45=43,BW45,0)+IF(CR46=43,BW46,0)+IF(CR47=43,BW47,0)+IF(CR48=43,BW48,0)+IF(CR49=43,BW49,0)+IF(CR50=43,BW50,0)+IF(CR51=43,BW51,0)+IF(CR52=43,BW52,0)+IF(CR53=43,BW53,0)+IF(CR54=43,BW54,0)+IF(CR55=43,BW55,0)+IF(CR56=43,BW56,0)+IF(CR57=43,BW57,0)+IF(CR58=43,BW58,0)+IF(CR59=43,BW59,0)+IF(CR60=43,BW60,0)+IF(CR61=43,BW61,0)+IF(CR62=43,BW62,0)+IF(CR63=43,BW63,0)+IF(CR64=43,BW64,0)+IF(CR65=43,BW65,0)+IF(CR66=43,BW66,0)+IF(CR67=43,BW67,0)+IF(CR68=43,BW68,0)+IF(CR69=43,BW69,0)</f>
        <v>#VALUE!</v>
      </c>
      <c r="DL52" s="98" t="e">
        <f>IF(CR10=43,BZ10,0)+IF(CR11=43,BZ11,0)+IF(CR12=43,BZ12,0)+IF(CR13=43,BZ13,0)+IF(CR14=43,BZ14,0)+IF(CR15=43,BZ15,0)+IF(CR16=43,BZ16,0)+IF(CR17=43,BZ17,0)+IF(CR18=43,BZ18,0)+IF(CR19=43,BZ19,0)+IF(CR20=43,BZ20,0)+IF(CR21=43,BZ21,0)+IF(CR22=43,BZ22,0)+IF(CR23=43,BZ23,0)+IF(CR24=43,BZ24,0)+IF(CR25=43,BZ25,0)+IF(CR26=43,BZ26,0)+IF(CR27=43,BZ27,0)+IF(CR28=43,BZ28,0)+IF(CR29=43,BZ29,0)+IF(CR30=43,BZ30,0)+IF(CR31=43,BZ31,0)+IF(CR32=43,BZ32,0)+IF(CR33=43,BZ33,0)+IF(CR34=43,BZ34,0)+IF(CR35=43,BZ35,0)+IF(CR36=43,BZ36,0)+IF(CR37=43,BZ37,0)+IF(CR38=43,BZ38,0)+IF(CR39=43,BZ39,0)+DM52</f>
        <v>#VALUE!</v>
      </c>
      <c r="DM52" s="98" t="e">
        <f>IF(CR40=43,BZ40,0)+IF(CR41=43,BZ41,0)+IF(CR42=43,BZ42,0)+IF(CR43=43,BZ43,0)+IF(CR44=43,BZ44,0)+IF(CR45=43,BZ45,0)+IF(CR46=43,BZ46,0)+IF(CR47=43,BZ47,0)+IF(CR48=43,BZ48,0)+IF(CR49=43,BZ49,0)+IF(CR50=43,BZ50,0)+IF(CR51=43,BZ51,0)+IF(CR52=43,BZ52,0)+IF(CR53=43,BZ53,0)+IF(CR54=43,BZ54,0)+IF(CR55=43,BZ55,0)+IF(CR56=43,BZ56,0)+IF(CR57=43,BZ57,0)+IF(CR58=43,BZ58,0)+IF(CR59=43,BZ59,0)+IF(CR60=43,BZ60,0)+IF(CR61=43,BZ61,0)+IF(CR62=43,BZ62,0)+IF(CR63=43,BZ63,0)+IF(CR64=43,BZ64,0)+IF(CR65=43,BZ65,0)+IF(CR66=43,BZ66,0)+IF(CR67=43,BZ67,0)+IF(CR68=43,BZ68,0)+IF(CR69=43,BZ69,0)</f>
        <v>#VALUE!</v>
      </c>
      <c r="DN52" s="98" t="e">
        <f>IF(CR10=43,CB10,0)+IF(CR11=43,CB11,0)+IF(CR12=43,CB12,0)+IF(CR13=43,CB13,0)+IF(CR14=43,CB14,0)+IF(CR15=43,CB15,0)+IF(CR16=43,CB16,0)+IF(CR17=43,CB17,0)+IF(CR18=43,CB18,0)+IF(CR19=43,CB19,0)+IF(CR20=43,CB20,0)+IF(CR21=43,CB21,0)+IF(CR22=43,CB22,0)+IF(CR23=43,CB23,0)+IF(CR24=43,CB24,0)+IF(CR25=43,CB25,0)+IF(CR26=43,CB26,0)+IF(CR27=43,CB27,0)+IF(CR28=43,CB28,0)+IF(CR29=43,CB29,0)+IF(CR30=43,CB30,0)+IF(CR31=43,CB31,0)+IF(CR32=43,CB32,0)+IF(CR33=43,CB33,0)+IF(CR34=43,CB34,0)+IF(CR35=43,CB35,0)+IF(CR36=43,CB36,0)+IF(CR37=43,CB37,0)+IF(CR38=43,CB38,0)+IF(CR39=43,CB39,0)+DO52</f>
        <v>#VALUE!</v>
      </c>
      <c r="DO52" s="98" t="e">
        <f>IF(CR40=43,CB40,0)+IF(CR41=43,CB41,0)+IF(CR42=43,CB42,0)+IF(CR43=43,CB43,0)+IF(CR44=43,CB44,0)+IF(CR45=43,CB45,0)+IF(CR46=43,CB46,0)+IF(CR47=43,CB47,0)+IF(CR48=43,CB48,0)+IF(CR49=43,CB49,0)+IF(CR50=43,CB50,0)+IF(CR51=43,CB51,0)+IF(CR52=43,CB52,0)+IF(CR53=43,CB53,0)+IF(CR54=43,CB54,0)+IF(CR55=43,CB55,0)+IF(CR56=43,CB56,0)+IF(CR57=43,CB57,0)+IF(CR58=43,CB58,0)+IF(CR59=43,CB59,0)+IF(CR60=43,CB60,0)+IF(CR61=43,CB61,0)+IF(CR62=43,CB62,0)+IF(CR63=43,CB63,0)+IF(CR64=43,CB64,0)+IF(CR65=43,CB65,0)+IF(CR66=43,CB66,0)+IF(CR67=43,CB67,0)+IF(CR68=43,CB68,0)+IF(CR69=43,CB69,0)</f>
        <v>#VALUE!</v>
      </c>
      <c r="DP52" s="98" t="e">
        <f>IF(CR10=43,CD10,0)+IF(CR11=43,CD11,0)+IF(CR12=43,CD12,0)+IF(CR13=43,CD13,0)+IF(CR14=43,CD14,0)+IF(CR15=43,CD15,0)+IF(CR16=43,CD16,0)+IF(CR17=43,CD17,0)+IF(CR18=43,CD18,0)+IF(CR19=43,CD19,0)+IF(CR20=43,CD20,0)+IF(CR21=43,CD21,0)+IF(CR22=43,CD22,0)+IF(CR23=43,CD23,0)+IF(CR24=43,CD24,0)+IF(CR25=43,CD25,0)+IF(CR26=43,CD26,0)+IF(CR27=43,CD27,0)+IF(CR28=43,CD28,0)+IF(CR29=43,CD29,0)+IF(CR30=43,CD30,0)+IF(CR31=43,CD31,0)+IF(CR32=43,CD32,0)+IF(CR33=43,CD33,0)+IF(CR34=43,CD34,0)+IF(CR35=43,CD35,0)+IF(CR36=43,CD36,0)+IF(CR37=43,CD37,0)+IF(CR38=43,CD38,0)+IF(CR39=43,CD39,0)+DQ52</f>
        <v>#VALUE!</v>
      </c>
      <c r="DQ52" s="98" t="e">
        <f>IF(CR40=43,CD40,0)+IF(CR41=43,CD41,0)+IF(CR42=43,CD42,0)+IF(CR43=43,CD43,0)+IF(CR44=43,CD44,0)+IF(CR45=43,CD45,0)+IF(CR46=43,CD46,0)+IF(CR47=43,CD47,0)+IF(CR48=43,CD48,0)+IF(CR49=43,CD49,0)+IF(CR50=43,CD50,0)+IF(CR51=43,CD51,0)+IF(CR52=43,CD52,0)+IF(CR53=43,CD53,0)+IF(CR54=43,CD54,0)+IF(CR55=43,CD55,0)+IF(CR56=43,CD56,0)+IF(CR57=43,CD57,0)+IF(CR58=43,CD58,0)+IF(CR59=43,CD59,0)+IF(CR60=43,CD60,0)+IF(CR61=43,CD61,0)+IF(CR62=43,CD62,0)+IF(CR63=43,CD63,0)+IF(CR64=43,CD64,0)+IF(CR65=43,CD65,0)+IF(CR66=43,CD66,0)+IF(CR67=43,CD67,0)+IF(CR68=43,CD68,0)+IF(CR69=43,CD69,0)</f>
        <v>#VALUE!</v>
      </c>
      <c r="DR52" s="98" t="e">
        <f>IF(CR10=43,CF10,0)+IF(CR11=43,CF11,0)+IF(CR12=43,CF12,0)+IF(CR13=43,CF13,0)+IF(CR14=43,CF14,0)+IF(CR15=43,CF15,0)+IF(CR16=43,CF16,0)+IF(CR17=43,CF17,0)+IF(CR18=43,CF18,0)+IF(CR19=43,CF19,0)+IF(CR20=43,CF20,0)+IF(CR21=43,CF21,0)+IF(CR22=43,CF22,0)+IF(CR23=43,CF23,0)+IF(CR24=43,CF24,0)+IF(CR25=43,CF25,0)+IF(CR26=43,CF26,0)+IF(CR27=43,CF27,0)+IF(CR28=43,CF28,0)+IF(CR29=43,CF29,0)+IF(CR30=43,CF30,0)+IF(CR31=43,CF31,0)+IF(CR32=43,CF32,0)+IF(CR33=43,CF33,0)+IF(CR34=43,CF34,0)+IF(CR35=43,CF35,0)+IF(CR36=43,CF36,0)+IF(CR37=43,CF37,0)+IF(CR38=43,CF38,0)+IF(CR39=43,CF39,0)+DS52</f>
        <v>#VALUE!</v>
      </c>
      <c r="DS52" s="98" t="e">
        <f>IF(CR40=43,CF40,0)+IF(CR41=43,CF41,0)+IF(CR42=43,CF42,0)+IF(CR43=43,CF43,0)+IF(CR44=43,CF44,0)+IF(CR45=43,CF45,0)+IF(CR46=43,CF46,0)+IF(CR47=43,CF47,0)+IF(CR48=43,CF48,0)+IF(CR49=43,CF49,0)+IF(CR50=43,CF50,0)+IF(CR51=43,CF51,0)+IF(CR52=43,CF52,0)+IF(CR53=43,CF53,0)+IF(CR54=43,CF54,0)+IF(CR55=43,CF55,0)+IF(CR56=43,CF56,0)+IF(CR57=43,CF57,0)+IF(CR58=43,CF58,0)+IF(CR59=43,CF59,0)+IF(CR60=43,CF60,0)+IF(CR61=43,CF61,0)+IF(CR62=43,CF62,0)+IF(CR63=43,CF63,0)+IF(CR64=43,CF64,0)+IF(CR65=43,CF65,0)+IF(CR66=43,CF66,0)+IF(CR67=43,CF67,0)+IF(CR68=43,CF68,0)+IF(CR69=43,CF69,0)</f>
        <v>#VALUE!</v>
      </c>
      <c r="DT52" s="98" t="e">
        <f>IF(CR10=43,CH10,0)+IF(CR11=43,CH11,0)+IF(CR12=43,CH12,0)+IF(CR13=43,CH13,0)+IF(CR14=43,CH14,0)+IF(CR15=43,CH15,0)+IF(CR16=43,CH16,0)+IF(CR17=43,CH17,0)+IF(CR18=43,CH18,0)+IF(CR19=43,CH19,0)+IF(CR20=43,CH20,0)+IF(CR21=43,CH21,0)+IF(CR22=43,CH22,0)+IF(CR23=43,CH23,0)+IF(CR24=43,CH24,0)+IF(CR25=43,CH25,0)+IF(CR26=43,CH26,0)+IF(CR27=43,CH27,0)+IF(CR28=43,CH28,0)+IF(CR29=43,CH29,0)+IF(CR30=43,CH30,0)+IF(CR31=43,CH31,0)+IF(CR32=43,CH32,0)+IF(CR33=43,CH33,0)+IF(CR34=43,CH34,0)+IF(CR35=43,CH35,0)+IF(CR36=43,CH36,0)+IF(CR37=43,CH37,0)+IF(CR38=43,CH38,0)+IF(CR39=43,CH39,0)+DU52</f>
        <v>#VALUE!</v>
      </c>
      <c r="DU52" s="98" t="e">
        <f>IF(CR40=43,CH40,0)+IF(CR41=43,CH41,0)+IF(CR42=43,CH42,0)+IF(CR43=43,CH43,0)+IF(CR44=43,CH44,0)+IF(CR45=43,CH45,0)+IF(CR46=43,CH46,0)+IF(CR47=43,CH47,0)+IF(CR48=43,CH48,0)+IF(CR49=43,CH49,0)+IF(CR50=43,CH50,0)+IF(CR51=43,CH51,0)+IF(CR52=43,CH52,0)+IF(CR53=43,CH53,0)+IF(CR54=43,CH54,0)+IF(CR55=43,CH55,0)+IF(CR56=43,CH56,0)+IF(CR57=43,CH57,0)+IF(CR58=43,CH58,0)+IF(CR59=43,CH59,0)+IF(CR60=43,CH60,0)+IF(CR61=43,CH61,0)+IF(CR62=43,CH62,0)+IF(CR63=43,CH63,0)+IF(CR64=43,CH64,0)+IF(CR65=43,CH65,0)+IF(CR66=43,CH66,0)+IF(CR67=43,CH67,0)+IF(CR68=43,CH68,0)+IF(CR69=43,CH69,0)</f>
        <v>#VALUE!</v>
      </c>
      <c r="DV52" s="98" t="e">
        <f>IF(CR10=43,CJ10,0)+IF(CR11=43,CJ11,0)+IF(CR12=43,CJ12,0)+IF(CR13=43,CJ13,0)+IF(CR14=43,CJ14,0)+IF(CR15=43,CJ15,0)+IF(CR16=43,CJ16,0)+IF(CR17=43,CJ17,0)+IF(CR18=43,CJ18,0)+IF(CR19=43,CJ19,0)+IF(CR20=43,CJ20,0)+IF(CR21=43,CJ21,0)+IF(CR22=43,CJ22,0)+IF(CR23=43,CJ23,0)+IF(CR24=43,CJ24,0)+IF(CR25=43,CJ25,0)+IF(CR26=43,CJ26,0)+IF(CR27=43,CJ27,0)+IF(CR28=43,CJ28,0)+IF(CR29=43,CJ29,0)+IF(CR30=43,CJ30,0)+IF(CR31=43,CJ31,0)+IF(CR32=43,CJ32,0)+IF(CR33=43,CJ33,0)+IF(CR34=43,CJ34,0)+IF(CR35=43,CJ35,0)+IF(CR36=43,CJ36,0)+IF(CR37=43,CJ37,0)+IF(CR38=43,CJ38,0)+IF(CR39=43,CJ39,0)+DW52</f>
        <v>#VALUE!</v>
      </c>
      <c r="DW52" s="99" t="e">
        <f>IF(CR40=43,CJ40,0)+IF(CR41=43,CJ41,0)+IF(CR42=43,CJ42,0)+IF(CR43=43,CJ43,0)+IF(CR44=43,CJ44,0)+IF(CR45=43,CJ45,0)+IF(CR46=43,CJ46,0)+IF(CR47=43,CJ47,0)+IF(CR48=43,CJ48,0)+IF(CR49=43,CJ49,0)+IF(CR50=43,CJ50,0)+IF(CR51=43,CJ51,0)+IF(CR52=43,CJ52,0)+IF(CR53=43,CJ53,0)+IF(CR54=43,CJ54,0)+IF(CR55=43,CJ55,0)+IF(CR56=43,CJ56,0)+IF(CR57=43,CJ57,0)+IF(CR58=43,CJ58,0)+IF(CR59=43,CJ59,0)+IF(CR60=43,CJ60,0)+IF(CR61=43,CJ61,0)+IF(CR62=43,CJ62,0)+IF(CR63=43,CJ63,0)+IF(CR64=43,CJ64,0)+IF(CR65=43,CJ65,0)+IF(CR66=43,CJ66,0)+IF(CR67=43,CJ67,0)+IF(CR68=43,CJ68,0)+IF(CR69=43,CJ69,0)</f>
        <v>#VALUE!</v>
      </c>
    </row>
    <row r="53" spans="1:127">
      <c r="A53" s="97" t="str">
        <f>[2]DB!A53</f>
        <v>Barca</v>
      </c>
      <c r="B53" s="1">
        <f>[2]DB!B53</f>
        <v>5</v>
      </c>
      <c r="C53" s="1">
        <f>[2]DB!D53</f>
        <v>0</v>
      </c>
      <c r="D53" s="1">
        <f>IF(OR(Rækker!E52="Disket",I53&gt;5,C53=1),1,0)</f>
        <v>0</v>
      </c>
      <c r="E53" s="1">
        <f>[2]DB!F53</f>
        <v>0</v>
      </c>
      <c r="F53" s="1">
        <f>IF(OR(Rækker!E52="Udmeldt",E53=1),1,0)</f>
        <v>0</v>
      </c>
      <c r="G53" s="1">
        <f>[2]DB!I53</f>
        <v>0</v>
      </c>
      <c r="H53" s="1">
        <f>IF(Rækker!E52="MR",1,0)</f>
        <v>0</v>
      </c>
      <c r="I53" s="1">
        <f t="shared" si="10"/>
        <v>0</v>
      </c>
      <c r="J53" s="1">
        <f>[2]DB!L53</f>
        <v>0</v>
      </c>
      <c r="K53" s="1">
        <f>IF(Rækker!E52="Res",1,0)</f>
        <v>0</v>
      </c>
      <c r="L53" s="1">
        <f t="shared" si="11"/>
        <v>0</v>
      </c>
      <c r="M53" s="1">
        <f t="shared" si="31"/>
        <v>0</v>
      </c>
      <c r="N53" s="100">
        <f>[2]DB!AZ53</f>
        <v>4</v>
      </c>
      <c r="O53" s="98" t="str">
        <f>[2]DB!BB53</f>
        <v>LPHJ</v>
      </c>
      <c r="P53" s="1">
        <f>IF(O53=A52,B52,0)+IF(O53=A53,B53,0)+IF(O53=A54,B54,0)+IF(O53=A55,B55,0)+IF(O53=A56,B56,0)+IF(O53=A57,B57,0)+IF(O53=A58,B58,0)+IF(O53=A59,B59,0)+IF(O53=A60,B60,0)+IF(O53=A61,B61,0)+IF(O53=A62,B62,0)+IF(O53=A63,B63,0)+IF(O53=A64,B64,0)+IF(O53=A65,B65,0)+IF(O53=A66,B66,0)+IF(O53=A67,B67,0)+IF(O53=A68,B68,0)+IF(O53=A69,B69,0)+IF(O53=A70,B70,0)+IF(O53=A71,B71,0)</f>
        <v>33</v>
      </c>
      <c r="Q53" s="1">
        <f>[2]DB!BF53</f>
        <v>0</v>
      </c>
      <c r="R53" s="1">
        <f>IF(O53=A52,D52,0)+IF(O53=A53,D53,0)+IF(O53=A54,D54,0)+IF(O53=A55,D55,0)+IF(O53=A56,D56,0)+IF(O53=A57,D57,0)+IF(O53=A58,D58,0)+IF(O53=A59,D59,0)+IF(O53=A60,D60,0)+IF(O53=A61,D61,0)+IF(O53=A62,D62,0)+IF(O53=A63,D63,0)+IF(O53=A64,D64,0)+IF(O53=A65,D65,0)+IF(O53=A66,D66,0)+IF(O53=A67,D67,0)+IF(O53=A68,D68,0)+IF(O53=A69,D69,0)+IF(O53=A70,D70,0)+IF(O53=A71,D71,0)</f>
        <v>0</v>
      </c>
      <c r="S53" s="1">
        <f>[2]DB!BG53</f>
        <v>0</v>
      </c>
      <c r="T53" s="1">
        <f>IF(O53=A52,F52,0)+IF(O53=A53,F53,0)+IF(O53=A54,F54,0)+IF(O53=A55,F55,0)+IF(O53=A56,F56,0)+IF(O53=A57,F57,0)+IF(O53=A58,F58,0)+IF(O53=A59,F59,0)+IF(O53=A60,F60,0)+IF(O53=A61,F61,0)+IF(O53=A62,F62,0)+IF(O53=A63,F63,0)+IF(O53=A64,F64,0)+IF(O53=A65,F65,0)+IF(O53=A66,F66,0)+IF(O53=A67,F67,0)+IF(O53=A68,F68,0)+IF(O53=A69,F69,0)+IF(O53=A70,F70,0)+IF(O53=A71,F71,0)</f>
        <v>0</v>
      </c>
      <c r="U53" s="1">
        <f>IF(O53=A52,G52,0)+IF(O53=A53,G53,0)+IF(O53=A54,G54,0)+IF(O53=A55,G55,0)+IF(O53=A56,G56,0)+IF(O53=A57,G57,0)+IF(O53=A58,G58,0)+IF(O53=A59,G59,0)+IF(O53=A60,G60,0)+IF(O53=A61,G61,0)+IF(O53=A62,G62,0)+IF(O53=A63,G63,0)+IF(O53=A64,G64,0)+IF(O53=A65,G65,0)+IF(O53=A66,G66,0)+IF(O53=A67,G67,0)+IF(O53=A68,G68,0)+IF(O53=A69,G69,0)+IF(O53=A70,G70,0)+IF(O53=A71,G71,0)</f>
        <v>0</v>
      </c>
      <c r="V53" s="1">
        <f>IF(O53=A52,H52,0)+IF(O53=A53,H53,0)+IF(O53=A54,H54,0)+IF(O53=A55,H55,0)+IF(O53=A56,H56,0)+IF(O53=A57,H57,0)+IF(O53=A58,H58,0)+IF(O53=A59,H59,0)+IF(O53=A60,H60,0)+IF(O53=A61,H61,0)+IF(O53=A62,H62,0)+IF(O53=A63,H63,0)+IF(O53=A64,H64,0)+IF(O53=A65,H65,0)+IF(O53=A66,H66,0)+IF(O53=A67,H67,0)+IF(O53=A68,H68,0)+IF(O53=A69,H69,0)+IF(O53=A70,H70,0)+IF(O53=A71,H71,0)</f>
        <v>0</v>
      </c>
      <c r="W53" s="1">
        <f t="shared" si="12"/>
        <v>0</v>
      </c>
      <c r="X53" s="1">
        <f>IF(O53=A52,J52,0)+IF(O53=A53,J53,0)+IF(O53=A54,J54,0)+IF(O53=A55,J55,0)+IF(O53=A56,J56,0)+IF(O53=A57,J57,0)+IF(O53=A58,J58,0)+IF(O53=A59,J59,0)+IF(O53=A60,J60,0)+IF(O53=A61,J61,0)+IF(O53=A62,J62,0)+IF(O53=A63,J63,0)+IF(O53=A64,J64,0)+IF(O53=A65,J65,0)+IF(O53=A66,J66,0)+IF(O53=A67,J67,0)+IF(O53=A68,J68,0)+IF(O53=A69,J69,0)+IF(O53=A70,J70,0)+IF(O53=A71,J71,0)</f>
        <v>0</v>
      </c>
      <c r="Y53" s="1">
        <f>IF(O53=A52,K52,0)+IF(O53=A53,K53,0)+IF(O53=A54,K54,0)+IF(O53=A55,K55,0)+IF(O53=A56,K56,0)+IF(O53=A57,K57,0)+IF(O53=A58,K58,0)+IF(O53=A59,K59,0)+IF(O53=A60,K60,0)+IF(O53=A61,K61,0)+IF(O53=A62,K62,0)+IF(O53=A63,K63,0)+IF(O53=A64,K64,0)+IF(O53=A65,K65,0)+IF(O53=A66,K66,0)+IF(O53=A67,K67,0)+IF(O53=A68,K68,0)+IF(O53=A69,K69,0)+IF(O53=A70,K70,0)+IF(O53=A71,K71,0)</f>
        <v>0</v>
      </c>
      <c r="Z53" s="1">
        <f t="shared" si="13"/>
        <v>0</v>
      </c>
      <c r="AA53" s="1">
        <f>[2]DB!BJ53</f>
        <v>73</v>
      </c>
      <c r="AB53" s="1">
        <f>RANK(AA53,AA52:AA71,0)</f>
        <v>3</v>
      </c>
      <c r="AC53" s="1" t="str">
        <f>'3. Division'!H23</f>
        <v/>
      </c>
      <c r="AD53" s="1" t="e">
        <f t="shared" si="32"/>
        <v>#VALUE!</v>
      </c>
      <c r="AE53" s="1" t="e">
        <f>RANK(AD53,AD52:AD71,0)</f>
        <v>#VALUE!</v>
      </c>
      <c r="AF53" s="1">
        <f>[2]DB!BK53</f>
        <v>28</v>
      </c>
      <c r="AG53" s="1">
        <f>RANK(AF53,AF52:AF71,0)</f>
        <v>2</v>
      </c>
      <c r="AH53" s="1" t="str">
        <f>'3. Division'!H29</f>
        <v/>
      </c>
      <c r="AI53" s="1" t="e">
        <f t="shared" si="33"/>
        <v>#VALUE!</v>
      </c>
      <c r="AJ53" s="1" t="e">
        <f>RANK(AI53,AI52:AI71,0)</f>
        <v>#VALUE!</v>
      </c>
      <c r="AK53" s="1">
        <f>[2]DB!BL53</f>
        <v>94</v>
      </c>
      <c r="AL53" s="1">
        <f>RANK(AK53,AK52:AK71,0)</f>
        <v>5</v>
      </c>
      <c r="AM53" s="1" t="str">
        <f>'3. Division'!H35</f>
        <v/>
      </c>
      <c r="AN53" s="1" t="e">
        <f t="shared" si="34"/>
        <v>#VALUE!</v>
      </c>
      <c r="AO53" s="1" t="e">
        <f>RANK(AN53,AN52:AN71,0)</f>
        <v>#VALUE!</v>
      </c>
      <c r="AP53" s="1">
        <f t="shared" ref="AP53:AP71" si="35">AB53+AG53+AL53</f>
        <v>10</v>
      </c>
      <c r="AQ53" s="1" t="e">
        <f t="shared" ref="AQ53:AQ71" si="36">AE53+AJ53+AO53</f>
        <v>#VALUE!</v>
      </c>
      <c r="AR53" s="1">
        <f>[2]DB!BA53</f>
        <v>2</v>
      </c>
      <c r="AS53" s="1" t="e">
        <f>RANK(AQ53,AQ52:AQ71,1)+AT53</f>
        <v>#VALUE!</v>
      </c>
      <c r="AT53" s="1" t="e">
        <f>IF(AQ53=AQ52,IF(AD53=AD52,IF(AI53=AI52,IF(AN53=AN52,0,IF(AN53&lt;AN52,1,0)),IF(AI53&lt;AI52,1,0)),IF(AD53&lt;AD52,1,0)),0)+IF(AQ53=AQ53,IF(AD53=AD53,IF(AI53=AI53,IF(AN53=AN53,0,IF(AN53&lt;AN53,1,0)),IF(AI53&lt;AI53,1,0)),IF(AD53&lt;AD53,1,0)),0)+IF(AQ53=AQ54,IF(AD53=AD54,IF(AI53=AI54,IF(AN53=AN54,0,IF(AN53&lt;AN54,1,0)),IF(AI53&lt;AI54,1,0)),IF(AD53&lt;AD54,1,0)),0)+IF(AQ53=AQ55,IF(AD53=AD55,IF(AI53=AI55,IF(AN53=AN55,0,IF(AN53&lt;AN55,1,0)),IF(AI53&lt;AI55,1,0)),IF(AD53&lt;AD55,1,0)),0)+IF(AQ53=AQ56,IF(AD53=AD56,IF(AI53=AI56,IF(AN53=AN56,0,IF(AN53&lt;AN56,1,0)),IF(AI53&lt;AI56,1,0)),IF(AD53&lt;AD56,1,0)),0)+IF(AQ53=AQ57,IF(AD53=AD57,IF(AI53=AI57,IF(AN53=AN57,0,IF(AN53&lt;AN57,1,0)),IF(AI53&lt;AI57,1,0)),IF(AD53&lt;AD57,1,0)),0)+IF(AQ53=AQ58,IF(AD53=AD58,IF(AI53=AI58,IF(AN53=AN58,0,IF(AN53&lt;AN58,1,0)),IF(AI53&lt;AI58,1,0)),IF(AD53&lt;AD58,1,0)),0)+AU53+AV53</f>
        <v>#VALUE!</v>
      </c>
      <c r="AU53" s="1" t="e">
        <f>IF(AQ53=AQ59,IF(AD53=AD59,IF(AI53=AI59,IF(AN53=AN59,0,IF(AN53&lt;AN59,1,0)),IF(AI53&lt;AI59,1,0)),IF(AD53&lt;AD59,1,0)),0)+IF(AQ53=AQ60,IF(AD53=AD60,IF(AI53=AI60,IF(AN53=AN60,0,IF(AN53&lt;AN60,1,0)),IF(AI53&lt;AI60,1,0)),IF(AD53&lt;AD60,1,0)),0)+IF(AQ53=AQ61,IF(AD53=AD61,IF(AI53=AI61,IF(AN53=AN61,0,IF(AN53&lt;AN61,1,0)),IF(AI53&lt;AI61,1,0)),IF(AD53&lt;AD61,1,0)),0)+IF(AQ53=AQ62,IF(AD53=AD62,IF(AI53=AI62,IF(AN53=AN62,0,IF(AN53&lt;AN62,1,0)),IF(AI53&lt;AI62,1,0)),IF(AD53&lt;AD62,1,0)),0)+IF(AQ53=AQ63,IF(AD53=AD63,IF(AI53=AI63,IF(AN53=AN63,0,IF(AN53&lt;AN63,1,0)),IF(AI53&lt;AI63,1,0)),IF(AD53&lt;AD63,1,0)),0)+IF(AQ53=AQ64,IF(AD53=AD64,IF(AI53=AI64,IF(AN53=AN64,0,IF(AN53&lt;AN64,1,0)),IF(AI53&lt;AI64,1,0)),IF(AD53&lt;AD64,1,0)),0)+IF(AQ53=AQ65,IF(AD53=AD65,IF(AI53=AI65,IF(AN53=AN65,0,IF(AN53&lt;AN65,1,0)),IF(AI53&lt;AI65,1,0)),IF(AD53&lt;AD65,1,0)),0)</f>
        <v>#VALUE!</v>
      </c>
      <c r="AV53" s="1" t="e">
        <f>IF(AQ53=AQ66,IF(AD53=AD66,IF(AI53=AI66,IF(AN53=AN66,0,IF(AN53&lt;AN66,1,0)),IF(AI53&lt;AI66,1,0)),IF(AD53&lt;AD66,1,0)),0)+IF(AQ53=AQ67,IF(AD53=AD67,IF(AI53=AI67,IF(AN53=AN67,0,IF(AN53&lt;AN67,1,0)),IF(AI53&lt;AI67,1,0)),IF(AD53&lt;AD67,1,0)),0)+IF(AQ53=AQ68,IF(AD53=AD68,IF(AI53=AI68,IF(AN53=AN68,0,IF(AN53&lt;AN68,1,0)),IF(AI53&lt;AI68,1,0)),IF(AD53&lt;AD68,1,0)),0)+IF(AQ53=AQ69,IF(AD53=AD69,IF(AI53=AI69,IF(AN53=AN69,0,IF(AN53&lt;AN69,1,0)),IF(AI53&lt;AI69,1,0)),IF(AD53&lt;AD69,1,0)),0)+IF(AQ53=AQ70,IF(AD53=AD70,IF(AI53=AI70,IF(AN53=AN70,0,IF(AN53&lt;AN70,1,0)),IF(AI53&lt;AI70,1,0)),IF(AD53&lt;AD70,1,0)),0)+IF(AQ53=AQ71,IF(AD53=AD71,IF(AI53=AI71,IF(AN53=AN71,0,IF(AN53&lt;AN71,1,0)),IF(AI53&lt;AI71,1,0)),IF(AD53&lt;AD71,1,0)),0)</f>
        <v>#VALUE!</v>
      </c>
      <c r="AW53" s="1" t="e">
        <f>IF(AND(AS53=AS52,P53&gt;P52),1,0)+IF(AND(AS53=AS53,P53&gt;P53),1,0)+IF(AND(AS53=AS54,P53&gt;P54),1,0)+IF(AND(AS53=AS55,P53&gt;P55),1,0)+IF(AND(AS53=AS56,P53&gt;P56),1,0)+IF(AND(AS53=AS57,P53&gt;P57),1,0)+IF(AND(AS53=AS58,P53&gt;P58),1,0)+IF(AND(AS53=AS59,P53&gt;P59),1,0)+IF(AND(AS53=AS60,P53&gt;P60),1,0)+IF(AND(AS53=AS61,P53&gt;P61),1,0)+IF(AND(AS53=AS62,P53&gt;P62),1,0)+IF(AND(AS53=AS63,P53&gt;P63),1,0)+IF(AND(AS53=AS64,P53&gt;P64),1,0)+IF(AND(AS53=AS65,P53&gt;P65),1,0)+IF(AND(AS53=AS66,P53&gt;P66),1,0)+IF(AND(AS53=AS67,P53&gt;P67),1,0)+IF(AND(AS53=AS68,P53&gt;P68),1,0)+IF(AND(AS53=AS69,P53&gt;P69),1,0)+IF(AND(AS53=AS70,P53&gt;P70),1,0)+IF(AND(AS53=AS71,P53&gt;P71),1,0)+AS53</f>
        <v>#VALUE!</v>
      </c>
      <c r="AX53" s="1" t="e">
        <f t="shared" si="16"/>
        <v>#VALUE!</v>
      </c>
      <c r="AY53" s="1" t="e">
        <f>IF(OR(R53=1,T53=1),0,IF(RANK(AX53,AX10:AX71,0)=1,10,IF(RANK(AX53,AX10:AX71,0)=2,5,IF(RANK(AX53,AX10:AX71,0)=3,4,IF(RANK(AX53,AX10:AX71,0)=4,3,IF(RANK(AX53,AX10:AX71,0)=5,2,0))))))</f>
        <v>#VALUE!</v>
      </c>
      <c r="AZ53" s="100" t="e">
        <f>IF(AW52=2,AR52,0)+IF(AW53=2,AR53,0)+IF(AW54=2,AR54,0)+IF(AW55=2,AR55,0)+IF(AW56=2,AR56,0)+IF(AW57=2,AR57,0)+IF(AW58=2,AR58,0)+IF(AW59=2,AR59,0)+IF(AW60=2,AR60,0)+IF(AW61=2,AR61,0)+IF(AW62=2,AR62,0)+IF(AW63=2,AR63,0)+IF(AW64=2,AR64,0)+IF(AW65=2,AR65,0)+IF(AW66=2,AR66,0)+IF(AW67=2,AR67,0)+IF(AW68=2,AR68,0)+IF(AW69=2,AR69,0)+IF(AW70=2,AR70,0)+IF(AW71=2,AR71,0)</f>
        <v>#VALUE!</v>
      </c>
      <c r="BA53" s="98" t="e">
        <f>IF(AW52=2,AS52,0)+IF(AW53=2,AS53,0)+IF(AW54=2,AS54,0)+IF(AW55=2,AS55,0)+IF(AW56=2,AS56,0)+IF(AW57=2,AS57,0)+IF(AW58=2,AS58,0)+IF(AW59=2,AS59,0)+IF(AW60=2,AS60,0)+IF(AW61=2,AS61,0)+IF(AW62=2,AS62,0)+IF(AW63=2,AS63,0)+IF(AW64=2,AS64,0)+IF(AW65=2,AS65,0)+IF(AW66=2,AS66,0)+IF(AW67=2,AS67,0)+IF(AW68=2,AS68,0)+IF(AW69=2,AS69,0)+IF(AW70=2,AS70,0)+IF(AW71=2,AS71,0)</f>
        <v>#VALUE!</v>
      </c>
      <c r="BB53" s="98" t="e">
        <f>IF(AW52=2,O52,IF(AW53=2,O53,IF(AW54=2,O54,IF(AW55=2,O55,IF(AW56=2,O56,IF(AW57=2,O57,IF(AW58=2,O58,BC53)))))))</f>
        <v>#VALUE!</v>
      </c>
      <c r="BC53" s="98" t="e">
        <f>IF(AW59=2,O59,IF(AW60=2,O60,IF(AW61=2,O61,IF(AW62=2,O62,IF(AW63=2,O63,IF(AW64=2,O64,IF(AW65=2,O65,BD53)))))))</f>
        <v>#VALUE!</v>
      </c>
      <c r="BD53" s="98" t="e">
        <f>IF(AW66=2,O66,IF(AW67=2,O67,IF(AW68=2,O68,IF(AW69=2,O69,IF(AW70=2,O70,IF(AW71=2,O71,""))))))</f>
        <v>#VALUE!</v>
      </c>
      <c r="BE53" s="98" t="e">
        <f>IF(AW52=2,P52,0)+IF(AW53=2,P53,0)+IF(AW54=2,P54,0)+IF(AW55=2,P55,0)+IF(AW56=2,P56,0)+IF(AW57=2,P57,0)+IF(AW58=2,P58,0)+IF(AW59=2,P59,0)+IF(AW60=2,P60,0)+IF(AW61=2,P61,0)+IF(AW62=2,P62,0)+IF(AW63=2,P63,0)+IF(AW64=2,P64,0)+IF(AW65=2,P65,0)+IF(AW66=2,P66,0)+IF(AW67=2,P67,0)+IF(AW68=2,P68,0)+IF(AW69=2,P69,0)+IF(AW70=2,P70,0)+IF(AW71=2,P71,0)</f>
        <v>#VALUE!</v>
      </c>
      <c r="BF53" s="98" t="e">
        <f>IF(AW52=2,R52,0)+IF(AW53=2,R53,0)+IF(AW54=2,R54,0)+IF(AW55=2,R55,0)+IF(AW56=2,R56,0)+IF(AW57=2,R57,0)+IF(AW58=2,R58,0)+IF(AW59=2,R59,0)+IF(AW60=2,R60,0)+IF(AW61=2,R61,0)+IF(AW62=2,R62,0)+IF(AW63=2,R63,0)+IF(AW64=2,R64,0)+IF(AW65=2,R65,0)+IF(AW66=2,R66,0)+IF(AW67=2,R67,0)+IF(AW68=2,R68,0)+IF(AW69=2,R69,0)+IF(AW70=2,R70,0)+IF(AW71=2,R71,0)</f>
        <v>#VALUE!</v>
      </c>
      <c r="BG53" s="98" t="e">
        <f>IF(AW52=2,T52,0)+IF(AW53=2,T53,0)+IF(AW54=2,T54,0)+IF(AW55=2,T55,0)+IF(AW56=2,T56,0)+IF(AW57=2,T57,0)+IF(AW58=2,T58,0)+IF(AW59=2,T59,0)+IF(AW60=2,T60,0)+IF(AW61=2,T61,0)+IF(AW62=2,T62,0)+IF(AW63=2,T63,0)+IF(AW64=2,T64,0)+IF(AW65=2,T65,0)+IF(AW66=2,T66,0)+IF(AW67=2,T67,0)+IF(AW68=2,T68,0)+IF(AW69=2,T69,0)+IF(AW70=2,T70,0)+IF(AW71=2,T71,0)</f>
        <v>#VALUE!</v>
      </c>
      <c r="BH53" s="98" t="e">
        <f>IF(AW52=2,W52,0)+IF(AW53=2,W53,0)+IF(AW54=2,W54,0)+IF(AW55=2,W55,0)+IF(AW56=2,W56,0)+IF(AW57=2,W57,0)+IF(AW58=2,W58,0)+IF(AW59=2,W59,0)+IF(AW60=2,W60,0)+IF(AW61=2,W61,0)+IF(AW62=2,W62,0)+IF(AW63=2,W63,0)+IF(AW64=2,W64,0)+IF(AW65=2,W65,0)+IF(AW66=2,W66,0)+IF(AW67=2,W67,0)+IF(AW68=2,W68,0)+IF(AW69=2,W69,0)+IF(AW70=2,W70,0)+IF(AW71=2,W71,0)</f>
        <v>#VALUE!</v>
      </c>
      <c r="BI53" s="98" t="e">
        <f>IF(AW52=2,Z52,0)+IF(AW53=2,Z53,0)+IF(AW54=2,Z54,0)+IF(AW55=2,Z55,0)+IF(AW56=2,Z56,0)+IF(AW57=2,Z57,0)+IF(AW58=2,Z58,0)+IF(AW59=2,Z59,0)+IF(AW60=2,Z60,0)+IF(AW61=2,Z61,0)+IF(AW62=2,Z62,0)+IF(AW63=2,Z63,0)+IF(AW64=2,Z64,0)+IF(AW65=2,Z65,0)+IF(AW66=2,Z66,0)+IF(AW67=2,Z67,0)+IF(AW68=2,Z68,0)+IF(AW69=2,Z69,0)+IF(AW70=2,Z70,0)+IF(AW71=2,Z71,0)</f>
        <v>#VALUE!</v>
      </c>
      <c r="BJ53" s="98" t="e">
        <f>IF(AW52=2,AD52,0)+IF(AW53=2,AD53,0)+IF(AW54=2,AD54,0)+IF(AW55=2,AD55,0)+IF(AW56=2,AD56,0)+IF(AW57=2,AD57,0)+IF(AW58=2,AD58,0)+IF(AW59=2,AD59,0)+IF(AW60=2,AD60,0)+IF(AW61=2,AD61,0)+IF(AW62=2,AD62,0)+IF(AW63=2,AD63,0)+IF(AW64=2,AD64,0)+IF(AW65=2,AD65,0)+IF(AW66=2,AD66,0)+IF(AW67=2,AD67,0)+IF(AW68=2,AD68,0)+IF(AW69=2,AD69,0)+IF(AW70=2,AD70,0)+IF(AW71=2,AD71,0)</f>
        <v>#VALUE!</v>
      </c>
      <c r="BK53" s="98" t="e">
        <f>IF(AW52=2,AI52,0)+IF(AW53=2,AI53,0)+IF(AW54=2,AI54,0)+IF(AW55=2,AI55,0)+IF(AW56=2,AI56,0)+IF(AW57=2,AI57,0)+IF(AW58=2,AI58,0)+IF(AW59=2,AI59,0)+IF(AW60=2,AI60,0)+IF(AW61=2,AI61,0)+IF(AW62=2,AI62,0)+IF(AW63=2,AI63,0)+IF(AW64=2,AI64,0)+IF(AW65=2,AI65,0)+IF(AW66=2,AI66,0)+IF(AW67=2,AI67,0)+IF(AW68=2,AI68,0)+IF(AW69=2,AI69,0)+IF(AW70=2,AI70,0)+IF(AW71=2,AI71,0)</f>
        <v>#VALUE!</v>
      </c>
      <c r="BL53" s="99" t="e">
        <f>IF(AW52=2,AN52,0)+IF(AW53=2,AN53,0)+IF(AW54=2,AN54,0)+IF(AW55=2,AN55,0)+IF(AW56=2,AN56,0)+IF(AW57=2,AN57,0)+IF(AW58=2,AN58,0)+IF(AW59=2,AN59,0)+IF(AW60=2,AN60,0)+IF(AW61=2,AN61,0)+IF(AW62=2,AN62,0)+IF(AW63=2,AN63,0)+IF(AW64=2,AN64,0)+IF(AW65=2,AN65,0)+IF(AW66=2,AN66,0)+IF(AW67=2,AN67,0)+IF(AW68=2,AN68,0)+IF(AW69=2,AN69,0)+IF(AW70=2,AN70,0)+IF(AW71=2,AN71,0)</f>
        <v>#VALUE!</v>
      </c>
      <c r="BM53" s="98" t="str">
        <f>[2]DB!CX53</f>
        <v>Chelsea</v>
      </c>
      <c r="BN53" s="98">
        <f>IF(BM53=O10,P10,0)+IF(BM53=O11,P11,0)+IF(BM53=O12,P12,0)+IF(BM53=O13,P13,0)+IF(BM53=O14,P14,0)+IF(BM53=O15,P15,0)+IF(BM53=O16,P16,0)+IF(BM53=O17,P17,0)+IF(BM53=O18,P18,0)+IF(BM53=O19,P19,0)+IF(BM53=O20,P20,0)+IF(BM53=O21,P21,0)+IF(BM53=O22,P22,0)+IF(BM53=O23,P23,0)+IF(BM53=O24,P24,0)+IF(BM53=O25,P25,0)+IF(BM53=O26,P26,0)+IF(BM53=O27,P27,0)+IF(BM53=O28,P28,0)+IF(BM53=O29,P29,0)+IF(BM53=O31,P31,0)+IF(BM53=O32,P32,0)+IF(BM53=O33,P33,0)+IF(BM53=O34,P34,0)+IF(BM53=O35,P35,0)+IF(BM53=O36,P36,0)+IF(BM53=O37,P37,0)+IF(BM53=O38,P38,0)+IF(BM53=O39,P39,0)+IF(BM53=O40,P40,0)+BO53</f>
        <v>7</v>
      </c>
      <c r="BO53" s="98">
        <f>IF(BM53=O41,P41,0)+IF(BM53=O42,P42,0)+IF(BM53=O43,P43,0)+IF(BM53=O44,P44,0)+IF(BM53=O45,P45,0)+IF(BM53=O46,P46,0)+IF(BM53=O47,P47,0)+IF(BM53=O48,P48,0)+IF(BM53=O49,P49,0)+IF(BM53=O50,P50,0)+IF(BM53=O52,P52,0)+IF(BM53=O53,P53,0)+IF(BM53=O54,P54,0)+IF(BM53=O55,P55,0)+IF(BM53=O56,P56,0)+IF(BM53=O57,P57,0)+IF(BM53=O58,P58,0)+IF(BM53=O59,P59,0)+IF(BM53=O60,P60,0)+IF(BM53=O61,P61,0)+IF(BM53=O62,P62,0)+IF(BM53=O63,P63,0)+IF(BM53=O64,P64,0)+IF(BM53=O65,P65,0)+IF(BM53=O66,P66,0)+IF(BM53=O67,P67,0)+IF(BM53=O68,P68,0)+IF(BM53=O69,P69,0)+IF(BM53=O70,P70,0)+IF(BM53=O71,P71,0)</f>
        <v>0</v>
      </c>
      <c r="BP53" s="98">
        <f>[2]DB!DF53</f>
        <v>0</v>
      </c>
      <c r="BQ53" s="98">
        <f>IF(BM53=O10,R10,0)+IF(BM53=O11,R11,0)+IF(BM53=O12,R12,0)+IF(BM53=O13,R13,0)+IF(BM53=O14,R14,0)+IF(BM53=O15,R15,0)+IF(BM53=O16,R16,0)+IF(BM53=O17,R17,0)+IF(BM53=O18,R18,0)+IF(BM53=O19,R19,0)+IF(BM53=O20,R20,0)+IF(BM53=O21,R21,0)+IF(BM53=O22,R22,0)+IF(BM53=O23,R23,0)+IF(BM53=O24,R24,0)+IF(BM53=O25,R25,0)+IF(BM53=O26,R26,0)+IF(BM53=O27,R27,0)+IF(BM53=O28,R28,0)+IF(BM53=O29,R29,0)+IF(BM53=O31,R31,0)+IF(BM53=O32,R32,0)+IF(BM53=O33,R33,0)+IF(BM53=O34,R34,0)+IF(BM53=O35,R35,0)+IF(BM53=O36,R36,0)+IF(BM53=O37,R37,0)+IF(BM53=O38,R38,0)+IF(BM53=O39,R39,0)+IF(BM53=O40,R40,0)+BR53</f>
        <v>0</v>
      </c>
      <c r="BR53" s="98">
        <f>IF(BM53=O41,R41,0)+IF(BM53=O42,R42,0)+IF(BM53=O43,R43,0)+IF(BM53=O44,R44,0)+IF(BM53=O45,R45,0)+IF(BM53=O46,R46,0)+IF(BM53=O47,R47,0)+IF(BM53=O48,R48,0)+IF(BM53=O49,R49,0)+IF(BM53=O50,R50,0)+IF(BM53=O52,R52,0)+IF(BM53=O53,R53,0)+IF(BM53=O54,R54,0)+IF(BM53=O55,R55,0)+IF(BM53=O56,R56,0)+IF(BM53=O57,R57,0)+IF(BM53=O58,R58,0)+IF(BM53=O59,R59,0)+IF(BM53=O60,R60,0)+IF(BM53=O61,R61,0)+IF(BM53=O62,R62,0)+IF(BM53=O63,R63,0)+IF(BM53=O64,R64,0)+IF(BM53=O65,R65,0)+IF(BM53=O66,R66,0)+IF(BM53=O67,R67,0)+IF(BM53=O68,R68,0)+IF(BM53=O69,R69,0)+IF(BM53=O70,R70,0)+IF(BM53=O71,R71,0)</f>
        <v>0</v>
      </c>
      <c r="BS53" s="98">
        <v>0</v>
      </c>
      <c r="BT53" s="98">
        <f>IF(BM53=O10,T10,0)+IF(BM53=O11,T11,0)+IF(BM53=O12,T12,0)+IF(BM53=O13,T13,0)+IF(BM53=O14,T14,0)+IF(BM53=O15,T15,0)+IF(BM53=O16,T16,0)+IF(BM53=O17,T17,0)+IF(BM53=O18,T18,0)+IF(BM53=O19,T19,0)+IF(BM53=O20,T20,0)+IF(BM53=O21,T21,0)+IF(BM53=O22,T22,0)+IF(BM53=O23,T23,0)+IF(BM53=O24,T24,0)+IF(BM53=O25,T25,0)+IF(BM53=O26,T26,0)+IF(BM53=O27,T27,0)+IF(BM53=O28,T28,0)+IF(BM53=O29,T29,0)+IF(BM53=O31,T31,0)+IF(BM53=O32,T32,0)+IF(BM53=O33,T33,0)+IF(BM53=O34,T34,0)+IF(BM53=O35,T35,0)+IF(BM53=O36,T36,0)+IF(BM53=O37,T37,0)+IF(BM53=O38,T38,0)+IF(BM53=O39,T39,0)+IF(BM53=O40,T40,0)+BU53</f>
        <v>0</v>
      </c>
      <c r="BU53" s="98">
        <f>IF(BM53=O41,T41,0)+IF(BM53=O42,T42,0)+IF(BM53=O43,T43,0)+IF(BM53=O44,T44,0)+IF(BM53=O45,T45,0)+IF(BM53=O46,T46,0)+IF(BM53=O47,T47,0)+IF(BM53=O48,T48,0)+IF(BM53=O49,T49,0)+IF(BM53=O50,T50,0)+IF(BM53=O52,T52,0)+IF(BM53=O53,T53,0)+IF(BM53=O54,T54,0)+IF(BM53=O55,T55,0)+IF(BM53=O56,T56,0)+IF(BM53=O57,T57,0)+IF(BM53=O58,T58,0)+IF(BM53=O59,T59,0)+IF(BM53=O60,T60,0)+IF(BM53=O61,T61,0)+IF(BM53=O62,T62,0)+IF(BM53=O63,T63,0)+IF(BM53=O64,T64,0)+IF(BM53=O65,T65,0)+IF(BM53=O66,T66,0)+IF(BM53=O67,T67,0)+IF(BM53=O68,T68,0)+IF(BM53=O69,T69,0)+IF(BM53=O70,T70,0)+IF(BM53=O71,T71,0)</f>
        <v>0</v>
      </c>
      <c r="BV53" s="98">
        <f>[2]DB!DJ53</f>
        <v>0</v>
      </c>
      <c r="BW53" s="98" t="e">
        <f>IF(AND(BQ53=0,BT53=0),IF(BM53=O10,AY10,0)+IF(BM53=O11,AY11,0)+IF(BM53=O12,AY12,0)+IF(BM53=O13,AY13,0)+IF(BM53=O14,AY14,0)+IF(BM53=O15,AY15,0)+IF(BM53=O16,AY16,0)+IF(BM53=O17,AY17,0)+IF(BM53=O18,AY18,0)+IF(BM53=O19,AY19,0)+IF(BM53=O20,AY20,0)+IF(BM53=O21,AY21,0)+IF(BM53=O22,AY22,0)+IF(BM53=O23,AY23,0)+IF(BM53=O24,AY24,0)+IF(BM53=O25,AY25,0)+IF(BM53=O26,AY26,0)+IF(BM53=O27,AY27,0)+IF(BM53=O28,AY28,0)+IF(BM53=O29,AY29,0)+IF(BM53=O31,AY31,0)+IF(BM53=O32,AY32,0)+IF(BM53=O33,AY33,0)+IF(BM53=O34,AY34,0)+IF(BM53=O35,AY35,0)+IF(BM53=O36,AY36,0)+IF(BM53=O37,AY37,0)+IF(BM53=O38,AY38,0)+IF(BM53=O39,AY39,0)+IF(BM53=O40,AY40,0)+BX53,0)</f>
        <v>#VALUE!</v>
      </c>
      <c r="BX53" s="98">
        <f>IF(BM53=O41,AY41,0)+IF(BM53=O42,AY42,0)+IF(BM53=O43,AY43,0)+IF(BM53=O44,AY44,0)+IF(BM53=O45,AY45,0)+IF(BM53=O46,AY46,0)+IF(BM53=O47,AY47,0)+IF(BM53=O48,AY48,0)+IF(BM53=O49,AY49,0)+IF(BM53=O50,AY50,0)+IF(BM53=O52,AY52,0)+IF(BM53=O53,AY53,0)+IF(BM53=O54,AY54,0)+IF(BM53=O55,AY55,0)+IF(BM53=O56,AY56,0)+IF(BM53=O57,AY57,0)+IF(BM53=O58,AY58,0)+IF(BM53=O59,AY59,0)+IF(BM53=O60,AY60,0)+IF(BM53=O61,AY61,0)+IF(BM53=O62,AY62,0)+IF(BM53=O63,AY63,0)+IF(BM53=O64,AY64,0)+IF(BM53=O65,AY65,0)+IF(BM53=O66,AY66,0)+IF(BM53=O67,AY67,0)+IF(BM53=O68,AY68,0)+IF(BM53=O69,AY69,0)+IF(BM53=O70,AY70,0)+IF(BM53=O71,AY71,0)</f>
        <v>0</v>
      </c>
      <c r="BY53" s="98">
        <f>[2]DB!DL53</f>
        <v>0</v>
      </c>
      <c r="BZ53" s="98" t="e">
        <f t="shared" si="25"/>
        <v>#VALUE!</v>
      </c>
      <c r="CA53" s="98">
        <f>[2]DB!DN53</f>
        <v>0</v>
      </c>
      <c r="CB53" s="98" t="e">
        <f t="shared" si="26"/>
        <v>#VALUE!</v>
      </c>
      <c r="CC53" s="98">
        <f>[2]DB!DP53</f>
        <v>1</v>
      </c>
      <c r="CD53" s="98" t="e">
        <f t="shared" si="27"/>
        <v>#VALUE!</v>
      </c>
      <c r="CE53" s="98">
        <f>[2]DB!DR53</f>
        <v>0</v>
      </c>
      <c r="CF53" s="98" t="e">
        <f t="shared" si="28"/>
        <v>#VALUE!</v>
      </c>
      <c r="CG53" s="98">
        <f>[2]DB!DT53</f>
        <v>0</v>
      </c>
      <c r="CH53" s="98" t="e">
        <f t="shared" si="29"/>
        <v>#VALUE!</v>
      </c>
      <c r="CI53" s="98">
        <f>[2]DB!DV53</f>
        <v>4</v>
      </c>
      <c r="CJ53" s="98" t="e">
        <f t="shared" si="17"/>
        <v>#VALUE!</v>
      </c>
      <c r="CK53" s="98" t="e">
        <f t="shared" si="18"/>
        <v>#VALUE!</v>
      </c>
      <c r="CL53" s="98" t="e">
        <f>RANK(CJ53,CJ10:CJ69,0)</f>
        <v>#VALUE!</v>
      </c>
      <c r="CM53" s="98" t="e">
        <f>IF(AND(CL53=CL10,CK53&lt;CK10),1,0)+IF(AND(CL53=CL11,CK53&lt;CK11),1,0)+IF(AND(CL53=CL12,CK53&lt;CK12),1,0)+IF(AND(CL53=CL13,CK53&lt;CK13),1,0)+IF(AND(CL53=CL14,CK53&lt;CK14),1,0)+IF(AND(CL53=CL15,CK53&lt;CK15),1,0)+IF(AND(CL53=CL16,CK53&lt;CK16),1,0)+IF(AND(CL53=CL17,CK53&lt;CK17),1,0)+IF(AND(CL53=CL18,CK53&lt;CK18),1,0)+IF(AND(CL53=CL19,CK53&lt;CK19),1,0)+IF(AND(CL53=CL20,CK53&lt;CK20),1,0)+IF(AND(CL53=CL21,CK53&lt;CK21),1,0)+IF(AND(CL53=CL22,CK53&lt;CK22),1,0)+IF(AND(CL53=CL23,CK53&lt;CK23),1,0)+IF(AND(CL53=CL24,CK53&lt;CK24),1,0)+IF(AND(CL53=CL25,CK53&lt;CK25),1,0)+IF(AND(CL53=CL26,CK53&lt;CK26),1,0)+IF(AND(CL53=CL27,CK53&lt;CK27),1,0)+IF(AND(CL53=CL28,CK53&lt;CK28),1,0)+IF(AND(CL53=CL29,CK53&lt;CK29),1,0)+CN53+CO53</f>
        <v>#VALUE!</v>
      </c>
      <c r="CN53" s="98" t="e">
        <f>IF(AND(CL53=CL30,CK53&lt;CK30),1,0)+IF(AND(CL53=CL31,CK53&lt;CK31),1,0)+IF(AND(CL53=CL32,CK53&lt;CK32),1,0)+IF(AND(CL53=CL33,CK53&lt;CK33),1,0)+IF(AND(CL53=CL34,CK53&lt;CK34),1,0)+IF(AND(CL53=CL35,CK53&lt;CK35),1,0)+IF(AND(CL53=CL36,CK53&lt;CK36),1,0)+IF(AND(CL53=CL37,CK53&lt;CK37),1,0)+IF(AND(CL53=CL38,CK53&lt;CK38),1,0)+IF(AND(CL53=CL39,CK53&lt;CK39),1,0)+IF(AND(CL53=CL40,CK53&lt;CK40),1,0)+IF(AND(CL53=CL41,CK53&lt;CK41),1,0)+IF(AND(CL53=CL42,CK53&lt;CK42),1,0)+IF(AND(CL53=CL43,CK53&lt;CK43),1,0)+IF(AND(CL53=CL44,CK53&lt;CK44),1,0)+IF(AND(CL53=CL45,CK53&lt;CK45),1,0)+IF(AND(CL53=CL46,CK53&lt;CK46),1,0)+IF(AND(CL53=CL47,CK53&lt;CK47),1,0)+IF(AND(CL53=CL48,CK53&lt;CK48),1,0)+IF(AND(CL53=CL49,CK53&lt;CK49),1,0)</f>
        <v>#VALUE!</v>
      </c>
      <c r="CO53" s="98" t="e">
        <f>IF(AND(CL53=CL50,CK53&lt;CK50),1,0)+IF(AND(CL53=CL51,CK53&lt;CK51),1,0)+IF(AND(CL53=CL52,CK53&lt;CK52),1,0)+IF(AND(CL53=CL53,CK53&lt;CK53),1,0)+IF(AND(CL53=CL54,CK53&lt;CK54),1,0)+IF(AND(CL53=CL55,CK53&lt;CK55),1,0)+IF(AND(CL53=CL56,CK53&lt;CK56),1,0)+IF(AND(CL53=CL57,CK53&lt;CK57),1,0)+IF(AND(CL53=CL58,CK53&lt;CK58),1,0)+IF(AND(CL53=CL59,CK53&lt;CK59),1,0)+IF(AND(CL53=CL60,CK53&lt;CK60),1,0)+IF(AND(CL53=CL61,CK53&lt;CK61),1,0)+IF(AND(CL53=CL62,CK53&lt;CK62),1,0)+IF(AND(CL53=CL63,CK53&lt;CK63),1,0)+IF(AND(CL53=CL64,CK53&lt;CK64),1,0)+IF(AND(CL53=CL65,CK53&lt;CK65),1,0)+IF(AND(CL53=CL66,CK53&lt;CK66),1,0)+IF(AND(CL53=CL67,CK53&lt;CK67),1,0)+IF(AND(CL53=CL68,CK53&lt;CK68),1,0)+IF(AND(CL53=CL69,CK53&lt;CK69),1,0)</f>
        <v>#VALUE!</v>
      </c>
      <c r="CP53" s="98">
        <f>[2]DB!CV53</f>
        <v>42</v>
      </c>
      <c r="CQ53" s="98" t="e">
        <f t="shared" si="30"/>
        <v>#VALUE!</v>
      </c>
      <c r="CR53" s="98" t="e">
        <f t="shared" si="19"/>
        <v>#VALUE!</v>
      </c>
      <c r="CS53" s="98" t="e">
        <f>IF(AND(CQ53=CQ10,BN53&gt;BN10),1,0)+IF(AND(CQ53=CQ11,BN53&gt;BN11),1,0)+IF(AND(CQ53=CQ12,BN53&gt;BN12),1,0)+IF(AND(CQ53=CQ13,BN53&gt;BN13),1,0)+IF(AND(CQ53=CQ14,BN53&gt;BN14),1,0)+IF(AND(CQ53=CQ15,BN53&gt;BN15),1,0)+IF(AND(CQ53=CQ16,BN53&gt;BN16),1,0)+IF(AND(CQ53=CQ17,BN53&gt;BN17),1,0)+IF(AND(CQ53=CQ18,BN53&gt;BN18),1,0)+IF(AND(CQ53=CQ19,BN53&gt;BN19),1,0)+IF(AND(CQ53=CQ20,BN53&gt;BN20),1,0)+IF(AND(CQ53=CQ21,BN53&gt;BN21),1,0)+IF(AND(CQ53=CQ22,BN53&gt;BN22),1,0)+IF(AND(CQ53=CQ23,BN53&gt;BN23),1,0)+IF(AND(CQ53=CQ24,BN53&gt;BN24),1,0)+IF(AND(CQ53=CQ25,BN53&gt;BN25),1,0)+IF(AND(CQ53=CQ26,BN53&gt;BN26),1,0)+IF(AND(CQ53=CQ27,BN53&gt;BN27),1,0)+IF(AND(CQ53=CQ28,BN53&gt;BN28),1,0)+IF(AND(CQ53=CQ29,BN53&gt;BN29),1,0)+CT53+CU53</f>
        <v>#VALUE!</v>
      </c>
      <c r="CT53" s="98" t="e">
        <f>IF(AND(CQ53=CQ30,BN53&gt;BN30),1,0)+IF(AND(CQ53=CQ31,BN53&gt;BN31),1,0)+IF(AND(CQ53=CQ32,BN53&gt;BN32),1,0)+IF(AND(CQ53=CQ33,BN53&gt;BN33),1,0)+IF(AND(CQ53=CQ34,BN53&gt;BN34),1,0)+IF(AND(CQ53=CQ35,BN53&gt;BN35),1,0)+IF(AND(CQ53=CQ36,BN53&gt;BN36),1,0)+IF(AND(CQ53=CQ37,BN53&gt;BN37),1,0)+IF(AND(CQ53=CQ38,BN53&gt;BN38),1,0)+IF(AND(CQ53=CQ39,BN53&gt;BN39),1,0)+IF(AND(CQ53=CQ40,BN53&gt;BN40),1,0)+IF(AND(CQ53=CQ41,BN53&gt;BN41),1,0)+IF(AND(CQ53=CQ42,BN53&gt;BN42),1,0)+IF(AND(CQ53=CQ43,BN53&gt;BN43),1,0)+IF(AND(CQ53=CQ44,BN53&gt;BN44),1,0)+IF(AND(CQ53=CQ45,BN53&gt;BN45),1,0)+IF(AND(CQ53=CQ46,BN53&gt;BN46),1,0)+IF(AND(CQ53=CQ47,BN53&gt;BN47),1,0)+IF(AND(CQ53=CQ48,BN53&gt;BN48),1,0)+IF(AND(CQ53=CQ49,BN53&gt;BN49),1,0)</f>
        <v>#VALUE!</v>
      </c>
      <c r="CU53" s="99" t="e">
        <f>IF(AND(CQ53=CQ50,BN53&gt;BN50),1,0)+IF(AND(CQ53=CQ51,BN53&gt;BN51),1,0)+IF(AND(CQ53=CQ52,BN53&gt;BN52),1,0)+IF(AND(CQ53=CQ53,BN53&gt;BN53),1,0)+IF(AND(CQ53=CQ54,BN53&gt;BN54),1,0)+IF(AND(CQ53=CQ55,BN53&gt;BN55),1,0)+IF(AND(CQ53=CQ56,BN53&gt;BN56),1,0)+IF(AND(CQ53=CQ57,BN53&gt;BN57),1,0)+IF(AND(CQ53=CQ58,BN53&gt;BN58),1,0)+IF(AND(CQ53=CQ59,BN53&gt;BN59),1,0)+IF(AND(CQ53=CQ60,BN53&gt;BN60),1,0)+IF(AND(CQ53=CQ61,BN53&gt;BN61),1,0)+IF(AND(CQ53=CQ62,BN53&gt;BN62),1,0)+IF(AND(CQ53=CQ63,BN53&gt;BN63),1,0)+IF(AND(CQ53=CQ64,BN53&gt;BN64),1,0)+IF(AND(CQ53=CQ65,BN53&gt;BN65),1,0)+IF(AND(CQ53=CQ66,BN53&gt;BN66),1,0)+IF(AND(CQ53=CQ67,BN53&gt;BN67),1,0)+IF(AND(CQ53=CQ68,BN53&gt;BN68),1,0)+IF(AND(CQ53=CQ69,BN53&gt;BN69),1,0)</f>
        <v>#VALUE!</v>
      </c>
      <c r="CV53" s="100" t="e">
        <f>IF(CR10=44,CQ10,0)+IF(CR11=44,CQ11,0)+IF(CR12=44,CQ12,0)+IF(CR13=44,CQ13,0)+IF(CR14=44,CQ14,0)+IF(CR15=44,CQ15,0)+IF(CR16=44,CQ16,0)+IF(CR17=44,CQ17,0)+IF(CR18=44,CQ18,0)+IF(CR19=44,CQ19,0)+IF(CR20=44,CQ20,0)+IF(CR21=44,CQ21,0)+IF(CR22=44,CQ22,0)+IF(CR23=44,CQ23,0)+IF(CR24=44,CQ24,0)+IF(CR25=44,CQ25,0)+IF(CR26=44,CQ26,0)+IF(CR27=44,CQ27,0)+IF(CR28=44,CQ28,0)+IF(CR29=44,CQ29,0)+IF(CR30=44,CQ30,0)+IF(CR31=44,CQ31,0)+IF(CR32=44,CQ32,0)+IF(CR33=44,CQ33,0)+IF(CR34=44,CQ34,0)+IF(CR35=44,CQ35,0)+IF(CR36=44,CQ36,0)+IF(CR37=44,CQ37,0)+IF(CR38=44,CQ38,0)+IF(CR39=44,CQ39,0)+CW53</f>
        <v>#VALUE!</v>
      </c>
      <c r="CW53" s="98" t="e">
        <f>IF(CR40=44,CQ40,0)+IF(CR41=44,CQ41,0)+IF(CR42=44,CQ42,0)+IF(CR43=44,CQ43,0)+IF(CR44=44,CQ44,0)+IF(CR45=44,CQ45,0)+IF(CR46=44,CQ46,0)+IF(CR47=44,CQ47,0)+IF(CR48=44,CQ48,0)+IF(CR49=44,CQ49,0)+IF(CR50=44,CQ50,0)+IF(CR51=44,CQ51,0)+IF(CR52=44,CQ52,0)+IF(CR53=44,CQ53,0)+IF(CR54=44,CQ54,0)+IF(CR55=44,CQ55,0)+IF(CR56=44,CQ56,0)+IF(CR57=44,CQ57,0)+IF(CR58=44,CQ58,0)+IF(CR59=44,CQ59,0)+IF(CR60=44,CQ60,0)+IF(CR61=44,CQ61,0)+IF(CR62=44,CQ62,0)+IF(CR63=44,CQ63,0)+IF(CR64=44,CQ64,0)+IF(CR65=44,CQ65,0)+IF(CR66=44,CQ66,0)+IF(CR67=44,CQ67,0)+IF(CR68=44,CQ68,0)+IF(CR69=44,CQ69,0)</f>
        <v>#VALUE!</v>
      </c>
      <c r="CX53" s="98" t="e">
        <f>IF(CR10=44,BM10,IF(CR11=44,BM11,IF(CR12=44,BM12,IF(CR13=44,BM13,IF(CR14=44,BM14,IF(CR15=44,BM15,IF(CR16=44,BM16,IF(CR17=44,BM17,CY53))))))))</f>
        <v>#VALUE!</v>
      </c>
      <c r="CY53" s="98" t="e">
        <f>IF(CR18=44,BM18,IF(CR19=44,BM19,IF(CR20=44,BM20,IF(CR21=44,BM21,IF(CR22=44,BM22,IF(CR23=44,BM23,IF(CR24=44,BM24,IF(CR25=44,BM25,CZ53))))))))</f>
        <v>#VALUE!</v>
      </c>
      <c r="CZ53" s="98" t="e">
        <f>IF(CR26=44,BM26,IF(CR27=44,BM27,IF(CR28=44,BM28,IF(CR29=44,BM29,IF(CR30=44,BM30,IF(CR31=44,BM31,IF(CR32=44,BM32,IF(CR33=44,BM33,DA53))))))))</f>
        <v>#VALUE!</v>
      </c>
      <c r="DA53" s="98" t="e">
        <f>IF(CR34=44,BM34,IF(CR35=44,BM35,IF(CR36=44,BM36,IF(CR37=44,BM37,IF(CR38=44,BM38,IF(CR39=44,BM39,IF(CR40=44,BM40,IF(CR41=44,BM41,DB53))))))))</f>
        <v>#VALUE!</v>
      </c>
      <c r="DB53" s="98" t="e">
        <f>IF(CR42=44,BM42,IF(CR43=44,BM43,IF(CR44=44,BM44,IF(CR45=44,BM45,IF(CR46=44,BM46,IF(CR47=44,BM47,IF(CR48=44,BM48,IF(CR49=44,BM49,DC53))))))))</f>
        <v>#VALUE!</v>
      </c>
      <c r="DC53" s="98" t="e">
        <f>IF(CR50=44,BM50,IF(CR51=44,BM51,IF(CR52=44,BM52,IF(CR53=44,BM53,IF(CR54=44,BM54,IF(CR55=44,BM55,IF(CR56=44,BM56,IF(CR57=44,BM57,DD53))))))))</f>
        <v>#VALUE!</v>
      </c>
      <c r="DD53" s="98" t="e">
        <f>IF(CR58=44,BM58,IF(CR59=44,BM59,IF(CR60=44,BM60,IF(CR61=44,BM61,IF(CR62=44,BM62,IF(CR63=44,BM63,IF(CR64=44,BM64,IF(CR65=44,BM65,DE53))))))))</f>
        <v>#VALUE!</v>
      </c>
      <c r="DE53" s="98" t="e">
        <f>IF(CR66=44,BM66,IF(CR67=44,BM67,IF(CR68=44,BM68,BM69)))</f>
        <v>#VALUE!</v>
      </c>
      <c r="DF53" s="98" t="e">
        <f>IF(CR10=44,BQ10,0)+IF(CR11=44,BQ11,0)+IF(CR12=44,BQ12,0)+IF(CR13=44,BQ13,0)+IF(CR14=44,BQ14,0)+IF(CR15=44,BQ15,0)+IF(CR16=44,BQ16,0)+IF(CR17=44,BQ17,0)+IF(CR18=44,BQ18,0)+IF(CR19=44,BQ19,0)+IF(CR20=44,BQ20,0)+IF(CR21=44,BQ21,0)+IF(CR22=44,BQ22,0)+IF(CR23=44,BQ23,0)+IF(CR24=44,BQ24,0)+IF(CR25=44,BQ25,0)+IF(CR26=44,BQ26,0)+IF(CR27=44,BQ27,0)+IF(CR28=44,BQ28,0)+IF(CR29=44,BQ29,0)+IF(CR30=44,BQ30,0)+IF(CR31=44,BQ31,0)+IF(CR32=44,BQ32,0)+IF(CR33=44,BQ33,0)+IF(CR34=44,BQ34,0)+IF(CR35=44,BQ35,0)+IF(CR36=44,BQ36,0)+IF(CR37=44,BQ37,0)+IF(CR38=44,BQ38,0)+IF(CR39=44,BQ39,0)+DG53</f>
        <v>#VALUE!</v>
      </c>
      <c r="DG53" s="98" t="e">
        <f>IF(CR40=44,BQ40,0)+IF(CR41=44,BQ41,0)+IF(CR42=44,BQ42,0)+IF(CR43=44,BQ43,0)+IF(CR44=44,BQ44,0)+IF(CR45=44,BQ45,0)+IF(CR46=44,BQ46,0)+IF(CR47=44,BQ47,0)+IF(CR48=44,BQ48,0)+IF(CR49=44,BQ49,0)+IF(CR50=44,BQ50,0)+IF(CR51=44,BQ51,0)+IF(CR52=44,BQ52,0)+IF(CR53=44,BQ53,0)+IF(CR54=44,BQ54,0)+IF(CR55=44,BQ55,0)+IF(CR56=44,BQ56,0)+IF(CR57=44,BQ57,0)+IF(CR58=44,BQ58,0)+IF(CR59=44,BQ59,0)+IF(CR60=44,BQ60,0)+IF(CR61=44,BQ61,0)+IF(CR62=44,BQ62,0)+IF(CR63=44,BQ63,0)+IF(CR64=44,BQ64,0)+IF(CR65=44,BQ65,0)+IF(CR66=44,BQ66,0)+IF(CR67=44,BQ67,0)+IF(CR68=44,BQ68,0)+IF(CR69=44,BQ69,0)</f>
        <v>#VALUE!</v>
      </c>
      <c r="DH53" s="98" t="e">
        <f>IF(CR10=44,BT10,0)+IF(CR11=44,BT11,0)+IF(CR12=44,BT12,0)+IF(CR13=44,BT13,0)+IF(CR14=44,BT14,0)+IF(CR15=44,BT15,0)+IF(CR16=44,BT16,0)+IF(CR17=44,BT17,0)+IF(CR18=44,BT18,0)+IF(CR19=44,BT19,0)+IF(CR20=44,BT20,0)+IF(CR21=44,BT21,0)+IF(CR22=44,BT22,0)+IF(CR23=44,BT23,0)+IF(CR24=44,BT24,0)+IF(CR25=44,BT25,0)+IF(CR26=44,BT26,0)+IF(CR27=44,BT27,0)+IF(CR28=44,BT28,0)+IF(CR29=44,BT29,0)+IF(CR30=44,BT30,0)+IF(CR31=44,BT31,0)+IF(CR32=44,BT32,0)+IF(CR33=44,BT33,0)+IF(CR34=44,BT34,0)+IF(CR35=44,BT35,0)+IF(CR36=44,BT36,0)+IF(CR37=44,BT37,0)+IF(CR38=44,BT38,0)+IF(CR39=44,BT39,0)+DI53</f>
        <v>#VALUE!</v>
      </c>
      <c r="DI53" s="98" t="e">
        <f>IF(CR40=44,BT40,0)+IF(CR41=44,BT41,0)+IF(CR42=44,BT42,0)+IF(CR43=44,BT43,0)+IF(CR44=44,BT44,0)+IF(CR45=44,BT45,0)+IF(CR46=44,BT46,0)+IF(CR47=44,BT47,0)+IF(CR48=44,BT48,0)+IF(CR49=44,BT49,0)+IF(CR50=44,BT50,0)+IF(CR51=44,BT51,0)+IF(CR52=44,BT52,0)+IF(CR53=44,BT53,0)+IF(CR54=44,BT54,0)+IF(CR55=44,BT55,0)+IF(CR56=44,BT56,0)+IF(CR57=44,BT57,0)+IF(CR58=44,BT58,0)+IF(CR59=44,BT59,0)+IF(CR60=44,BT60,0)+IF(CR61=44,BT61,0)+IF(CR62=44,BT62,0)+IF(CR63=44,BT63,0)+IF(CR64=44,BT64,0)+IF(CR65=44,BT65,0)+IF(CR66=44,BT66,0)+IF(CR67=44,BT67,0)+IF(CR68=44,BT68,0)+IF(CR69=44,BT69,0)</f>
        <v>#VALUE!</v>
      </c>
      <c r="DJ53" s="98" t="e">
        <f>IF(CR10=44,BW10,0)+IF(CR11=44,BW11,0)+IF(CR12=44,BW12,0)+IF(CR13=44,BW13,0)+IF(CR14=44,BW14,0)+IF(CR15=44,BW15,0)+IF(CR16=44,BW16,0)+IF(CR17=44,BW17,0)+IF(CR18=44,BW18,0)+IF(CR19=44,BW19,0)+IF(CR20=44,BW20,0)+IF(CR21=44,BW21,0)+IF(CR22=44,BW22,0)+IF(CR23=44,BW23,0)+IF(CR24=44,BW24,0)+IF(CR25=44,BW25,0)+IF(CR26=44,BW26,0)+IF(CR27=44,BW27,0)+IF(CR28=44,BW28,0)+IF(CR29=44,BW29,0)+IF(CR30=44,BW30,0)+IF(CR31=44,BW31,0)+IF(CR32=44,BW32,0)+IF(CR33=44,BW33,0)+IF(CR34=44,BW34,0)+IF(CR35=44,BW35,0)+IF(CR36=44,BW36,0)+IF(CR37=44,BW37,0)+IF(CR38=44,BW38,0)+IF(CR39=44,BW39,0)+DK53</f>
        <v>#VALUE!</v>
      </c>
      <c r="DK53" s="98" t="e">
        <f>IF(CR40=44,BW40,0)+IF(CR41=44,BW41,0)+IF(CR42=44,BW42,0)+IF(CR43=44,BW43,0)+IF(CR44=44,BW44,0)+IF(CR45=44,BW45,0)+IF(CR46=44,BW46,0)+IF(CR47=44,BW47,0)+IF(CR48=44,BW48,0)+IF(CR49=44,BW49,0)+IF(CR50=44,BW50,0)+IF(CR51=44,BW51,0)+IF(CR52=44,BW52,0)+IF(CR53=44,BW53,0)+IF(CR54=44,BW54,0)+IF(CR55=44,BW55,0)+IF(CR56=44,BW56,0)+IF(CR57=44,BW57,0)+IF(CR58=44,BW58,0)+IF(CR59=44,BW59,0)+IF(CR60=44,BW60,0)+IF(CR61=44,BW61,0)+IF(CR62=44,BW62,0)+IF(CR63=44,BW63,0)+IF(CR64=44,BW64,0)+IF(CR65=44,BW65,0)+IF(CR66=44,BW66,0)+IF(CR67=44,BW67,0)+IF(CR68=44,BW68,0)+IF(CR69=44,BW69,0)</f>
        <v>#VALUE!</v>
      </c>
      <c r="DL53" s="98" t="e">
        <f>IF(CR10=44,BZ10,0)+IF(CR11=44,BZ11,0)+IF(CR12=44,BZ12,0)+IF(CR13=44,BZ13,0)+IF(CR14=44,BZ14,0)+IF(CR15=44,BZ15,0)+IF(CR16=44,BZ16,0)+IF(CR17=44,BZ17,0)+IF(CR18=44,BZ18,0)+IF(CR19=44,BZ19,0)+IF(CR20=44,BZ20,0)+IF(CR21=44,BZ21,0)+IF(CR22=44,BZ22,0)+IF(CR23=44,BZ23,0)+IF(CR24=44,BZ24,0)+IF(CR25=44,BZ25,0)+IF(CR26=44,BZ26,0)+IF(CR27=44,BZ27,0)+IF(CR28=44,BZ28,0)+IF(CR29=44,BZ29,0)+IF(CR30=44,BZ30,0)+IF(CR31=44,BZ31,0)+IF(CR32=44,BZ32,0)+IF(CR33=44,BZ33,0)+IF(CR34=44,BZ34,0)+IF(CR35=44,BZ35,0)+IF(CR36=44,BZ36,0)+IF(CR37=44,BZ37,0)+IF(CR38=44,BZ38,0)+IF(CR39=44,BZ39,0)+DM53</f>
        <v>#VALUE!</v>
      </c>
      <c r="DM53" s="98" t="e">
        <f>IF(CR40=44,BZ40,0)+IF(CR41=44,BZ41,0)+IF(CR42=44,BZ42,0)+IF(CR43=44,BZ43,0)+IF(CR44=44,BZ44,0)+IF(CR45=44,BZ45,0)+IF(CR46=44,BZ46,0)+IF(CR47=44,BZ47,0)+IF(CR48=44,BZ48,0)+IF(CR49=44,BZ49,0)+IF(CR50=44,BZ50,0)+IF(CR51=44,BZ51,0)+IF(CR52=44,BZ52,0)+IF(CR53=44,BZ53,0)+IF(CR54=44,BZ54,0)+IF(CR55=44,BZ55,0)+IF(CR56=44,BZ56,0)+IF(CR57=44,BZ57,0)+IF(CR58=44,BZ58,0)+IF(CR59=44,BZ59,0)+IF(CR60=44,BZ60,0)+IF(CR61=44,BZ61,0)+IF(CR62=44,BZ62,0)+IF(CR63=44,BZ63,0)+IF(CR64=44,BZ64,0)+IF(CR65=44,BZ65,0)+IF(CR66=44,BZ66,0)+IF(CR67=44,BZ67,0)+IF(CR68=44,BZ68,0)+IF(CR69=44,BZ69,0)</f>
        <v>#VALUE!</v>
      </c>
      <c r="DN53" s="98" t="e">
        <f>IF(CR10=44,CB10,0)+IF(CR11=44,CB11,0)+IF(CR12=44,CB12,0)+IF(CR13=44,CB13,0)+IF(CR14=44,CB14,0)+IF(CR15=44,CB15,0)+IF(CR16=44,CB16,0)+IF(CR17=44,CB17,0)+IF(CR18=44,CB18,0)+IF(CR19=44,CB19,0)+IF(CR20=44,CB20,0)+IF(CR21=44,CB21,0)+IF(CR22=44,CB22,0)+IF(CR23=44,CB23,0)+IF(CR24=44,CB24,0)+IF(CR25=44,CB25,0)+IF(CR26=44,CB26,0)+IF(CR27=44,CB27,0)+IF(CR28=44,CB28,0)+IF(CR29=44,CB29,0)+IF(CR30=44,CB30,0)+IF(CR31=44,CB31,0)+IF(CR32=44,CB32,0)+IF(CR33=44,CB33,0)+IF(CR34=44,CB34,0)+IF(CR35=44,CB35,0)+IF(CR36=44,CB36,0)+IF(CR37=44,CB37,0)+IF(CR38=44,CB38,0)+IF(CR39=44,CB39,0)+DO53</f>
        <v>#VALUE!</v>
      </c>
      <c r="DO53" s="98" t="e">
        <f>IF(CR40=44,CB40,0)+IF(CR41=44,CB41,0)+IF(CR42=44,CB42,0)+IF(CR43=44,CB43,0)+IF(CR44=44,CB44,0)+IF(CR45=44,CB45,0)+IF(CR46=44,CB46,0)+IF(CR47=44,CB47,0)+IF(CR48=44,CB48,0)+IF(CR49=44,CB49,0)+IF(CR50=44,CB50,0)+IF(CR51=44,CB51,0)+IF(CR52=44,CB52,0)+IF(CR53=44,CB53,0)+IF(CR54=44,CB54,0)+IF(CR55=44,CB55,0)+IF(CR56=44,CB56,0)+IF(CR57=44,CB57,0)+IF(CR58=44,CB58,0)+IF(CR59=44,CB59,0)+IF(CR60=44,CB60,0)+IF(CR61=44,CB61,0)+IF(CR62=44,CB62,0)+IF(CR63=44,CB63,0)+IF(CR64=44,CB64,0)+IF(CR65=44,CB65,0)+IF(CR66=44,CB66,0)+IF(CR67=44,CB67,0)+IF(CR68=44,CB68,0)+IF(CR69=44,CB69,0)</f>
        <v>#VALUE!</v>
      </c>
      <c r="DP53" s="98" t="e">
        <f>IF(CR10=44,CD10,0)+IF(CR11=44,CD11,0)+IF(CR12=44,CD12,0)+IF(CR13=44,CD13,0)+IF(CR14=44,CD14,0)+IF(CR15=44,CD15,0)+IF(CR16=44,CD16,0)+IF(CR17=44,CD17,0)+IF(CR18=44,CD18,0)+IF(CR19=44,CD19,0)+IF(CR20=44,CD20,0)+IF(CR21=44,CD21,0)+IF(CR22=44,CD22,0)+IF(CR23=44,CD23,0)+IF(CR24=44,CD24,0)+IF(CR25=44,CD25,0)+IF(CR26=44,CD26,0)+IF(CR27=44,CD27,0)+IF(CR28=44,CD28,0)+IF(CR29=44,CD29,0)+IF(CR30=44,CD30,0)+IF(CR31=44,CD31,0)+IF(CR32=44,CD32,0)+IF(CR33=44,CD33,0)+IF(CR34=44,CD34,0)+IF(CR35=44,CD35,0)+IF(CR36=44,CD36,0)+IF(CR37=44,CD37,0)+IF(CR38=44,CD38,0)+IF(CR39=44,CD39,0)+DQ53</f>
        <v>#VALUE!</v>
      </c>
      <c r="DQ53" s="98" t="e">
        <f>IF(CR40=44,CD40,0)+IF(CR41=44,CD41,0)+IF(CR42=44,CD42,0)+IF(CR43=44,CD43,0)+IF(CR44=44,CD44,0)+IF(CR45=44,CD45,0)+IF(CR46=44,CD46,0)+IF(CR47=44,CD47,0)+IF(CR48=44,CD48,0)+IF(CR49=44,CD49,0)+IF(CR50=44,CD50,0)+IF(CR51=44,CD51,0)+IF(CR52=44,CD52,0)+IF(CR53=44,CD53,0)+IF(CR54=44,CD54,0)+IF(CR55=44,CD55,0)+IF(CR56=44,CD56,0)+IF(CR57=44,CD57,0)+IF(CR58=44,CD58,0)+IF(CR59=44,CD59,0)+IF(CR60=44,CD60,0)+IF(CR61=44,CD61,0)+IF(CR62=44,CD62,0)+IF(CR63=44,CD63,0)+IF(CR64=44,CD64,0)+IF(CR65=44,CD65,0)+IF(CR66=44,CD66,0)+IF(CR67=44,CD67,0)+IF(CR68=44,CD68,0)+IF(CR69=44,CD69,0)</f>
        <v>#VALUE!</v>
      </c>
      <c r="DR53" s="98" t="e">
        <f>IF(CR10=44,CF10,0)+IF(CR11=44,CF11,0)+IF(CR12=44,CF12,0)+IF(CR13=44,CF13,0)+IF(CR14=44,CF14,0)+IF(CR15=44,CF15,0)+IF(CR16=44,CF16,0)+IF(CR17=44,CF17,0)+IF(CR18=44,CF18,0)+IF(CR19=44,CF19,0)+IF(CR20=44,CF20,0)+IF(CR21=44,CF21,0)+IF(CR22=44,CF22,0)+IF(CR23=44,CF23,0)+IF(CR24=44,CF24,0)+IF(CR25=44,CF25,0)+IF(CR26=44,CF26,0)+IF(CR27=44,CF27,0)+IF(CR28=44,CF28,0)+IF(CR29=44,CF29,0)+IF(CR30=44,CF30,0)+IF(CR31=44,CF31,0)+IF(CR32=44,CF32,0)+IF(CR33=44,CF33,0)+IF(CR34=44,CF34,0)+IF(CR35=44,CF35,0)+IF(CR36=44,CF36,0)+IF(CR37=44,CF37,0)+IF(CR38=44,CF38,0)+IF(CR39=44,CF39,0)+DS53</f>
        <v>#VALUE!</v>
      </c>
      <c r="DS53" s="98" t="e">
        <f>IF(CR40=44,CF40,0)+IF(CR41=44,CF41,0)+IF(CR42=44,CF42,0)+IF(CR43=44,CF43,0)+IF(CR44=44,CF44,0)+IF(CR45=44,CF45,0)+IF(CR46=44,CF46,0)+IF(CR47=44,CF47,0)+IF(CR48=44,CF48,0)+IF(CR49=44,CF49,0)+IF(CR50=44,CF50,0)+IF(CR51=44,CF51,0)+IF(CR52=44,CF52,0)+IF(CR53=44,CF53,0)+IF(CR54=44,CF54,0)+IF(CR55=44,CF55,0)+IF(CR56=44,CF56,0)+IF(CR57=44,CF57,0)+IF(CR58=44,CF58,0)+IF(CR59=44,CF59,0)+IF(CR60=44,CF60,0)+IF(CR61=44,CF61,0)+IF(CR62=44,CF62,0)+IF(CR63=44,CF63,0)+IF(CR64=44,CF64,0)+IF(CR65=44,CF65,0)+IF(CR66=44,CF66,0)+IF(CR67=44,CF67,0)+IF(CR68=44,CF68,0)+IF(CR69=44,CF69,0)</f>
        <v>#VALUE!</v>
      </c>
      <c r="DT53" s="98" t="e">
        <f>IF(CR10=44,CH10,0)+IF(CR11=44,CH11,0)+IF(CR12=44,CH12,0)+IF(CR13=44,CH13,0)+IF(CR14=44,CH14,0)+IF(CR15=44,CH15,0)+IF(CR16=44,CH16,0)+IF(CR17=44,CH17,0)+IF(CR18=44,CH18,0)+IF(CR19=44,CH19,0)+IF(CR20=44,CH20,0)+IF(CR21=44,CH21,0)+IF(CR22=44,CH22,0)+IF(CR23=44,CH23,0)+IF(CR24=44,CH24,0)+IF(CR25=44,CH25,0)+IF(CR26=44,CH26,0)+IF(CR27=44,CH27,0)+IF(CR28=44,CH28,0)+IF(CR29=44,CH29,0)+IF(CR30=44,CH30,0)+IF(CR31=44,CH31,0)+IF(CR32=44,CH32,0)+IF(CR33=44,CH33,0)+IF(CR34=44,CH34,0)+IF(CR35=44,CH35,0)+IF(CR36=44,CH36,0)+IF(CR37=44,CH37,0)+IF(CR38=44,CH38,0)+IF(CR39=44,CH39,0)+DU53</f>
        <v>#VALUE!</v>
      </c>
      <c r="DU53" s="98" t="e">
        <f>IF(CR40=44,CH40,0)+IF(CR41=44,CH41,0)+IF(CR42=44,CH42,0)+IF(CR43=44,CH43,0)+IF(CR44=44,CH44,0)+IF(CR45=44,CH45,0)+IF(CR46=44,CH46,0)+IF(CR47=44,CH47,0)+IF(CR48=44,CH48,0)+IF(CR49=44,CH49,0)+IF(CR50=44,CH50,0)+IF(CR51=44,CH51,0)+IF(CR52=44,CH52,0)+IF(CR53=44,CH53,0)+IF(CR54=44,CH54,0)+IF(CR55=44,CH55,0)+IF(CR56=44,CH56,0)+IF(CR57=44,CH57,0)+IF(CR58=44,CH58,0)+IF(CR59=44,CH59,0)+IF(CR60=44,CH60,0)+IF(CR61=44,CH61,0)+IF(CR62=44,CH62,0)+IF(CR63=44,CH63,0)+IF(CR64=44,CH64,0)+IF(CR65=44,CH65,0)+IF(CR66=44,CH66,0)+IF(CR67=44,CH67,0)+IF(CR68=44,CH68,0)+IF(CR69=44,CH69,0)</f>
        <v>#VALUE!</v>
      </c>
      <c r="DV53" s="98" t="e">
        <f>IF(CR10=44,CJ10,0)+IF(CR11=44,CJ11,0)+IF(CR12=44,CJ12,0)+IF(CR13=44,CJ13,0)+IF(CR14=44,CJ14,0)+IF(CR15=44,CJ15,0)+IF(CR16=44,CJ16,0)+IF(CR17=44,CJ17,0)+IF(CR18=44,CJ18,0)+IF(CR19=44,CJ19,0)+IF(CR20=44,CJ20,0)+IF(CR21=44,CJ21,0)+IF(CR22=44,CJ22,0)+IF(CR23=44,CJ23,0)+IF(CR24=44,CJ24,0)+IF(CR25=44,CJ25,0)+IF(CR26=44,CJ26,0)+IF(CR27=44,CJ27,0)+IF(CR28=44,CJ28,0)+IF(CR29=44,CJ29,0)+IF(CR30=44,CJ30,0)+IF(CR31=44,CJ31,0)+IF(CR32=44,CJ32,0)+IF(CR33=44,CJ33,0)+IF(CR34=44,CJ34,0)+IF(CR35=44,CJ35,0)+IF(CR36=44,CJ36,0)+IF(CR37=44,CJ37,0)+IF(CR38=44,CJ38,0)+IF(CR39=44,CJ39,0)+DW53</f>
        <v>#VALUE!</v>
      </c>
      <c r="DW53" s="99" t="e">
        <f>IF(CR40=44,CJ40,0)+IF(CR41=44,CJ41,0)+IF(CR42=44,CJ42,0)+IF(CR43=44,CJ43,0)+IF(CR44=44,CJ44,0)+IF(CR45=44,CJ45,0)+IF(CR46=44,CJ46,0)+IF(CR47=44,CJ47,0)+IF(CR48=44,CJ48,0)+IF(CR49=44,CJ49,0)+IF(CR50=44,CJ50,0)+IF(CR51=44,CJ51,0)+IF(CR52=44,CJ52,0)+IF(CR53=44,CJ53,0)+IF(CR54=44,CJ54,0)+IF(CR55=44,CJ55,0)+IF(CR56=44,CJ56,0)+IF(CR57=44,CJ57,0)+IF(CR58=44,CJ58,0)+IF(CR59=44,CJ59,0)+IF(CR60=44,CJ60,0)+IF(CR61=44,CJ61,0)+IF(CR62=44,CJ62,0)+IF(CR63=44,CJ63,0)+IF(CR64=44,CJ64,0)+IF(CR65=44,CJ65,0)+IF(CR66=44,CJ66,0)+IF(CR67=44,CJ67,0)+IF(CR68=44,CJ68,0)+IF(CR69=44,CJ69,0)</f>
        <v>#VALUE!</v>
      </c>
    </row>
    <row r="54" spans="1:127">
      <c r="A54" s="97" t="str">
        <f>[2]DB!A54</f>
        <v>brula</v>
      </c>
      <c r="B54" s="1">
        <f>[2]DB!B54</f>
        <v>6</v>
      </c>
      <c r="C54" s="1">
        <f>[2]DB!D54</f>
        <v>0</v>
      </c>
      <c r="D54" s="1">
        <f>IF(OR(Rækker!H52="Disket",I54&gt;5,C54=1),1,0)</f>
        <v>0</v>
      </c>
      <c r="E54" s="1">
        <f>[2]DB!F54</f>
        <v>0</v>
      </c>
      <c r="F54" s="1">
        <f>IF(OR(Rækker!H52="Udmeldt",E54=1),1,0)</f>
        <v>0</v>
      </c>
      <c r="G54" s="1">
        <f>[2]DB!I54</f>
        <v>0</v>
      </c>
      <c r="H54" s="1">
        <f>IF(Rækker!H52="MR",1,0)</f>
        <v>0</v>
      </c>
      <c r="I54" s="1">
        <f t="shared" si="10"/>
        <v>0</v>
      </c>
      <c r="J54" s="1">
        <f>[2]DB!L54</f>
        <v>0</v>
      </c>
      <c r="K54" s="1">
        <f>IF(Rækker!H52="Res",1,0)</f>
        <v>0</v>
      </c>
      <c r="L54" s="1">
        <f t="shared" si="11"/>
        <v>0</v>
      </c>
      <c r="M54" s="1">
        <f t="shared" si="31"/>
        <v>0</v>
      </c>
      <c r="N54" s="100">
        <f>[2]DB!AZ54</f>
        <v>3</v>
      </c>
      <c r="O54" s="98" t="str">
        <f>[2]DB!BB54</f>
        <v>Galway</v>
      </c>
      <c r="P54" s="1">
        <f>IF(O54=A52,B52,0)+IF(O54=A53,B53,0)+IF(O54=A54,B54,0)+IF(O54=A55,B55,0)+IF(O54=A56,B56,0)+IF(O54=A57,B57,0)+IF(O54=A58,B58,0)+IF(O54=A59,B59,0)+IF(O54=A60,B60,0)+IF(O54=A61,B61,0)+IF(O54=A62,B62,0)+IF(O54=A63,B63,0)+IF(O54=A64,B64,0)+IF(O54=A65,B65,0)+IF(O54=A66,B66,0)+IF(O54=A67,B67,0)+IF(O54=A68,B68,0)+IF(O54=A69,B69,0)+IF(O54=A70,B70,0)+IF(O54=A71,B71,0)</f>
        <v>19</v>
      </c>
      <c r="Q54" s="1">
        <f>[2]DB!BF54</f>
        <v>0</v>
      </c>
      <c r="R54" s="1">
        <f>IF(O54=A52,D52,0)+IF(O54=A53,D53,0)+IF(O54=A54,D54,0)+IF(O54=A55,D55,0)+IF(O54=A56,D56,0)+IF(O54=A57,D57,0)+IF(O54=A58,D58,0)+IF(O54=A59,D59,0)+IF(O54=A60,D60,0)+IF(O54=A61,D61,0)+IF(O54=A62,D62,0)+IF(O54=A63,D63,0)+IF(O54=A64,D64,0)+IF(O54=A65,D65,0)+IF(O54=A66,D66,0)+IF(O54=A67,D67,0)+IF(O54=A68,D68,0)+IF(O54=A69,D69,0)+IF(O54=A70,D70,0)+IF(O54=A71,D71,0)</f>
        <v>0</v>
      </c>
      <c r="S54" s="1">
        <f>[2]DB!BG54</f>
        <v>0</v>
      </c>
      <c r="T54" s="1">
        <f>IF(O54=A52,F52,0)+IF(O54=A53,F53,0)+IF(O54=A54,F54,0)+IF(O54=A55,F55,0)+IF(O54=A56,F56,0)+IF(O54=A57,F57,0)+IF(O54=A58,F58,0)+IF(O54=A59,F59,0)+IF(O54=A60,F60,0)+IF(O54=A61,F61,0)+IF(O54=A62,F62,0)+IF(O54=A63,F63,0)+IF(O54=A64,F64,0)+IF(O54=A65,F65,0)+IF(O54=A66,F66,0)+IF(O54=A67,F67,0)+IF(O54=A68,F68,0)+IF(O54=A69,F69,0)+IF(O54=A70,F70,0)+IF(O54=A71,F71,0)</f>
        <v>0</v>
      </c>
      <c r="U54" s="1">
        <f>IF(O54=A52,G52,0)+IF(O54=A53,G53,0)+IF(O54=A54,G54,0)+IF(O54=A55,G55,0)+IF(O54=A56,G56,0)+IF(O54=A57,G57,0)+IF(O54=A58,G58,0)+IF(O54=A59,G59,0)+IF(O54=A60,G60,0)+IF(O54=A61,G61,0)+IF(O54=A62,G62,0)+IF(O54=A63,G63,0)+IF(O54=A64,G64,0)+IF(O54=A65,G65,0)+IF(O54=A66,G66,0)+IF(O54=A67,G67,0)+IF(O54=A68,G68,0)+IF(O54=A69,G69,0)+IF(O54=A70,G70,0)+IF(O54=A71,G71,0)</f>
        <v>0</v>
      </c>
      <c r="V54" s="1">
        <f>IF(O54=A52,H52,0)+IF(O54=A53,H53,0)+IF(O54=A54,H54,0)+IF(O54=A55,H55,0)+IF(O54=A56,H56,0)+IF(O54=A57,H57,0)+IF(O54=A58,H58,0)+IF(O54=A59,H59,0)+IF(O54=A60,H60,0)+IF(O54=A61,H61,0)+IF(O54=A62,H62,0)+IF(O54=A63,H63,0)+IF(O54=A64,H64,0)+IF(O54=A65,H65,0)+IF(O54=A66,H66,0)+IF(O54=A67,H67,0)+IF(O54=A68,H68,0)+IF(O54=A69,H69,0)+IF(O54=A70,H70,0)+IF(O54=A71,H71,0)</f>
        <v>0</v>
      </c>
      <c r="W54" s="1">
        <f t="shared" si="12"/>
        <v>0</v>
      </c>
      <c r="X54" s="1">
        <f>IF(O54=A52,J52,0)+IF(O54=A53,J53,0)+IF(O54=A54,J54,0)+IF(O54=A55,J55,0)+IF(O54=A56,J56,0)+IF(O54=A57,J57,0)+IF(O54=A58,J58,0)+IF(O54=A59,J59,0)+IF(O54=A60,J60,0)+IF(O54=A61,J61,0)+IF(O54=A62,J62,0)+IF(O54=A63,J63,0)+IF(O54=A64,J64,0)+IF(O54=A65,J65,0)+IF(O54=A66,J66,0)+IF(O54=A67,J67,0)+IF(O54=A68,J68,0)+IF(O54=A69,J69,0)+IF(O54=A70,J70,0)+IF(O54=A71,J71,0)</f>
        <v>0</v>
      </c>
      <c r="Y54" s="1">
        <f>IF(O54=A52,K52,0)+IF(O54=A53,K53,0)+IF(O54=A54,K54,0)+IF(O54=A55,K55,0)+IF(O54=A56,K56,0)+IF(O54=A57,K57,0)+IF(O54=A58,K58,0)+IF(O54=A59,K59,0)+IF(O54=A60,K60,0)+IF(O54=A61,K61,0)+IF(O54=A62,K62,0)+IF(O54=A63,K63,0)+IF(O54=A64,K64,0)+IF(O54=A65,K65,0)+IF(O54=A66,K66,0)+IF(O54=A67,K67,0)+IF(O54=A68,K68,0)+IF(O54=A69,K69,0)+IF(O54=A70,K70,0)+IF(O54=A71,K71,0)</f>
        <v>0</v>
      </c>
      <c r="Z54" s="1">
        <f t="shared" si="13"/>
        <v>0</v>
      </c>
      <c r="AA54" s="1">
        <f>[2]DB!BJ54</f>
        <v>72</v>
      </c>
      <c r="AB54" s="1">
        <f>RANK(AA54,AA52:AA71,0)</f>
        <v>5</v>
      </c>
      <c r="AC54" s="1" t="str">
        <f>'3. Division'!J23</f>
        <v/>
      </c>
      <c r="AD54" s="1" t="e">
        <f t="shared" si="32"/>
        <v>#VALUE!</v>
      </c>
      <c r="AE54" s="1" t="e">
        <f>RANK(AD54,AD52:AD71,0)</f>
        <v>#VALUE!</v>
      </c>
      <c r="AF54" s="1">
        <f>[2]DB!BK54</f>
        <v>27</v>
      </c>
      <c r="AG54" s="1">
        <f>RANK(AF54,AF52:AF71,0)</f>
        <v>3</v>
      </c>
      <c r="AH54" s="1" t="str">
        <f>'3. Division'!J29</f>
        <v/>
      </c>
      <c r="AI54" s="1" t="e">
        <f t="shared" si="33"/>
        <v>#VALUE!</v>
      </c>
      <c r="AJ54" s="1" t="e">
        <f>RANK(AI54,AI52:AI71,0)</f>
        <v>#VALUE!</v>
      </c>
      <c r="AK54" s="1">
        <f>[2]DB!BL54</f>
        <v>96</v>
      </c>
      <c r="AL54" s="1">
        <f>RANK(AK54,AK52:AK71,0)</f>
        <v>2</v>
      </c>
      <c r="AM54" s="1" t="str">
        <f>'3. Division'!J35</f>
        <v/>
      </c>
      <c r="AN54" s="1" t="e">
        <f t="shared" si="34"/>
        <v>#VALUE!</v>
      </c>
      <c r="AO54" s="1" t="e">
        <f>RANK(AN54,AN52:AN71,0)</f>
        <v>#VALUE!</v>
      </c>
      <c r="AP54" s="1">
        <f t="shared" si="35"/>
        <v>10</v>
      </c>
      <c r="AQ54" s="1" t="e">
        <f t="shared" si="36"/>
        <v>#VALUE!</v>
      </c>
      <c r="AR54" s="1">
        <f>[2]DB!BA54</f>
        <v>3</v>
      </c>
      <c r="AS54" s="1" t="e">
        <f>RANK(AQ54,AQ52:AQ71,1)+AT54</f>
        <v>#VALUE!</v>
      </c>
      <c r="AT54" s="1" t="e">
        <f>IF(AQ54=AQ52,IF(AD54=AD52,IF(AI54=AI52,IF(AN54=AN52,0,IF(AN54&lt;AN52,1,0)),IF(AI54&lt;AI52,1,0)),IF(AD54&lt;AD52,1,0)),0)+IF(AQ54=AQ53,IF(AD54=AD53,IF(AI54=AI53,IF(AN54=AN53,0,IF(AN54&lt;AN53,1,0)),IF(AI54&lt;AI53,1,0)),IF(AD54&lt;AD53,1,0)),0)+IF(AQ54=AQ54,IF(AD54=AD54,IF(AI54=AI54,IF(AN54=AN54,0,IF(AN54&lt;AN54,1,0)),IF(AI54&lt;AI54,1,0)),IF(AD54&lt;AD54,1,0)),0)+IF(AQ54=AQ55,IF(AD54=AD55,IF(AI54=AI55,IF(AN54=AN55,0,IF(AN54&lt;AN55,1,0)),IF(AI54&lt;AI55,1,0)),IF(AD54&lt;AD55,1,0)),0)+IF(AQ54=AQ56,IF(AD54=AD56,IF(AI54=AI56,IF(AN54=AN56,0,IF(AN54&lt;AN56,1,0)),IF(AI54&lt;AI56,1,0)),IF(AD54&lt;AD56,1,0)),0)+IF(AQ54=AQ57,IF(AD54=AD57,IF(AI54=AI57,IF(AN54=AN57,0,IF(AN54&lt;AN57,1,0)),IF(AI54&lt;AI57,1,0)),IF(AD54&lt;AD57,1,0)),0)+IF(AQ54=AQ58,IF(AD54=AD58,IF(AI54=AI58,IF(AN54=AN58,0,IF(AN54&lt;AN58,1,0)),IF(AI54&lt;AI58,1,0)),IF(AD54&lt;AD58,1,0)),0)+AU54+AV54</f>
        <v>#VALUE!</v>
      </c>
      <c r="AU54" s="1" t="e">
        <f>IF(AQ54=AQ59,IF(AD54=AD59,IF(AI54=AI59,IF(AN54=AN59,0,IF(AN54&lt;AN59,1,0)),IF(AI54&lt;AI59,1,0)),IF(AD54&lt;AD59,1,0)),0)+IF(AQ54=AQ60,IF(AD54=AD60,IF(AI54=AI60,IF(AN54=AN60,0,IF(AN54&lt;AN60,1,0)),IF(AI54&lt;AI60,1,0)),IF(AD54&lt;AD60,1,0)),0)+IF(AQ54=AQ61,IF(AD54=AD61,IF(AI54=AI61,IF(AN54=AN61,0,IF(AN54&lt;AN61,1,0)),IF(AI54&lt;AI61,1,0)),IF(AD54&lt;AD61,1,0)),0)+IF(AQ54=AQ62,IF(AD54=AD62,IF(AI54=AI62,IF(AN54=AN62,0,IF(AN54&lt;AN62,1,0)),IF(AI54&lt;AI62,1,0)),IF(AD54&lt;AD62,1,0)),0)+IF(AQ54=AQ63,IF(AD54=AD63,IF(AI54=AI63,IF(AN54=AN63,0,IF(AN54&lt;AN63,1,0)),IF(AI54&lt;AI63,1,0)),IF(AD54&lt;AD63,1,0)),0)+IF(AQ54=AQ64,IF(AD54=AD64,IF(AI54=AI64,IF(AN54=AN64,0,IF(AN54&lt;AN64,1,0)),IF(AI54&lt;AI64,1,0)),IF(AD54&lt;AD64,1,0)),0)+IF(AQ54=AQ65,IF(AD54=AD65,IF(AI54=AI65,IF(AN54=AN65,0,IF(AN54&lt;AN65,1,0)),IF(AI54&lt;AI65,1,0)),IF(AD54&lt;AD65,1,0)),0)</f>
        <v>#VALUE!</v>
      </c>
      <c r="AV54" s="1" t="e">
        <f>IF(AQ54=AQ66,IF(AD54=AD66,IF(AI54=AI66,IF(AN54=AN66,0,IF(AN54&lt;AN66,1,0)),IF(AI54&lt;AI66,1,0)),IF(AD54&lt;AD66,1,0)),0)+IF(AQ54=AQ67,IF(AD54=AD67,IF(AI54=AI67,IF(AN54=AN67,0,IF(AN54&lt;AN67,1,0)),IF(AI54&lt;AI67,1,0)),IF(AD54&lt;AD67,1,0)),0)+IF(AQ54=AQ68,IF(AD54=AD68,IF(AI54=AI68,IF(AN54=AN68,0,IF(AN54&lt;AN68,1,0)),IF(AI54&lt;AI68,1,0)),IF(AD54&lt;AD68,1,0)),0)+IF(AQ54=AQ69,IF(AD54=AD69,IF(AI54=AI69,IF(AN54=AN69,0,IF(AN54&lt;AN69,1,0)),IF(AI54&lt;AI69,1,0)),IF(AD54&lt;AD69,1,0)),0)+IF(AQ54=AQ70,IF(AD54=AD70,IF(AI54=AI70,IF(AN54=AN70,0,IF(AN54&lt;AN70,1,0)),IF(AI54&lt;AI70,1,0)),IF(AD54&lt;AD70,1,0)),0)+IF(AQ54=AQ71,IF(AD54=AD71,IF(AI54=AI71,IF(AN54=AN71,0,IF(AN54&lt;AN71,1,0)),IF(AI54&lt;AI71,1,0)),IF(AD54&lt;AD71,1,0)),0)</f>
        <v>#VALUE!</v>
      </c>
      <c r="AW54" s="1" t="e">
        <f>IF(AND(AS54=AS52,P54&gt;P52),1,0)+IF(AND(AS54=AS53,P54&gt;P53),1,0)+IF(AND(AS54=AS54,P54&gt;P54),1,0)+IF(AND(AS54=AS55,P54&gt;P55),1,0)+IF(AND(AS54=AS56,P54&gt;P56),1,0)+IF(AND(AS54=AS57,P54&gt;P57),1,0)+IF(AND(AS54=AS58,P54&gt;P58),1,0)+IF(AND(AS54=AS59,P54&gt;P59),1,0)+IF(AND(AS54=AS60,P54&gt;P60),1,0)+IF(AND(AS54=AS61,P54&gt;P61),1,0)+IF(AND(AS54=AS62,P54&gt;P62),1,0)+IF(AND(AS54=AS63,P54&gt;P63),1,0)+IF(AND(AS54=AS64,P54&gt;P64),1,0)+IF(AND(AS54=AS65,P54&gt;P65),1,0)+IF(AND(AS54=AS66,P54&gt;P66),1,0)+IF(AND(AS54=AS67,P54&gt;P67),1,0)+IF(AND(AS54=AS68,P54&gt;P68),1,0)+IF(AND(AS54=AS69,P54&gt;P69),1,0)+IF(AND(AS54=AS70,P54&gt;P70),1,0)+IF(AND(AS54=AS71,P54&gt;P71),1,0)+AS54</f>
        <v>#VALUE!</v>
      </c>
      <c r="AX54" s="1" t="e">
        <f t="shared" si="16"/>
        <v>#VALUE!</v>
      </c>
      <c r="AY54" s="1" t="e">
        <f>IF(OR(R54=1,T54=1),0,IF(RANK(AX54,AX10:AX71,0)=1,10,IF(RANK(AX54,AX10:AX71,0)=2,5,IF(RANK(AX54,AX10:AX71,0)=3,4,IF(RANK(AX54,AX10:AX71,0)=4,3,IF(RANK(AX54,AX10:AX71,0)=5,2,0))))))</f>
        <v>#VALUE!</v>
      </c>
      <c r="AZ54" s="100" t="e">
        <f>IF(AW52=3,AR52,0)+IF(AW53=3,AR53,0)+IF(AW54=3,AR54,0)+IF(AW55=3,AR55,0)+IF(AW56=3,AR56,0)+IF(AW57=3,AR57,0)+IF(AW58=3,AR58,0)+IF(AW59=3,AR59,0)+IF(AW60=3,AR60,0)+IF(AW61=3,AR61,0)+IF(AW62=3,AR62,0)+IF(AW63=3,AR63,0)+IF(AW64=3,AR64,0)+IF(AW65=3,AR65,0)+IF(AW66=3,AR66,0)+IF(AW67=3,AR67,0)+IF(AW68=3,AR68,0)+IF(AW69=3,AR69,0)+IF(AW70=3,AR70,0)+IF(AW71=3,AR71,0)</f>
        <v>#VALUE!</v>
      </c>
      <c r="BA54" s="98" t="e">
        <f>IF(AW52=3,AS52,0)+IF(AW53=3,AS53,0)+IF(AW54=3,AS54,0)+IF(AW55=3,AS55,0)+IF(AW56=3,AS56,0)+IF(AW57=3,AS57,0)+IF(AW58=3,AS58,0)+IF(AW59=3,AS59,0)+IF(AW60=3,AS60,0)+IF(AW61=3,AS61,0)+IF(AW62=3,AS62,0)+IF(AW63=3,AS63,0)+IF(AW64=3,AS64,0)+IF(AW65=3,AS65,0)+IF(AW66=3,AS66,0)+IF(AW67=3,AS67,0)+IF(AW68=3,AS68,0)+IF(AW69=3,AS69,0)+IF(AW70=3,AS70,0)+IF(AW71=3,AS71,0)</f>
        <v>#VALUE!</v>
      </c>
      <c r="BB54" s="98" t="e">
        <f>IF(AW52=3,O52,IF(AW53=3,O53,IF(AW54=3,O54,IF(AW55=3,O55,IF(AW56=3,O56,IF(AW57=3,O57,IF(AW58=3,O58,BC54)))))))</f>
        <v>#VALUE!</v>
      </c>
      <c r="BC54" s="98" t="e">
        <f>IF(AW59=3,O59,IF(AW60=3,O60,IF(AW61=3,O61,IF(AW62=3,O62,IF(AW63=3,O63,IF(AW64=3,O64,IF(AW65=3,O65,BD54)))))))</f>
        <v>#VALUE!</v>
      </c>
      <c r="BD54" s="98" t="e">
        <f>IF(AW66=3,O66,IF(AW67=3,O67,IF(AW68=3,O68,IF(AW69=3,O69,IF(AW70=3,O70,IF(AW71=3,O71,""))))))</f>
        <v>#VALUE!</v>
      </c>
      <c r="BE54" s="98" t="e">
        <f>IF(AW52=3,P52,0)+IF(AW53=3,P53,0)+IF(AW54=3,P54,0)+IF(AW55=3,P55,0)+IF(AW56=3,P56,0)+IF(AW57=3,P57,0)+IF(AW58=3,P58,0)+IF(AW59=3,P59,0)+IF(AW60=3,P60,0)+IF(AW61=3,P61,0)+IF(AW62=3,P62,0)+IF(AW63=3,P63,0)+IF(AW64=3,P64,0)+IF(AW65=3,P65,0)+IF(AW66=3,P66,0)+IF(AW67=3,P67,0)+IF(AW68=3,P68,0)+IF(AW69=3,P69,0)+IF(AW70=3,P70,0)+IF(AW71=3,P71,0)</f>
        <v>#VALUE!</v>
      </c>
      <c r="BF54" s="98" t="e">
        <f>IF(AW52=3,R52,0)+IF(AW53=3,R53,0)+IF(AW54=3,R54,0)+IF(AW55=3,R55,0)+IF(AW56=3,R56,0)+IF(AW57=3,R57,0)+IF(AW58=3,R58,0)+IF(AW59=3,R59,0)+IF(AW60=3,R60,0)+IF(AW61=3,R61,0)+IF(AW62=3,R62,0)+IF(AW63=3,R63,0)+IF(AW64=3,R64,0)+IF(AW65=3,R65,0)+IF(AW66=3,R66,0)+IF(AW67=3,R67,0)+IF(AW68=3,R68,0)+IF(AW69=3,R69,0)+IF(AW70=3,R70,0)+IF(AW71=3,R71,0)</f>
        <v>#VALUE!</v>
      </c>
      <c r="BG54" s="98" t="e">
        <f>IF(AW52=3,T52,0)+IF(AW53=3,T53,0)+IF(AW54=3,T54,0)+IF(AW55=3,T55,0)+IF(AW56=3,T56,0)+IF(AW57=3,T57,0)+IF(AW58=3,T58,0)+IF(AW59=3,T59,0)+IF(AW60=3,T60,0)+IF(AW61=3,T61,0)+IF(AW62=3,T62,0)+IF(AW63=3,T63,0)+IF(AW64=3,T64,0)+IF(AW65=3,T65,0)+IF(AW66=3,T66,0)+IF(AW67=3,T67,0)+IF(AW68=3,T68,0)+IF(AW69=3,T69,0)+IF(AW70=3,T70,0)+IF(AW71=3,T71,0)</f>
        <v>#VALUE!</v>
      </c>
      <c r="BH54" s="98" t="e">
        <f>IF(AW52=3,W52,0)+IF(AW53=3,W53,0)+IF(AW54=3,W54,0)+IF(AW55=3,W55,0)+IF(AW56=3,W56,0)+IF(AW57=3,W57,0)+IF(AW58=3,W58,0)+IF(AW59=3,W59,0)+IF(AW60=3,W60,0)+IF(AW61=3,W61,0)+IF(AW62=3,W62,0)+IF(AW63=3,W63,0)+IF(AW64=3,W64,0)+IF(AW65=3,W65,0)+IF(AW66=3,W66,0)+IF(AW67=3,W67,0)+IF(AW68=3,W68,0)+IF(AW69=3,W69,0)+IF(AW70=3,W70,0)+IF(AW71=3,W71,0)</f>
        <v>#VALUE!</v>
      </c>
      <c r="BI54" s="98" t="e">
        <f>IF(AW52=3,Z52,0)+IF(AW53=3,Z53,0)+IF(AW54=3,Z54,0)+IF(AW55=3,Z55,0)+IF(AW56=3,Z56,0)+IF(AW57=3,Z57,0)+IF(AW58=3,Z58,0)+IF(AW59=3,Z59,0)+IF(AW60=3,Z60,0)+IF(AW61=3,Z61,0)+IF(AW62=3,Z62,0)+IF(AW63=3,Z63,0)+IF(AW64=3,Z64,0)+IF(AW65=3,Z65,0)+IF(AW66=3,Z66,0)+IF(AW67=3,Z67,0)+IF(AW68=3,Z68,0)+IF(AW69=3,Z69,0)+IF(AW70=3,Z70,0)+IF(AW71=3,Z71,0)</f>
        <v>#VALUE!</v>
      </c>
      <c r="BJ54" s="98" t="e">
        <f>IF(AW52=3,AD52,0)+IF(AW53=3,AD53,0)+IF(AW54=3,AD54,0)+IF(AW55=3,AD55,0)+IF(AW56=3,AD56,0)+IF(AW57=3,AD57,0)+IF(AW58=3,AD58,0)+IF(AW59=3,AD59,0)+IF(AW60=3,AD60,0)+IF(AW61=3,AD61,0)+IF(AW62=3,AD62,0)+IF(AW63=3,AD63,0)+IF(AW64=3,AD64,0)+IF(AW65=3,AD65,0)+IF(AW66=3,AD66,0)+IF(AW67=3,AD67,0)+IF(AW68=3,AD68,0)+IF(AW69=3,AD69,0)+IF(AW70=3,AD70,0)+IF(AW71=3,AD71,0)</f>
        <v>#VALUE!</v>
      </c>
      <c r="BK54" s="98" t="e">
        <f>IF(AW52=3,AI52,0)+IF(AW53=3,AI53,0)+IF(AW54=3,AI54,0)+IF(AW55=3,AI55,0)+IF(AW56=3,AI56,0)+IF(AW57=3,AI57,0)+IF(AW58=3,AI58,0)+IF(AW59=3,AI59,0)+IF(AW60=3,AI60,0)+IF(AW61=3,AI61,0)+IF(AW62=3,AI62,0)+IF(AW63=3,AI63,0)+IF(AW64=3,AI64,0)+IF(AW65=3,AI65,0)+IF(AW66=3,AI66,0)+IF(AW67=3,AI67,0)+IF(AW68=3,AI68,0)+IF(AW69=3,AI69,0)+IF(AW70=3,AI70,0)+IF(AW71=3,AI71,0)</f>
        <v>#VALUE!</v>
      </c>
      <c r="BL54" s="99" t="e">
        <f>IF(AW52=3,AN52,0)+IF(AW53=3,AN53,0)+IF(AW54=3,AN54,0)+IF(AW55=3,AN55,0)+IF(AW56=3,AN56,0)+IF(AW57=3,AN57,0)+IF(AW58=3,AN58,0)+IF(AW59=3,AN59,0)+IF(AW60=3,AN60,0)+IF(AW61=3,AN61,0)+IF(AW62=3,AN62,0)+IF(AW63=3,AN63,0)+IF(AW64=3,AN64,0)+IF(AW65=3,AN65,0)+IF(AW66=3,AN66,0)+IF(AW67=3,AN67,0)+IF(AW68=3,AN68,0)+IF(AW69=3,AN69,0)+IF(AW70=3,AN70,0)+IF(AW71=3,AN71,0)</f>
        <v>#VALUE!</v>
      </c>
      <c r="BM54" s="98" t="str">
        <f>[2]DB!CX54</f>
        <v>Livpool</v>
      </c>
      <c r="BN54" s="98">
        <f>IF(BM54=O10,P10,0)+IF(BM54=O11,P11,0)+IF(BM54=O12,P12,0)+IF(BM54=O13,P13,0)+IF(BM54=O14,P14,0)+IF(BM54=O15,P15,0)+IF(BM54=O16,P16,0)+IF(BM54=O17,P17,0)+IF(BM54=O18,P18,0)+IF(BM54=O19,P19,0)+IF(BM54=O20,P20,0)+IF(BM54=O21,P21,0)+IF(BM54=O22,P22,0)+IF(BM54=O23,P23,0)+IF(BM54=O24,P24,0)+IF(BM54=O25,P25,0)+IF(BM54=O26,P26,0)+IF(BM54=O27,P27,0)+IF(BM54=O28,P28,0)+IF(BM54=O29,P29,0)+IF(BM54=O31,P31,0)+IF(BM54=O32,P32,0)+IF(BM54=O33,P33,0)+IF(BM54=O34,P34,0)+IF(BM54=O35,P35,0)+IF(BM54=O36,P36,0)+IF(BM54=O37,P37,0)+IF(BM54=O38,P38,0)+IF(BM54=O39,P39,0)+IF(BM54=O40,P40,0)+BO54</f>
        <v>32</v>
      </c>
      <c r="BO54" s="98">
        <f>IF(BM54=O41,P41,0)+IF(BM54=O42,P42,0)+IF(BM54=O43,P43,0)+IF(BM54=O44,P44,0)+IF(BM54=O45,P45,0)+IF(BM54=O46,P46,0)+IF(BM54=O47,P47,0)+IF(BM54=O48,P48,0)+IF(BM54=O49,P49,0)+IF(BM54=O50,P50,0)+IF(BM54=O52,P52,0)+IF(BM54=O53,P53,0)+IF(BM54=O54,P54,0)+IF(BM54=O55,P55,0)+IF(BM54=O56,P56,0)+IF(BM54=O57,P57,0)+IF(BM54=O58,P58,0)+IF(BM54=O59,P59,0)+IF(BM54=O60,P60,0)+IF(BM54=O61,P61,0)+IF(BM54=O62,P62,0)+IF(BM54=O63,P63,0)+IF(BM54=O64,P64,0)+IF(BM54=O65,P65,0)+IF(BM54=O66,P66,0)+IF(BM54=O67,P67,0)+IF(BM54=O68,P68,0)+IF(BM54=O69,P69,0)+IF(BM54=O70,P70,0)+IF(BM54=O71,P71,0)</f>
        <v>32</v>
      </c>
      <c r="BP54" s="98">
        <f>[2]DB!DF54</f>
        <v>0</v>
      </c>
      <c r="BQ54" s="98">
        <f>IF(BM54=O10,R10,0)+IF(BM54=O11,R11,0)+IF(BM54=O12,R12,0)+IF(BM54=O13,R13,0)+IF(BM54=O14,R14,0)+IF(BM54=O15,R15,0)+IF(BM54=O16,R16,0)+IF(BM54=O17,R17,0)+IF(BM54=O18,R18,0)+IF(BM54=O19,R19,0)+IF(BM54=O20,R20,0)+IF(BM54=O21,R21,0)+IF(BM54=O22,R22,0)+IF(BM54=O23,R23,0)+IF(BM54=O24,R24,0)+IF(BM54=O25,R25,0)+IF(BM54=O26,R26,0)+IF(BM54=O27,R27,0)+IF(BM54=O28,R28,0)+IF(BM54=O29,R29,0)+IF(BM54=O31,R31,0)+IF(BM54=O32,R32,0)+IF(BM54=O33,R33,0)+IF(BM54=O34,R34,0)+IF(BM54=O35,R35,0)+IF(BM54=O36,R36,0)+IF(BM54=O37,R37,0)+IF(BM54=O38,R38,0)+IF(BM54=O39,R39,0)+IF(BM54=O40,R40,0)+BR54</f>
        <v>0</v>
      </c>
      <c r="BR54" s="98">
        <f>IF(BM54=O41,R41,0)+IF(BM54=O42,R42,0)+IF(BM54=O43,R43,0)+IF(BM54=O44,R44,0)+IF(BM54=O45,R45,0)+IF(BM54=O46,R46,0)+IF(BM54=O47,R47,0)+IF(BM54=O48,R48,0)+IF(BM54=O49,R49,0)+IF(BM54=O50,R50,0)+IF(BM54=O52,R52,0)+IF(BM54=O53,R53,0)+IF(BM54=O54,R54,0)+IF(BM54=O55,R55,0)+IF(BM54=O56,R56,0)+IF(BM54=O57,R57,0)+IF(BM54=O58,R58,0)+IF(BM54=O59,R59,0)+IF(BM54=O60,R60,0)+IF(BM54=O61,R61,0)+IF(BM54=O62,R62,0)+IF(BM54=O63,R63,0)+IF(BM54=O64,R64,0)+IF(BM54=O65,R65,0)+IF(BM54=O66,R66,0)+IF(BM54=O67,R67,0)+IF(BM54=O68,R68,0)+IF(BM54=O69,R69,0)+IF(BM54=O70,R70,0)+IF(BM54=O71,R71,0)</f>
        <v>0</v>
      </c>
      <c r="BS54" s="98">
        <v>0</v>
      </c>
      <c r="BT54" s="98">
        <f>IF(BM54=O10,T10,0)+IF(BM54=O11,T11,0)+IF(BM54=O12,T12,0)+IF(BM54=O13,T13,0)+IF(BM54=O14,T14,0)+IF(BM54=O15,T15,0)+IF(BM54=O16,T16,0)+IF(BM54=O17,T17,0)+IF(BM54=O18,T18,0)+IF(BM54=O19,T19,0)+IF(BM54=O20,T20,0)+IF(BM54=O21,T21,0)+IF(BM54=O22,T22,0)+IF(BM54=O23,T23,0)+IF(BM54=O24,T24,0)+IF(BM54=O25,T25,0)+IF(BM54=O26,T26,0)+IF(BM54=O27,T27,0)+IF(BM54=O28,T28,0)+IF(BM54=O29,T29,0)+IF(BM54=O31,T31,0)+IF(BM54=O32,T32,0)+IF(BM54=O33,T33,0)+IF(BM54=O34,T34,0)+IF(BM54=O35,T35,0)+IF(BM54=O36,T36,0)+IF(BM54=O37,T37,0)+IF(BM54=O38,T38,0)+IF(BM54=O39,T39,0)+IF(BM54=O40,T40,0)+BU54</f>
        <v>0</v>
      </c>
      <c r="BU54" s="98">
        <f>IF(BM54=O41,T41,0)+IF(BM54=O42,T42,0)+IF(BM54=O43,T43,0)+IF(BM54=O44,T44,0)+IF(BM54=O45,T45,0)+IF(BM54=O46,T46,0)+IF(BM54=O47,T47,0)+IF(BM54=O48,T48,0)+IF(BM54=O49,T49,0)+IF(BM54=O50,T50,0)+IF(BM54=O52,T52,0)+IF(BM54=O53,T53,0)+IF(BM54=O54,T54,0)+IF(BM54=O55,T55,0)+IF(BM54=O56,T56,0)+IF(BM54=O57,T57,0)+IF(BM54=O58,T58,0)+IF(BM54=O59,T59,0)+IF(BM54=O60,T60,0)+IF(BM54=O61,T61,0)+IF(BM54=O62,T62,0)+IF(BM54=O63,T63,0)+IF(BM54=O64,T64,0)+IF(BM54=O65,T65,0)+IF(BM54=O66,T66,0)+IF(BM54=O67,T67,0)+IF(BM54=O68,T68,0)+IF(BM54=O69,T69,0)+IF(BM54=O70,T70,0)+IF(BM54=O71,T71,0)</f>
        <v>0</v>
      </c>
      <c r="BV54" s="98">
        <f>[2]DB!DJ54</f>
        <v>0</v>
      </c>
      <c r="BW54" s="98" t="e">
        <f>IF(AND(BQ54=0,BT54=0),IF(BM54=O10,AY10,0)+IF(BM54=O11,AY11,0)+IF(BM54=O12,AY12,0)+IF(BM54=O13,AY13,0)+IF(BM54=O14,AY14,0)+IF(BM54=O15,AY15,0)+IF(BM54=O16,AY16,0)+IF(BM54=O17,AY17,0)+IF(BM54=O18,AY18,0)+IF(BM54=O19,AY19,0)+IF(BM54=O20,AY20,0)+IF(BM54=O21,AY21,0)+IF(BM54=O22,AY22,0)+IF(BM54=O23,AY23,0)+IF(BM54=O24,AY24,0)+IF(BM54=O25,AY25,0)+IF(BM54=O26,AY26,0)+IF(BM54=O27,AY27,0)+IF(BM54=O28,AY28,0)+IF(BM54=O29,AY29,0)+IF(BM54=O31,AY31,0)+IF(BM54=O32,AY32,0)+IF(BM54=O33,AY33,0)+IF(BM54=O34,AY34,0)+IF(BM54=O35,AY35,0)+IF(BM54=O36,AY36,0)+IF(BM54=O37,AY37,0)+IF(BM54=O38,AY38,0)+IF(BM54=O39,AY39,0)+IF(BM54=O40,AY40,0)+BX54,0)</f>
        <v>#VALUE!</v>
      </c>
      <c r="BX54" s="98" t="e">
        <f>IF(BM54=O41,AY41,0)+IF(BM54=O42,AY42,0)+IF(BM54=O43,AY43,0)+IF(BM54=O44,AY44,0)+IF(BM54=O45,AY45,0)+IF(BM54=O46,AY46,0)+IF(BM54=O47,AY47,0)+IF(BM54=O48,AY48,0)+IF(BM54=O49,AY49,0)+IF(BM54=O50,AY50,0)+IF(BM54=O52,AY52,0)+IF(BM54=O53,AY53,0)+IF(BM54=O54,AY54,0)+IF(BM54=O55,AY55,0)+IF(BM54=O56,AY56,0)+IF(BM54=O57,AY57,0)+IF(BM54=O58,AY58,0)+IF(BM54=O59,AY59,0)+IF(BM54=O60,AY60,0)+IF(BM54=O61,AY61,0)+IF(BM54=O62,AY62,0)+IF(BM54=O63,AY63,0)+IF(BM54=O64,AY64,0)+IF(BM54=O65,AY65,0)+IF(BM54=O66,AY66,0)+IF(BM54=O67,AY67,0)+IF(BM54=O68,AY68,0)+IF(BM54=O69,AY69,0)+IF(BM54=O70,AY70,0)+IF(BM54=O71,AY71,0)</f>
        <v>#VALUE!</v>
      </c>
      <c r="BY54" s="98">
        <f>[2]DB!DL54</f>
        <v>0</v>
      </c>
      <c r="BZ54" s="98" t="e">
        <f t="shared" si="25"/>
        <v>#VALUE!</v>
      </c>
      <c r="CA54" s="98">
        <f>[2]DB!DN54</f>
        <v>0</v>
      </c>
      <c r="CB54" s="98" t="e">
        <f t="shared" si="26"/>
        <v>#VALUE!</v>
      </c>
      <c r="CC54" s="98">
        <f>[2]DB!DP54</f>
        <v>1</v>
      </c>
      <c r="CD54" s="98" t="e">
        <f t="shared" si="27"/>
        <v>#VALUE!</v>
      </c>
      <c r="CE54" s="98">
        <f>[2]DB!DR54</f>
        <v>0</v>
      </c>
      <c r="CF54" s="98" t="e">
        <f t="shared" si="28"/>
        <v>#VALUE!</v>
      </c>
      <c r="CG54" s="98">
        <f>[2]DB!DT54</f>
        <v>0</v>
      </c>
      <c r="CH54" s="98" t="e">
        <f t="shared" si="29"/>
        <v>#VALUE!</v>
      </c>
      <c r="CI54" s="98">
        <f>[2]DB!DV54</f>
        <v>4</v>
      </c>
      <c r="CJ54" s="98" t="e">
        <f t="shared" si="17"/>
        <v>#VALUE!</v>
      </c>
      <c r="CK54" s="98" t="e">
        <f t="shared" si="18"/>
        <v>#VALUE!</v>
      </c>
      <c r="CL54" s="98" t="e">
        <f>RANK(CJ54,CJ10:CJ69,0)</f>
        <v>#VALUE!</v>
      </c>
      <c r="CM54" s="98" t="e">
        <f>IF(AND(CL54=CL10,CK54&lt;CK10),1,0)+IF(AND(CL54=CL11,CK54&lt;CK11),1,0)+IF(AND(CL54=CL12,CK54&lt;CK12),1,0)+IF(AND(CL54=CL13,CK54&lt;CK13),1,0)+IF(AND(CL54=CL14,CK54&lt;CK14),1,0)+IF(AND(CL54=CL15,CK54&lt;CK15),1,0)+IF(AND(CL54=CL16,CK54&lt;CK16),1,0)+IF(AND(CL54=CL17,CK54&lt;CK17),1,0)+IF(AND(CL54=CL18,CK54&lt;CK18),1,0)+IF(AND(CL54=CL19,CK54&lt;CK19),1,0)+IF(AND(CL54=CL20,CK54&lt;CK20),1,0)+IF(AND(CL54=CL21,CK54&lt;CK21),1,0)+IF(AND(CL54=CL22,CK54&lt;CK22),1,0)+IF(AND(CL54=CL23,CK54&lt;CK23),1,0)+IF(AND(CL54=CL24,CK54&lt;CK24),1,0)+IF(AND(CL54=CL25,CK54&lt;CK25),1,0)+IF(AND(CL54=CL26,CK54&lt;CK26),1,0)+IF(AND(CL54=CL27,CK54&lt;CK27),1,0)+IF(AND(CL54=CL28,CK54&lt;CK28),1,0)+IF(AND(CL54=CL29,CK54&lt;CK29),1,0)+CN54+CO54</f>
        <v>#VALUE!</v>
      </c>
      <c r="CN54" s="98" t="e">
        <f>IF(AND(CL54=CL30,CK54&lt;CK30),1,0)+IF(AND(CL54=CL31,CK54&lt;CK31),1,0)+IF(AND(CL54=CL32,CK54&lt;CK32),1,0)+IF(AND(CL54=CL33,CK54&lt;CK33),1,0)+IF(AND(CL54=CL34,CK54&lt;CK34),1,0)+IF(AND(CL54=CL35,CK54&lt;CK35),1,0)+IF(AND(CL54=CL36,CK54&lt;CK36),1,0)+IF(AND(CL54=CL37,CK54&lt;CK37),1,0)+IF(AND(CL54=CL38,CK54&lt;CK38),1,0)+IF(AND(CL54=CL39,CK54&lt;CK39),1,0)+IF(AND(CL54=CL40,CK54&lt;CK40),1,0)+IF(AND(CL54=CL41,CK54&lt;CK41),1,0)+IF(AND(CL54=CL42,CK54&lt;CK42),1,0)+IF(AND(CL54=CL43,CK54&lt;CK43),1,0)+IF(AND(CL54=CL44,CK54&lt;CK44),1,0)+IF(AND(CL54=CL45,CK54&lt;CK45),1,0)+IF(AND(CL54=CL46,CK54&lt;CK46),1,0)+IF(AND(CL54=CL47,CK54&lt;CK47),1,0)+IF(AND(CL54=CL48,CK54&lt;CK48),1,0)+IF(AND(CL54=CL49,CK54&lt;CK49),1,0)</f>
        <v>#VALUE!</v>
      </c>
      <c r="CO54" s="98" t="e">
        <f>IF(AND(CL54=CL50,CK54&lt;CK50),1,0)+IF(AND(CL54=CL51,CK54&lt;CK51),1,0)+IF(AND(CL54=CL52,CK54&lt;CK52),1,0)+IF(AND(CL54=CL53,CK54&lt;CK53),1,0)+IF(AND(CL54=CL54,CK54&lt;CK54),1,0)+IF(AND(CL54=CL55,CK54&lt;CK55),1,0)+IF(AND(CL54=CL56,CK54&lt;CK56),1,0)+IF(AND(CL54=CL57,CK54&lt;CK57),1,0)+IF(AND(CL54=CL58,CK54&lt;CK58),1,0)+IF(AND(CL54=CL59,CK54&lt;CK59),1,0)+IF(AND(CL54=CL60,CK54&lt;CK60),1,0)+IF(AND(CL54=CL61,CK54&lt;CK61),1,0)+IF(AND(CL54=CL62,CK54&lt;CK62),1,0)+IF(AND(CL54=CL63,CK54&lt;CK63),1,0)+IF(AND(CL54=CL64,CK54&lt;CK64),1,0)+IF(AND(CL54=CL65,CK54&lt;CK65),1,0)+IF(AND(CL54=CL66,CK54&lt;CK66),1,0)+IF(AND(CL54=CL67,CK54&lt;CK67),1,0)+IF(AND(CL54=CL68,CK54&lt;CK68),1,0)+IF(AND(CL54=CL69,CK54&lt;CK69),1,0)</f>
        <v>#VALUE!</v>
      </c>
      <c r="CP54" s="98">
        <f>[2]DB!CV54</f>
        <v>42</v>
      </c>
      <c r="CQ54" s="98" t="e">
        <f t="shared" si="30"/>
        <v>#VALUE!</v>
      </c>
      <c r="CR54" s="98" t="e">
        <f t="shared" si="19"/>
        <v>#VALUE!</v>
      </c>
      <c r="CS54" s="98" t="e">
        <f>IF(AND(CQ54=CQ10,BN54&gt;BN10),1,0)+IF(AND(CQ54=CQ11,BN54&gt;BN11),1,0)+IF(AND(CQ54=CQ12,BN54&gt;BN12),1,0)+IF(AND(CQ54=CQ13,BN54&gt;BN13),1,0)+IF(AND(CQ54=CQ14,BN54&gt;BN14),1,0)+IF(AND(CQ54=CQ15,BN54&gt;BN15),1,0)+IF(AND(CQ54=CQ16,BN54&gt;BN16),1,0)+IF(AND(CQ54=CQ17,BN54&gt;BN17),1,0)+IF(AND(CQ54=CQ18,BN54&gt;BN18),1,0)+IF(AND(CQ54=CQ19,BN54&gt;BN19),1,0)+IF(AND(CQ54=CQ20,BN54&gt;BN20),1,0)+IF(AND(CQ54=CQ21,BN54&gt;BN21),1,0)+IF(AND(CQ54=CQ22,BN54&gt;BN22),1,0)+IF(AND(CQ54=CQ23,BN54&gt;BN23),1,0)+IF(AND(CQ54=CQ24,BN54&gt;BN24),1,0)+IF(AND(CQ54=CQ25,BN54&gt;BN25),1,0)+IF(AND(CQ54=CQ26,BN54&gt;BN26),1,0)+IF(AND(CQ54=CQ27,BN54&gt;BN27),1,0)+IF(AND(CQ54=CQ28,BN54&gt;BN28),1,0)+IF(AND(CQ54=CQ29,BN54&gt;BN29),1,0)+CT54+CU54</f>
        <v>#VALUE!</v>
      </c>
      <c r="CT54" s="98" t="e">
        <f>IF(AND(CQ54=CQ30,BN54&gt;BN30),1,0)+IF(AND(CQ54=CQ31,BN54&gt;BN31),1,0)+IF(AND(CQ54=CQ32,BN54&gt;BN32),1,0)+IF(AND(CQ54=CQ33,BN54&gt;BN33),1,0)+IF(AND(CQ54=CQ34,BN54&gt;BN34),1,0)+IF(AND(CQ54=CQ35,BN54&gt;BN35),1,0)+IF(AND(CQ54=CQ36,BN54&gt;BN36),1,0)+IF(AND(CQ54=CQ37,BN54&gt;BN37),1,0)+IF(AND(CQ54=CQ38,BN54&gt;BN38),1,0)+IF(AND(CQ54=CQ39,BN54&gt;BN39),1,0)+IF(AND(CQ54=CQ40,BN54&gt;BN40),1,0)+IF(AND(CQ54=CQ41,BN54&gt;BN41),1,0)+IF(AND(CQ54=CQ42,BN54&gt;BN42),1,0)+IF(AND(CQ54=CQ43,BN54&gt;BN43),1,0)+IF(AND(CQ54=CQ44,BN54&gt;BN44),1,0)+IF(AND(CQ54=CQ45,BN54&gt;BN45),1,0)+IF(AND(CQ54=CQ46,BN54&gt;BN46),1,0)+IF(AND(CQ54=CQ47,BN54&gt;BN47),1,0)+IF(AND(CQ54=CQ48,BN54&gt;BN48),1,0)+IF(AND(CQ54=CQ49,BN54&gt;BN49),1,0)</f>
        <v>#VALUE!</v>
      </c>
      <c r="CU54" s="99" t="e">
        <f>IF(AND(CQ54=CQ50,BN54&gt;BN50),1,0)+IF(AND(CQ54=CQ51,BN54&gt;BN51),1,0)+IF(AND(CQ54=CQ52,BN54&gt;BN52),1,0)+IF(AND(CQ54=CQ53,BN54&gt;BN53),1,0)+IF(AND(CQ54=CQ54,BN54&gt;BN54),1,0)+IF(AND(CQ54=CQ55,BN54&gt;BN55),1,0)+IF(AND(CQ54=CQ56,BN54&gt;BN56),1,0)+IF(AND(CQ54=CQ57,BN54&gt;BN57),1,0)+IF(AND(CQ54=CQ58,BN54&gt;BN58),1,0)+IF(AND(CQ54=CQ59,BN54&gt;BN59),1,0)+IF(AND(CQ54=CQ60,BN54&gt;BN60),1,0)+IF(AND(CQ54=CQ61,BN54&gt;BN61),1,0)+IF(AND(CQ54=CQ62,BN54&gt;BN62),1,0)+IF(AND(CQ54=CQ63,BN54&gt;BN63),1,0)+IF(AND(CQ54=CQ64,BN54&gt;BN64),1,0)+IF(AND(CQ54=CQ65,BN54&gt;BN65),1,0)+IF(AND(CQ54=CQ66,BN54&gt;BN66),1,0)+IF(AND(CQ54=CQ67,BN54&gt;BN67),1,0)+IF(AND(CQ54=CQ68,BN54&gt;BN68),1,0)+IF(AND(CQ54=CQ69,BN54&gt;BN69),1,0)</f>
        <v>#VALUE!</v>
      </c>
      <c r="CV54" s="100" t="e">
        <f>IF(CR10=45,CQ10,0)+IF(CR11=45,CQ11,0)+IF(CR12=45,CQ12,0)+IF(CR13=45,CQ13,0)+IF(CR14=45,CQ14,0)+IF(CR15=45,CQ15,0)+IF(CR16=45,CQ16,0)+IF(CR17=45,CQ17,0)+IF(CR18=45,CQ18,0)+IF(CR19=45,CQ19,0)+IF(CR20=45,CQ20,0)+IF(CR21=45,CQ21,0)+IF(CR22=45,CQ22,0)+IF(CR23=45,CQ23,0)+IF(CR24=45,CQ24,0)+IF(CR25=45,CQ25,0)+IF(CR26=45,CQ26,0)+IF(CR27=45,CQ27,0)+IF(CR28=45,CQ28,0)+IF(CR29=45,CQ29,0)+IF(CR30=45,CQ30,0)+IF(CR31=45,CQ31,0)+IF(CR32=45,CQ32,0)+IF(CR33=45,CQ33,0)+IF(CR34=45,CQ34,0)+IF(CR35=45,CQ35,0)+IF(CR36=45,CQ36,0)+IF(CR37=45,CQ37,0)+IF(CR38=45,CQ38,0)+IF(CR39=45,CQ39,0)+CW54</f>
        <v>#VALUE!</v>
      </c>
      <c r="CW54" s="98" t="e">
        <f>IF(CR40=45,CQ40,0)+IF(CR41=45,CQ41,0)+IF(CR42=45,CQ42,0)+IF(CR43=45,CQ43,0)+IF(CR44=45,CQ44,0)+IF(CR45=45,CQ45,0)+IF(CR46=45,CQ46,0)+IF(CR47=45,CQ47,0)+IF(CR48=45,CQ48,0)+IF(CR49=45,CQ49,0)+IF(CR50=45,CQ50,0)+IF(CR51=45,CQ51,0)+IF(CR52=45,CQ52,0)+IF(CR53=45,CQ53,0)+IF(CR54=45,CQ54,0)+IF(CR55=45,CQ55,0)+IF(CR56=45,CQ56,0)+IF(CR57=45,CQ57,0)+IF(CR58=45,CQ58,0)+IF(CR59=45,CQ59,0)+IF(CR60=45,CQ60,0)+IF(CR61=45,CQ61,0)+IF(CR62=45,CQ62,0)+IF(CR63=45,CQ63,0)+IF(CR64=45,CQ64,0)+IF(CR65=45,CQ65,0)+IF(CR66=45,CQ66,0)+IF(CR67=45,CQ67,0)+IF(CR68=45,CQ68,0)+IF(CR69=45,CQ69,0)</f>
        <v>#VALUE!</v>
      </c>
      <c r="CX54" s="98" t="e">
        <f>IF(CR10=45,BM10,IF(CR11=45,BM11,IF(CR12=45,BM12,IF(CR13=45,BM13,IF(CR14=45,BM14,IF(CR15=45,BM15,IF(CR16=45,BM16,IF(CR17=45,BM17,CY54))))))))</f>
        <v>#VALUE!</v>
      </c>
      <c r="CY54" s="98" t="e">
        <f>IF(CR18=45,BM18,IF(CR19=45,BM19,IF(CR20=45,BM20,IF(CR21=45,BM21,IF(CR22=45,BM22,IF(CR23=45,BM23,IF(CR24=45,BM24,IF(CR25=45,BM25,CZ54))))))))</f>
        <v>#VALUE!</v>
      </c>
      <c r="CZ54" s="98" t="e">
        <f>IF(CR26=45,BM26,IF(CR27=45,BM27,IF(CR28=45,BM28,IF(CR29=45,BM29,IF(CR30=45,BM30,IF(CR31=45,BM31,IF(CR32=45,BM32,IF(CR33=45,BM33,DA54))))))))</f>
        <v>#VALUE!</v>
      </c>
      <c r="DA54" s="98" t="e">
        <f>IF(CR34=45,BM34,IF(CR35=45,BM35,IF(CR36=45,BM36,IF(CR37=45,BM37,IF(CR38=45,BM38,IF(CR39=45,BM39,IF(CR40=45,BM40,IF(CR41=45,BM41,DB54))))))))</f>
        <v>#VALUE!</v>
      </c>
      <c r="DB54" s="98" t="e">
        <f>IF(CR42=45,BM42,IF(CR43=45,BM43,IF(CR44=45,BM44,IF(CR45=45,BM45,IF(CR46=45,BM46,IF(CR47=45,BM47,IF(CR48=45,BM48,IF(CR49=45,BM49,DC54))))))))</f>
        <v>#VALUE!</v>
      </c>
      <c r="DC54" s="98" t="e">
        <f>IF(CR50=45,BM50,IF(CR51=45,BM51,IF(CR52=45,BM52,IF(CR53=45,BM53,IF(CR54=45,BM54,IF(CR55=45,BM55,IF(CR56=45,BM56,IF(CR57=45,BM57,DD54))))))))</f>
        <v>#VALUE!</v>
      </c>
      <c r="DD54" s="98" t="e">
        <f>IF(CR58=45,BM58,IF(CR59=45,BM59,IF(CR60=45,BM60,IF(CR61=45,BM61,IF(CR62=45,BM62,IF(CR63=45,BM63,IF(CR64=45,BM64,IF(CR65=45,BM65,DE54))))))))</f>
        <v>#VALUE!</v>
      </c>
      <c r="DE54" s="98" t="e">
        <f>IF(CR66=45,BM66,IF(CR67=45,BM67,IF(CR68=45,BM68,BM69)))</f>
        <v>#VALUE!</v>
      </c>
      <c r="DF54" s="98" t="e">
        <f>IF(CR10=45,BQ10,0)+IF(CR11=45,BQ11,0)+IF(CR12=45,BQ12,0)+IF(CR13=45,BQ13,0)+IF(CR14=45,BQ14,0)+IF(CR15=45,BQ15,0)+IF(CR16=45,BQ16,0)+IF(CR17=45,BQ17,0)+IF(CR18=45,BQ18,0)+IF(CR19=45,BQ19,0)+IF(CR20=45,BQ20,0)+IF(CR21=45,BQ21,0)+IF(CR22=45,BQ22,0)+IF(CR23=45,BQ23,0)+IF(CR24=45,BQ24,0)+IF(CR25=45,BQ25,0)+IF(CR26=45,BQ26,0)+IF(CR27=45,BQ27,0)+IF(CR28=45,BQ28,0)+IF(CR29=45,BQ29,0)+IF(CR30=45,BQ30,0)+IF(CR31=45,BQ31,0)+IF(CR32=45,BQ32,0)+IF(CR33=45,BQ33,0)+IF(CR34=45,BQ34,0)+IF(CR35=45,BQ35,0)+IF(CR36=45,BQ36,0)+IF(CR37=45,BQ37,0)+IF(CR38=45,BQ38,0)+IF(CR39=45,BQ39,0)+DG54</f>
        <v>#VALUE!</v>
      </c>
      <c r="DG54" s="98" t="e">
        <f>IF(CR40=45,BQ40,0)+IF(CR41=45,BQ41,0)+IF(CR42=45,BQ42,0)+IF(CR43=45,BQ43,0)+IF(CR44=45,BQ44,0)+IF(CR45=45,BQ45,0)+IF(CR46=45,BQ46,0)+IF(CR47=45,BQ47,0)+IF(CR48=45,BQ48,0)+IF(CR49=45,BQ49,0)+IF(CR50=45,BQ50,0)+IF(CR51=45,BQ51,0)+IF(CR52=45,BQ52,0)+IF(CR53=45,BQ53,0)+IF(CR54=45,BQ54,0)+IF(CR55=45,BQ55,0)+IF(CR56=45,BQ56,0)+IF(CR57=45,BQ57,0)+IF(CR58=45,BQ58,0)+IF(CR59=45,BQ59,0)+IF(CR60=45,BQ60,0)+IF(CR61=45,BQ61,0)+IF(CR62=45,BQ62,0)+IF(CR63=45,BQ63,0)+IF(CR64=45,BQ64,0)+IF(CR65=45,BQ65,0)+IF(CR66=45,BQ66,0)+IF(CR67=45,BQ67,0)+IF(CR68=45,BQ68,0)+IF(CR69=45,BQ69,0)</f>
        <v>#VALUE!</v>
      </c>
      <c r="DH54" s="98" t="e">
        <f>IF(CR10=45,BT10,0)+IF(CR11=45,BT11,0)+IF(CR12=45,BT12,0)+IF(CR13=45,BT13,0)+IF(CR14=45,BT14,0)+IF(CR15=45,BT15,0)+IF(CR16=45,BT16,0)+IF(CR17=45,BT17,0)+IF(CR18=45,BT18,0)+IF(CR19=45,BT19,0)+IF(CR20=45,BT20,0)+IF(CR21=45,BT21,0)+IF(CR22=45,BT22,0)+IF(CR23=45,BT23,0)+IF(CR24=45,BT24,0)+IF(CR25=45,BT25,0)+IF(CR26=45,BT26,0)+IF(CR27=45,BT27,0)+IF(CR28=45,BT28,0)+IF(CR29=45,BT29,0)+IF(CR30=45,BT30,0)+IF(CR31=45,BT31,0)+IF(CR32=45,BT32,0)+IF(CR33=45,BT33,0)+IF(CR34=45,BT34,0)+IF(CR35=45,BT35,0)+IF(CR36=45,BT36,0)+IF(CR37=45,BT37,0)+IF(CR38=45,BT38,0)+IF(CR39=45,BT39,0)+DI54</f>
        <v>#VALUE!</v>
      </c>
      <c r="DI54" s="98" t="e">
        <f>IF(CR40=45,BT40,0)+IF(CR41=45,BT41,0)+IF(CR42=45,BT42,0)+IF(CR43=45,BT43,0)+IF(CR44=45,BT44,0)+IF(CR45=45,BT45,0)+IF(CR46=45,BT46,0)+IF(CR47=45,BT47,0)+IF(CR48=45,BT48,0)+IF(CR49=45,BT49,0)+IF(CR50=45,BT50,0)+IF(CR51=45,BT51,0)+IF(CR52=45,BT52,0)+IF(CR53=45,BT53,0)+IF(CR54=45,BT54,0)+IF(CR55=45,BT55,0)+IF(CR56=45,BT56,0)+IF(CR57=45,BT57,0)+IF(CR58=45,BT58,0)+IF(CR59=45,BT59,0)+IF(CR60=45,BT60,0)+IF(CR61=45,BT61,0)+IF(CR62=45,BT62,0)+IF(CR63=45,BT63,0)+IF(CR64=45,BT64,0)+IF(CR65=45,BT65,0)+IF(CR66=45,BT66,0)+IF(CR67=45,BT67,0)+IF(CR68=45,BT68,0)+IF(CR69=45,BT69,0)</f>
        <v>#VALUE!</v>
      </c>
      <c r="DJ54" s="98" t="e">
        <f>IF(CR10=45,BW10,0)+IF(CR11=45,BW11,0)+IF(CR12=45,BW12,0)+IF(CR13=45,BW13,0)+IF(CR14=45,BW14,0)+IF(CR15=45,BW15,0)+IF(CR16=45,BW16,0)+IF(CR17=45,BW17,0)+IF(CR18=45,BW18,0)+IF(CR19=45,BW19,0)+IF(CR20=45,BW20,0)+IF(CR21=45,BW21,0)+IF(CR22=45,BW22,0)+IF(CR23=45,BW23,0)+IF(CR24=45,BW24,0)+IF(CR25=45,BW25,0)+IF(CR26=45,BW26,0)+IF(CR27=45,BW27,0)+IF(CR28=45,BW28,0)+IF(CR29=45,BW29,0)+IF(CR30=45,BW30,0)+IF(CR31=45,BW31,0)+IF(CR32=45,BW32,0)+IF(CR33=45,BW33,0)+IF(CR34=45,BW34,0)+IF(CR35=45,BW35,0)+IF(CR36=45,BW36,0)+IF(CR37=45,BW37,0)+IF(CR38=45,BW38,0)+IF(CR39=45,BW39,0)+DK54</f>
        <v>#VALUE!</v>
      </c>
      <c r="DK54" s="98" t="e">
        <f>IF(CR40=45,BW40,0)+IF(CR41=45,BW41,0)+IF(CR42=45,BW42,0)+IF(CR43=45,BW43,0)+IF(CR44=45,BW44,0)+IF(CR45=45,BW45,0)+IF(CR46=45,BW46,0)+IF(CR47=45,BW47,0)+IF(CR48=45,BW48,0)+IF(CR49=45,BW49,0)+IF(CR50=45,BW50,0)+IF(CR51=45,BW51,0)+IF(CR52=45,BW52,0)+IF(CR53=45,BW53,0)+IF(CR54=45,BW54,0)+IF(CR55=45,BW55,0)+IF(CR56=45,BW56,0)+IF(CR57=45,BW57,0)+IF(CR58=45,BW58,0)+IF(CR59=45,BW59,0)+IF(CR60=45,BW60,0)+IF(CR61=45,BW61,0)+IF(CR62=45,BW62,0)+IF(CR63=45,BW63,0)+IF(CR64=45,BW64,0)+IF(CR65=45,BW65,0)+IF(CR66=45,BW66,0)+IF(CR67=45,BW67,0)+IF(CR68=45,BW68,0)+IF(CR69=45,BW69,0)</f>
        <v>#VALUE!</v>
      </c>
      <c r="DL54" s="98" t="e">
        <f>IF(CR10=45,BZ10,0)+IF(CR11=45,BZ11,0)+IF(CR12=45,BZ12,0)+IF(CR13=45,BZ13,0)+IF(CR14=45,BZ14,0)+IF(CR15=45,BZ15,0)+IF(CR16=45,BZ16,0)+IF(CR17=45,BZ17,0)+IF(CR18=45,BZ18,0)+IF(CR19=45,BZ19,0)+IF(CR20=45,BZ20,0)+IF(CR21=45,BZ21,0)+IF(CR22=45,BZ22,0)+IF(CR23=45,BZ23,0)+IF(CR24=45,BZ24,0)+IF(CR25=45,BZ25,0)+IF(CR26=45,BZ26,0)+IF(CR27=45,BZ27,0)+IF(CR28=45,BZ28,0)+IF(CR29=45,BZ29,0)+IF(CR30=45,BZ30,0)+IF(CR31=45,BZ31,0)+IF(CR32=45,BZ32,0)+IF(CR33=45,BZ33,0)+IF(CR34=45,BZ34,0)+IF(CR35=45,BZ35,0)+IF(CR36=45,BZ36,0)+IF(CR37=45,BZ37,0)+IF(CR38=45,BZ38,0)+IF(CR39=45,BZ39,0)+DM54</f>
        <v>#VALUE!</v>
      </c>
      <c r="DM54" s="98" t="e">
        <f>IF(CR40=45,BZ40,0)+IF(CR41=45,BZ41,0)+IF(CR42=45,BZ42,0)+IF(CR43=45,BZ43,0)+IF(CR44=45,BZ44,0)+IF(CR45=45,BZ45,0)+IF(CR46=45,BZ46,0)+IF(CR47=45,BZ47,0)+IF(CR48=45,BZ48,0)+IF(CR49=45,BZ49,0)+IF(CR50=45,BZ50,0)+IF(CR51=45,BZ51,0)+IF(CR52=45,BZ52,0)+IF(CR53=45,BZ53,0)+IF(CR54=45,BZ54,0)+IF(CR55=45,BZ55,0)+IF(CR56=45,BZ56,0)+IF(CR57=45,BZ57,0)+IF(CR58=45,BZ58,0)+IF(CR59=45,BZ59,0)+IF(CR60=45,BZ60,0)+IF(CR61=45,BZ61,0)+IF(CR62=45,BZ62,0)+IF(CR63=45,BZ63,0)+IF(CR64=45,BZ64,0)+IF(CR65=45,BZ65,0)+IF(CR66=45,BZ66,0)+IF(CR67=45,BZ67,0)+IF(CR68=45,BZ68,0)+IF(CR69=45,BZ69,0)</f>
        <v>#VALUE!</v>
      </c>
      <c r="DN54" s="98" t="e">
        <f>IF(CR10=45,CB10,0)+IF(CR11=45,CB11,0)+IF(CR12=45,CB12,0)+IF(CR13=45,CB13,0)+IF(CR14=45,CB14,0)+IF(CR15=45,CB15,0)+IF(CR16=45,CB16,0)+IF(CR17=45,CB17,0)+IF(CR18=45,CB18,0)+IF(CR19=45,CB19,0)+IF(CR20=45,CB20,0)+IF(CR21=45,CB21,0)+IF(CR22=45,CB22,0)+IF(CR23=45,CB23,0)+IF(CR24=45,CB24,0)+IF(CR25=45,CB25,0)+IF(CR26=45,CB26,0)+IF(CR27=45,CB27,0)+IF(CR28=45,CB28,0)+IF(CR29=45,CB29,0)+IF(CR30=45,CB30,0)+IF(CR31=45,CB31,0)+IF(CR32=45,CB32,0)+IF(CR33=45,CB33,0)+IF(CR34=45,CB34,0)+IF(CR35=45,CB35,0)+IF(CR36=45,CB36,0)+IF(CR37=45,CB37,0)+IF(CR38=45,CB38,0)+IF(CR39=45,CB39,0)+DO54</f>
        <v>#VALUE!</v>
      </c>
      <c r="DO54" s="98" t="e">
        <f>IF(CR40=45,CB40,0)+IF(CR41=45,CB41,0)+IF(CR42=45,CB42,0)+IF(CR43=45,CB43,0)+IF(CR44=45,CB44,0)+IF(CR45=45,CB45,0)+IF(CR46=45,CB46,0)+IF(CR47=45,CB47,0)+IF(CR48=45,CB48,0)+IF(CR49=45,CB49,0)+IF(CR50=45,CB50,0)+IF(CR51=45,CB51,0)+IF(CR52=45,CB52,0)+IF(CR53=45,CB53,0)+IF(CR54=45,CB54,0)+IF(CR55=45,CB55,0)+IF(CR56=45,CB56,0)+IF(CR57=45,CB57,0)+IF(CR58=45,CB58,0)+IF(CR59=45,CB59,0)+IF(CR60=45,CB60,0)+IF(CR61=45,CB61,0)+IF(CR62=45,CB62,0)+IF(CR63=45,CB63,0)+IF(CR64=45,CB64,0)+IF(CR65=45,CB65,0)+IF(CR66=45,CB66,0)+IF(CR67=45,CB67,0)+IF(CR68=45,CB68,0)+IF(CR69=45,CB69,0)</f>
        <v>#VALUE!</v>
      </c>
      <c r="DP54" s="98" t="e">
        <f>IF(CR10=45,CD10,0)+IF(CR11=45,CD11,0)+IF(CR12=45,CD12,0)+IF(CR13=45,CD13,0)+IF(CR14=45,CD14,0)+IF(CR15=45,CD15,0)+IF(CR16=45,CD16,0)+IF(CR17=45,CD17,0)+IF(CR18=45,CD18,0)+IF(CR19=45,CD19,0)+IF(CR20=45,CD20,0)+IF(CR21=45,CD21,0)+IF(CR22=45,CD22,0)+IF(CR23=45,CD23,0)+IF(CR24=45,CD24,0)+IF(CR25=45,CD25,0)+IF(CR26=45,CD26,0)+IF(CR27=45,CD27,0)+IF(CR28=45,CD28,0)+IF(CR29=45,CD29,0)+IF(CR30=45,CD30,0)+IF(CR31=45,CD31,0)+IF(CR32=45,CD32,0)+IF(CR33=45,CD33,0)+IF(CR34=45,CD34,0)+IF(CR35=45,CD35,0)+IF(CR36=45,CD36,0)+IF(CR37=45,CD37,0)+IF(CR38=45,CD38,0)+IF(CR39=45,CD39,0)+DQ54</f>
        <v>#VALUE!</v>
      </c>
      <c r="DQ54" s="98" t="e">
        <f>IF(CR40=45,CD40,0)+IF(CR41=45,CD41,0)+IF(CR42=45,CD42,0)+IF(CR43=45,CD43,0)+IF(CR44=45,CD44,0)+IF(CR45=45,CD45,0)+IF(CR46=45,CD46,0)+IF(CR47=45,CD47,0)+IF(CR48=45,CD48,0)+IF(CR49=45,CD49,0)+IF(CR50=45,CD50,0)+IF(CR51=45,CD51,0)+IF(CR52=45,CD52,0)+IF(CR53=45,CD53,0)+IF(CR54=45,CD54,0)+IF(CR55=45,CD55,0)+IF(CR56=45,CD56,0)+IF(CR57=45,CD57,0)+IF(CR58=45,CD58,0)+IF(CR59=45,CD59,0)+IF(CR60=45,CD60,0)+IF(CR61=45,CD61,0)+IF(CR62=45,CD62,0)+IF(CR63=45,CD63,0)+IF(CR64=45,CD64,0)+IF(CR65=45,CD65,0)+IF(CR66=45,CD66,0)+IF(CR67=45,CD67,0)+IF(CR68=45,CD68,0)+IF(CR69=45,CD69,0)</f>
        <v>#VALUE!</v>
      </c>
      <c r="DR54" s="98" t="e">
        <f>IF(CR10=45,CF10,0)+IF(CR11=45,CF11,0)+IF(CR12=45,CF12,0)+IF(CR13=45,CF13,0)+IF(CR14=45,CF14,0)+IF(CR15=45,CF15,0)+IF(CR16=45,CF16,0)+IF(CR17=45,CF17,0)+IF(CR18=45,CF18,0)+IF(CR19=45,CF19,0)+IF(CR20=45,CF20,0)+IF(CR21=45,CF21,0)+IF(CR22=45,CF22,0)+IF(CR23=45,CF23,0)+IF(CR24=45,CF24,0)+IF(CR25=45,CF25,0)+IF(CR26=45,CF26,0)+IF(CR27=45,CF27,0)+IF(CR28=45,CF28,0)+IF(CR29=45,CF29,0)+IF(CR30=45,CF30,0)+IF(CR31=45,CF31,0)+IF(CR32=45,CF32,0)+IF(CR33=45,CF33,0)+IF(CR34=45,CF34,0)+IF(CR35=45,CF35,0)+IF(CR36=45,CF36,0)+IF(CR37=45,CF37,0)+IF(CR38=45,CF38,0)+IF(CR39=45,CF39,0)+DS54</f>
        <v>#VALUE!</v>
      </c>
      <c r="DS54" s="98" t="e">
        <f>IF(CR40=45,CF40,0)+IF(CR41=45,CF41,0)+IF(CR42=45,CF42,0)+IF(CR43=45,CF43,0)+IF(CR44=45,CF44,0)+IF(CR45=45,CF45,0)+IF(CR46=45,CF46,0)+IF(CR47=45,CF47,0)+IF(CR48=45,CF48,0)+IF(CR49=45,CF49,0)+IF(CR50=45,CF50,0)+IF(CR51=45,CF51,0)+IF(CR52=45,CF52,0)+IF(CR53=45,CF53,0)+IF(CR54=45,CF54,0)+IF(CR55=45,CF55,0)+IF(CR56=45,CF56,0)+IF(CR57=45,CF57,0)+IF(CR58=45,CF58,0)+IF(CR59=45,CF59,0)+IF(CR60=45,CF60,0)+IF(CR61=45,CF61,0)+IF(CR62=45,CF62,0)+IF(CR63=45,CF63,0)+IF(CR64=45,CF64,0)+IF(CR65=45,CF65,0)+IF(CR66=45,CF66,0)+IF(CR67=45,CF67,0)+IF(CR68=45,CF68,0)+IF(CR69=45,CF69,0)</f>
        <v>#VALUE!</v>
      </c>
      <c r="DT54" s="98" t="e">
        <f>IF(CR10=45,CH10,0)+IF(CR11=45,CH11,0)+IF(CR12=45,CH12,0)+IF(CR13=45,CH13,0)+IF(CR14=45,CH14,0)+IF(CR15=45,CH15,0)+IF(CR16=45,CH16,0)+IF(CR17=45,CH17,0)+IF(CR18=45,CH18,0)+IF(CR19=45,CH19,0)+IF(CR20=45,CH20,0)+IF(CR21=45,CH21,0)+IF(CR22=45,CH22,0)+IF(CR23=45,CH23,0)+IF(CR24=45,CH24,0)+IF(CR25=45,CH25,0)+IF(CR26=45,CH26,0)+IF(CR27=45,CH27,0)+IF(CR28=45,CH28,0)+IF(CR29=45,CH29,0)+IF(CR30=45,CH30,0)+IF(CR31=45,CH31,0)+IF(CR32=45,CH32,0)+IF(CR33=45,CH33,0)+IF(CR34=45,CH34,0)+IF(CR35=45,CH35,0)+IF(CR36=45,CH36,0)+IF(CR37=45,CH37,0)+IF(CR38=45,CH38,0)+IF(CR39=45,CH39,0)+DU54</f>
        <v>#VALUE!</v>
      </c>
      <c r="DU54" s="98" t="e">
        <f>IF(CR40=45,CH40,0)+IF(CR41=45,CH41,0)+IF(CR42=45,CH42,0)+IF(CR43=45,CH43,0)+IF(CR44=45,CH44,0)+IF(CR45=45,CH45,0)+IF(CR46=45,CH46,0)+IF(CR47=45,CH47,0)+IF(CR48=45,CH48,0)+IF(CR49=45,CH49,0)+IF(CR50=45,CH50,0)+IF(CR51=45,CH51,0)+IF(CR52=45,CH52,0)+IF(CR53=45,CH53,0)+IF(CR54=45,CH54,0)+IF(CR55=45,CH55,0)+IF(CR56=45,CH56,0)+IF(CR57=45,CH57,0)+IF(CR58=45,CH58,0)+IF(CR59=45,CH59,0)+IF(CR60=45,CH60,0)+IF(CR61=45,CH61,0)+IF(CR62=45,CH62,0)+IF(CR63=45,CH63,0)+IF(CR64=45,CH64,0)+IF(CR65=45,CH65,0)+IF(CR66=45,CH66,0)+IF(CR67=45,CH67,0)+IF(CR68=45,CH68,0)+IF(CR69=45,CH69,0)</f>
        <v>#VALUE!</v>
      </c>
      <c r="DV54" s="98" t="e">
        <f>IF(CR10=45,CJ10,0)+IF(CR11=45,CJ11,0)+IF(CR12=45,CJ12,0)+IF(CR13=45,CJ13,0)+IF(CR14=45,CJ14,0)+IF(CR15=45,CJ15,0)+IF(CR16=45,CJ16,0)+IF(CR17=45,CJ17,0)+IF(CR18=45,CJ18,0)+IF(CR19=45,CJ19,0)+IF(CR20=45,CJ20,0)+IF(CR21=45,CJ21,0)+IF(CR22=45,CJ22,0)+IF(CR23=45,CJ23,0)+IF(CR24=45,CJ24,0)+IF(CR25=45,CJ25,0)+IF(CR26=45,CJ26,0)+IF(CR27=45,CJ27,0)+IF(CR28=45,CJ28,0)+IF(CR29=45,CJ29,0)+IF(CR30=45,CJ30,0)+IF(CR31=45,CJ31,0)+IF(CR32=45,CJ32,0)+IF(CR33=45,CJ33,0)+IF(CR34=45,CJ34,0)+IF(CR35=45,CJ35,0)+IF(CR36=45,CJ36,0)+IF(CR37=45,CJ37,0)+IF(CR38=45,CJ38,0)+IF(CR39=45,CJ39,0)+DW54</f>
        <v>#VALUE!</v>
      </c>
      <c r="DW54" s="99" t="e">
        <f>IF(CR40=45,CJ40,0)+IF(CR41=45,CJ41,0)+IF(CR42=45,CJ42,0)+IF(CR43=45,CJ43,0)+IF(CR44=45,CJ44,0)+IF(CR45=45,CJ45,0)+IF(CR46=45,CJ46,0)+IF(CR47=45,CJ47,0)+IF(CR48=45,CJ48,0)+IF(CR49=45,CJ49,0)+IF(CR50=45,CJ50,0)+IF(CR51=45,CJ51,0)+IF(CR52=45,CJ52,0)+IF(CR53=45,CJ53,0)+IF(CR54=45,CJ54,0)+IF(CR55=45,CJ55,0)+IF(CR56=45,CJ56,0)+IF(CR57=45,CJ57,0)+IF(CR58=45,CJ58,0)+IF(CR59=45,CJ59,0)+IF(CR60=45,CJ60,0)+IF(CR61=45,CJ61,0)+IF(CR62=45,CJ62,0)+IF(CR63=45,CJ63,0)+IF(CR64=45,CJ64,0)+IF(CR65=45,CJ65,0)+IF(CR66=45,CJ66,0)+IF(CR67=45,CJ67,0)+IF(CR68=45,CJ68,0)+IF(CR69=45,CJ69,0)</f>
        <v>#VALUE!</v>
      </c>
    </row>
    <row r="55" spans="1:127">
      <c r="A55" s="97" t="str">
        <f>[2]DB!A55</f>
        <v>Galway</v>
      </c>
      <c r="B55" s="1">
        <f>[2]DB!B55</f>
        <v>19</v>
      </c>
      <c r="C55" s="1">
        <f>[2]DB!D55</f>
        <v>0</v>
      </c>
      <c r="D55" s="1">
        <f>IF(OR(Rækker!K52="Disket",I55&gt;5,C55=1),1,0)</f>
        <v>0</v>
      </c>
      <c r="E55" s="1">
        <f>[2]DB!F55</f>
        <v>0</v>
      </c>
      <c r="F55" s="1">
        <f>IF(OR(Rækker!K52="Udmeldt",E55=1),1,0)</f>
        <v>0</v>
      </c>
      <c r="G55" s="1">
        <f>[2]DB!I55</f>
        <v>0</v>
      </c>
      <c r="H55" s="1">
        <f>IF(Rækker!K52="MR",1,0)</f>
        <v>0</v>
      </c>
      <c r="I55" s="1">
        <f t="shared" si="10"/>
        <v>0</v>
      </c>
      <c r="J55" s="1">
        <f>[2]DB!L55</f>
        <v>0</v>
      </c>
      <c r="K55" s="1">
        <f>IF(Rækker!K52="Res",1,0)</f>
        <v>0</v>
      </c>
      <c r="L55" s="1">
        <f t="shared" si="11"/>
        <v>0</v>
      </c>
      <c r="M55" s="1">
        <f t="shared" si="31"/>
        <v>0</v>
      </c>
      <c r="N55" s="100">
        <f>[2]DB!AZ55</f>
        <v>2</v>
      </c>
      <c r="O55" s="98" t="str">
        <f>[2]DB!BB55</f>
        <v>Jesper</v>
      </c>
      <c r="P55" s="1">
        <f>IF(O55=A52,B52,0)+IF(O55=A53,B53,0)+IF(O55=A54,B54,0)+IF(O55=A55,B55,0)+IF(O55=A56,B56,0)+IF(O55=A57,B57,0)+IF(O55=A58,B58,0)+IF(O55=A59,B59,0)+IF(O55=A60,B60,0)+IF(O55=A61,B61,0)+IF(O55=A62,B62,0)+IF(O55=A63,B63,0)+IF(O55=A64,B64,0)+IF(O55=A65,B65,0)+IF(O55=A66,B66,0)+IF(O55=A67,B67,0)+IF(O55=A68,B68,0)+IF(O55=A69,B69,0)+IF(O55=A70,B70,0)+IF(O55=A71,B71,0)</f>
        <v>26</v>
      </c>
      <c r="Q55" s="1">
        <f>[2]DB!BF55</f>
        <v>0</v>
      </c>
      <c r="R55" s="1">
        <f>IF(O55=A52,D52,0)+IF(O55=A53,D53,0)+IF(O55=A54,D54,0)+IF(O55=A55,D55,0)+IF(O55=A56,D56,0)+IF(O55=A57,D57,0)+IF(O55=A58,D58,0)+IF(O55=A59,D59,0)+IF(O55=A60,D60,0)+IF(O55=A61,D61,0)+IF(O55=A62,D62,0)+IF(O55=A63,D63,0)+IF(O55=A64,D64,0)+IF(O55=A65,D65,0)+IF(O55=A66,D66,0)+IF(O55=A67,D67,0)+IF(O55=A68,D68,0)+IF(O55=A69,D69,0)+IF(O55=A70,D70,0)+IF(O55=A71,D71,0)</f>
        <v>0</v>
      </c>
      <c r="S55" s="1">
        <f>[2]DB!BG55</f>
        <v>0</v>
      </c>
      <c r="T55" s="1">
        <f>IF(O55=A52,F52,0)+IF(O55=A53,F53,0)+IF(O55=A54,F54,0)+IF(O55=A55,F55,0)+IF(O55=A56,F56,0)+IF(O55=A57,F57,0)+IF(O55=A58,F58,0)+IF(O55=A59,F59,0)+IF(O55=A60,F60,0)+IF(O55=A61,F61,0)+IF(O55=A62,F62,0)+IF(O55=A63,F63,0)+IF(O55=A64,F64,0)+IF(O55=A65,F65,0)+IF(O55=A66,F66,0)+IF(O55=A67,F67,0)+IF(O55=A68,F68,0)+IF(O55=A69,F69,0)+IF(O55=A70,F70,0)+IF(O55=A71,F71,0)</f>
        <v>0</v>
      </c>
      <c r="U55" s="1">
        <f>IF(O55=A52,G52,0)+IF(O55=A53,G53,0)+IF(O55=A54,G54,0)+IF(O55=A55,G55,0)+IF(O55=A56,G56,0)+IF(O55=A57,G57,0)+IF(O55=A58,G58,0)+IF(O55=A59,G59,0)+IF(O55=A60,G60,0)+IF(O55=A61,G61,0)+IF(O55=A62,G62,0)+IF(O55=A63,G63,0)+IF(O55=A64,G64,0)+IF(O55=A65,G65,0)+IF(O55=A66,G66,0)+IF(O55=A67,G67,0)+IF(O55=A68,G68,0)+IF(O55=A69,G69,0)+IF(O55=A70,G70,0)+IF(O55=A71,G71,0)</f>
        <v>0</v>
      </c>
      <c r="V55" s="1">
        <f>IF(O55=A52,H52,0)+IF(O55=A53,H53,0)+IF(O55=A54,H54,0)+IF(O55=A55,H55,0)+IF(O55=A56,H56,0)+IF(O55=A57,H57,0)+IF(O55=A58,H58,0)+IF(O55=A59,H59,0)+IF(O55=A60,H60,0)+IF(O55=A61,H61,0)+IF(O55=A62,H62,0)+IF(O55=A63,H63,0)+IF(O55=A64,H64,0)+IF(O55=A65,H65,0)+IF(O55=A66,H66,0)+IF(O55=A67,H67,0)+IF(O55=A68,H68,0)+IF(O55=A69,H69,0)+IF(O55=A70,H70,0)+IF(O55=A71,H71,0)</f>
        <v>0</v>
      </c>
      <c r="W55" s="1">
        <f t="shared" si="12"/>
        <v>0</v>
      </c>
      <c r="X55" s="1">
        <f>IF(O55=A52,J52,0)+IF(O55=A53,J53,0)+IF(O55=A54,J54,0)+IF(O55=A55,J55,0)+IF(O55=A56,J56,0)+IF(O55=A57,J57,0)+IF(O55=A58,J58,0)+IF(O55=A59,J59,0)+IF(O55=A60,J60,0)+IF(O55=A61,J61,0)+IF(O55=A62,J62,0)+IF(O55=A63,J63,0)+IF(O55=A64,J64,0)+IF(O55=A65,J65,0)+IF(O55=A66,J66,0)+IF(O55=A67,J67,0)+IF(O55=A68,J68,0)+IF(O55=A69,J69,0)+IF(O55=A70,J70,0)+IF(O55=A71,J71,0)</f>
        <v>0</v>
      </c>
      <c r="Y55" s="1">
        <f>IF(O55=A52,K52,0)+IF(O55=A53,K53,0)+IF(O55=A54,K54,0)+IF(O55=A55,K55,0)+IF(O55=A56,K56,0)+IF(O55=A57,K57,0)+IF(O55=A58,K58,0)+IF(O55=A59,K59,0)+IF(O55=A60,K60,0)+IF(O55=A61,K61,0)+IF(O55=A62,K62,0)+IF(O55=A63,K63,0)+IF(O55=A64,K64,0)+IF(O55=A65,K65,0)+IF(O55=A66,K66,0)+IF(O55=A67,K67,0)+IF(O55=A68,K68,0)+IF(O55=A69,K69,0)+IF(O55=A70,K70,0)+IF(O55=A71,K71,0)</f>
        <v>0</v>
      </c>
      <c r="Z55" s="1">
        <f t="shared" si="13"/>
        <v>0</v>
      </c>
      <c r="AA55" s="1">
        <f>[2]DB!BJ55</f>
        <v>74</v>
      </c>
      <c r="AB55" s="1">
        <f>RANK(AA55,AA52:AA71,0)</f>
        <v>2</v>
      </c>
      <c r="AC55" s="1" t="str">
        <f>'3. Division'!L23</f>
        <v/>
      </c>
      <c r="AD55" s="1" t="e">
        <f t="shared" si="32"/>
        <v>#VALUE!</v>
      </c>
      <c r="AE55" s="1" t="e">
        <f>RANK(AD55,AD52:AD71,0)</f>
        <v>#VALUE!</v>
      </c>
      <c r="AF55" s="1">
        <f>[2]DB!BK55</f>
        <v>27</v>
      </c>
      <c r="AG55" s="1">
        <f>RANK(AF55,AF52:AF71,0)</f>
        <v>3</v>
      </c>
      <c r="AH55" s="1" t="str">
        <f>'3. Division'!L29</f>
        <v/>
      </c>
      <c r="AI55" s="1" t="e">
        <f t="shared" si="33"/>
        <v>#VALUE!</v>
      </c>
      <c r="AJ55" s="1" t="e">
        <f>RANK(AI55,AI52:AI71,0)</f>
        <v>#VALUE!</v>
      </c>
      <c r="AK55" s="1">
        <f>[2]DB!BL55</f>
        <v>91</v>
      </c>
      <c r="AL55" s="1">
        <f>RANK(AK55,AK52:AK71,0)</f>
        <v>8</v>
      </c>
      <c r="AM55" s="1" t="str">
        <f>'3. Division'!L35</f>
        <v/>
      </c>
      <c r="AN55" s="1" t="e">
        <f t="shared" si="34"/>
        <v>#VALUE!</v>
      </c>
      <c r="AO55" s="1" t="e">
        <f>RANK(AN55,AN52:AN71,0)</f>
        <v>#VALUE!</v>
      </c>
      <c r="AP55" s="1">
        <f t="shared" si="35"/>
        <v>13</v>
      </c>
      <c r="AQ55" s="1" t="e">
        <f t="shared" si="36"/>
        <v>#VALUE!</v>
      </c>
      <c r="AR55" s="1">
        <f>[2]DB!BA55</f>
        <v>4</v>
      </c>
      <c r="AS55" s="1" t="e">
        <f>RANK(AQ55,AQ52:AQ71,1)+AT55</f>
        <v>#VALUE!</v>
      </c>
      <c r="AT55" s="1" t="e">
        <f>IF(AQ55=AQ52,IF(AD55=AD52,IF(AI55=AI52,IF(AN55=AN52,0,IF(AN55&lt;AN52,1,0)),IF(AI55&lt;AI52,1,0)),IF(AD55&lt;AD52,1,0)),0)+IF(AQ55=AQ53,IF(AD55=AD53,IF(AI55=AI53,IF(AN55=AN53,0,IF(AN55&lt;AN53,1,0)),IF(AI55&lt;AI53,1,0)),IF(AD55&lt;AD53,1,0)),0)+IF(AQ55=AQ54,IF(AD55=AD54,IF(AI55=AI54,IF(AN55=AN54,0,IF(AN55&lt;AN54,1,0)),IF(AI55&lt;AI54,1,0)),IF(AD55&lt;AD54,1,0)),0)+IF(AQ55=AQ55,IF(AD55=AD55,IF(AI55=AI55,IF(AN55=AN55,0,IF(AN55&lt;AN55,1,0)),IF(AI55&lt;AI55,1,0)),IF(AD55&lt;AD55,1,0)),0)+IF(AQ55=AQ56,IF(AD55=AD56,IF(AI55=AI56,IF(AN55=AN56,0,IF(AN55&lt;AN56,1,0)),IF(AI55&lt;AI56,1,0)),IF(AD55&lt;AD56,1,0)),0)+IF(AQ55=AQ57,IF(AD55=AD57,IF(AI55=AI57,IF(AN55=AN57,0,IF(AN55&lt;AN57,1,0)),IF(AI55&lt;AI57,1,0)),IF(AD55&lt;AD57,1,0)),0)+IF(AQ55=AQ58,IF(AD55=AD58,IF(AI55=AI58,IF(AN55=AN58,0,IF(AN55&lt;AN58,1,0)),IF(AI55&lt;AI58,1,0)),IF(AD55&lt;AD58,1,0)),0)+AU55+AV55</f>
        <v>#VALUE!</v>
      </c>
      <c r="AU55" s="1" t="e">
        <f>IF(AQ55=AQ59,IF(AD55=AD59,IF(AI55=AI59,IF(AN55=AN59,0,IF(AN55&lt;AN59,1,0)),IF(AI55&lt;AI59,1,0)),IF(AD55&lt;AD59,1,0)),0)+IF(AQ55=AQ60,IF(AD55=AD60,IF(AI55=AI60,IF(AN55=AN60,0,IF(AN55&lt;AN60,1,0)),IF(AI55&lt;AI60,1,0)),IF(AD55&lt;AD60,1,0)),0)+IF(AQ55=AQ61,IF(AD55=AD61,IF(AI55=AI61,IF(AN55=AN61,0,IF(AN55&lt;AN61,1,0)),IF(AI55&lt;AI61,1,0)),IF(AD55&lt;AD61,1,0)),0)+IF(AQ55=AQ62,IF(AD55=AD62,IF(AI55=AI62,IF(AN55=AN62,0,IF(AN55&lt;AN62,1,0)),IF(AI55&lt;AI62,1,0)),IF(AD55&lt;AD62,1,0)),0)+IF(AQ55=AQ63,IF(AD55=AD63,IF(AI55=AI63,IF(AN55=AN63,0,IF(AN55&lt;AN63,1,0)),IF(AI55&lt;AI63,1,0)),IF(AD55&lt;AD63,1,0)),0)+IF(AQ55=AQ64,IF(AD55=AD64,IF(AI55=AI64,IF(AN55=AN64,0,IF(AN55&lt;AN64,1,0)),IF(AI55&lt;AI64,1,0)),IF(AD55&lt;AD64,1,0)),0)+IF(AQ55=AQ65,IF(AD55=AD65,IF(AI55=AI65,IF(AN55=AN65,0,IF(AN55&lt;AN65,1,0)),IF(AI55&lt;AI65,1,0)),IF(AD55&lt;AD65,1,0)),0)</f>
        <v>#VALUE!</v>
      </c>
      <c r="AV55" s="1" t="e">
        <f>IF(AQ55=AQ66,IF(AD55=AD66,IF(AI55=AI66,IF(AN55=AN66,0,IF(AN55&lt;AN66,1,0)),IF(AI55&lt;AI66,1,0)),IF(AD55&lt;AD66,1,0)),0)+IF(AQ55=AQ67,IF(AD55=AD67,IF(AI55=AI67,IF(AN55=AN67,0,IF(AN55&lt;AN67,1,0)),IF(AI55&lt;AI67,1,0)),IF(AD55&lt;AD67,1,0)),0)+IF(AQ55=AQ68,IF(AD55=AD68,IF(AI55=AI68,IF(AN55=AN68,0,IF(AN55&lt;AN68,1,0)),IF(AI55&lt;AI68,1,0)),IF(AD55&lt;AD68,1,0)),0)+IF(AQ55=AQ69,IF(AD55=AD69,IF(AI55=AI69,IF(AN55=AN69,0,IF(AN55&lt;AN69,1,0)),IF(AI55&lt;AI69,1,0)),IF(AD55&lt;AD69,1,0)),0)+IF(AQ55=AQ70,IF(AD55=AD70,IF(AI55=AI70,IF(AN55=AN70,0,IF(AN55&lt;AN70,1,0)),IF(AI55&lt;AI70,1,0)),IF(AD55&lt;AD70,1,0)),0)+IF(AQ55=AQ71,IF(AD55=AD71,IF(AI55=AI71,IF(AN55=AN71,0,IF(AN55&lt;AN71,1,0)),IF(AI55&lt;AI71,1,0)),IF(AD55&lt;AD71,1,0)),0)</f>
        <v>#VALUE!</v>
      </c>
      <c r="AW55" s="1" t="e">
        <f>IF(AND(AS55=AS52,P55&gt;P52),1,0)+IF(AND(AS55=AS53,P55&gt;P53),1,0)+IF(AND(AS55=AS54,P55&gt;P54),1,0)+IF(AND(AS55=AS55,P55&gt;P55),1,0)+IF(AND(AS55=AS56,P55&gt;P56),1,0)+IF(AND(AS55=AS57,P55&gt;P57),1,0)+IF(AND(AS55=AS58,P55&gt;P58),1,0)+IF(AND(AS55=AS59,P55&gt;P59),1,0)+IF(AND(AS55=AS60,P55&gt;P60),1,0)+IF(AND(AS55=AS61,P55&gt;P61),1,0)+IF(AND(AS55=AS62,P55&gt;P62),1,0)+IF(AND(AS55=AS63,P55&gt;P63),1,0)+IF(AND(AS55=AS64,P55&gt;P64),1,0)+IF(AND(AS55=AS65,P55&gt;P65),1,0)+IF(AND(AS55=AS66,P55&gt;P66),1,0)+IF(AND(AS55=AS67,P55&gt;P67),1,0)+IF(AND(AS55=AS68,P55&gt;P68),1,0)+IF(AND(AS55=AS69,P55&gt;P69),1,0)+IF(AND(AS55=AS70,P55&gt;P70),1,0)+IF(AND(AS55=AS71,P55&gt;P71),1,0)+AS55</f>
        <v>#VALUE!</v>
      </c>
      <c r="AX55" s="1" t="e">
        <f t="shared" si="16"/>
        <v>#VALUE!</v>
      </c>
      <c r="AY55" s="1" t="e">
        <f>IF(OR(R55=1,T55=1),0,IF(RANK(AX55,AX10:AX71,0)=1,10,IF(RANK(AX55,AX10:AX71,0)=2,5,IF(RANK(AX55,AX10:AX71,0)=3,4,IF(RANK(AX55,AX10:AX71,0)=4,3,IF(RANK(AX55,AX10:AX71,0)=5,2,0))))))</f>
        <v>#VALUE!</v>
      </c>
      <c r="AZ55" s="100" t="e">
        <f>IF(AW52=4,AR52,0)+IF(AW53=4,AR53,0)+IF(AW54=4,AR54,0)+IF(AW55=4,AR55,0)+IF(AW56=4,AR56,0)+IF(AW57=4,AR57,0)+IF(AW58=4,AR58,0)+IF(AW59=4,AR59,0)+IF(AW60=4,AR60,0)+IF(AW61=4,AR61,0)+IF(AW62=4,AR62,0)+IF(AW63=4,AR63,0)+IF(AW64=4,AR64,0)+IF(AW65=4,AR65,0)+IF(AW66=4,AR66,0)+IF(AW67=4,AR67,0)+IF(AW68=4,AR68,0)+IF(AW69=4,AR69,0)+IF(AW70=4,AR70,0)+IF(AW71=4,AR71,0)</f>
        <v>#VALUE!</v>
      </c>
      <c r="BA55" s="98" t="e">
        <f>IF(AW52=4,AS52,0)+IF(AW53=4,AS53,0)+IF(AW54=4,AS54,0)+IF(AW55=4,AS55,0)+IF(AW56=4,AS56,0)+IF(AW57=4,AS57,0)+IF(AW58=4,AS58,0)+IF(AW59=4,AS59,0)+IF(AW60=4,AS60,0)+IF(AW61=4,AS61,0)+IF(AW62=4,AS62,0)+IF(AW63=4,AS63,0)+IF(AW64=4,AS64,0)+IF(AW65=4,AS65,0)+IF(AW66=4,AS66,0)+IF(AW67=4,AS67,0)+IF(AW68=4,AS68,0)+IF(AW69=4,AS69,0)+IF(AW70=4,AS70,0)+IF(AW71=4,AS71,0)</f>
        <v>#VALUE!</v>
      </c>
      <c r="BB55" s="98" t="e">
        <f>IF(AW52=4,O52,IF(AW53=4,O53,IF(AW54=4,O54,IF(AW55=4,O55,IF(AW56=4,O56,IF(AW57=4,O57,IF(AW58=4,O58,BC55)))))))</f>
        <v>#VALUE!</v>
      </c>
      <c r="BC55" s="98" t="e">
        <f>IF(AW59=4,O59,IF(AW60=4,O60,IF(AW61=4,O61,IF(AW62=4,O62,IF(AW63=4,O63,IF(AW64=4,O64,IF(AW65=4,O65,BD55)))))))</f>
        <v>#VALUE!</v>
      </c>
      <c r="BD55" s="98" t="e">
        <f>IF(AW66=4,O66,IF(AW67=4,O67,IF(AW68=4,O68,IF(AW69=4,O69,IF(AW70=4,O70,IF(AW71=4,O71,""))))))</f>
        <v>#VALUE!</v>
      </c>
      <c r="BE55" s="98" t="e">
        <f>IF(AW52=4,P52,0)+IF(AW53=4,P53,0)+IF(AW54=4,P54,0)+IF(AW55=4,P55,0)+IF(AW56=4,P56,0)+IF(AW57=4,P57,0)+IF(AW58=4,P58,0)+IF(AW59=4,P59,0)+IF(AW60=4,P60,0)+IF(AW61=4,P61,0)+IF(AW62=4,P62,0)+IF(AW63=4,P63,0)+IF(AW64=4,P64,0)+IF(AW65=4,P65,0)+IF(AW66=4,P66,0)+IF(AW67=4,P67,0)+IF(AW68=4,P68,0)+IF(AW69=4,P69,0)+IF(AW70=4,P70,0)+IF(AW71=4,P71,0)</f>
        <v>#VALUE!</v>
      </c>
      <c r="BF55" s="98" t="e">
        <f>IF(AW52=4,R52,0)+IF(AW53=4,R53,0)+IF(AW54=4,R54,0)+IF(AW55=4,R55,0)+IF(AW56=4,R56,0)+IF(AW57=4,R57,0)+IF(AW58=4,R58,0)+IF(AW59=4,R59,0)+IF(AW60=4,R60,0)+IF(AW61=4,R61,0)+IF(AW62=4,R62,0)+IF(AW63=4,R63,0)+IF(AW64=4,R64,0)+IF(AW65=4,R65,0)+IF(AW66=4,R66,0)+IF(AW67=4,R67,0)+IF(AW68=4,R68,0)+IF(AW69=4,R69,0)+IF(AW70=4,R70,0)+IF(AW71=4,R71,0)</f>
        <v>#VALUE!</v>
      </c>
      <c r="BG55" s="98" t="e">
        <f>IF(AW52=4,T52,0)+IF(AW53=4,T53,0)+IF(AW54=4,T54,0)+IF(AW55=4,T55,0)+IF(AW56=4,T56,0)+IF(AW57=4,T57,0)+IF(AW58=4,T58,0)+IF(AW59=4,T59,0)+IF(AW60=4,T60,0)+IF(AW61=4,T61,0)+IF(AW62=4,T62,0)+IF(AW63=4,T63,0)+IF(AW64=4,T64,0)+IF(AW65=4,T65,0)+IF(AW66=4,T66,0)+IF(AW67=4,T67,0)+IF(AW68=4,T68,0)+IF(AW69=4,T69,0)+IF(AW70=4,T70,0)+IF(AW71=4,T71,0)</f>
        <v>#VALUE!</v>
      </c>
      <c r="BH55" s="98" t="e">
        <f>IF(AW52=4,W52,0)+IF(AW53=4,W53,0)+IF(AW54=4,W54,0)+IF(AW55=4,W55,0)+IF(AW56=4,W56,0)+IF(AW57=4,W57,0)+IF(AW58=4,W58,0)+IF(AW59=4,W59,0)+IF(AW60=4,W60,0)+IF(AW61=4,W61,0)+IF(AW62=4,W62,0)+IF(AW63=4,W63,0)+IF(AW64=4,W64,0)+IF(AW65=4,W65,0)+IF(AW66=4,W66,0)+IF(AW67=4,W67,0)+IF(AW68=4,W68,0)+IF(AW69=4,W69,0)+IF(AW70=4,W70,0)+IF(AW71=4,W71,0)</f>
        <v>#VALUE!</v>
      </c>
      <c r="BI55" s="98" t="e">
        <f>IF(AW52=4,Z52,0)+IF(AW53=4,Z53,0)+IF(AW54=4,Z54,0)+IF(AW55=4,Z55,0)+IF(AW56=4,Z56,0)+IF(AW57=4,Z57,0)+IF(AW58=4,Z58,0)+IF(AW59=4,Z59,0)+IF(AW60=4,Z60,0)+IF(AW61=4,Z61,0)+IF(AW62=4,Z62,0)+IF(AW63=4,Z63,0)+IF(AW64=4,Z64,0)+IF(AW65=4,Z65,0)+IF(AW66=4,Z66,0)+IF(AW67=4,Z67,0)+IF(AW68=4,Z68,0)+IF(AW69=4,Z69,0)+IF(AW70=4,Z70,0)+IF(AW71=4,Z71,0)</f>
        <v>#VALUE!</v>
      </c>
      <c r="BJ55" s="98" t="e">
        <f>IF(AW52=4,AD52,0)+IF(AW53=4,AD53,0)+IF(AW54=4,AD54,0)+IF(AW55=4,AD55,0)+IF(AW56=4,AD56,0)+IF(AW57=4,AD57,0)+IF(AW58=4,AD58,0)+IF(AW59=4,AD59,0)+IF(AW60=4,AD60,0)+IF(AW61=4,AD61,0)+IF(AW62=4,AD62,0)+IF(AW63=4,AD63,0)+IF(AW64=4,AD64,0)+IF(AW65=4,AD65,0)+IF(AW66=4,AD66,0)+IF(AW67=4,AD67,0)+IF(AW68=4,AD68,0)+IF(AW69=4,AD69,0)+IF(AW70=4,AD70,0)+IF(AW71=4,AD71,0)</f>
        <v>#VALUE!</v>
      </c>
      <c r="BK55" s="98" t="e">
        <f>IF(AW52=4,AI52,0)+IF(AW53=4,AI53,0)+IF(AW54=4,AI54,0)+IF(AW55=4,AI55,0)+IF(AW56=4,AI56,0)+IF(AW57=4,AI57,0)+IF(AW58=4,AI58,0)+IF(AW59=4,AI59,0)+IF(AW60=4,AI60,0)+IF(AW61=4,AI61,0)+IF(AW62=4,AI62,0)+IF(AW63=4,AI63,0)+IF(AW64=4,AI64,0)+IF(AW65=4,AI65,0)+IF(AW66=4,AI66,0)+IF(AW67=4,AI67,0)+IF(AW68=4,AI68,0)+IF(AW69=4,AI69,0)+IF(AW70=4,AI70,0)+IF(AW71=4,AI71,0)</f>
        <v>#VALUE!</v>
      </c>
      <c r="BL55" s="99" t="e">
        <f>IF(AW52=4,AN52,0)+IF(AW53=4,AN53,0)+IF(AW54=4,AN54,0)+IF(AW55=4,AN55,0)+IF(AW56=4,AN56,0)+IF(AW57=4,AN57,0)+IF(AW58=4,AN58,0)+IF(AW59=4,AN59,0)+IF(AW60=4,AN60,0)+IF(AW61=4,AN61,0)+IF(AW62=4,AN62,0)+IF(AW63=4,AN63,0)+IF(AW64=4,AN64,0)+IF(AW65=4,AN65,0)+IF(AW66=4,AN66,0)+IF(AW67=4,AN67,0)+IF(AW68=4,AN68,0)+IF(AW69=4,AN69,0)+IF(AW70=4,AN70,0)+IF(AW71=4,AN71,0)</f>
        <v>#VALUE!</v>
      </c>
      <c r="BM55" s="98" t="str">
        <f>[2]DB!CX55</f>
        <v>Lucky</v>
      </c>
      <c r="BN55" s="98">
        <f>IF(BM55=O10,P10,0)+IF(BM55=O11,P11,0)+IF(BM55=O12,P12,0)+IF(BM55=O13,P13,0)+IF(BM55=O14,P14,0)+IF(BM55=O15,P15,0)+IF(BM55=O16,P16,0)+IF(BM55=O17,P17,0)+IF(BM55=O18,P18,0)+IF(BM55=O19,P19,0)+IF(BM55=O20,P20,0)+IF(BM55=O21,P21,0)+IF(BM55=O22,P22,0)+IF(BM55=O23,P23,0)+IF(BM55=O24,P24,0)+IF(BM55=O25,P25,0)+IF(BM55=O26,P26,0)+IF(BM55=O27,P27,0)+IF(BM55=O28,P28,0)+IF(BM55=O29,P29,0)+IF(BM55=O31,P31,0)+IF(BM55=O32,P32,0)+IF(BM55=O33,P33,0)+IF(BM55=O34,P34,0)+IF(BM55=O35,P35,0)+IF(BM55=O36,P36,0)+IF(BM55=O37,P37,0)+IF(BM55=O38,P38,0)+IF(BM55=O39,P39,0)+IF(BM55=O40,P40,0)+BO55</f>
        <v>34</v>
      </c>
      <c r="BO55" s="98">
        <f>IF(BM55=O41,P41,0)+IF(BM55=O42,P42,0)+IF(BM55=O43,P43,0)+IF(BM55=O44,P44,0)+IF(BM55=O45,P45,0)+IF(BM55=O46,P46,0)+IF(BM55=O47,P47,0)+IF(BM55=O48,P48,0)+IF(BM55=O49,P49,0)+IF(BM55=O50,P50,0)+IF(BM55=O52,P52,0)+IF(BM55=O53,P53,0)+IF(BM55=O54,P54,0)+IF(BM55=O55,P55,0)+IF(BM55=O56,P56,0)+IF(BM55=O57,P57,0)+IF(BM55=O58,P58,0)+IF(BM55=O59,P59,0)+IF(BM55=O60,P60,0)+IF(BM55=O61,P61,0)+IF(BM55=O62,P62,0)+IF(BM55=O63,P63,0)+IF(BM55=O64,P64,0)+IF(BM55=O65,P65,0)+IF(BM55=O66,P66,0)+IF(BM55=O67,P67,0)+IF(BM55=O68,P68,0)+IF(BM55=O69,P69,0)+IF(BM55=O70,P70,0)+IF(BM55=O71,P71,0)</f>
        <v>34</v>
      </c>
      <c r="BP55" s="98">
        <f>[2]DB!DF55</f>
        <v>0</v>
      </c>
      <c r="BQ55" s="98">
        <f>IF(BM55=O10,R10,0)+IF(BM55=O11,R11,0)+IF(BM55=O12,R12,0)+IF(BM55=O13,R13,0)+IF(BM55=O14,R14,0)+IF(BM55=O15,R15,0)+IF(BM55=O16,R16,0)+IF(BM55=O17,R17,0)+IF(BM55=O18,R18,0)+IF(BM55=O19,R19,0)+IF(BM55=O20,R20,0)+IF(BM55=O21,R21,0)+IF(BM55=O22,R22,0)+IF(BM55=O23,R23,0)+IF(BM55=O24,R24,0)+IF(BM55=O25,R25,0)+IF(BM55=O26,R26,0)+IF(BM55=O27,R27,0)+IF(BM55=O28,R28,0)+IF(BM55=O29,R29,0)+IF(BM55=O31,R31,0)+IF(BM55=O32,R32,0)+IF(BM55=O33,R33,0)+IF(BM55=O34,R34,0)+IF(BM55=O35,R35,0)+IF(BM55=O36,R36,0)+IF(BM55=O37,R37,0)+IF(BM55=O38,R38,0)+IF(BM55=O39,R39,0)+IF(BM55=O40,R40,0)+BR55</f>
        <v>0</v>
      </c>
      <c r="BR55" s="98">
        <f>IF(BM55=O41,R41,0)+IF(BM55=O42,R42,0)+IF(BM55=O43,R43,0)+IF(BM55=O44,R44,0)+IF(BM55=O45,R45,0)+IF(BM55=O46,R46,0)+IF(BM55=O47,R47,0)+IF(BM55=O48,R48,0)+IF(BM55=O49,R49,0)+IF(BM55=O50,R50,0)+IF(BM55=O52,R52,0)+IF(BM55=O53,R53,0)+IF(BM55=O54,R54,0)+IF(BM55=O55,R55,0)+IF(BM55=O56,R56,0)+IF(BM55=O57,R57,0)+IF(BM55=O58,R58,0)+IF(BM55=O59,R59,0)+IF(BM55=O60,R60,0)+IF(BM55=O61,R61,0)+IF(BM55=O62,R62,0)+IF(BM55=O63,R63,0)+IF(BM55=O64,R64,0)+IF(BM55=O65,R65,0)+IF(BM55=O66,R66,0)+IF(BM55=O67,R67,0)+IF(BM55=O68,R68,0)+IF(BM55=O69,R69,0)+IF(BM55=O70,R70,0)+IF(BM55=O71,R71,0)</f>
        <v>0</v>
      </c>
      <c r="BS55" s="98">
        <v>0</v>
      </c>
      <c r="BT55" s="98">
        <f>IF(BM55=O10,T10,0)+IF(BM55=O11,T11,0)+IF(BM55=O12,T12,0)+IF(BM55=O13,T13,0)+IF(BM55=O14,T14,0)+IF(BM55=O15,T15,0)+IF(BM55=O16,T16,0)+IF(BM55=O17,T17,0)+IF(BM55=O18,T18,0)+IF(BM55=O19,T19,0)+IF(BM55=O20,T20,0)+IF(BM55=O21,T21,0)+IF(BM55=O22,T22,0)+IF(BM55=O23,T23,0)+IF(BM55=O24,T24,0)+IF(BM55=O25,T25,0)+IF(BM55=O26,T26,0)+IF(BM55=O27,T27,0)+IF(BM55=O28,T28,0)+IF(BM55=O29,T29,0)+IF(BM55=O31,T31,0)+IF(BM55=O32,T32,0)+IF(BM55=O33,T33,0)+IF(BM55=O34,T34,0)+IF(BM55=O35,T35,0)+IF(BM55=O36,T36,0)+IF(BM55=O37,T37,0)+IF(BM55=O38,T38,0)+IF(BM55=O39,T39,0)+IF(BM55=O40,T40,0)+BU55</f>
        <v>0</v>
      </c>
      <c r="BU55" s="98">
        <f>IF(BM55=O41,T41,0)+IF(BM55=O42,T42,0)+IF(BM55=O43,T43,0)+IF(BM55=O44,T44,0)+IF(BM55=O45,T45,0)+IF(BM55=O46,T46,0)+IF(BM55=O47,T47,0)+IF(BM55=O48,T48,0)+IF(BM55=O49,T49,0)+IF(BM55=O50,T50,0)+IF(BM55=O52,T52,0)+IF(BM55=O53,T53,0)+IF(BM55=O54,T54,0)+IF(BM55=O55,T55,0)+IF(BM55=O56,T56,0)+IF(BM55=O57,T57,0)+IF(BM55=O58,T58,0)+IF(BM55=O59,T59,0)+IF(BM55=O60,T60,0)+IF(BM55=O61,T61,0)+IF(BM55=O62,T62,0)+IF(BM55=O63,T63,0)+IF(BM55=O64,T64,0)+IF(BM55=O65,T65,0)+IF(BM55=O66,T66,0)+IF(BM55=O67,T67,0)+IF(BM55=O68,T68,0)+IF(BM55=O69,T69,0)+IF(BM55=O70,T70,0)+IF(BM55=O71,T71,0)</f>
        <v>0</v>
      </c>
      <c r="BV55" s="98">
        <f>[2]DB!DJ55</f>
        <v>0</v>
      </c>
      <c r="BW55" s="98" t="e">
        <f>IF(AND(BQ55=0,BT55=0),IF(BM55=O10,AY10,0)+IF(BM55=O11,AY11,0)+IF(BM55=O12,AY12,0)+IF(BM55=O13,AY13,0)+IF(BM55=O14,AY14,0)+IF(BM55=O15,AY15,0)+IF(BM55=O16,AY16,0)+IF(BM55=O17,AY17,0)+IF(BM55=O18,AY18,0)+IF(BM55=O19,AY19,0)+IF(BM55=O20,AY20,0)+IF(BM55=O21,AY21,0)+IF(BM55=O22,AY22,0)+IF(BM55=O23,AY23,0)+IF(BM55=O24,AY24,0)+IF(BM55=O25,AY25,0)+IF(BM55=O26,AY26,0)+IF(BM55=O27,AY27,0)+IF(BM55=O28,AY28,0)+IF(BM55=O29,AY29,0)+IF(BM55=O31,AY31,0)+IF(BM55=O32,AY32,0)+IF(BM55=O33,AY33,0)+IF(BM55=O34,AY34,0)+IF(BM55=O35,AY35,0)+IF(BM55=O36,AY36,0)+IF(BM55=O37,AY37,0)+IF(BM55=O38,AY38,0)+IF(BM55=O39,AY39,0)+IF(BM55=O40,AY40,0)+BX55,0)</f>
        <v>#VALUE!</v>
      </c>
      <c r="BX55" s="98" t="e">
        <f>IF(BM55=O41,AY41,0)+IF(BM55=O42,AY42,0)+IF(BM55=O43,AY43,0)+IF(BM55=O44,AY44,0)+IF(BM55=O45,AY45,0)+IF(BM55=O46,AY46,0)+IF(BM55=O47,AY47,0)+IF(BM55=O48,AY48,0)+IF(BM55=O49,AY49,0)+IF(BM55=O50,AY50,0)+IF(BM55=O52,AY52,0)+IF(BM55=O53,AY53,0)+IF(BM55=O54,AY54,0)+IF(BM55=O55,AY55,0)+IF(BM55=O56,AY56,0)+IF(BM55=O57,AY57,0)+IF(BM55=O58,AY58,0)+IF(BM55=O59,AY59,0)+IF(BM55=O60,AY60,0)+IF(BM55=O61,AY61,0)+IF(BM55=O62,AY62,0)+IF(BM55=O63,AY63,0)+IF(BM55=O64,AY64,0)+IF(BM55=O65,AY65,0)+IF(BM55=O66,AY66,0)+IF(BM55=O67,AY67,0)+IF(BM55=O68,AY68,0)+IF(BM55=O69,AY69,0)+IF(BM55=O70,AY70,0)+IF(BM55=O71,AY71,0)</f>
        <v>#VALUE!</v>
      </c>
      <c r="BY55" s="98">
        <f>[2]DB!DL55</f>
        <v>0</v>
      </c>
      <c r="BZ55" s="98" t="e">
        <f t="shared" si="25"/>
        <v>#VALUE!</v>
      </c>
      <c r="CA55" s="98">
        <f>[2]DB!DN55</f>
        <v>0</v>
      </c>
      <c r="CB55" s="98" t="e">
        <f t="shared" si="26"/>
        <v>#VALUE!</v>
      </c>
      <c r="CC55" s="98">
        <f>[2]DB!DP55</f>
        <v>1</v>
      </c>
      <c r="CD55" s="98" t="e">
        <f t="shared" si="27"/>
        <v>#VALUE!</v>
      </c>
      <c r="CE55" s="98">
        <f>[2]DB!DR55</f>
        <v>0</v>
      </c>
      <c r="CF55" s="98" t="e">
        <f t="shared" si="28"/>
        <v>#VALUE!</v>
      </c>
      <c r="CG55" s="98">
        <f>[2]DB!DT55</f>
        <v>0</v>
      </c>
      <c r="CH55" s="98" t="e">
        <f t="shared" si="29"/>
        <v>#VALUE!</v>
      </c>
      <c r="CI55" s="98">
        <f>[2]DB!DV55</f>
        <v>4</v>
      </c>
      <c r="CJ55" s="98" t="e">
        <f t="shared" si="17"/>
        <v>#VALUE!</v>
      </c>
      <c r="CK55" s="98" t="e">
        <f t="shared" si="18"/>
        <v>#VALUE!</v>
      </c>
      <c r="CL55" s="98" t="e">
        <f>RANK(CJ55,CJ10:CJ69,0)</f>
        <v>#VALUE!</v>
      </c>
      <c r="CM55" s="98" t="e">
        <f>IF(AND(CL55=CL10,CK55&lt;CK10),1,0)+IF(AND(CL55=CL11,CK55&lt;CK11),1,0)+IF(AND(CL55=CL12,CK55&lt;CK12),1,0)+IF(AND(CL55=CL13,CK55&lt;CK13),1,0)+IF(AND(CL55=CL14,CK55&lt;CK14),1,0)+IF(AND(CL55=CL15,CK55&lt;CK15),1,0)+IF(AND(CL55=CL16,CK55&lt;CK16),1,0)+IF(AND(CL55=CL17,CK55&lt;CK17),1,0)+IF(AND(CL55=CL18,CK55&lt;CK18),1,0)+IF(AND(CL55=CL19,CK55&lt;CK19),1,0)+IF(AND(CL55=CL20,CK55&lt;CK20),1,0)+IF(AND(CL55=CL21,CK55&lt;CK21),1,0)+IF(AND(CL55=CL22,CK55&lt;CK22),1,0)+IF(AND(CL55=CL23,CK55&lt;CK23),1,0)+IF(AND(CL55=CL24,CK55&lt;CK24),1,0)+IF(AND(CL55=CL25,CK55&lt;CK25),1,0)+IF(AND(CL55=CL26,CK55&lt;CK26),1,0)+IF(AND(CL55=CL27,CK55&lt;CK27),1,0)+IF(AND(CL55=CL28,CK55&lt;CK28),1,0)+IF(AND(CL55=CL29,CK55&lt;CK29),1,0)+CN55+CO55</f>
        <v>#VALUE!</v>
      </c>
      <c r="CN55" s="98" t="e">
        <f>IF(AND(CL55=CL30,CK55&lt;CK30),1,0)+IF(AND(CL55=CL31,CK55&lt;CK31),1,0)+IF(AND(CL55=CL32,CK55&lt;CK32),1,0)+IF(AND(CL55=CL33,CK55&lt;CK33),1,0)+IF(AND(CL55=CL34,CK55&lt;CK34),1,0)+IF(AND(CL55=CL35,CK55&lt;CK35),1,0)+IF(AND(CL55=CL36,CK55&lt;CK36),1,0)+IF(AND(CL55=CL37,CK55&lt;CK37),1,0)+IF(AND(CL55=CL38,CK55&lt;CK38),1,0)+IF(AND(CL55=CL39,CK55&lt;CK39),1,0)+IF(AND(CL55=CL40,CK55&lt;CK40),1,0)+IF(AND(CL55=CL41,CK55&lt;CK41),1,0)+IF(AND(CL55=CL42,CK55&lt;CK42),1,0)+IF(AND(CL55=CL43,CK55&lt;CK43),1,0)+IF(AND(CL55=CL44,CK55&lt;CK44),1,0)+IF(AND(CL55=CL45,CK55&lt;CK45),1,0)+IF(AND(CL55=CL46,CK55&lt;CK46),1,0)+IF(AND(CL55=CL47,CK55&lt;CK47),1,0)+IF(AND(CL55=CL48,CK55&lt;CK48),1,0)+IF(AND(CL55=CL49,CK55&lt;CK49),1,0)</f>
        <v>#VALUE!</v>
      </c>
      <c r="CO55" s="98" t="e">
        <f>IF(AND(CL55=CL50,CK55&lt;CK50),1,0)+IF(AND(CL55=CL51,CK55&lt;CK51),1,0)+IF(AND(CL55=CL52,CK55&lt;CK52),1,0)+IF(AND(CL55=CL53,CK55&lt;CK53),1,0)+IF(AND(CL55=CL54,CK55&lt;CK54),1,0)+IF(AND(CL55=CL55,CK55&lt;CK55),1,0)+IF(AND(CL55=CL56,CK55&lt;CK56),1,0)+IF(AND(CL55=CL57,CK55&lt;CK57),1,0)+IF(AND(CL55=CL58,CK55&lt;CK58),1,0)+IF(AND(CL55=CL59,CK55&lt;CK59),1,0)+IF(AND(CL55=CL60,CK55&lt;CK60),1,0)+IF(AND(CL55=CL61,CK55&lt;CK61),1,0)+IF(AND(CL55=CL62,CK55&lt;CK62),1,0)+IF(AND(CL55=CL63,CK55&lt;CK63),1,0)+IF(AND(CL55=CL64,CK55&lt;CK64),1,0)+IF(AND(CL55=CL65,CK55&lt;CK65),1,0)+IF(AND(CL55=CL66,CK55&lt;CK66),1,0)+IF(AND(CL55=CL67,CK55&lt;CK67),1,0)+IF(AND(CL55=CL68,CK55&lt;CK68),1,0)+IF(AND(CL55=CL69,CK55&lt;CK69),1,0)</f>
        <v>#VALUE!</v>
      </c>
      <c r="CP55" s="98">
        <f>[2]DB!CV55</f>
        <v>42</v>
      </c>
      <c r="CQ55" s="98" t="e">
        <f t="shared" si="30"/>
        <v>#VALUE!</v>
      </c>
      <c r="CR55" s="98" t="e">
        <f t="shared" si="19"/>
        <v>#VALUE!</v>
      </c>
      <c r="CS55" s="98" t="e">
        <f>IF(AND(CQ55=CQ10,BN55&gt;BN10),1,0)+IF(AND(CQ55=CQ11,BN55&gt;BN11),1,0)+IF(AND(CQ55=CQ12,BN55&gt;BN12),1,0)+IF(AND(CQ55=CQ13,BN55&gt;BN13),1,0)+IF(AND(CQ55=CQ14,BN55&gt;BN14),1,0)+IF(AND(CQ55=CQ15,BN55&gt;BN15),1,0)+IF(AND(CQ55=CQ16,BN55&gt;BN16),1,0)+IF(AND(CQ55=CQ17,BN55&gt;BN17),1,0)+IF(AND(CQ55=CQ18,BN55&gt;BN18),1,0)+IF(AND(CQ55=CQ19,BN55&gt;BN19),1,0)+IF(AND(CQ55=CQ20,BN55&gt;BN20),1,0)+IF(AND(CQ55=CQ21,BN55&gt;BN21),1,0)+IF(AND(CQ55=CQ22,BN55&gt;BN22),1,0)+IF(AND(CQ55=CQ23,BN55&gt;BN23),1,0)+IF(AND(CQ55=CQ24,BN55&gt;BN24),1,0)+IF(AND(CQ55=CQ25,BN55&gt;BN25),1,0)+IF(AND(CQ55=CQ26,BN55&gt;BN26),1,0)+IF(AND(CQ55=CQ27,BN55&gt;BN27),1,0)+IF(AND(CQ55=CQ28,BN55&gt;BN28),1,0)+IF(AND(CQ55=CQ29,BN55&gt;BN29),1,0)+CT55+CU55</f>
        <v>#VALUE!</v>
      </c>
      <c r="CT55" s="98" t="e">
        <f>IF(AND(CQ55=CQ30,BN55&gt;BN30),1,0)+IF(AND(CQ55=CQ31,BN55&gt;BN31),1,0)+IF(AND(CQ55=CQ32,BN55&gt;BN32),1,0)+IF(AND(CQ55=CQ33,BN55&gt;BN33),1,0)+IF(AND(CQ55=CQ34,BN55&gt;BN34),1,0)+IF(AND(CQ55=CQ35,BN55&gt;BN35),1,0)+IF(AND(CQ55=CQ36,BN55&gt;BN36),1,0)+IF(AND(CQ55=CQ37,BN55&gt;BN37),1,0)+IF(AND(CQ55=CQ38,BN55&gt;BN38),1,0)+IF(AND(CQ55=CQ39,BN55&gt;BN39),1,0)+IF(AND(CQ55=CQ40,BN55&gt;BN40),1,0)+IF(AND(CQ55=CQ41,BN55&gt;BN41),1,0)+IF(AND(CQ55=CQ42,BN55&gt;BN42),1,0)+IF(AND(CQ55=CQ43,BN55&gt;BN43),1,0)+IF(AND(CQ55=CQ44,BN55&gt;BN44),1,0)+IF(AND(CQ55=CQ45,BN55&gt;BN45),1,0)+IF(AND(CQ55=CQ46,BN55&gt;BN46),1,0)+IF(AND(CQ55=CQ47,BN55&gt;BN47),1,0)+IF(AND(CQ55=CQ48,BN55&gt;BN48),1,0)+IF(AND(CQ55=CQ49,BN55&gt;BN49),1,0)</f>
        <v>#VALUE!</v>
      </c>
      <c r="CU55" s="99" t="e">
        <f>IF(AND(CQ55=CQ50,BN55&gt;BN50),1,0)+IF(AND(CQ55=CQ51,BN55&gt;BN51),1,0)+IF(AND(CQ55=CQ52,BN55&gt;BN52),1,0)+IF(AND(CQ55=CQ53,BN55&gt;BN53),1,0)+IF(AND(CQ55=CQ54,BN55&gt;BN54),1,0)+IF(AND(CQ55=CQ55,BN55&gt;BN55),1,0)+IF(AND(CQ55=CQ56,BN55&gt;BN56),1,0)+IF(AND(CQ55=CQ57,BN55&gt;BN57),1,0)+IF(AND(CQ55=CQ58,BN55&gt;BN58),1,0)+IF(AND(CQ55=CQ59,BN55&gt;BN59),1,0)+IF(AND(CQ55=CQ60,BN55&gt;BN60),1,0)+IF(AND(CQ55=CQ61,BN55&gt;BN61),1,0)+IF(AND(CQ55=CQ62,BN55&gt;BN62),1,0)+IF(AND(CQ55=CQ63,BN55&gt;BN63),1,0)+IF(AND(CQ55=CQ64,BN55&gt;BN64),1,0)+IF(AND(CQ55=CQ65,BN55&gt;BN65),1,0)+IF(AND(CQ55=CQ66,BN55&gt;BN66),1,0)+IF(AND(CQ55=CQ67,BN55&gt;BN67),1,0)+IF(AND(CQ55=CQ68,BN55&gt;BN68),1,0)+IF(AND(CQ55=CQ69,BN55&gt;BN69),1,0)</f>
        <v>#VALUE!</v>
      </c>
      <c r="CV55" s="100" t="e">
        <f>IF(CR10=46,CQ10,0)+IF(CR11=46,CQ11,0)+IF(CR12=46,CQ12,0)+IF(CR13=46,CQ13,0)+IF(CR14=46,CQ14,0)+IF(CR15=46,CQ15,0)+IF(CR16=46,CQ16,0)+IF(CR17=46,CQ17,0)+IF(CR18=46,CQ18,0)+IF(CR19=46,CQ19,0)+IF(CR20=46,CQ20,0)+IF(CR21=46,CQ21,0)+IF(CR22=46,CQ22,0)+IF(CR23=46,CQ23,0)+IF(CR24=46,CQ24,0)+IF(CR25=46,CQ25,0)+IF(CR26=46,CQ26,0)+IF(CR27=46,CQ27,0)+IF(CR28=46,CQ28,0)+IF(CR29=46,CQ29,0)+IF(CR30=46,CQ30,0)+IF(CR31=46,CQ31,0)+IF(CR32=46,CQ32,0)+IF(CR33=46,CQ33,0)+IF(CR34=46,CQ34,0)+IF(CR35=46,CQ35,0)+IF(CR36=46,CQ36,0)+IF(CR37=46,CQ37,0)+IF(CR38=46,CQ38,0)+IF(CR39=46,CQ39,0)+CW55</f>
        <v>#VALUE!</v>
      </c>
      <c r="CW55" s="98" t="e">
        <f>IF(CR40=46,CQ40,0)+IF(CR41=46,CQ41,0)+IF(CR42=46,CQ42,0)+IF(CR43=46,CQ43,0)+IF(CR44=46,CQ44,0)+IF(CR45=46,CQ45,0)+IF(CR46=46,CQ46,0)+IF(CR47=46,CQ47,0)+IF(CR48=46,CQ48,0)+IF(CR49=46,CQ49,0)+IF(CR50=46,CQ50,0)+IF(CR51=46,CQ51,0)+IF(CR52=46,CQ52,0)+IF(CR53=46,CQ53,0)+IF(CR54=46,CQ54,0)+IF(CR55=46,CQ55,0)+IF(CR56=46,CQ56,0)+IF(CR57=46,CQ57,0)+IF(CR58=46,CQ58,0)+IF(CR59=46,CQ59,0)+IF(CR60=46,CQ60,0)+IF(CR61=46,CQ61,0)+IF(CR62=46,CQ62,0)+IF(CR63=46,CQ63,0)+IF(CR64=46,CQ64,0)+IF(CR65=46,CQ65,0)+IF(CR66=46,CQ66,0)+IF(CR67=46,CQ67,0)+IF(CR68=46,CQ68,0)+IF(CR69=46,CQ69,0)</f>
        <v>#VALUE!</v>
      </c>
      <c r="CX55" s="98" t="e">
        <f>IF(CR10=46,BM10,IF(CR11=46,BM11,IF(CR12=46,BM12,IF(CR13=46,BM13,IF(CR14=46,BM14,IF(CR15=46,BM15,IF(CR16=46,BM16,IF(CR17=46,BM17,CY55))))))))</f>
        <v>#VALUE!</v>
      </c>
      <c r="CY55" s="98" t="e">
        <f>IF(CR18=46,BM18,IF(CR19=46,BM19,IF(CR20=46,BM20,IF(CR21=46,BM21,IF(CR22=46,BM22,IF(CR23=46,BM23,IF(CR24=46,BM24,IF(CR25=46,BM25,CZ55))))))))</f>
        <v>#VALUE!</v>
      </c>
      <c r="CZ55" s="98" t="e">
        <f>IF(CR26=46,BM26,IF(CR27=46,BM27,IF(CR28=46,BM28,IF(CR29=46,BM29,IF(CR30=46,BM30,IF(CR31=46,BM31,IF(CR32=46,BM32,IF(CR33=46,BM33,DA55))))))))</f>
        <v>#VALUE!</v>
      </c>
      <c r="DA55" s="98" t="e">
        <f>IF(CR34=46,BM34,IF(CR35=46,BM35,IF(CR36=46,BM36,IF(CR37=46,BM37,IF(CR38=46,BM38,IF(CR39=46,BM39,IF(CR40=46,BM40,IF(CR41=46,BM41,DB55))))))))</f>
        <v>#VALUE!</v>
      </c>
      <c r="DB55" s="98" t="e">
        <f>IF(CR42=46,BM42,IF(CR43=46,BM43,IF(CR44=46,BM44,IF(CR45=46,BM45,IF(CR46=46,BM46,IF(CR47=46,BM47,IF(CR48=46,BM48,IF(CR49=46,BM49,DC55))))))))</f>
        <v>#VALUE!</v>
      </c>
      <c r="DC55" s="98" t="e">
        <f>IF(CR50=46,BM50,IF(CR51=46,BM51,IF(CR52=46,BM52,IF(CR53=46,BM53,IF(CR54=46,BM54,IF(CR55=46,BM55,IF(CR56=46,BM56,IF(CR57=46,BM57,DD55))))))))</f>
        <v>#VALUE!</v>
      </c>
      <c r="DD55" s="98" t="e">
        <f>IF(CR58=46,BM58,IF(CR59=46,BM59,IF(CR60=46,BM60,IF(CR61=46,BM61,IF(CR62=46,BM62,IF(CR63=46,BM63,IF(CR64=46,BM64,IF(CR65=46,BM65,DE55))))))))</f>
        <v>#VALUE!</v>
      </c>
      <c r="DE55" s="98" t="e">
        <f>IF(CR66=46,BM66,IF(CR67=46,BM67,IF(CR68=46,BM68,BM69)))</f>
        <v>#VALUE!</v>
      </c>
      <c r="DF55" s="98" t="e">
        <f>IF(CR10=46,BQ10,0)+IF(CR11=46,BQ11,0)+IF(CR12=46,BQ12,0)+IF(CR13=46,BQ13,0)+IF(CR14=46,BQ14,0)+IF(CR15=46,BQ15,0)+IF(CR16=46,BQ16,0)+IF(CR17=46,BQ17,0)+IF(CR18=46,BQ18,0)+IF(CR19=46,BQ19,0)+IF(CR20=46,BQ20,0)+IF(CR21=46,BQ21,0)+IF(CR22=46,BQ22,0)+IF(CR23=46,BQ23,0)+IF(CR24=46,BQ24,0)+IF(CR25=46,BQ25,0)+IF(CR26=46,BQ26,0)+IF(CR27=46,BQ27,0)+IF(CR28=46,BQ28,0)+IF(CR29=46,BQ29,0)+IF(CR30=46,BQ30,0)+IF(CR31=46,BQ31,0)+IF(CR32=46,BQ32,0)+IF(CR33=46,BQ33,0)+IF(CR34=46,BQ34,0)+IF(CR35=46,BQ35,0)+IF(CR36=46,BQ36,0)+IF(CR37=46,BQ37,0)+IF(CR38=46,BQ38,0)+IF(CR39=46,BQ39,0)+DG55</f>
        <v>#VALUE!</v>
      </c>
      <c r="DG55" s="98" t="e">
        <f>IF(CR40=46,BQ40,0)+IF(CR41=46,BQ41,0)+IF(CR42=46,BQ42,0)+IF(CR43=46,BQ43,0)+IF(CR44=46,BQ44,0)+IF(CR45=46,BQ45,0)+IF(CR46=46,BQ46,0)+IF(CR47=46,BQ47,0)+IF(CR48=46,BQ48,0)+IF(CR49=46,BQ49,0)+IF(CR50=46,BQ50,0)+IF(CR51=46,BQ51,0)+IF(CR52=46,BQ52,0)+IF(CR53=46,BQ53,0)+IF(CR54=46,BQ54,0)+IF(CR55=46,BQ55,0)+IF(CR56=46,BQ56,0)+IF(CR57=46,BQ57,0)+IF(CR58=46,BQ58,0)+IF(CR59=46,BQ59,0)+IF(CR60=46,BQ60,0)+IF(CR61=46,BQ61,0)+IF(CR62=46,BQ62,0)+IF(CR63=46,BQ63,0)+IF(CR64=46,BQ64,0)+IF(CR65=46,BQ65,0)+IF(CR66=46,BQ66,0)+IF(CR67=46,BQ67,0)+IF(CR68=46,BQ68,0)+IF(CR69=46,BQ69,0)</f>
        <v>#VALUE!</v>
      </c>
      <c r="DH55" s="98" t="e">
        <f>IF(CR10=46,BT10,0)+IF(CR11=46,BT11,0)+IF(CR12=46,BT12,0)+IF(CR13=46,BT13,0)+IF(CR14=46,BT14,0)+IF(CR15=46,BT15,0)+IF(CR16=46,BT16,0)+IF(CR17=46,BT17,0)+IF(CR18=46,BT18,0)+IF(CR19=46,BT19,0)+IF(CR20=46,BT20,0)+IF(CR21=46,BT21,0)+IF(CR22=46,BT22,0)+IF(CR23=46,BT23,0)+IF(CR24=46,BT24,0)+IF(CR25=46,BT25,0)+IF(CR26=46,BT26,0)+IF(CR27=46,BT27,0)+IF(CR28=46,BT28,0)+IF(CR29=46,BT29,0)+IF(CR30=46,BT30,0)+IF(CR31=46,BT31,0)+IF(CR32=46,BT32,0)+IF(CR33=46,BT33,0)+IF(CR34=46,BT34,0)+IF(CR35=46,BT35,0)+IF(CR36=46,BT36,0)+IF(CR37=46,BT37,0)+IF(CR38=46,BT38,0)+IF(CR39=46,BT39,0)+DI55</f>
        <v>#VALUE!</v>
      </c>
      <c r="DI55" s="98" t="e">
        <f>IF(CR40=46,BT40,0)+IF(CR41=46,BT41,0)+IF(CR42=46,BT42,0)+IF(CR43=46,BT43,0)+IF(CR44=46,BT44,0)+IF(CR45=46,BT45,0)+IF(CR46=46,BT46,0)+IF(CR47=46,BT47,0)+IF(CR48=46,BT48,0)+IF(CR49=46,BT49,0)+IF(CR50=46,BT50,0)+IF(CR51=46,BT51,0)+IF(CR52=46,BT52,0)+IF(CR53=46,BT53,0)+IF(CR54=46,BT54,0)+IF(CR55=46,BT55,0)+IF(CR56=46,BT56,0)+IF(CR57=46,BT57,0)+IF(CR58=46,BT58,0)+IF(CR59=46,BT59,0)+IF(CR60=46,BT60,0)+IF(CR61=46,BT61,0)+IF(CR62=46,BT62,0)+IF(CR63=46,BT63,0)+IF(CR64=46,BT64,0)+IF(CR65=46,BT65,0)+IF(CR66=46,BT66,0)+IF(CR67=46,BT67,0)+IF(CR68=46,BT68,0)+IF(CR69=46,BT69,0)</f>
        <v>#VALUE!</v>
      </c>
      <c r="DJ55" s="98" t="e">
        <f>IF(CR10=46,BW10,0)+IF(CR11=46,BW11,0)+IF(CR12=46,BW12,0)+IF(CR13=46,BW13,0)+IF(CR14=46,BW14,0)+IF(CR15=46,BW15,0)+IF(CR16=46,BW16,0)+IF(CR17=46,BW17,0)+IF(CR18=46,BW18,0)+IF(CR19=46,BW19,0)+IF(CR20=46,BW20,0)+IF(CR21=46,BW21,0)+IF(CR22=46,BW22,0)+IF(CR23=46,BW23,0)+IF(CR24=46,BW24,0)+IF(CR25=46,BW25,0)+IF(CR26=46,BW26,0)+IF(CR27=46,BW27,0)+IF(CR28=46,BW28,0)+IF(CR29=46,BW29,0)+IF(CR30=46,BW30,0)+IF(CR31=46,BW31,0)+IF(CR32=46,BW32,0)+IF(CR33=46,BW33,0)+IF(CR34=46,BW34,0)+IF(CR35=46,BW35,0)+IF(CR36=46,BW36,0)+IF(CR37=46,BW37,0)+IF(CR38=46,BW38,0)+IF(CR39=46,BW39,0)+DK55</f>
        <v>#VALUE!</v>
      </c>
      <c r="DK55" s="98" t="e">
        <f>IF(CR40=46,BW40,0)+IF(CR41=46,BW41,0)+IF(CR42=46,BW42,0)+IF(CR43=46,BW43,0)+IF(CR44=46,BW44,0)+IF(CR45=46,BW45,0)+IF(CR46=46,BW46,0)+IF(CR47=46,BW47,0)+IF(CR48=46,BW48,0)+IF(CR49=46,BW49,0)+IF(CR50=46,BW50,0)+IF(CR51=46,BW51,0)+IF(CR52=46,BW52,0)+IF(CR53=46,BW53,0)+IF(CR54=46,BW54,0)+IF(CR55=46,BW55,0)+IF(CR56=46,BW56,0)+IF(CR57=46,BW57,0)+IF(CR58=46,BW58,0)+IF(CR59=46,BW59,0)+IF(CR60=46,BW60,0)+IF(CR61=46,BW61,0)+IF(CR62=46,BW62,0)+IF(CR63=46,BW63,0)+IF(CR64=46,BW64,0)+IF(CR65=46,BW65,0)+IF(CR66=46,BW66,0)+IF(CR67=46,BW67,0)+IF(CR68=46,BW68,0)+IF(CR69=46,BW69,0)</f>
        <v>#VALUE!</v>
      </c>
      <c r="DL55" s="98" t="e">
        <f>IF(CR10=46,BZ10,0)+IF(CR11=46,BZ11,0)+IF(CR12=46,BZ12,0)+IF(CR13=46,BZ13,0)+IF(CR14=46,BZ14,0)+IF(CR15=46,BZ15,0)+IF(CR16=46,BZ16,0)+IF(CR17=46,BZ17,0)+IF(CR18=46,BZ18,0)+IF(CR19=46,BZ19,0)+IF(CR20=46,BZ20,0)+IF(CR21=46,BZ21,0)+IF(CR22=46,BZ22,0)+IF(CR23=46,BZ23,0)+IF(CR24=46,BZ24,0)+IF(CR25=46,BZ25,0)+IF(CR26=46,BZ26,0)+IF(CR27=46,BZ27,0)+IF(CR28=46,BZ28,0)+IF(CR29=46,BZ29,0)+IF(CR30=46,BZ30,0)+IF(CR31=46,BZ31,0)+IF(CR32=46,BZ32,0)+IF(CR33=46,BZ33,0)+IF(CR34=46,BZ34,0)+IF(CR35=46,BZ35,0)+IF(CR36=46,BZ36,0)+IF(CR37=46,BZ37,0)+IF(CR38=46,BZ38,0)+IF(CR39=46,BZ39,0)+DM55</f>
        <v>#VALUE!</v>
      </c>
      <c r="DM55" s="98" t="e">
        <f>IF(CR40=46,BZ40,0)+IF(CR41=46,BZ41,0)+IF(CR42=46,BZ42,0)+IF(CR43=46,BZ43,0)+IF(CR44=46,BZ44,0)+IF(CR45=46,BZ45,0)+IF(CR46=46,BZ46,0)+IF(CR47=46,BZ47,0)+IF(CR48=46,BZ48,0)+IF(CR49=46,BZ49,0)+IF(CR50=46,BZ50,0)+IF(CR51=46,BZ51,0)+IF(CR52=46,BZ52,0)+IF(CR53=46,BZ53,0)+IF(CR54=46,BZ54,0)+IF(CR55=46,BZ55,0)+IF(CR56=46,BZ56,0)+IF(CR57=46,BZ57,0)+IF(CR58=46,BZ58,0)+IF(CR59=46,BZ59,0)+IF(CR60=46,BZ60,0)+IF(CR61=46,BZ61,0)+IF(CR62=46,BZ62,0)+IF(CR63=46,BZ63,0)+IF(CR64=46,BZ64,0)+IF(CR65=46,BZ65,0)+IF(CR66=46,BZ66,0)+IF(CR67=46,BZ67,0)+IF(CR68=46,BZ68,0)+IF(CR69=46,BZ69,0)</f>
        <v>#VALUE!</v>
      </c>
      <c r="DN55" s="98" t="e">
        <f>IF(CR10=46,CB10,0)+IF(CR11=46,CB11,0)+IF(CR12=46,CB12,0)+IF(CR13=46,CB13,0)+IF(CR14=46,CB14,0)+IF(CR15=46,CB15,0)+IF(CR16=46,CB16,0)+IF(CR17=46,CB17,0)+IF(CR18=46,CB18,0)+IF(CR19=46,CB19,0)+IF(CR20=46,CB20,0)+IF(CR21=46,CB21,0)+IF(CR22=46,CB22,0)+IF(CR23=46,CB23,0)+IF(CR24=46,CB24,0)+IF(CR25=46,CB25,0)+IF(CR26=46,CB26,0)+IF(CR27=46,CB27,0)+IF(CR28=46,CB28,0)+IF(CR29=46,CB29,0)+IF(CR30=46,CB30,0)+IF(CR31=46,CB31,0)+IF(CR32=46,CB32,0)+IF(CR33=46,CB33,0)+IF(CR34=46,CB34,0)+IF(CR35=46,CB35,0)+IF(CR36=46,CB36,0)+IF(CR37=46,CB37,0)+IF(CR38=46,CB38,0)+IF(CR39=46,CB39,0)+DO55</f>
        <v>#VALUE!</v>
      </c>
      <c r="DO55" s="98" t="e">
        <f>IF(CR40=46,CB40,0)+IF(CR41=46,CB41,0)+IF(CR42=46,CB42,0)+IF(CR43=46,CB43,0)+IF(CR44=46,CB44,0)+IF(CR45=46,CB45,0)+IF(CR46=46,CB46,0)+IF(CR47=46,CB47,0)+IF(CR48=46,CB48,0)+IF(CR49=46,CB49,0)+IF(CR50=46,CB50,0)+IF(CR51=46,CB51,0)+IF(CR52=46,CB52,0)+IF(CR53=46,CB53,0)+IF(CR54=46,CB54,0)+IF(CR55=46,CB55,0)+IF(CR56=46,CB56,0)+IF(CR57=46,CB57,0)+IF(CR58=46,CB58,0)+IF(CR59=46,CB59,0)+IF(CR60=46,CB60,0)+IF(CR61=46,CB61,0)+IF(CR62=46,CB62,0)+IF(CR63=46,CB63,0)+IF(CR64=46,CB64,0)+IF(CR65=46,CB65,0)+IF(CR66=46,CB66,0)+IF(CR67=46,CB67,0)+IF(CR68=46,CB68,0)+IF(CR69=46,CB69,0)</f>
        <v>#VALUE!</v>
      </c>
      <c r="DP55" s="98" t="e">
        <f>IF(CR10=46,CD10,0)+IF(CR11=46,CD11,0)+IF(CR12=46,CD12,0)+IF(CR13=46,CD13,0)+IF(CR14=46,CD14,0)+IF(CR15=46,CD15,0)+IF(CR16=46,CD16,0)+IF(CR17=46,CD17,0)+IF(CR18=46,CD18,0)+IF(CR19=46,CD19,0)+IF(CR20=46,CD20,0)+IF(CR21=46,CD21,0)+IF(CR22=46,CD22,0)+IF(CR23=46,CD23,0)+IF(CR24=46,CD24,0)+IF(CR25=46,CD25,0)+IF(CR26=46,CD26,0)+IF(CR27=46,CD27,0)+IF(CR28=46,CD28,0)+IF(CR29=46,CD29,0)+IF(CR30=46,CD30,0)+IF(CR31=46,CD31,0)+IF(CR32=46,CD32,0)+IF(CR33=46,CD33,0)+IF(CR34=46,CD34,0)+IF(CR35=46,CD35,0)+IF(CR36=46,CD36,0)+IF(CR37=46,CD37,0)+IF(CR38=46,CD38,0)+IF(CR39=46,CD39,0)+DQ55</f>
        <v>#VALUE!</v>
      </c>
      <c r="DQ55" s="98" t="e">
        <f>IF(CR40=46,CD40,0)+IF(CR41=46,CD41,0)+IF(CR42=46,CD42,0)+IF(CR43=46,CD43,0)+IF(CR44=46,CD44,0)+IF(CR45=46,CD45,0)+IF(CR46=46,CD46,0)+IF(CR47=46,CD47,0)+IF(CR48=46,CD48,0)+IF(CR49=46,CD49,0)+IF(CR50=46,CD50,0)+IF(CR51=46,CD51,0)+IF(CR52=46,CD52,0)+IF(CR53=46,CD53,0)+IF(CR54=46,CD54,0)+IF(CR55=46,CD55,0)+IF(CR56=46,CD56,0)+IF(CR57=46,CD57,0)+IF(CR58=46,CD58,0)+IF(CR59=46,CD59,0)+IF(CR60=46,CD60,0)+IF(CR61=46,CD61,0)+IF(CR62=46,CD62,0)+IF(CR63=46,CD63,0)+IF(CR64=46,CD64,0)+IF(CR65=46,CD65,0)+IF(CR66=46,CD66,0)+IF(CR67=46,CD67,0)+IF(CR68=46,CD68,0)+IF(CR69=46,CD69,0)</f>
        <v>#VALUE!</v>
      </c>
      <c r="DR55" s="98" t="e">
        <f>IF(CR10=46,CF10,0)+IF(CR11=46,CF11,0)+IF(CR12=46,CF12,0)+IF(CR13=46,CF13,0)+IF(CR14=46,CF14,0)+IF(CR15=46,CF15,0)+IF(CR16=46,CF16,0)+IF(CR17=46,CF17,0)+IF(CR18=46,CF18,0)+IF(CR19=46,CF19,0)+IF(CR20=46,CF20,0)+IF(CR21=46,CF21,0)+IF(CR22=46,CF22,0)+IF(CR23=46,CF23,0)+IF(CR24=46,CF24,0)+IF(CR25=46,CF25,0)+IF(CR26=46,CF26,0)+IF(CR27=46,CF27,0)+IF(CR28=46,CF28,0)+IF(CR29=46,CF29,0)+IF(CR30=46,CF30,0)+IF(CR31=46,CF31,0)+IF(CR32=46,CF32,0)+IF(CR33=46,CF33,0)+IF(CR34=46,CF34,0)+IF(CR35=46,CF35,0)+IF(CR36=46,CF36,0)+IF(CR37=46,CF37,0)+IF(CR38=46,CF38,0)+IF(CR39=46,CF39,0)+DS55</f>
        <v>#VALUE!</v>
      </c>
      <c r="DS55" s="98" t="e">
        <f>IF(CR40=46,CF40,0)+IF(CR41=46,CF41,0)+IF(CR42=46,CF42,0)+IF(CR43=46,CF43,0)+IF(CR44=46,CF44,0)+IF(CR45=46,CF45,0)+IF(CR46=46,CF46,0)+IF(CR47=46,CF47,0)+IF(CR48=46,CF48,0)+IF(CR49=46,CF49,0)+IF(CR50=46,CF50,0)+IF(CR51=46,CF51,0)+IF(CR52=46,CF52,0)+IF(CR53=46,CF53,0)+IF(CR54=46,CF54,0)+IF(CR55=46,CF55,0)+IF(CR56=46,CF56,0)+IF(CR57=46,CF57,0)+IF(CR58=46,CF58,0)+IF(CR59=46,CF59,0)+IF(CR60=46,CF60,0)+IF(CR61=46,CF61,0)+IF(CR62=46,CF62,0)+IF(CR63=46,CF63,0)+IF(CR64=46,CF64,0)+IF(CR65=46,CF65,0)+IF(CR66=46,CF66,0)+IF(CR67=46,CF67,0)+IF(CR68=46,CF68,0)+IF(CR69=46,CF69,0)</f>
        <v>#VALUE!</v>
      </c>
      <c r="DT55" s="98" t="e">
        <f>IF(CR10=46,CH10,0)+IF(CR11=46,CH11,0)+IF(CR12=46,CH12,0)+IF(CR13=46,CH13,0)+IF(CR14=46,CH14,0)+IF(CR15=46,CH15,0)+IF(CR16=46,CH16,0)+IF(CR17=46,CH17,0)+IF(CR18=46,CH18,0)+IF(CR19=46,CH19,0)+IF(CR20=46,CH20,0)+IF(CR21=46,CH21,0)+IF(CR22=46,CH22,0)+IF(CR23=46,CH23,0)+IF(CR24=46,CH24,0)+IF(CR25=46,CH25,0)+IF(CR26=46,CH26,0)+IF(CR27=46,CH27,0)+IF(CR28=46,CH28,0)+IF(CR29=46,CH29,0)+IF(CR30=46,CH30,0)+IF(CR31=46,CH31,0)+IF(CR32=46,CH32,0)+IF(CR33=46,CH33,0)+IF(CR34=46,CH34,0)+IF(CR35=46,CH35,0)+IF(CR36=46,CH36,0)+IF(CR37=46,CH37,0)+IF(CR38=46,CH38,0)+IF(CR39=46,CH39,0)+DU55</f>
        <v>#VALUE!</v>
      </c>
      <c r="DU55" s="98" t="e">
        <f>IF(CR40=46,CH40,0)+IF(CR41=46,CH41,0)+IF(CR42=46,CH42,0)+IF(CR43=46,CH43,0)+IF(CR44=46,CH44,0)+IF(CR45=46,CH45,0)+IF(CR46=46,CH46,0)+IF(CR47=46,CH47,0)+IF(CR48=46,CH48,0)+IF(CR49=46,CH49,0)+IF(CR50=46,CH50,0)+IF(CR51=46,CH51,0)+IF(CR52=46,CH52,0)+IF(CR53=46,CH53,0)+IF(CR54=46,CH54,0)+IF(CR55=46,CH55,0)+IF(CR56=46,CH56,0)+IF(CR57=46,CH57,0)+IF(CR58=46,CH58,0)+IF(CR59=46,CH59,0)+IF(CR60=46,CH60,0)+IF(CR61=46,CH61,0)+IF(CR62=46,CH62,0)+IF(CR63=46,CH63,0)+IF(CR64=46,CH64,0)+IF(CR65=46,CH65,0)+IF(CR66=46,CH66,0)+IF(CR67=46,CH67,0)+IF(CR68=46,CH68,0)+IF(CR69=46,CH69,0)</f>
        <v>#VALUE!</v>
      </c>
      <c r="DV55" s="98" t="e">
        <f>IF(CR10=46,CJ10,0)+IF(CR11=46,CJ11,0)+IF(CR12=46,CJ12,0)+IF(CR13=46,CJ13,0)+IF(CR14=46,CJ14,0)+IF(CR15=46,CJ15,0)+IF(CR16=46,CJ16,0)+IF(CR17=46,CJ17,0)+IF(CR18=46,CJ18,0)+IF(CR19=46,CJ19,0)+IF(CR20=46,CJ20,0)+IF(CR21=46,CJ21,0)+IF(CR22=46,CJ22,0)+IF(CR23=46,CJ23,0)+IF(CR24=46,CJ24,0)+IF(CR25=46,CJ25,0)+IF(CR26=46,CJ26,0)+IF(CR27=46,CJ27,0)+IF(CR28=46,CJ28,0)+IF(CR29=46,CJ29,0)+IF(CR30=46,CJ30,0)+IF(CR31=46,CJ31,0)+IF(CR32=46,CJ32,0)+IF(CR33=46,CJ33,0)+IF(CR34=46,CJ34,0)+IF(CR35=46,CJ35,0)+IF(CR36=46,CJ36,0)+IF(CR37=46,CJ37,0)+IF(CR38=46,CJ38,0)+IF(CR39=46,CJ39,0)+DW55</f>
        <v>#VALUE!</v>
      </c>
      <c r="DW55" s="99" t="e">
        <f>IF(CR40=46,CJ40,0)+IF(CR41=46,CJ41,0)+IF(CR42=46,CJ42,0)+IF(CR43=46,CJ43,0)+IF(CR44=46,CJ44,0)+IF(CR45=46,CJ45,0)+IF(CR46=46,CJ46,0)+IF(CR47=46,CJ47,0)+IF(CR48=46,CJ48,0)+IF(CR49=46,CJ49,0)+IF(CR50=46,CJ50,0)+IF(CR51=46,CJ51,0)+IF(CR52=46,CJ52,0)+IF(CR53=46,CJ53,0)+IF(CR54=46,CJ54,0)+IF(CR55=46,CJ55,0)+IF(CR56=46,CJ56,0)+IF(CR57=46,CJ57,0)+IF(CR58=46,CJ58,0)+IF(CR59=46,CJ59,0)+IF(CR60=46,CJ60,0)+IF(CR61=46,CJ61,0)+IF(CR62=46,CJ62,0)+IF(CR63=46,CJ63,0)+IF(CR64=46,CJ64,0)+IF(CR65=46,CJ65,0)+IF(CR66=46,CJ66,0)+IF(CR67=46,CJ67,0)+IF(CR68=46,CJ68,0)+IF(CR69=46,CJ69,0)</f>
        <v>#VALUE!</v>
      </c>
    </row>
    <row r="56" spans="1:127">
      <c r="A56" s="97" t="str">
        <f>[2]DB!A56</f>
        <v>Hede</v>
      </c>
      <c r="B56" s="1">
        <f>[2]DB!B56</f>
        <v>21</v>
      </c>
      <c r="C56" s="1">
        <f>[2]DB!D56</f>
        <v>0</v>
      </c>
      <c r="D56" s="1">
        <f>IF(OR(Rækker!N52="Disket",I56&gt;5,C56=1),1,0)</f>
        <v>0</v>
      </c>
      <c r="E56" s="1">
        <f>[2]DB!F56</f>
        <v>0</v>
      </c>
      <c r="F56" s="1">
        <f>IF(OR(Rækker!N52="Udmeldt",E56=1),1,0)</f>
        <v>0</v>
      </c>
      <c r="G56" s="1">
        <f>[2]DB!I56</f>
        <v>0</v>
      </c>
      <c r="H56" s="1">
        <f>IF(Rækker!N52="MR",1,0)</f>
        <v>0</v>
      </c>
      <c r="I56" s="1">
        <f t="shared" si="10"/>
        <v>0</v>
      </c>
      <c r="J56" s="1">
        <f>[2]DB!L56</f>
        <v>0</v>
      </c>
      <c r="K56" s="1">
        <f>IF(Rækker!N52="Res",1,0)</f>
        <v>0</v>
      </c>
      <c r="L56" s="1">
        <f t="shared" si="11"/>
        <v>0</v>
      </c>
      <c r="M56" s="1">
        <f t="shared" si="31"/>
        <v>0</v>
      </c>
      <c r="N56" s="100">
        <f>[2]DB!AZ56</f>
        <v>9</v>
      </c>
      <c r="O56" s="98" t="str">
        <f>[2]DB!BB56</f>
        <v>Nuser</v>
      </c>
      <c r="P56" s="1">
        <f>IF(O56=A52,B52,0)+IF(O56=A53,B53,0)+IF(O56=A54,B54,0)+IF(O56=A55,B55,0)+IF(O56=A56,B56,0)+IF(O56=A57,B57,0)+IF(O56=A58,B58,0)+IF(O56=A59,B59,0)+IF(O56=A60,B60,0)+IF(O56=A61,B61,0)+IF(O56=A62,B62,0)+IF(O56=A63,B63,0)+IF(O56=A64,B64,0)+IF(O56=A65,B65,0)+IF(O56=A66,B66,0)+IF(O56=A67,B67,0)+IF(O56=A68,B68,0)+IF(O56=A69,B69,0)+IF(O56=A70,B70,0)+IF(O56=A71,B71,0)</f>
        <v>44</v>
      </c>
      <c r="Q56" s="1">
        <f>[2]DB!BF56</f>
        <v>0</v>
      </c>
      <c r="R56" s="1">
        <f>IF(O56=A52,D52,0)+IF(O56=A53,D53,0)+IF(O56=A54,D54,0)+IF(O56=A55,D55,0)+IF(O56=A56,D56,0)+IF(O56=A57,D57,0)+IF(O56=A58,D58,0)+IF(O56=A59,D59,0)+IF(O56=A60,D60,0)+IF(O56=A61,D61,0)+IF(O56=A62,D62,0)+IF(O56=A63,D63,0)+IF(O56=A64,D64,0)+IF(O56=A65,D65,0)+IF(O56=A66,D66,0)+IF(O56=A67,D67,0)+IF(O56=A68,D68,0)+IF(O56=A69,D69,0)+IF(O56=A70,D70,0)+IF(O56=A71,D71,0)</f>
        <v>0</v>
      </c>
      <c r="S56" s="1">
        <f>[2]DB!BG56</f>
        <v>0</v>
      </c>
      <c r="T56" s="1">
        <f>IF(O56=A52,F52,0)+IF(O56=A53,F53,0)+IF(O56=A54,F54,0)+IF(O56=A55,F55,0)+IF(O56=A56,F56,0)+IF(O56=A57,F57,0)+IF(O56=A58,F58,0)+IF(O56=A59,F59,0)+IF(O56=A60,F60,0)+IF(O56=A61,F61,0)+IF(O56=A62,F62,0)+IF(O56=A63,F63,0)+IF(O56=A64,F64,0)+IF(O56=A65,F65,0)+IF(O56=A66,F66,0)+IF(O56=A67,F67,0)+IF(O56=A68,F68,0)+IF(O56=A69,F69,0)+IF(O56=A70,F70,0)+IF(O56=A71,F71,0)</f>
        <v>0</v>
      </c>
      <c r="U56" s="1">
        <f>IF(O56=A52,G52,0)+IF(O56=A53,G53,0)+IF(O56=A54,G54,0)+IF(O56=A55,G55,0)+IF(O56=A56,G56,0)+IF(O56=A57,G57,0)+IF(O56=A58,G58,0)+IF(O56=A59,G59,0)+IF(O56=A60,G60,0)+IF(O56=A61,G61,0)+IF(O56=A62,G62,0)+IF(O56=A63,G63,0)+IF(O56=A64,G64,0)+IF(O56=A65,G65,0)+IF(O56=A66,G66,0)+IF(O56=A67,G67,0)+IF(O56=A68,G68,0)+IF(O56=A69,G69,0)+IF(O56=A70,G70,0)+IF(O56=A71,G71,0)</f>
        <v>0</v>
      </c>
      <c r="V56" s="1">
        <f>IF(O56=A52,H52,0)+IF(O56=A53,H53,0)+IF(O56=A54,H54,0)+IF(O56=A55,H55,0)+IF(O56=A56,H56,0)+IF(O56=A57,H57,0)+IF(O56=A58,H58,0)+IF(O56=A59,H59,0)+IF(O56=A60,H60,0)+IF(O56=A61,H61,0)+IF(O56=A62,H62,0)+IF(O56=A63,H63,0)+IF(O56=A64,H64,0)+IF(O56=A65,H65,0)+IF(O56=A66,H66,0)+IF(O56=A67,H67,0)+IF(O56=A68,H68,0)+IF(O56=A69,H69,0)+IF(O56=A70,H70,0)+IF(O56=A71,H71,0)</f>
        <v>0</v>
      </c>
      <c r="W56" s="1">
        <f t="shared" si="12"/>
        <v>0</v>
      </c>
      <c r="X56" s="1">
        <f>IF(O56=A52,J52,0)+IF(O56=A53,J53,0)+IF(O56=A54,J54,0)+IF(O56=A55,J55,0)+IF(O56=A56,J56,0)+IF(O56=A57,J57,0)+IF(O56=A58,J58,0)+IF(O56=A59,J59,0)+IF(O56=A60,J60,0)+IF(O56=A61,J61,0)+IF(O56=A62,J62,0)+IF(O56=A63,J63,0)+IF(O56=A64,J64,0)+IF(O56=A65,J65,0)+IF(O56=A66,J66,0)+IF(O56=A67,J67,0)+IF(O56=A68,J68,0)+IF(O56=A69,J69,0)+IF(O56=A70,J70,0)+IF(O56=A71,J71,0)</f>
        <v>0</v>
      </c>
      <c r="Y56" s="1">
        <f>IF(O56=A52,K52,0)+IF(O56=A53,K53,0)+IF(O56=A54,K54,0)+IF(O56=A55,K55,0)+IF(O56=A56,K56,0)+IF(O56=A57,K57,0)+IF(O56=A58,K58,0)+IF(O56=A59,K59,0)+IF(O56=A60,K60,0)+IF(O56=A61,K61,0)+IF(O56=A62,K62,0)+IF(O56=A63,K63,0)+IF(O56=A64,K64,0)+IF(O56=A65,K65,0)+IF(O56=A66,K66,0)+IF(O56=A67,K67,0)+IF(O56=A68,K68,0)+IF(O56=A69,K69,0)+IF(O56=A70,K70,0)+IF(O56=A71,K71,0)</f>
        <v>0</v>
      </c>
      <c r="Z56" s="1">
        <f t="shared" si="13"/>
        <v>0</v>
      </c>
      <c r="AA56" s="1">
        <f>[2]DB!BJ56</f>
        <v>73</v>
      </c>
      <c r="AB56" s="1">
        <f>RANK(AA56,AA52:AA71,0)</f>
        <v>3</v>
      </c>
      <c r="AC56" s="1" t="str">
        <f>'3. Division'!N23</f>
        <v/>
      </c>
      <c r="AD56" s="1" t="e">
        <f t="shared" si="32"/>
        <v>#VALUE!</v>
      </c>
      <c r="AE56" s="1" t="e">
        <f>RANK(AD56,AD52:AD71,0)</f>
        <v>#VALUE!</v>
      </c>
      <c r="AF56" s="1">
        <f>[2]DB!BK56</f>
        <v>24</v>
      </c>
      <c r="AG56" s="1">
        <f>RANK(AF56,AF52:AF71,0)</f>
        <v>16</v>
      </c>
      <c r="AH56" s="1" t="str">
        <f>'3. Division'!N29</f>
        <v/>
      </c>
      <c r="AI56" s="1" t="e">
        <f t="shared" si="33"/>
        <v>#VALUE!</v>
      </c>
      <c r="AJ56" s="1" t="e">
        <f>RANK(AI56,AI52:AI71,0)</f>
        <v>#VALUE!</v>
      </c>
      <c r="AK56" s="1">
        <f>[2]DB!BL56</f>
        <v>97</v>
      </c>
      <c r="AL56" s="1">
        <f>RANK(AK56,AK52:AK71,0)</f>
        <v>1</v>
      </c>
      <c r="AM56" s="1" t="str">
        <f>'3. Division'!N35</f>
        <v/>
      </c>
      <c r="AN56" s="1" t="e">
        <f t="shared" si="34"/>
        <v>#VALUE!</v>
      </c>
      <c r="AO56" s="1" t="e">
        <f>RANK(AN56,AN52:AN71,0)</f>
        <v>#VALUE!</v>
      </c>
      <c r="AP56" s="1">
        <f t="shared" si="35"/>
        <v>20</v>
      </c>
      <c r="AQ56" s="1" t="e">
        <f t="shared" si="36"/>
        <v>#VALUE!</v>
      </c>
      <c r="AR56" s="1">
        <f>[2]DB!BA56</f>
        <v>5</v>
      </c>
      <c r="AS56" s="1" t="e">
        <f>RANK(AQ56,AQ52:AQ71,1)+AT56</f>
        <v>#VALUE!</v>
      </c>
      <c r="AT56" s="1" t="e">
        <f>IF(AQ56=AQ52,IF(AD56=AD52,IF(AI56=AI52,IF(AN56=AN52,0,IF(AN56&lt;AN52,1,0)),IF(AI56&lt;AI52,1,0)),IF(AD56&lt;AD52,1,0)),0)+IF(AQ56=AQ53,IF(AD56=AD53,IF(AI56=AI53,IF(AN56=AN53,0,IF(AN56&lt;AN53,1,0)),IF(AI56&lt;AI53,1,0)),IF(AD56&lt;AD53,1,0)),0)+IF(AQ56=AQ54,IF(AD56=AD54,IF(AI56=AI54,IF(AN56=AN54,0,IF(AN56&lt;AN54,1,0)),IF(AI56&lt;AI54,1,0)),IF(AD56&lt;AD54,1,0)),0)+IF(AQ56=AQ55,IF(AD56=AD55,IF(AI56=AI55,IF(AN56=AN55,0,IF(AN56&lt;AN55,1,0)),IF(AI56&lt;AI55,1,0)),IF(AD56&lt;AD55,1,0)),0)+IF(AQ56=AQ56,IF(AD56=AD56,IF(AI56=AI56,IF(AN56=AN56,0,IF(AN56&lt;AN56,1,0)),IF(AI56&lt;AI56,1,0)),IF(AD56&lt;AD56,1,0)),0)+IF(AQ56=AQ57,IF(AD56=AD57,IF(AI56=AI57,IF(AN56=AN57,0,IF(AN56&lt;AN57,1,0)),IF(AI56&lt;AI57,1,0)),IF(AD56&lt;AD57,1,0)),0)+IF(AQ56=AQ58,IF(AD56=AD58,IF(AI56=AI58,IF(AN56=AN58,0,IF(AN56&lt;AN58,1,0)),IF(AI56&lt;AI58,1,0)),IF(AD56&lt;AD58,1,0)),0)+AU56+AV56</f>
        <v>#VALUE!</v>
      </c>
      <c r="AU56" s="1" t="e">
        <f>IF(AQ56=AQ59,IF(AD56=AD59,IF(AI56=AI59,IF(AN56=AN59,0,IF(AN56&lt;AN59,1,0)),IF(AI56&lt;AI59,1,0)),IF(AD56&lt;AD59,1,0)),0)+IF(AQ56=AQ60,IF(AD56=AD60,IF(AI56=AI60,IF(AN56=AN60,0,IF(AN56&lt;AN60,1,0)),IF(AI56&lt;AI60,1,0)),IF(AD56&lt;AD60,1,0)),0)+IF(AQ56=AQ61,IF(AD56=AD61,IF(AI56=AI61,IF(AN56=AN61,0,IF(AN56&lt;AN61,1,0)),IF(AI56&lt;AI61,1,0)),IF(AD56&lt;AD61,1,0)),0)+IF(AQ56=AQ62,IF(AD56=AD62,IF(AI56=AI62,IF(AN56=AN62,0,IF(AN56&lt;AN62,1,0)),IF(AI56&lt;AI62,1,0)),IF(AD56&lt;AD62,1,0)),0)+IF(AQ56=AQ63,IF(AD56=AD63,IF(AI56=AI63,IF(AN56=AN63,0,IF(AN56&lt;AN63,1,0)),IF(AI56&lt;AI63,1,0)),IF(AD56&lt;AD63,1,0)),0)+IF(AQ56=AQ64,IF(AD56=AD64,IF(AI56=AI64,IF(AN56=AN64,0,IF(AN56&lt;AN64,1,0)),IF(AI56&lt;AI64,1,0)),IF(AD56&lt;AD64,1,0)),0)+IF(AQ56=AQ65,IF(AD56=AD65,IF(AI56=AI65,IF(AN56=AN65,0,IF(AN56&lt;AN65,1,0)),IF(AI56&lt;AI65,1,0)),IF(AD56&lt;AD65,1,0)),0)</f>
        <v>#VALUE!</v>
      </c>
      <c r="AV56" s="1" t="e">
        <f>IF(AQ56=AQ66,IF(AD56=AD66,IF(AI56=AI66,IF(AN56=AN66,0,IF(AN56&lt;AN66,1,0)),IF(AI56&lt;AI66,1,0)),IF(AD56&lt;AD66,1,0)),0)+IF(AQ56=AQ67,IF(AD56=AD67,IF(AI56=AI67,IF(AN56=AN67,0,IF(AN56&lt;AN67,1,0)),IF(AI56&lt;AI67,1,0)),IF(AD56&lt;AD67,1,0)),0)+IF(AQ56=AQ68,IF(AD56=AD68,IF(AI56=AI68,IF(AN56=AN68,0,IF(AN56&lt;AN68,1,0)),IF(AI56&lt;AI68,1,0)),IF(AD56&lt;AD68,1,0)),0)+IF(AQ56=AQ69,IF(AD56=AD69,IF(AI56=AI69,IF(AN56=AN69,0,IF(AN56&lt;AN69,1,0)),IF(AI56&lt;AI69,1,0)),IF(AD56&lt;AD69,1,0)),0)+IF(AQ56=AQ70,IF(AD56=AD70,IF(AI56=AI70,IF(AN56=AN70,0,IF(AN56&lt;AN70,1,0)),IF(AI56&lt;AI70,1,0)),IF(AD56&lt;AD70,1,0)),0)+IF(AQ56=AQ71,IF(AD56=AD71,IF(AI56=AI71,IF(AN56=AN71,0,IF(AN56&lt;AN71,1,0)),IF(AI56&lt;AI71,1,0)),IF(AD56&lt;AD71,1,0)),0)</f>
        <v>#VALUE!</v>
      </c>
      <c r="AW56" s="1" t="e">
        <f>IF(AND(AS56=AS52,P56&gt;P52),1,0)+IF(AND(AS56=AS53,P56&gt;P53),1,0)+IF(AND(AS56=AS54,P56&gt;P54),1,0)+IF(AND(AS56=AS55,P56&gt;P55),1,0)+IF(AND(AS56=AS56,P56&gt;P56),1,0)+IF(AND(AS56=AS57,P56&gt;P57),1,0)+IF(AND(AS56=AS58,P56&gt;P58),1,0)+IF(AND(AS56=AS59,P56&gt;P59),1,0)+IF(AND(AS56=AS60,P56&gt;P60),1,0)+IF(AND(AS56=AS61,P56&gt;P61),1,0)+IF(AND(AS56=AS62,P56&gt;P62),1,0)+IF(AND(AS56=AS63,P56&gt;P63),1,0)+IF(AND(AS56=AS64,P56&gt;P64),1,0)+IF(AND(AS56=AS65,P56&gt;P65),1,0)+IF(AND(AS56=AS66,P56&gt;P66),1,0)+IF(AND(AS56=AS67,P56&gt;P67),1,0)+IF(AND(AS56=AS68,P56&gt;P68),1,0)+IF(AND(AS56=AS69,P56&gt;P69),1,0)+IF(AND(AS56=AS70,P56&gt;P70),1,0)+IF(AND(AS56=AS71,P56&gt;P71),1,0)+AS56</f>
        <v>#VALUE!</v>
      </c>
      <c r="AX56" s="1" t="e">
        <f t="shared" si="16"/>
        <v>#VALUE!</v>
      </c>
      <c r="AY56" s="1" t="e">
        <f>IF(OR(R56=1,T56=1),0,IF(RANK(AX56,AX10:AX71,0)=1,10,IF(RANK(AX56,AX10:AX71,0)=2,5,IF(RANK(AX56,AX10:AX71,0)=3,4,IF(RANK(AX56,AX10:AX71,0)=4,3,IF(RANK(AX56,AX10:AX71,0)=5,2,0))))))</f>
        <v>#VALUE!</v>
      </c>
      <c r="AZ56" s="100" t="e">
        <f>IF(AW52=5,AR52,0)+IF(AW53=5,AR53,0)+IF(AW54=5,AR54,0)+IF(AW55=5,AR55,0)+IF(AW56=5,AR56,0)+IF(AW57=5,AR57,0)+IF(AW58=5,AR58,0)+IF(AW59=5,AR59,0)+IF(AW60=5,AR60,0)+IF(AW61=5,AR61,0)+IF(AW62=5,AR62,0)+IF(AW63=5,AR63,0)+IF(AW64=5,AR64,0)+IF(AW65=5,AR65,0)+IF(AW66=5,AR66,0)+IF(AW67=5,AR67,0)+IF(AW68=5,AR68,0)+IF(AW69=5,AR69,0)+IF(AW70=5,AR70,0)+IF(AW71=5,AR71,0)</f>
        <v>#VALUE!</v>
      </c>
      <c r="BA56" s="98" t="e">
        <f>IF(AW52=5,AS52,0)+IF(AW53=5,AS53,0)+IF(AW54=5,AS54,0)+IF(AW55=5,AS55,0)+IF(AW56=5,AS56,0)+IF(AW57=5,AS57,0)+IF(AW58=5,AS58,0)+IF(AW59=5,AS59,0)+IF(AW60=5,AS60,0)+IF(AW61=5,AS61,0)+IF(AW62=5,AS62,0)+IF(AW63=5,AS63,0)+IF(AW64=5,AS64,0)+IF(AW65=5,AS65,0)+IF(AW66=5,AS66,0)+IF(AW67=5,AS67,0)+IF(AW68=5,AS68,0)+IF(AW69=5,AS69,0)+IF(AW70=5,AS70,0)+IF(AW71=5,AS71,0)</f>
        <v>#VALUE!</v>
      </c>
      <c r="BB56" s="98" t="e">
        <f>IF(AW52=5,O52,IF(AW53=5,O53,IF(AW54=5,O54,IF(AW55=5,O55,IF(AW56=5,O56,IF(AW57=5,O57,IF(AW58=5,O58,BC56)))))))</f>
        <v>#VALUE!</v>
      </c>
      <c r="BC56" s="98" t="e">
        <f>IF(AW59=5,O59,IF(AW60=5,O60,IF(AW61=5,O61,IF(AW62=5,O62,IF(AW63=5,O63,IF(AW64=5,O64,IF(AW65=5,O65,BD56)))))))</f>
        <v>#VALUE!</v>
      </c>
      <c r="BD56" s="98" t="e">
        <f>IF(AW66=5,O66,IF(AW67=5,O67,IF(AW68=5,O68,IF(AW69=5,O69,IF(AW70=5,O70,IF(AW71=5,O71,""))))))</f>
        <v>#VALUE!</v>
      </c>
      <c r="BE56" s="98" t="e">
        <f>IF(AW52=5,P52,0)+IF(AW53=5,P53,0)+IF(AW54=5,P54,0)+IF(AW55=5,P55,0)+IF(AW56=5,P56,0)+IF(AW57=5,P57,0)+IF(AW58=5,P58,0)+IF(AW59=5,P59,0)+IF(AW60=5,P60,0)+IF(AW61=5,P61,0)+IF(AW62=5,P62,0)+IF(AW63=5,P63,0)+IF(AW64=5,P64,0)+IF(AW65=5,P65,0)+IF(AW66=5,P66,0)+IF(AW67=5,P67,0)+IF(AW68=5,P68,0)+IF(AW69=5,P69,0)+IF(AW70=5,P70,0)+IF(AW71=5,P71,0)</f>
        <v>#VALUE!</v>
      </c>
      <c r="BF56" s="98" t="e">
        <f>IF(AW52=5,R52,0)+IF(AW53=5,R53,0)+IF(AW54=5,R54,0)+IF(AW55=5,R55,0)+IF(AW56=5,R56,0)+IF(AW57=5,R57,0)+IF(AW58=5,R58,0)+IF(AW59=5,R59,0)+IF(AW60=5,R60,0)+IF(AW61=5,R61,0)+IF(AW62=5,R62,0)+IF(AW63=5,R63,0)+IF(AW64=5,R64,0)+IF(AW65=5,R65,0)+IF(AW66=5,R66,0)+IF(AW67=5,R67,0)+IF(AW68=5,R68,0)+IF(AW69=5,R69,0)+IF(AW70=5,R70,0)+IF(AW71=5,R71,0)</f>
        <v>#VALUE!</v>
      </c>
      <c r="BG56" s="98" t="e">
        <f>IF(AW52=5,T52,0)+IF(AW53=5,T53,0)+IF(AW54=5,T54,0)+IF(AW55=5,T55,0)+IF(AW56=5,T56,0)+IF(AW57=5,T57,0)+IF(AW58=5,T58,0)+IF(AW59=5,T59,0)+IF(AW60=5,T60,0)+IF(AW61=5,T61,0)+IF(AW62=5,T62,0)+IF(AW63=5,T63,0)+IF(AW64=5,T64,0)+IF(AW65=5,T65,0)+IF(AW66=5,T66,0)+IF(AW67=5,T67,0)+IF(AW68=5,T68,0)+IF(AW69=5,T69,0)+IF(AW70=5,T70,0)+IF(AW71=5,T71,0)</f>
        <v>#VALUE!</v>
      </c>
      <c r="BH56" s="98" t="e">
        <f>IF(AW52=5,W52,0)+IF(AW53=5,W53,0)+IF(AW54=5,W54,0)+IF(AW55=5,W55,0)+IF(AW56=5,W56,0)+IF(AW57=5,W57,0)+IF(AW58=5,W58,0)+IF(AW59=5,W59,0)+IF(AW60=5,W60,0)+IF(AW61=5,W61,0)+IF(AW62=5,W62,0)+IF(AW63=5,W63,0)+IF(AW64=5,W64,0)+IF(AW65=5,W65,0)+IF(AW66=5,W66,0)+IF(AW67=5,W67,0)+IF(AW68=5,W68,0)+IF(AW69=5,W69,0)+IF(AW70=5,W70,0)+IF(AW71=5,W71,0)</f>
        <v>#VALUE!</v>
      </c>
      <c r="BI56" s="98" t="e">
        <f>IF(AW52=5,Z52,0)+IF(AW53=5,Z53,0)+IF(AW54=5,Z54,0)+IF(AW55=5,Z55,0)+IF(AW56=5,Z56,0)+IF(AW57=5,Z57,0)+IF(AW58=5,Z58,0)+IF(AW59=5,Z59,0)+IF(AW60=5,Z60,0)+IF(AW61=5,Z61,0)+IF(AW62=5,Z62,0)+IF(AW63=5,Z63,0)+IF(AW64=5,Z64,0)+IF(AW65=5,Z65,0)+IF(AW66=5,Z66,0)+IF(AW67=5,Z67,0)+IF(AW68=5,Z68,0)+IF(AW69=5,Z69,0)+IF(AW70=5,Z70,0)+IF(AW71=5,Z71,0)</f>
        <v>#VALUE!</v>
      </c>
      <c r="BJ56" s="98" t="e">
        <f>IF(AW52=5,AD52,0)+IF(AW53=5,AD53,0)+IF(AW54=5,AD54,0)+IF(AW55=5,AD55,0)+IF(AW56=5,AD56,0)+IF(AW57=5,AD57,0)+IF(AW58=5,AD58,0)+IF(AW59=5,AD59,0)+IF(AW60=5,AD60,0)+IF(AW61=5,AD61,0)+IF(AW62=5,AD62,0)+IF(AW63=5,AD63,0)+IF(AW64=5,AD64,0)+IF(AW65=5,AD65,0)+IF(AW66=5,AD66,0)+IF(AW67=5,AD67,0)+IF(AW68=5,AD68,0)+IF(AW69=5,AD69,0)+IF(AW70=5,AD70,0)+IF(AW71=5,AD71,0)</f>
        <v>#VALUE!</v>
      </c>
      <c r="BK56" s="98" t="e">
        <f>IF(AW52=5,AI52,0)+IF(AW53=5,AI53,0)+IF(AW54=5,AI54,0)+IF(AW55=5,AI55,0)+IF(AW56=5,AI56,0)+IF(AW57=5,AI57,0)+IF(AW58=5,AI58,0)+IF(AW59=5,AI59,0)+IF(AW60=5,AI60,0)+IF(AW61=5,AI61,0)+IF(AW62=5,AI62,0)+IF(AW63=5,AI63,0)+IF(AW64=5,AI64,0)+IF(AW65=5,AI65,0)+IF(AW66=5,AI66,0)+IF(AW67=5,AI67,0)+IF(AW68=5,AI68,0)+IF(AW69=5,AI69,0)+IF(AW70=5,AI70,0)+IF(AW71=5,AI71,0)</f>
        <v>#VALUE!</v>
      </c>
      <c r="BL56" s="99" t="e">
        <f>IF(AW52=5,AN52,0)+IF(AW53=5,AN53,0)+IF(AW54=5,AN54,0)+IF(AW55=5,AN55,0)+IF(AW56=5,AN56,0)+IF(AW57=5,AN57,0)+IF(AW58=5,AN58,0)+IF(AW59=5,AN59,0)+IF(AW60=5,AN60,0)+IF(AW61=5,AN61,0)+IF(AW62=5,AN62,0)+IF(AW63=5,AN63,0)+IF(AW64=5,AN64,0)+IF(AW65=5,AN65,0)+IF(AW66=5,AN66,0)+IF(AW67=5,AN67,0)+IF(AW68=5,AN68,0)+IF(AW69=5,AN69,0)+IF(AW70=5,AN70,0)+IF(AW71=5,AN71,0)</f>
        <v>#VALUE!</v>
      </c>
      <c r="BM56" s="98" t="str">
        <f>[2]DB!CX56</f>
        <v>Futte</v>
      </c>
      <c r="BN56" s="98">
        <f>IF(BM56=O10,P10,0)+IF(BM56=O11,P11,0)+IF(BM56=O12,P12,0)+IF(BM56=O13,P13,0)+IF(BM56=O14,P14,0)+IF(BM56=O15,P15,0)+IF(BM56=O16,P16,0)+IF(BM56=O17,P17,0)+IF(BM56=O18,P18,0)+IF(BM56=O19,P19,0)+IF(BM56=O20,P20,0)+IF(BM56=O21,P21,0)+IF(BM56=O22,P22,0)+IF(BM56=O23,P23,0)+IF(BM56=O24,P24,0)+IF(BM56=O25,P25,0)+IF(BM56=O26,P26,0)+IF(BM56=O27,P27,0)+IF(BM56=O28,P28,0)+IF(BM56=O29,P29,0)+IF(BM56=O31,P31,0)+IF(BM56=O32,P32,0)+IF(BM56=O33,P33,0)+IF(BM56=O34,P34,0)+IF(BM56=O35,P35,0)+IF(BM56=O36,P36,0)+IF(BM56=O37,P37,0)+IF(BM56=O38,P38,0)+IF(BM56=O39,P39,0)+IF(BM56=O40,P40,0)+BO56</f>
        <v>18</v>
      </c>
      <c r="BO56" s="98">
        <f>IF(BM56=O41,P41,0)+IF(BM56=O42,P42,0)+IF(BM56=O43,P43,0)+IF(BM56=O44,P44,0)+IF(BM56=O45,P45,0)+IF(BM56=O46,P46,0)+IF(BM56=O47,P47,0)+IF(BM56=O48,P48,0)+IF(BM56=O49,P49,0)+IF(BM56=O50,P50,0)+IF(BM56=O52,P52,0)+IF(BM56=O53,P53,0)+IF(BM56=O54,P54,0)+IF(BM56=O55,P55,0)+IF(BM56=O56,P56,0)+IF(BM56=O57,P57,0)+IF(BM56=O58,P58,0)+IF(BM56=O59,P59,0)+IF(BM56=O60,P60,0)+IF(BM56=O61,P61,0)+IF(BM56=O62,P62,0)+IF(BM56=O63,P63,0)+IF(BM56=O64,P64,0)+IF(BM56=O65,P65,0)+IF(BM56=O66,P66,0)+IF(BM56=O67,P67,0)+IF(BM56=O68,P68,0)+IF(BM56=O69,P69,0)+IF(BM56=O70,P70,0)+IF(BM56=O71,P71,0)</f>
        <v>0</v>
      </c>
      <c r="BP56" s="98">
        <f>[2]DB!DF56</f>
        <v>0</v>
      </c>
      <c r="BQ56" s="98">
        <f>IF(BM56=O10,R10,0)+IF(BM56=O11,R11,0)+IF(BM56=O12,R12,0)+IF(BM56=O13,R13,0)+IF(BM56=O14,R14,0)+IF(BM56=O15,R15,0)+IF(BM56=O16,R16,0)+IF(BM56=O17,R17,0)+IF(BM56=O18,R18,0)+IF(BM56=O19,R19,0)+IF(BM56=O20,R20,0)+IF(BM56=O21,R21,0)+IF(BM56=O22,R22,0)+IF(BM56=O23,R23,0)+IF(BM56=O24,R24,0)+IF(BM56=O25,R25,0)+IF(BM56=O26,R26,0)+IF(BM56=O27,R27,0)+IF(BM56=O28,R28,0)+IF(BM56=O29,R29,0)+IF(BM56=O31,R31,0)+IF(BM56=O32,R32,0)+IF(BM56=O33,R33,0)+IF(BM56=O34,R34,0)+IF(BM56=O35,R35,0)+IF(BM56=O36,R36,0)+IF(BM56=O37,R37,0)+IF(BM56=O38,R38,0)+IF(BM56=O39,R39,0)+IF(BM56=O40,R40,0)+BR56</f>
        <v>0</v>
      </c>
      <c r="BR56" s="98">
        <f>IF(BM56=O41,R41,0)+IF(BM56=O42,R42,0)+IF(BM56=O43,R43,0)+IF(BM56=O44,R44,0)+IF(BM56=O45,R45,0)+IF(BM56=O46,R46,0)+IF(BM56=O47,R47,0)+IF(BM56=O48,R48,0)+IF(BM56=O49,R49,0)+IF(BM56=O50,R50,0)+IF(BM56=O52,R52,0)+IF(BM56=O53,R53,0)+IF(BM56=O54,R54,0)+IF(BM56=O55,R55,0)+IF(BM56=O56,R56,0)+IF(BM56=O57,R57,0)+IF(BM56=O58,R58,0)+IF(BM56=O59,R59,0)+IF(BM56=O60,R60,0)+IF(BM56=O61,R61,0)+IF(BM56=O62,R62,0)+IF(BM56=O63,R63,0)+IF(BM56=O64,R64,0)+IF(BM56=O65,R65,0)+IF(BM56=O66,R66,0)+IF(BM56=O67,R67,0)+IF(BM56=O68,R68,0)+IF(BM56=O69,R69,0)+IF(BM56=O70,R70,0)+IF(BM56=O71,R71,0)</f>
        <v>0</v>
      </c>
      <c r="BS56" s="98">
        <v>0</v>
      </c>
      <c r="BT56" s="98">
        <f>IF(BM56=O10,T10,0)+IF(BM56=O11,T11,0)+IF(BM56=O12,T12,0)+IF(BM56=O13,T13,0)+IF(BM56=O14,T14,0)+IF(BM56=O15,T15,0)+IF(BM56=O16,T16,0)+IF(BM56=O17,T17,0)+IF(BM56=O18,T18,0)+IF(BM56=O19,T19,0)+IF(BM56=O20,T20,0)+IF(BM56=O21,T21,0)+IF(BM56=O22,T22,0)+IF(BM56=O23,T23,0)+IF(BM56=O24,T24,0)+IF(BM56=O25,T25,0)+IF(BM56=O26,T26,0)+IF(BM56=O27,T27,0)+IF(BM56=O28,T28,0)+IF(BM56=O29,T29,0)+IF(BM56=O31,T31,0)+IF(BM56=O32,T32,0)+IF(BM56=O33,T33,0)+IF(BM56=O34,T34,0)+IF(BM56=O35,T35,0)+IF(BM56=O36,T36,0)+IF(BM56=O37,T37,0)+IF(BM56=O38,T38,0)+IF(BM56=O39,T39,0)+IF(BM56=O40,T40,0)+BU56</f>
        <v>0</v>
      </c>
      <c r="BU56" s="98">
        <f>IF(BM56=O41,T41,0)+IF(BM56=O42,T42,0)+IF(BM56=O43,T43,0)+IF(BM56=O44,T44,0)+IF(BM56=O45,T45,0)+IF(BM56=O46,T46,0)+IF(BM56=O47,T47,0)+IF(BM56=O48,T48,0)+IF(BM56=O49,T49,0)+IF(BM56=O50,T50,0)+IF(BM56=O52,T52,0)+IF(BM56=O53,T53,0)+IF(BM56=O54,T54,0)+IF(BM56=O55,T55,0)+IF(BM56=O56,T56,0)+IF(BM56=O57,T57,0)+IF(BM56=O58,T58,0)+IF(BM56=O59,T59,0)+IF(BM56=O60,T60,0)+IF(BM56=O61,T61,0)+IF(BM56=O62,T62,0)+IF(BM56=O63,T63,0)+IF(BM56=O64,T64,0)+IF(BM56=O65,T65,0)+IF(BM56=O66,T66,0)+IF(BM56=O67,T67,0)+IF(BM56=O68,T68,0)+IF(BM56=O69,T69,0)+IF(BM56=O70,T70,0)+IF(BM56=O71,T71,0)</f>
        <v>0</v>
      </c>
      <c r="BV56" s="98">
        <f>[2]DB!DJ56</f>
        <v>0</v>
      </c>
      <c r="BW56" s="98" t="e">
        <f>IF(AND(BQ56=0,BT56=0),IF(BM56=O10,AY10,0)+IF(BM56=O11,AY11,0)+IF(BM56=O12,AY12,0)+IF(BM56=O13,AY13,0)+IF(BM56=O14,AY14,0)+IF(BM56=O15,AY15,0)+IF(BM56=O16,AY16,0)+IF(BM56=O17,AY17,0)+IF(BM56=O18,AY18,0)+IF(BM56=O19,AY19,0)+IF(BM56=O20,AY20,0)+IF(BM56=O21,AY21,0)+IF(BM56=O22,AY22,0)+IF(BM56=O23,AY23,0)+IF(BM56=O24,AY24,0)+IF(BM56=O25,AY25,0)+IF(BM56=O26,AY26,0)+IF(BM56=O27,AY27,0)+IF(BM56=O28,AY28,0)+IF(BM56=O29,AY29,0)+IF(BM56=O31,AY31,0)+IF(BM56=O32,AY32,0)+IF(BM56=O33,AY33,0)+IF(BM56=O34,AY34,0)+IF(BM56=O35,AY35,0)+IF(BM56=O36,AY36,0)+IF(BM56=O37,AY37,0)+IF(BM56=O38,AY38,0)+IF(BM56=O39,AY39,0)+IF(BM56=O40,AY40,0)+BX56,0)</f>
        <v>#VALUE!</v>
      </c>
      <c r="BX56" s="98">
        <f>IF(BM56=O41,AY41,0)+IF(BM56=O42,AY42,0)+IF(BM56=O43,AY43,0)+IF(BM56=O44,AY44,0)+IF(BM56=O45,AY45,0)+IF(BM56=O46,AY46,0)+IF(BM56=O47,AY47,0)+IF(BM56=O48,AY48,0)+IF(BM56=O49,AY49,0)+IF(BM56=O50,AY50,0)+IF(BM56=O52,AY52,0)+IF(BM56=O53,AY53,0)+IF(BM56=O54,AY54,0)+IF(BM56=O55,AY55,0)+IF(BM56=O56,AY56,0)+IF(BM56=O57,AY57,0)+IF(BM56=O58,AY58,0)+IF(BM56=O59,AY59,0)+IF(BM56=O60,AY60,0)+IF(BM56=O61,AY61,0)+IF(BM56=O62,AY62,0)+IF(BM56=O63,AY63,0)+IF(BM56=O64,AY64,0)+IF(BM56=O65,AY65,0)+IF(BM56=O66,AY66,0)+IF(BM56=O67,AY67,0)+IF(BM56=O68,AY68,0)+IF(BM56=O69,AY69,0)+IF(BM56=O70,AY70,0)+IF(BM56=O71,AY71,0)</f>
        <v>0</v>
      </c>
      <c r="BY56" s="98">
        <f>[2]DB!DL56</f>
        <v>0</v>
      </c>
      <c r="BZ56" s="98" t="e">
        <f t="shared" si="25"/>
        <v>#VALUE!</v>
      </c>
      <c r="CA56" s="98">
        <f>[2]DB!DN56</f>
        <v>0</v>
      </c>
      <c r="CB56" s="98" t="e">
        <f t="shared" si="26"/>
        <v>#VALUE!</v>
      </c>
      <c r="CC56" s="98">
        <f>[2]DB!DP56</f>
        <v>0</v>
      </c>
      <c r="CD56" s="98" t="e">
        <f t="shared" si="27"/>
        <v>#VALUE!</v>
      </c>
      <c r="CE56" s="98">
        <f>[2]DB!DR56</f>
        <v>1</v>
      </c>
      <c r="CF56" s="98" t="e">
        <f t="shared" si="28"/>
        <v>#VALUE!</v>
      </c>
      <c r="CG56" s="98">
        <f>[2]DB!DT56</f>
        <v>0</v>
      </c>
      <c r="CH56" s="98" t="e">
        <f t="shared" si="29"/>
        <v>#VALUE!</v>
      </c>
      <c r="CI56" s="98">
        <f>[2]DB!DV56</f>
        <v>3</v>
      </c>
      <c r="CJ56" s="98" t="e">
        <f t="shared" si="17"/>
        <v>#VALUE!</v>
      </c>
      <c r="CK56" s="98" t="e">
        <f t="shared" si="18"/>
        <v>#VALUE!</v>
      </c>
      <c r="CL56" s="98" t="e">
        <f>RANK(CJ56,CJ10:CJ69,0)</f>
        <v>#VALUE!</v>
      </c>
      <c r="CM56" s="98" t="e">
        <f>IF(AND(CL56=CL10,CK56&lt;CK10),1,0)+IF(AND(CL56=CL11,CK56&lt;CK11),1,0)+IF(AND(CL56=CL12,CK56&lt;CK12),1,0)+IF(AND(CL56=CL13,CK56&lt;CK13),1,0)+IF(AND(CL56=CL14,CK56&lt;CK14),1,0)+IF(AND(CL56=CL15,CK56&lt;CK15),1,0)+IF(AND(CL56=CL16,CK56&lt;CK16),1,0)+IF(AND(CL56=CL17,CK56&lt;CK17),1,0)+IF(AND(CL56=CL18,CK56&lt;CK18),1,0)+IF(AND(CL56=CL19,CK56&lt;CK19),1,0)+IF(AND(CL56=CL20,CK56&lt;CK20),1,0)+IF(AND(CL56=CL21,CK56&lt;CK21),1,0)+IF(AND(CL56=CL22,CK56&lt;CK22),1,0)+IF(AND(CL56=CL23,CK56&lt;CK23),1,0)+IF(AND(CL56=CL24,CK56&lt;CK24),1,0)+IF(AND(CL56=CL25,CK56&lt;CK25),1,0)+IF(AND(CL56=CL26,CK56&lt;CK26),1,0)+IF(AND(CL56=CL27,CK56&lt;CK27),1,0)+IF(AND(CL56=CL28,CK56&lt;CK28),1,0)+IF(AND(CL56=CL29,CK56&lt;CK29),1,0)+CN56+CO56</f>
        <v>#VALUE!</v>
      </c>
      <c r="CN56" s="98" t="e">
        <f>IF(AND(CL56=CL30,CK56&lt;CK30),1,0)+IF(AND(CL56=CL31,CK56&lt;CK31),1,0)+IF(AND(CL56=CL32,CK56&lt;CK32),1,0)+IF(AND(CL56=CL33,CK56&lt;CK33),1,0)+IF(AND(CL56=CL34,CK56&lt;CK34),1,0)+IF(AND(CL56=CL35,CK56&lt;CK35),1,0)+IF(AND(CL56=CL36,CK56&lt;CK36),1,0)+IF(AND(CL56=CL37,CK56&lt;CK37),1,0)+IF(AND(CL56=CL38,CK56&lt;CK38),1,0)+IF(AND(CL56=CL39,CK56&lt;CK39),1,0)+IF(AND(CL56=CL40,CK56&lt;CK40),1,0)+IF(AND(CL56=CL41,CK56&lt;CK41),1,0)+IF(AND(CL56=CL42,CK56&lt;CK42),1,0)+IF(AND(CL56=CL43,CK56&lt;CK43),1,0)+IF(AND(CL56=CL44,CK56&lt;CK44),1,0)+IF(AND(CL56=CL45,CK56&lt;CK45),1,0)+IF(AND(CL56=CL46,CK56&lt;CK46),1,0)+IF(AND(CL56=CL47,CK56&lt;CK47),1,0)+IF(AND(CL56=CL48,CK56&lt;CK48),1,0)+IF(AND(CL56=CL49,CK56&lt;CK49),1,0)</f>
        <v>#VALUE!</v>
      </c>
      <c r="CO56" s="98" t="e">
        <f>IF(AND(CL56=CL50,CK56&lt;CK50),1,0)+IF(AND(CL56=CL51,CK56&lt;CK51),1,0)+IF(AND(CL56=CL52,CK56&lt;CK52),1,0)+IF(AND(CL56=CL53,CK56&lt;CK53),1,0)+IF(AND(CL56=CL54,CK56&lt;CK54),1,0)+IF(AND(CL56=CL55,CK56&lt;CK55),1,0)+IF(AND(CL56=CL56,CK56&lt;CK56),1,0)+IF(AND(CL56=CL57,CK56&lt;CK57),1,0)+IF(AND(CL56=CL58,CK56&lt;CK58),1,0)+IF(AND(CL56=CL59,CK56&lt;CK59),1,0)+IF(AND(CL56=CL60,CK56&lt;CK60),1,0)+IF(AND(CL56=CL61,CK56&lt;CK61),1,0)+IF(AND(CL56=CL62,CK56&lt;CK62),1,0)+IF(AND(CL56=CL63,CK56&lt;CK63),1,0)+IF(AND(CL56=CL64,CK56&lt;CK64),1,0)+IF(AND(CL56=CL65,CK56&lt;CK65),1,0)+IF(AND(CL56=CL66,CK56&lt;CK66),1,0)+IF(AND(CL56=CL67,CK56&lt;CK67),1,0)+IF(AND(CL56=CL68,CK56&lt;CK68),1,0)+IF(AND(CL56=CL69,CK56&lt;CK69),1,0)</f>
        <v>#VALUE!</v>
      </c>
      <c r="CP56" s="98">
        <f>[2]DB!CV56</f>
        <v>47</v>
      </c>
      <c r="CQ56" s="98" t="e">
        <f t="shared" si="30"/>
        <v>#VALUE!</v>
      </c>
      <c r="CR56" s="98" t="e">
        <f t="shared" si="19"/>
        <v>#VALUE!</v>
      </c>
      <c r="CS56" s="98" t="e">
        <f>IF(AND(CQ56=CQ10,BN56&gt;BN10),1,0)+IF(AND(CQ56=CQ11,BN56&gt;BN11),1,0)+IF(AND(CQ56=CQ12,BN56&gt;BN12),1,0)+IF(AND(CQ56=CQ13,BN56&gt;BN13),1,0)+IF(AND(CQ56=CQ14,BN56&gt;BN14),1,0)+IF(AND(CQ56=CQ15,BN56&gt;BN15),1,0)+IF(AND(CQ56=CQ16,BN56&gt;BN16),1,0)+IF(AND(CQ56=CQ17,BN56&gt;BN17),1,0)+IF(AND(CQ56=CQ18,BN56&gt;BN18),1,0)+IF(AND(CQ56=CQ19,BN56&gt;BN19),1,0)+IF(AND(CQ56=CQ20,BN56&gt;BN20),1,0)+IF(AND(CQ56=CQ21,BN56&gt;BN21),1,0)+IF(AND(CQ56=CQ22,BN56&gt;BN22),1,0)+IF(AND(CQ56=CQ23,BN56&gt;BN23),1,0)+IF(AND(CQ56=CQ24,BN56&gt;BN24),1,0)+IF(AND(CQ56=CQ25,BN56&gt;BN25),1,0)+IF(AND(CQ56=CQ26,BN56&gt;BN26),1,0)+IF(AND(CQ56=CQ27,BN56&gt;BN27),1,0)+IF(AND(CQ56=CQ28,BN56&gt;BN28),1,0)+IF(AND(CQ56=CQ29,BN56&gt;BN29),1,0)+CT56+CU56</f>
        <v>#VALUE!</v>
      </c>
      <c r="CT56" s="98" t="e">
        <f>IF(AND(CQ56=CQ30,BN56&gt;BN30),1,0)+IF(AND(CQ56=CQ31,BN56&gt;BN31),1,0)+IF(AND(CQ56=CQ32,BN56&gt;BN32),1,0)+IF(AND(CQ56=CQ33,BN56&gt;BN33),1,0)+IF(AND(CQ56=CQ34,BN56&gt;BN34),1,0)+IF(AND(CQ56=CQ35,BN56&gt;BN35),1,0)+IF(AND(CQ56=CQ36,BN56&gt;BN36),1,0)+IF(AND(CQ56=CQ37,BN56&gt;BN37),1,0)+IF(AND(CQ56=CQ38,BN56&gt;BN38),1,0)+IF(AND(CQ56=CQ39,BN56&gt;BN39),1,0)+IF(AND(CQ56=CQ40,BN56&gt;BN40),1,0)+IF(AND(CQ56=CQ41,BN56&gt;BN41),1,0)+IF(AND(CQ56=CQ42,BN56&gt;BN42),1,0)+IF(AND(CQ56=CQ43,BN56&gt;BN43),1,0)+IF(AND(CQ56=CQ44,BN56&gt;BN44),1,0)+IF(AND(CQ56=CQ45,BN56&gt;BN45),1,0)+IF(AND(CQ56=CQ46,BN56&gt;BN46),1,0)+IF(AND(CQ56=CQ47,BN56&gt;BN47),1,0)+IF(AND(CQ56=CQ48,BN56&gt;BN48),1,0)+IF(AND(CQ56=CQ49,BN56&gt;BN49),1,0)</f>
        <v>#VALUE!</v>
      </c>
      <c r="CU56" s="99" t="e">
        <f>IF(AND(CQ56=CQ50,BN56&gt;BN50),1,0)+IF(AND(CQ56=CQ51,BN56&gt;BN51),1,0)+IF(AND(CQ56=CQ52,BN56&gt;BN52),1,0)+IF(AND(CQ56=CQ53,BN56&gt;BN53),1,0)+IF(AND(CQ56=CQ54,BN56&gt;BN54),1,0)+IF(AND(CQ56=CQ55,BN56&gt;BN55),1,0)+IF(AND(CQ56=CQ56,BN56&gt;BN56),1,0)+IF(AND(CQ56=CQ57,BN56&gt;BN57),1,0)+IF(AND(CQ56=CQ58,BN56&gt;BN58),1,0)+IF(AND(CQ56=CQ59,BN56&gt;BN59),1,0)+IF(AND(CQ56=CQ60,BN56&gt;BN60),1,0)+IF(AND(CQ56=CQ61,BN56&gt;BN61),1,0)+IF(AND(CQ56=CQ62,BN56&gt;BN62),1,0)+IF(AND(CQ56=CQ63,BN56&gt;BN63),1,0)+IF(AND(CQ56=CQ64,BN56&gt;BN64),1,0)+IF(AND(CQ56=CQ65,BN56&gt;BN65),1,0)+IF(AND(CQ56=CQ66,BN56&gt;BN66),1,0)+IF(AND(CQ56=CQ67,BN56&gt;BN67),1,0)+IF(AND(CQ56=CQ68,BN56&gt;BN68),1,0)+IF(AND(CQ56=CQ69,BN56&gt;BN69),1,0)</f>
        <v>#VALUE!</v>
      </c>
      <c r="CV56" s="100" t="e">
        <f>IF(CR10=47,CQ10,0)+IF(CR11=47,CQ11,0)+IF(CR12=47,CQ12,0)+IF(CR13=47,CQ13,0)+IF(CR14=47,CQ14,0)+IF(CR15=47,CQ15,0)+IF(CR16=47,CQ16,0)+IF(CR17=47,CQ17,0)+IF(CR18=47,CQ18,0)+IF(CR19=47,CQ19,0)+IF(CR20=47,CQ20,0)+IF(CR21=47,CQ21,0)+IF(CR22=47,CQ22,0)+IF(CR23=47,CQ23,0)+IF(CR24=47,CQ24,0)+IF(CR25=47,CQ25,0)+IF(CR26=47,CQ26,0)+IF(CR27=47,CQ27,0)+IF(CR28=47,CQ28,0)+IF(CR29=47,CQ29,0)+IF(CR30=47,CQ30,0)+IF(CR31=47,CQ31,0)+IF(CR32=47,CQ32,0)+IF(CR33=47,CQ33,0)+IF(CR34=47,CQ34,0)+IF(CR35=47,CQ35,0)+IF(CR36=47,CQ36,0)+IF(CR37=47,CQ37,0)+IF(CR38=47,CQ38,0)+IF(CR39=47,CQ39,0)+CW56</f>
        <v>#VALUE!</v>
      </c>
      <c r="CW56" s="98" t="e">
        <f>IF(CR40=47,CQ40,0)+IF(CR41=47,CQ41,0)+IF(CR42=47,CQ42,0)+IF(CR43=47,CQ43,0)+IF(CR44=47,CQ44,0)+IF(CR45=47,CQ45,0)+IF(CR46=47,CQ46,0)+IF(CR47=47,CQ47,0)+IF(CR48=47,CQ48,0)+IF(CR49=47,CQ49,0)+IF(CR50=47,CQ50,0)+IF(CR51=47,CQ51,0)+IF(CR52=47,CQ52,0)+IF(CR53=47,CQ53,0)+IF(CR54=47,CQ54,0)+IF(CR55=47,CQ55,0)+IF(CR56=47,CQ56,0)+IF(CR57=47,CQ57,0)+IF(CR58=47,CQ58,0)+IF(CR59=47,CQ59,0)+IF(CR60=47,CQ60,0)+IF(CR61=47,CQ61,0)+IF(CR62=47,CQ62,0)+IF(CR63=47,CQ63,0)+IF(CR64=47,CQ64,0)+IF(CR65=47,CQ65,0)+IF(CR66=47,CQ66,0)+IF(CR67=47,CQ67,0)+IF(CR68=47,CQ68,0)+IF(CR69=47,CQ69,0)</f>
        <v>#VALUE!</v>
      </c>
      <c r="CX56" s="98" t="e">
        <f>IF(CR10=47,BM10,IF(CR11=47,BM11,IF(CR12=47,BM12,IF(CR13=47,BM13,IF(CR14=47,BM14,IF(CR15=47,BM15,IF(CR16=47,BM16,IF(CR17=47,BM17,CY56))))))))</f>
        <v>#VALUE!</v>
      </c>
      <c r="CY56" s="98" t="e">
        <f>IF(CR18=47,BM18,IF(CR19=47,BM19,IF(CR20=47,BM20,IF(CR21=47,BM21,IF(CR22=47,BM22,IF(CR23=47,BM23,IF(CR24=47,BM24,IF(CR25=47,BM25,CZ56))))))))</f>
        <v>#VALUE!</v>
      </c>
      <c r="CZ56" s="98" t="e">
        <f>IF(CR26=47,BM26,IF(CR27=47,BM27,IF(CR28=47,BM28,IF(CR29=47,BM29,IF(CR30=47,BM30,IF(CR31=47,BM31,IF(CR32=47,BM32,IF(CR33=47,BM33,DA56))))))))</f>
        <v>#VALUE!</v>
      </c>
      <c r="DA56" s="98" t="e">
        <f>IF(CR34=47,BM34,IF(CR35=47,BM35,IF(CR36=47,BM36,IF(CR37=47,BM37,IF(CR38=47,BM38,IF(CR39=47,BM39,IF(CR40=47,BM40,IF(CR41=47,BM41,DB56))))))))</f>
        <v>#VALUE!</v>
      </c>
      <c r="DB56" s="98" t="e">
        <f>IF(CR42=47,BM42,IF(CR43=47,BM43,IF(CR44=47,BM44,IF(CR45=47,BM45,IF(CR46=47,BM46,IF(CR47=47,BM47,IF(CR48=47,BM48,IF(CR49=47,BM49,DC56))))))))</f>
        <v>#VALUE!</v>
      </c>
      <c r="DC56" s="98" t="e">
        <f>IF(CR50=47,BM50,IF(CR51=47,BM51,IF(CR52=47,BM52,IF(CR53=47,BM53,IF(CR54=47,BM54,IF(CR55=47,BM55,IF(CR56=47,BM56,IF(CR57=47,BM57,DD56))))))))</f>
        <v>#VALUE!</v>
      </c>
      <c r="DD56" s="98" t="e">
        <f>IF(CR58=47,BM58,IF(CR59=47,BM59,IF(CR60=47,BM60,IF(CR61=47,BM61,IF(CR62=47,BM62,IF(CR63=47,BM63,IF(CR64=47,BM64,IF(CR65=47,BM65,DE56))))))))</f>
        <v>#VALUE!</v>
      </c>
      <c r="DE56" s="98" t="e">
        <f>IF(CR66=47,BM66,IF(CR67=47,BM67,IF(CR68=47,BM68,BM69)))</f>
        <v>#VALUE!</v>
      </c>
      <c r="DF56" s="98" t="e">
        <f>IF(CR10=47,BQ10,0)+IF(CR11=47,BQ11,0)+IF(CR12=47,BQ12,0)+IF(CR13=47,BQ13,0)+IF(CR14=47,BQ14,0)+IF(CR15=47,BQ15,0)+IF(CR16=47,BQ16,0)+IF(CR17=47,BQ17,0)+IF(CR18=47,BQ18,0)+IF(CR19=47,BQ19,0)+IF(CR20=47,BQ20,0)+IF(CR21=47,BQ21,0)+IF(CR22=47,BQ22,0)+IF(CR23=47,BQ23,0)+IF(CR24=47,BQ24,0)+IF(CR25=47,BQ25,0)+IF(CR26=47,BQ26,0)+IF(CR27=47,BQ27,0)+IF(CR28=47,BQ28,0)+IF(CR29=47,BQ29,0)+IF(CR30=47,BQ30,0)+IF(CR31=47,BQ31,0)+IF(CR32=47,BQ32,0)+IF(CR33=47,BQ33,0)+IF(CR34=47,BQ34,0)+IF(CR35=47,BQ35,0)+IF(CR36=47,BQ36,0)+IF(CR37=47,BQ37,0)+IF(CR38=47,BQ38,0)+IF(CR39=47,BQ39,0)+DG56</f>
        <v>#VALUE!</v>
      </c>
      <c r="DG56" s="98" t="e">
        <f>IF(CR40=47,BQ40,0)+IF(CR41=47,BQ41,0)+IF(CR42=47,BQ42,0)+IF(CR43=47,BQ43,0)+IF(CR44=47,BQ44,0)+IF(CR45=47,BQ45,0)+IF(CR46=47,BQ46,0)+IF(CR47=47,BQ47,0)+IF(CR48=47,BQ48,0)+IF(CR49=47,BQ49,0)+IF(CR50=47,BQ50,0)+IF(CR51=47,BQ51,0)+IF(CR52=47,BQ52,0)+IF(CR53=47,BQ53,0)+IF(CR54=47,BQ54,0)+IF(CR55=47,BQ55,0)+IF(CR56=47,BQ56,0)+IF(CR57=47,BQ57,0)+IF(CR58=47,BQ58,0)+IF(CR59=47,BQ59,0)+IF(CR60=47,BQ60,0)+IF(CR61=47,BQ61,0)+IF(CR62=47,BQ62,0)+IF(CR63=47,BQ63,0)+IF(CR64=47,BQ64,0)+IF(CR65=47,BQ65,0)+IF(CR66=47,BQ66,0)+IF(CR67=47,BQ67,0)+IF(CR68=47,BQ68,0)+IF(CR69=47,BQ69,0)</f>
        <v>#VALUE!</v>
      </c>
      <c r="DH56" s="98" t="e">
        <f>IF(CR10=47,BT10,0)+IF(CR11=47,BT11,0)+IF(CR12=47,BT12,0)+IF(CR13=47,BT13,0)+IF(CR14=47,BT14,0)+IF(CR15=47,BT15,0)+IF(CR16=47,BT16,0)+IF(CR17=47,BT17,0)+IF(CR18=47,BT18,0)+IF(CR19=47,BT19,0)+IF(CR20=47,BT20,0)+IF(CR21=47,BT21,0)+IF(CR22=47,BT22,0)+IF(CR23=47,BT23,0)+IF(CR24=47,BT24,0)+IF(CR25=47,BT25,0)+IF(CR26=47,BT26,0)+IF(CR27=47,BT27,0)+IF(CR28=47,BT28,0)+IF(CR29=47,BT29,0)+IF(CR30=47,BT30,0)+IF(CR31=47,BT31,0)+IF(CR32=47,BT32,0)+IF(CR33=47,BT33,0)+IF(CR34=47,BT34,0)+IF(CR35=47,BT35,0)+IF(CR36=47,BT36,0)+IF(CR37=47,BT37,0)+IF(CR38=47,BT38,0)+IF(CR39=47,BT39,0)+DI56</f>
        <v>#VALUE!</v>
      </c>
      <c r="DI56" s="98" t="e">
        <f>IF(CR40=47,BT40,0)+IF(CR41=47,BT41,0)+IF(CR42=47,BT42,0)+IF(CR43=47,BT43,0)+IF(CR44=47,BT44,0)+IF(CR45=47,BT45,0)+IF(CR46=47,BT46,0)+IF(CR47=47,BT47,0)+IF(CR48=47,BT48,0)+IF(CR49=47,BT49,0)+IF(CR50=47,BT50,0)+IF(CR51=47,BT51,0)+IF(CR52=47,BT52,0)+IF(CR53=47,BT53,0)+IF(CR54=47,BT54,0)+IF(CR55=47,BT55,0)+IF(CR56=47,BT56,0)+IF(CR57=47,BT57,0)+IF(CR58=47,BT58,0)+IF(CR59=47,BT59,0)+IF(CR60=47,BT60,0)+IF(CR61=47,BT61,0)+IF(CR62=47,BT62,0)+IF(CR63=47,BT63,0)+IF(CR64=47,BT64,0)+IF(CR65=47,BT65,0)+IF(CR66=47,BT66,0)+IF(CR67=47,BT67,0)+IF(CR68=47,BT68,0)+IF(CR69=47,BT69,0)</f>
        <v>#VALUE!</v>
      </c>
      <c r="DJ56" s="98" t="e">
        <f>IF(CR10=47,BW10,0)+IF(CR11=47,BW11,0)+IF(CR12=47,BW12,0)+IF(CR13=47,BW13,0)+IF(CR14=47,BW14,0)+IF(CR15=47,BW15,0)+IF(CR16=47,BW16,0)+IF(CR17=47,BW17,0)+IF(CR18=47,BW18,0)+IF(CR19=47,BW19,0)+IF(CR20=47,BW20,0)+IF(CR21=47,BW21,0)+IF(CR22=47,BW22,0)+IF(CR23=47,BW23,0)+IF(CR24=47,BW24,0)+IF(CR25=47,BW25,0)+IF(CR26=47,BW26,0)+IF(CR27=47,BW27,0)+IF(CR28=47,BW28,0)+IF(CR29=47,BW29,0)+IF(CR30=47,BW30,0)+IF(CR31=47,BW31,0)+IF(CR32=47,BW32,0)+IF(CR33=47,BW33,0)+IF(CR34=47,BW34,0)+IF(CR35=47,BW35,0)+IF(CR36=47,BW36,0)+IF(CR37=47,BW37,0)+IF(CR38=47,BW38,0)+IF(CR39=47,BW39,0)+DK56</f>
        <v>#VALUE!</v>
      </c>
      <c r="DK56" s="98" t="e">
        <f>IF(CR40=47,BW40,0)+IF(CR41=47,BW41,0)+IF(CR42=47,BW42,0)+IF(CR43=47,BW43,0)+IF(CR44=47,BW44,0)+IF(CR45=47,BW45,0)+IF(CR46=47,BW46,0)+IF(CR47=47,BW47,0)+IF(CR48=47,BW48,0)+IF(CR49=47,BW49,0)+IF(CR50=47,BW50,0)+IF(CR51=47,BW51,0)+IF(CR52=47,BW52,0)+IF(CR53=47,BW53,0)+IF(CR54=47,BW54,0)+IF(CR55=47,BW55,0)+IF(CR56=47,BW56,0)+IF(CR57=47,BW57,0)+IF(CR58=47,BW58,0)+IF(CR59=47,BW59,0)+IF(CR60=47,BW60,0)+IF(CR61=47,BW61,0)+IF(CR62=47,BW62,0)+IF(CR63=47,BW63,0)+IF(CR64=47,BW64,0)+IF(CR65=47,BW65,0)+IF(CR66=47,BW66,0)+IF(CR67=47,BW67,0)+IF(CR68=47,BW68,0)+IF(CR69=47,BW69,0)</f>
        <v>#VALUE!</v>
      </c>
      <c r="DL56" s="98" t="e">
        <f>IF(CR10=47,BZ10,0)+IF(CR11=47,BZ11,0)+IF(CR12=47,BZ12,0)+IF(CR13=47,BZ13,0)+IF(CR14=47,BZ14,0)+IF(CR15=47,BZ15,0)+IF(CR16=47,BZ16,0)+IF(CR17=47,BZ17,0)+IF(CR18=47,BZ18,0)+IF(CR19=47,BZ19,0)+IF(CR20=47,BZ20,0)+IF(CR21=47,BZ21,0)+IF(CR22=47,BZ22,0)+IF(CR23=47,BZ23,0)+IF(CR24=47,BZ24,0)+IF(CR25=47,BZ25,0)+IF(CR26=47,BZ26,0)+IF(CR27=47,BZ27,0)+IF(CR28=47,BZ28,0)+IF(CR29=47,BZ29,0)+IF(CR30=47,BZ30,0)+IF(CR31=47,BZ31,0)+IF(CR32=47,BZ32,0)+IF(CR33=47,BZ33,0)+IF(CR34=47,BZ34,0)+IF(CR35=47,BZ35,0)+IF(CR36=47,BZ36,0)+IF(CR37=47,BZ37,0)+IF(CR38=47,BZ38,0)+IF(CR39=47,BZ39,0)+DM56</f>
        <v>#VALUE!</v>
      </c>
      <c r="DM56" s="98" t="e">
        <f>IF(CR40=47,BZ40,0)+IF(CR41=47,BZ41,0)+IF(CR42=47,BZ42,0)+IF(CR43=47,BZ43,0)+IF(CR44=47,BZ44,0)+IF(CR45=47,BZ45,0)+IF(CR46=47,BZ46,0)+IF(CR47=47,BZ47,0)+IF(CR48=47,BZ48,0)+IF(CR49=47,BZ49,0)+IF(CR50=47,BZ50,0)+IF(CR51=47,BZ51,0)+IF(CR52=47,BZ52,0)+IF(CR53=47,BZ53,0)+IF(CR54=47,BZ54,0)+IF(CR55=47,BZ55,0)+IF(CR56=47,BZ56,0)+IF(CR57=47,BZ57,0)+IF(CR58=47,BZ58,0)+IF(CR59=47,BZ59,0)+IF(CR60=47,BZ60,0)+IF(CR61=47,BZ61,0)+IF(CR62=47,BZ62,0)+IF(CR63=47,BZ63,0)+IF(CR64=47,BZ64,0)+IF(CR65=47,BZ65,0)+IF(CR66=47,BZ66,0)+IF(CR67=47,BZ67,0)+IF(CR68=47,BZ68,0)+IF(CR69=47,BZ69,0)</f>
        <v>#VALUE!</v>
      </c>
      <c r="DN56" s="98" t="e">
        <f>IF(CR10=47,CB10,0)+IF(CR11=47,CB11,0)+IF(CR12=47,CB12,0)+IF(CR13=47,CB13,0)+IF(CR14=47,CB14,0)+IF(CR15=47,CB15,0)+IF(CR16=47,CB16,0)+IF(CR17=47,CB17,0)+IF(CR18=47,CB18,0)+IF(CR19=47,CB19,0)+IF(CR20=47,CB20,0)+IF(CR21=47,CB21,0)+IF(CR22=47,CB22,0)+IF(CR23=47,CB23,0)+IF(CR24=47,CB24,0)+IF(CR25=47,CB25,0)+IF(CR26=47,CB26,0)+IF(CR27=47,CB27,0)+IF(CR28=47,CB28,0)+IF(CR29=47,CB29,0)+IF(CR30=47,CB30,0)+IF(CR31=47,CB31,0)+IF(CR32=47,CB32,0)+IF(CR33=47,CB33,0)+IF(CR34=47,CB34,0)+IF(CR35=47,CB35,0)+IF(CR36=47,CB36,0)+IF(CR37=47,CB37,0)+IF(CR38=47,CB38,0)+IF(CR39=47,CB39,0)+DO56</f>
        <v>#VALUE!</v>
      </c>
      <c r="DO56" s="98" t="e">
        <f>IF(CR40=47,CB40,0)+IF(CR41=47,CB41,0)+IF(CR42=47,CB42,0)+IF(CR43=47,CB43,0)+IF(CR44=47,CB44,0)+IF(CR45=47,CB45,0)+IF(CR46=47,CB46,0)+IF(CR47=47,CB47,0)+IF(CR48=47,CB48,0)+IF(CR49=47,CB49,0)+IF(CR50=47,CB50,0)+IF(CR51=47,CB51,0)+IF(CR52=47,CB52,0)+IF(CR53=47,CB53,0)+IF(CR54=47,CB54,0)+IF(CR55=47,CB55,0)+IF(CR56=47,CB56,0)+IF(CR57=47,CB57,0)+IF(CR58=47,CB58,0)+IF(CR59=47,CB59,0)+IF(CR60=47,CB60,0)+IF(CR61=47,CB61,0)+IF(CR62=47,CB62,0)+IF(CR63=47,CB63,0)+IF(CR64=47,CB64,0)+IF(CR65=47,CB65,0)+IF(CR66=47,CB66,0)+IF(CR67=47,CB67,0)+IF(CR68=47,CB68,0)+IF(CR69=47,CB69,0)</f>
        <v>#VALUE!</v>
      </c>
      <c r="DP56" s="98" t="e">
        <f>IF(CR10=47,CD10,0)+IF(CR11=47,CD11,0)+IF(CR12=47,CD12,0)+IF(CR13=47,CD13,0)+IF(CR14=47,CD14,0)+IF(CR15=47,CD15,0)+IF(CR16=47,CD16,0)+IF(CR17=47,CD17,0)+IF(CR18=47,CD18,0)+IF(CR19=47,CD19,0)+IF(CR20=47,CD20,0)+IF(CR21=47,CD21,0)+IF(CR22=47,CD22,0)+IF(CR23=47,CD23,0)+IF(CR24=47,CD24,0)+IF(CR25=47,CD25,0)+IF(CR26=47,CD26,0)+IF(CR27=47,CD27,0)+IF(CR28=47,CD28,0)+IF(CR29=47,CD29,0)+IF(CR30=47,CD30,0)+IF(CR31=47,CD31,0)+IF(CR32=47,CD32,0)+IF(CR33=47,CD33,0)+IF(CR34=47,CD34,0)+IF(CR35=47,CD35,0)+IF(CR36=47,CD36,0)+IF(CR37=47,CD37,0)+IF(CR38=47,CD38,0)+IF(CR39=47,CD39,0)+DQ56</f>
        <v>#VALUE!</v>
      </c>
      <c r="DQ56" s="98" t="e">
        <f>IF(CR40=47,CD40,0)+IF(CR41=47,CD41,0)+IF(CR42=47,CD42,0)+IF(CR43=47,CD43,0)+IF(CR44=47,CD44,0)+IF(CR45=47,CD45,0)+IF(CR46=47,CD46,0)+IF(CR47=47,CD47,0)+IF(CR48=47,CD48,0)+IF(CR49=47,CD49,0)+IF(CR50=47,CD50,0)+IF(CR51=47,CD51,0)+IF(CR52=47,CD52,0)+IF(CR53=47,CD53,0)+IF(CR54=47,CD54,0)+IF(CR55=47,CD55,0)+IF(CR56=47,CD56,0)+IF(CR57=47,CD57,0)+IF(CR58=47,CD58,0)+IF(CR59=47,CD59,0)+IF(CR60=47,CD60,0)+IF(CR61=47,CD61,0)+IF(CR62=47,CD62,0)+IF(CR63=47,CD63,0)+IF(CR64=47,CD64,0)+IF(CR65=47,CD65,0)+IF(CR66=47,CD66,0)+IF(CR67=47,CD67,0)+IF(CR68=47,CD68,0)+IF(CR69=47,CD69,0)</f>
        <v>#VALUE!</v>
      </c>
      <c r="DR56" s="98" t="e">
        <f>IF(CR10=47,CF10,0)+IF(CR11=47,CF11,0)+IF(CR12=47,CF12,0)+IF(CR13=47,CF13,0)+IF(CR14=47,CF14,0)+IF(CR15=47,CF15,0)+IF(CR16=47,CF16,0)+IF(CR17=47,CF17,0)+IF(CR18=47,CF18,0)+IF(CR19=47,CF19,0)+IF(CR20=47,CF20,0)+IF(CR21=47,CF21,0)+IF(CR22=47,CF22,0)+IF(CR23=47,CF23,0)+IF(CR24=47,CF24,0)+IF(CR25=47,CF25,0)+IF(CR26=47,CF26,0)+IF(CR27=47,CF27,0)+IF(CR28=47,CF28,0)+IF(CR29=47,CF29,0)+IF(CR30=47,CF30,0)+IF(CR31=47,CF31,0)+IF(CR32=47,CF32,0)+IF(CR33=47,CF33,0)+IF(CR34=47,CF34,0)+IF(CR35=47,CF35,0)+IF(CR36=47,CF36,0)+IF(CR37=47,CF37,0)+IF(CR38=47,CF38,0)+IF(CR39=47,CF39,0)+DS56</f>
        <v>#VALUE!</v>
      </c>
      <c r="DS56" s="98" t="e">
        <f>IF(CR40=47,CF40,0)+IF(CR41=47,CF41,0)+IF(CR42=47,CF42,0)+IF(CR43=47,CF43,0)+IF(CR44=47,CF44,0)+IF(CR45=47,CF45,0)+IF(CR46=47,CF46,0)+IF(CR47=47,CF47,0)+IF(CR48=47,CF48,0)+IF(CR49=47,CF49,0)+IF(CR50=47,CF50,0)+IF(CR51=47,CF51,0)+IF(CR52=47,CF52,0)+IF(CR53=47,CF53,0)+IF(CR54=47,CF54,0)+IF(CR55=47,CF55,0)+IF(CR56=47,CF56,0)+IF(CR57=47,CF57,0)+IF(CR58=47,CF58,0)+IF(CR59=47,CF59,0)+IF(CR60=47,CF60,0)+IF(CR61=47,CF61,0)+IF(CR62=47,CF62,0)+IF(CR63=47,CF63,0)+IF(CR64=47,CF64,0)+IF(CR65=47,CF65,0)+IF(CR66=47,CF66,0)+IF(CR67=47,CF67,0)+IF(CR68=47,CF68,0)+IF(CR69=47,CF69,0)</f>
        <v>#VALUE!</v>
      </c>
      <c r="DT56" s="98" t="e">
        <f>IF(CR10=47,CH10,0)+IF(CR11=47,CH11,0)+IF(CR12=47,CH12,0)+IF(CR13=47,CH13,0)+IF(CR14=47,CH14,0)+IF(CR15=47,CH15,0)+IF(CR16=47,CH16,0)+IF(CR17=47,CH17,0)+IF(CR18=47,CH18,0)+IF(CR19=47,CH19,0)+IF(CR20=47,CH20,0)+IF(CR21=47,CH21,0)+IF(CR22=47,CH22,0)+IF(CR23=47,CH23,0)+IF(CR24=47,CH24,0)+IF(CR25=47,CH25,0)+IF(CR26=47,CH26,0)+IF(CR27=47,CH27,0)+IF(CR28=47,CH28,0)+IF(CR29=47,CH29,0)+IF(CR30=47,CH30,0)+IF(CR31=47,CH31,0)+IF(CR32=47,CH32,0)+IF(CR33=47,CH33,0)+IF(CR34=47,CH34,0)+IF(CR35=47,CH35,0)+IF(CR36=47,CH36,0)+IF(CR37=47,CH37,0)+IF(CR38=47,CH38,0)+IF(CR39=47,CH39,0)+DU56</f>
        <v>#VALUE!</v>
      </c>
      <c r="DU56" s="98" t="e">
        <f>IF(CR40=47,CH40,0)+IF(CR41=47,CH41,0)+IF(CR42=47,CH42,0)+IF(CR43=47,CH43,0)+IF(CR44=47,CH44,0)+IF(CR45=47,CH45,0)+IF(CR46=47,CH46,0)+IF(CR47=47,CH47,0)+IF(CR48=47,CH48,0)+IF(CR49=47,CH49,0)+IF(CR50=47,CH50,0)+IF(CR51=47,CH51,0)+IF(CR52=47,CH52,0)+IF(CR53=47,CH53,0)+IF(CR54=47,CH54,0)+IF(CR55=47,CH55,0)+IF(CR56=47,CH56,0)+IF(CR57=47,CH57,0)+IF(CR58=47,CH58,0)+IF(CR59=47,CH59,0)+IF(CR60=47,CH60,0)+IF(CR61=47,CH61,0)+IF(CR62=47,CH62,0)+IF(CR63=47,CH63,0)+IF(CR64=47,CH64,0)+IF(CR65=47,CH65,0)+IF(CR66=47,CH66,0)+IF(CR67=47,CH67,0)+IF(CR68=47,CH68,0)+IF(CR69=47,CH69,0)</f>
        <v>#VALUE!</v>
      </c>
      <c r="DV56" s="98" t="e">
        <f>IF(CR10=47,CJ10,0)+IF(CR11=47,CJ11,0)+IF(CR12=47,CJ12,0)+IF(CR13=47,CJ13,0)+IF(CR14=47,CJ14,0)+IF(CR15=47,CJ15,0)+IF(CR16=47,CJ16,0)+IF(CR17=47,CJ17,0)+IF(CR18=47,CJ18,0)+IF(CR19=47,CJ19,0)+IF(CR20=47,CJ20,0)+IF(CR21=47,CJ21,0)+IF(CR22=47,CJ22,0)+IF(CR23=47,CJ23,0)+IF(CR24=47,CJ24,0)+IF(CR25=47,CJ25,0)+IF(CR26=47,CJ26,0)+IF(CR27=47,CJ27,0)+IF(CR28=47,CJ28,0)+IF(CR29=47,CJ29,0)+IF(CR30=47,CJ30,0)+IF(CR31=47,CJ31,0)+IF(CR32=47,CJ32,0)+IF(CR33=47,CJ33,0)+IF(CR34=47,CJ34,0)+IF(CR35=47,CJ35,0)+IF(CR36=47,CJ36,0)+IF(CR37=47,CJ37,0)+IF(CR38=47,CJ38,0)+IF(CR39=47,CJ39,0)+DW56</f>
        <v>#VALUE!</v>
      </c>
      <c r="DW56" s="99" t="e">
        <f>IF(CR40=47,CJ40,0)+IF(CR41=47,CJ41,0)+IF(CR42=47,CJ42,0)+IF(CR43=47,CJ43,0)+IF(CR44=47,CJ44,0)+IF(CR45=47,CJ45,0)+IF(CR46=47,CJ46,0)+IF(CR47=47,CJ47,0)+IF(CR48=47,CJ48,0)+IF(CR49=47,CJ49,0)+IF(CR50=47,CJ50,0)+IF(CR51=47,CJ51,0)+IF(CR52=47,CJ52,0)+IF(CR53=47,CJ53,0)+IF(CR54=47,CJ54,0)+IF(CR55=47,CJ55,0)+IF(CR56=47,CJ56,0)+IF(CR57=47,CJ57,0)+IF(CR58=47,CJ58,0)+IF(CR59=47,CJ59,0)+IF(CR60=47,CJ60,0)+IF(CR61=47,CJ61,0)+IF(CR62=47,CJ62,0)+IF(CR63=47,CJ63,0)+IF(CR64=47,CJ64,0)+IF(CR65=47,CJ65,0)+IF(CR66=47,CJ66,0)+IF(CR67=47,CJ67,0)+IF(CR68=47,CJ68,0)+IF(CR69=47,CJ69,0)</f>
        <v>#VALUE!</v>
      </c>
    </row>
    <row r="57" spans="1:127">
      <c r="A57" s="97" t="str">
        <f>[2]DB!A57</f>
        <v>Jesper</v>
      </c>
      <c r="B57" s="1">
        <f>[2]DB!B57</f>
        <v>26</v>
      </c>
      <c r="C57" s="1">
        <f>[2]DB!D57</f>
        <v>0</v>
      </c>
      <c r="D57" s="1">
        <f>IF(OR(Rækker!Q52="Disket",I57&gt;5,C57=1),1,0)</f>
        <v>0</v>
      </c>
      <c r="E57" s="1">
        <f>[2]DB!F57</f>
        <v>0</v>
      </c>
      <c r="F57" s="1">
        <f>IF(OR(Rækker!Q52="Udmeldt",E57=1),1,0)</f>
        <v>0</v>
      </c>
      <c r="G57" s="1">
        <f>[2]DB!I57</f>
        <v>0</v>
      </c>
      <c r="H57" s="1">
        <f>IF(Rækker!Q52="MR",1,0)</f>
        <v>0</v>
      </c>
      <c r="I57" s="1">
        <f t="shared" si="10"/>
        <v>0</v>
      </c>
      <c r="J57" s="1">
        <f>[2]DB!L57</f>
        <v>0</v>
      </c>
      <c r="K57" s="1">
        <f>IF(Rækker!Q52="Res",1,0)</f>
        <v>0</v>
      </c>
      <c r="L57" s="1">
        <f t="shared" si="11"/>
        <v>0</v>
      </c>
      <c r="M57" s="1">
        <f t="shared" si="31"/>
        <v>0</v>
      </c>
      <c r="N57" s="100">
        <f>[2]DB!AZ57</f>
        <v>10</v>
      </c>
      <c r="O57" s="98" t="str">
        <f>[2]DB!BB57</f>
        <v>Randers</v>
      </c>
      <c r="P57" s="1">
        <f>IF(O57=A52,B52,0)+IF(O57=A53,B53,0)+IF(O57=A54,B54,0)+IF(O57=A55,B55,0)+IF(O57=A56,B56,0)+IF(O57=A57,B57,0)+IF(O57=A58,B58,0)+IF(O57=A59,B59,0)+IF(O57=A60,B60,0)+IF(O57=A61,B61,0)+IF(O57=A62,B62,0)+IF(O57=A63,B63,0)+IF(O57=A64,B64,0)+IF(O57=A65,B65,0)+IF(O57=A66,B66,0)+IF(O57=A67,B67,0)+IF(O57=A68,B68,0)+IF(O57=A69,B69,0)+IF(O57=A70,B70,0)+IF(O57=A71,B71,0)</f>
        <v>47</v>
      </c>
      <c r="Q57" s="1">
        <f>[2]DB!BF57</f>
        <v>0</v>
      </c>
      <c r="R57" s="1">
        <f>IF(O57=A52,D52,0)+IF(O57=A53,D53,0)+IF(O57=A54,D54,0)+IF(O57=A55,D55,0)+IF(O57=A56,D56,0)+IF(O57=A57,D57,0)+IF(O57=A58,D58,0)+IF(O57=A59,D59,0)+IF(O57=A60,D60,0)+IF(O57=A61,D61,0)+IF(O57=A62,D62,0)+IF(O57=A63,D63,0)+IF(O57=A64,D64,0)+IF(O57=A65,D65,0)+IF(O57=A66,D66,0)+IF(O57=A67,D67,0)+IF(O57=A68,D68,0)+IF(O57=A69,D69,0)+IF(O57=A70,D70,0)+IF(O57=A71,D71,0)</f>
        <v>0</v>
      </c>
      <c r="S57" s="1">
        <f>[2]DB!BG57</f>
        <v>0</v>
      </c>
      <c r="T57" s="1">
        <f>IF(O57=A52,F52,0)+IF(O57=A53,F53,0)+IF(O57=A54,F54,0)+IF(O57=A55,F55,0)+IF(O57=A56,F56,0)+IF(O57=A57,F57,0)+IF(O57=A58,F58,0)+IF(O57=A59,F59,0)+IF(O57=A60,F60,0)+IF(O57=A61,F61,0)+IF(O57=A62,F62,0)+IF(O57=A63,F63,0)+IF(O57=A64,F64,0)+IF(O57=A65,F65,0)+IF(O57=A66,F66,0)+IF(O57=A67,F67,0)+IF(O57=A68,F68,0)+IF(O57=A69,F69,0)+IF(O57=A70,F70,0)+IF(O57=A71,F71,0)</f>
        <v>0</v>
      </c>
      <c r="U57" s="1">
        <f>IF(O57=A52,G52,0)+IF(O57=A53,G53,0)+IF(O57=A54,G54,0)+IF(O57=A55,G55,0)+IF(O57=A56,G56,0)+IF(O57=A57,G57,0)+IF(O57=A58,G58,0)+IF(O57=A59,G59,0)+IF(O57=A60,G60,0)+IF(O57=A61,G61,0)+IF(O57=A62,G62,0)+IF(O57=A63,G63,0)+IF(O57=A64,G64,0)+IF(O57=A65,G65,0)+IF(O57=A66,G66,0)+IF(O57=A67,G67,0)+IF(O57=A68,G68,0)+IF(O57=A69,G69,0)+IF(O57=A70,G70,0)+IF(O57=A71,G71,0)</f>
        <v>0</v>
      </c>
      <c r="V57" s="1">
        <f>IF(O57=A52,H52,0)+IF(O57=A53,H53,0)+IF(O57=A54,H54,0)+IF(O57=A55,H55,0)+IF(O57=A56,H56,0)+IF(O57=A57,H57,0)+IF(O57=A58,H58,0)+IF(O57=A59,H59,0)+IF(O57=A60,H60,0)+IF(O57=A61,H61,0)+IF(O57=A62,H62,0)+IF(O57=A63,H63,0)+IF(O57=A64,H64,0)+IF(O57=A65,H65,0)+IF(O57=A66,H66,0)+IF(O57=A67,H67,0)+IF(O57=A68,H68,0)+IF(O57=A69,H69,0)+IF(O57=A70,H70,0)+IF(O57=A71,H71,0)</f>
        <v>0</v>
      </c>
      <c r="W57" s="1">
        <f t="shared" si="12"/>
        <v>0</v>
      </c>
      <c r="X57" s="1">
        <f>IF(O57=A52,J52,0)+IF(O57=A53,J53,0)+IF(O57=A54,J54,0)+IF(O57=A55,J55,0)+IF(O57=A56,J56,0)+IF(O57=A57,J57,0)+IF(O57=A58,J58,0)+IF(O57=A59,J59,0)+IF(O57=A60,J60,0)+IF(O57=A61,J61,0)+IF(O57=A62,J62,0)+IF(O57=A63,J63,0)+IF(O57=A64,J64,0)+IF(O57=A65,J65,0)+IF(O57=A66,J66,0)+IF(O57=A67,J67,0)+IF(O57=A68,J68,0)+IF(O57=A69,J69,0)+IF(O57=A70,J70,0)+IF(O57=A71,J71,0)</f>
        <v>0</v>
      </c>
      <c r="Y57" s="1">
        <f>IF(O57=A52,K52,0)+IF(O57=A53,K53,0)+IF(O57=A54,K54,0)+IF(O57=A55,K55,0)+IF(O57=A56,K56,0)+IF(O57=A57,K57,0)+IF(O57=A58,K58,0)+IF(O57=A59,K59,0)+IF(O57=A60,K60,0)+IF(O57=A61,K61,0)+IF(O57=A62,K62,0)+IF(O57=A63,K63,0)+IF(O57=A64,K64,0)+IF(O57=A65,K65,0)+IF(O57=A66,K66,0)+IF(O57=A67,K67,0)+IF(O57=A68,K68,0)+IF(O57=A69,K69,0)+IF(O57=A70,K70,0)+IF(O57=A71,K71,0)</f>
        <v>0</v>
      </c>
      <c r="Z57" s="1">
        <f t="shared" si="13"/>
        <v>0</v>
      </c>
      <c r="AA57" s="1">
        <f>[2]DB!BJ57</f>
        <v>70</v>
      </c>
      <c r="AB57" s="1">
        <f>RANK(AA57,AA52:AA71,0)</f>
        <v>6</v>
      </c>
      <c r="AC57" s="1" t="str">
        <f>'3. Division'!P23</f>
        <v/>
      </c>
      <c r="AD57" s="1" t="e">
        <f t="shared" si="32"/>
        <v>#VALUE!</v>
      </c>
      <c r="AE57" s="1" t="e">
        <f>RANK(AD57,AD52:AD71,0)</f>
        <v>#VALUE!</v>
      </c>
      <c r="AF57" s="1">
        <f>[2]DB!BK57</f>
        <v>26</v>
      </c>
      <c r="AG57" s="1">
        <f>RANK(AF57,AF52:AF71,0)</f>
        <v>7</v>
      </c>
      <c r="AH57" s="1" t="str">
        <f>'3. Division'!P29</f>
        <v/>
      </c>
      <c r="AI57" s="1" t="e">
        <f t="shared" si="33"/>
        <v>#VALUE!</v>
      </c>
      <c r="AJ57" s="1" t="e">
        <f>RANK(AI57,AI52:AI71,0)</f>
        <v>#VALUE!</v>
      </c>
      <c r="AK57" s="1">
        <f>[2]DB!BL57</f>
        <v>91</v>
      </c>
      <c r="AL57" s="1">
        <f>RANK(AK57,AK52:AK71,0)</f>
        <v>8</v>
      </c>
      <c r="AM57" s="1" t="str">
        <f>'3. Division'!P35</f>
        <v/>
      </c>
      <c r="AN57" s="1" t="e">
        <f t="shared" si="34"/>
        <v>#VALUE!</v>
      </c>
      <c r="AO57" s="1" t="e">
        <f>RANK(AN57,AN52:AN71,0)</f>
        <v>#VALUE!</v>
      </c>
      <c r="AP57" s="1">
        <f t="shared" si="35"/>
        <v>21</v>
      </c>
      <c r="AQ57" s="1" t="e">
        <f t="shared" si="36"/>
        <v>#VALUE!</v>
      </c>
      <c r="AR57" s="1">
        <f>[2]DB!BA57</f>
        <v>6</v>
      </c>
      <c r="AS57" s="1" t="e">
        <f>RANK(AQ57,AQ52:AQ71,1)+AT57</f>
        <v>#VALUE!</v>
      </c>
      <c r="AT57" s="1" t="e">
        <f>IF(AQ57=AQ52,IF(AD57=AD52,IF(AI57=AI52,IF(AN57=AN52,0,IF(AN57&lt;AN52,1,0)),IF(AI57&lt;AI52,1,0)),IF(AD57&lt;AD52,1,0)),0)+IF(AQ57=AQ53,IF(AD57=AD53,IF(AI57=AI53,IF(AN57=AN53,0,IF(AN57&lt;AN53,1,0)),IF(AI57&lt;AI53,1,0)),IF(AD57&lt;AD53,1,0)),0)+IF(AQ57=AQ54,IF(AD57=AD54,IF(AI57=AI54,IF(AN57=AN54,0,IF(AN57&lt;AN54,1,0)),IF(AI57&lt;AI54,1,0)),IF(AD57&lt;AD54,1,0)),0)+IF(AQ57=AQ55,IF(AD57=AD55,IF(AI57=AI55,IF(AN57=AN55,0,IF(AN57&lt;AN55,1,0)),IF(AI57&lt;AI55,1,0)),IF(AD57&lt;AD55,1,0)),0)+IF(AQ57=AQ56,IF(AD57=AD56,IF(AI57=AI56,IF(AN57=AN56,0,IF(AN57&lt;AN56,1,0)),IF(AI57&lt;AI56,1,0)),IF(AD57&lt;AD56,1,0)),0)+IF(AQ57=AQ57,IF(AD57=AD57,IF(AI57=AI57,IF(AN57=AN57,0,IF(AN57&lt;AN57,1,0)),IF(AI57&lt;AI57,1,0)),IF(AD57&lt;AD57,1,0)),0)+IF(AQ57=AQ58,IF(AD57=AD58,IF(AI57=AI58,IF(AN57=AN58,0,IF(AN57&lt;AN58,1,0)),IF(AI57&lt;AI58,1,0)),IF(AD57&lt;AD58,1,0)),0)+AU57+AV57</f>
        <v>#VALUE!</v>
      </c>
      <c r="AU57" s="1" t="e">
        <f>IF(AQ57=AQ59,IF(AD57=AD59,IF(AI57=AI59,IF(AN57=AN59,0,IF(AN57&lt;AN59,1,0)),IF(AI57&lt;AI59,1,0)),IF(AD57&lt;AD59,1,0)),0)+IF(AQ57=AQ60,IF(AD57=AD60,IF(AI57=AI60,IF(AN57=AN60,0,IF(AN57&lt;AN60,1,0)),IF(AI57&lt;AI60,1,0)),IF(AD57&lt;AD60,1,0)),0)+IF(AQ57=AQ61,IF(AD57=AD61,IF(AI57=AI61,IF(AN57=AN61,0,IF(AN57&lt;AN61,1,0)),IF(AI57&lt;AI61,1,0)),IF(AD57&lt;AD61,1,0)),0)+IF(AQ57=AQ62,IF(AD57=AD62,IF(AI57=AI62,IF(AN57=AN62,0,IF(AN57&lt;AN62,1,0)),IF(AI57&lt;AI62,1,0)),IF(AD57&lt;AD62,1,0)),0)+IF(AQ57=AQ63,IF(AD57=AD63,IF(AI57=AI63,IF(AN57=AN63,0,IF(AN57&lt;AN63,1,0)),IF(AI57&lt;AI63,1,0)),IF(AD57&lt;AD63,1,0)),0)+IF(AQ57=AQ64,IF(AD57=AD64,IF(AI57=AI64,IF(AN57=AN64,0,IF(AN57&lt;AN64,1,0)),IF(AI57&lt;AI64,1,0)),IF(AD57&lt;AD64,1,0)),0)+IF(AQ57=AQ65,IF(AD57=AD65,IF(AI57=AI65,IF(AN57=AN65,0,IF(AN57&lt;AN65,1,0)),IF(AI57&lt;AI65,1,0)),IF(AD57&lt;AD65,1,0)),0)</f>
        <v>#VALUE!</v>
      </c>
      <c r="AV57" s="1" t="e">
        <f>IF(AQ57=AQ66,IF(AD57=AD66,IF(AI57=AI66,IF(AN57=AN66,0,IF(AN57&lt;AN66,1,0)),IF(AI57&lt;AI66,1,0)),IF(AD57&lt;AD66,1,0)),0)+IF(AQ57=AQ67,IF(AD57=AD67,IF(AI57=AI67,IF(AN57=AN67,0,IF(AN57&lt;AN67,1,0)),IF(AI57&lt;AI67,1,0)),IF(AD57&lt;AD67,1,0)),0)+IF(AQ57=AQ68,IF(AD57=AD68,IF(AI57=AI68,IF(AN57=AN68,0,IF(AN57&lt;AN68,1,0)),IF(AI57&lt;AI68,1,0)),IF(AD57&lt;AD68,1,0)),0)+IF(AQ57=AQ69,IF(AD57=AD69,IF(AI57=AI69,IF(AN57=AN69,0,IF(AN57&lt;AN69,1,0)),IF(AI57&lt;AI69,1,0)),IF(AD57&lt;AD69,1,0)),0)+IF(AQ57=AQ70,IF(AD57=AD70,IF(AI57=AI70,IF(AN57=AN70,0,IF(AN57&lt;AN70,1,0)),IF(AI57&lt;AI70,1,0)),IF(AD57&lt;AD70,1,0)),0)+IF(AQ57=AQ71,IF(AD57=AD71,IF(AI57=AI71,IF(AN57=AN71,0,IF(AN57&lt;AN71,1,0)),IF(AI57&lt;AI71,1,0)),IF(AD57&lt;AD71,1,0)),0)</f>
        <v>#VALUE!</v>
      </c>
      <c r="AW57" s="1" t="e">
        <f>IF(AND(AS57=AS52,P57&gt;P52),1,0)+IF(AND(AS57=AS53,P57&gt;P53),1,0)+IF(AND(AS57=AS54,P57&gt;P54),1,0)+IF(AND(AS57=AS55,P57&gt;P55),1,0)+IF(AND(AS57=AS56,P57&gt;P56),1,0)+IF(AND(AS57=AS57,P57&gt;P57),1,0)+IF(AND(AS57=AS58,P57&gt;P58),1,0)+IF(AND(AS57=AS59,P57&gt;P59),1,0)+IF(AND(AS57=AS60,P57&gt;P60),1,0)+IF(AND(AS57=AS61,P57&gt;P61),1,0)+IF(AND(AS57=AS62,P57&gt;P62),1,0)+IF(AND(AS57=AS63,P57&gt;P63),1,0)+IF(AND(AS57=AS64,P57&gt;P64),1,0)+IF(AND(AS57=AS65,P57&gt;P65),1,0)+IF(AND(AS57=AS66,P57&gt;P66),1,0)+IF(AND(AS57=AS67,P57&gt;P67),1,0)+IF(AND(AS57=AS68,P57&gt;P68),1,0)+IF(AND(AS57=AS69,P57&gt;P69),1,0)+IF(AND(AS57=AS70,P57&gt;P70),1,0)+IF(AND(AS57=AS71,P57&gt;P71),1,0)+AS57</f>
        <v>#VALUE!</v>
      </c>
      <c r="AX57" s="1" t="e">
        <f t="shared" si="16"/>
        <v>#VALUE!</v>
      </c>
      <c r="AY57" s="1" t="e">
        <f>IF(OR(R57=1,T57=1),0,IF(RANK(AX57,AX10:AX71,0)=1,10,IF(RANK(AX57,AX10:AX71,0)=2,5,IF(RANK(AX57,AX10:AX71,0)=3,4,IF(RANK(AX57,AX10:AX71,0)=4,3,IF(RANK(AX57,AX10:AX71,0)=5,2,0))))))</f>
        <v>#VALUE!</v>
      </c>
      <c r="AZ57" s="100" t="e">
        <f>IF(AW52=6,AR52,0)+IF(AW53=6,AR53,0)+IF(AW54=6,AR54,0)+IF(AW55=6,AR55,0)+IF(AW56=6,AR56,0)+IF(AW57=6,AR57,0)+IF(AW58=6,AR58,0)+IF(AW59=6,AR59,0)+IF(AW60=6,AR60,0)+IF(AW61=6,AR61,0)+IF(AW62=6,AR62,0)+IF(AW63=6,AR63,0)+IF(AW64=6,AR64,0)+IF(AW65=6,AR65,0)+IF(AW66=6,AR66,0)+IF(AW67=6,AR67,0)+IF(AW68=6,AR68,0)+IF(AW69=6,AR69,0)+IF(AW70=6,AR70,0)+IF(AW71=6,AR71,0)</f>
        <v>#VALUE!</v>
      </c>
      <c r="BA57" s="98" t="e">
        <f>IF(AW52=6,AS52,0)+IF(AW53=6,AS53,0)+IF(AW54=6,AS54,0)+IF(AW55=6,AS55,0)+IF(AW56=6,AS56,0)+IF(AW57=6,AS57,0)+IF(AW58=6,AS58,0)+IF(AW59=6,AS59,0)+IF(AW60=6,AS60,0)+IF(AW61=6,AS61,0)+IF(AW62=6,AS62,0)+IF(AW63=6,AS63,0)+IF(AW64=6,AS64,0)+IF(AW65=6,AS65,0)+IF(AW66=6,AS66,0)+IF(AW67=6,AS67,0)+IF(AW68=6,AS68,0)+IF(AW69=6,AS69,0)+IF(AW70=6,AS70,0)+IF(AW71=6,AS71,0)</f>
        <v>#VALUE!</v>
      </c>
      <c r="BB57" s="98" t="e">
        <f>IF(AW52=6,O52,IF(AW53=6,O53,IF(AW54=6,O54,IF(AW55=6,O55,IF(AW56=6,O56,IF(AW57=6,O57,IF(AW58=6,O58,BC57)))))))</f>
        <v>#VALUE!</v>
      </c>
      <c r="BC57" s="98" t="e">
        <f>IF(AW59=6,O59,IF(AW60=6,O60,IF(AW61=6,O61,IF(AW62=6,O62,IF(AW63=6,O63,IF(AW64=6,O64,IF(AW65=6,O65,BD57)))))))</f>
        <v>#VALUE!</v>
      </c>
      <c r="BD57" s="98" t="e">
        <f>IF(AW66=6,O66,IF(AW67=6,O67,IF(AW68=6,O68,IF(AW69=6,O69,IF(AW70=6,O70,IF(AW71=6,O71,""))))))</f>
        <v>#VALUE!</v>
      </c>
      <c r="BE57" s="98" t="e">
        <f>IF(AW52=6,P52,0)+IF(AW53=6,P53,0)+IF(AW54=6,P54,0)+IF(AW55=6,P55,0)+IF(AW56=6,P56,0)+IF(AW57=6,P57,0)+IF(AW58=6,P58,0)+IF(AW59=6,P59,0)+IF(AW60=6,P60,0)+IF(AW61=6,P61,0)+IF(AW62=6,P62,0)+IF(AW63=6,P63,0)+IF(AW64=6,P64,0)+IF(AW65=6,P65,0)+IF(AW66=6,P66,0)+IF(AW67=6,P67,0)+IF(AW68=6,P68,0)+IF(AW69=6,P69,0)+IF(AW70=6,P70,0)+IF(AW71=6,P71,0)</f>
        <v>#VALUE!</v>
      </c>
      <c r="BF57" s="98" t="e">
        <f>IF(AW52=6,R52,0)+IF(AW53=6,R53,0)+IF(AW54=6,R54,0)+IF(AW55=6,R55,0)+IF(AW56=6,R56,0)+IF(AW57=6,R57,0)+IF(AW58=6,R58,0)+IF(AW59=6,R59,0)+IF(AW60=6,R60,0)+IF(AW61=6,R61,0)+IF(AW62=6,R62,0)+IF(AW63=6,R63,0)+IF(AW64=6,R64,0)+IF(AW65=6,R65,0)+IF(AW66=6,R66,0)+IF(AW67=6,R67,0)+IF(AW68=6,R68,0)+IF(AW69=6,R69,0)+IF(AW70=6,R70,0)+IF(AW71=6,R71,0)</f>
        <v>#VALUE!</v>
      </c>
      <c r="BG57" s="98" t="e">
        <f>IF(AW52=6,T52,0)+IF(AW53=6,T53,0)+IF(AW54=6,T54,0)+IF(AW55=6,T55,0)+IF(AW56=6,T56,0)+IF(AW57=6,T57,0)+IF(AW58=6,T58,0)+IF(AW59=6,T59,0)+IF(AW60=6,T60,0)+IF(AW61=6,T61,0)+IF(AW62=6,T62,0)+IF(AW63=6,T63,0)+IF(AW64=6,T64,0)+IF(AW65=6,T65,0)+IF(AW66=6,T66,0)+IF(AW67=6,T67,0)+IF(AW68=6,T68,0)+IF(AW69=6,T69,0)+IF(AW70=6,T70,0)+IF(AW71=6,T71,0)</f>
        <v>#VALUE!</v>
      </c>
      <c r="BH57" s="98" t="e">
        <f>IF(AW52=6,W52,0)+IF(AW53=6,W53,0)+IF(AW54=6,W54,0)+IF(AW55=6,W55,0)+IF(AW56=6,W56,0)+IF(AW57=6,W57,0)+IF(AW58=6,W58,0)+IF(AW59=6,W59,0)+IF(AW60=6,W60,0)+IF(AW61=6,W61,0)+IF(AW62=6,W62,0)+IF(AW63=6,W63,0)+IF(AW64=6,W64,0)+IF(AW65=6,W65,0)+IF(AW66=6,W66,0)+IF(AW67=6,W67,0)+IF(AW68=6,W68,0)+IF(AW69=6,W69,0)+IF(AW70=6,W70,0)+IF(AW71=6,W71,0)</f>
        <v>#VALUE!</v>
      </c>
      <c r="BI57" s="98" t="e">
        <f>IF(AW52=6,Z52,0)+IF(AW53=6,Z53,0)+IF(AW54=6,Z54,0)+IF(AW55=6,Z55,0)+IF(AW56=6,Z56,0)+IF(AW57=6,Z57,0)+IF(AW58=6,Z58,0)+IF(AW59=6,Z59,0)+IF(AW60=6,Z60,0)+IF(AW61=6,Z61,0)+IF(AW62=6,Z62,0)+IF(AW63=6,Z63,0)+IF(AW64=6,Z64,0)+IF(AW65=6,Z65,0)+IF(AW66=6,Z66,0)+IF(AW67=6,Z67,0)+IF(AW68=6,Z68,0)+IF(AW69=6,Z69,0)+IF(AW70=6,Z70,0)+IF(AW71=6,Z71,0)</f>
        <v>#VALUE!</v>
      </c>
      <c r="BJ57" s="98" t="e">
        <f>IF(AW52=6,AD52,0)+IF(AW53=6,AD53,0)+IF(AW54=6,AD54,0)+IF(AW55=6,AD55,0)+IF(AW56=6,AD56,0)+IF(AW57=6,AD57,0)+IF(AW58=6,AD58,0)+IF(AW59=6,AD59,0)+IF(AW60=6,AD60,0)+IF(AW61=6,AD61,0)+IF(AW62=6,AD62,0)+IF(AW63=6,AD63,0)+IF(AW64=6,AD64,0)+IF(AW65=6,AD65,0)+IF(AW66=6,AD66,0)+IF(AW67=6,AD67,0)+IF(AW68=6,AD68,0)+IF(AW69=6,AD69,0)+IF(AW70=6,AD70,0)+IF(AW71=6,AD71,0)</f>
        <v>#VALUE!</v>
      </c>
      <c r="BK57" s="98" t="e">
        <f>IF(AW52=6,AI52,0)+IF(AW53=6,AI53,0)+IF(AW54=6,AI54,0)+IF(AW55=6,AI55,0)+IF(AW56=6,AI56,0)+IF(AW57=6,AI57,0)+IF(AW58=6,AI58,0)+IF(AW59=6,AI59,0)+IF(AW60=6,AI60,0)+IF(AW61=6,AI61,0)+IF(AW62=6,AI62,0)+IF(AW63=6,AI63,0)+IF(AW64=6,AI64,0)+IF(AW65=6,AI65,0)+IF(AW66=6,AI66,0)+IF(AW67=6,AI67,0)+IF(AW68=6,AI68,0)+IF(AW69=6,AI69,0)+IF(AW70=6,AI70,0)+IF(AW71=6,AI71,0)</f>
        <v>#VALUE!</v>
      </c>
      <c r="BL57" s="99" t="e">
        <f>IF(AW52=6,AN52,0)+IF(AW53=6,AN53,0)+IF(AW54=6,AN54,0)+IF(AW55=6,AN55,0)+IF(AW56=6,AN56,0)+IF(AW57=6,AN57,0)+IF(AW58=6,AN58,0)+IF(AW59=6,AN59,0)+IF(AW60=6,AN60,0)+IF(AW61=6,AN61,0)+IF(AW62=6,AN62,0)+IF(AW63=6,AN63,0)+IF(AW64=6,AN64,0)+IF(AW65=6,AN65,0)+IF(AW66=6,AN66,0)+IF(AW67=6,AN67,0)+IF(AW68=6,AN68,0)+IF(AW69=6,AN69,0)+IF(AW70=6,AN70,0)+IF(AW71=6,AN71,0)</f>
        <v>#VALUE!</v>
      </c>
      <c r="BM57" s="98" t="str">
        <f>[2]DB!CX57</f>
        <v>Himbo</v>
      </c>
      <c r="BN57" s="98">
        <f>IF(BM57=O10,P10,0)+IF(BM57=O11,P11,0)+IF(BM57=O12,P12,0)+IF(BM57=O13,P13,0)+IF(BM57=O14,P14,0)+IF(BM57=O15,P15,0)+IF(BM57=O16,P16,0)+IF(BM57=O17,P17,0)+IF(BM57=O18,P18,0)+IF(BM57=O19,P19,0)+IF(BM57=O20,P20,0)+IF(BM57=O21,P21,0)+IF(BM57=O22,P22,0)+IF(BM57=O23,P23,0)+IF(BM57=O24,P24,0)+IF(BM57=O25,P25,0)+IF(BM57=O26,P26,0)+IF(BM57=O27,P27,0)+IF(BM57=O28,P28,0)+IF(BM57=O29,P29,0)+IF(BM57=O31,P31,0)+IF(BM57=O32,P32,0)+IF(BM57=O33,P33,0)+IF(BM57=O34,P34,0)+IF(BM57=O35,P35,0)+IF(BM57=O36,P36,0)+IF(BM57=O37,P37,0)+IF(BM57=O38,P38,0)+IF(BM57=O39,P39,0)+IF(BM57=O40,P40,0)+BO57</f>
        <v>22</v>
      </c>
      <c r="BO57" s="98">
        <f>IF(BM57=O41,P41,0)+IF(BM57=O42,P42,0)+IF(BM57=O43,P43,0)+IF(BM57=O44,P44,0)+IF(BM57=O45,P45,0)+IF(BM57=O46,P46,0)+IF(BM57=O47,P47,0)+IF(BM57=O48,P48,0)+IF(BM57=O49,P49,0)+IF(BM57=O50,P50,0)+IF(BM57=O52,P52,0)+IF(BM57=O53,P53,0)+IF(BM57=O54,P54,0)+IF(BM57=O55,P55,0)+IF(BM57=O56,P56,0)+IF(BM57=O57,P57,0)+IF(BM57=O58,P58,0)+IF(BM57=O59,P59,0)+IF(BM57=O60,P60,0)+IF(BM57=O61,P61,0)+IF(BM57=O62,P62,0)+IF(BM57=O63,P63,0)+IF(BM57=O64,P64,0)+IF(BM57=O65,P65,0)+IF(BM57=O66,P66,0)+IF(BM57=O67,P67,0)+IF(BM57=O68,P68,0)+IF(BM57=O69,P69,0)+IF(BM57=O70,P70,0)+IF(BM57=O71,P71,0)</f>
        <v>0</v>
      </c>
      <c r="BP57" s="98">
        <f>[2]DB!DF57</f>
        <v>0</v>
      </c>
      <c r="BQ57" s="98">
        <f>IF(BM57=O10,R10,0)+IF(BM57=O11,R11,0)+IF(BM57=O12,R12,0)+IF(BM57=O13,R13,0)+IF(BM57=O14,R14,0)+IF(BM57=O15,R15,0)+IF(BM57=O16,R16,0)+IF(BM57=O17,R17,0)+IF(BM57=O18,R18,0)+IF(BM57=O19,R19,0)+IF(BM57=O20,R20,0)+IF(BM57=O21,R21,0)+IF(BM57=O22,R22,0)+IF(BM57=O23,R23,0)+IF(BM57=O24,R24,0)+IF(BM57=O25,R25,0)+IF(BM57=O26,R26,0)+IF(BM57=O27,R27,0)+IF(BM57=O28,R28,0)+IF(BM57=O29,R29,0)+IF(BM57=O31,R31,0)+IF(BM57=O32,R32,0)+IF(BM57=O33,R33,0)+IF(BM57=O34,R34,0)+IF(BM57=O35,R35,0)+IF(BM57=O36,R36,0)+IF(BM57=O37,R37,0)+IF(BM57=O38,R38,0)+IF(BM57=O39,R39,0)+IF(BM57=O40,R40,0)+BR57</f>
        <v>0</v>
      </c>
      <c r="BR57" s="98">
        <f>IF(BM57=O41,R41,0)+IF(BM57=O42,R42,0)+IF(BM57=O43,R43,0)+IF(BM57=O44,R44,0)+IF(BM57=O45,R45,0)+IF(BM57=O46,R46,0)+IF(BM57=O47,R47,0)+IF(BM57=O48,R48,0)+IF(BM57=O49,R49,0)+IF(BM57=O50,R50,0)+IF(BM57=O52,R52,0)+IF(BM57=O53,R53,0)+IF(BM57=O54,R54,0)+IF(BM57=O55,R55,0)+IF(BM57=O56,R56,0)+IF(BM57=O57,R57,0)+IF(BM57=O58,R58,0)+IF(BM57=O59,R59,0)+IF(BM57=O60,R60,0)+IF(BM57=O61,R61,0)+IF(BM57=O62,R62,0)+IF(BM57=O63,R63,0)+IF(BM57=O64,R64,0)+IF(BM57=O65,R65,0)+IF(BM57=O66,R66,0)+IF(BM57=O67,R67,0)+IF(BM57=O68,R68,0)+IF(BM57=O69,R69,0)+IF(BM57=O70,R70,0)+IF(BM57=O71,R71,0)</f>
        <v>0</v>
      </c>
      <c r="BS57" s="98">
        <v>0</v>
      </c>
      <c r="BT57" s="98">
        <f>IF(BM57=O10,T10,0)+IF(BM57=O11,T11,0)+IF(BM57=O12,T12,0)+IF(BM57=O13,T13,0)+IF(BM57=O14,T14,0)+IF(BM57=O15,T15,0)+IF(BM57=O16,T16,0)+IF(BM57=O17,T17,0)+IF(BM57=O18,T18,0)+IF(BM57=O19,T19,0)+IF(BM57=O20,T20,0)+IF(BM57=O21,T21,0)+IF(BM57=O22,T22,0)+IF(BM57=O23,T23,0)+IF(BM57=O24,T24,0)+IF(BM57=O25,T25,0)+IF(BM57=O26,T26,0)+IF(BM57=O27,T27,0)+IF(BM57=O28,T28,0)+IF(BM57=O29,T29,0)+IF(BM57=O31,T31,0)+IF(BM57=O32,T32,0)+IF(BM57=O33,T33,0)+IF(BM57=O34,T34,0)+IF(BM57=O35,T35,0)+IF(BM57=O36,T36,0)+IF(BM57=O37,T37,0)+IF(BM57=O38,T38,0)+IF(BM57=O39,T39,0)+IF(BM57=O40,T40,0)+BU57</f>
        <v>0</v>
      </c>
      <c r="BU57" s="98">
        <f>IF(BM57=O41,T41,0)+IF(BM57=O42,T42,0)+IF(BM57=O43,T43,0)+IF(BM57=O44,T44,0)+IF(BM57=O45,T45,0)+IF(BM57=O46,T46,0)+IF(BM57=O47,T47,0)+IF(BM57=O48,T48,0)+IF(BM57=O49,T49,0)+IF(BM57=O50,T50,0)+IF(BM57=O52,T52,0)+IF(BM57=O53,T53,0)+IF(BM57=O54,T54,0)+IF(BM57=O55,T55,0)+IF(BM57=O56,T56,0)+IF(BM57=O57,T57,0)+IF(BM57=O58,T58,0)+IF(BM57=O59,T59,0)+IF(BM57=O60,T60,0)+IF(BM57=O61,T61,0)+IF(BM57=O62,T62,0)+IF(BM57=O63,T63,0)+IF(BM57=O64,T64,0)+IF(BM57=O65,T65,0)+IF(BM57=O66,T66,0)+IF(BM57=O67,T67,0)+IF(BM57=O68,T68,0)+IF(BM57=O69,T69,0)+IF(BM57=O70,T70,0)+IF(BM57=O71,T71,0)</f>
        <v>0</v>
      </c>
      <c r="BV57" s="98">
        <f>[2]DB!DJ57</f>
        <v>0</v>
      </c>
      <c r="BW57" s="98" t="e">
        <f>IF(AND(BQ57=0,BT57=0),IF(BM57=O10,AY10,0)+IF(BM57=O11,AY11,0)+IF(BM57=O12,AY12,0)+IF(BM57=O13,AY13,0)+IF(BM57=O14,AY14,0)+IF(BM57=O15,AY15,0)+IF(BM57=O16,AY16,0)+IF(BM57=O17,AY17,0)+IF(BM57=O18,AY18,0)+IF(BM57=O19,AY19,0)+IF(BM57=O20,AY20,0)+IF(BM57=O21,AY21,0)+IF(BM57=O22,AY22,0)+IF(BM57=O23,AY23,0)+IF(BM57=O24,AY24,0)+IF(BM57=O25,AY25,0)+IF(BM57=O26,AY26,0)+IF(BM57=O27,AY27,0)+IF(BM57=O28,AY28,0)+IF(BM57=O29,AY29,0)+IF(BM57=O31,AY31,0)+IF(BM57=O32,AY32,0)+IF(BM57=O33,AY33,0)+IF(BM57=O34,AY34,0)+IF(BM57=O35,AY35,0)+IF(BM57=O36,AY36,0)+IF(BM57=O37,AY37,0)+IF(BM57=O38,AY38,0)+IF(BM57=O39,AY39,0)+IF(BM57=O40,AY40,0)+BX57,0)</f>
        <v>#VALUE!</v>
      </c>
      <c r="BX57" s="98">
        <f>IF(BM57=O41,AY41,0)+IF(BM57=O42,AY42,0)+IF(BM57=O43,AY43,0)+IF(BM57=O44,AY44,0)+IF(BM57=O45,AY45,0)+IF(BM57=O46,AY46,0)+IF(BM57=O47,AY47,0)+IF(BM57=O48,AY48,0)+IF(BM57=O49,AY49,0)+IF(BM57=O50,AY50,0)+IF(BM57=O52,AY52,0)+IF(BM57=O53,AY53,0)+IF(BM57=O54,AY54,0)+IF(BM57=O55,AY55,0)+IF(BM57=O56,AY56,0)+IF(BM57=O57,AY57,0)+IF(BM57=O58,AY58,0)+IF(BM57=O59,AY59,0)+IF(BM57=O60,AY60,0)+IF(BM57=O61,AY61,0)+IF(BM57=O62,AY62,0)+IF(BM57=O63,AY63,0)+IF(BM57=O64,AY64,0)+IF(BM57=O65,AY65,0)+IF(BM57=O66,AY66,0)+IF(BM57=O67,AY67,0)+IF(BM57=O68,AY68,0)+IF(BM57=O69,AY69,0)+IF(BM57=O70,AY70,0)+IF(BM57=O71,AY71,0)</f>
        <v>0</v>
      </c>
      <c r="BY57" s="98">
        <f>[2]DB!DL57</f>
        <v>0</v>
      </c>
      <c r="BZ57" s="98" t="e">
        <f t="shared" si="25"/>
        <v>#VALUE!</v>
      </c>
      <c r="CA57" s="98">
        <f>[2]DB!DN57</f>
        <v>0</v>
      </c>
      <c r="CB57" s="98" t="e">
        <f t="shared" si="26"/>
        <v>#VALUE!</v>
      </c>
      <c r="CC57" s="98">
        <f>[2]DB!DP57</f>
        <v>0</v>
      </c>
      <c r="CD57" s="98" t="e">
        <f t="shared" si="27"/>
        <v>#VALUE!</v>
      </c>
      <c r="CE57" s="98">
        <f>[2]DB!DR57</f>
        <v>1</v>
      </c>
      <c r="CF57" s="98" t="e">
        <f t="shared" si="28"/>
        <v>#VALUE!</v>
      </c>
      <c r="CG57" s="98">
        <f>[2]DB!DT57</f>
        <v>0</v>
      </c>
      <c r="CH57" s="98" t="e">
        <f t="shared" si="29"/>
        <v>#VALUE!</v>
      </c>
      <c r="CI57" s="98">
        <f>[2]DB!DV57</f>
        <v>3</v>
      </c>
      <c r="CJ57" s="98" t="e">
        <f t="shared" si="17"/>
        <v>#VALUE!</v>
      </c>
      <c r="CK57" s="98" t="e">
        <f t="shared" si="18"/>
        <v>#VALUE!</v>
      </c>
      <c r="CL57" s="98" t="e">
        <f>RANK(CJ57,CJ10:CJ69,0)</f>
        <v>#VALUE!</v>
      </c>
      <c r="CM57" s="98" t="e">
        <f>IF(AND(CL57=CL10,CK57&lt;CK10),1,0)+IF(AND(CL57=CL11,CK57&lt;CK11),1,0)+IF(AND(CL57=CL12,CK57&lt;CK12),1,0)+IF(AND(CL57=CL13,CK57&lt;CK13),1,0)+IF(AND(CL57=CL14,CK57&lt;CK14),1,0)+IF(AND(CL57=CL15,CK57&lt;CK15),1,0)+IF(AND(CL57=CL16,CK57&lt;CK16),1,0)+IF(AND(CL57=CL17,CK57&lt;CK17),1,0)+IF(AND(CL57=CL18,CK57&lt;CK18),1,0)+IF(AND(CL57=CL19,CK57&lt;CK19),1,0)+IF(AND(CL57=CL20,CK57&lt;CK20),1,0)+IF(AND(CL57=CL21,CK57&lt;CK21),1,0)+IF(AND(CL57=CL22,CK57&lt;CK22),1,0)+IF(AND(CL57=CL23,CK57&lt;CK23),1,0)+IF(AND(CL57=CL24,CK57&lt;CK24),1,0)+IF(AND(CL57=CL25,CK57&lt;CK25),1,0)+IF(AND(CL57=CL26,CK57&lt;CK26),1,0)+IF(AND(CL57=CL27,CK57&lt;CK27),1,0)+IF(AND(CL57=CL28,CK57&lt;CK28),1,0)+IF(AND(CL57=CL29,CK57&lt;CK29),1,0)+CN57+CO57</f>
        <v>#VALUE!</v>
      </c>
      <c r="CN57" s="98" t="e">
        <f>IF(AND(CL57=CL30,CK57&lt;CK30),1,0)+IF(AND(CL57=CL31,CK57&lt;CK31),1,0)+IF(AND(CL57=CL32,CK57&lt;CK32),1,0)+IF(AND(CL57=CL33,CK57&lt;CK33),1,0)+IF(AND(CL57=CL34,CK57&lt;CK34),1,0)+IF(AND(CL57=CL35,CK57&lt;CK35),1,0)+IF(AND(CL57=CL36,CK57&lt;CK36),1,0)+IF(AND(CL57=CL37,CK57&lt;CK37),1,0)+IF(AND(CL57=CL38,CK57&lt;CK38),1,0)+IF(AND(CL57=CL39,CK57&lt;CK39),1,0)+IF(AND(CL57=CL40,CK57&lt;CK40),1,0)+IF(AND(CL57=CL41,CK57&lt;CK41),1,0)+IF(AND(CL57=CL42,CK57&lt;CK42),1,0)+IF(AND(CL57=CL43,CK57&lt;CK43),1,0)+IF(AND(CL57=CL44,CK57&lt;CK44),1,0)+IF(AND(CL57=CL45,CK57&lt;CK45),1,0)+IF(AND(CL57=CL46,CK57&lt;CK46),1,0)+IF(AND(CL57=CL47,CK57&lt;CK47),1,0)+IF(AND(CL57=CL48,CK57&lt;CK48),1,0)+IF(AND(CL57=CL49,CK57&lt;CK49),1,0)</f>
        <v>#VALUE!</v>
      </c>
      <c r="CO57" s="98" t="e">
        <f>IF(AND(CL57=CL50,CK57&lt;CK50),1,0)+IF(AND(CL57=CL51,CK57&lt;CK51),1,0)+IF(AND(CL57=CL52,CK57&lt;CK52),1,0)+IF(AND(CL57=CL53,CK57&lt;CK53),1,0)+IF(AND(CL57=CL54,CK57&lt;CK54),1,0)+IF(AND(CL57=CL55,CK57&lt;CK55),1,0)+IF(AND(CL57=CL56,CK57&lt;CK56),1,0)+IF(AND(CL57=CL57,CK57&lt;CK57),1,0)+IF(AND(CL57=CL58,CK57&lt;CK58),1,0)+IF(AND(CL57=CL59,CK57&lt;CK59),1,0)+IF(AND(CL57=CL60,CK57&lt;CK60),1,0)+IF(AND(CL57=CL61,CK57&lt;CK61),1,0)+IF(AND(CL57=CL62,CK57&lt;CK62),1,0)+IF(AND(CL57=CL63,CK57&lt;CK63),1,0)+IF(AND(CL57=CL64,CK57&lt;CK64),1,0)+IF(AND(CL57=CL65,CK57&lt;CK65),1,0)+IF(AND(CL57=CL66,CK57&lt;CK66),1,0)+IF(AND(CL57=CL67,CK57&lt;CK67),1,0)+IF(AND(CL57=CL68,CK57&lt;CK68),1,0)+IF(AND(CL57=CL69,CK57&lt;CK69),1,0)</f>
        <v>#VALUE!</v>
      </c>
      <c r="CP57" s="98">
        <f>[2]DB!CV57</f>
        <v>47</v>
      </c>
      <c r="CQ57" s="98" t="e">
        <f t="shared" si="30"/>
        <v>#VALUE!</v>
      </c>
      <c r="CR57" s="98" t="e">
        <f t="shared" si="19"/>
        <v>#VALUE!</v>
      </c>
      <c r="CS57" s="98" t="e">
        <f>IF(AND(CQ57=CQ10,BN57&gt;BN10),1,0)+IF(AND(CQ57=CQ11,BN57&gt;BN11),1,0)+IF(AND(CQ57=CQ12,BN57&gt;BN12),1,0)+IF(AND(CQ57=CQ13,BN57&gt;BN13),1,0)+IF(AND(CQ57=CQ14,BN57&gt;BN14),1,0)+IF(AND(CQ57=CQ15,BN57&gt;BN15),1,0)+IF(AND(CQ57=CQ16,BN57&gt;BN16),1,0)+IF(AND(CQ57=CQ17,BN57&gt;BN17),1,0)+IF(AND(CQ57=CQ18,BN57&gt;BN18),1,0)+IF(AND(CQ57=CQ19,BN57&gt;BN19),1,0)+IF(AND(CQ57=CQ20,BN57&gt;BN20),1,0)+IF(AND(CQ57=CQ21,BN57&gt;BN21),1,0)+IF(AND(CQ57=CQ22,BN57&gt;BN22),1,0)+IF(AND(CQ57=CQ23,BN57&gt;BN23),1,0)+IF(AND(CQ57=CQ24,BN57&gt;BN24),1,0)+IF(AND(CQ57=CQ25,BN57&gt;BN25),1,0)+IF(AND(CQ57=CQ26,BN57&gt;BN26),1,0)+IF(AND(CQ57=CQ27,BN57&gt;BN27),1,0)+IF(AND(CQ57=CQ28,BN57&gt;BN28),1,0)+IF(AND(CQ57=CQ29,BN57&gt;BN29),1,0)+CT57+CU57</f>
        <v>#VALUE!</v>
      </c>
      <c r="CT57" s="98" t="e">
        <f>IF(AND(CQ57=CQ30,BN57&gt;BN30),1,0)+IF(AND(CQ57=CQ31,BN57&gt;BN31),1,0)+IF(AND(CQ57=CQ32,BN57&gt;BN32),1,0)+IF(AND(CQ57=CQ33,BN57&gt;BN33),1,0)+IF(AND(CQ57=CQ34,BN57&gt;BN34),1,0)+IF(AND(CQ57=CQ35,BN57&gt;BN35),1,0)+IF(AND(CQ57=CQ36,BN57&gt;BN36),1,0)+IF(AND(CQ57=CQ37,BN57&gt;BN37),1,0)+IF(AND(CQ57=CQ38,BN57&gt;BN38),1,0)+IF(AND(CQ57=CQ39,BN57&gt;BN39),1,0)+IF(AND(CQ57=CQ40,BN57&gt;BN40),1,0)+IF(AND(CQ57=CQ41,BN57&gt;BN41),1,0)+IF(AND(CQ57=CQ42,BN57&gt;BN42),1,0)+IF(AND(CQ57=CQ43,BN57&gt;BN43),1,0)+IF(AND(CQ57=CQ44,BN57&gt;BN44),1,0)+IF(AND(CQ57=CQ45,BN57&gt;BN45),1,0)+IF(AND(CQ57=CQ46,BN57&gt;BN46),1,0)+IF(AND(CQ57=CQ47,BN57&gt;BN47),1,0)+IF(AND(CQ57=CQ48,BN57&gt;BN48),1,0)+IF(AND(CQ57=CQ49,BN57&gt;BN49),1,0)</f>
        <v>#VALUE!</v>
      </c>
      <c r="CU57" s="99" t="e">
        <f>IF(AND(CQ57=CQ50,BN57&gt;BN50),1,0)+IF(AND(CQ57=CQ51,BN57&gt;BN51),1,0)+IF(AND(CQ57=CQ52,BN57&gt;BN52),1,0)+IF(AND(CQ57=CQ53,BN57&gt;BN53),1,0)+IF(AND(CQ57=CQ54,BN57&gt;BN54),1,0)+IF(AND(CQ57=CQ55,BN57&gt;BN55),1,0)+IF(AND(CQ57=CQ56,BN57&gt;BN56),1,0)+IF(AND(CQ57=CQ57,BN57&gt;BN57),1,0)+IF(AND(CQ57=CQ58,BN57&gt;BN58),1,0)+IF(AND(CQ57=CQ59,BN57&gt;BN59),1,0)+IF(AND(CQ57=CQ60,BN57&gt;BN60),1,0)+IF(AND(CQ57=CQ61,BN57&gt;BN61),1,0)+IF(AND(CQ57=CQ62,BN57&gt;BN62),1,0)+IF(AND(CQ57=CQ63,BN57&gt;BN63),1,0)+IF(AND(CQ57=CQ64,BN57&gt;BN64),1,0)+IF(AND(CQ57=CQ65,BN57&gt;BN65),1,0)+IF(AND(CQ57=CQ66,BN57&gt;BN66),1,0)+IF(AND(CQ57=CQ67,BN57&gt;BN67),1,0)+IF(AND(CQ57=CQ68,BN57&gt;BN68),1,0)+IF(AND(CQ57=CQ69,BN57&gt;BN69),1,0)</f>
        <v>#VALUE!</v>
      </c>
      <c r="CV57" s="100" t="e">
        <f>IF(CR10=48,CQ10,0)+IF(CR11=48,CQ11,0)+IF(CR12=48,CQ12,0)+IF(CR13=48,CQ13,0)+IF(CR14=48,CQ14,0)+IF(CR15=48,CQ15,0)+IF(CR16=48,CQ16,0)+IF(CR17=48,CQ17,0)+IF(CR18=48,CQ18,0)+IF(CR19=48,CQ19,0)+IF(CR20=48,CQ20,0)+IF(CR21=48,CQ21,0)+IF(CR22=48,CQ22,0)+IF(CR23=48,CQ23,0)+IF(CR24=48,CQ24,0)+IF(CR25=48,CQ25,0)+IF(CR26=48,CQ26,0)+IF(CR27=48,CQ27,0)+IF(CR28=48,CQ28,0)+IF(CR29=48,CQ29,0)+IF(CR30=48,CQ30,0)+IF(CR31=48,CQ31,0)+IF(CR32=48,CQ32,0)+IF(CR33=48,CQ33,0)+IF(CR34=48,CQ34,0)+IF(CR35=48,CQ35,0)+IF(CR36=48,CQ36,0)+IF(CR37=48,CQ37,0)+IF(CR38=48,CQ38,0)+IF(CR39=48,CQ39,0)+CW57</f>
        <v>#VALUE!</v>
      </c>
      <c r="CW57" s="98" t="e">
        <f>IF(CR40=48,CQ40,0)+IF(CR41=48,CQ41,0)+IF(CR42=48,CQ42,0)+IF(CR43=48,CQ43,0)+IF(CR44=48,CQ44,0)+IF(CR45=48,CQ45,0)+IF(CR46=48,CQ46,0)+IF(CR47=48,CQ47,0)+IF(CR48=48,CQ48,0)+IF(CR49=48,CQ49,0)+IF(CR50=48,CQ50,0)+IF(CR51=48,CQ51,0)+IF(CR52=48,CQ52,0)+IF(CR53=48,CQ53,0)+IF(CR54=48,CQ54,0)+IF(CR55=48,CQ55,0)+IF(CR56=48,CQ56,0)+IF(CR57=48,CQ57,0)+IF(CR58=48,CQ58,0)+IF(CR59=48,CQ59,0)+IF(CR60=48,CQ60,0)+IF(CR61=48,CQ61,0)+IF(CR62=48,CQ62,0)+IF(CR63=48,CQ63,0)+IF(CR64=48,CQ64,0)+IF(CR65=48,CQ65,0)+IF(CR66=48,CQ66,0)+IF(CR67=48,CQ67,0)+IF(CR68=48,CQ68,0)+IF(CR69=48,CQ69,0)</f>
        <v>#VALUE!</v>
      </c>
      <c r="CX57" s="98" t="e">
        <f>IF(CR10=48,BM10,IF(CR11=48,BM11,IF(CR12=48,BM12,IF(CR13=48,BM13,IF(CR14=48,BM14,IF(CR15=48,BM15,IF(CR16=48,BM16,IF(CR17=48,BM17,CY57))))))))</f>
        <v>#VALUE!</v>
      </c>
      <c r="CY57" s="98" t="e">
        <f>IF(CR18=48,BM18,IF(CR19=48,BM19,IF(CR20=48,BM20,IF(CR21=48,BM21,IF(CR22=48,BM22,IF(CR23=48,BM23,IF(CR24=48,BM24,IF(CR25=48,BM25,CZ57))))))))</f>
        <v>#VALUE!</v>
      </c>
      <c r="CZ57" s="98" t="e">
        <f>IF(CR26=48,BM26,IF(CR27=48,BM27,IF(CR28=48,BM28,IF(CR29=48,BM29,IF(CR30=48,BM30,IF(CR31=48,BM31,IF(CR32=48,BM32,IF(CR33=48,BM33,DA57))))))))</f>
        <v>#VALUE!</v>
      </c>
      <c r="DA57" s="98" t="e">
        <f>IF(CR34=48,BM34,IF(CR35=48,BM35,IF(CR36=48,BM36,IF(CR37=48,BM37,IF(CR38=48,BM38,IF(CR39=48,BM39,IF(CR40=48,BM40,IF(CR41=48,BM41,DB57))))))))</f>
        <v>#VALUE!</v>
      </c>
      <c r="DB57" s="98" t="e">
        <f>IF(CR42=48,BM42,IF(CR43=48,BM43,IF(CR44=48,BM44,IF(CR45=48,BM45,IF(CR46=48,BM46,IF(CR47=48,BM47,IF(CR48=48,BM48,IF(CR49=48,BM49,DC57))))))))</f>
        <v>#VALUE!</v>
      </c>
      <c r="DC57" s="98" t="e">
        <f>IF(CR50=48,BM50,IF(CR51=48,BM51,IF(CR52=48,BM52,IF(CR53=48,BM53,IF(CR54=48,BM54,IF(CR55=48,BM55,IF(CR56=48,BM56,IF(CR57=48,BM57,DD57))))))))</f>
        <v>#VALUE!</v>
      </c>
      <c r="DD57" s="98" t="e">
        <f>IF(CR58=48,BM58,IF(CR59=48,BM59,IF(CR60=48,BM60,IF(CR61=48,BM61,IF(CR62=48,BM62,IF(CR63=48,BM63,IF(CR64=48,BM64,IF(CR65=48,BM65,DE57))))))))</f>
        <v>#VALUE!</v>
      </c>
      <c r="DE57" s="98" t="e">
        <f>IF(CR66=48,BM66,IF(CR67=48,BM67,IF(CR68=48,BM68,BM69)))</f>
        <v>#VALUE!</v>
      </c>
      <c r="DF57" s="98" t="e">
        <f>IF(CR10=48,BQ10,0)+IF(CR11=48,BQ11,0)+IF(CR12=48,BQ12,0)+IF(CR13=48,BQ13,0)+IF(CR14=48,BQ14,0)+IF(CR15=48,BQ15,0)+IF(CR16=48,BQ16,0)+IF(CR17=48,BQ17,0)+IF(CR18=48,BQ18,0)+IF(CR19=48,BQ19,0)+IF(CR20=48,BQ20,0)+IF(CR21=48,BQ21,0)+IF(CR22=48,BQ22,0)+IF(CR23=48,BQ23,0)+IF(CR24=48,BQ24,0)+IF(CR25=48,BQ25,0)+IF(CR26=48,BQ26,0)+IF(CR27=48,BQ27,0)+IF(CR28=48,BQ28,0)+IF(CR29=48,BQ29,0)+IF(CR30=48,BQ30,0)+IF(CR31=48,BQ31,0)+IF(CR32=48,BQ32,0)+IF(CR33=48,BQ33,0)+IF(CR34=48,BQ34,0)+IF(CR35=48,BQ35,0)+IF(CR36=48,BQ36,0)+IF(CR37=48,BQ37,0)+IF(CR38=48,BQ38,0)+IF(CR39=48,BQ39,0)+DG57</f>
        <v>#VALUE!</v>
      </c>
      <c r="DG57" s="98" t="e">
        <f>IF(CR40=48,BQ40,0)+IF(CR41=48,BQ41,0)+IF(CR42=48,BQ42,0)+IF(CR43=48,BQ43,0)+IF(CR44=48,BQ44,0)+IF(CR45=48,BQ45,0)+IF(CR46=48,BQ46,0)+IF(CR47=48,BQ47,0)+IF(CR48=48,BQ48,0)+IF(CR49=48,BQ49,0)+IF(CR50=48,BQ50,0)+IF(CR51=48,BQ51,0)+IF(CR52=48,BQ52,0)+IF(CR53=48,BQ53,0)+IF(CR54=48,BQ54,0)+IF(CR55=48,BQ55,0)+IF(CR56=48,BQ56,0)+IF(CR57=48,BQ57,0)+IF(CR58=48,BQ58,0)+IF(CR59=48,BQ59,0)+IF(CR60=48,BQ60,0)+IF(CR61=48,BQ61,0)+IF(CR62=48,BQ62,0)+IF(CR63=48,BQ63,0)+IF(CR64=48,BQ64,0)+IF(CR65=48,BQ65,0)+IF(CR66=48,BQ66,0)+IF(CR67=48,BQ67,0)+IF(CR68=48,BQ68,0)+IF(CR69=48,BQ69,0)</f>
        <v>#VALUE!</v>
      </c>
      <c r="DH57" s="98" t="e">
        <f>IF(CR10=48,BT10,0)+IF(CR11=48,BT11,0)+IF(CR12=48,BT12,0)+IF(CR13=48,BT13,0)+IF(CR14=48,BT14,0)+IF(CR15=48,BT15,0)+IF(CR16=48,BT16,0)+IF(CR17=48,BT17,0)+IF(CR18=48,BT18,0)+IF(CR19=48,BT19,0)+IF(CR20=48,BT20,0)+IF(CR21=48,BT21,0)+IF(CR22=48,BT22,0)+IF(CR23=48,BT23,0)+IF(CR24=48,BT24,0)+IF(CR25=48,BT25,0)+IF(CR26=48,BT26,0)+IF(CR27=48,BT27,0)+IF(CR28=48,BT28,0)+IF(CR29=48,BT29,0)+IF(CR30=48,BT30,0)+IF(CR31=48,BT31,0)+IF(CR32=48,BT32,0)+IF(CR33=48,BT33,0)+IF(CR34=48,BT34,0)+IF(CR35=48,BT35,0)+IF(CR36=48,BT36,0)+IF(CR37=48,BT37,0)+IF(CR38=48,BT38,0)+IF(CR39=48,BT39,0)+DI57</f>
        <v>#VALUE!</v>
      </c>
      <c r="DI57" s="98" t="e">
        <f>IF(CR40=48,BT40,0)+IF(CR41=48,BT41,0)+IF(CR42=48,BT42,0)+IF(CR43=48,BT43,0)+IF(CR44=48,BT44,0)+IF(CR45=48,BT45,0)+IF(CR46=48,BT46,0)+IF(CR47=48,BT47,0)+IF(CR48=48,BT48,0)+IF(CR49=48,BT49,0)+IF(CR50=48,BT50,0)+IF(CR51=48,BT51,0)+IF(CR52=48,BT52,0)+IF(CR53=48,BT53,0)+IF(CR54=48,BT54,0)+IF(CR55=48,BT55,0)+IF(CR56=48,BT56,0)+IF(CR57=48,BT57,0)+IF(CR58=48,BT58,0)+IF(CR59=48,BT59,0)+IF(CR60=48,BT60,0)+IF(CR61=48,BT61,0)+IF(CR62=48,BT62,0)+IF(CR63=48,BT63,0)+IF(CR64=48,BT64,0)+IF(CR65=48,BT65,0)+IF(CR66=48,BT66,0)+IF(CR67=48,BT67,0)+IF(CR68=48,BT68,0)+IF(CR69=48,BT69,0)</f>
        <v>#VALUE!</v>
      </c>
      <c r="DJ57" s="98" t="e">
        <f>IF(CR10=48,BW10,0)+IF(CR11=48,BW11,0)+IF(CR12=48,BW12,0)+IF(CR13=48,BW13,0)+IF(CR14=48,BW14,0)+IF(CR15=48,BW15,0)+IF(CR16=48,BW16,0)+IF(CR17=48,BW17,0)+IF(CR18=48,BW18,0)+IF(CR19=48,BW19,0)+IF(CR20=48,BW20,0)+IF(CR21=48,BW21,0)+IF(CR22=48,BW22,0)+IF(CR23=48,BW23,0)+IF(CR24=48,BW24,0)+IF(CR25=48,BW25,0)+IF(CR26=48,BW26,0)+IF(CR27=48,BW27,0)+IF(CR28=48,BW28,0)+IF(CR29=48,BW29,0)+IF(CR30=48,BW30,0)+IF(CR31=48,BW31,0)+IF(CR32=48,BW32,0)+IF(CR33=48,BW33,0)+IF(CR34=48,BW34,0)+IF(CR35=48,BW35,0)+IF(CR36=48,BW36,0)+IF(CR37=48,BW37,0)+IF(CR38=48,BW38,0)+IF(CR39=48,BW39,0)+DK57</f>
        <v>#VALUE!</v>
      </c>
      <c r="DK57" s="98" t="e">
        <f>IF(CR40=48,BW40,0)+IF(CR41=48,BW41,0)+IF(CR42=48,BW42,0)+IF(CR43=48,BW43,0)+IF(CR44=48,BW44,0)+IF(CR45=48,BW45,0)+IF(CR46=48,BW46,0)+IF(CR47=48,BW47,0)+IF(CR48=48,BW48,0)+IF(CR49=48,BW49,0)+IF(CR50=48,BW50,0)+IF(CR51=48,BW51,0)+IF(CR52=48,BW52,0)+IF(CR53=48,BW53,0)+IF(CR54=48,BW54,0)+IF(CR55=48,BW55,0)+IF(CR56=48,BW56,0)+IF(CR57=48,BW57,0)+IF(CR58=48,BW58,0)+IF(CR59=48,BW59,0)+IF(CR60=48,BW60,0)+IF(CR61=48,BW61,0)+IF(CR62=48,BW62,0)+IF(CR63=48,BW63,0)+IF(CR64=48,BW64,0)+IF(CR65=48,BW65,0)+IF(CR66=48,BW66,0)+IF(CR67=48,BW67,0)+IF(CR68=48,BW68,0)+IF(CR69=48,BW69,0)</f>
        <v>#VALUE!</v>
      </c>
      <c r="DL57" s="98" t="e">
        <f>IF(CR10=48,BZ10,0)+IF(CR11=48,BZ11,0)+IF(CR12=48,BZ12,0)+IF(CR13=48,BZ13,0)+IF(CR14=48,BZ14,0)+IF(CR15=48,BZ15,0)+IF(CR16=48,BZ16,0)+IF(CR17=48,BZ17,0)+IF(CR18=48,BZ18,0)+IF(CR19=48,BZ19,0)+IF(CR20=48,BZ20,0)+IF(CR21=48,BZ21,0)+IF(CR22=48,BZ22,0)+IF(CR23=48,BZ23,0)+IF(CR24=48,BZ24,0)+IF(CR25=48,BZ25,0)+IF(CR26=48,BZ26,0)+IF(CR27=48,BZ27,0)+IF(CR28=48,BZ28,0)+IF(CR29=48,BZ29,0)+IF(CR30=48,BZ30,0)+IF(CR31=48,BZ31,0)+IF(CR32=48,BZ32,0)+IF(CR33=48,BZ33,0)+IF(CR34=48,BZ34,0)+IF(CR35=48,BZ35,0)+IF(CR36=48,BZ36,0)+IF(CR37=48,BZ37,0)+IF(CR38=48,BZ38,0)+IF(CR39=48,BZ39,0)+DM57</f>
        <v>#VALUE!</v>
      </c>
      <c r="DM57" s="98" t="e">
        <f>IF(CR40=48,BZ40,0)+IF(CR41=48,BZ41,0)+IF(CR42=48,BZ42,0)+IF(CR43=48,BZ43,0)+IF(CR44=48,BZ44,0)+IF(CR45=48,BZ45,0)+IF(CR46=48,BZ46,0)+IF(CR47=48,BZ47,0)+IF(CR48=48,BZ48,0)+IF(CR49=48,BZ49,0)+IF(CR50=48,BZ50,0)+IF(CR51=48,BZ51,0)+IF(CR52=48,BZ52,0)+IF(CR53=48,BZ53,0)+IF(CR54=48,BZ54,0)+IF(CR55=48,BZ55,0)+IF(CR56=48,BZ56,0)+IF(CR57=48,BZ57,0)+IF(CR58=48,BZ58,0)+IF(CR59=48,BZ59,0)+IF(CR60=48,BZ60,0)+IF(CR61=48,BZ61,0)+IF(CR62=48,BZ62,0)+IF(CR63=48,BZ63,0)+IF(CR64=48,BZ64,0)+IF(CR65=48,BZ65,0)+IF(CR66=48,BZ66,0)+IF(CR67=48,BZ67,0)+IF(CR68=48,BZ68,0)+IF(CR69=48,BZ69,0)</f>
        <v>#VALUE!</v>
      </c>
      <c r="DN57" s="98" t="e">
        <f>IF(CR10=48,CB10,0)+IF(CR11=48,CB11,0)+IF(CR12=48,CB12,0)+IF(CR13=48,CB13,0)+IF(CR14=48,CB14,0)+IF(CR15=48,CB15,0)+IF(CR16=48,CB16,0)+IF(CR17=48,CB17,0)+IF(CR18=48,CB18,0)+IF(CR19=48,CB19,0)+IF(CR20=48,CB20,0)+IF(CR21=48,CB21,0)+IF(CR22=48,CB22,0)+IF(CR23=48,CB23,0)+IF(CR24=48,CB24,0)+IF(CR25=48,CB25,0)+IF(CR26=48,CB26,0)+IF(CR27=48,CB27,0)+IF(CR28=48,CB28,0)+IF(CR29=48,CB29,0)+IF(CR30=48,CB30,0)+IF(CR31=48,CB31,0)+IF(CR32=48,CB32,0)+IF(CR33=48,CB33,0)+IF(CR34=48,CB34,0)+IF(CR35=48,CB35,0)+IF(CR36=48,CB36,0)+IF(CR37=48,CB37,0)+IF(CR38=48,CB38,0)+IF(CR39=48,CB39,0)+DO57</f>
        <v>#VALUE!</v>
      </c>
      <c r="DO57" s="98" t="e">
        <f>IF(CR40=48,CB40,0)+IF(CR41=48,CB41,0)+IF(CR42=48,CB42,0)+IF(CR43=48,CB43,0)+IF(CR44=48,CB44,0)+IF(CR45=48,CB45,0)+IF(CR46=48,CB46,0)+IF(CR47=48,CB47,0)+IF(CR48=48,CB48,0)+IF(CR49=48,CB49,0)+IF(CR50=48,CB50,0)+IF(CR51=48,CB51,0)+IF(CR52=48,CB52,0)+IF(CR53=48,CB53,0)+IF(CR54=48,CB54,0)+IF(CR55=48,CB55,0)+IF(CR56=48,CB56,0)+IF(CR57=48,CB57,0)+IF(CR58=48,CB58,0)+IF(CR59=48,CB59,0)+IF(CR60=48,CB60,0)+IF(CR61=48,CB61,0)+IF(CR62=48,CB62,0)+IF(CR63=48,CB63,0)+IF(CR64=48,CB64,0)+IF(CR65=48,CB65,0)+IF(CR66=48,CB66,0)+IF(CR67=48,CB67,0)+IF(CR68=48,CB68,0)+IF(CR69=48,CB69,0)</f>
        <v>#VALUE!</v>
      </c>
      <c r="DP57" s="98" t="e">
        <f>IF(CR10=48,CD10,0)+IF(CR11=48,CD11,0)+IF(CR12=48,CD12,0)+IF(CR13=48,CD13,0)+IF(CR14=48,CD14,0)+IF(CR15=48,CD15,0)+IF(CR16=48,CD16,0)+IF(CR17=48,CD17,0)+IF(CR18=48,CD18,0)+IF(CR19=48,CD19,0)+IF(CR20=48,CD20,0)+IF(CR21=48,CD21,0)+IF(CR22=48,CD22,0)+IF(CR23=48,CD23,0)+IF(CR24=48,CD24,0)+IF(CR25=48,CD25,0)+IF(CR26=48,CD26,0)+IF(CR27=48,CD27,0)+IF(CR28=48,CD28,0)+IF(CR29=48,CD29,0)+IF(CR30=48,CD30,0)+IF(CR31=48,CD31,0)+IF(CR32=48,CD32,0)+IF(CR33=48,CD33,0)+IF(CR34=48,CD34,0)+IF(CR35=48,CD35,0)+IF(CR36=48,CD36,0)+IF(CR37=48,CD37,0)+IF(CR38=48,CD38,0)+IF(CR39=48,CD39,0)+DQ57</f>
        <v>#VALUE!</v>
      </c>
      <c r="DQ57" s="98" t="e">
        <f>IF(CR40=48,CD40,0)+IF(CR41=48,CD41,0)+IF(CR42=48,CD42,0)+IF(CR43=48,CD43,0)+IF(CR44=48,CD44,0)+IF(CR45=48,CD45,0)+IF(CR46=48,CD46,0)+IF(CR47=48,CD47,0)+IF(CR48=48,CD48,0)+IF(CR49=48,CD49,0)+IF(CR50=48,CD50,0)+IF(CR51=48,CD51,0)+IF(CR52=48,CD52,0)+IF(CR53=48,CD53,0)+IF(CR54=48,CD54,0)+IF(CR55=48,CD55,0)+IF(CR56=48,CD56,0)+IF(CR57=48,CD57,0)+IF(CR58=48,CD58,0)+IF(CR59=48,CD59,0)+IF(CR60=48,CD60,0)+IF(CR61=48,CD61,0)+IF(CR62=48,CD62,0)+IF(CR63=48,CD63,0)+IF(CR64=48,CD64,0)+IF(CR65=48,CD65,0)+IF(CR66=48,CD66,0)+IF(CR67=48,CD67,0)+IF(CR68=48,CD68,0)+IF(CR69=48,CD69,0)</f>
        <v>#VALUE!</v>
      </c>
      <c r="DR57" s="98" t="e">
        <f>IF(CR10=48,CF10,0)+IF(CR11=48,CF11,0)+IF(CR12=48,CF12,0)+IF(CR13=48,CF13,0)+IF(CR14=48,CF14,0)+IF(CR15=48,CF15,0)+IF(CR16=48,CF16,0)+IF(CR17=48,CF17,0)+IF(CR18=48,CF18,0)+IF(CR19=48,CF19,0)+IF(CR20=48,CF20,0)+IF(CR21=48,CF21,0)+IF(CR22=48,CF22,0)+IF(CR23=48,CF23,0)+IF(CR24=48,CF24,0)+IF(CR25=48,CF25,0)+IF(CR26=48,CF26,0)+IF(CR27=48,CF27,0)+IF(CR28=48,CF28,0)+IF(CR29=48,CF29,0)+IF(CR30=48,CF30,0)+IF(CR31=48,CF31,0)+IF(CR32=48,CF32,0)+IF(CR33=48,CF33,0)+IF(CR34=48,CF34,0)+IF(CR35=48,CF35,0)+IF(CR36=48,CF36,0)+IF(CR37=48,CF37,0)+IF(CR38=48,CF38,0)+IF(CR39=48,CF39,0)+DS57</f>
        <v>#VALUE!</v>
      </c>
      <c r="DS57" s="98" t="e">
        <f>IF(CR40=48,CF40,0)+IF(CR41=48,CF41,0)+IF(CR42=48,CF42,0)+IF(CR43=48,CF43,0)+IF(CR44=48,CF44,0)+IF(CR45=48,CF45,0)+IF(CR46=48,CF46,0)+IF(CR47=48,CF47,0)+IF(CR48=48,CF48,0)+IF(CR49=48,CF49,0)+IF(CR50=48,CF50,0)+IF(CR51=48,CF51,0)+IF(CR52=48,CF52,0)+IF(CR53=48,CF53,0)+IF(CR54=48,CF54,0)+IF(CR55=48,CF55,0)+IF(CR56=48,CF56,0)+IF(CR57=48,CF57,0)+IF(CR58=48,CF58,0)+IF(CR59=48,CF59,0)+IF(CR60=48,CF60,0)+IF(CR61=48,CF61,0)+IF(CR62=48,CF62,0)+IF(CR63=48,CF63,0)+IF(CR64=48,CF64,0)+IF(CR65=48,CF65,0)+IF(CR66=48,CF66,0)+IF(CR67=48,CF67,0)+IF(CR68=48,CF68,0)+IF(CR69=48,CF69,0)</f>
        <v>#VALUE!</v>
      </c>
      <c r="DT57" s="98" t="e">
        <f>IF(CR10=48,CH10,0)+IF(CR11=48,CH11,0)+IF(CR12=48,CH12,0)+IF(CR13=48,CH13,0)+IF(CR14=48,CH14,0)+IF(CR15=48,CH15,0)+IF(CR16=48,CH16,0)+IF(CR17=48,CH17,0)+IF(CR18=48,CH18,0)+IF(CR19=48,CH19,0)+IF(CR20=48,CH20,0)+IF(CR21=48,CH21,0)+IF(CR22=48,CH22,0)+IF(CR23=48,CH23,0)+IF(CR24=48,CH24,0)+IF(CR25=48,CH25,0)+IF(CR26=48,CH26,0)+IF(CR27=48,CH27,0)+IF(CR28=48,CH28,0)+IF(CR29=48,CH29,0)+IF(CR30=48,CH30,0)+IF(CR31=48,CH31,0)+IF(CR32=48,CH32,0)+IF(CR33=48,CH33,0)+IF(CR34=48,CH34,0)+IF(CR35=48,CH35,0)+IF(CR36=48,CH36,0)+IF(CR37=48,CH37,0)+IF(CR38=48,CH38,0)+IF(CR39=48,CH39,0)+DU57</f>
        <v>#VALUE!</v>
      </c>
      <c r="DU57" s="98" t="e">
        <f>IF(CR40=48,CH40,0)+IF(CR41=48,CH41,0)+IF(CR42=48,CH42,0)+IF(CR43=48,CH43,0)+IF(CR44=48,CH44,0)+IF(CR45=48,CH45,0)+IF(CR46=48,CH46,0)+IF(CR47=48,CH47,0)+IF(CR48=48,CH48,0)+IF(CR49=48,CH49,0)+IF(CR50=48,CH50,0)+IF(CR51=48,CH51,0)+IF(CR52=48,CH52,0)+IF(CR53=48,CH53,0)+IF(CR54=48,CH54,0)+IF(CR55=48,CH55,0)+IF(CR56=48,CH56,0)+IF(CR57=48,CH57,0)+IF(CR58=48,CH58,0)+IF(CR59=48,CH59,0)+IF(CR60=48,CH60,0)+IF(CR61=48,CH61,0)+IF(CR62=48,CH62,0)+IF(CR63=48,CH63,0)+IF(CR64=48,CH64,0)+IF(CR65=48,CH65,0)+IF(CR66=48,CH66,0)+IF(CR67=48,CH67,0)+IF(CR68=48,CH68,0)+IF(CR69=48,CH69,0)</f>
        <v>#VALUE!</v>
      </c>
      <c r="DV57" s="98" t="e">
        <f>IF(CR10=48,CJ10,0)+IF(CR11=48,CJ11,0)+IF(CR12=48,CJ12,0)+IF(CR13=48,CJ13,0)+IF(CR14=48,CJ14,0)+IF(CR15=48,CJ15,0)+IF(CR16=48,CJ16,0)+IF(CR17=48,CJ17,0)+IF(CR18=48,CJ18,0)+IF(CR19=48,CJ19,0)+IF(CR20=48,CJ20,0)+IF(CR21=48,CJ21,0)+IF(CR22=48,CJ22,0)+IF(CR23=48,CJ23,0)+IF(CR24=48,CJ24,0)+IF(CR25=48,CJ25,0)+IF(CR26=48,CJ26,0)+IF(CR27=48,CJ27,0)+IF(CR28=48,CJ28,0)+IF(CR29=48,CJ29,0)+IF(CR30=48,CJ30,0)+IF(CR31=48,CJ31,0)+IF(CR32=48,CJ32,0)+IF(CR33=48,CJ33,0)+IF(CR34=48,CJ34,0)+IF(CR35=48,CJ35,0)+IF(CR36=48,CJ36,0)+IF(CR37=48,CJ37,0)+IF(CR38=48,CJ38,0)+IF(CR39=48,CJ39,0)+DW57</f>
        <v>#VALUE!</v>
      </c>
      <c r="DW57" s="99" t="e">
        <f>IF(CR40=48,CJ40,0)+IF(CR41=48,CJ41,0)+IF(CR42=48,CJ42,0)+IF(CR43=48,CJ43,0)+IF(CR44=48,CJ44,0)+IF(CR45=48,CJ45,0)+IF(CR46=48,CJ46,0)+IF(CR47=48,CJ47,0)+IF(CR48=48,CJ48,0)+IF(CR49=48,CJ49,0)+IF(CR50=48,CJ50,0)+IF(CR51=48,CJ51,0)+IF(CR52=48,CJ52,0)+IF(CR53=48,CJ53,0)+IF(CR54=48,CJ54,0)+IF(CR55=48,CJ55,0)+IF(CR56=48,CJ56,0)+IF(CR57=48,CJ57,0)+IF(CR58=48,CJ58,0)+IF(CR59=48,CJ59,0)+IF(CR60=48,CJ60,0)+IF(CR61=48,CJ61,0)+IF(CR62=48,CJ62,0)+IF(CR63=48,CJ63,0)+IF(CR64=48,CJ64,0)+IF(CR65=48,CJ65,0)+IF(CR66=48,CJ66,0)+IF(CR67=48,CJ67,0)+IF(CR68=48,CJ68,0)+IF(CR69=48,CJ69,0)</f>
        <v>#VALUE!</v>
      </c>
    </row>
    <row r="58" spans="1:127">
      <c r="A58" s="97" t="str">
        <f>[2]DB!A58</f>
        <v>Kudsken</v>
      </c>
      <c r="B58" s="1">
        <f>[2]DB!B58</f>
        <v>29</v>
      </c>
      <c r="C58" s="1">
        <f>[2]DB!D58</f>
        <v>0</v>
      </c>
      <c r="D58" s="1">
        <f>IF(OR(Rækker!T52="Disket",I58&gt;5,C58=1),1,0)</f>
        <v>0</v>
      </c>
      <c r="E58" s="1">
        <f>[2]DB!F58</f>
        <v>0</v>
      </c>
      <c r="F58" s="1">
        <f>IF(OR(Rækker!T52="Udmeldt",E58=1),1,0)</f>
        <v>0</v>
      </c>
      <c r="G58" s="1">
        <f>[2]DB!I58</f>
        <v>0</v>
      </c>
      <c r="H58" s="1">
        <f>IF(Rækker!T52="MR",1,0)</f>
        <v>0</v>
      </c>
      <c r="I58" s="1">
        <f t="shared" si="10"/>
        <v>0</v>
      </c>
      <c r="J58" s="1">
        <f>[2]DB!L58</f>
        <v>1</v>
      </c>
      <c r="K58" s="1">
        <f>IF(Rækker!T52="Res",1,0)</f>
        <v>0</v>
      </c>
      <c r="L58" s="1">
        <f t="shared" si="11"/>
        <v>1</v>
      </c>
      <c r="M58" s="1">
        <f t="shared" si="31"/>
        <v>0</v>
      </c>
      <c r="N58" s="100">
        <f>[2]DB!AZ58</f>
        <v>11</v>
      </c>
      <c r="O58" s="98" t="str">
        <f>[2]DB!BB58</f>
        <v>Barca</v>
      </c>
      <c r="P58" s="1">
        <f>IF(O58=A52,B52,0)+IF(O58=A53,B53,0)+IF(O58=A54,B54,0)+IF(O58=A55,B55,0)+IF(O58=A56,B56,0)+IF(O58=A57,B57,0)+IF(O58=A58,B58,0)+IF(O58=A59,B59,0)+IF(O58=A60,B60,0)+IF(O58=A61,B61,0)+IF(O58=A62,B62,0)+IF(O58=A63,B63,0)+IF(O58=A64,B64,0)+IF(O58=A65,B65,0)+IF(O58=A66,B66,0)+IF(O58=A67,B67,0)+IF(O58=A68,B68,0)+IF(O58=A69,B69,0)+IF(O58=A70,B70,0)+IF(O58=A71,B71,0)</f>
        <v>5</v>
      </c>
      <c r="Q58" s="1">
        <f>[2]DB!BF58</f>
        <v>0</v>
      </c>
      <c r="R58" s="1">
        <f>IF(O58=A52,D52,0)+IF(O58=A53,D53,0)+IF(O58=A54,D54,0)+IF(O58=A55,D55,0)+IF(O58=A56,D56,0)+IF(O58=A57,D57,0)+IF(O58=A58,D58,0)+IF(O58=A59,D59,0)+IF(O58=A60,D60,0)+IF(O58=A61,D61,0)+IF(O58=A62,D62,0)+IF(O58=A63,D63,0)+IF(O58=A64,D64,0)+IF(O58=A65,D65,0)+IF(O58=A66,D66,0)+IF(O58=A67,D67,0)+IF(O58=A68,D68,0)+IF(O58=A69,D69,0)+IF(O58=A70,D70,0)+IF(O58=A71,D71,0)</f>
        <v>0</v>
      </c>
      <c r="S58" s="1">
        <f>[2]DB!BG58</f>
        <v>0</v>
      </c>
      <c r="T58" s="1">
        <f>IF(O58=A52,F52,0)+IF(O58=A53,F53,0)+IF(O58=A54,F54,0)+IF(O58=A55,F55,0)+IF(O58=A56,F56,0)+IF(O58=A57,F57,0)+IF(O58=A58,F58,0)+IF(O58=A59,F59,0)+IF(O58=A60,F60,0)+IF(O58=A61,F61,0)+IF(O58=A62,F62,0)+IF(O58=A63,F63,0)+IF(O58=A64,F64,0)+IF(O58=A65,F65,0)+IF(O58=A66,F66,0)+IF(O58=A67,F67,0)+IF(O58=A68,F68,0)+IF(O58=A69,F69,0)+IF(O58=A70,F70,0)+IF(O58=A71,F71,0)</f>
        <v>0</v>
      </c>
      <c r="U58" s="1">
        <f>IF(O58=A52,G52,0)+IF(O58=A53,G53,0)+IF(O58=A54,G54,0)+IF(O58=A55,G55,0)+IF(O58=A56,G56,0)+IF(O58=A57,G57,0)+IF(O58=A58,G58,0)+IF(O58=A59,G59,0)+IF(O58=A60,G60,0)+IF(O58=A61,G61,0)+IF(O58=A62,G62,0)+IF(O58=A63,G63,0)+IF(O58=A64,G64,0)+IF(O58=A65,G65,0)+IF(O58=A66,G66,0)+IF(O58=A67,G67,0)+IF(O58=A68,G68,0)+IF(O58=A69,G69,0)+IF(O58=A70,G70,0)+IF(O58=A71,G71,0)</f>
        <v>0</v>
      </c>
      <c r="V58" s="1">
        <f>IF(O58=A52,H52,0)+IF(O58=A53,H53,0)+IF(O58=A54,H54,0)+IF(O58=A55,H55,0)+IF(O58=A56,H56,0)+IF(O58=A57,H57,0)+IF(O58=A58,H58,0)+IF(O58=A59,H59,0)+IF(O58=A60,H60,0)+IF(O58=A61,H61,0)+IF(O58=A62,H62,0)+IF(O58=A63,H63,0)+IF(O58=A64,H64,0)+IF(O58=A65,H65,0)+IF(O58=A66,H66,0)+IF(O58=A67,H67,0)+IF(O58=A68,H68,0)+IF(O58=A69,H69,0)+IF(O58=A70,H70,0)+IF(O58=A71,H71,0)</f>
        <v>0</v>
      </c>
      <c r="W58" s="1">
        <f t="shared" si="12"/>
        <v>0</v>
      </c>
      <c r="X58" s="1">
        <f>IF(O58=A52,J52,0)+IF(O58=A53,J53,0)+IF(O58=A54,J54,0)+IF(O58=A55,J55,0)+IF(O58=A56,J56,0)+IF(O58=A57,J57,0)+IF(O58=A58,J58,0)+IF(O58=A59,J59,0)+IF(O58=A60,J60,0)+IF(O58=A61,J61,0)+IF(O58=A62,J62,0)+IF(O58=A63,J63,0)+IF(O58=A64,J64,0)+IF(O58=A65,J65,0)+IF(O58=A66,J66,0)+IF(O58=A67,J67,0)+IF(O58=A68,J68,0)+IF(O58=A69,J69,0)+IF(O58=A70,J70,0)+IF(O58=A71,J71,0)</f>
        <v>0</v>
      </c>
      <c r="Y58" s="1">
        <f>IF(O58=A52,K52,0)+IF(O58=A53,K53,0)+IF(O58=A54,K54,0)+IF(O58=A55,K55,0)+IF(O58=A56,K56,0)+IF(O58=A57,K57,0)+IF(O58=A58,K58,0)+IF(O58=A59,K59,0)+IF(O58=A60,K60,0)+IF(O58=A61,K61,0)+IF(O58=A62,K62,0)+IF(O58=A63,K63,0)+IF(O58=A64,K64,0)+IF(O58=A65,K65,0)+IF(O58=A66,K66,0)+IF(O58=A67,K67,0)+IF(O58=A68,K68,0)+IF(O58=A69,K69,0)+IF(O58=A70,K70,0)+IF(O58=A71,K71,0)</f>
        <v>0</v>
      </c>
      <c r="Z58" s="1">
        <f t="shared" si="13"/>
        <v>0</v>
      </c>
      <c r="AA58" s="1">
        <f>[2]DB!BJ58</f>
        <v>68</v>
      </c>
      <c r="AB58" s="1">
        <f>RANK(AA58,AA52:AA71,0)</f>
        <v>7</v>
      </c>
      <c r="AC58" s="1" t="str">
        <f>'3. Division'!R23</f>
        <v/>
      </c>
      <c r="AD58" s="1" t="e">
        <f t="shared" si="32"/>
        <v>#VALUE!</v>
      </c>
      <c r="AE58" s="1" t="e">
        <f>RANK(AD58,AD52:AD71,0)</f>
        <v>#VALUE!</v>
      </c>
      <c r="AF58" s="1">
        <f>[2]DB!BK58</f>
        <v>27</v>
      </c>
      <c r="AG58" s="1">
        <f>RANK(AF58,AF52:AF71,0)</f>
        <v>3</v>
      </c>
      <c r="AH58" s="1" t="str">
        <f>'3. Division'!R29</f>
        <v/>
      </c>
      <c r="AI58" s="1" t="e">
        <f t="shared" si="33"/>
        <v>#VALUE!</v>
      </c>
      <c r="AJ58" s="1" t="e">
        <f>RANK(AI58,AI52:AI71,0)</f>
        <v>#VALUE!</v>
      </c>
      <c r="AK58" s="1">
        <f>[2]DB!BL58</f>
        <v>90</v>
      </c>
      <c r="AL58" s="1">
        <f>RANK(AK58,AK52:AK71,0)</f>
        <v>12</v>
      </c>
      <c r="AM58" s="1" t="str">
        <f>'3. Division'!R35</f>
        <v/>
      </c>
      <c r="AN58" s="1" t="e">
        <f t="shared" si="34"/>
        <v>#VALUE!</v>
      </c>
      <c r="AO58" s="1" t="e">
        <f>RANK(AN58,AN52:AN71,0)</f>
        <v>#VALUE!</v>
      </c>
      <c r="AP58" s="1">
        <f t="shared" si="35"/>
        <v>22</v>
      </c>
      <c r="AQ58" s="1" t="e">
        <f t="shared" si="36"/>
        <v>#VALUE!</v>
      </c>
      <c r="AR58" s="1">
        <f>[2]DB!BA58</f>
        <v>7</v>
      </c>
      <c r="AS58" s="1" t="e">
        <f>RANK(AQ58,AQ52:AQ71,1)+AT58</f>
        <v>#VALUE!</v>
      </c>
      <c r="AT58" s="1" t="e">
        <f>IF(AQ58=AQ52,IF(AD58=AD52,IF(AI58=AI52,IF(AN58=AN52,0,IF(AN58&lt;AN52,1,0)),IF(AI58&lt;AI52,1,0)),IF(AD58&lt;AD52,1,0)),0)+IF(AQ58=AQ53,IF(AD58=AD53,IF(AI58=AI53,IF(AN58=AN53,0,IF(AN58&lt;AN53,1,0)),IF(AI58&lt;AI53,1,0)),IF(AD58&lt;AD53,1,0)),0)+IF(AQ58=AQ54,IF(AD58=AD54,IF(AI58=AI54,IF(AN58=AN54,0,IF(AN58&lt;AN54,1,0)),IF(AI58&lt;AI54,1,0)),IF(AD58&lt;AD54,1,0)),0)+IF(AQ58=AQ55,IF(AD58=AD55,IF(AI58=AI55,IF(AN58=AN55,0,IF(AN58&lt;AN55,1,0)),IF(AI58&lt;AI55,1,0)),IF(AD58&lt;AD55,1,0)),0)+IF(AQ58=AQ56,IF(AD58=AD56,IF(AI58=AI56,IF(AN58=AN56,0,IF(AN58&lt;AN56,1,0)),IF(AI58&lt;AI56,1,0)),IF(AD58&lt;AD56,1,0)),0)+IF(AQ58=AQ57,IF(AD58=AD57,IF(AI58=AI57,IF(AN58=AN57,0,IF(AN58&lt;AN57,1,0)),IF(AI58&lt;AI57,1,0)),IF(AD58&lt;AD57,1,0)),0)+IF(AQ58=AQ58,IF(AD58=AD58,IF(AI58=AI58,IF(AN58=AN58,0,IF(AN58&lt;AN58,1,0)),IF(AI58&lt;AI58,1,0)),IF(AD58&lt;AD58,1,0)),0)+AU58+AV58</f>
        <v>#VALUE!</v>
      </c>
      <c r="AU58" s="1" t="e">
        <f>IF(AQ58=AQ59,IF(AD58=AD59,IF(AI58=AI59,IF(AN58=AN59,0,IF(AN58&lt;AN59,1,0)),IF(AI58&lt;AI59,1,0)),IF(AD58&lt;AD59,1,0)),0)+IF(AQ58=AQ60,IF(AD58=AD60,IF(AI58=AI60,IF(AN58=AN60,0,IF(AN58&lt;AN60,1,0)),IF(AI58&lt;AI60,1,0)),IF(AD58&lt;AD60,1,0)),0)+IF(AQ58=AQ61,IF(AD58=AD61,IF(AI58=AI61,IF(AN58=AN61,0,IF(AN58&lt;AN61,1,0)),IF(AI58&lt;AI61,1,0)),IF(AD58&lt;AD61,1,0)),0)+IF(AQ58=AQ62,IF(AD58=AD62,IF(AI58=AI62,IF(AN58=AN62,0,IF(AN58&lt;AN62,1,0)),IF(AI58&lt;AI62,1,0)),IF(AD58&lt;AD62,1,0)),0)+IF(AQ58=AQ63,IF(AD58=AD63,IF(AI58=AI63,IF(AN58=AN63,0,IF(AN58&lt;AN63,1,0)),IF(AI58&lt;AI63,1,0)),IF(AD58&lt;AD63,1,0)),0)+IF(AQ58=AQ64,IF(AD58=AD64,IF(AI58=AI64,IF(AN58=AN64,0,IF(AN58&lt;AN64,1,0)),IF(AI58&lt;AI64,1,0)),IF(AD58&lt;AD64,1,0)),0)+IF(AQ58=AQ65,IF(AD58=AD65,IF(AI58=AI65,IF(AN58=AN65,0,IF(AN58&lt;AN65,1,0)),IF(AI58&lt;AI65,1,0)),IF(AD58&lt;AD65,1,0)),0)</f>
        <v>#VALUE!</v>
      </c>
      <c r="AV58" s="1" t="e">
        <f>IF(AQ58=AQ66,IF(AD58=AD66,IF(AI58=AI66,IF(AN58=AN66,0,IF(AN58&lt;AN66,1,0)),IF(AI58&lt;AI66,1,0)),IF(AD58&lt;AD66,1,0)),0)+IF(AQ58=AQ67,IF(AD58=AD67,IF(AI58=AI67,IF(AN58=AN67,0,IF(AN58&lt;AN67,1,0)),IF(AI58&lt;AI67,1,0)),IF(AD58&lt;AD67,1,0)),0)+IF(AQ58=AQ68,IF(AD58=AD68,IF(AI58=AI68,IF(AN58=AN68,0,IF(AN58&lt;AN68,1,0)),IF(AI58&lt;AI68,1,0)),IF(AD58&lt;AD68,1,0)),0)+IF(AQ58=AQ69,IF(AD58=AD69,IF(AI58=AI69,IF(AN58=AN69,0,IF(AN58&lt;AN69,1,0)),IF(AI58&lt;AI69,1,0)),IF(AD58&lt;AD69,1,0)),0)+IF(AQ58=AQ70,IF(AD58=AD70,IF(AI58=AI70,IF(AN58=AN70,0,IF(AN58&lt;AN70,1,0)),IF(AI58&lt;AI70,1,0)),IF(AD58&lt;AD70,1,0)),0)+IF(AQ58=AQ71,IF(AD58=AD71,IF(AI58=AI71,IF(AN58=AN71,0,IF(AN58&lt;AN71,1,0)),IF(AI58&lt;AI71,1,0)),IF(AD58&lt;AD71,1,0)),0)</f>
        <v>#VALUE!</v>
      </c>
      <c r="AW58" s="1" t="e">
        <f>IF(AND(AS58=AS52,P58&gt;P52),1,0)+IF(AND(AS58=AS53,P58&gt;P53),1,0)+IF(AND(AS58=AS54,P58&gt;P54),1,0)+IF(AND(AS58=AS55,P58&gt;P55),1,0)+IF(AND(AS58=AS56,P58&gt;P56),1,0)+IF(AND(AS58=AS57,P58&gt;P57),1,0)+IF(AND(AS58=AS58,P58&gt;P58),1,0)+IF(AND(AS58=AS59,P58&gt;P59),1,0)+IF(AND(AS58=AS60,P58&gt;P60),1,0)+IF(AND(AS58=AS61,P58&gt;P61),1,0)+IF(AND(AS58=AS62,P58&gt;P62),1,0)+IF(AND(AS58=AS63,P58&gt;P63),1,0)+IF(AND(AS58=AS64,P58&gt;P64),1,0)+IF(AND(AS58=AS65,P58&gt;P65),1,0)+IF(AND(AS58=AS66,P58&gt;P66),1,0)+IF(AND(AS58=AS67,P58&gt;P67),1,0)+IF(AND(AS58=AS68,P58&gt;P68),1,0)+IF(AND(AS58=AS69,P58&gt;P69),1,0)+IF(AND(AS58=AS70,P58&gt;P70),1,0)+IF(AND(AS58=AS71,P58&gt;P71),1,0)+AS58</f>
        <v>#VALUE!</v>
      </c>
      <c r="AX58" s="1" t="e">
        <f t="shared" si="16"/>
        <v>#VALUE!</v>
      </c>
      <c r="AY58" s="1" t="e">
        <f>IF(OR(R58=1,T58=1),0,IF(RANK(AX58,AX10:AX71,0)=1,10,IF(RANK(AX58,AX10:AX71,0)=2,5,IF(RANK(AX58,AX10:AX71,0)=3,4,IF(RANK(AX58,AX10:AX71,0)=4,3,IF(RANK(AX58,AX10:AX71,0)=5,2,0))))))</f>
        <v>#VALUE!</v>
      </c>
      <c r="AZ58" s="100" t="e">
        <f>IF(AW52=7,AR52,0)+IF(AW53=7,AR53,0)+IF(AW54=7,AR54,0)+IF(AW55=7,AR55,0)+IF(AW56=7,AR56,0)+IF(AW57=7,AR57,0)+IF(AW58=7,AR58,0)+IF(AW59=7,AR59,0)+IF(AW60=7,AR60,0)+IF(AW61=7,AR61,0)+IF(AW62=7,AR62,0)+IF(AW63=7,AR63,0)+IF(AW64=7,AR64,0)+IF(AW65=7,AR65,0)+IF(AW66=7,AR66,0)+IF(AW67=7,AR67,0)+IF(AW68=7,AR68,0)+IF(AW69=7,AR69,0)+IF(AW70=7,AR70,0)+IF(AW71=7,AR71,0)</f>
        <v>#VALUE!</v>
      </c>
      <c r="BA58" s="98" t="e">
        <f>IF(AW52=7,AS52,0)+IF(AW53=7,AS53,0)+IF(AW54=7,AS54,0)+IF(AW55=7,AS55,0)+IF(AW56=7,AS56,0)+IF(AW57=7,AS57,0)+IF(AW58=7,AS58,0)+IF(AW59=7,AS59,0)+IF(AW60=7,AS60,0)+IF(AW61=7,AS61,0)+IF(AW62=7,AS62,0)+IF(AW63=7,AS63,0)+IF(AW64=7,AS64,0)+IF(AW65=7,AS65,0)+IF(AW66=7,AS66,0)+IF(AW67=7,AS67,0)+IF(AW68=7,AS68,0)+IF(AW69=7,AS69,0)+IF(AW70=7,AS70,0)+IF(AW71=7,AS71,0)</f>
        <v>#VALUE!</v>
      </c>
      <c r="BB58" s="98" t="e">
        <f>IF(AW52=7,O52,IF(AW53=7,O53,IF(AW54=7,O54,IF(AW55=7,O55,IF(AW56=7,O56,IF(AW57=7,O57,IF(AW58=7,O58,BC58)))))))</f>
        <v>#VALUE!</v>
      </c>
      <c r="BC58" s="98" t="e">
        <f>IF(AW59=7,O59,IF(AW60=7,O60,IF(AW61=7,O61,IF(AW62=7,O62,IF(AW63=7,O63,IF(AW64=7,O64,IF(AW65=7,O65,BD58)))))))</f>
        <v>#VALUE!</v>
      </c>
      <c r="BD58" s="98" t="e">
        <f>IF(AW66=7,O66,IF(AW67=7,O67,IF(AW68=7,O68,IF(AW69=7,O69,IF(AW70=7,O70,IF(AW71=7,O71,""))))))</f>
        <v>#VALUE!</v>
      </c>
      <c r="BE58" s="98" t="e">
        <f>IF(AW52=7,P52,0)+IF(AW53=7,P53,0)+IF(AW54=7,P54,0)+IF(AW55=7,P55,0)+IF(AW56=7,P56,0)+IF(AW57=7,P57,0)+IF(AW58=7,P58,0)+IF(AW59=7,P59,0)+IF(AW60=7,P60,0)+IF(AW61=7,P61,0)+IF(AW62=7,P62,0)+IF(AW63=7,P63,0)+IF(AW64=7,P64,0)+IF(AW65=7,P65,0)+IF(AW66=7,P66,0)+IF(AW67=7,P67,0)+IF(AW68=7,P68,0)+IF(AW69=7,P69,0)+IF(AW70=7,P70,0)+IF(AW71=7,P71,0)</f>
        <v>#VALUE!</v>
      </c>
      <c r="BF58" s="98" t="e">
        <f>IF(AW52=7,R52,0)+IF(AW53=7,R53,0)+IF(AW54=7,R54,0)+IF(AW55=7,R55,0)+IF(AW56=7,R56,0)+IF(AW57=7,R57,0)+IF(AW58=7,R58,0)+IF(AW59=7,R59,0)+IF(AW60=7,R60,0)+IF(AW61=7,R61,0)+IF(AW62=7,R62,0)+IF(AW63=7,R63,0)+IF(AW64=7,R64,0)+IF(AW65=7,R65,0)+IF(AW66=7,R66,0)+IF(AW67=7,R67,0)+IF(AW68=7,R68,0)+IF(AW69=7,R69,0)+IF(AW70=7,R70,0)+IF(AW71=7,R71,0)</f>
        <v>#VALUE!</v>
      </c>
      <c r="BG58" s="98" t="e">
        <f>IF(AW52=7,T52,0)+IF(AW53=7,T53,0)+IF(AW54=7,T54,0)+IF(AW55=7,T55,0)+IF(AW56=7,T56,0)+IF(AW57=7,T57,0)+IF(AW58=7,T58,0)+IF(AW59=7,T59,0)+IF(AW60=7,T60,0)+IF(AW61=7,T61,0)+IF(AW62=7,T62,0)+IF(AW63=7,T63,0)+IF(AW64=7,T64,0)+IF(AW65=7,T65,0)+IF(AW66=7,T66,0)+IF(AW67=7,T67,0)+IF(AW68=7,T68,0)+IF(AW69=7,T69,0)+IF(AW70=7,T70,0)+IF(AW71=7,T71,0)</f>
        <v>#VALUE!</v>
      </c>
      <c r="BH58" s="98" t="e">
        <f>IF(AW52=7,W52,0)+IF(AW53=7,W53,0)+IF(AW54=7,W54,0)+IF(AW55=7,W55,0)+IF(AW56=7,W56,0)+IF(AW57=7,W57,0)+IF(AW58=7,W58,0)+IF(AW59=7,W59,0)+IF(AW60=7,W60,0)+IF(AW61=7,W61,0)+IF(AW62=7,W62,0)+IF(AW63=7,W63,0)+IF(AW64=7,W64,0)+IF(AW65=7,W65,0)+IF(AW66=7,W66,0)+IF(AW67=7,W67,0)+IF(AW68=7,W68,0)+IF(AW69=7,W69,0)+IF(AW70=7,W70,0)+IF(AW71=7,W71,0)</f>
        <v>#VALUE!</v>
      </c>
      <c r="BI58" s="98" t="e">
        <f>IF(AW52=7,Z52,0)+IF(AW53=7,Z53,0)+IF(AW54=7,Z54,0)+IF(AW55=7,Z55,0)+IF(AW56=7,Z56,0)+IF(AW57=7,Z57,0)+IF(AW58=7,Z58,0)+IF(AW59=7,Z59,0)+IF(AW60=7,Z60,0)+IF(AW61=7,Z61,0)+IF(AW62=7,Z62,0)+IF(AW63=7,Z63,0)+IF(AW64=7,Z64,0)+IF(AW65=7,Z65,0)+IF(AW66=7,Z66,0)+IF(AW67=7,Z67,0)+IF(AW68=7,Z68,0)+IF(AW69=7,Z69,0)+IF(AW70=7,Z70,0)+IF(AW71=7,Z71,0)</f>
        <v>#VALUE!</v>
      </c>
      <c r="BJ58" s="98" t="e">
        <f>IF(AW52=7,AD52,0)+IF(AW53=7,AD53,0)+IF(AW54=7,AD54,0)+IF(AW55=7,AD55,0)+IF(AW56=7,AD56,0)+IF(AW57=7,AD57,0)+IF(AW58=7,AD58,0)+IF(AW59=7,AD59,0)+IF(AW60=7,AD60,0)+IF(AW61=7,AD61,0)+IF(AW62=7,AD62,0)+IF(AW63=7,AD63,0)+IF(AW64=7,AD64,0)+IF(AW65=7,AD65,0)+IF(AW66=7,AD66,0)+IF(AW67=7,AD67,0)+IF(AW68=7,AD68,0)+IF(AW69=7,AD69,0)+IF(AW70=7,AD70,0)+IF(AW71=7,AD71,0)</f>
        <v>#VALUE!</v>
      </c>
      <c r="BK58" s="98" t="e">
        <f>IF(AW52=7,AI52,0)+IF(AW53=7,AI53,0)+IF(AW54=7,AI54,0)+IF(AW55=7,AI55,0)+IF(AW56=7,AI56,0)+IF(AW57=7,AI57,0)+IF(AW58=7,AI58,0)+IF(AW59=7,AI59,0)+IF(AW60=7,AI60,0)+IF(AW61=7,AI61,0)+IF(AW62=7,AI62,0)+IF(AW63=7,AI63,0)+IF(AW64=7,AI64,0)+IF(AW65=7,AI65,0)+IF(AW66=7,AI66,0)+IF(AW67=7,AI67,0)+IF(AW68=7,AI68,0)+IF(AW69=7,AI69,0)+IF(AW70=7,AI70,0)+IF(AW71=7,AI71,0)</f>
        <v>#VALUE!</v>
      </c>
      <c r="BL58" s="99" t="e">
        <f>IF(AW52=7,AN52,0)+IF(AW53=7,AN53,0)+IF(AW54=7,AN54,0)+IF(AW55=7,AN55,0)+IF(AW56=7,AN56,0)+IF(AW57=7,AN57,0)+IF(AW58=7,AN58,0)+IF(AW59=7,AN59,0)+IF(AW60=7,AN60,0)+IF(AW61=7,AN61,0)+IF(AW62=7,AN62,0)+IF(AW63=7,AN63,0)+IF(AW64=7,AN64,0)+IF(AW65=7,AN65,0)+IF(AW66=7,AN66,0)+IF(AW67=7,AN67,0)+IF(AW68=7,AN68,0)+IF(AW69=7,AN69,0)+IF(AW70=7,AN70,0)+IF(AW71=7,AN71,0)</f>
        <v>#VALUE!</v>
      </c>
      <c r="BM58" s="98" t="str">
        <f>[2]DB!CX58</f>
        <v>Lions</v>
      </c>
      <c r="BN58" s="98">
        <f>IF(BM58=O10,P10,0)+IF(BM58=O11,P11,0)+IF(BM58=O12,P12,0)+IF(BM58=O13,P13,0)+IF(BM58=O14,P14,0)+IF(BM58=O15,P15,0)+IF(BM58=O16,P16,0)+IF(BM58=O17,P17,0)+IF(BM58=O18,P18,0)+IF(BM58=O19,P19,0)+IF(BM58=O20,P20,0)+IF(BM58=O21,P21,0)+IF(BM58=O22,P22,0)+IF(BM58=O23,P23,0)+IF(BM58=O24,P24,0)+IF(BM58=O25,P25,0)+IF(BM58=O26,P26,0)+IF(BM58=O27,P27,0)+IF(BM58=O28,P28,0)+IF(BM58=O29,P29,0)+IF(BM58=O31,P31,0)+IF(BM58=O32,P32,0)+IF(BM58=O33,P33,0)+IF(BM58=O34,P34,0)+IF(BM58=O35,P35,0)+IF(BM58=O36,P36,0)+IF(BM58=O37,P37,0)+IF(BM58=O38,P38,0)+IF(BM58=O39,P39,0)+IF(BM58=O40,P40,0)+BO58</f>
        <v>31</v>
      </c>
      <c r="BO58" s="98">
        <f>IF(BM58=O41,P41,0)+IF(BM58=O42,P42,0)+IF(BM58=O43,P43,0)+IF(BM58=O44,P44,0)+IF(BM58=O45,P45,0)+IF(BM58=O46,P46,0)+IF(BM58=O47,P47,0)+IF(BM58=O48,P48,0)+IF(BM58=O49,P49,0)+IF(BM58=O50,P50,0)+IF(BM58=O52,P52,0)+IF(BM58=O53,P53,0)+IF(BM58=O54,P54,0)+IF(BM58=O55,P55,0)+IF(BM58=O56,P56,0)+IF(BM58=O57,P57,0)+IF(BM58=O58,P58,0)+IF(BM58=O59,P59,0)+IF(BM58=O60,P60,0)+IF(BM58=O61,P61,0)+IF(BM58=O62,P62,0)+IF(BM58=O63,P63,0)+IF(BM58=O64,P64,0)+IF(BM58=O65,P65,0)+IF(BM58=O66,P66,0)+IF(BM58=O67,P67,0)+IF(BM58=O68,P68,0)+IF(BM58=O69,P69,0)+IF(BM58=O70,P70,0)+IF(BM58=O71,P71,0)</f>
        <v>0</v>
      </c>
      <c r="BP58" s="98">
        <f>[2]DB!DF58</f>
        <v>0</v>
      </c>
      <c r="BQ58" s="98">
        <f>IF(BM58=O10,R10,0)+IF(BM58=O11,R11,0)+IF(BM58=O12,R12,0)+IF(BM58=O13,R13,0)+IF(BM58=O14,R14,0)+IF(BM58=O15,R15,0)+IF(BM58=O16,R16,0)+IF(BM58=O17,R17,0)+IF(BM58=O18,R18,0)+IF(BM58=O19,R19,0)+IF(BM58=O20,R20,0)+IF(BM58=O21,R21,0)+IF(BM58=O22,R22,0)+IF(BM58=O23,R23,0)+IF(BM58=O24,R24,0)+IF(BM58=O25,R25,0)+IF(BM58=O26,R26,0)+IF(BM58=O27,R27,0)+IF(BM58=O28,R28,0)+IF(BM58=O29,R29,0)+IF(BM58=O31,R31,0)+IF(BM58=O32,R32,0)+IF(BM58=O33,R33,0)+IF(BM58=O34,R34,0)+IF(BM58=O35,R35,0)+IF(BM58=O36,R36,0)+IF(BM58=O37,R37,0)+IF(BM58=O38,R38,0)+IF(BM58=O39,R39,0)+IF(BM58=O40,R40,0)+BR58</f>
        <v>0</v>
      </c>
      <c r="BR58" s="98">
        <f>IF(BM58=O41,R41,0)+IF(BM58=O42,R42,0)+IF(BM58=O43,R43,0)+IF(BM58=O44,R44,0)+IF(BM58=O45,R45,0)+IF(BM58=O46,R46,0)+IF(BM58=O47,R47,0)+IF(BM58=O48,R48,0)+IF(BM58=O49,R49,0)+IF(BM58=O50,R50,0)+IF(BM58=O52,R52,0)+IF(BM58=O53,R53,0)+IF(BM58=O54,R54,0)+IF(BM58=O55,R55,0)+IF(BM58=O56,R56,0)+IF(BM58=O57,R57,0)+IF(BM58=O58,R58,0)+IF(BM58=O59,R59,0)+IF(BM58=O60,R60,0)+IF(BM58=O61,R61,0)+IF(BM58=O62,R62,0)+IF(BM58=O63,R63,0)+IF(BM58=O64,R64,0)+IF(BM58=O65,R65,0)+IF(BM58=O66,R66,0)+IF(BM58=O67,R67,0)+IF(BM58=O68,R68,0)+IF(BM58=O69,R69,0)+IF(BM58=O70,R70,0)+IF(BM58=O71,R71,0)</f>
        <v>0</v>
      </c>
      <c r="BS58" s="98">
        <v>0</v>
      </c>
      <c r="BT58" s="98">
        <f>IF(BM58=O10,T10,0)+IF(BM58=O11,T11,0)+IF(BM58=O12,T12,0)+IF(BM58=O13,T13,0)+IF(BM58=O14,T14,0)+IF(BM58=O15,T15,0)+IF(BM58=O16,T16,0)+IF(BM58=O17,T17,0)+IF(BM58=O18,T18,0)+IF(BM58=O19,T19,0)+IF(BM58=O20,T20,0)+IF(BM58=O21,T21,0)+IF(BM58=O22,T22,0)+IF(BM58=O23,T23,0)+IF(BM58=O24,T24,0)+IF(BM58=O25,T25,0)+IF(BM58=O26,T26,0)+IF(BM58=O27,T27,0)+IF(BM58=O28,T28,0)+IF(BM58=O29,T29,0)+IF(BM58=O31,T31,0)+IF(BM58=O32,T32,0)+IF(BM58=O33,T33,0)+IF(BM58=O34,T34,0)+IF(BM58=O35,T35,0)+IF(BM58=O36,T36,0)+IF(BM58=O37,T37,0)+IF(BM58=O38,T38,0)+IF(BM58=O39,T39,0)+IF(BM58=O40,T40,0)+BU58</f>
        <v>0</v>
      </c>
      <c r="BU58" s="98">
        <f>IF(BM58=O41,T41,0)+IF(BM58=O42,T42,0)+IF(BM58=O43,T43,0)+IF(BM58=O44,T44,0)+IF(BM58=O45,T45,0)+IF(BM58=O46,T46,0)+IF(BM58=O47,T47,0)+IF(BM58=O48,T48,0)+IF(BM58=O49,T49,0)+IF(BM58=O50,T50,0)+IF(BM58=O52,T52,0)+IF(BM58=O53,T53,0)+IF(BM58=O54,T54,0)+IF(BM58=O55,T55,0)+IF(BM58=O56,T56,0)+IF(BM58=O57,T57,0)+IF(BM58=O58,T58,0)+IF(BM58=O59,T59,0)+IF(BM58=O60,T60,0)+IF(BM58=O61,T61,0)+IF(BM58=O62,T62,0)+IF(BM58=O63,T63,0)+IF(BM58=O64,T64,0)+IF(BM58=O65,T65,0)+IF(BM58=O66,T66,0)+IF(BM58=O67,T67,0)+IF(BM58=O68,T68,0)+IF(BM58=O69,T69,0)+IF(BM58=O70,T70,0)+IF(BM58=O71,T71,0)</f>
        <v>0</v>
      </c>
      <c r="BV58" s="98">
        <f>[2]DB!DJ58</f>
        <v>0</v>
      </c>
      <c r="BW58" s="98" t="e">
        <f>IF(AND(BQ58=0,BT58=0),IF(BM58=O10,AY10,0)+IF(BM58=O11,AY11,0)+IF(BM58=O12,AY12,0)+IF(BM58=O13,AY13,0)+IF(BM58=O14,AY14,0)+IF(BM58=O15,AY15,0)+IF(BM58=O16,AY16,0)+IF(BM58=O17,AY17,0)+IF(BM58=O18,AY18,0)+IF(BM58=O19,AY19,0)+IF(BM58=O20,AY20,0)+IF(BM58=O21,AY21,0)+IF(BM58=O22,AY22,0)+IF(BM58=O23,AY23,0)+IF(BM58=O24,AY24,0)+IF(BM58=O25,AY25,0)+IF(BM58=O26,AY26,0)+IF(BM58=O27,AY27,0)+IF(BM58=O28,AY28,0)+IF(BM58=O29,AY29,0)+IF(BM58=O31,AY31,0)+IF(BM58=O32,AY32,0)+IF(BM58=O33,AY33,0)+IF(BM58=O34,AY34,0)+IF(BM58=O35,AY35,0)+IF(BM58=O36,AY36,0)+IF(BM58=O37,AY37,0)+IF(BM58=O38,AY38,0)+IF(BM58=O39,AY39,0)+IF(BM58=O40,AY40,0)+BX58,0)</f>
        <v>#VALUE!</v>
      </c>
      <c r="BX58" s="98">
        <f>IF(BM58=O41,AY41,0)+IF(BM58=O42,AY42,0)+IF(BM58=O43,AY43,0)+IF(BM58=O44,AY44,0)+IF(BM58=O45,AY45,0)+IF(BM58=O46,AY46,0)+IF(BM58=O47,AY47,0)+IF(BM58=O48,AY48,0)+IF(BM58=O49,AY49,0)+IF(BM58=O50,AY50,0)+IF(BM58=O52,AY52,0)+IF(BM58=O53,AY53,0)+IF(BM58=O54,AY54,0)+IF(BM58=O55,AY55,0)+IF(BM58=O56,AY56,0)+IF(BM58=O57,AY57,0)+IF(BM58=O58,AY58,0)+IF(BM58=O59,AY59,0)+IF(BM58=O60,AY60,0)+IF(BM58=O61,AY61,0)+IF(BM58=O62,AY62,0)+IF(BM58=O63,AY63,0)+IF(BM58=O64,AY64,0)+IF(BM58=O65,AY65,0)+IF(BM58=O66,AY66,0)+IF(BM58=O67,AY67,0)+IF(BM58=O68,AY68,0)+IF(BM58=O69,AY69,0)+IF(BM58=O70,AY70,0)+IF(BM58=O71,AY71,0)</f>
        <v>0</v>
      </c>
      <c r="BY58" s="98">
        <f>[2]DB!DL58</f>
        <v>0</v>
      </c>
      <c r="BZ58" s="98" t="e">
        <f t="shared" si="25"/>
        <v>#VALUE!</v>
      </c>
      <c r="CA58" s="98">
        <f>[2]DB!DN58</f>
        <v>0</v>
      </c>
      <c r="CB58" s="98" t="e">
        <f t="shared" si="26"/>
        <v>#VALUE!</v>
      </c>
      <c r="CC58" s="98">
        <f>[2]DB!DP58</f>
        <v>0</v>
      </c>
      <c r="CD58" s="98" t="e">
        <f t="shared" si="27"/>
        <v>#VALUE!</v>
      </c>
      <c r="CE58" s="98">
        <f>[2]DB!DR58</f>
        <v>1</v>
      </c>
      <c r="CF58" s="98" t="e">
        <f t="shared" si="28"/>
        <v>#VALUE!</v>
      </c>
      <c r="CG58" s="98">
        <f>[2]DB!DT58</f>
        <v>0</v>
      </c>
      <c r="CH58" s="98" t="e">
        <f t="shared" si="29"/>
        <v>#VALUE!</v>
      </c>
      <c r="CI58" s="98">
        <f>[2]DB!DV58</f>
        <v>3</v>
      </c>
      <c r="CJ58" s="98" t="e">
        <f t="shared" si="17"/>
        <v>#VALUE!</v>
      </c>
      <c r="CK58" s="98" t="e">
        <f t="shared" si="18"/>
        <v>#VALUE!</v>
      </c>
      <c r="CL58" s="98" t="e">
        <f>RANK(CJ58,CJ10:CJ69,0)</f>
        <v>#VALUE!</v>
      </c>
      <c r="CM58" s="98" t="e">
        <f>IF(AND(CL58=CL10,CK58&lt;CK10),1,0)+IF(AND(CL58=CL11,CK58&lt;CK11),1,0)+IF(AND(CL58=CL12,CK58&lt;CK12),1,0)+IF(AND(CL58=CL13,CK58&lt;CK13),1,0)+IF(AND(CL58=CL14,CK58&lt;CK14),1,0)+IF(AND(CL58=CL15,CK58&lt;CK15),1,0)+IF(AND(CL58=CL16,CK58&lt;CK16),1,0)+IF(AND(CL58=CL17,CK58&lt;CK17),1,0)+IF(AND(CL58=CL18,CK58&lt;CK18),1,0)+IF(AND(CL58=CL19,CK58&lt;CK19),1,0)+IF(AND(CL58=CL20,CK58&lt;CK20),1,0)+IF(AND(CL58=CL21,CK58&lt;CK21),1,0)+IF(AND(CL58=CL22,CK58&lt;CK22),1,0)+IF(AND(CL58=CL23,CK58&lt;CK23),1,0)+IF(AND(CL58=CL24,CK58&lt;CK24),1,0)+IF(AND(CL58=CL25,CK58&lt;CK25),1,0)+IF(AND(CL58=CL26,CK58&lt;CK26),1,0)+IF(AND(CL58=CL27,CK58&lt;CK27),1,0)+IF(AND(CL58=CL28,CK58&lt;CK28),1,0)+IF(AND(CL58=CL29,CK58&lt;CK29),1,0)+CN58+CO58</f>
        <v>#VALUE!</v>
      </c>
      <c r="CN58" s="98" t="e">
        <f>IF(AND(CL58=CL30,CK58&lt;CK30),1,0)+IF(AND(CL58=CL31,CK58&lt;CK31),1,0)+IF(AND(CL58=CL32,CK58&lt;CK32),1,0)+IF(AND(CL58=CL33,CK58&lt;CK33),1,0)+IF(AND(CL58=CL34,CK58&lt;CK34),1,0)+IF(AND(CL58=CL35,CK58&lt;CK35),1,0)+IF(AND(CL58=CL36,CK58&lt;CK36),1,0)+IF(AND(CL58=CL37,CK58&lt;CK37),1,0)+IF(AND(CL58=CL38,CK58&lt;CK38),1,0)+IF(AND(CL58=CL39,CK58&lt;CK39),1,0)+IF(AND(CL58=CL40,CK58&lt;CK40),1,0)+IF(AND(CL58=CL41,CK58&lt;CK41),1,0)+IF(AND(CL58=CL42,CK58&lt;CK42),1,0)+IF(AND(CL58=CL43,CK58&lt;CK43),1,0)+IF(AND(CL58=CL44,CK58&lt;CK44),1,0)+IF(AND(CL58=CL45,CK58&lt;CK45),1,0)+IF(AND(CL58=CL46,CK58&lt;CK46),1,0)+IF(AND(CL58=CL47,CK58&lt;CK47),1,0)+IF(AND(CL58=CL48,CK58&lt;CK48),1,0)+IF(AND(CL58=CL49,CK58&lt;CK49),1,0)</f>
        <v>#VALUE!</v>
      </c>
      <c r="CO58" s="98" t="e">
        <f>IF(AND(CL58=CL50,CK58&lt;CK50),1,0)+IF(AND(CL58=CL51,CK58&lt;CK51),1,0)+IF(AND(CL58=CL52,CK58&lt;CK52),1,0)+IF(AND(CL58=CL53,CK58&lt;CK53),1,0)+IF(AND(CL58=CL54,CK58&lt;CK54),1,0)+IF(AND(CL58=CL55,CK58&lt;CK55),1,0)+IF(AND(CL58=CL56,CK58&lt;CK56),1,0)+IF(AND(CL58=CL57,CK58&lt;CK57),1,0)+IF(AND(CL58=CL58,CK58&lt;CK58),1,0)+IF(AND(CL58=CL59,CK58&lt;CK59),1,0)+IF(AND(CL58=CL60,CK58&lt;CK60),1,0)+IF(AND(CL58=CL61,CK58&lt;CK61),1,0)+IF(AND(CL58=CL62,CK58&lt;CK62),1,0)+IF(AND(CL58=CL63,CK58&lt;CK63),1,0)+IF(AND(CL58=CL64,CK58&lt;CK64),1,0)+IF(AND(CL58=CL65,CK58&lt;CK65),1,0)+IF(AND(CL58=CL66,CK58&lt;CK66),1,0)+IF(AND(CL58=CL67,CK58&lt;CK67),1,0)+IF(AND(CL58=CL68,CK58&lt;CK68),1,0)+IF(AND(CL58=CL69,CK58&lt;CK69),1,0)</f>
        <v>#VALUE!</v>
      </c>
      <c r="CP58" s="98">
        <f>[2]DB!CV58</f>
        <v>47</v>
      </c>
      <c r="CQ58" s="98" t="e">
        <f t="shared" si="30"/>
        <v>#VALUE!</v>
      </c>
      <c r="CR58" s="98" t="e">
        <f t="shared" si="19"/>
        <v>#VALUE!</v>
      </c>
      <c r="CS58" s="98" t="e">
        <f>IF(AND(CQ58=CQ10,BN58&gt;BN10),1,0)+IF(AND(CQ58=CQ11,BN58&gt;BN11),1,0)+IF(AND(CQ58=CQ12,BN58&gt;BN12),1,0)+IF(AND(CQ58=CQ13,BN58&gt;BN13),1,0)+IF(AND(CQ58=CQ14,BN58&gt;BN14),1,0)+IF(AND(CQ58=CQ15,BN58&gt;BN15),1,0)+IF(AND(CQ58=CQ16,BN58&gt;BN16),1,0)+IF(AND(CQ58=CQ17,BN58&gt;BN17),1,0)+IF(AND(CQ58=CQ18,BN58&gt;BN18),1,0)+IF(AND(CQ58=CQ19,BN58&gt;BN19),1,0)+IF(AND(CQ58=CQ20,BN58&gt;BN20),1,0)+IF(AND(CQ58=CQ21,BN58&gt;BN21),1,0)+IF(AND(CQ58=CQ22,BN58&gt;BN22),1,0)+IF(AND(CQ58=CQ23,BN58&gt;BN23),1,0)+IF(AND(CQ58=CQ24,BN58&gt;BN24),1,0)+IF(AND(CQ58=CQ25,BN58&gt;BN25),1,0)+IF(AND(CQ58=CQ26,BN58&gt;BN26),1,0)+IF(AND(CQ58=CQ27,BN58&gt;BN27),1,0)+IF(AND(CQ58=CQ28,BN58&gt;BN28),1,0)+IF(AND(CQ58=CQ29,BN58&gt;BN29),1,0)+CT58+CU58</f>
        <v>#VALUE!</v>
      </c>
      <c r="CT58" s="98" t="e">
        <f>IF(AND(CQ58=CQ30,BN58&gt;BN30),1,0)+IF(AND(CQ58=CQ31,BN58&gt;BN31),1,0)+IF(AND(CQ58=CQ32,BN58&gt;BN32),1,0)+IF(AND(CQ58=CQ33,BN58&gt;BN33),1,0)+IF(AND(CQ58=CQ34,BN58&gt;BN34),1,0)+IF(AND(CQ58=CQ35,BN58&gt;BN35),1,0)+IF(AND(CQ58=CQ36,BN58&gt;BN36),1,0)+IF(AND(CQ58=CQ37,BN58&gt;BN37),1,0)+IF(AND(CQ58=CQ38,BN58&gt;BN38),1,0)+IF(AND(CQ58=CQ39,BN58&gt;BN39),1,0)+IF(AND(CQ58=CQ40,BN58&gt;BN40),1,0)+IF(AND(CQ58=CQ41,BN58&gt;BN41),1,0)+IF(AND(CQ58=CQ42,BN58&gt;BN42),1,0)+IF(AND(CQ58=CQ43,BN58&gt;BN43),1,0)+IF(AND(CQ58=CQ44,BN58&gt;BN44),1,0)+IF(AND(CQ58=CQ45,BN58&gt;BN45),1,0)+IF(AND(CQ58=CQ46,BN58&gt;BN46),1,0)+IF(AND(CQ58=CQ47,BN58&gt;BN47),1,0)+IF(AND(CQ58=CQ48,BN58&gt;BN48),1,0)+IF(AND(CQ58=CQ49,BN58&gt;BN49),1,0)</f>
        <v>#VALUE!</v>
      </c>
      <c r="CU58" s="99" t="e">
        <f>IF(AND(CQ58=CQ50,BN58&gt;BN50),1,0)+IF(AND(CQ58=CQ51,BN58&gt;BN51),1,0)+IF(AND(CQ58=CQ52,BN58&gt;BN52),1,0)+IF(AND(CQ58=CQ53,BN58&gt;BN53),1,0)+IF(AND(CQ58=CQ54,BN58&gt;BN54),1,0)+IF(AND(CQ58=CQ55,BN58&gt;BN55),1,0)+IF(AND(CQ58=CQ56,BN58&gt;BN56),1,0)+IF(AND(CQ58=CQ57,BN58&gt;BN57),1,0)+IF(AND(CQ58=CQ58,BN58&gt;BN58),1,0)+IF(AND(CQ58=CQ59,BN58&gt;BN59),1,0)+IF(AND(CQ58=CQ60,BN58&gt;BN60),1,0)+IF(AND(CQ58=CQ61,BN58&gt;BN61),1,0)+IF(AND(CQ58=CQ62,BN58&gt;BN62),1,0)+IF(AND(CQ58=CQ63,BN58&gt;BN63),1,0)+IF(AND(CQ58=CQ64,BN58&gt;BN64),1,0)+IF(AND(CQ58=CQ65,BN58&gt;BN65),1,0)+IF(AND(CQ58=CQ66,BN58&gt;BN66),1,0)+IF(AND(CQ58=CQ67,BN58&gt;BN67),1,0)+IF(AND(CQ58=CQ68,BN58&gt;BN68),1,0)+IF(AND(CQ58=CQ69,BN58&gt;BN69),1,0)</f>
        <v>#VALUE!</v>
      </c>
      <c r="CV58" s="100" t="e">
        <f>IF(CR10=49,CQ10,0)+IF(CR11=49,CQ11,0)+IF(CR12=49,CQ12,0)+IF(CR13=49,CQ13,0)+IF(CR14=49,CQ14,0)+IF(CR15=49,CQ15,0)+IF(CR16=49,CQ16,0)+IF(CR17=49,CQ17,0)+IF(CR18=49,CQ18,0)+IF(CR19=49,CQ19,0)+IF(CR20=49,CQ20,0)+IF(CR21=49,CQ21,0)+IF(CR22=49,CQ22,0)+IF(CR23=49,CQ23,0)+IF(CR24=49,CQ24,0)+IF(CR25=49,CQ25,0)+IF(CR26=49,CQ26,0)+IF(CR27=49,CQ27,0)+IF(CR28=49,CQ28,0)+IF(CR29=49,CQ29,0)+IF(CR30=49,CQ30,0)+IF(CR31=49,CQ31,0)+IF(CR32=49,CQ32,0)+IF(CR33=49,CQ33,0)+IF(CR34=49,CQ34,0)+IF(CR35=49,CQ35,0)+IF(CR36=49,CQ36,0)+IF(CR37=49,CQ37,0)+IF(CR38=49,CQ38,0)+IF(CR39=49,CQ39,0)+CW58</f>
        <v>#VALUE!</v>
      </c>
      <c r="CW58" s="98" t="e">
        <f>IF(CR40=49,CQ40,0)+IF(CR41=49,CQ41,0)+IF(CR42=49,CQ42,0)+IF(CR43=49,CQ43,0)+IF(CR44=49,CQ44,0)+IF(CR45=49,CQ45,0)+IF(CR46=49,CQ46,0)+IF(CR47=49,CQ47,0)+IF(CR48=49,CQ48,0)+IF(CR49=49,CQ49,0)+IF(CR50=49,CQ50,0)+IF(CR51=49,CQ51,0)+IF(CR52=49,CQ52,0)+IF(CR53=49,CQ53,0)+IF(CR54=49,CQ54,0)+IF(CR55=49,CQ55,0)+IF(CR56=49,CQ56,0)+IF(CR57=49,CQ57,0)+IF(CR58=49,CQ58,0)+IF(CR59=49,CQ59,0)+IF(CR60=49,CQ60,0)+IF(CR61=49,CQ61,0)+IF(CR62=49,CQ62,0)+IF(CR63=49,CQ63,0)+IF(CR64=49,CQ64,0)+IF(CR65=49,CQ65,0)+IF(CR66=49,CQ66,0)+IF(CR67=49,CQ67,0)+IF(CR68=49,CQ68,0)+IF(CR69=49,CQ69,0)</f>
        <v>#VALUE!</v>
      </c>
      <c r="CX58" s="98" t="e">
        <f>IF(CR10=49,BM10,IF(CR11=49,BM11,IF(CR12=49,BM12,IF(CR13=49,BM13,IF(CR14=49,BM14,IF(CR15=49,BM15,IF(CR16=49,BM16,IF(CR17=49,BM17,CY58))))))))</f>
        <v>#VALUE!</v>
      </c>
      <c r="CY58" s="98" t="e">
        <f>IF(CR18=49,BM18,IF(CR19=49,BM19,IF(CR20=49,BM20,IF(CR21=49,BM21,IF(CR22=49,BM22,IF(CR23=49,BM23,IF(CR24=49,BM24,IF(CR25=49,BM25,CZ58))))))))</f>
        <v>#VALUE!</v>
      </c>
      <c r="CZ58" s="98" t="e">
        <f>IF(CR26=49,BM26,IF(CR27=49,BM27,IF(CR28=49,BM28,IF(CR29=49,BM29,IF(CR30=49,BM30,IF(CR31=49,BM31,IF(CR32=49,BM32,IF(CR33=49,BM33,DA58))))))))</f>
        <v>#VALUE!</v>
      </c>
      <c r="DA58" s="98" t="e">
        <f>IF(CR34=49,BM34,IF(CR35=49,BM35,IF(CR36=49,BM36,IF(CR37=49,BM37,IF(CR38=49,BM38,IF(CR39=49,BM39,IF(CR40=49,BM40,IF(CR41=49,BM41,DB58))))))))</f>
        <v>#VALUE!</v>
      </c>
      <c r="DB58" s="98" t="e">
        <f>IF(CR42=49,BM42,IF(CR43=49,BM43,IF(CR44=49,BM44,IF(CR45=49,BM45,IF(CR46=49,BM46,IF(CR47=49,BM47,IF(CR48=49,BM48,IF(CR49=49,BM49,DC58))))))))</f>
        <v>#VALUE!</v>
      </c>
      <c r="DC58" s="98" t="e">
        <f>IF(CR50=49,BM50,IF(CR51=49,BM51,IF(CR52=49,BM52,IF(CR53=49,BM53,IF(CR54=49,BM54,IF(CR55=49,BM55,IF(CR56=49,BM56,IF(CR57=49,BM57,DD58))))))))</f>
        <v>#VALUE!</v>
      </c>
      <c r="DD58" s="98" t="e">
        <f>IF(CR58=49,BM58,IF(CR59=49,BM59,IF(CR60=49,BM60,IF(CR61=49,BM61,IF(CR62=49,BM62,IF(CR63=49,BM63,IF(CR64=49,BM64,IF(CR65=49,BM65,DE58))))))))</f>
        <v>#VALUE!</v>
      </c>
      <c r="DE58" s="98" t="e">
        <f>IF(CR66=49,BM66,IF(CR67=49,BM67,IF(CR68=49,BM68,BM69)))</f>
        <v>#VALUE!</v>
      </c>
      <c r="DF58" s="98" t="e">
        <f>IF(CR10=49,BQ10,0)+IF(CR11=49,BQ11,0)+IF(CR12=49,BQ12,0)+IF(CR13=49,BQ13,0)+IF(CR14=49,BQ14,0)+IF(CR15=49,BQ15,0)+IF(CR16=49,BQ16,0)+IF(CR17=49,BQ17,0)+IF(CR18=49,BQ18,0)+IF(CR19=49,BQ19,0)+IF(CR20=49,BQ20,0)+IF(CR21=49,BQ21,0)+IF(CR22=49,BQ22,0)+IF(CR23=49,BQ23,0)+IF(CR24=49,BQ24,0)+IF(CR25=49,BQ25,0)+IF(CR26=49,BQ26,0)+IF(CR27=49,BQ27,0)+IF(CR28=49,BQ28,0)+IF(CR29=49,BQ29,0)+IF(CR30=49,BQ30,0)+IF(CR31=49,BQ31,0)+IF(CR32=49,BQ32,0)+IF(CR33=49,BQ33,0)+IF(CR34=49,BQ34,0)+IF(CR35=49,BQ35,0)+IF(CR36=49,BQ36,0)+IF(CR37=49,BQ37,0)+IF(CR38=49,BQ38,0)+IF(CR39=49,BQ39,0)+DG58</f>
        <v>#VALUE!</v>
      </c>
      <c r="DG58" s="98" t="e">
        <f>IF(CR40=49,BQ40,0)+IF(CR41=49,BQ41,0)+IF(CR42=49,BQ42,0)+IF(CR43=49,BQ43,0)+IF(CR44=49,BQ44,0)+IF(CR45=49,BQ45,0)+IF(CR46=49,BQ46,0)+IF(CR47=49,BQ47,0)+IF(CR48=49,BQ48,0)+IF(CR49=49,BQ49,0)+IF(CR50=49,BQ50,0)+IF(CR51=49,BQ51,0)+IF(CR52=49,BQ52,0)+IF(CR53=49,BQ53,0)+IF(CR54=49,BQ54,0)+IF(CR55=49,BQ55,0)+IF(CR56=49,BQ56,0)+IF(CR57=49,BQ57,0)+IF(CR58=49,BQ58,0)+IF(CR59=49,BQ59,0)+IF(CR60=49,BQ60,0)+IF(CR61=49,BQ61,0)+IF(CR62=49,BQ62,0)+IF(CR63=49,BQ63,0)+IF(CR64=49,BQ64,0)+IF(CR65=49,BQ65,0)+IF(CR66=49,BQ66,0)+IF(CR67=49,BQ67,0)+IF(CR68=49,BQ68,0)+IF(CR69=49,BQ69,0)</f>
        <v>#VALUE!</v>
      </c>
      <c r="DH58" s="98" t="e">
        <f>IF(CR10=49,BT10,0)+IF(CR11=49,BT11,0)+IF(CR12=49,BT12,0)+IF(CR13=49,BT13,0)+IF(CR14=49,BT14,0)+IF(CR15=49,BT15,0)+IF(CR16=49,BT16,0)+IF(CR17=49,BT17,0)+IF(CR18=49,BT18,0)+IF(CR19=49,BT19,0)+IF(CR20=49,BT20,0)+IF(CR21=49,BT21,0)+IF(CR22=49,BT22,0)+IF(CR23=49,BT23,0)+IF(CR24=49,BT24,0)+IF(CR25=49,BT25,0)+IF(CR26=49,BT26,0)+IF(CR27=49,BT27,0)+IF(CR28=49,BT28,0)+IF(CR29=49,BT29,0)+IF(CR30=49,BT30,0)+IF(CR31=49,BT31,0)+IF(CR32=49,BT32,0)+IF(CR33=49,BT33,0)+IF(CR34=49,BT34,0)+IF(CR35=49,BT35,0)+IF(CR36=49,BT36,0)+IF(CR37=49,BT37,0)+IF(CR38=49,BT38,0)+IF(CR39=49,BT39,0)+DI58</f>
        <v>#VALUE!</v>
      </c>
      <c r="DI58" s="98" t="e">
        <f>IF(CR40=49,BT40,0)+IF(CR41=49,BT41,0)+IF(CR42=49,BT42,0)+IF(CR43=49,BT43,0)+IF(CR44=49,BT44,0)+IF(CR45=49,BT45,0)+IF(CR46=49,BT46,0)+IF(CR47=49,BT47,0)+IF(CR48=49,BT48,0)+IF(CR49=49,BT49,0)+IF(CR50=49,BT50,0)+IF(CR51=49,BT51,0)+IF(CR52=49,BT52,0)+IF(CR53=49,BT53,0)+IF(CR54=49,BT54,0)+IF(CR55=49,BT55,0)+IF(CR56=49,BT56,0)+IF(CR57=49,BT57,0)+IF(CR58=49,BT58,0)+IF(CR59=49,BT59,0)+IF(CR60=49,BT60,0)+IF(CR61=49,BT61,0)+IF(CR62=49,BT62,0)+IF(CR63=49,BT63,0)+IF(CR64=49,BT64,0)+IF(CR65=49,BT65,0)+IF(CR66=49,BT66,0)+IF(CR67=49,BT67,0)+IF(CR68=49,BT68,0)+IF(CR69=49,BT69,0)</f>
        <v>#VALUE!</v>
      </c>
      <c r="DJ58" s="98" t="e">
        <f>IF(CR10=49,BW10,0)+IF(CR11=49,BW11,0)+IF(CR12=49,BW12,0)+IF(CR13=49,BW13,0)+IF(CR14=49,BW14,0)+IF(CR15=49,BW15,0)+IF(CR16=49,BW16,0)+IF(CR17=49,BW17,0)+IF(CR18=49,BW18,0)+IF(CR19=49,BW19,0)+IF(CR20=49,BW20,0)+IF(CR21=49,BW21,0)+IF(CR22=49,BW22,0)+IF(CR23=49,BW23,0)+IF(CR24=49,BW24,0)+IF(CR25=49,BW25,0)+IF(CR26=49,BW26,0)+IF(CR27=49,BW27,0)+IF(CR28=49,BW28,0)+IF(CR29=49,BW29,0)+IF(CR30=49,BW30,0)+IF(CR31=49,BW31,0)+IF(CR32=49,BW32,0)+IF(CR33=49,BW33,0)+IF(CR34=49,BW34,0)+IF(CR35=49,BW35,0)+IF(CR36=49,BW36,0)+IF(CR37=49,BW37,0)+IF(CR38=49,BW38,0)+IF(CR39=49,BW39,0)+DK58</f>
        <v>#VALUE!</v>
      </c>
      <c r="DK58" s="98" t="e">
        <f>IF(CR40=49,BW40,0)+IF(CR41=49,BW41,0)+IF(CR42=49,BW42,0)+IF(CR43=49,BW43,0)+IF(CR44=49,BW44,0)+IF(CR45=49,BW45,0)+IF(CR46=49,BW46,0)+IF(CR47=49,BW47,0)+IF(CR48=49,BW48,0)+IF(CR49=49,BW49,0)+IF(CR50=49,BW50,0)+IF(CR51=49,BW51,0)+IF(CR52=49,BW52,0)+IF(CR53=49,BW53,0)+IF(CR54=49,BW54,0)+IF(CR55=49,BW55,0)+IF(CR56=49,BW56,0)+IF(CR57=49,BW57,0)+IF(CR58=49,BW58,0)+IF(CR59=49,BW59,0)+IF(CR60=49,BW60,0)+IF(CR61=49,BW61,0)+IF(CR62=49,BW62,0)+IF(CR63=49,BW63,0)+IF(CR64=49,BW64,0)+IF(CR65=49,BW65,0)+IF(CR66=49,BW66,0)+IF(CR67=49,BW67,0)+IF(CR68=49,BW68,0)+IF(CR69=49,BW69,0)</f>
        <v>#VALUE!</v>
      </c>
      <c r="DL58" s="98" t="e">
        <f>IF(CR10=49,BZ10,0)+IF(CR11=49,BZ11,0)+IF(CR12=49,BZ12,0)+IF(CR13=49,BZ13,0)+IF(CR14=49,BZ14,0)+IF(CR15=49,BZ15,0)+IF(CR16=49,BZ16,0)+IF(CR17=49,BZ17,0)+IF(CR18=49,BZ18,0)+IF(CR19=49,BZ19,0)+IF(CR20=49,BZ20,0)+IF(CR21=49,BZ21,0)+IF(CR22=49,BZ22,0)+IF(CR23=49,BZ23,0)+IF(CR24=49,BZ24,0)+IF(CR25=49,BZ25,0)+IF(CR26=49,BZ26,0)+IF(CR27=49,BZ27,0)+IF(CR28=49,BZ28,0)+IF(CR29=49,BZ29,0)+IF(CR30=49,BZ30,0)+IF(CR31=49,BZ31,0)+IF(CR32=49,BZ32,0)+IF(CR33=49,BZ33,0)+IF(CR34=49,BZ34,0)+IF(CR35=49,BZ35,0)+IF(CR36=49,BZ36,0)+IF(CR37=49,BZ37,0)+IF(CR38=49,BZ38,0)+IF(CR39=49,BZ39,0)+DM58</f>
        <v>#VALUE!</v>
      </c>
      <c r="DM58" s="98" t="e">
        <f>IF(CR40=49,BZ40,0)+IF(CR41=49,BZ41,0)+IF(CR42=49,BZ42,0)+IF(CR43=49,BZ43,0)+IF(CR44=49,BZ44,0)+IF(CR45=49,BZ45,0)+IF(CR46=49,BZ46,0)+IF(CR47=49,BZ47,0)+IF(CR48=49,BZ48,0)+IF(CR49=49,BZ49,0)+IF(CR50=49,BZ50,0)+IF(CR51=49,BZ51,0)+IF(CR52=49,BZ52,0)+IF(CR53=49,BZ53,0)+IF(CR54=49,BZ54,0)+IF(CR55=49,BZ55,0)+IF(CR56=49,BZ56,0)+IF(CR57=49,BZ57,0)+IF(CR58=49,BZ58,0)+IF(CR59=49,BZ59,0)+IF(CR60=49,BZ60,0)+IF(CR61=49,BZ61,0)+IF(CR62=49,BZ62,0)+IF(CR63=49,BZ63,0)+IF(CR64=49,BZ64,0)+IF(CR65=49,BZ65,0)+IF(CR66=49,BZ66,0)+IF(CR67=49,BZ67,0)+IF(CR68=49,BZ68,0)+IF(CR69=49,BZ69,0)</f>
        <v>#VALUE!</v>
      </c>
      <c r="DN58" s="98" t="e">
        <f>IF(CR10=49,CB10,0)+IF(CR11=49,CB11,0)+IF(CR12=49,CB12,0)+IF(CR13=49,CB13,0)+IF(CR14=49,CB14,0)+IF(CR15=49,CB15,0)+IF(CR16=49,CB16,0)+IF(CR17=49,CB17,0)+IF(CR18=49,CB18,0)+IF(CR19=49,CB19,0)+IF(CR20=49,CB20,0)+IF(CR21=49,CB21,0)+IF(CR22=49,CB22,0)+IF(CR23=49,CB23,0)+IF(CR24=49,CB24,0)+IF(CR25=49,CB25,0)+IF(CR26=49,CB26,0)+IF(CR27=49,CB27,0)+IF(CR28=49,CB28,0)+IF(CR29=49,CB29,0)+IF(CR30=49,CB30,0)+IF(CR31=49,CB31,0)+IF(CR32=49,CB32,0)+IF(CR33=49,CB33,0)+IF(CR34=49,CB34,0)+IF(CR35=49,CB35,0)+IF(CR36=49,CB36,0)+IF(CR37=49,CB37,0)+IF(CR38=49,CB38,0)+IF(CR39=49,CB39,0)+DO58</f>
        <v>#VALUE!</v>
      </c>
      <c r="DO58" s="98" t="e">
        <f>IF(CR40=49,CB40,0)+IF(CR41=49,CB41,0)+IF(CR42=49,CB42,0)+IF(CR43=49,CB43,0)+IF(CR44=49,CB44,0)+IF(CR45=49,CB45,0)+IF(CR46=49,CB46,0)+IF(CR47=49,CB47,0)+IF(CR48=49,CB48,0)+IF(CR49=49,CB49,0)+IF(CR50=49,CB50,0)+IF(CR51=49,CB51,0)+IF(CR52=49,CB52,0)+IF(CR53=49,CB53,0)+IF(CR54=49,CB54,0)+IF(CR55=49,CB55,0)+IF(CR56=49,CB56,0)+IF(CR57=49,CB57,0)+IF(CR58=49,CB58,0)+IF(CR59=49,CB59,0)+IF(CR60=49,CB60,0)+IF(CR61=49,CB61,0)+IF(CR62=49,CB62,0)+IF(CR63=49,CB63,0)+IF(CR64=49,CB64,0)+IF(CR65=49,CB65,0)+IF(CR66=49,CB66,0)+IF(CR67=49,CB67,0)+IF(CR68=49,CB68,0)+IF(CR69=49,CB69,0)</f>
        <v>#VALUE!</v>
      </c>
      <c r="DP58" s="98" t="e">
        <f>IF(CR10=49,CD10,0)+IF(CR11=49,CD11,0)+IF(CR12=49,CD12,0)+IF(CR13=49,CD13,0)+IF(CR14=49,CD14,0)+IF(CR15=49,CD15,0)+IF(CR16=49,CD16,0)+IF(CR17=49,CD17,0)+IF(CR18=49,CD18,0)+IF(CR19=49,CD19,0)+IF(CR20=49,CD20,0)+IF(CR21=49,CD21,0)+IF(CR22=49,CD22,0)+IF(CR23=49,CD23,0)+IF(CR24=49,CD24,0)+IF(CR25=49,CD25,0)+IF(CR26=49,CD26,0)+IF(CR27=49,CD27,0)+IF(CR28=49,CD28,0)+IF(CR29=49,CD29,0)+IF(CR30=49,CD30,0)+IF(CR31=49,CD31,0)+IF(CR32=49,CD32,0)+IF(CR33=49,CD33,0)+IF(CR34=49,CD34,0)+IF(CR35=49,CD35,0)+IF(CR36=49,CD36,0)+IF(CR37=49,CD37,0)+IF(CR38=49,CD38,0)+IF(CR39=49,CD39,0)+DQ58</f>
        <v>#VALUE!</v>
      </c>
      <c r="DQ58" s="98" t="e">
        <f>IF(CR40=49,CD40,0)+IF(CR41=49,CD41,0)+IF(CR42=49,CD42,0)+IF(CR43=49,CD43,0)+IF(CR44=49,CD44,0)+IF(CR45=49,CD45,0)+IF(CR46=49,CD46,0)+IF(CR47=49,CD47,0)+IF(CR48=49,CD48,0)+IF(CR49=49,CD49,0)+IF(CR50=49,CD50,0)+IF(CR51=49,CD51,0)+IF(CR52=49,CD52,0)+IF(CR53=49,CD53,0)+IF(CR54=49,CD54,0)+IF(CR55=49,CD55,0)+IF(CR56=49,CD56,0)+IF(CR57=49,CD57,0)+IF(CR58=49,CD58,0)+IF(CR59=49,CD59,0)+IF(CR60=49,CD60,0)+IF(CR61=49,CD61,0)+IF(CR62=49,CD62,0)+IF(CR63=49,CD63,0)+IF(CR64=49,CD64,0)+IF(CR65=49,CD65,0)+IF(CR66=49,CD66,0)+IF(CR67=49,CD67,0)+IF(CR68=49,CD68,0)+IF(CR69=49,CD69,0)</f>
        <v>#VALUE!</v>
      </c>
      <c r="DR58" s="98" t="e">
        <f>IF(CR10=49,CF10,0)+IF(CR11=49,CF11,0)+IF(CR12=49,CF12,0)+IF(CR13=49,CF13,0)+IF(CR14=49,CF14,0)+IF(CR15=49,CF15,0)+IF(CR16=49,CF16,0)+IF(CR17=49,CF17,0)+IF(CR18=49,CF18,0)+IF(CR19=49,CF19,0)+IF(CR20=49,CF20,0)+IF(CR21=49,CF21,0)+IF(CR22=49,CF22,0)+IF(CR23=49,CF23,0)+IF(CR24=49,CF24,0)+IF(CR25=49,CF25,0)+IF(CR26=49,CF26,0)+IF(CR27=49,CF27,0)+IF(CR28=49,CF28,0)+IF(CR29=49,CF29,0)+IF(CR30=49,CF30,0)+IF(CR31=49,CF31,0)+IF(CR32=49,CF32,0)+IF(CR33=49,CF33,0)+IF(CR34=49,CF34,0)+IF(CR35=49,CF35,0)+IF(CR36=49,CF36,0)+IF(CR37=49,CF37,0)+IF(CR38=49,CF38,0)+IF(CR39=49,CF39,0)+DS58</f>
        <v>#VALUE!</v>
      </c>
      <c r="DS58" s="98" t="e">
        <f>IF(CR40=49,CF40,0)+IF(CR41=49,CF41,0)+IF(CR42=49,CF42,0)+IF(CR43=49,CF43,0)+IF(CR44=49,CF44,0)+IF(CR45=49,CF45,0)+IF(CR46=49,CF46,0)+IF(CR47=49,CF47,0)+IF(CR48=49,CF48,0)+IF(CR49=49,CF49,0)+IF(CR50=49,CF50,0)+IF(CR51=49,CF51,0)+IF(CR52=49,CF52,0)+IF(CR53=49,CF53,0)+IF(CR54=49,CF54,0)+IF(CR55=49,CF55,0)+IF(CR56=49,CF56,0)+IF(CR57=49,CF57,0)+IF(CR58=49,CF58,0)+IF(CR59=49,CF59,0)+IF(CR60=49,CF60,0)+IF(CR61=49,CF61,0)+IF(CR62=49,CF62,0)+IF(CR63=49,CF63,0)+IF(CR64=49,CF64,0)+IF(CR65=49,CF65,0)+IF(CR66=49,CF66,0)+IF(CR67=49,CF67,0)+IF(CR68=49,CF68,0)+IF(CR69=49,CF69,0)</f>
        <v>#VALUE!</v>
      </c>
      <c r="DT58" s="98" t="e">
        <f>IF(CR10=49,CH10,0)+IF(CR11=49,CH11,0)+IF(CR12=49,CH12,0)+IF(CR13=49,CH13,0)+IF(CR14=49,CH14,0)+IF(CR15=49,CH15,0)+IF(CR16=49,CH16,0)+IF(CR17=49,CH17,0)+IF(CR18=49,CH18,0)+IF(CR19=49,CH19,0)+IF(CR20=49,CH20,0)+IF(CR21=49,CH21,0)+IF(CR22=49,CH22,0)+IF(CR23=49,CH23,0)+IF(CR24=49,CH24,0)+IF(CR25=49,CH25,0)+IF(CR26=49,CH26,0)+IF(CR27=49,CH27,0)+IF(CR28=49,CH28,0)+IF(CR29=49,CH29,0)+IF(CR30=49,CH30,0)+IF(CR31=49,CH31,0)+IF(CR32=49,CH32,0)+IF(CR33=49,CH33,0)+IF(CR34=49,CH34,0)+IF(CR35=49,CH35,0)+IF(CR36=49,CH36,0)+IF(CR37=49,CH37,0)+IF(CR38=49,CH38,0)+IF(CR39=49,CH39,0)+DU58</f>
        <v>#VALUE!</v>
      </c>
      <c r="DU58" s="98" t="e">
        <f>IF(CR40=49,CH40,0)+IF(CR41=49,CH41,0)+IF(CR42=49,CH42,0)+IF(CR43=49,CH43,0)+IF(CR44=49,CH44,0)+IF(CR45=49,CH45,0)+IF(CR46=49,CH46,0)+IF(CR47=49,CH47,0)+IF(CR48=49,CH48,0)+IF(CR49=49,CH49,0)+IF(CR50=49,CH50,0)+IF(CR51=49,CH51,0)+IF(CR52=49,CH52,0)+IF(CR53=49,CH53,0)+IF(CR54=49,CH54,0)+IF(CR55=49,CH55,0)+IF(CR56=49,CH56,0)+IF(CR57=49,CH57,0)+IF(CR58=49,CH58,0)+IF(CR59=49,CH59,0)+IF(CR60=49,CH60,0)+IF(CR61=49,CH61,0)+IF(CR62=49,CH62,0)+IF(CR63=49,CH63,0)+IF(CR64=49,CH64,0)+IF(CR65=49,CH65,0)+IF(CR66=49,CH66,0)+IF(CR67=49,CH67,0)+IF(CR68=49,CH68,0)+IF(CR69=49,CH69,0)</f>
        <v>#VALUE!</v>
      </c>
      <c r="DV58" s="98" t="e">
        <f>IF(CR10=49,CJ10,0)+IF(CR11=49,CJ11,0)+IF(CR12=49,CJ12,0)+IF(CR13=49,CJ13,0)+IF(CR14=49,CJ14,0)+IF(CR15=49,CJ15,0)+IF(CR16=49,CJ16,0)+IF(CR17=49,CJ17,0)+IF(CR18=49,CJ18,0)+IF(CR19=49,CJ19,0)+IF(CR20=49,CJ20,0)+IF(CR21=49,CJ21,0)+IF(CR22=49,CJ22,0)+IF(CR23=49,CJ23,0)+IF(CR24=49,CJ24,0)+IF(CR25=49,CJ25,0)+IF(CR26=49,CJ26,0)+IF(CR27=49,CJ27,0)+IF(CR28=49,CJ28,0)+IF(CR29=49,CJ29,0)+IF(CR30=49,CJ30,0)+IF(CR31=49,CJ31,0)+IF(CR32=49,CJ32,0)+IF(CR33=49,CJ33,0)+IF(CR34=49,CJ34,0)+IF(CR35=49,CJ35,0)+IF(CR36=49,CJ36,0)+IF(CR37=49,CJ37,0)+IF(CR38=49,CJ38,0)+IF(CR39=49,CJ39,0)+DW58</f>
        <v>#VALUE!</v>
      </c>
      <c r="DW58" s="99" t="e">
        <f>IF(CR40=49,CJ40,0)+IF(CR41=49,CJ41,0)+IF(CR42=49,CJ42,0)+IF(CR43=49,CJ43,0)+IF(CR44=49,CJ44,0)+IF(CR45=49,CJ45,0)+IF(CR46=49,CJ46,0)+IF(CR47=49,CJ47,0)+IF(CR48=49,CJ48,0)+IF(CR49=49,CJ49,0)+IF(CR50=49,CJ50,0)+IF(CR51=49,CJ51,0)+IF(CR52=49,CJ52,0)+IF(CR53=49,CJ53,0)+IF(CR54=49,CJ54,0)+IF(CR55=49,CJ55,0)+IF(CR56=49,CJ56,0)+IF(CR57=49,CJ57,0)+IF(CR58=49,CJ58,0)+IF(CR59=49,CJ59,0)+IF(CR60=49,CJ60,0)+IF(CR61=49,CJ61,0)+IF(CR62=49,CJ62,0)+IF(CR63=49,CJ63,0)+IF(CR64=49,CJ64,0)+IF(CR65=49,CJ65,0)+IF(CR66=49,CJ66,0)+IF(CR67=49,CJ67,0)+IF(CR68=49,CJ68,0)+IF(CR69=49,CJ69,0)</f>
        <v>#VALUE!</v>
      </c>
    </row>
    <row r="59" spans="1:127">
      <c r="A59" s="97" t="str">
        <f>[2]DB!A59</f>
        <v>Laplace</v>
      </c>
      <c r="B59" s="1">
        <f>[2]DB!B59</f>
        <v>30</v>
      </c>
      <c r="C59" s="1">
        <f>[2]DB!D59</f>
        <v>0</v>
      </c>
      <c r="D59" s="1">
        <f>IF(OR(Rækker!W52="Disket",I59&gt;5,C59=1),1,0)</f>
        <v>0</v>
      </c>
      <c r="E59" s="1">
        <f>[2]DB!F59</f>
        <v>0</v>
      </c>
      <c r="F59" s="1">
        <f>IF(OR(Rækker!W52="Udmeldt",E59=1),1,0)</f>
        <v>0</v>
      </c>
      <c r="G59" s="1">
        <f>[2]DB!I59</f>
        <v>0</v>
      </c>
      <c r="H59" s="1">
        <f>IF(Rækker!W52="MR",1,0)</f>
        <v>0</v>
      </c>
      <c r="I59" s="1">
        <f t="shared" si="10"/>
        <v>0</v>
      </c>
      <c r="J59" s="1">
        <f>[2]DB!L59</f>
        <v>0</v>
      </c>
      <c r="K59" s="1">
        <f>IF(Rækker!W52="Res",1,0)</f>
        <v>0</v>
      </c>
      <c r="L59" s="1">
        <f t="shared" si="11"/>
        <v>0</v>
      </c>
      <c r="M59" s="1">
        <f t="shared" si="31"/>
        <v>0</v>
      </c>
      <c r="N59" s="100">
        <f>[2]DB!AZ59</f>
        <v>6</v>
      </c>
      <c r="O59" s="98" t="str">
        <f>[2]DB!BB59</f>
        <v>Hede</v>
      </c>
      <c r="P59" s="1">
        <f>IF(O59=A52,B52,0)+IF(O59=A53,B53,0)+IF(O59=A54,B54,0)+IF(O59=A55,B55,0)+IF(O59=A56,B56,0)+IF(O59=A57,B57,0)+IF(O59=A58,B58,0)+IF(O59=A59,B59,0)+IF(O59=A60,B60,0)+IF(O59=A61,B61,0)+IF(O59=A62,B62,0)+IF(O59=A63,B63,0)+IF(O59=A64,B64,0)+IF(O59=A65,B65,0)+IF(O59=A66,B66,0)+IF(O59=A67,B67,0)+IF(O59=A68,B68,0)+IF(O59=A69,B69,0)+IF(O59=A70,B70,0)+IF(O59=A71,B71,0)</f>
        <v>21</v>
      </c>
      <c r="Q59" s="1">
        <f>[2]DB!BF59</f>
        <v>0</v>
      </c>
      <c r="R59" s="1">
        <f>IF(O59=A52,D52,0)+IF(O59=A53,D53,0)+IF(O59=A54,D54,0)+IF(O59=A55,D55,0)+IF(O59=A56,D56,0)+IF(O59=A57,D57,0)+IF(O59=A58,D58,0)+IF(O59=A59,D59,0)+IF(O59=A60,D60,0)+IF(O59=A61,D61,0)+IF(O59=A62,D62,0)+IF(O59=A63,D63,0)+IF(O59=A64,D64,0)+IF(O59=A65,D65,0)+IF(O59=A66,D66,0)+IF(O59=A67,D67,0)+IF(O59=A68,D68,0)+IF(O59=A69,D69,0)+IF(O59=A70,D70,0)+IF(O59=A71,D71,0)</f>
        <v>0</v>
      </c>
      <c r="S59" s="1">
        <f>[2]DB!BG59</f>
        <v>0</v>
      </c>
      <c r="T59" s="1">
        <f>IF(O59=A52,F52,0)+IF(O59=A53,F53,0)+IF(O59=A54,F54,0)+IF(O59=A55,F55,0)+IF(O59=A56,F56,0)+IF(O59=A57,F57,0)+IF(O59=A58,F58,0)+IF(O59=A59,F59,0)+IF(O59=A60,F60,0)+IF(O59=A61,F61,0)+IF(O59=A62,F62,0)+IF(O59=A63,F63,0)+IF(O59=A64,F64,0)+IF(O59=A65,F65,0)+IF(O59=A66,F66,0)+IF(O59=A67,F67,0)+IF(O59=A68,F68,0)+IF(O59=A69,F69,0)+IF(O59=A70,F70,0)+IF(O59=A71,F71,0)</f>
        <v>0</v>
      </c>
      <c r="U59" s="1">
        <f>IF(O59=A52,G52,0)+IF(O59=A53,G53,0)+IF(O59=A54,G54,0)+IF(O59=A55,G55,0)+IF(O59=A56,G56,0)+IF(O59=A57,G57,0)+IF(O59=A58,G58,0)+IF(O59=A59,G59,0)+IF(O59=A60,G60,0)+IF(O59=A61,G61,0)+IF(O59=A62,G62,0)+IF(O59=A63,G63,0)+IF(O59=A64,G64,0)+IF(O59=A65,G65,0)+IF(O59=A66,G66,0)+IF(O59=A67,G67,0)+IF(O59=A68,G68,0)+IF(O59=A69,G69,0)+IF(O59=A70,G70,0)+IF(O59=A71,G71,0)</f>
        <v>0</v>
      </c>
      <c r="V59" s="1">
        <f>IF(O59=A52,H52,0)+IF(O59=A53,H53,0)+IF(O59=A54,H54,0)+IF(O59=A55,H55,0)+IF(O59=A56,H56,0)+IF(O59=A57,H57,0)+IF(O59=A58,H58,0)+IF(O59=A59,H59,0)+IF(O59=A60,H60,0)+IF(O59=A61,H61,0)+IF(O59=A62,H62,0)+IF(O59=A63,H63,0)+IF(O59=A64,H64,0)+IF(O59=A65,H65,0)+IF(O59=A66,H66,0)+IF(O59=A67,H67,0)+IF(O59=A68,H68,0)+IF(O59=A69,H69,0)+IF(O59=A70,H70,0)+IF(O59=A71,H71,0)</f>
        <v>0</v>
      </c>
      <c r="W59" s="1">
        <f t="shared" si="12"/>
        <v>0</v>
      </c>
      <c r="X59" s="1">
        <f>IF(O59=A52,J52,0)+IF(O59=A53,J53,0)+IF(O59=A54,J54,0)+IF(O59=A55,J55,0)+IF(O59=A56,J56,0)+IF(O59=A57,J57,0)+IF(O59=A58,J58,0)+IF(O59=A59,J59,0)+IF(O59=A60,J60,0)+IF(O59=A61,J61,0)+IF(O59=A62,J62,0)+IF(O59=A63,J63,0)+IF(O59=A64,J64,0)+IF(O59=A65,J65,0)+IF(O59=A66,J66,0)+IF(O59=A67,J67,0)+IF(O59=A68,J68,0)+IF(O59=A69,J69,0)+IF(O59=A70,J70,0)+IF(O59=A71,J71,0)</f>
        <v>0</v>
      </c>
      <c r="Y59" s="1">
        <f>IF(O59=A52,K52,0)+IF(O59=A53,K53,0)+IF(O59=A54,K54,0)+IF(O59=A55,K55,0)+IF(O59=A56,K56,0)+IF(O59=A57,K57,0)+IF(O59=A58,K58,0)+IF(O59=A59,K59,0)+IF(O59=A60,K60,0)+IF(O59=A61,K61,0)+IF(O59=A62,K62,0)+IF(O59=A63,K63,0)+IF(O59=A64,K64,0)+IF(O59=A65,K65,0)+IF(O59=A66,K66,0)+IF(O59=A67,K67,0)+IF(O59=A68,K68,0)+IF(O59=A69,K69,0)+IF(O59=A70,K70,0)+IF(O59=A71,K71,0)</f>
        <v>0</v>
      </c>
      <c r="Z59" s="1">
        <f t="shared" si="13"/>
        <v>0</v>
      </c>
      <c r="AA59" s="1">
        <f>[2]DB!BJ59</f>
        <v>67</v>
      </c>
      <c r="AB59" s="1">
        <f>RANK(AA59,AA52:AA71,0)</f>
        <v>9</v>
      </c>
      <c r="AC59" s="1" t="str">
        <f>'3. Division'!T23</f>
        <v/>
      </c>
      <c r="AD59" s="1" t="e">
        <f t="shared" si="32"/>
        <v>#VALUE!</v>
      </c>
      <c r="AE59" s="1" t="e">
        <f>RANK(AD59,AD52:AD71,0)</f>
        <v>#VALUE!</v>
      </c>
      <c r="AF59" s="1">
        <f>[2]DB!BK59</f>
        <v>25</v>
      </c>
      <c r="AG59" s="1">
        <f>RANK(AF59,AF52:AF71,0)</f>
        <v>10</v>
      </c>
      <c r="AH59" s="1" t="str">
        <f>'3. Division'!T29</f>
        <v/>
      </c>
      <c r="AI59" s="1" t="e">
        <f t="shared" si="33"/>
        <v>#VALUE!</v>
      </c>
      <c r="AJ59" s="1" t="e">
        <f>RANK(AI59,AI52:AI71,0)</f>
        <v>#VALUE!</v>
      </c>
      <c r="AK59" s="1">
        <f>[2]DB!BL59</f>
        <v>95</v>
      </c>
      <c r="AL59" s="1">
        <f>RANK(AK59,AK52:AK71,0)</f>
        <v>3</v>
      </c>
      <c r="AM59" s="1" t="str">
        <f>'3. Division'!T35</f>
        <v/>
      </c>
      <c r="AN59" s="1" t="e">
        <f t="shared" si="34"/>
        <v>#VALUE!</v>
      </c>
      <c r="AO59" s="1" t="e">
        <f>RANK(AN59,AN52:AN71,0)</f>
        <v>#VALUE!</v>
      </c>
      <c r="AP59" s="1">
        <f t="shared" si="35"/>
        <v>22</v>
      </c>
      <c r="AQ59" s="1" t="e">
        <f t="shared" si="36"/>
        <v>#VALUE!</v>
      </c>
      <c r="AR59" s="1">
        <f>[2]DB!BA59</f>
        <v>8</v>
      </c>
      <c r="AS59" s="1" t="e">
        <f>RANK(AQ59,AQ52:AQ71,1)+AT59</f>
        <v>#VALUE!</v>
      </c>
      <c r="AT59" s="1" t="e">
        <f>IF(AQ59=AQ52,IF(AD59=AD52,IF(AI59=AI52,IF(AN59=AN52,0,IF(AN59&lt;AN52,1,0)),IF(AI59&lt;AI52,1,0)),IF(AD59&lt;AD52,1,0)),0)+IF(AQ59=AQ53,IF(AD59=AD53,IF(AI59=AI53,IF(AN59=AN53,0,IF(AN59&lt;AN53,1,0)),IF(AI59&lt;AI53,1,0)),IF(AD59&lt;AD53,1,0)),0)+IF(AQ59=AQ54,IF(AD59=AD54,IF(AI59=AI54,IF(AN59=AN54,0,IF(AN59&lt;AN54,1,0)),IF(AI59&lt;AI54,1,0)),IF(AD59&lt;AD54,1,0)),0)+IF(AQ59=AQ55,IF(AD59=AD55,IF(AI59=AI55,IF(AN59=AN55,0,IF(AN59&lt;AN55,1,0)),IF(AI59&lt;AI55,1,0)),IF(AD59&lt;AD55,1,0)),0)+IF(AQ59=AQ56,IF(AD59=AD56,IF(AI59=AI56,IF(AN59=AN56,0,IF(AN59&lt;AN56,1,0)),IF(AI59&lt;AI56,1,0)),IF(AD59&lt;AD56,1,0)),0)+IF(AQ59=AQ57,IF(AD59=AD57,IF(AI59=AI57,IF(AN59=AN57,0,IF(AN59&lt;AN57,1,0)),IF(AI59&lt;AI57,1,0)),IF(AD59&lt;AD57,1,0)),0)+IF(AQ59=AQ58,IF(AD59=AD58,IF(AI59=AI58,IF(AN59=AN58,0,IF(AN59&lt;AN58,1,0)),IF(AI59&lt;AI58,1,0)),IF(AD59&lt;AD58,1,0)),0)+AU59+AV59</f>
        <v>#VALUE!</v>
      </c>
      <c r="AU59" s="1" t="e">
        <f>IF(AQ59=AQ59,IF(AD59=AD59,IF(AI59=AI59,IF(AN59=AN59,0,IF(AN59&lt;AN59,1,0)),IF(AI59&lt;AI59,1,0)),IF(AD59&lt;AD59,1,0)),0)+IF(AQ59=AQ60,IF(AD59=AD60,IF(AI59=AI60,IF(AN59=AN60,0,IF(AN59&lt;AN60,1,0)),IF(AI59&lt;AI60,1,0)),IF(AD59&lt;AD60,1,0)),0)+IF(AQ59=AQ61,IF(AD59=AD61,IF(AI59=AI61,IF(AN59=AN61,0,IF(AN59&lt;AN61,1,0)),IF(AI59&lt;AI61,1,0)),IF(AD59&lt;AD61,1,0)),0)+IF(AQ59=AQ62,IF(AD59=AD62,IF(AI59=AI62,IF(AN59=AN62,0,IF(AN59&lt;AN62,1,0)),IF(AI59&lt;AI62,1,0)),IF(AD59&lt;AD62,1,0)),0)+IF(AQ59=AQ63,IF(AD59=AD63,IF(AI59=AI63,IF(AN59=AN63,0,IF(AN59&lt;AN63,1,0)),IF(AI59&lt;AI63,1,0)),IF(AD59&lt;AD63,1,0)),0)+IF(AQ59=AQ64,IF(AD59=AD64,IF(AI59=AI64,IF(AN59=AN64,0,IF(AN59&lt;AN64,1,0)),IF(AI59&lt;AI64,1,0)),IF(AD59&lt;AD64,1,0)),0)+IF(AQ59=AQ65,IF(AD59=AD65,IF(AI59=AI65,IF(AN59=AN65,0,IF(AN59&lt;AN65,1,0)),IF(AI59&lt;AI65,1,0)),IF(AD59&lt;AD65,1,0)),0)</f>
        <v>#VALUE!</v>
      </c>
      <c r="AV59" s="1" t="e">
        <f>IF(AQ59=AQ66,IF(AD59=AD66,IF(AI59=AI66,IF(AN59=AN66,0,IF(AN59&lt;AN66,1,0)),IF(AI59&lt;AI66,1,0)),IF(AD59&lt;AD66,1,0)),0)+IF(AQ59=AQ67,IF(AD59=AD67,IF(AI59=AI67,IF(AN59=AN67,0,IF(AN59&lt;AN67,1,0)),IF(AI59&lt;AI67,1,0)),IF(AD59&lt;AD67,1,0)),0)+IF(AQ59=AQ68,IF(AD59=AD68,IF(AI59=AI68,IF(AN59=AN68,0,IF(AN59&lt;AN68,1,0)),IF(AI59&lt;AI68,1,0)),IF(AD59&lt;AD68,1,0)),0)+IF(AQ59=AQ69,IF(AD59=AD69,IF(AI59=AI69,IF(AN59=AN69,0,IF(AN59&lt;AN69,1,0)),IF(AI59&lt;AI69,1,0)),IF(AD59&lt;AD69,1,0)),0)+IF(AQ59=AQ70,IF(AD59=AD70,IF(AI59=AI70,IF(AN59=AN70,0,IF(AN59&lt;AN70,1,0)),IF(AI59&lt;AI70,1,0)),IF(AD59&lt;AD70,1,0)),0)+IF(AQ59=AQ71,IF(AD59=AD71,IF(AI59=AI71,IF(AN59=AN71,0,IF(AN59&lt;AN71,1,0)),IF(AI59&lt;AI71,1,0)),IF(AD59&lt;AD71,1,0)),0)</f>
        <v>#VALUE!</v>
      </c>
      <c r="AW59" s="1" t="e">
        <f>IF(AND(AS59=AS52,P59&gt;P52),1,0)+IF(AND(AS59=AS53,P59&gt;P53),1,0)+IF(AND(AS59=AS54,P59&gt;P54),1,0)+IF(AND(AS59=AS55,P59&gt;P55),1,0)+IF(AND(AS59=AS56,P59&gt;P56),1,0)+IF(AND(AS59=AS57,P59&gt;P57),1,0)+IF(AND(AS59=AS58,P59&gt;P58),1,0)+IF(AND(AS59=AS59,P59&gt;P59),1,0)+IF(AND(AS59=AS60,P59&gt;P60),1,0)+IF(AND(AS59=AS61,P59&gt;P61),1,0)+IF(AND(AS59=AS62,P59&gt;P62),1,0)+IF(AND(AS59=AS63,P59&gt;P63),1,0)+IF(AND(AS59=AS64,P59&gt;P64),1,0)+IF(AND(AS59=AS65,P59&gt;P65),1,0)+IF(AND(AS59=AS66,P59&gt;P66),1,0)+IF(AND(AS59=AS67,P59&gt;P67),1,0)+IF(AND(AS59=AS68,P59&gt;P68),1,0)+IF(AND(AS59=AS69,P59&gt;P69),1,0)+IF(AND(AS59=AS70,P59&gt;P70),1,0)+IF(AND(AS59=AS71,P59&gt;P71),1,0)+AS59</f>
        <v>#VALUE!</v>
      </c>
      <c r="AX59" s="1" t="e">
        <f t="shared" si="16"/>
        <v>#VALUE!</v>
      </c>
      <c r="AY59" s="1" t="e">
        <f>IF(OR(R59=1,T59=1),0,IF(RANK(AX59,AX10:AX71,0)=1,10,IF(RANK(AX59,AX10:AX71,0)=2,5,IF(RANK(AX59,AX10:AX71,0)=3,4,IF(RANK(AX59,AX10:AX71,0)=4,3,IF(RANK(AX59,AX10:AX71,0)=5,2,0))))))</f>
        <v>#VALUE!</v>
      </c>
      <c r="AZ59" s="100" t="e">
        <f>IF(AW52=8,AR52,0)+IF(AW53=8,AR53,0)+IF(AW54=8,AR54,0)+IF(AW55=8,AR55,0)+IF(AW56=8,AR56,0)+IF(AW57=8,AR57,0)+IF(AW58=8,AR58,0)+IF(AW59=8,AR59,0)+IF(AW60=8,AR60,0)+IF(AW61=8,AR61,0)+IF(AW62=8,AR62,0)+IF(AW63=8,AR63,0)+IF(AW64=8,AR64,0)+IF(AW65=8,AR65,0)+IF(AW66=8,AR66,0)+IF(AW67=8,AR67,0)+IF(AW68=8,AR68,0)+IF(AW69=8,AR69,0)+IF(AW70=8,AR70,0)+IF(AW71=8,AR71,0)</f>
        <v>#VALUE!</v>
      </c>
      <c r="BA59" s="98" t="e">
        <f>IF(AW52=8,AS52,0)+IF(AW53=8,AS53,0)+IF(AW54=8,AS54,0)+IF(AW55=8,AS55,0)+IF(AW56=8,AS56,0)+IF(AW57=8,AS57,0)+IF(AW58=8,AS58,0)+IF(AW59=8,AS59,0)+IF(AW60=8,AS60,0)+IF(AW61=8,AS61,0)+IF(AW62=8,AS62,0)+IF(AW63=8,AS63,0)+IF(AW64=8,AS64,0)+IF(AW65=8,AS65,0)+IF(AW66=8,AS66,0)+IF(AW67=8,AS67,0)+IF(AW68=8,AS68,0)+IF(AW69=8,AS69,0)+IF(AW70=8,AS70,0)+IF(AW71=8,AS71,0)</f>
        <v>#VALUE!</v>
      </c>
      <c r="BB59" s="98" t="e">
        <f>IF(AW52=8,O52,IF(AW53=8,O53,IF(AW54=8,O54,IF(AW55=8,O55,IF(AW56=8,O56,IF(AW57=8,O57,IF(AW58=8,O58,BC59)))))))</f>
        <v>#VALUE!</v>
      </c>
      <c r="BC59" s="98" t="e">
        <f>IF(AW59=8,O59,IF(AW60=8,O60,IF(AW61=8,O61,IF(AW62=8,O62,IF(AW63=8,O63,IF(AW64=8,O64,IF(AW65=8,O65,BD59)))))))</f>
        <v>#VALUE!</v>
      </c>
      <c r="BD59" s="98" t="e">
        <f>IF(AW66=8,O66,IF(AW67=8,O67,IF(AW68=8,O68,IF(AW69=8,O69,IF(AW70=8,O70,IF(AW71=8,O71,""))))))</f>
        <v>#VALUE!</v>
      </c>
      <c r="BE59" s="98" t="e">
        <f>IF(AW52=8,P52,0)+IF(AW53=8,P53,0)+IF(AW54=8,P54,0)+IF(AW55=8,P55,0)+IF(AW56=8,P56,0)+IF(AW57=8,P57,0)+IF(AW58=8,P58,0)+IF(AW59=8,P59,0)+IF(AW60=8,P60,0)+IF(AW61=8,P61,0)+IF(AW62=8,P62,0)+IF(AW63=8,P63,0)+IF(AW64=8,P64,0)+IF(AW65=8,P65,0)+IF(AW66=8,P66,0)+IF(AW67=8,P67,0)+IF(AW68=8,P68,0)+IF(AW69=8,P69,0)+IF(AW70=8,P70,0)+IF(AW71=8,P71,0)</f>
        <v>#VALUE!</v>
      </c>
      <c r="BF59" s="98" t="e">
        <f>IF(AW52=8,R52,0)+IF(AW53=8,R53,0)+IF(AW54=8,R54,0)+IF(AW55=8,R55,0)+IF(AW56=8,R56,0)+IF(AW57=8,R57,0)+IF(AW58=8,R58,0)+IF(AW59=8,R59,0)+IF(AW60=8,R60,0)+IF(AW61=8,R61,0)+IF(AW62=8,R62,0)+IF(AW63=8,R63,0)+IF(AW64=8,R64,0)+IF(AW65=8,R65,0)+IF(AW66=8,R66,0)+IF(AW67=8,R67,0)+IF(AW68=8,R68,0)+IF(AW69=8,R69,0)+IF(AW70=8,R70,0)+IF(AW71=8,R71,0)</f>
        <v>#VALUE!</v>
      </c>
      <c r="BG59" s="98" t="e">
        <f>IF(AW52=8,T52,0)+IF(AW53=8,T53,0)+IF(AW54=8,T54,0)+IF(AW55=8,T55,0)+IF(AW56=8,T56,0)+IF(AW57=8,T57,0)+IF(AW58=8,T58,0)+IF(AW59=8,T59,0)+IF(AW60=8,T60,0)+IF(AW61=8,T61,0)+IF(AW62=8,T62,0)+IF(AW63=8,T63,0)+IF(AW64=8,T64,0)+IF(AW65=8,T65,0)+IF(AW66=8,T66,0)+IF(AW67=8,T67,0)+IF(AW68=8,T68,0)+IF(AW69=8,T69,0)+IF(AW70=8,T70,0)+IF(AW71=8,T71,0)</f>
        <v>#VALUE!</v>
      </c>
      <c r="BH59" s="98" t="e">
        <f>IF(AW52=8,W52,0)+IF(AW53=8,W53,0)+IF(AW54=8,W54,0)+IF(AW55=8,W55,0)+IF(AW56=8,W56,0)+IF(AW57=8,W57,0)+IF(AW58=8,W58,0)+IF(AW59=8,W59,0)+IF(AW60=8,W60,0)+IF(AW61=8,W61,0)+IF(AW62=8,W62,0)+IF(AW63=8,W63,0)+IF(AW64=8,W64,0)+IF(AW65=8,W65,0)+IF(AW66=8,W66,0)+IF(AW67=8,W67,0)+IF(AW68=8,W68,0)+IF(AW69=8,W69,0)+IF(AW70=8,W70,0)+IF(AW71=8,W71,0)</f>
        <v>#VALUE!</v>
      </c>
      <c r="BI59" s="98" t="e">
        <f>IF(AW52=8,Z52,0)+IF(AW53=8,Z53,0)+IF(AW54=8,Z54,0)+IF(AW55=8,Z55,0)+IF(AW56=8,Z56,0)+IF(AW57=8,Z57,0)+IF(AW58=8,Z58,0)+IF(AW59=8,Z59,0)+IF(AW60=8,Z60,0)+IF(AW61=8,Z61,0)+IF(AW62=8,Z62,0)+IF(AW63=8,Z63,0)+IF(AW64=8,Z64,0)+IF(AW65=8,Z65,0)+IF(AW66=8,Z66,0)+IF(AW67=8,Z67,0)+IF(AW68=8,Z68,0)+IF(AW69=8,Z69,0)+IF(AW70=8,Z70,0)+IF(AW71=8,Z71,0)</f>
        <v>#VALUE!</v>
      </c>
      <c r="BJ59" s="98" t="e">
        <f>IF(AW52=8,AD52,0)+IF(AW53=8,AD53,0)+IF(AW54=8,AD54,0)+IF(AW55=8,AD55,0)+IF(AW56=8,AD56,0)+IF(AW57=8,AD57,0)+IF(AW58=8,AD58,0)+IF(AW59=8,AD59,0)+IF(AW60=8,AD60,0)+IF(AW61=8,AD61,0)+IF(AW62=8,AD62,0)+IF(AW63=8,AD63,0)+IF(AW64=8,AD64,0)+IF(AW65=8,AD65,0)+IF(AW66=8,AD66,0)+IF(AW67=8,AD67,0)+IF(AW68=8,AD68,0)+IF(AW69=8,AD69,0)+IF(AW70=8,AD70,0)+IF(AW71=8,AD71,0)</f>
        <v>#VALUE!</v>
      </c>
      <c r="BK59" s="98" t="e">
        <f>IF(AW52=8,AI52,0)+IF(AW53=8,AI53,0)+IF(AW54=8,AI54,0)+IF(AW55=8,AI55,0)+IF(AW56=8,AI56,0)+IF(AW57=8,AI57,0)+IF(AW58=8,AI58,0)+IF(AW59=8,AI59,0)+IF(AW60=8,AI60,0)+IF(AW61=8,AI61,0)+IF(AW62=8,AI62,0)+IF(AW63=8,AI63,0)+IF(AW64=8,AI64,0)+IF(AW65=8,AI65,0)+IF(AW66=8,AI66,0)+IF(AW67=8,AI67,0)+IF(AW68=8,AI68,0)+IF(AW69=8,AI69,0)+IF(AW70=8,AI70,0)+IF(AW71=8,AI71,0)</f>
        <v>#VALUE!</v>
      </c>
      <c r="BL59" s="99" t="e">
        <f>IF(AW52=8,AN52,0)+IF(AW53=8,AN53,0)+IF(AW54=8,AN54,0)+IF(AW55=8,AN55,0)+IF(AW56=8,AN56,0)+IF(AW57=8,AN57,0)+IF(AW58=8,AN58,0)+IF(AW59=8,AN59,0)+IF(AW60=8,AN60,0)+IF(AW61=8,AN61,0)+IF(AW62=8,AN62,0)+IF(AW63=8,AN63,0)+IF(AW64=8,AN64,0)+IF(AW65=8,AN65,0)+IF(AW66=8,AN66,0)+IF(AW67=8,AN67,0)+IF(AW68=8,AN68,0)+IF(AW69=8,AN69,0)+IF(AW70=8,AN70,0)+IF(AW71=8,AN71,0)</f>
        <v>#VALUE!</v>
      </c>
      <c r="BM59" s="98" t="str">
        <f>[2]DB!CX59</f>
        <v>Idskov</v>
      </c>
      <c r="BN59" s="98">
        <f>IF(BM59=O10,P10,0)+IF(BM59=O11,P11,0)+IF(BM59=O12,P12,0)+IF(BM59=O13,P13,0)+IF(BM59=O14,P14,0)+IF(BM59=O15,P15,0)+IF(BM59=O16,P16,0)+IF(BM59=O17,P17,0)+IF(BM59=O18,P18,0)+IF(BM59=O19,P19,0)+IF(BM59=O20,P20,0)+IF(BM59=O21,P21,0)+IF(BM59=O22,P22,0)+IF(BM59=O23,P23,0)+IF(BM59=O24,P24,0)+IF(BM59=O25,P25,0)+IF(BM59=O26,P26,0)+IF(BM59=O27,P27,0)+IF(BM59=O28,P28,0)+IF(BM59=O29,P29,0)+IF(BM59=O31,P31,0)+IF(BM59=O32,P32,0)+IF(BM59=O33,P33,0)+IF(BM59=O34,P34,0)+IF(BM59=O35,P35,0)+IF(BM59=O36,P36,0)+IF(BM59=O37,P37,0)+IF(BM59=O38,P38,0)+IF(BM59=O39,P39,0)+IF(BM59=O40,P40,0)+BO59</f>
        <v>25</v>
      </c>
      <c r="BO59" s="98">
        <f>IF(BM59=O41,P41,0)+IF(BM59=O42,P42,0)+IF(BM59=O43,P43,0)+IF(BM59=O44,P44,0)+IF(BM59=O45,P45,0)+IF(BM59=O46,P46,0)+IF(BM59=O47,P47,0)+IF(BM59=O48,P48,0)+IF(BM59=O49,P49,0)+IF(BM59=O50,P50,0)+IF(BM59=O52,P52,0)+IF(BM59=O53,P53,0)+IF(BM59=O54,P54,0)+IF(BM59=O55,P55,0)+IF(BM59=O56,P56,0)+IF(BM59=O57,P57,0)+IF(BM59=O58,P58,0)+IF(BM59=O59,P59,0)+IF(BM59=O60,P60,0)+IF(BM59=O61,P61,0)+IF(BM59=O62,P62,0)+IF(BM59=O63,P63,0)+IF(BM59=O64,P64,0)+IF(BM59=O65,P65,0)+IF(BM59=O66,P66,0)+IF(BM59=O67,P67,0)+IF(BM59=O68,P68,0)+IF(BM59=O69,P69,0)+IF(BM59=O70,P70,0)+IF(BM59=O71,P71,0)</f>
        <v>0</v>
      </c>
      <c r="BP59" s="98">
        <f>[2]DB!DF59</f>
        <v>0</v>
      </c>
      <c r="BQ59" s="98">
        <f>IF(BM59=O10,R10,0)+IF(BM59=O11,R11,0)+IF(BM59=O12,R12,0)+IF(BM59=O13,R13,0)+IF(BM59=O14,R14,0)+IF(BM59=O15,R15,0)+IF(BM59=O16,R16,0)+IF(BM59=O17,R17,0)+IF(BM59=O18,R18,0)+IF(BM59=O19,R19,0)+IF(BM59=O20,R20,0)+IF(BM59=O21,R21,0)+IF(BM59=O22,R22,0)+IF(BM59=O23,R23,0)+IF(BM59=O24,R24,0)+IF(BM59=O25,R25,0)+IF(BM59=O26,R26,0)+IF(BM59=O27,R27,0)+IF(BM59=O28,R28,0)+IF(BM59=O29,R29,0)+IF(BM59=O31,R31,0)+IF(BM59=O32,R32,0)+IF(BM59=O33,R33,0)+IF(BM59=O34,R34,0)+IF(BM59=O35,R35,0)+IF(BM59=O36,R36,0)+IF(BM59=O37,R37,0)+IF(BM59=O38,R38,0)+IF(BM59=O39,R39,0)+IF(BM59=O40,R40,0)+BR59</f>
        <v>0</v>
      </c>
      <c r="BR59" s="98">
        <f>IF(BM59=O41,R41,0)+IF(BM59=O42,R42,0)+IF(BM59=O43,R43,0)+IF(BM59=O44,R44,0)+IF(BM59=O45,R45,0)+IF(BM59=O46,R46,0)+IF(BM59=O47,R47,0)+IF(BM59=O48,R48,0)+IF(BM59=O49,R49,0)+IF(BM59=O50,R50,0)+IF(BM59=O52,R52,0)+IF(BM59=O53,R53,0)+IF(BM59=O54,R54,0)+IF(BM59=O55,R55,0)+IF(BM59=O56,R56,0)+IF(BM59=O57,R57,0)+IF(BM59=O58,R58,0)+IF(BM59=O59,R59,0)+IF(BM59=O60,R60,0)+IF(BM59=O61,R61,0)+IF(BM59=O62,R62,0)+IF(BM59=O63,R63,0)+IF(BM59=O64,R64,0)+IF(BM59=O65,R65,0)+IF(BM59=O66,R66,0)+IF(BM59=O67,R67,0)+IF(BM59=O68,R68,0)+IF(BM59=O69,R69,0)+IF(BM59=O70,R70,0)+IF(BM59=O71,R71,0)</f>
        <v>0</v>
      </c>
      <c r="BS59" s="98">
        <v>0</v>
      </c>
      <c r="BT59" s="98">
        <f>IF(BM59=O10,T10,0)+IF(BM59=O11,T11,0)+IF(BM59=O12,T12,0)+IF(BM59=O13,T13,0)+IF(BM59=O14,T14,0)+IF(BM59=O15,T15,0)+IF(BM59=O16,T16,0)+IF(BM59=O17,T17,0)+IF(BM59=O18,T18,0)+IF(BM59=O19,T19,0)+IF(BM59=O20,T20,0)+IF(BM59=O21,T21,0)+IF(BM59=O22,T22,0)+IF(BM59=O23,T23,0)+IF(BM59=O24,T24,0)+IF(BM59=O25,T25,0)+IF(BM59=O26,T26,0)+IF(BM59=O27,T27,0)+IF(BM59=O28,T28,0)+IF(BM59=O29,T29,0)+IF(BM59=O31,T31,0)+IF(BM59=O32,T32,0)+IF(BM59=O33,T33,0)+IF(BM59=O34,T34,0)+IF(BM59=O35,T35,0)+IF(BM59=O36,T36,0)+IF(BM59=O37,T37,0)+IF(BM59=O38,T38,0)+IF(BM59=O39,T39,0)+IF(BM59=O40,T40,0)+BU59</f>
        <v>0</v>
      </c>
      <c r="BU59" s="98">
        <f>IF(BM59=O41,T41,0)+IF(BM59=O42,T42,0)+IF(BM59=O43,T43,0)+IF(BM59=O44,T44,0)+IF(BM59=O45,T45,0)+IF(BM59=O46,T46,0)+IF(BM59=O47,T47,0)+IF(BM59=O48,T48,0)+IF(BM59=O49,T49,0)+IF(BM59=O50,T50,0)+IF(BM59=O52,T52,0)+IF(BM59=O53,T53,0)+IF(BM59=O54,T54,0)+IF(BM59=O55,T55,0)+IF(BM59=O56,T56,0)+IF(BM59=O57,T57,0)+IF(BM59=O58,T58,0)+IF(BM59=O59,T59,0)+IF(BM59=O60,T60,0)+IF(BM59=O61,T61,0)+IF(BM59=O62,T62,0)+IF(BM59=O63,T63,0)+IF(BM59=O64,T64,0)+IF(BM59=O65,T65,0)+IF(BM59=O66,T66,0)+IF(BM59=O67,T67,0)+IF(BM59=O68,T68,0)+IF(BM59=O69,T69,0)+IF(BM59=O70,T70,0)+IF(BM59=O71,T71,0)</f>
        <v>0</v>
      </c>
      <c r="BV59" s="98">
        <f>[2]DB!DJ59</f>
        <v>2</v>
      </c>
      <c r="BW59" s="98" t="e">
        <f>IF(AND(BQ59=0,BT59=0),IF(BM59=O10,AY10,0)+IF(BM59=O11,AY11,0)+IF(BM59=O12,AY12,0)+IF(BM59=O13,AY13,0)+IF(BM59=O14,AY14,0)+IF(BM59=O15,AY15,0)+IF(BM59=O16,AY16,0)+IF(BM59=O17,AY17,0)+IF(BM59=O18,AY18,0)+IF(BM59=O19,AY19,0)+IF(BM59=O20,AY20,0)+IF(BM59=O21,AY21,0)+IF(BM59=O22,AY22,0)+IF(BM59=O23,AY23,0)+IF(BM59=O24,AY24,0)+IF(BM59=O25,AY25,0)+IF(BM59=O26,AY26,0)+IF(BM59=O27,AY27,0)+IF(BM59=O28,AY28,0)+IF(BM59=O29,AY29,0)+IF(BM59=O31,AY31,0)+IF(BM59=O32,AY32,0)+IF(BM59=O33,AY33,0)+IF(BM59=O34,AY34,0)+IF(BM59=O35,AY35,0)+IF(BM59=O36,AY36,0)+IF(BM59=O37,AY37,0)+IF(BM59=O38,AY38,0)+IF(BM59=O39,AY39,0)+IF(BM59=O40,AY40,0)+BX59,0)</f>
        <v>#VALUE!</v>
      </c>
      <c r="BX59" s="98">
        <f>IF(BM59=O41,AY41,0)+IF(BM59=O42,AY42,0)+IF(BM59=O43,AY43,0)+IF(BM59=O44,AY44,0)+IF(BM59=O45,AY45,0)+IF(BM59=O46,AY46,0)+IF(BM59=O47,AY47,0)+IF(BM59=O48,AY48,0)+IF(BM59=O49,AY49,0)+IF(BM59=O50,AY50,0)+IF(BM59=O52,AY52,0)+IF(BM59=O53,AY53,0)+IF(BM59=O54,AY54,0)+IF(BM59=O55,AY55,0)+IF(BM59=O56,AY56,0)+IF(BM59=O57,AY57,0)+IF(BM59=O58,AY58,0)+IF(BM59=O59,AY59,0)+IF(BM59=O60,AY60,0)+IF(BM59=O61,AY61,0)+IF(BM59=O62,AY62,0)+IF(BM59=O63,AY63,0)+IF(BM59=O64,AY64,0)+IF(BM59=O65,AY65,0)+IF(BM59=O66,AY66,0)+IF(BM59=O67,AY67,0)+IF(BM59=O68,AY68,0)+IF(BM59=O69,AY69,0)+IF(BM59=O70,AY70,0)+IF(BM59=O71,AY71,0)</f>
        <v>0</v>
      </c>
      <c r="BY59" s="98">
        <f>[2]DB!DL59</f>
        <v>0</v>
      </c>
      <c r="BZ59" s="98" t="e">
        <f t="shared" si="25"/>
        <v>#VALUE!</v>
      </c>
      <c r="CA59" s="98">
        <f>[2]DB!DN59</f>
        <v>0</v>
      </c>
      <c r="CB59" s="98" t="e">
        <f t="shared" si="26"/>
        <v>#VALUE!</v>
      </c>
      <c r="CC59" s="98">
        <f>[2]DB!DP59</f>
        <v>0</v>
      </c>
      <c r="CD59" s="98" t="e">
        <f t="shared" si="27"/>
        <v>#VALUE!</v>
      </c>
      <c r="CE59" s="98">
        <f>[2]DB!DR59</f>
        <v>0</v>
      </c>
      <c r="CF59" s="98" t="e">
        <f t="shared" si="28"/>
        <v>#VALUE!</v>
      </c>
      <c r="CG59" s="98">
        <f>[2]DB!DT59</f>
        <v>1</v>
      </c>
      <c r="CH59" s="98" t="e">
        <f t="shared" si="29"/>
        <v>#VALUE!</v>
      </c>
      <c r="CI59" s="98">
        <f>[2]DB!DV59</f>
        <v>2</v>
      </c>
      <c r="CJ59" s="98" t="e">
        <f t="shared" si="17"/>
        <v>#VALUE!</v>
      </c>
      <c r="CK59" s="98" t="e">
        <f t="shared" si="18"/>
        <v>#VALUE!</v>
      </c>
      <c r="CL59" s="98" t="e">
        <f>RANK(CJ59,CJ10:CJ69,0)</f>
        <v>#VALUE!</v>
      </c>
      <c r="CM59" s="98" t="e">
        <f>IF(AND(CL59=CL10,CK59&lt;CK10),1,0)+IF(AND(CL59=CL11,CK59&lt;CK11),1,0)+IF(AND(CL59=CL12,CK59&lt;CK12),1,0)+IF(AND(CL59=CL13,CK59&lt;CK13),1,0)+IF(AND(CL59=CL14,CK59&lt;CK14),1,0)+IF(AND(CL59=CL15,CK59&lt;CK15),1,0)+IF(AND(CL59=CL16,CK59&lt;CK16),1,0)+IF(AND(CL59=CL17,CK59&lt;CK17),1,0)+IF(AND(CL59=CL18,CK59&lt;CK18),1,0)+IF(AND(CL59=CL19,CK59&lt;CK19),1,0)+IF(AND(CL59=CL20,CK59&lt;CK20),1,0)+IF(AND(CL59=CL21,CK59&lt;CK21),1,0)+IF(AND(CL59=CL22,CK59&lt;CK22),1,0)+IF(AND(CL59=CL23,CK59&lt;CK23),1,0)+IF(AND(CL59=CL24,CK59&lt;CK24),1,0)+IF(AND(CL59=CL25,CK59&lt;CK25),1,0)+IF(AND(CL59=CL26,CK59&lt;CK26),1,0)+IF(AND(CL59=CL27,CK59&lt;CK27),1,0)+IF(AND(CL59=CL28,CK59&lt;CK28),1,0)+IF(AND(CL59=CL29,CK59&lt;CK29),1,0)+CN59+CO59</f>
        <v>#VALUE!</v>
      </c>
      <c r="CN59" s="98" t="e">
        <f>IF(AND(CL59=CL30,CK59&lt;CK30),1,0)+IF(AND(CL59=CL31,CK59&lt;CK31),1,0)+IF(AND(CL59=CL32,CK59&lt;CK32),1,0)+IF(AND(CL59=CL33,CK59&lt;CK33),1,0)+IF(AND(CL59=CL34,CK59&lt;CK34),1,0)+IF(AND(CL59=CL35,CK59&lt;CK35),1,0)+IF(AND(CL59=CL36,CK59&lt;CK36),1,0)+IF(AND(CL59=CL37,CK59&lt;CK37),1,0)+IF(AND(CL59=CL38,CK59&lt;CK38),1,0)+IF(AND(CL59=CL39,CK59&lt;CK39),1,0)+IF(AND(CL59=CL40,CK59&lt;CK40),1,0)+IF(AND(CL59=CL41,CK59&lt;CK41),1,0)+IF(AND(CL59=CL42,CK59&lt;CK42),1,0)+IF(AND(CL59=CL43,CK59&lt;CK43),1,0)+IF(AND(CL59=CL44,CK59&lt;CK44),1,0)+IF(AND(CL59=CL45,CK59&lt;CK45),1,0)+IF(AND(CL59=CL46,CK59&lt;CK46),1,0)+IF(AND(CL59=CL47,CK59&lt;CK47),1,0)+IF(AND(CL59=CL48,CK59&lt;CK48),1,0)+IF(AND(CL59=CL49,CK59&lt;CK49),1,0)</f>
        <v>#VALUE!</v>
      </c>
      <c r="CO59" s="98" t="e">
        <f>IF(AND(CL59=CL50,CK59&lt;CK50),1,0)+IF(AND(CL59=CL51,CK59&lt;CK51),1,0)+IF(AND(CL59=CL52,CK59&lt;CK52),1,0)+IF(AND(CL59=CL53,CK59&lt;CK53),1,0)+IF(AND(CL59=CL54,CK59&lt;CK54),1,0)+IF(AND(CL59=CL55,CK59&lt;CK55),1,0)+IF(AND(CL59=CL56,CK59&lt;CK56),1,0)+IF(AND(CL59=CL57,CK59&lt;CK57),1,0)+IF(AND(CL59=CL58,CK59&lt;CK58),1,0)+IF(AND(CL59=CL59,CK59&lt;CK59),1,0)+IF(AND(CL59=CL60,CK59&lt;CK60),1,0)+IF(AND(CL59=CL61,CK59&lt;CK61),1,0)+IF(AND(CL59=CL62,CK59&lt;CK62),1,0)+IF(AND(CL59=CL63,CK59&lt;CK63),1,0)+IF(AND(CL59=CL64,CK59&lt;CK64),1,0)+IF(AND(CL59=CL65,CK59&lt;CK65),1,0)+IF(AND(CL59=CL66,CK59&lt;CK66),1,0)+IF(AND(CL59=CL67,CK59&lt;CK67),1,0)+IF(AND(CL59=CL68,CK59&lt;CK68),1,0)+IF(AND(CL59=CL69,CK59&lt;CK69),1,0)</f>
        <v>#VALUE!</v>
      </c>
      <c r="CP59" s="98">
        <f>[2]DB!CV59</f>
        <v>50</v>
      </c>
      <c r="CQ59" s="98" t="e">
        <f t="shared" si="30"/>
        <v>#VALUE!</v>
      </c>
      <c r="CR59" s="98" t="e">
        <f t="shared" si="19"/>
        <v>#VALUE!</v>
      </c>
      <c r="CS59" s="98" t="e">
        <f>IF(AND(CQ59=CQ10,BN59&gt;BN10),1,0)+IF(AND(CQ59=CQ11,BN59&gt;BN11),1,0)+IF(AND(CQ59=CQ12,BN59&gt;BN12),1,0)+IF(AND(CQ59=CQ13,BN59&gt;BN13),1,0)+IF(AND(CQ59=CQ14,BN59&gt;BN14),1,0)+IF(AND(CQ59=CQ15,BN59&gt;BN15),1,0)+IF(AND(CQ59=CQ16,BN59&gt;BN16),1,0)+IF(AND(CQ59=CQ17,BN59&gt;BN17),1,0)+IF(AND(CQ59=CQ18,BN59&gt;BN18),1,0)+IF(AND(CQ59=CQ19,BN59&gt;BN19),1,0)+IF(AND(CQ59=CQ20,BN59&gt;BN20),1,0)+IF(AND(CQ59=CQ21,BN59&gt;BN21),1,0)+IF(AND(CQ59=CQ22,BN59&gt;BN22),1,0)+IF(AND(CQ59=CQ23,BN59&gt;BN23),1,0)+IF(AND(CQ59=CQ24,BN59&gt;BN24),1,0)+IF(AND(CQ59=CQ25,BN59&gt;BN25),1,0)+IF(AND(CQ59=CQ26,BN59&gt;BN26),1,0)+IF(AND(CQ59=CQ27,BN59&gt;BN27),1,0)+IF(AND(CQ59=CQ28,BN59&gt;BN28),1,0)+IF(AND(CQ59=CQ29,BN59&gt;BN29),1,0)+CT59+CU59</f>
        <v>#VALUE!</v>
      </c>
      <c r="CT59" s="98" t="e">
        <f>IF(AND(CQ59=CQ30,BN59&gt;BN30),1,0)+IF(AND(CQ59=CQ31,BN59&gt;BN31),1,0)+IF(AND(CQ59=CQ32,BN59&gt;BN32),1,0)+IF(AND(CQ59=CQ33,BN59&gt;BN33),1,0)+IF(AND(CQ59=CQ34,BN59&gt;BN34),1,0)+IF(AND(CQ59=CQ35,BN59&gt;BN35),1,0)+IF(AND(CQ59=CQ36,BN59&gt;BN36),1,0)+IF(AND(CQ59=CQ37,BN59&gt;BN37),1,0)+IF(AND(CQ59=CQ38,BN59&gt;BN38),1,0)+IF(AND(CQ59=CQ39,BN59&gt;BN39),1,0)+IF(AND(CQ59=CQ40,BN59&gt;BN40),1,0)+IF(AND(CQ59=CQ41,BN59&gt;BN41),1,0)+IF(AND(CQ59=CQ42,BN59&gt;BN42),1,0)+IF(AND(CQ59=CQ43,BN59&gt;BN43),1,0)+IF(AND(CQ59=CQ44,BN59&gt;BN44),1,0)+IF(AND(CQ59=CQ45,BN59&gt;BN45),1,0)+IF(AND(CQ59=CQ46,BN59&gt;BN46),1,0)+IF(AND(CQ59=CQ47,BN59&gt;BN47),1,0)+IF(AND(CQ59=CQ48,BN59&gt;BN48),1,0)+IF(AND(CQ59=CQ49,BN59&gt;BN49),1,0)</f>
        <v>#VALUE!</v>
      </c>
      <c r="CU59" s="99" t="e">
        <f>IF(AND(CQ59=CQ50,BN59&gt;BN50),1,0)+IF(AND(CQ59=CQ51,BN59&gt;BN51),1,0)+IF(AND(CQ59=CQ52,BN59&gt;BN52),1,0)+IF(AND(CQ59=CQ53,BN59&gt;BN53),1,0)+IF(AND(CQ59=CQ54,BN59&gt;BN54),1,0)+IF(AND(CQ59=CQ55,BN59&gt;BN55),1,0)+IF(AND(CQ59=CQ56,BN59&gt;BN56),1,0)+IF(AND(CQ59=CQ57,BN59&gt;BN57),1,0)+IF(AND(CQ59=CQ58,BN59&gt;BN58),1,0)+IF(AND(CQ59=CQ59,BN59&gt;BN59),1,0)+IF(AND(CQ59=CQ60,BN59&gt;BN60),1,0)+IF(AND(CQ59=CQ61,BN59&gt;BN61),1,0)+IF(AND(CQ59=CQ62,BN59&gt;BN62),1,0)+IF(AND(CQ59=CQ63,BN59&gt;BN63),1,0)+IF(AND(CQ59=CQ64,BN59&gt;BN64),1,0)+IF(AND(CQ59=CQ65,BN59&gt;BN65),1,0)+IF(AND(CQ59=CQ66,BN59&gt;BN66),1,0)+IF(AND(CQ59=CQ67,BN59&gt;BN67),1,0)+IF(AND(CQ59=CQ68,BN59&gt;BN68),1,0)+IF(AND(CQ59=CQ69,BN59&gt;BN69),1,0)</f>
        <v>#VALUE!</v>
      </c>
      <c r="CV59" s="100" t="e">
        <f>IF(CR10=50,CQ10,0)+IF(CR11=50,CQ11,0)+IF(CR12=50,CQ12,0)+IF(CR13=50,CQ13,0)+IF(CR14=50,CQ14,0)+IF(CR15=50,CQ15,0)+IF(CR16=50,CQ16,0)+IF(CR17=50,CQ17,0)+IF(CR18=50,CQ18,0)+IF(CR19=50,CQ19,0)+IF(CR20=50,CQ20,0)+IF(CR21=50,CQ21,0)+IF(CR22=50,CQ22,0)+IF(CR23=50,CQ23,0)+IF(CR24=50,CQ24,0)+IF(CR25=50,CQ25,0)+IF(CR26=50,CQ26,0)+IF(CR27=50,CQ27,0)+IF(CR28=50,CQ28,0)+IF(CR29=50,CQ29,0)+IF(CR30=50,CQ30,0)+IF(CR31=50,CQ31,0)+IF(CR32=50,CQ32,0)+IF(CR33=50,CQ33,0)+IF(CR34=50,CQ34,0)+IF(CR35=50,CQ35,0)+IF(CR36=50,CQ36,0)+IF(CR37=50,CQ37,0)+IF(CR38=50,CQ38,0)+IF(CR39=50,CQ39,0)+CW59</f>
        <v>#VALUE!</v>
      </c>
      <c r="CW59" s="98" t="e">
        <f>IF(CR40=50,CQ40,0)+IF(CR41=50,CQ41,0)+IF(CR42=50,CQ42,0)+IF(CR43=50,CQ43,0)+IF(CR44=50,CQ44,0)+IF(CR45=50,CQ45,0)+IF(CR46=50,CQ46,0)+IF(CR47=50,CQ47,0)+IF(CR48=50,CQ48,0)+IF(CR49=50,CQ49,0)+IF(CR50=50,CQ50,0)+IF(CR51=50,CQ51,0)+IF(CR52=50,CQ52,0)+IF(CR53=50,CQ53,0)+IF(CR54=50,CQ54,0)+IF(CR55=50,CQ55,0)+IF(CR56=50,CQ56,0)+IF(CR57=50,CQ57,0)+IF(CR58=50,CQ58,0)+IF(CR59=50,CQ59,0)+IF(CR60=50,CQ60,0)+IF(CR61=50,CQ61,0)+IF(CR62=50,CQ62,0)+IF(CR63=50,CQ63,0)+IF(CR64=50,CQ64,0)+IF(CR65=50,CQ65,0)+IF(CR66=50,CQ66,0)+IF(CR67=50,CQ67,0)+IF(CR68=50,CQ68,0)+IF(CR69=50,CQ69,0)</f>
        <v>#VALUE!</v>
      </c>
      <c r="CX59" s="98" t="e">
        <f>IF(CR10=50,BM10,IF(CR11=50,BM11,IF(CR12=50,BM12,IF(CR13=50,BM13,IF(CR14=50,BM14,IF(CR15=50,BM15,IF(CR16=50,BM16,IF(CR17=50,BM17,CY59))))))))</f>
        <v>#VALUE!</v>
      </c>
      <c r="CY59" s="98" t="e">
        <f>IF(CR18=50,BM18,IF(CR19=50,BM19,IF(CR20=50,BM20,IF(CR21=50,BM21,IF(CR22=50,BM22,IF(CR23=50,BM23,IF(CR24=50,BM24,IF(CR25=50,BM25,CZ59))))))))</f>
        <v>#VALUE!</v>
      </c>
      <c r="CZ59" s="98" t="e">
        <f>IF(CR26=50,BM26,IF(CR27=50,BM27,IF(CR28=50,BM28,IF(CR29=50,BM29,IF(CR30=50,BM30,IF(CR31=50,BM31,IF(CR32=50,BM32,IF(CR33=50,BM33,DA59))))))))</f>
        <v>#VALUE!</v>
      </c>
      <c r="DA59" s="98" t="e">
        <f>IF(CR34=50,BM34,IF(CR35=50,BM35,IF(CR36=50,BM36,IF(CR37=50,BM37,IF(CR38=50,BM38,IF(CR39=50,BM39,IF(CR40=50,BM40,IF(CR41=50,BM41,DB59))))))))</f>
        <v>#VALUE!</v>
      </c>
      <c r="DB59" s="98" t="e">
        <f>IF(CR42=50,BM42,IF(CR43=50,BM43,IF(CR44=50,BM44,IF(CR45=50,BM45,IF(CR46=50,BM46,IF(CR47=50,BM47,IF(CR48=50,BM48,IF(CR49=50,BM49,DC59))))))))</f>
        <v>#VALUE!</v>
      </c>
      <c r="DC59" s="98" t="e">
        <f>IF(CR50=50,BM50,IF(CR51=50,BM51,IF(CR52=50,BM52,IF(CR53=50,BM53,IF(CR54=50,BM54,IF(CR55=50,BM55,IF(CR56=50,BM56,IF(CR57=50,BM57,DD59))))))))</f>
        <v>#VALUE!</v>
      </c>
      <c r="DD59" s="98" t="e">
        <f>IF(CR58=50,BM58,IF(CR59=50,BM59,IF(CR60=50,BM60,IF(CR61=50,BM61,IF(CR62=50,BM62,IF(CR63=50,BM63,IF(CR64=50,BM64,IF(CR65=50,BM65,DE59))))))))</f>
        <v>#VALUE!</v>
      </c>
      <c r="DE59" s="98" t="e">
        <f>IF(CR66=50,BM66,IF(CR67=50,BM67,IF(CR68=50,BM68,BM69)))</f>
        <v>#VALUE!</v>
      </c>
      <c r="DF59" s="98" t="e">
        <f>IF(CR10=50,BQ10,0)+IF(CR11=50,BQ11,0)+IF(CR12=50,BQ12,0)+IF(CR13=50,BQ13,0)+IF(CR14=50,BQ14,0)+IF(CR15=50,BQ15,0)+IF(CR16=50,BQ16,0)+IF(CR17=50,BQ17,0)+IF(CR18=50,BQ18,0)+IF(CR19=50,BQ19,0)+IF(CR20=50,BQ20,0)+IF(CR21=50,BQ21,0)+IF(CR22=50,BQ22,0)+IF(CR23=50,BQ23,0)+IF(CR24=50,BQ24,0)+IF(CR25=50,BQ25,0)+IF(CR26=50,BQ26,0)+IF(CR27=50,BQ27,0)+IF(CR28=50,BQ28,0)+IF(CR29=50,BQ29,0)+IF(CR30=50,BQ30,0)+IF(CR31=50,BQ31,0)+IF(CR32=50,BQ32,0)+IF(CR33=50,BQ33,0)+IF(CR34=50,BQ34,0)+IF(CR35=50,BQ35,0)+IF(CR36=50,BQ36,0)+IF(CR37=50,BQ37,0)+IF(CR38=50,BQ38,0)+IF(CR39=50,BQ39,0)+DG59</f>
        <v>#VALUE!</v>
      </c>
      <c r="DG59" s="98" t="e">
        <f>IF(CR40=50,BQ40,0)+IF(CR41=50,BQ41,0)+IF(CR42=50,BQ42,0)+IF(CR43=50,BQ43,0)+IF(CR44=50,BQ44,0)+IF(CR45=50,BQ45,0)+IF(CR46=50,BQ46,0)+IF(CR47=50,BQ47,0)+IF(CR48=50,BQ48,0)+IF(CR49=50,BQ49,0)+IF(CR50=50,BQ50,0)+IF(CR51=50,BQ51,0)+IF(CR52=50,BQ52,0)+IF(CR53=50,BQ53,0)+IF(CR54=50,BQ54,0)+IF(CR55=50,BQ55,0)+IF(CR56=50,BQ56,0)+IF(CR57=50,BQ57,0)+IF(CR58=50,BQ58,0)+IF(CR59=50,BQ59,0)+IF(CR60=50,BQ60,0)+IF(CR61=50,BQ61,0)+IF(CR62=50,BQ62,0)+IF(CR63=50,BQ63,0)+IF(CR64=50,BQ64,0)+IF(CR65=50,BQ65,0)+IF(CR66=50,BQ66,0)+IF(CR67=50,BQ67,0)+IF(CR68=50,BQ68,0)+IF(CR69=50,BQ69,0)</f>
        <v>#VALUE!</v>
      </c>
      <c r="DH59" s="98" t="e">
        <f>IF(CR10=50,BT10,0)+IF(CR11=50,BT11,0)+IF(CR12=50,BT12,0)+IF(CR13=50,BT13,0)+IF(CR14=50,BT14,0)+IF(CR15=50,BT15,0)+IF(CR16=50,BT16,0)+IF(CR17=50,BT17,0)+IF(CR18=50,BT18,0)+IF(CR19=50,BT19,0)+IF(CR20=50,BT20,0)+IF(CR21=50,BT21,0)+IF(CR22=50,BT22,0)+IF(CR23=50,BT23,0)+IF(CR24=50,BT24,0)+IF(CR25=50,BT25,0)+IF(CR26=50,BT26,0)+IF(CR27=50,BT27,0)+IF(CR28=50,BT28,0)+IF(CR29=50,BT29,0)+IF(CR30=50,BT30,0)+IF(CR31=50,BT31,0)+IF(CR32=50,BT32,0)+IF(CR33=50,BT33,0)+IF(CR34=50,BT34,0)+IF(CR35=50,BT35,0)+IF(CR36=50,BT36,0)+IF(CR37=50,BT37,0)+IF(CR38=50,BT38,0)+IF(CR39=50,BT39,0)+DI59</f>
        <v>#VALUE!</v>
      </c>
      <c r="DI59" s="98" t="e">
        <f>IF(CR40=50,BT40,0)+IF(CR41=50,BT41,0)+IF(CR42=50,BT42,0)+IF(CR43=50,BT43,0)+IF(CR44=50,BT44,0)+IF(CR45=50,BT45,0)+IF(CR46=50,BT46,0)+IF(CR47=50,BT47,0)+IF(CR48=50,BT48,0)+IF(CR49=50,BT49,0)+IF(CR50=50,BT50,0)+IF(CR51=50,BT51,0)+IF(CR52=50,BT52,0)+IF(CR53=50,BT53,0)+IF(CR54=50,BT54,0)+IF(CR55=50,BT55,0)+IF(CR56=50,BT56,0)+IF(CR57=50,BT57,0)+IF(CR58=50,BT58,0)+IF(CR59=50,BT59,0)+IF(CR60=50,BT60,0)+IF(CR61=50,BT61,0)+IF(CR62=50,BT62,0)+IF(CR63=50,BT63,0)+IF(CR64=50,BT64,0)+IF(CR65=50,BT65,0)+IF(CR66=50,BT66,0)+IF(CR67=50,BT67,0)+IF(CR68=50,BT68,0)+IF(CR69=50,BT69,0)</f>
        <v>#VALUE!</v>
      </c>
      <c r="DJ59" s="98" t="e">
        <f>IF(CR10=50,BW10,0)+IF(CR11=50,BW11,0)+IF(CR12=50,BW12,0)+IF(CR13=50,BW13,0)+IF(CR14=50,BW14,0)+IF(CR15=50,BW15,0)+IF(CR16=50,BW16,0)+IF(CR17=50,BW17,0)+IF(CR18=50,BW18,0)+IF(CR19=50,BW19,0)+IF(CR20=50,BW20,0)+IF(CR21=50,BW21,0)+IF(CR22=50,BW22,0)+IF(CR23=50,BW23,0)+IF(CR24=50,BW24,0)+IF(CR25=50,BW25,0)+IF(CR26=50,BW26,0)+IF(CR27=50,BW27,0)+IF(CR28=50,BW28,0)+IF(CR29=50,BW29,0)+IF(CR30=50,BW30,0)+IF(CR31=50,BW31,0)+IF(CR32=50,BW32,0)+IF(CR33=50,BW33,0)+IF(CR34=50,BW34,0)+IF(CR35=50,BW35,0)+IF(CR36=50,BW36,0)+IF(CR37=50,BW37,0)+IF(CR38=50,BW38,0)+IF(CR39=50,BW39,0)+DK59</f>
        <v>#VALUE!</v>
      </c>
      <c r="DK59" s="98" t="e">
        <f>IF(CR40=50,BW40,0)+IF(CR41=50,BW41,0)+IF(CR42=50,BW42,0)+IF(CR43=50,BW43,0)+IF(CR44=50,BW44,0)+IF(CR45=50,BW45,0)+IF(CR46=50,BW46,0)+IF(CR47=50,BW47,0)+IF(CR48=50,BW48,0)+IF(CR49=50,BW49,0)+IF(CR50=50,BW50,0)+IF(CR51=50,BW51,0)+IF(CR52=50,BW52,0)+IF(CR53=50,BW53,0)+IF(CR54=50,BW54,0)+IF(CR55=50,BW55,0)+IF(CR56=50,BW56,0)+IF(CR57=50,BW57,0)+IF(CR58=50,BW58,0)+IF(CR59=50,BW59,0)+IF(CR60=50,BW60,0)+IF(CR61=50,BW61,0)+IF(CR62=50,BW62,0)+IF(CR63=50,BW63,0)+IF(CR64=50,BW64,0)+IF(CR65=50,BW65,0)+IF(CR66=50,BW66,0)+IF(CR67=50,BW67,0)+IF(CR68=50,BW68,0)+IF(CR69=50,BW69,0)</f>
        <v>#VALUE!</v>
      </c>
      <c r="DL59" s="98" t="e">
        <f>IF(CR10=50,BZ10,0)+IF(CR11=50,BZ11,0)+IF(CR12=50,BZ12,0)+IF(CR13=50,BZ13,0)+IF(CR14=50,BZ14,0)+IF(CR15=50,BZ15,0)+IF(CR16=50,BZ16,0)+IF(CR17=50,BZ17,0)+IF(CR18=50,BZ18,0)+IF(CR19=50,BZ19,0)+IF(CR20=50,BZ20,0)+IF(CR21=50,BZ21,0)+IF(CR22=50,BZ22,0)+IF(CR23=50,BZ23,0)+IF(CR24=50,BZ24,0)+IF(CR25=50,BZ25,0)+IF(CR26=50,BZ26,0)+IF(CR27=50,BZ27,0)+IF(CR28=50,BZ28,0)+IF(CR29=50,BZ29,0)+IF(CR30=50,BZ30,0)+IF(CR31=50,BZ31,0)+IF(CR32=50,BZ32,0)+IF(CR33=50,BZ33,0)+IF(CR34=50,BZ34,0)+IF(CR35=50,BZ35,0)+IF(CR36=50,BZ36,0)+IF(CR37=50,BZ37,0)+IF(CR38=50,BZ38,0)+IF(CR39=50,BZ39,0)+DM59</f>
        <v>#VALUE!</v>
      </c>
      <c r="DM59" s="98" t="e">
        <f>IF(CR40=50,BZ40,0)+IF(CR41=50,BZ41,0)+IF(CR42=50,BZ42,0)+IF(CR43=50,BZ43,0)+IF(CR44=50,BZ44,0)+IF(CR45=50,BZ45,0)+IF(CR46=50,BZ46,0)+IF(CR47=50,BZ47,0)+IF(CR48=50,BZ48,0)+IF(CR49=50,BZ49,0)+IF(CR50=50,BZ50,0)+IF(CR51=50,BZ51,0)+IF(CR52=50,BZ52,0)+IF(CR53=50,BZ53,0)+IF(CR54=50,BZ54,0)+IF(CR55=50,BZ55,0)+IF(CR56=50,BZ56,0)+IF(CR57=50,BZ57,0)+IF(CR58=50,BZ58,0)+IF(CR59=50,BZ59,0)+IF(CR60=50,BZ60,0)+IF(CR61=50,BZ61,0)+IF(CR62=50,BZ62,0)+IF(CR63=50,BZ63,0)+IF(CR64=50,BZ64,0)+IF(CR65=50,BZ65,0)+IF(CR66=50,BZ66,0)+IF(CR67=50,BZ67,0)+IF(CR68=50,BZ68,0)+IF(CR69=50,BZ69,0)</f>
        <v>#VALUE!</v>
      </c>
      <c r="DN59" s="98" t="e">
        <f>IF(CR10=50,CB10,0)+IF(CR11=50,CB11,0)+IF(CR12=50,CB12,0)+IF(CR13=50,CB13,0)+IF(CR14=50,CB14,0)+IF(CR15=50,CB15,0)+IF(CR16=50,CB16,0)+IF(CR17=50,CB17,0)+IF(CR18=50,CB18,0)+IF(CR19=50,CB19,0)+IF(CR20=50,CB20,0)+IF(CR21=50,CB21,0)+IF(CR22=50,CB22,0)+IF(CR23=50,CB23,0)+IF(CR24=50,CB24,0)+IF(CR25=50,CB25,0)+IF(CR26=50,CB26,0)+IF(CR27=50,CB27,0)+IF(CR28=50,CB28,0)+IF(CR29=50,CB29,0)+IF(CR30=50,CB30,0)+IF(CR31=50,CB31,0)+IF(CR32=50,CB32,0)+IF(CR33=50,CB33,0)+IF(CR34=50,CB34,0)+IF(CR35=50,CB35,0)+IF(CR36=50,CB36,0)+IF(CR37=50,CB37,0)+IF(CR38=50,CB38,0)+IF(CR39=50,CB39,0)+DO59</f>
        <v>#VALUE!</v>
      </c>
      <c r="DO59" s="98" t="e">
        <f>IF(CR40=50,CB40,0)+IF(CR41=50,CB41,0)+IF(CR42=50,CB42,0)+IF(CR43=50,CB43,0)+IF(CR44=50,CB44,0)+IF(CR45=50,CB45,0)+IF(CR46=50,CB46,0)+IF(CR47=50,CB47,0)+IF(CR48=50,CB48,0)+IF(CR49=50,CB49,0)+IF(CR50=50,CB50,0)+IF(CR51=50,CB51,0)+IF(CR52=50,CB52,0)+IF(CR53=50,CB53,0)+IF(CR54=50,CB54,0)+IF(CR55=50,CB55,0)+IF(CR56=50,CB56,0)+IF(CR57=50,CB57,0)+IF(CR58=50,CB58,0)+IF(CR59=50,CB59,0)+IF(CR60=50,CB60,0)+IF(CR61=50,CB61,0)+IF(CR62=50,CB62,0)+IF(CR63=50,CB63,0)+IF(CR64=50,CB64,0)+IF(CR65=50,CB65,0)+IF(CR66=50,CB66,0)+IF(CR67=50,CB67,0)+IF(CR68=50,CB68,0)+IF(CR69=50,CB69,0)</f>
        <v>#VALUE!</v>
      </c>
      <c r="DP59" s="98" t="e">
        <f>IF(CR10=50,CD10,0)+IF(CR11=50,CD11,0)+IF(CR12=50,CD12,0)+IF(CR13=50,CD13,0)+IF(CR14=50,CD14,0)+IF(CR15=50,CD15,0)+IF(CR16=50,CD16,0)+IF(CR17=50,CD17,0)+IF(CR18=50,CD18,0)+IF(CR19=50,CD19,0)+IF(CR20=50,CD20,0)+IF(CR21=50,CD21,0)+IF(CR22=50,CD22,0)+IF(CR23=50,CD23,0)+IF(CR24=50,CD24,0)+IF(CR25=50,CD25,0)+IF(CR26=50,CD26,0)+IF(CR27=50,CD27,0)+IF(CR28=50,CD28,0)+IF(CR29=50,CD29,0)+IF(CR30=50,CD30,0)+IF(CR31=50,CD31,0)+IF(CR32=50,CD32,0)+IF(CR33=50,CD33,0)+IF(CR34=50,CD34,0)+IF(CR35=50,CD35,0)+IF(CR36=50,CD36,0)+IF(CR37=50,CD37,0)+IF(CR38=50,CD38,0)+IF(CR39=50,CD39,0)+DQ59</f>
        <v>#VALUE!</v>
      </c>
      <c r="DQ59" s="98" t="e">
        <f>IF(CR40=50,CD40,0)+IF(CR41=50,CD41,0)+IF(CR42=50,CD42,0)+IF(CR43=50,CD43,0)+IF(CR44=50,CD44,0)+IF(CR45=50,CD45,0)+IF(CR46=50,CD46,0)+IF(CR47=50,CD47,0)+IF(CR48=50,CD48,0)+IF(CR49=50,CD49,0)+IF(CR50=50,CD50,0)+IF(CR51=50,CD51,0)+IF(CR52=50,CD52,0)+IF(CR53=50,CD53,0)+IF(CR54=50,CD54,0)+IF(CR55=50,CD55,0)+IF(CR56=50,CD56,0)+IF(CR57=50,CD57,0)+IF(CR58=50,CD58,0)+IF(CR59=50,CD59,0)+IF(CR60=50,CD60,0)+IF(CR61=50,CD61,0)+IF(CR62=50,CD62,0)+IF(CR63=50,CD63,0)+IF(CR64=50,CD64,0)+IF(CR65=50,CD65,0)+IF(CR66=50,CD66,0)+IF(CR67=50,CD67,0)+IF(CR68=50,CD68,0)+IF(CR69=50,CD69,0)</f>
        <v>#VALUE!</v>
      </c>
      <c r="DR59" s="98" t="e">
        <f>IF(CR10=50,CF10,0)+IF(CR11=50,CF11,0)+IF(CR12=50,CF12,0)+IF(CR13=50,CF13,0)+IF(CR14=50,CF14,0)+IF(CR15=50,CF15,0)+IF(CR16=50,CF16,0)+IF(CR17=50,CF17,0)+IF(CR18=50,CF18,0)+IF(CR19=50,CF19,0)+IF(CR20=50,CF20,0)+IF(CR21=50,CF21,0)+IF(CR22=50,CF22,0)+IF(CR23=50,CF23,0)+IF(CR24=50,CF24,0)+IF(CR25=50,CF25,0)+IF(CR26=50,CF26,0)+IF(CR27=50,CF27,0)+IF(CR28=50,CF28,0)+IF(CR29=50,CF29,0)+IF(CR30=50,CF30,0)+IF(CR31=50,CF31,0)+IF(CR32=50,CF32,0)+IF(CR33=50,CF33,0)+IF(CR34=50,CF34,0)+IF(CR35=50,CF35,0)+IF(CR36=50,CF36,0)+IF(CR37=50,CF37,0)+IF(CR38=50,CF38,0)+IF(CR39=50,CF39,0)+DS59</f>
        <v>#VALUE!</v>
      </c>
      <c r="DS59" s="98" t="e">
        <f>IF(CR40=50,CF40,0)+IF(CR41=50,CF41,0)+IF(CR42=50,CF42,0)+IF(CR43=50,CF43,0)+IF(CR44=50,CF44,0)+IF(CR45=50,CF45,0)+IF(CR46=50,CF46,0)+IF(CR47=50,CF47,0)+IF(CR48=50,CF48,0)+IF(CR49=50,CF49,0)+IF(CR50=50,CF50,0)+IF(CR51=50,CF51,0)+IF(CR52=50,CF52,0)+IF(CR53=50,CF53,0)+IF(CR54=50,CF54,0)+IF(CR55=50,CF55,0)+IF(CR56=50,CF56,0)+IF(CR57=50,CF57,0)+IF(CR58=50,CF58,0)+IF(CR59=50,CF59,0)+IF(CR60=50,CF60,0)+IF(CR61=50,CF61,0)+IF(CR62=50,CF62,0)+IF(CR63=50,CF63,0)+IF(CR64=50,CF64,0)+IF(CR65=50,CF65,0)+IF(CR66=50,CF66,0)+IF(CR67=50,CF67,0)+IF(CR68=50,CF68,0)+IF(CR69=50,CF69,0)</f>
        <v>#VALUE!</v>
      </c>
      <c r="DT59" s="98" t="e">
        <f>IF(CR10=50,CH10,0)+IF(CR11=50,CH11,0)+IF(CR12=50,CH12,0)+IF(CR13=50,CH13,0)+IF(CR14=50,CH14,0)+IF(CR15=50,CH15,0)+IF(CR16=50,CH16,0)+IF(CR17=50,CH17,0)+IF(CR18=50,CH18,0)+IF(CR19=50,CH19,0)+IF(CR20=50,CH20,0)+IF(CR21=50,CH21,0)+IF(CR22=50,CH22,0)+IF(CR23=50,CH23,0)+IF(CR24=50,CH24,0)+IF(CR25=50,CH25,0)+IF(CR26=50,CH26,0)+IF(CR27=50,CH27,0)+IF(CR28=50,CH28,0)+IF(CR29=50,CH29,0)+IF(CR30=50,CH30,0)+IF(CR31=50,CH31,0)+IF(CR32=50,CH32,0)+IF(CR33=50,CH33,0)+IF(CR34=50,CH34,0)+IF(CR35=50,CH35,0)+IF(CR36=50,CH36,0)+IF(CR37=50,CH37,0)+IF(CR38=50,CH38,0)+IF(CR39=50,CH39,0)+DU59</f>
        <v>#VALUE!</v>
      </c>
      <c r="DU59" s="98" t="e">
        <f>IF(CR40=50,CH40,0)+IF(CR41=50,CH41,0)+IF(CR42=50,CH42,0)+IF(CR43=50,CH43,0)+IF(CR44=50,CH44,0)+IF(CR45=50,CH45,0)+IF(CR46=50,CH46,0)+IF(CR47=50,CH47,0)+IF(CR48=50,CH48,0)+IF(CR49=50,CH49,0)+IF(CR50=50,CH50,0)+IF(CR51=50,CH51,0)+IF(CR52=50,CH52,0)+IF(CR53=50,CH53,0)+IF(CR54=50,CH54,0)+IF(CR55=50,CH55,0)+IF(CR56=50,CH56,0)+IF(CR57=50,CH57,0)+IF(CR58=50,CH58,0)+IF(CR59=50,CH59,0)+IF(CR60=50,CH60,0)+IF(CR61=50,CH61,0)+IF(CR62=50,CH62,0)+IF(CR63=50,CH63,0)+IF(CR64=50,CH64,0)+IF(CR65=50,CH65,0)+IF(CR66=50,CH66,0)+IF(CR67=50,CH67,0)+IF(CR68=50,CH68,0)+IF(CR69=50,CH69,0)</f>
        <v>#VALUE!</v>
      </c>
      <c r="DV59" s="98" t="e">
        <f>IF(CR10=50,CJ10,0)+IF(CR11=50,CJ11,0)+IF(CR12=50,CJ12,0)+IF(CR13=50,CJ13,0)+IF(CR14=50,CJ14,0)+IF(CR15=50,CJ15,0)+IF(CR16=50,CJ16,0)+IF(CR17=50,CJ17,0)+IF(CR18=50,CJ18,0)+IF(CR19=50,CJ19,0)+IF(CR20=50,CJ20,0)+IF(CR21=50,CJ21,0)+IF(CR22=50,CJ22,0)+IF(CR23=50,CJ23,0)+IF(CR24=50,CJ24,0)+IF(CR25=50,CJ25,0)+IF(CR26=50,CJ26,0)+IF(CR27=50,CJ27,0)+IF(CR28=50,CJ28,0)+IF(CR29=50,CJ29,0)+IF(CR30=50,CJ30,0)+IF(CR31=50,CJ31,0)+IF(CR32=50,CJ32,0)+IF(CR33=50,CJ33,0)+IF(CR34=50,CJ34,0)+IF(CR35=50,CJ35,0)+IF(CR36=50,CJ36,0)+IF(CR37=50,CJ37,0)+IF(CR38=50,CJ38,0)+IF(CR39=50,CJ39,0)+DW59</f>
        <v>#VALUE!</v>
      </c>
      <c r="DW59" s="99" t="e">
        <f>IF(CR40=50,CJ40,0)+IF(CR41=50,CJ41,0)+IF(CR42=50,CJ42,0)+IF(CR43=50,CJ43,0)+IF(CR44=50,CJ44,0)+IF(CR45=50,CJ45,0)+IF(CR46=50,CJ46,0)+IF(CR47=50,CJ47,0)+IF(CR48=50,CJ48,0)+IF(CR49=50,CJ49,0)+IF(CR50=50,CJ50,0)+IF(CR51=50,CJ51,0)+IF(CR52=50,CJ52,0)+IF(CR53=50,CJ53,0)+IF(CR54=50,CJ54,0)+IF(CR55=50,CJ55,0)+IF(CR56=50,CJ56,0)+IF(CR57=50,CJ57,0)+IF(CR58=50,CJ58,0)+IF(CR59=50,CJ59,0)+IF(CR60=50,CJ60,0)+IF(CR61=50,CJ61,0)+IF(CR62=50,CJ62,0)+IF(CR63=50,CJ63,0)+IF(CR64=50,CJ64,0)+IF(CR65=50,CJ65,0)+IF(CR66=50,CJ66,0)+IF(CR67=50,CJ67,0)+IF(CR68=50,CJ68,0)+IF(CR69=50,CJ69,0)</f>
        <v>#VALUE!</v>
      </c>
    </row>
    <row r="60" spans="1:127">
      <c r="A60" s="97" t="str">
        <f>[2]DB!A60</f>
        <v>LPHJ</v>
      </c>
      <c r="B60" s="1">
        <f>[2]DB!B60</f>
        <v>33</v>
      </c>
      <c r="C60" s="1">
        <f>[2]DB!D60</f>
        <v>0</v>
      </c>
      <c r="D60" s="1">
        <f>IF(OR(Rækker!Z52="Disket",I60&gt;5,C60=1),1,0)</f>
        <v>0</v>
      </c>
      <c r="E60" s="1">
        <f>[2]DB!F60</f>
        <v>0</v>
      </c>
      <c r="F60" s="1">
        <f>IF(OR(Rækker!Z52="Udmeldt",E60=1),1,0)</f>
        <v>0</v>
      </c>
      <c r="G60" s="1">
        <f>[2]DB!I60</f>
        <v>0</v>
      </c>
      <c r="H60" s="1">
        <f>IF(Rækker!Z52="MR",1,0)</f>
        <v>0</v>
      </c>
      <c r="I60" s="1">
        <f t="shared" si="10"/>
        <v>0</v>
      </c>
      <c r="J60" s="1">
        <f>[2]DB!L60</f>
        <v>0</v>
      </c>
      <c r="K60" s="1">
        <f>IF(Rækker!Z52="Res",1,0)</f>
        <v>0</v>
      </c>
      <c r="L60" s="1">
        <f t="shared" si="11"/>
        <v>0</v>
      </c>
      <c r="M60" s="1">
        <f t="shared" si="31"/>
        <v>0</v>
      </c>
      <c r="N60" s="100">
        <f>[2]DB!AZ60</f>
        <v>5</v>
      </c>
      <c r="O60" s="98" t="str">
        <f>[2]DB!BB60</f>
        <v>ÅZÆTZØW</v>
      </c>
      <c r="P60" s="1">
        <f>IF(O60=A52,B52,0)+IF(O60=A53,B53,0)+IF(O60=A54,B54,0)+IF(O60=A55,B55,0)+IF(O60=A56,B56,0)+IF(O60=A57,B57,0)+IF(O60=A58,B58,0)+IF(O60=A59,B59,0)+IF(O60=A60,B60,0)+IF(O60=A61,B61,0)+IF(O60=A62,B62,0)+IF(O60=A63,B63,0)+IF(O60=A64,B64,0)+IF(O60=A65,B65,0)+IF(O60=A66,B66,0)+IF(O60=A67,B67,0)+IF(O60=A68,B68,0)+IF(O60=A69,B69,0)+IF(O60=A70,B70,0)+IF(O60=A71,B71,0)</f>
        <v>60</v>
      </c>
      <c r="Q60" s="1">
        <f>[2]DB!BF60</f>
        <v>0</v>
      </c>
      <c r="R60" s="1">
        <f>IF(O60=A52,D52,0)+IF(O60=A53,D53,0)+IF(O60=A54,D54,0)+IF(O60=A55,D55,0)+IF(O60=A56,D56,0)+IF(O60=A57,D57,0)+IF(O60=A58,D58,0)+IF(O60=A59,D59,0)+IF(O60=A60,D60,0)+IF(O60=A61,D61,0)+IF(O60=A62,D62,0)+IF(O60=A63,D63,0)+IF(O60=A64,D64,0)+IF(O60=A65,D65,0)+IF(O60=A66,D66,0)+IF(O60=A67,D67,0)+IF(O60=A68,D68,0)+IF(O60=A69,D69,0)+IF(O60=A70,D70,0)+IF(O60=A71,D71,0)</f>
        <v>0</v>
      </c>
      <c r="S60" s="1">
        <f>[2]DB!BG60</f>
        <v>0</v>
      </c>
      <c r="T60" s="1">
        <f>IF(O60=A52,F52,0)+IF(O60=A53,F53,0)+IF(O60=A54,F54,0)+IF(O60=A55,F55,0)+IF(O60=A56,F56,0)+IF(O60=A57,F57,0)+IF(O60=A58,F58,0)+IF(O60=A59,F59,0)+IF(O60=A60,F60,0)+IF(O60=A61,F61,0)+IF(O60=A62,F62,0)+IF(O60=A63,F63,0)+IF(O60=A64,F64,0)+IF(O60=A65,F65,0)+IF(O60=A66,F66,0)+IF(O60=A67,F67,0)+IF(O60=A68,F68,0)+IF(O60=A69,F69,0)+IF(O60=A70,F70,0)+IF(O60=A71,F71,0)</f>
        <v>0</v>
      </c>
      <c r="U60" s="1">
        <f>IF(O60=A52,G52,0)+IF(O60=A53,G53,0)+IF(O60=A54,G54,0)+IF(O60=A55,G55,0)+IF(O60=A56,G56,0)+IF(O60=A57,G57,0)+IF(O60=A58,G58,0)+IF(O60=A59,G59,0)+IF(O60=A60,G60,0)+IF(O60=A61,G61,0)+IF(O60=A62,G62,0)+IF(O60=A63,G63,0)+IF(O60=A64,G64,0)+IF(O60=A65,G65,0)+IF(O60=A66,G66,0)+IF(O60=A67,G67,0)+IF(O60=A68,G68,0)+IF(O60=A69,G69,0)+IF(O60=A70,G70,0)+IF(O60=A71,G71,0)</f>
        <v>0</v>
      </c>
      <c r="V60" s="1">
        <f>IF(O60=A52,H52,0)+IF(O60=A53,H53,0)+IF(O60=A54,H54,0)+IF(O60=A55,H55,0)+IF(O60=A56,H56,0)+IF(O60=A57,H57,0)+IF(O60=A58,H58,0)+IF(O60=A59,H59,0)+IF(O60=A60,H60,0)+IF(O60=A61,H61,0)+IF(O60=A62,H62,0)+IF(O60=A63,H63,0)+IF(O60=A64,H64,0)+IF(O60=A65,H65,0)+IF(O60=A66,H66,0)+IF(O60=A67,H67,0)+IF(O60=A68,H68,0)+IF(O60=A69,H69,0)+IF(O60=A70,H70,0)+IF(O60=A71,H71,0)</f>
        <v>0</v>
      </c>
      <c r="W60" s="1">
        <f t="shared" si="12"/>
        <v>0</v>
      </c>
      <c r="X60" s="1">
        <f>IF(O60=A52,J52,0)+IF(O60=A53,J53,0)+IF(O60=A54,J54,0)+IF(O60=A55,J55,0)+IF(O60=A56,J56,0)+IF(O60=A57,J57,0)+IF(O60=A58,J58,0)+IF(O60=A59,J59,0)+IF(O60=A60,J60,0)+IF(O60=A61,J61,0)+IF(O60=A62,J62,0)+IF(O60=A63,J63,0)+IF(O60=A64,J64,0)+IF(O60=A65,J65,0)+IF(O60=A66,J66,0)+IF(O60=A67,J67,0)+IF(O60=A68,J68,0)+IF(O60=A69,J69,0)+IF(O60=A70,J70,0)+IF(O60=A71,J71,0)</f>
        <v>0</v>
      </c>
      <c r="Y60" s="1">
        <f>IF(O60=A52,K52,0)+IF(O60=A53,K53,0)+IF(O60=A54,K54,0)+IF(O60=A55,K55,0)+IF(O60=A56,K56,0)+IF(O60=A57,K57,0)+IF(O60=A58,K58,0)+IF(O60=A59,K59,0)+IF(O60=A60,K60,0)+IF(O60=A61,K61,0)+IF(O60=A62,K62,0)+IF(O60=A63,K63,0)+IF(O60=A64,K64,0)+IF(O60=A65,K65,0)+IF(O60=A66,K66,0)+IF(O60=A67,K67,0)+IF(O60=A68,K68,0)+IF(O60=A69,K69,0)+IF(O60=A70,K70,0)+IF(O60=A71,K71,0)</f>
        <v>0</v>
      </c>
      <c r="Z60" s="1">
        <f t="shared" si="13"/>
        <v>0</v>
      </c>
      <c r="AA60" s="1">
        <f>[2]DB!BJ60</f>
        <v>66</v>
      </c>
      <c r="AB60" s="1">
        <f>RANK(AA60,AA52:AA71,0)</f>
        <v>13</v>
      </c>
      <c r="AC60" s="1" t="str">
        <f>'3. Division'!V23</f>
        <v/>
      </c>
      <c r="AD60" s="1" t="e">
        <f t="shared" si="32"/>
        <v>#VALUE!</v>
      </c>
      <c r="AE60" s="1" t="e">
        <f>RANK(AD60,AD52:AD71,0)</f>
        <v>#VALUE!</v>
      </c>
      <c r="AF60" s="1">
        <f>[2]DB!BK60</f>
        <v>26</v>
      </c>
      <c r="AG60" s="1">
        <f>RANK(AF60,AF52:AF71,0)</f>
        <v>7</v>
      </c>
      <c r="AH60" s="1" t="str">
        <f>'3. Division'!V29</f>
        <v/>
      </c>
      <c r="AI60" s="1" t="e">
        <f t="shared" si="33"/>
        <v>#VALUE!</v>
      </c>
      <c r="AJ60" s="1" t="e">
        <f>RANK(AI60,AI52:AI71,0)</f>
        <v>#VALUE!</v>
      </c>
      <c r="AK60" s="1">
        <f>[2]DB!BL60</f>
        <v>95</v>
      </c>
      <c r="AL60" s="1">
        <f>RANK(AK60,AK52:AK71,0)</f>
        <v>3</v>
      </c>
      <c r="AM60" s="1" t="str">
        <f>'3. Division'!V35</f>
        <v/>
      </c>
      <c r="AN60" s="1" t="e">
        <f t="shared" si="34"/>
        <v>#VALUE!</v>
      </c>
      <c r="AO60" s="1" t="e">
        <f>RANK(AN60,AN52:AN71,0)</f>
        <v>#VALUE!</v>
      </c>
      <c r="AP60" s="1">
        <f t="shared" si="35"/>
        <v>23</v>
      </c>
      <c r="AQ60" s="1" t="e">
        <f t="shared" si="36"/>
        <v>#VALUE!</v>
      </c>
      <c r="AR60" s="1">
        <f>[2]DB!BA60</f>
        <v>9</v>
      </c>
      <c r="AS60" s="1" t="e">
        <f>RANK(AQ60,AQ52:AQ71,1)+AT60</f>
        <v>#VALUE!</v>
      </c>
      <c r="AT60" s="1" t="e">
        <f>IF(AQ60=AQ52,IF(AD60=AD52,IF(AI60=AI52,IF(AN60=AN52,0,IF(AN60&lt;AN52,1,0)),IF(AI60&lt;AI52,1,0)),IF(AD60&lt;AD52,1,0)),0)+IF(AQ60=AQ53,IF(AD60=AD53,IF(AI60=AI53,IF(AN60=AN53,0,IF(AN60&lt;AN53,1,0)),IF(AI60&lt;AI53,1,0)),IF(AD60&lt;AD53,1,0)),0)+IF(AQ60=AQ54,IF(AD60=AD54,IF(AI60=AI54,IF(AN60=AN54,0,IF(AN60&lt;AN54,1,0)),IF(AI60&lt;AI54,1,0)),IF(AD60&lt;AD54,1,0)),0)+IF(AQ60=AQ55,IF(AD60=AD55,IF(AI60=AI55,IF(AN60=AN55,0,IF(AN60&lt;AN55,1,0)),IF(AI60&lt;AI55,1,0)),IF(AD60&lt;AD55,1,0)),0)+IF(AQ60=AQ56,IF(AD60=AD56,IF(AI60=AI56,IF(AN60=AN56,0,IF(AN60&lt;AN56,1,0)),IF(AI60&lt;AI56,1,0)),IF(AD60&lt;AD56,1,0)),0)+IF(AQ60=AQ57,IF(AD60=AD57,IF(AI60=AI57,IF(AN60=AN57,0,IF(AN60&lt;AN57,1,0)),IF(AI60&lt;AI57,1,0)),IF(AD60&lt;AD57,1,0)),0)+IF(AQ60=AQ58,IF(AD60=AD58,IF(AI60=AI58,IF(AN60=AN58,0,IF(AN60&lt;AN58,1,0)),IF(AI60&lt;AI58,1,0)),IF(AD60&lt;AD58,1,0)),0)+AU60+AV60</f>
        <v>#VALUE!</v>
      </c>
      <c r="AU60" s="1" t="e">
        <f>IF(AQ60=AQ59,IF(AD60=AD59,IF(AI60=AI59,IF(AN60=AN59,0,IF(AN60&lt;AN59,1,0)),IF(AI60&lt;AI59,1,0)),IF(AD60&lt;AD59,1,0)),0)+IF(AQ60=AQ60,IF(AD60=AD60,IF(AI60=AI60,IF(AN60=AN60,0,IF(AN60&lt;AN60,1,0)),IF(AI60&lt;AI60,1,0)),IF(AD60&lt;AD60,1,0)),0)+IF(AQ60=AQ61,IF(AD60=AD61,IF(AI60=AI61,IF(AN60=AN61,0,IF(AN60&lt;AN61,1,0)),IF(AI60&lt;AI61,1,0)),IF(AD60&lt;AD61,1,0)),0)+IF(AQ60=AQ62,IF(AD60=AD62,IF(AI60=AI62,IF(AN60=AN62,0,IF(AN60&lt;AN62,1,0)),IF(AI60&lt;AI62,1,0)),IF(AD60&lt;AD62,1,0)),0)+IF(AQ60=AQ63,IF(AD60=AD63,IF(AI60=AI63,IF(AN60=AN63,0,IF(AN60&lt;AN63,1,0)),IF(AI60&lt;AI63,1,0)),IF(AD60&lt;AD63,1,0)),0)+IF(AQ60=AQ64,IF(AD60=AD64,IF(AI60=AI64,IF(AN60=AN64,0,IF(AN60&lt;AN64,1,0)),IF(AI60&lt;AI64,1,0)),IF(AD60&lt;AD64,1,0)),0)+IF(AQ60=AQ65,IF(AD60=AD65,IF(AI60=AI65,IF(AN60=AN65,0,IF(AN60&lt;AN65,1,0)),IF(AI60&lt;AI65,1,0)),IF(AD60&lt;AD65,1,0)),0)</f>
        <v>#VALUE!</v>
      </c>
      <c r="AV60" s="1" t="e">
        <f>IF(AQ60=AQ66,IF(AD60=AD66,IF(AI60=AI66,IF(AN60=AN66,0,IF(AN60&lt;AN66,1,0)),IF(AI60&lt;AI66,1,0)),IF(AD60&lt;AD66,1,0)),0)+IF(AQ60=AQ67,IF(AD60=AD67,IF(AI60=AI67,IF(AN60=AN67,0,IF(AN60&lt;AN67,1,0)),IF(AI60&lt;AI67,1,0)),IF(AD60&lt;AD67,1,0)),0)+IF(AQ60=AQ68,IF(AD60=AD68,IF(AI60=AI68,IF(AN60=AN68,0,IF(AN60&lt;AN68,1,0)),IF(AI60&lt;AI68,1,0)),IF(AD60&lt;AD68,1,0)),0)+IF(AQ60=AQ69,IF(AD60=AD69,IF(AI60=AI69,IF(AN60=AN69,0,IF(AN60&lt;AN69,1,0)),IF(AI60&lt;AI69,1,0)),IF(AD60&lt;AD69,1,0)),0)+IF(AQ60=AQ70,IF(AD60=AD70,IF(AI60=AI70,IF(AN60=AN70,0,IF(AN60&lt;AN70,1,0)),IF(AI60&lt;AI70,1,0)),IF(AD60&lt;AD70,1,0)),0)+IF(AQ60=AQ71,IF(AD60=AD71,IF(AI60=AI71,IF(AN60=AN71,0,IF(AN60&lt;AN71,1,0)),IF(AI60&lt;AI71,1,0)),IF(AD60&lt;AD71,1,0)),0)</f>
        <v>#VALUE!</v>
      </c>
      <c r="AW60" s="1" t="e">
        <f>IF(AND(AS60=AS52,P60&gt;P52),1,0)+IF(AND(AS60=AS53,P60&gt;P53),1,0)+IF(AND(AS60=AS54,P60&gt;P54),1,0)+IF(AND(AS60=AS55,P60&gt;P55),1,0)+IF(AND(AS60=AS56,P60&gt;P56),1,0)+IF(AND(AS60=AS57,P60&gt;P57),1,0)+IF(AND(AS60=AS58,P60&gt;P58),1,0)+IF(AND(AS60=AS59,P60&gt;P59),1,0)+IF(AND(AS60=AS60,P60&gt;P60),1,0)+IF(AND(AS60=AS61,P60&gt;P61),1,0)+IF(AND(AS60=AS62,P60&gt;P62),1,0)+IF(AND(AS60=AS63,P60&gt;P63),1,0)+IF(AND(AS60=AS64,P60&gt;P64),1,0)+IF(AND(AS60=AS65,P60&gt;P65),1,0)+IF(AND(AS60=AS66,P60&gt;P66),1,0)+IF(AND(AS60=AS67,P60&gt;P67),1,0)+IF(AND(AS60=AS68,P60&gt;P68),1,0)+IF(AND(AS60=AS69,P60&gt;P69),1,0)+IF(AND(AS60=AS70,P60&gt;P70),1,0)+IF(AND(AS60=AS71,P60&gt;P71),1,0)+AS60</f>
        <v>#VALUE!</v>
      </c>
      <c r="AX60" s="1" t="e">
        <f t="shared" si="16"/>
        <v>#VALUE!</v>
      </c>
      <c r="AY60" s="1" t="e">
        <f>IF(OR(R60=1,T60=1),0,IF(RANK(AX60,AX10:AX71,0)=1,10,IF(RANK(AX60,AX10:AX71,0)=2,5,IF(RANK(AX60,AX10:AX71,0)=3,4,IF(RANK(AX60,AX10:AX71,0)=4,3,IF(RANK(AX60,AX10:AX71,0)=5,2,0))))))</f>
        <v>#VALUE!</v>
      </c>
      <c r="AZ60" s="100" t="e">
        <f>IF(AW52=9,AR52,0)+IF(AW53=9,AR53,0)+IF(AW54=9,AR54,0)+IF(AW55=9,AR55,0)+IF(AW56=9,AR56,0)+IF(AW57=9,AR57,0)+IF(AW58=9,AR58,0)+IF(AW59=9,AR59,0)+IF(AW60=9,AR60,0)+IF(AW61=9,AR61,0)+IF(AW62=9,AR62,0)+IF(AW63=9,AR63,0)+IF(AW64=9,AR64,0)+IF(AW65=9,AR65,0)+IF(AW66=9,AR66,0)+IF(AW67=9,AR67,0)+IF(AW68=9,AR68,0)+IF(AW69=9,AR69,0)+IF(AW70=9,AR70,0)+IF(AW71=9,AR71,0)</f>
        <v>#VALUE!</v>
      </c>
      <c r="BA60" s="98" t="e">
        <f>IF(AW52=9,AS52,0)+IF(AW53=9,AS53,0)+IF(AW54=9,AS54,0)+IF(AW55=9,AS55,0)+IF(AW56=9,AS56,0)+IF(AW57=9,AS57,0)+IF(AW58=9,AS58,0)+IF(AW59=9,AS59,0)+IF(AW60=9,AS60,0)+IF(AW61=9,AS61,0)+IF(AW62=9,AS62,0)+IF(AW63=9,AS63,0)+IF(AW64=9,AS64,0)+IF(AW65=9,AS65,0)+IF(AW66=9,AS66,0)+IF(AW67=9,AS67,0)+IF(AW68=9,AS68,0)+IF(AW69=9,AS69,0)+IF(AW70=9,AS70,0)+IF(AW71=9,AS71,0)</f>
        <v>#VALUE!</v>
      </c>
      <c r="BB60" s="98" t="e">
        <f>IF(AW52=9,O52,IF(AW53=9,O53,IF(AW54=9,O54,IF(AW55=9,O55,IF(AW56=9,O56,IF(AW57=9,O57,IF(AW58=9,O58,BC60)))))))</f>
        <v>#VALUE!</v>
      </c>
      <c r="BC60" s="98" t="e">
        <f>IF(AW59=9,O59,IF(AW60=9,O60,IF(AW61=9,O61,IF(AW62=9,O62,IF(AW63=9,O63,IF(AW64=9,O64,IF(AW65=9,O65,BD60)))))))</f>
        <v>#VALUE!</v>
      </c>
      <c r="BD60" s="98" t="e">
        <f>IF(AW66=9,O66,IF(AW67=9,O67,IF(AW68=9,O68,IF(AW69=9,O69,IF(AW70=9,O70,IF(AW71=9,O71,""))))))</f>
        <v>#VALUE!</v>
      </c>
      <c r="BE60" s="98" t="e">
        <f>IF(AW52=9,P52,0)+IF(AW53=9,P53,0)+IF(AW54=9,P54,0)+IF(AW55=9,P55,0)+IF(AW56=9,P56,0)+IF(AW57=9,P57,0)+IF(AW58=9,P58,0)+IF(AW59=9,P59,0)+IF(AW60=9,P60,0)+IF(AW61=9,P61,0)+IF(AW62=9,P62,0)+IF(AW63=9,P63,0)+IF(AW64=9,P64,0)+IF(AW65=9,P65,0)+IF(AW66=9,P66,0)+IF(AW67=9,P67,0)+IF(AW68=9,P68,0)+IF(AW69=9,P69,0)+IF(AW70=9,P70,0)+IF(AW71=9,P71,0)</f>
        <v>#VALUE!</v>
      </c>
      <c r="BF60" s="98" t="e">
        <f>IF(AW52=9,R52,0)+IF(AW53=9,R53,0)+IF(AW54=9,R54,0)+IF(AW55=9,R55,0)+IF(AW56=9,R56,0)+IF(AW57=9,R57,0)+IF(AW58=9,R58,0)+IF(AW59=9,R59,0)+IF(AW60=9,R60,0)+IF(AW61=9,R61,0)+IF(AW62=9,R62,0)+IF(AW63=9,R63,0)+IF(AW64=9,R64,0)+IF(AW65=9,R65,0)+IF(AW66=9,R66,0)+IF(AW67=9,R67,0)+IF(AW68=9,R68,0)+IF(AW69=9,R69,0)+IF(AW70=9,R70,0)+IF(AW71=9,R71,0)</f>
        <v>#VALUE!</v>
      </c>
      <c r="BG60" s="98" t="e">
        <f>IF(AW52=9,T52,0)+IF(AW53=9,T53,0)+IF(AW54=9,T54,0)+IF(AW55=9,T55,0)+IF(AW56=9,T56,0)+IF(AW57=9,T57,0)+IF(AW58=9,T58,0)+IF(AW59=9,T59,0)+IF(AW60=9,T60,0)+IF(AW61=9,T61,0)+IF(AW62=9,T62,0)+IF(AW63=9,T63,0)+IF(AW64=9,T64,0)+IF(AW65=9,T65,0)+IF(AW66=9,T66,0)+IF(AW67=9,T67,0)+IF(AW68=9,T68,0)+IF(AW69=9,T69,0)+IF(AW70=9,T70,0)+IF(AW71=9,T71,0)</f>
        <v>#VALUE!</v>
      </c>
      <c r="BH60" s="98" t="e">
        <f>IF(AW52=9,W52,0)+IF(AW53=9,W53,0)+IF(AW54=9,W54,0)+IF(AW55=9,W55,0)+IF(AW56=9,W56,0)+IF(AW57=9,W57,0)+IF(AW58=9,W58,0)+IF(AW59=9,W59,0)+IF(AW60=9,W60,0)+IF(AW61=9,W61,0)+IF(AW62=9,W62,0)+IF(AW63=9,W63,0)+IF(AW64=9,W64,0)+IF(AW65=9,W65,0)+IF(AW66=9,W66,0)+IF(AW67=9,W67,0)+IF(AW68=9,W68,0)+IF(AW69=9,W69,0)+IF(AW70=9,W70,0)+IF(AW71=9,W71,0)</f>
        <v>#VALUE!</v>
      </c>
      <c r="BI60" s="98" t="e">
        <f>IF(AW52=9,Z52,0)+IF(AW53=9,Z53,0)+IF(AW54=9,Z54,0)+IF(AW55=9,Z55,0)+IF(AW56=9,Z56,0)+IF(AW57=9,Z57,0)+IF(AW58=9,Z58,0)+IF(AW59=9,Z59,0)+IF(AW60=9,Z60,0)+IF(AW61=9,Z61,0)+IF(AW62=9,Z62,0)+IF(AW63=9,Z63,0)+IF(AW64=9,Z64,0)+IF(AW65=9,Z65,0)+IF(AW66=9,Z66,0)+IF(AW67=9,Z67,0)+IF(AW68=9,Z68,0)+IF(AW69=9,Z69,0)+IF(AW70=9,Z70,0)+IF(AW71=9,Z71,0)</f>
        <v>#VALUE!</v>
      </c>
      <c r="BJ60" s="98" t="e">
        <f>IF(AW52=9,AD52,0)+IF(AW53=9,AD53,0)+IF(AW54=9,AD54,0)+IF(AW55=9,AD55,0)+IF(AW56=9,AD56,0)+IF(AW57=9,AD57,0)+IF(AW58=9,AD58,0)+IF(AW59=9,AD59,0)+IF(AW60=9,AD60,0)+IF(AW61=9,AD61,0)+IF(AW62=9,AD62,0)+IF(AW63=9,AD63,0)+IF(AW64=9,AD64,0)+IF(AW65=9,AD65,0)+IF(AW66=9,AD66,0)+IF(AW67=9,AD67,0)+IF(AW68=9,AD68,0)+IF(AW69=9,AD69,0)+IF(AW70=9,AD70,0)+IF(AW71=9,AD71,0)</f>
        <v>#VALUE!</v>
      </c>
      <c r="BK60" s="98" t="e">
        <f>IF(AW52=9,AI52,0)+IF(AW53=9,AI53,0)+IF(AW54=9,AI54,0)+IF(AW55=9,AI55,0)+IF(AW56=9,AI56,0)+IF(AW57=9,AI57,0)+IF(AW58=9,AI58,0)+IF(AW59=9,AI59,0)+IF(AW60=9,AI60,0)+IF(AW61=9,AI61,0)+IF(AW62=9,AI62,0)+IF(AW63=9,AI63,0)+IF(AW64=9,AI64,0)+IF(AW65=9,AI65,0)+IF(AW66=9,AI66,0)+IF(AW67=9,AI67,0)+IF(AW68=9,AI68,0)+IF(AW69=9,AI69,0)+IF(AW70=9,AI70,0)+IF(AW71=9,AI71,0)</f>
        <v>#VALUE!</v>
      </c>
      <c r="BL60" s="99" t="e">
        <f>IF(AW52=9,AN52,0)+IF(AW53=9,AN53,0)+IF(AW54=9,AN54,0)+IF(AW55=9,AN55,0)+IF(AW56=9,AN56,0)+IF(AW57=9,AN57,0)+IF(AW58=9,AN58,0)+IF(AW59=9,AN59,0)+IF(AW60=9,AN60,0)+IF(AW61=9,AN61,0)+IF(AW62=9,AN62,0)+IF(AW63=9,AN63,0)+IF(AW64=9,AN64,0)+IF(AW65=9,AN65,0)+IF(AW66=9,AN66,0)+IF(AW67=9,AN67,0)+IF(AW68=9,AN68,0)+IF(AW69=9,AN69,0)+IF(AW70=9,AN70,0)+IF(AW71=9,AN71,0)</f>
        <v>#VALUE!</v>
      </c>
      <c r="BM60" s="98" t="str">
        <f>[2]DB!CX60</f>
        <v>Malthe</v>
      </c>
      <c r="BN60" s="98">
        <f>IF(BM60=O10,P10,0)+IF(BM60=O11,P11,0)+IF(BM60=O12,P12,0)+IF(BM60=O13,P13,0)+IF(BM60=O14,P14,0)+IF(BM60=O15,P15,0)+IF(BM60=O16,P16,0)+IF(BM60=O17,P17,0)+IF(BM60=O18,P18,0)+IF(BM60=O19,P19,0)+IF(BM60=O20,P20,0)+IF(BM60=O21,P21,0)+IF(BM60=O22,P22,0)+IF(BM60=O23,P23,0)+IF(BM60=O24,P24,0)+IF(BM60=O25,P25,0)+IF(BM60=O26,P26,0)+IF(BM60=O27,P27,0)+IF(BM60=O28,P28,0)+IF(BM60=O29,P29,0)+IF(BM60=O31,P31,0)+IF(BM60=O32,P32,0)+IF(BM60=O33,P33,0)+IF(BM60=O34,P34,0)+IF(BM60=O35,P35,0)+IF(BM60=O36,P36,0)+IF(BM60=O37,P37,0)+IF(BM60=O38,P38,0)+IF(BM60=O39,P39,0)+IF(BM60=O40,P40,0)+BO60</f>
        <v>38</v>
      </c>
      <c r="BO60" s="98">
        <f>IF(BM60=O41,P41,0)+IF(BM60=O42,P42,0)+IF(BM60=O43,P43,0)+IF(BM60=O44,P44,0)+IF(BM60=O45,P45,0)+IF(BM60=O46,P46,0)+IF(BM60=O47,P47,0)+IF(BM60=O48,P48,0)+IF(BM60=O49,P49,0)+IF(BM60=O50,P50,0)+IF(BM60=O52,P52,0)+IF(BM60=O53,P53,0)+IF(BM60=O54,P54,0)+IF(BM60=O55,P55,0)+IF(BM60=O56,P56,0)+IF(BM60=O57,P57,0)+IF(BM60=O58,P58,0)+IF(BM60=O59,P59,0)+IF(BM60=O60,P60,0)+IF(BM60=O61,P61,0)+IF(BM60=O62,P62,0)+IF(BM60=O63,P63,0)+IF(BM60=O64,P64,0)+IF(BM60=O65,P65,0)+IF(BM60=O66,P66,0)+IF(BM60=O67,P67,0)+IF(BM60=O68,P68,0)+IF(BM60=O69,P69,0)+IF(BM60=O70,P70,0)+IF(BM60=O71,P71,0)</f>
        <v>38</v>
      </c>
      <c r="BP60" s="98">
        <f>[2]DB!DF60</f>
        <v>0</v>
      </c>
      <c r="BQ60" s="98">
        <f>IF(BM60=O10,R10,0)+IF(BM60=O11,R11,0)+IF(BM60=O12,R12,0)+IF(BM60=O13,R13,0)+IF(BM60=O14,R14,0)+IF(BM60=O15,R15,0)+IF(BM60=O16,R16,0)+IF(BM60=O17,R17,0)+IF(BM60=O18,R18,0)+IF(BM60=O19,R19,0)+IF(BM60=O20,R20,0)+IF(BM60=O21,R21,0)+IF(BM60=O22,R22,0)+IF(BM60=O23,R23,0)+IF(BM60=O24,R24,0)+IF(BM60=O25,R25,0)+IF(BM60=O26,R26,0)+IF(BM60=O27,R27,0)+IF(BM60=O28,R28,0)+IF(BM60=O29,R29,0)+IF(BM60=O31,R31,0)+IF(BM60=O32,R32,0)+IF(BM60=O33,R33,0)+IF(BM60=O34,R34,0)+IF(BM60=O35,R35,0)+IF(BM60=O36,R36,0)+IF(BM60=O37,R37,0)+IF(BM60=O38,R38,0)+IF(BM60=O39,R39,0)+IF(BM60=O40,R40,0)+BR60</f>
        <v>0</v>
      </c>
      <c r="BR60" s="98">
        <f>IF(BM60=O41,R41,0)+IF(BM60=O42,R42,0)+IF(BM60=O43,R43,0)+IF(BM60=O44,R44,0)+IF(BM60=O45,R45,0)+IF(BM60=O46,R46,0)+IF(BM60=O47,R47,0)+IF(BM60=O48,R48,0)+IF(BM60=O49,R49,0)+IF(BM60=O50,R50,0)+IF(BM60=O52,R52,0)+IF(BM60=O53,R53,0)+IF(BM60=O54,R54,0)+IF(BM60=O55,R55,0)+IF(BM60=O56,R56,0)+IF(BM60=O57,R57,0)+IF(BM60=O58,R58,0)+IF(BM60=O59,R59,0)+IF(BM60=O60,R60,0)+IF(BM60=O61,R61,0)+IF(BM60=O62,R62,0)+IF(BM60=O63,R63,0)+IF(BM60=O64,R64,0)+IF(BM60=O65,R65,0)+IF(BM60=O66,R66,0)+IF(BM60=O67,R67,0)+IF(BM60=O68,R68,0)+IF(BM60=O69,R69,0)+IF(BM60=O70,R70,0)+IF(BM60=O71,R71,0)</f>
        <v>0</v>
      </c>
      <c r="BS60" s="98">
        <v>0</v>
      </c>
      <c r="BT60" s="98">
        <f>IF(BM60=O10,T10,0)+IF(BM60=O11,T11,0)+IF(BM60=O12,T12,0)+IF(BM60=O13,T13,0)+IF(BM60=O14,T14,0)+IF(BM60=O15,T15,0)+IF(BM60=O16,T16,0)+IF(BM60=O17,T17,0)+IF(BM60=O18,T18,0)+IF(BM60=O19,T19,0)+IF(BM60=O20,T20,0)+IF(BM60=O21,T21,0)+IF(BM60=O22,T22,0)+IF(BM60=O23,T23,0)+IF(BM60=O24,T24,0)+IF(BM60=O25,T25,0)+IF(BM60=O26,T26,0)+IF(BM60=O27,T27,0)+IF(BM60=O28,T28,0)+IF(BM60=O29,T29,0)+IF(BM60=O31,T31,0)+IF(BM60=O32,T32,0)+IF(BM60=O33,T33,0)+IF(BM60=O34,T34,0)+IF(BM60=O35,T35,0)+IF(BM60=O36,T36,0)+IF(BM60=O37,T37,0)+IF(BM60=O38,T38,0)+IF(BM60=O39,T39,0)+IF(BM60=O40,T40,0)+BU60</f>
        <v>0</v>
      </c>
      <c r="BU60" s="98">
        <f>IF(BM60=O41,T41,0)+IF(BM60=O42,T42,0)+IF(BM60=O43,T43,0)+IF(BM60=O44,T44,0)+IF(BM60=O45,T45,0)+IF(BM60=O46,T46,0)+IF(BM60=O47,T47,0)+IF(BM60=O48,T48,0)+IF(BM60=O49,T49,0)+IF(BM60=O50,T50,0)+IF(BM60=O52,T52,0)+IF(BM60=O53,T53,0)+IF(BM60=O54,T54,0)+IF(BM60=O55,T55,0)+IF(BM60=O56,T56,0)+IF(BM60=O57,T57,0)+IF(BM60=O58,T58,0)+IF(BM60=O59,T59,0)+IF(BM60=O60,T60,0)+IF(BM60=O61,T61,0)+IF(BM60=O62,T62,0)+IF(BM60=O63,T63,0)+IF(BM60=O64,T64,0)+IF(BM60=O65,T65,0)+IF(BM60=O66,T66,0)+IF(BM60=O67,T67,0)+IF(BM60=O68,T68,0)+IF(BM60=O69,T69,0)+IF(BM60=O70,T70,0)+IF(BM60=O71,T71,0)</f>
        <v>0</v>
      </c>
      <c r="BV60" s="98">
        <f>[2]DB!DJ60</f>
        <v>2</v>
      </c>
      <c r="BW60" s="98" t="e">
        <f>IF(AND(BQ60=0,BT60=0),IF(BM60=O10,AY10,0)+IF(BM60=O11,AY11,0)+IF(BM60=O12,AY12,0)+IF(BM60=O13,AY13,0)+IF(BM60=O14,AY14,0)+IF(BM60=O15,AY15,0)+IF(BM60=O16,AY16,0)+IF(BM60=O17,AY17,0)+IF(BM60=O18,AY18,0)+IF(BM60=O19,AY19,0)+IF(BM60=O20,AY20,0)+IF(BM60=O21,AY21,0)+IF(BM60=O22,AY22,0)+IF(BM60=O23,AY23,0)+IF(BM60=O24,AY24,0)+IF(BM60=O25,AY25,0)+IF(BM60=O26,AY26,0)+IF(BM60=O27,AY27,0)+IF(BM60=O28,AY28,0)+IF(BM60=O29,AY29,0)+IF(BM60=O31,AY31,0)+IF(BM60=O32,AY32,0)+IF(BM60=O33,AY33,0)+IF(BM60=O34,AY34,0)+IF(BM60=O35,AY35,0)+IF(BM60=O36,AY36,0)+IF(BM60=O37,AY37,0)+IF(BM60=O38,AY38,0)+IF(BM60=O39,AY39,0)+IF(BM60=O40,AY40,0)+BX60,0)</f>
        <v>#VALUE!</v>
      </c>
      <c r="BX60" s="98" t="e">
        <f>IF(BM60=O41,AY41,0)+IF(BM60=O42,AY42,0)+IF(BM60=O43,AY43,0)+IF(BM60=O44,AY44,0)+IF(BM60=O45,AY45,0)+IF(BM60=O46,AY46,0)+IF(BM60=O47,AY47,0)+IF(BM60=O48,AY48,0)+IF(BM60=O49,AY49,0)+IF(BM60=O50,AY50,0)+IF(BM60=O52,AY52,0)+IF(BM60=O53,AY53,0)+IF(BM60=O54,AY54,0)+IF(BM60=O55,AY55,0)+IF(BM60=O56,AY56,0)+IF(BM60=O57,AY57,0)+IF(BM60=O58,AY58,0)+IF(BM60=O59,AY59,0)+IF(BM60=O60,AY60,0)+IF(BM60=O61,AY61,0)+IF(BM60=O62,AY62,0)+IF(BM60=O63,AY63,0)+IF(BM60=O64,AY64,0)+IF(BM60=O65,AY65,0)+IF(BM60=O66,AY66,0)+IF(BM60=O67,AY67,0)+IF(BM60=O68,AY68,0)+IF(BM60=O69,AY69,0)+IF(BM60=O70,AY70,0)+IF(BM60=O71,AY71,0)</f>
        <v>#VALUE!</v>
      </c>
      <c r="BY60" s="98">
        <f>[2]DB!DL60</f>
        <v>0</v>
      </c>
      <c r="BZ60" s="98" t="e">
        <f t="shared" si="25"/>
        <v>#VALUE!</v>
      </c>
      <c r="CA60" s="98">
        <f>[2]DB!DN60</f>
        <v>0</v>
      </c>
      <c r="CB60" s="98" t="e">
        <f t="shared" si="26"/>
        <v>#VALUE!</v>
      </c>
      <c r="CC60" s="98">
        <f>[2]DB!DP60</f>
        <v>0</v>
      </c>
      <c r="CD60" s="98" t="e">
        <f t="shared" si="27"/>
        <v>#VALUE!</v>
      </c>
      <c r="CE60" s="98">
        <f>[2]DB!DR60</f>
        <v>0</v>
      </c>
      <c r="CF60" s="98" t="e">
        <f t="shared" si="28"/>
        <v>#VALUE!</v>
      </c>
      <c r="CG60" s="98">
        <f>[2]DB!DT60</f>
        <v>1</v>
      </c>
      <c r="CH60" s="98" t="e">
        <f t="shared" si="29"/>
        <v>#VALUE!</v>
      </c>
      <c r="CI60" s="98">
        <f>[2]DB!DV60</f>
        <v>2</v>
      </c>
      <c r="CJ60" s="98" t="e">
        <f t="shared" si="17"/>
        <v>#VALUE!</v>
      </c>
      <c r="CK60" s="98" t="e">
        <f t="shared" si="18"/>
        <v>#VALUE!</v>
      </c>
      <c r="CL60" s="98" t="e">
        <f>RANK(CJ60,CJ10:CJ69,0)</f>
        <v>#VALUE!</v>
      </c>
      <c r="CM60" s="98" t="e">
        <f>IF(AND(CL60=CL10,CK60&lt;CK10),1,0)+IF(AND(CL60=CL11,CK60&lt;CK11),1,0)+IF(AND(CL60=CL12,CK60&lt;CK12),1,0)+IF(AND(CL60=CL13,CK60&lt;CK13),1,0)+IF(AND(CL60=CL14,CK60&lt;CK14),1,0)+IF(AND(CL60=CL15,CK60&lt;CK15),1,0)+IF(AND(CL60=CL16,CK60&lt;CK16),1,0)+IF(AND(CL60=CL17,CK60&lt;CK17),1,0)+IF(AND(CL60=CL18,CK60&lt;CK18),1,0)+IF(AND(CL60=CL19,CK60&lt;CK19),1,0)+IF(AND(CL60=CL20,CK60&lt;CK20),1,0)+IF(AND(CL60=CL21,CK60&lt;CK21),1,0)+IF(AND(CL60=CL22,CK60&lt;CK22),1,0)+IF(AND(CL60=CL23,CK60&lt;CK23),1,0)+IF(AND(CL60=CL24,CK60&lt;CK24),1,0)+IF(AND(CL60=CL25,CK60&lt;CK25),1,0)+IF(AND(CL60=CL26,CK60&lt;CK26),1,0)+IF(AND(CL60=CL27,CK60&lt;CK27),1,0)+IF(AND(CL60=CL28,CK60&lt;CK28),1,0)+IF(AND(CL60=CL29,CK60&lt;CK29),1,0)+CN60+CO60</f>
        <v>#VALUE!</v>
      </c>
      <c r="CN60" s="98" t="e">
        <f>IF(AND(CL60=CL30,CK60&lt;CK30),1,0)+IF(AND(CL60=CL31,CK60&lt;CK31),1,0)+IF(AND(CL60=CL32,CK60&lt;CK32),1,0)+IF(AND(CL60=CL33,CK60&lt;CK33),1,0)+IF(AND(CL60=CL34,CK60&lt;CK34),1,0)+IF(AND(CL60=CL35,CK60&lt;CK35),1,0)+IF(AND(CL60=CL36,CK60&lt;CK36),1,0)+IF(AND(CL60=CL37,CK60&lt;CK37),1,0)+IF(AND(CL60=CL38,CK60&lt;CK38),1,0)+IF(AND(CL60=CL39,CK60&lt;CK39),1,0)+IF(AND(CL60=CL40,CK60&lt;CK40),1,0)+IF(AND(CL60=CL41,CK60&lt;CK41),1,0)+IF(AND(CL60=CL42,CK60&lt;CK42),1,0)+IF(AND(CL60=CL43,CK60&lt;CK43),1,0)+IF(AND(CL60=CL44,CK60&lt;CK44),1,0)+IF(AND(CL60=CL45,CK60&lt;CK45),1,0)+IF(AND(CL60=CL46,CK60&lt;CK46),1,0)+IF(AND(CL60=CL47,CK60&lt;CK47),1,0)+IF(AND(CL60=CL48,CK60&lt;CK48),1,0)+IF(AND(CL60=CL49,CK60&lt;CK49),1,0)</f>
        <v>#VALUE!</v>
      </c>
      <c r="CO60" s="98" t="e">
        <f>IF(AND(CL60=CL50,CK60&lt;CK50),1,0)+IF(AND(CL60=CL51,CK60&lt;CK51),1,0)+IF(AND(CL60=CL52,CK60&lt;CK52),1,0)+IF(AND(CL60=CL53,CK60&lt;CK53),1,0)+IF(AND(CL60=CL54,CK60&lt;CK54),1,0)+IF(AND(CL60=CL55,CK60&lt;CK55),1,0)+IF(AND(CL60=CL56,CK60&lt;CK56),1,0)+IF(AND(CL60=CL57,CK60&lt;CK57),1,0)+IF(AND(CL60=CL58,CK60&lt;CK58),1,0)+IF(AND(CL60=CL59,CK60&lt;CK59),1,0)+IF(AND(CL60=CL60,CK60&lt;CK60),1,0)+IF(AND(CL60=CL61,CK60&lt;CK61),1,0)+IF(AND(CL60=CL62,CK60&lt;CK62),1,0)+IF(AND(CL60=CL63,CK60&lt;CK63),1,0)+IF(AND(CL60=CL64,CK60&lt;CK64),1,0)+IF(AND(CL60=CL65,CK60&lt;CK65),1,0)+IF(AND(CL60=CL66,CK60&lt;CK66),1,0)+IF(AND(CL60=CL67,CK60&lt;CK67),1,0)+IF(AND(CL60=CL68,CK60&lt;CK68),1,0)+IF(AND(CL60=CL69,CK60&lt;CK69),1,0)</f>
        <v>#VALUE!</v>
      </c>
      <c r="CP60" s="98">
        <f>[2]DB!CV60</f>
        <v>50</v>
      </c>
      <c r="CQ60" s="98" t="e">
        <f t="shared" si="30"/>
        <v>#VALUE!</v>
      </c>
      <c r="CR60" s="98" t="e">
        <f t="shared" si="19"/>
        <v>#VALUE!</v>
      </c>
      <c r="CS60" s="98" t="e">
        <f>IF(AND(CQ60=CQ10,BN60&gt;BN10),1,0)+IF(AND(CQ60=CQ11,BN60&gt;BN11),1,0)+IF(AND(CQ60=CQ12,BN60&gt;BN12),1,0)+IF(AND(CQ60=CQ13,BN60&gt;BN13),1,0)+IF(AND(CQ60=CQ14,BN60&gt;BN14),1,0)+IF(AND(CQ60=CQ15,BN60&gt;BN15),1,0)+IF(AND(CQ60=CQ16,BN60&gt;BN16),1,0)+IF(AND(CQ60=CQ17,BN60&gt;BN17),1,0)+IF(AND(CQ60=CQ18,BN60&gt;BN18),1,0)+IF(AND(CQ60=CQ19,BN60&gt;BN19),1,0)+IF(AND(CQ60=CQ20,BN60&gt;BN20),1,0)+IF(AND(CQ60=CQ21,BN60&gt;BN21),1,0)+IF(AND(CQ60=CQ22,BN60&gt;BN22),1,0)+IF(AND(CQ60=CQ23,BN60&gt;BN23),1,0)+IF(AND(CQ60=CQ24,BN60&gt;BN24),1,0)+IF(AND(CQ60=CQ25,BN60&gt;BN25),1,0)+IF(AND(CQ60=CQ26,BN60&gt;BN26),1,0)+IF(AND(CQ60=CQ27,BN60&gt;BN27),1,0)+IF(AND(CQ60=CQ28,BN60&gt;BN28),1,0)+IF(AND(CQ60=CQ29,BN60&gt;BN29),1,0)+CT60+CU60</f>
        <v>#VALUE!</v>
      </c>
      <c r="CT60" s="98" t="e">
        <f>IF(AND(CQ60=CQ30,BN60&gt;BN30),1,0)+IF(AND(CQ60=CQ31,BN60&gt;BN31),1,0)+IF(AND(CQ60=CQ32,BN60&gt;BN32),1,0)+IF(AND(CQ60=CQ33,BN60&gt;BN33),1,0)+IF(AND(CQ60=CQ34,BN60&gt;BN34),1,0)+IF(AND(CQ60=CQ35,BN60&gt;BN35),1,0)+IF(AND(CQ60=CQ36,BN60&gt;BN36),1,0)+IF(AND(CQ60=CQ37,BN60&gt;BN37),1,0)+IF(AND(CQ60=CQ38,BN60&gt;BN38),1,0)+IF(AND(CQ60=CQ39,BN60&gt;BN39),1,0)+IF(AND(CQ60=CQ40,BN60&gt;BN40),1,0)+IF(AND(CQ60=CQ41,BN60&gt;BN41),1,0)+IF(AND(CQ60=CQ42,BN60&gt;BN42),1,0)+IF(AND(CQ60=CQ43,BN60&gt;BN43),1,0)+IF(AND(CQ60=CQ44,BN60&gt;BN44),1,0)+IF(AND(CQ60=CQ45,BN60&gt;BN45),1,0)+IF(AND(CQ60=CQ46,BN60&gt;BN46),1,0)+IF(AND(CQ60=CQ47,BN60&gt;BN47),1,0)+IF(AND(CQ60=CQ48,BN60&gt;BN48),1,0)+IF(AND(CQ60=CQ49,BN60&gt;BN49),1,0)</f>
        <v>#VALUE!</v>
      </c>
      <c r="CU60" s="99" t="e">
        <f>IF(AND(CQ60=CQ50,BN60&gt;BN50),1,0)+IF(AND(CQ60=CQ51,BN60&gt;BN51),1,0)+IF(AND(CQ60=CQ52,BN60&gt;BN52),1,0)+IF(AND(CQ60=CQ53,BN60&gt;BN53),1,0)+IF(AND(CQ60=CQ54,BN60&gt;BN54),1,0)+IF(AND(CQ60=CQ55,BN60&gt;BN55),1,0)+IF(AND(CQ60=CQ56,BN60&gt;BN56),1,0)+IF(AND(CQ60=CQ57,BN60&gt;BN57),1,0)+IF(AND(CQ60=CQ58,BN60&gt;BN58),1,0)+IF(AND(CQ60=CQ59,BN60&gt;BN59),1,0)+IF(AND(CQ60=CQ60,BN60&gt;BN60),1,0)+IF(AND(CQ60=CQ61,BN60&gt;BN61),1,0)+IF(AND(CQ60=CQ62,BN60&gt;BN62),1,0)+IF(AND(CQ60=CQ63,BN60&gt;BN63),1,0)+IF(AND(CQ60=CQ64,BN60&gt;BN64),1,0)+IF(AND(CQ60=CQ65,BN60&gt;BN65),1,0)+IF(AND(CQ60=CQ66,BN60&gt;BN66),1,0)+IF(AND(CQ60=CQ67,BN60&gt;BN67),1,0)+IF(AND(CQ60=CQ68,BN60&gt;BN68),1,0)+IF(AND(CQ60=CQ69,BN60&gt;BN69),1,0)</f>
        <v>#VALUE!</v>
      </c>
      <c r="CV60" s="100" t="e">
        <f>IF(CR10=51,CQ10,0)+IF(CR11=51,CQ11,0)+IF(CR12=51,CQ12,0)+IF(CR13=51,CQ13,0)+IF(CR14=51,CQ14,0)+IF(CR15=51,CQ15,0)+IF(CR16=51,CQ16,0)+IF(CR17=51,CQ17,0)+IF(CR18=51,CQ18,0)+IF(CR19=51,CQ19,0)+IF(CR20=51,CQ20,0)+IF(CR21=51,CQ21,0)+IF(CR22=51,CQ22,0)+IF(CR23=51,CQ23,0)+IF(CR24=51,CQ24,0)+IF(CR25=51,CQ25,0)+IF(CR26=51,CQ26,0)+IF(CR27=51,CQ27,0)+IF(CR28=51,CQ28,0)+IF(CR29=51,CQ29,0)+IF(CR30=51,CQ30,0)+IF(CR31=51,CQ31,0)+IF(CR32=51,CQ32,0)+IF(CR33=51,CQ33,0)+IF(CR34=51,CQ34,0)+IF(CR35=51,CQ35,0)+IF(CR36=51,CQ36,0)+IF(CR37=51,CQ37,0)+IF(CR38=51,CQ38,0)+IF(CR39=51,CQ39,0)+CW60</f>
        <v>#VALUE!</v>
      </c>
      <c r="CW60" s="98" t="e">
        <f>IF(CR40=51,CQ40,0)+IF(CR41=51,CQ41,0)+IF(CR42=51,CQ42,0)+IF(CR43=51,CQ43,0)+IF(CR44=51,CQ44,0)+IF(CR45=51,CQ45,0)+IF(CR46=51,CQ46,0)+IF(CR47=51,CQ47,0)+IF(CR48=51,CQ48,0)+IF(CR49=51,CQ49,0)+IF(CR50=51,CQ50,0)+IF(CR51=51,CQ51,0)+IF(CR52=51,CQ52,0)+IF(CR53=51,CQ53,0)+IF(CR54=51,CQ54,0)+IF(CR55=51,CQ55,0)+IF(CR56=51,CQ56,0)+IF(CR57=51,CQ57,0)+IF(CR58=51,CQ58,0)+IF(CR59=51,CQ59,0)+IF(CR60=51,CQ60,0)+IF(CR61=51,CQ61,0)+IF(CR62=51,CQ62,0)+IF(CR63=51,CQ63,0)+IF(CR64=51,CQ64,0)+IF(CR65=51,CQ65,0)+IF(CR66=51,CQ66,0)+IF(CR67=51,CQ67,0)+IF(CR68=51,CQ68,0)+IF(CR69=51,CQ69,0)</f>
        <v>#VALUE!</v>
      </c>
      <c r="CX60" s="98" t="e">
        <f>IF(CR10=51,BM10,IF(CR11=51,BM11,IF(CR12=51,BM12,IF(CR13=51,BM13,IF(CR14=51,BM14,IF(CR15=51,BM15,IF(CR16=51,BM16,IF(CR17=51,BM17,CY60))))))))</f>
        <v>#VALUE!</v>
      </c>
      <c r="CY60" s="98" t="e">
        <f>IF(CR18=51,BM18,IF(CR19=51,BM19,IF(CR20=51,BM20,IF(CR21=51,BM21,IF(CR22=51,BM22,IF(CR23=51,BM23,IF(CR24=51,BM24,IF(CR25=51,BM25,CZ60))))))))</f>
        <v>#VALUE!</v>
      </c>
      <c r="CZ60" s="98" t="e">
        <f>IF(CR26=51,BM26,IF(CR27=51,BM27,IF(CR28=51,BM28,IF(CR29=51,BM29,IF(CR30=51,BM30,IF(CR31=51,BM31,IF(CR32=51,BM32,IF(CR33=51,BM33,DA60))))))))</f>
        <v>#VALUE!</v>
      </c>
      <c r="DA60" s="98" t="e">
        <f>IF(CR34=51,BM34,IF(CR35=51,BM35,IF(CR36=51,BM36,IF(CR37=51,BM37,IF(CR38=51,BM38,IF(CR39=51,BM39,IF(CR40=51,BM40,IF(CR41=51,BM41,DB60))))))))</f>
        <v>#VALUE!</v>
      </c>
      <c r="DB60" s="98" t="e">
        <f>IF(CR42=51,BM42,IF(CR43=51,BM43,IF(CR44=51,BM44,IF(CR45=51,BM45,IF(CR46=51,BM46,IF(CR47=51,BM47,IF(CR48=51,BM48,IF(CR49=51,BM49,DC60))))))))</f>
        <v>#VALUE!</v>
      </c>
      <c r="DC60" s="98" t="e">
        <f>IF(CR50=51,BM50,IF(CR51=51,BM51,IF(CR52=51,BM52,IF(CR53=51,BM53,IF(CR54=51,BM54,IF(CR55=51,BM55,IF(CR56=51,BM56,IF(CR57=51,BM57,DD60))))))))</f>
        <v>#VALUE!</v>
      </c>
      <c r="DD60" s="98" t="e">
        <f>IF(CR58=51,BM58,IF(CR59=51,BM59,IF(CR60=51,BM60,IF(CR61=51,BM61,IF(CR62=51,BM62,IF(CR63=51,BM63,IF(CR64=51,BM64,IF(CR65=51,BM65,DE60))))))))</f>
        <v>#VALUE!</v>
      </c>
      <c r="DE60" s="98" t="e">
        <f>IF(CR66=51,BM66,IF(CR67=51,BM67,IF(CR68=51,BM68,BM69)))</f>
        <v>#VALUE!</v>
      </c>
      <c r="DF60" s="98" t="e">
        <f>IF(CR10=51,BQ10,0)+IF(CR11=51,BQ11,0)+IF(CR12=51,BQ12,0)+IF(CR13=51,BQ13,0)+IF(CR14=51,BQ14,0)+IF(CR15=51,BQ15,0)+IF(CR16=51,BQ16,0)+IF(CR17=51,BQ17,0)+IF(CR18=51,BQ18,0)+IF(CR19=51,BQ19,0)+IF(CR20=51,BQ20,0)+IF(CR21=51,BQ21,0)+IF(CR22=51,BQ22,0)+IF(CR23=51,BQ23,0)+IF(CR24=51,BQ24,0)+IF(CR25=51,BQ25,0)+IF(CR26=51,BQ26,0)+IF(CR27=51,BQ27,0)+IF(CR28=51,BQ28,0)+IF(CR29=51,BQ29,0)+IF(CR30=51,BQ30,0)+IF(CR31=51,BQ31,0)+IF(CR32=51,BQ32,0)+IF(CR33=51,BQ33,0)+IF(CR34=51,BQ34,0)+IF(CR35=51,BQ35,0)+IF(CR36=51,BQ36,0)+IF(CR37=51,BQ37,0)+IF(CR38=51,BQ38,0)+IF(CR39=51,BQ39,0)+DG60</f>
        <v>#VALUE!</v>
      </c>
      <c r="DG60" s="98" t="e">
        <f>IF(CR40=51,BQ40,0)+IF(CR41=51,BQ41,0)+IF(CR42=51,BQ42,0)+IF(CR43=51,BQ43,0)+IF(CR44=51,BQ44,0)+IF(CR45=51,BQ45,0)+IF(CR46=51,BQ46,0)+IF(CR47=51,BQ47,0)+IF(CR48=51,BQ48,0)+IF(CR49=51,BQ49,0)+IF(CR50=51,BQ50,0)+IF(CR51=51,BQ51,0)+IF(CR52=51,BQ52,0)+IF(CR53=51,BQ53,0)+IF(CR54=51,BQ54,0)+IF(CR55=51,BQ55,0)+IF(CR56=51,BQ56,0)+IF(CR57=51,BQ57,0)+IF(CR58=51,BQ58,0)+IF(CR59=51,BQ59,0)+IF(CR60=51,BQ60,0)+IF(CR61=51,BQ61,0)+IF(CR62=51,BQ62,0)+IF(CR63=51,BQ63,0)+IF(CR64=51,BQ64,0)+IF(CR65=51,BQ65,0)+IF(CR66=51,BQ66,0)+IF(CR67=51,BQ67,0)+IF(CR68=51,BQ68,0)+IF(CR69=51,BQ69,0)</f>
        <v>#VALUE!</v>
      </c>
      <c r="DH60" s="98" t="e">
        <f>IF(CR10=51,BT10,0)+IF(CR11=51,BT11,0)+IF(CR12=51,BT12,0)+IF(CR13=51,BT13,0)+IF(CR14=51,BT14,0)+IF(CR15=51,BT15,0)+IF(CR16=51,BT16,0)+IF(CR17=51,BT17,0)+IF(CR18=51,BT18,0)+IF(CR19=51,BT19,0)+IF(CR20=51,BT20,0)+IF(CR21=51,BT21,0)+IF(CR22=51,BT22,0)+IF(CR23=51,BT23,0)+IF(CR24=51,BT24,0)+IF(CR25=51,BT25,0)+IF(CR26=51,BT26,0)+IF(CR27=51,BT27,0)+IF(CR28=51,BT28,0)+IF(CR29=51,BT29,0)+IF(CR30=51,BT30,0)+IF(CR31=51,BT31,0)+IF(CR32=51,BT32,0)+IF(CR33=51,BT33,0)+IF(CR34=51,BT34,0)+IF(CR35=51,BT35,0)+IF(CR36=51,BT36,0)+IF(CR37=51,BT37,0)+IF(CR38=51,BT38,0)+IF(CR39=51,BT39,0)+DI60</f>
        <v>#VALUE!</v>
      </c>
      <c r="DI60" s="98" t="e">
        <f>IF(CR40=51,BT40,0)+IF(CR41=51,BT41,0)+IF(CR42=51,BT42,0)+IF(CR43=51,BT43,0)+IF(CR44=51,BT44,0)+IF(CR45=51,BT45,0)+IF(CR46=51,BT46,0)+IF(CR47=51,BT47,0)+IF(CR48=51,BT48,0)+IF(CR49=51,BT49,0)+IF(CR50=51,BT50,0)+IF(CR51=51,BT51,0)+IF(CR52=51,BT52,0)+IF(CR53=51,BT53,0)+IF(CR54=51,BT54,0)+IF(CR55=51,BT55,0)+IF(CR56=51,BT56,0)+IF(CR57=51,BT57,0)+IF(CR58=51,BT58,0)+IF(CR59=51,BT59,0)+IF(CR60=51,BT60,0)+IF(CR61=51,BT61,0)+IF(CR62=51,BT62,0)+IF(CR63=51,BT63,0)+IF(CR64=51,BT64,0)+IF(CR65=51,BT65,0)+IF(CR66=51,BT66,0)+IF(CR67=51,BT67,0)+IF(CR68=51,BT68,0)+IF(CR69=51,BT69,0)</f>
        <v>#VALUE!</v>
      </c>
      <c r="DJ60" s="98" t="e">
        <f>IF(CR10=51,BW10,0)+IF(CR11=51,BW11,0)+IF(CR12=51,BW12,0)+IF(CR13=51,BW13,0)+IF(CR14=51,BW14,0)+IF(CR15=51,BW15,0)+IF(CR16=51,BW16,0)+IF(CR17=51,BW17,0)+IF(CR18=51,BW18,0)+IF(CR19=51,BW19,0)+IF(CR20=51,BW20,0)+IF(CR21=51,BW21,0)+IF(CR22=51,BW22,0)+IF(CR23=51,BW23,0)+IF(CR24=51,BW24,0)+IF(CR25=51,BW25,0)+IF(CR26=51,BW26,0)+IF(CR27=51,BW27,0)+IF(CR28=51,BW28,0)+IF(CR29=51,BW29,0)+IF(CR30=51,BW30,0)+IF(CR31=51,BW31,0)+IF(CR32=51,BW32,0)+IF(CR33=51,BW33,0)+IF(CR34=51,BW34,0)+IF(CR35=51,BW35,0)+IF(CR36=51,BW36,0)+IF(CR37=51,BW37,0)+IF(CR38=51,BW38,0)+IF(CR39=51,BW39,0)+DK60</f>
        <v>#VALUE!</v>
      </c>
      <c r="DK60" s="98" t="e">
        <f>IF(CR40=51,BW40,0)+IF(CR41=51,BW41,0)+IF(CR42=51,BW42,0)+IF(CR43=51,BW43,0)+IF(CR44=51,BW44,0)+IF(CR45=51,BW45,0)+IF(CR46=51,BW46,0)+IF(CR47=51,BW47,0)+IF(CR48=51,BW48,0)+IF(CR49=51,BW49,0)+IF(CR50=51,BW50,0)+IF(CR51=51,BW51,0)+IF(CR52=51,BW52,0)+IF(CR53=51,BW53,0)+IF(CR54=51,BW54,0)+IF(CR55=51,BW55,0)+IF(CR56=51,BW56,0)+IF(CR57=51,BW57,0)+IF(CR58=51,BW58,0)+IF(CR59=51,BW59,0)+IF(CR60=51,BW60,0)+IF(CR61=51,BW61,0)+IF(CR62=51,BW62,0)+IF(CR63=51,BW63,0)+IF(CR64=51,BW64,0)+IF(CR65=51,BW65,0)+IF(CR66=51,BW66,0)+IF(CR67=51,BW67,0)+IF(CR68=51,BW68,0)+IF(CR69=51,BW69,0)</f>
        <v>#VALUE!</v>
      </c>
      <c r="DL60" s="98" t="e">
        <f>IF(CR10=51,BZ10,0)+IF(CR11=51,BZ11,0)+IF(CR12=51,BZ12,0)+IF(CR13=51,BZ13,0)+IF(CR14=51,BZ14,0)+IF(CR15=51,BZ15,0)+IF(CR16=51,BZ16,0)+IF(CR17=51,BZ17,0)+IF(CR18=51,BZ18,0)+IF(CR19=51,BZ19,0)+IF(CR20=51,BZ20,0)+IF(CR21=51,BZ21,0)+IF(CR22=51,BZ22,0)+IF(CR23=51,BZ23,0)+IF(CR24=51,BZ24,0)+IF(CR25=51,BZ25,0)+IF(CR26=51,BZ26,0)+IF(CR27=51,BZ27,0)+IF(CR28=51,BZ28,0)+IF(CR29=51,BZ29,0)+IF(CR30=51,BZ30,0)+IF(CR31=51,BZ31,0)+IF(CR32=51,BZ32,0)+IF(CR33=51,BZ33,0)+IF(CR34=51,BZ34,0)+IF(CR35=51,BZ35,0)+IF(CR36=51,BZ36,0)+IF(CR37=51,BZ37,0)+IF(CR38=51,BZ38,0)+IF(CR39=51,BZ39,0)+DM60</f>
        <v>#VALUE!</v>
      </c>
      <c r="DM60" s="98" t="e">
        <f>IF(CR40=51,BZ40,0)+IF(CR41=51,BZ41,0)+IF(CR42=51,BZ42,0)+IF(CR43=51,BZ43,0)+IF(CR44=51,BZ44,0)+IF(CR45=51,BZ45,0)+IF(CR46=51,BZ46,0)+IF(CR47=51,BZ47,0)+IF(CR48=51,BZ48,0)+IF(CR49=51,BZ49,0)+IF(CR50=51,BZ50,0)+IF(CR51=51,BZ51,0)+IF(CR52=51,BZ52,0)+IF(CR53=51,BZ53,0)+IF(CR54=51,BZ54,0)+IF(CR55=51,BZ55,0)+IF(CR56=51,BZ56,0)+IF(CR57=51,BZ57,0)+IF(CR58=51,BZ58,0)+IF(CR59=51,BZ59,0)+IF(CR60=51,BZ60,0)+IF(CR61=51,BZ61,0)+IF(CR62=51,BZ62,0)+IF(CR63=51,BZ63,0)+IF(CR64=51,BZ64,0)+IF(CR65=51,BZ65,0)+IF(CR66=51,BZ66,0)+IF(CR67=51,BZ67,0)+IF(CR68=51,BZ68,0)+IF(CR69=51,BZ69,0)</f>
        <v>#VALUE!</v>
      </c>
      <c r="DN60" s="98" t="e">
        <f>IF(CR10=51,CB10,0)+IF(CR11=51,CB11,0)+IF(CR12=51,CB12,0)+IF(CR13=51,CB13,0)+IF(CR14=51,CB14,0)+IF(CR15=51,CB15,0)+IF(CR16=51,CB16,0)+IF(CR17=51,CB17,0)+IF(CR18=51,CB18,0)+IF(CR19=51,CB19,0)+IF(CR20=51,CB20,0)+IF(CR21=51,CB21,0)+IF(CR22=51,CB22,0)+IF(CR23=51,CB23,0)+IF(CR24=51,CB24,0)+IF(CR25=51,CB25,0)+IF(CR26=51,CB26,0)+IF(CR27=51,CB27,0)+IF(CR28=51,CB28,0)+IF(CR29=51,CB29,0)+IF(CR30=51,CB30,0)+IF(CR31=51,CB31,0)+IF(CR32=51,CB32,0)+IF(CR33=51,CB33,0)+IF(CR34=51,CB34,0)+IF(CR35=51,CB35,0)+IF(CR36=51,CB36,0)+IF(CR37=51,CB37,0)+IF(CR38=51,CB38,0)+IF(CR39=51,CB39,0)+DO60</f>
        <v>#VALUE!</v>
      </c>
      <c r="DO60" s="98" t="e">
        <f>IF(CR40=51,CB40,0)+IF(CR41=51,CB41,0)+IF(CR42=51,CB42,0)+IF(CR43=51,CB43,0)+IF(CR44=51,CB44,0)+IF(CR45=51,CB45,0)+IF(CR46=51,CB46,0)+IF(CR47=51,CB47,0)+IF(CR48=51,CB48,0)+IF(CR49=51,CB49,0)+IF(CR50=51,CB50,0)+IF(CR51=51,CB51,0)+IF(CR52=51,CB52,0)+IF(CR53=51,CB53,0)+IF(CR54=51,CB54,0)+IF(CR55=51,CB55,0)+IF(CR56=51,CB56,0)+IF(CR57=51,CB57,0)+IF(CR58=51,CB58,0)+IF(CR59=51,CB59,0)+IF(CR60=51,CB60,0)+IF(CR61=51,CB61,0)+IF(CR62=51,CB62,0)+IF(CR63=51,CB63,0)+IF(CR64=51,CB64,0)+IF(CR65=51,CB65,0)+IF(CR66=51,CB66,0)+IF(CR67=51,CB67,0)+IF(CR68=51,CB68,0)+IF(CR69=51,CB69,0)</f>
        <v>#VALUE!</v>
      </c>
      <c r="DP60" s="98" t="e">
        <f>IF(CR10=51,CD10,0)+IF(CR11=51,CD11,0)+IF(CR12=51,CD12,0)+IF(CR13=51,CD13,0)+IF(CR14=51,CD14,0)+IF(CR15=51,CD15,0)+IF(CR16=51,CD16,0)+IF(CR17=51,CD17,0)+IF(CR18=51,CD18,0)+IF(CR19=51,CD19,0)+IF(CR20=51,CD20,0)+IF(CR21=51,CD21,0)+IF(CR22=51,CD22,0)+IF(CR23=51,CD23,0)+IF(CR24=51,CD24,0)+IF(CR25=51,CD25,0)+IF(CR26=51,CD26,0)+IF(CR27=51,CD27,0)+IF(CR28=51,CD28,0)+IF(CR29=51,CD29,0)+IF(CR30=51,CD30,0)+IF(CR31=51,CD31,0)+IF(CR32=51,CD32,0)+IF(CR33=51,CD33,0)+IF(CR34=51,CD34,0)+IF(CR35=51,CD35,0)+IF(CR36=51,CD36,0)+IF(CR37=51,CD37,0)+IF(CR38=51,CD38,0)+IF(CR39=51,CD39,0)+DQ60</f>
        <v>#VALUE!</v>
      </c>
      <c r="DQ60" s="98" t="e">
        <f>IF(CR40=51,CD40,0)+IF(CR41=51,CD41,0)+IF(CR42=51,CD42,0)+IF(CR43=51,CD43,0)+IF(CR44=51,CD44,0)+IF(CR45=51,CD45,0)+IF(CR46=51,CD46,0)+IF(CR47=51,CD47,0)+IF(CR48=51,CD48,0)+IF(CR49=51,CD49,0)+IF(CR50=51,CD50,0)+IF(CR51=51,CD51,0)+IF(CR52=51,CD52,0)+IF(CR53=51,CD53,0)+IF(CR54=51,CD54,0)+IF(CR55=51,CD55,0)+IF(CR56=51,CD56,0)+IF(CR57=51,CD57,0)+IF(CR58=51,CD58,0)+IF(CR59=51,CD59,0)+IF(CR60=51,CD60,0)+IF(CR61=51,CD61,0)+IF(CR62=51,CD62,0)+IF(CR63=51,CD63,0)+IF(CR64=51,CD64,0)+IF(CR65=51,CD65,0)+IF(CR66=51,CD66,0)+IF(CR67=51,CD67,0)+IF(CR68=51,CD68,0)+IF(CR69=51,CD69,0)</f>
        <v>#VALUE!</v>
      </c>
      <c r="DR60" s="98" t="e">
        <f>IF(CR10=51,CF10,0)+IF(CR11=51,CF11,0)+IF(CR12=51,CF12,0)+IF(CR13=51,CF13,0)+IF(CR14=51,CF14,0)+IF(CR15=51,CF15,0)+IF(CR16=51,CF16,0)+IF(CR17=51,CF17,0)+IF(CR18=51,CF18,0)+IF(CR19=51,CF19,0)+IF(CR20=51,CF20,0)+IF(CR21=51,CF21,0)+IF(CR22=51,CF22,0)+IF(CR23=51,CF23,0)+IF(CR24=51,CF24,0)+IF(CR25=51,CF25,0)+IF(CR26=51,CF26,0)+IF(CR27=51,CF27,0)+IF(CR28=51,CF28,0)+IF(CR29=51,CF29,0)+IF(CR30=51,CF30,0)+IF(CR31=51,CF31,0)+IF(CR32=51,CF32,0)+IF(CR33=51,CF33,0)+IF(CR34=51,CF34,0)+IF(CR35=51,CF35,0)+IF(CR36=51,CF36,0)+IF(CR37=51,CF37,0)+IF(CR38=51,CF38,0)+IF(CR39=51,CF39,0)+DS60</f>
        <v>#VALUE!</v>
      </c>
      <c r="DS60" s="98" t="e">
        <f>IF(CR40=51,CF40,0)+IF(CR41=51,CF41,0)+IF(CR42=51,CF42,0)+IF(CR43=51,CF43,0)+IF(CR44=51,CF44,0)+IF(CR45=51,CF45,0)+IF(CR46=51,CF46,0)+IF(CR47=51,CF47,0)+IF(CR48=51,CF48,0)+IF(CR49=51,CF49,0)+IF(CR50=51,CF50,0)+IF(CR51=51,CF51,0)+IF(CR52=51,CF52,0)+IF(CR53=51,CF53,0)+IF(CR54=51,CF54,0)+IF(CR55=51,CF55,0)+IF(CR56=51,CF56,0)+IF(CR57=51,CF57,0)+IF(CR58=51,CF58,0)+IF(CR59=51,CF59,0)+IF(CR60=51,CF60,0)+IF(CR61=51,CF61,0)+IF(CR62=51,CF62,0)+IF(CR63=51,CF63,0)+IF(CR64=51,CF64,0)+IF(CR65=51,CF65,0)+IF(CR66=51,CF66,0)+IF(CR67=51,CF67,0)+IF(CR68=51,CF68,0)+IF(CR69=51,CF69,0)</f>
        <v>#VALUE!</v>
      </c>
      <c r="DT60" s="98" t="e">
        <f>IF(CR10=51,CH10,0)+IF(CR11=51,CH11,0)+IF(CR12=51,CH12,0)+IF(CR13=51,CH13,0)+IF(CR14=51,CH14,0)+IF(CR15=51,CH15,0)+IF(CR16=51,CH16,0)+IF(CR17=51,CH17,0)+IF(CR18=51,CH18,0)+IF(CR19=51,CH19,0)+IF(CR20=51,CH20,0)+IF(CR21=51,CH21,0)+IF(CR22=51,CH22,0)+IF(CR23=51,CH23,0)+IF(CR24=51,CH24,0)+IF(CR25=51,CH25,0)+IF(CR26=51,CH26,0)+IF(CR27=51,CH27,0)+IF(CR28=51,CH28,0)+IF(CR29=51,CH29,0)+IF(CR30=51,CH30,0)+IF(CR31=51,CH31,0)+IF(CR32=51,CH32,0)+IF(CR33=51,CH33,0)+IF(CR34=51,CH34,0)+IF(CR35=51,CH35,0)+IF(CR36=51,CH36,0)+IF(CR37=51,CH37,0)+IF(CR38=51,CH38,0)+IF(CR39=51,CH39,0)+DU60</f>
        <v>#VALUE!</v>
      </c>
      <c r="DU60" s="98" t="e">
        <f>IF(CR40=51,CH40,0)+IF(CR41=51,CH41,0)+IF(CR42=51,CH42,0)+IF(CR43=51,CH43,0)+IF(CR44=51,CH44,0)+IF(CR45=51,CH45,0)+IF(CR46=51,CH46,0)+IF(CR47=51,CH47,0)+IF(CR48=51,CH48,0)+IF(CR49=51,CH49,0)+IF(CR50=51,CH50,0)+IF(CR51=51,CH51,0)+IF(CR52=51,CH52,0)+IF(CR53=51,CH53,0)+IF(CR54=51,CH54,0)+IF(CR55=51,CH55,0)+IF(CR56=51,CH56,0)+IF(CR57=51,CH57,0)+IF(CR58=51,CH58,0)+IF(CR59=51,CH59,0)+IF(CR60=51,CH60,0)+IF(CR61=51,CH61,0)+IF(CR62=51,CH62,0)+IF(CR63=51,CH63,0)+IF(CR64=51,CH64,0)+IF(CR65=51,CH65,0)+IF(CR66=51,CH66,0)+IF(CR67=51,CH67,0)+IF(CR68=51,CH68,0)+IF(CR69=51,CH69,0)</f>
        <v>#VALUE!</v>
      </c>
      <c r="DV60" s="98" t="e">
        <f>IF(CR10=51,CJ10,0)+IF(CR11=51,CJ11,0)+IF(CR12=51,CJ12,0)+IF(CR13=51,CJ13,0)+IF(CR14=51,CJ14,0)+IF(CR15=51,CJ15,0)+IF(CR16=51,CJ16,0)+IF(CR17=51,CJ17,0)+IF(CR18=51,CJ18,0)+IF(CR19=51,CJ19,0)+IF(CR20=51,CJ20,0)+IF(CR21=51,CJ21,0)+IF(CR22=51,CJ22,0)+IF(CR23=51,CJ23,0)+IF(CR24=51,CJ24,0)+IF(CR25=51,CJ25,0)+IF(CR26=51,CJ26,0)+IF(CR27=51,CJ27,0)+IF(CR28=51,CJ28,0)+IF(CR29=51,CJ29,0)+IF(CR30=51,CJ30,0)+IF(CR31=51,CJ31,0)+IF(CR32=51,CJ32,0)+IF(CR33=51,CJ33,0)+IF(CR34=51,CJ34,0)+IF(CR35=51,CJ35,0)+IF(CR36=51,CJ36,0)+IF(CR37=51,CJ37,0)+IF(CR38=51,CJ38,0)+IF(CR39=51,CJ39,0)+DW60</f>
        <v>#VALUE!</v>
      </c>
      <c r="DW60" s="99" t="e">
        <f>IF(CR40=51,CJ40,0)+IF(CR41=51,CJ41,0)+IF(CR42=51,CJ42,0)+IF(CR43=51,CJ43,0)+IF(CR44=51,CJ44,0)+IF(CR45=51,CJ45,0)+IF(CR46=51,CJ46,0)+IF(CR47=51,CJ47,0)+IF(CR48=51,CJ48,0)+IF(CR49=51,CJ49,0)+IF(CR50=51,CJ50,0)+IF(CR51=51,CJ51,0)+IF(CR52=51,CJ52,0)+IF(CR53=51,CJ53,0)+IF(CR54=51,CJ54,0)+IF(CR55=51,CJ55,0)+IF(CR56=51,CJ56,0)+IF(CR57=51,CJ57,0)+IF(CR58=51,CJ58,0)+IF(CR59=51,CJ59,0)+IF(CR60=51,CJ60,0)+IF(CR61=51,CJ61,0)+IF(CR62=51,CJ62,0)+IF(CR63=51,CJ63,0)+IF(CR64=51,CJ64,0)+IF(CR65=51,CJ65,0)+IF(CR66=51,CJ66,0)+IF(CR67=51,CJ67,0)+IF(CR68=51,CJ68,0)+IF(CR69=51,CJ69,0)</f>
        <v>#VALUE!</v>
      </c>
    </row>
    <row r="61" spans="1:127">
      <c r="A61" s="97" t="str">
        <f>[2]DB!A61</f>
        <v>Lucky</v>
      </c>
      <c r="B61" s="1">
        <f>[2]DB!B61</f>
        <v>34</v>
      </c>
      <c r="C61" s="1">
        <f>[2]DB!D61</f>
        <v>0</v>
      </c>
      <c r="D61" s="1">
        <f>IF(OR(Rækker!AC52="Disket",I61&gt;5,C61=1),1,0)</f>
        <v>0</v>
      </c>
      <c r="E61" s="1">
        <f>[2]DB!F61</f>
        <v>0</v>
      </c>
      <c r="F61" s="1">
        <f>IF(OR(Rækker!AC52="Udmeldt",E61=1),1,0)</f>
        <v>0</v>
      </c>
      <c r="G61" s="1">
        <f>[2]DB!I61</f>
        <v>0</v>
      </c>
      <c r="H61" s="1">
        <f>IF(Rækker!AC52="MR",1,0)</f>
        <v>0</v>
      </c>
      <c r="I61" s="1">
        <f t="shared" si="10"/>
        <v>0</v>
      </c>
      <c r="J61" s="1">
        <f>[2]DB!L61</f>
        <v>0</v>
      </c>
      <c r="K61" s="1">
        <f>IF(Rækker!AC52="Res",1,0)</f>
        <v>0</v>
      </c>
      <c r="L61" s="1">
        <f t="shared" si="11"/>
        <v>0</v>
      </c>
      <c r="M61" s="1">
        <f t="shared" si="31"/>
        <v>0</v>
      </c>
      <c r="N61" s="100">
        <f>[2]DB!AZ61</f>
        <v>7</v>
      </c>
      <c r="O61" s="98" t="str">
        <f>[2]DB!BB61</f>
        <v>Laplace</v>
      </c>
      <c r="P61" s="1">
        <f>IF(O61=A52,B52,0)+IF(O61=A53,B53,0)+IF(O61=A54,B54,0)+IF(O61=A55,B55,0)+IF(O61=A56,B56,0)+IF(O61=A57,B57,0)+IF(O61=A58,B58,0)+IF(O61=A59,B59,0)+IF(O61=A60,B60,0)+IF(O61=A61,B61,0)+IF(O61=A62,B62,0)+IF(O61=A63,B63,0)+IF(O61=A64,B64,0)+IF(O61=A65,B65,0)+IF(O61=A66,B66,0)+IF(O61=A67,B67,0)+IF(O61=A68,B68,0)+IF(O61=A69,B69,0)+IF(O61=A70,B70,0)+IF(O61=A71,B71,0)</f>
        <v>30</v>
      </c>
      <c r="Q61" s="1">
        <f>[2]DB!BF61</f>
        <v>0</v>
      </c>
      <c r="R61" s="1">
        <f>IF(O61=A52,D52,0)+IF(O61=A53,D53,0)+IF(O61=A54,D54,0)+IF(O61=A55,D55,0)+IF(O61=A56,D56,0)+IF(O61=A57,D57,0)+IF(O61=A58,D58,0)+IF(O61=A59,D59,0)+IF(O61=A60,D60,0)+IF(O61=A61,D61,0)+IF(O61=A62,D62,0)+IF(O61=A63,D63,0)+IF(O61=A64,D64,0)+IF(O61=A65,D65,0)+IF(O61=A66,D66,0)+IF(O61=A67,D67,0)+IF(O61=A68,D68,0)+IF(O61=A69,D69,0)+IF(O61=A70,D70,0)+IF(O61=A71,D71,0)</f>
        <v>0</v>
      </c>
      <c r="S61" s="1">
        <f>[2]DB!BG61</f>
        <v>0</v>
      </c>
      <c r="T61" s="1">
        <f>IF(O61=A52,F52,0)+IF(O61=A53,F53,0)+IF(O61=A54,F54,0)+IF(O61=A55,F55,0)+IF(O61=A56,F56,0)+IF(O61=A57,F57,0)+IF(O61=A58,F58,0)+IF(O61=A59,F59,0)+IF(O61=A60,F60,0)+IF(O61=A61,F61,0)+IF(O61=A62,F62,0)+IF(O61=A63,F63,0)+IF(O61=A64,F64,0)+IF(O61=A65,F65,0)+IF(O61=A66,F66,0)+IF(O61=A67,F67,0)+IF(O61=A68,F68,0)+IF(O61=A69,F69,0)+IF(O61=A70,F70,0)+IF(O61=A71,F71,0)</f>
        <v>0</v>
      </c>
      <c r="U61" s="1">
        <f>IF(O61=A52,G52,0)+IF(O61=A53,G53,0)+IF(O61=A54,G54,0)+IF(O61=A55,G55,0)+IF(O61=A56,G56,0)+IF(O61=A57,G57,0)+IF(O61=A58,G58,0)+IF(O61=A59,G59,0)+IF(O61=A60,G60,0)+IF(O61=A61,G61,0)+IF(O61=A62,G62,0)+IF(O61=A63,G63,0)+IF(O61=A64,G64,0)+IF(O61=A65,G65,0)+IF(O61=A66,G66,0)+IF(O61=A67,G67,0)+IF(O61=A68,G68,0)+IF(O61=A69,G69,0)+IF(O61=A70,G70,0)+IF(O61=A71,G71,0)</f>
        <v>0</v>
      </c>
      <c r="V61" s="1">
        <f>IF(O61=A52,H52,0)+IF(O61=A53,H53,0)+IF(O61=A54,H54,0)+IF(O61=A55,H55,0)+IF(O61=A56,H56,0)+IF(O61=A57,H57,0)+IF(O61=A58,H58,0)+IF(O61=A59,H59,0)+IF(O61=A60,H60,0)+IF(O61=A61,H61,0)+IF(O61=A62,H62,0)+IF(O61=A63,H63,0)+IF(O61=A64,H64,0)+IF(O61=A65,H65,0)+IF(O61=A66,H66,0)+IF(O61=A67,H67,0)+IF(O61=A68,H68,0)+IF(O61=A69,H69,0)+IF(O61=A70,H70,0)+IF(O61=A71,H71,0)</f>
        <v>0</v>
      </c>
      <c r="W61" s="1">
        <f t="shared" si="12"/>
        <v>0</v>
      </c>
      <c r="X61" s="1">
        <f>IF(O61=A52,J52,0)+IF(O61=A53,J53,0)+IF(O61=A54,J54,0)+IF(O61=A55,J55,0)+IF(O61=A56,J56,0)+IF(O61=A57,J57,0)+IF(O61=A58,J58,0)+IF(O61=A59,J59,0)+IF(O61=A60,J60,0)+IF(O61=A61,J61,0)+IF(O61=A62,J62,0)+IF(O61=A63,J63,0)+IF(O61=A64,J64,0)+IF(O61=A65,J65,0)+IF(O61=A66,J66,0)+IF(O61=A67,J67,0)+IF(O61=A68,J68,0)+IF(O61=A69,J69,0)+IF(O61=A70,J70,0)+IF(O61=A71,J71,0)</f>
        <v>0</v>
      </c>
      <c r="Y61" s="1">
        <f>IF(O61=A52,K52,0)+IF(O61=A53,K53,0)+IF(O61=A54,K54,0)+IF(O61=A55,K55,0)+IF(O61=A56,K56,0)+IF(O61=A57,K57,0)+IF(O61=A58,K58,0)+IF(O61=A59,K59,0)+IF(O61=A60,K60,0)+IF(O61=A61,K61,0)+IF(O61=A62,K62,0)+IF(O61=A63,K63,0)+IF(O61=A64,K64,0)+IF(O61=A65,K65,0)+IF(O61=A66,K66,0)+IF(O61=A67,K67,0)+IF(O61=A68,K68,0)+IF(O61=A69,K69,0)+IF(O61=A70,K70,0)+IF(O61=A71,K71,0)</f>
        <v>0</v>
      </c>
      <c r="Z61" s="1">
        <f t="shared" si="13"/>
        <v>0</v>
      </c>
      <c r="AA61" s="1">
        <f>[2]DB!BJ61</f>
        <v>67</v>
      </c>
      <c r="AB61" s="1">
        <f>RANK(AA61,AA52:AA71,0)</f>
        <v>9</v>
      </c>
      <c r="AC61" s="1" t="str">
        <f>'3. Division'!X23</f>
        <v/>
      </c>
      <c r="AD61" s="1" t="e">
        <f t="shared" si="32"/>
        <v>#VALUE!</v>
      </c>
      <c r="AE61" s="1" t="e">
        <f>RANK(AD61,AD52:AD71,0)</f>
        <v>#VALUE!</v>
      </c>
      <c r="AF61" s="1">
        <f>[2]DB!BK61</f>
        <v>26</v>
      </c>
      <c r="AG61" s="1">
        <f>RANK(AF61,AF52:AF71,0)</f>
        <v>7</v>
      </c>
      <c r="AH61" s="1" t="str">
        <f>'3. Division'!X29</f>
        <v/>
      </c>
      <c r="AI61" s="1" t="e">
        <f t="shared" si="33"/>
        <v>#VALUE!</v>
      </c>
      <c r="AJ61" s="1" t="e">
        <f>RANK(AI61,AI52:AI71,0)</f>
        <v>#VALUE!</v>
      </c>
      <c r="AK61" s="1">
        <f>[2]DB!BL61</f>
        <v>91</v>
      </c>
      <c r="AL61" s="1">
        <f>RANK(AK61,AK52:AK71,0)</f>
        <v>8</v>
      </c>
      <c r="AM61" s="1" t="str">
        <f>'3. Division'!X35</f>
        <v/>
      </c>
      <c r="AN61" s="1" t="e">
        <f t="shared" si="34"/>
        <v>#VALUE!</v>
      </c>
      <c r="AO61" s="1" t="e">
        <f>RANK(AN61,AN52:AN71,0)</f>
        <v>#VALUE!</v>
      </c>
      <c r="AP61" s="1">
        <f t="shared" si="35"/>
        <v>24</v>
      </c>
      <c r="AQ61" s="1" t="e">
        <f t="shared" si="36"/>
        <v>#VALUE!</v>
      </c>
      <c r="AR61" s="1">
        <f>[2]DB!BA61</f>
        <v>10</v>
      </c>
      <c r="AS61" s="1" t="e">
        <f>RANK(AQ61,AQ52:AQ71,1)+AT61</f>
        <v>#VALUE!</v>
      </c>
      <c r="AT61" s="1" t="e">
        <f>IF(AQ61=AQ52,IF(AD61=AD52,IF(AI61=AI52,IF(AN61=AN52,0,IF(AN61&lt;AN52,1,0)),IF(AI61&lt;AI52,1,0)),IF(AD61&lt;AD52,1,0)),0)+IF(AQ61=AQ53,IF(AD61=AD53,IF(AI61=AI53,IF(AN61=AN53,0,IF(AN61&lt;AN53,1,0)),IF(AI61&lt;AI53,1,0)),IF(AD61&lt;AD53,1,0)),0)+IF(AQ61=AQ54,IF(AD61=AD54,IF(AI61=AI54,IF(AN61=AN54,0,IF(AN61&lt;AN54,1,0)),IF(AI61&lt;AI54,1,0)),IF(AD61&lt;AD54,1,0)),0)+IF(AQ61=AQ55,IF(AD61=AD55,IF(AI61=AI55,IF(AN61=AN55,0,IF(AN61&lt;AN55,1,0)),IF(AI61&lt;AI55,1,0)),IF(AD61&lt;AD55,1,0)),0)+IF(AQ61=AQ56,IF(AD61=AD56,IF(AI61=AI56,IF(AN61=AN56,0,IF(AN61&lt;AN56,1,0)),IF(AI61&lt;AI56,1,0)),IF(AD61&lt;AD56,1,0)),0)+IF(AQ61=AQ57,IF(AD61=AD57,IF(AI61=AI57,IF(AN61=AN57,0,IF(AN61&lt;AN57,1,0)),IF(AI61&lt;AI57,1,0)),IF(AD61&lt;AD57,1,0)),0)+IF(AQ61=AQ58,IF(AD61=AD58,IF(AI61=AI58,IF(AN61=AN58,0,IF(AN61&lt;AN58,1,0)),IF(AI61&lt;AI58,1,0)),IF(AD61&lt;AD58,1,0)),0)+AU61+AV61</f>
        <v>#VALUE!</v>
      </c>
      <c r="AU61" s="1" t="e">
        <f>IF(AQ61=AQ59,IF(AD61=AD59,IF(AI61=AI59,IF(AN61=AN59,0,IF(AN61&lt;AN59,1,0)),IF(AI61&lt;AI59,1,0)),IF(AD61&lt;AD59,1,0)),0)+IF(AQ61=AQ60,IF(AD61=AD60,IF(AI61=AI60,IF(AN61=AN60,0,IF(AN61&lt;AN60,1,0)),IF(AI61&lt;AI60,1,0)),IF(AD61&lt;AD60,1,0)),0)+IF(AQ61=AQ61,IF(AD61=AD61,IF(AI61=AI61,IF(AN61=AN61,0,IF(AN61&lt;AN61,1,0)),IF(AI61&lt;AI61,1,0)),IF(AD61&lt;AD61,1,0)),0)+IF(AQ61=AQ62,IF(AD61=AD62,IF(AI61=AI62,IF(AN61=AN62,0,IF(AN61&lt;AN62,1,0)),IF(AI61&lt;AI62,1,0)),IF(AD61&lt;AD62,1,0)),0)+IF(AQ61=AQ63,IF(AD61=AD63,IF(AI61=AI63,IF(AN61=AN63,0,IF(AN61&lt;AN63,1,0)),IF(AI61&lt;AI63,1,0)),IF(AD61&lt;AD63,1,0)),0)+IF(AQ61=AQ64,IF(AD61=AD64,IF(AI61=AI64,IF(AN61=AN64,0,IF(AN61&lt;AN64,1,0)),IF(AI61&lt;AI64,1,0)),IF(AD61&lt;AD64,1,0)),0)+IF(AQ61=AQ65,IF(AD61=AD65,IF(AI61=AI65,IF(AN61=AN65,0,IF(AN61&lt;AN65,1,0)),IF(AI61&lt;AI65,1,0)),IF(AD61&lt;AD65,1,0)),0)</f>
        <v>#VALUE!</v>
      </c>
      <c r="AV61" s="1" t="e">
        <f>IF(AQ61=AQ66,IF(AD61=AD66,IF(AI61=AI66,IF(AN61=AN66,0,IF(AN61&lt;AN66,1,0)),IF(AI61&lt;AI66,1,0)),IF(AD61&lt;AD66,1,0)),0)+IF(AQ61=AQ67,IF(AD61=AD67,IF(AI61=AI67,IF(AN61=AN67,0,IF(AN61&lt;AN67,1,0)),IF(AI61&lt;AI67,1,0)),IF(AD61&lt;AD67,1,0)),0)+IF(AQ61=AQ68,IF(AD61=AD68,IF(AI61=AI68,IF(AN61=AN68,0,IF(AN61&lt;AN68,1,0)),IF(AI61&lt;AI68,1,0)),IF(AD61&lt;AD68,1,0)),0)+IF(AQ61=AQ69,IF(AD61=AD69,IF(AI61=AI69,IF(AN61=AN69,0,IF(AN61&lt;AN69,1,0)),IF(AI61&lt;AI69,1,0)),IF(AD61&lt;AD69,1,0)),0)+IF(AQ61=AQ70,IF(AD61=AD70,IF(AI61=AI70,IF(AN61=AN70,0,IF(AN61&lt;AN70,1,0)),IF(AI61&lt;AI70,1,0)),IF(AD61&lt;AD70,1,0)),0)+IF(AQ61=AQ71,IF(AD61=AD71,IF(AI61=AI71,IF(AN61=AN71,0,IF(AN61&lt;AN71,1,0)),IF(AI61&lt;AI71,1,0)),IF(AD61&lt;AD71,1,0)),0)</f>
        <v>#VALUE!</v>
      </c>
      <c r="AW61" s="1" t="e">
        <f>IF(AND(AS61=AS52,P61&gt;P52),1,0)+IF(AND(AS61=AS53,P61&gt;P53),1,0)+IF(AND(AS61=AS54,P61&gt;P54),1,0)+IF(AND(AS61=AS55,P61&gt;P55),1,0)+IF(AND(AS61=AS56,P61&gt;P56),1,0)+IF(AND(AS61=AS57,P61&gt;P57),1,0)+IF(AND(AS61=AS58,P61&gt;P58),1,0)+IF(AND(AS61=AS59,P61&gt;P59),1,0)+IF(AND(AS61=AS60,P61&gt;P60),1,0)+IF(AND(AS61=AS61,P61&gt;P61),1,0)+IF(AND(AS61=AS62,P61&gt;P62),1,0)+IF(AND(AS61=AS63,P61&gt;P63),1,0)+IF(AND(AS61=AS64,P61&gt;P64),1,0)+IF(AND(AS61=AS65,P61&gt;P65),1,0)+IF(AND(AS61=AS66,P61&gt;P66),1,0)+IF(AND(AS61=AS67,P61&gt;P67),1,0)+IF(AND(AS61=AS68,P61&gt;P68),1,0)+IF(AND(AS61=AS69,P61&gt;P69),1,0)+IF(AND(AS61=AS70,P61&gt;P70),1,0)+IF(AND(AS61=AS71,P61&gt;P71),1,0)+AS61</f>
        <v>#VALUE!</v>
      </c>
      <c r="AX61" s="1" t="e">
        <f t="shared" si="16"/>
        <v>#VALUE!</v>
      </c>
      <c r="AY61" s="1" t="e">
        <f>IF(OR(R61=1,T61=1),0,IF(RANK(AX61,AX10:AX71,0)=1,10,IF(RANK(AX61,AX10:AX71,0)=2,5,IF(RANK(AX61,AX10:AX71,0)=3,4,IF(RANK(AX61,AX10:AX71,0)=4,3,IF(RANK(AX61,AX10:AX71,0)=5,2,0))))))</f>
        <v>#VALUE!</v>
      </c>
      <c r="AZ61" s="100" t="e">
        <f>IF(AW52=10,AR52,0)+IF(AW53=10,AR53,0)+IF(AW54=10,AR54,0)+IF(AW55=10,AR55,0)+IF(AW56=10,AR56,0)+IF(AW57=10,AR57,0)+IF(AW58=10,AR58,0)+IF(AW59=10,AR59,0)+IF(AW60=10,AR60,0)+IF(AW61=10,AR61,0)+IF(AW62=10,AR62,0)+IF(AW63=10,AR63,0)+IF(AW64=10,AR64,0)+IF(AW65=10,AR65,0)+IF(AW66=10,AR66,0)+IF(AW67=10,AR67,0)+IF(AW68=10,AR68,0)+IF(AW69=10,AR69,0)+IF(AW70=10,AR70,0)+IF(AW71=10,AR71,0)</f>
        <v>#VALUE!</v>
      </c>
      <c r="BA61" s="98" t="e">
        <f>IF(AW52=10,AS52,0)+IF(AW53=10,AS53,0)+IF(AW54=10,AS54,0)+IF(AW55=10,AS55,0)+IF(AW56=10,AS56,0)+IF(AW57=10,AS57,0)+IF(AW58=10,AS58,0)+IF(AW59=10,AS59,0)+IF(AW60=10,AS60,0)+IF(AW61=10,AS61,0)+IF(AW62=10,AS62,0)+IF(AW63=10,AS63,0)+IF(AW64=10,AS64,0)+IF(AW65=10,AS65,0)+IF(AW66=10,AS66,0)+IF(AW67=10,AS67,0)+IF(AW68=10,AS68,0)+IF(AW69=10,AS69,0)+IF(AW70=10,AS70,0)+IF(AW71=10,AS71,0)</f>
        <v>#VALUE!</v>
      </c>
      <c r="BB61" s="98" t="e">
        <f>IF(AW52=10,O52,IF(AW53=10,O53,IF(AW54=10,O54,IF(AW55=10,O55,IF(AW56=10,O56,IF(AW57=10,O57,IF(AW58=10,O58,BC61)))))))</f>
        <v>#VALUE!</v>
      </c>
      <c r="BC61" s="98" t="e">
        <f>IF(AW59=10,O59,IF(AW60=10,O60,IF(AW61=10,O61,IF(AW62=10,O62,IF(AW63=10,O63,IF(AW64=10,O64,IF(AW65=10,O65,BD61)))))))</f>
        <v>#VALUE!</v>
      </c>
      <c r="BD61" s="98" t="e">
        <f>IF(AW66=10,O66,IF(AW67=10,O67,IF(AW68=10,O68,IF(AW69=10,O69,IF(AW70=10,O70,IF(AW71=10,O71,""))))))</f>
        <v>#VALUE!</v>
      </c>
      <c r="BE61" s="98" t="e">
        <f>IF(AW52=10,P52,0)+IF(AW53=10,P53,0)+IF(AW54=10,P54,0)+IF(AW55=10,P55,0)+IF(AW56=10,P56,0)+IF(AW57=10,P57,0)+IF(AW58=10,P58,0)+IF(AW59=10,P59,0)+IF(AW60=10,P60,0)+IF(AW61=10,P61,0)+IF(AW62=10,P62,0)+IF(AW63=10,P63,0)+IF(AW64=10,P64,0)+IF(AW65=10,P65,0)+IF(AW66=10,P66,0)+IF(AW67=10,P67,0)+IF(AW68=10,P68,0)+IF(AW69=10,P69,0)+IF(AW70=10,P70,0)+IF(AW71=10,P71,0)</f>
        <v>#VALUE!</v>
      </c>
      <c r="BF61" s="98" t="e">
        <f>IF(AW52=10,R52,0)+IF(AW53=10,R53,0)+IF(AW54=10,R54,0)+IF(AW55=10,R55,0)+IF(AW56=10,R56,0)+IF(AW57=10,R57,0)+IF(AW58=10,R58,0)+IF(AW59=10,R59,0)+IF(AW60=10,R60,0)+IF(AW61=10,R61,0)+IF(AW62=10,R62,0)+IF(AW63=10,R63,0)+IF(AW64=10,R64,0)+IF(AW65=10,R65,0)+IF(AW66=10,R66,0)+IF(AW67=10,R67,0)+IF(AW68=10,R68,0)+IF(AW69=10,R69,0)+IF(AW70=10,R70,0)+IF(AW71=10,R71,0)</f>
        <v>#VALUE!</v>
      </c>
      <c r="BG61" s="98" t="e">
        <f>IF(AW52=10,T52,0)+IF(AW53=10,T53,0)+IF(AW54=10,T54,0)+IF(AW55=10,T55,0)+IF(AW56=10,T56,0)+IF(AW57=10,T57,0)+IF(AW58=10,T58,0)+IF(AW59=10,T59,0)+IF(AW60=10,T60,0)+IF(AW61=10,T61,0)+IF(AW62=10,T62,0)+IF(AW63=10,T63,0)+IF(AW64=10,T64,0)+IF(AW65=10,T65,0)+IF(AW66=10,T66,0)+IF(AW67=10,T67,0)+IF(AW68=10,T68,0)+IF(AW69=10,T69,0)+IF(AW70=10,T70,0)+IF(AW71=10,T71,0)</f>
        <v>#VALUE!</v>
      </c>
      <c r="BH61" s="98" t="e">
        <f>IF(AW52=10,W52,0)+IF(AW53=10,W53,0)+IF(AW54=10,W54,0)+IF(AW55=10,W55,0)+IF(AW56=10,W56,0)+IF(AW57=10,W57,0)+IF(AW58=10,W58,0)+IF(AW59=10,W59,0)+IF(AW60=10,W60,0)+IF(AW61=10,W61,0)+IF(AW62=10,W62,0)+IF(AW63=10,W63,0)+IF(AW64=10,W64,0)+IF(AW65=10,W65,0)+IF(AW66=10,W66,0)+IF(AW67=10,W67,0)+IF(AW68=10,W68,0)+IF(AW69=10,W69,0)+IF(AW70=10,W70,0)+IF(AW71=10,W71,0)</f>
        <v>#VALUE!</v>
      </c>
      <c r="BI61" s="98" t="e">
        <f>IF(AW52=10,Z52,0)+IF(AW53=10,Z53,0)+IF(AW54=10,Z54,0)+IF(AW55=10,Z55,0)+IF(AW56=10,Z56,0)+IF(AW57=10,Z57,0)+IF(AW58=10,Z58,0)+IF(AW59=10,Z59,0)+IF(AW60=10,Z60,0)+IF(AW61=10,Z61,0)+IF(AW62=10,Z62,0)+IF(AW63=10,Z63,0)+IF(AW64=10,Z64,0)+IF(AW65=10,Z65,0)+IF(AW66=10,Z66,0)+IF(AW67=10,Z67,0)+IF(AW68=10,Z68,0)+IF(AW69=10,Z69,0)+IF(AW70=10,Z70,0)+IF(AW71=10,Z71,0)</f>
        <v>#VALUE!</v>
      </c>
      <c r="BJ61" s="98" t="e">
        <f>IF(AW52=10,AD52,0)+IF(AW53=10,AD53,0)+IF(AW54=10,AD54,0)+IF(AW55=10,AD55,0)+IF(AW56=10,AD56,0)+IF(AW57=10,AD57,0)+IF(AW58=10,AD58,0)+IF(AW59=10,AD59,0)+IF(AW60=10,AD60,0)+IF(AW61=10,AD61,0)+IF(AW62=10,AD62,0)+IF(AW63=10,AD63,0)+IF(AW64=10,AD64,0)+IF(AW65=10,AD65,0)+IF(AW66=10,AD66,0)+IF(AW67=10,AD67,0)+IF(AW68=10,AD68,0)+IF(AW69=10,AD69,0)+IF(AW70=10,AD70,0)+IF(AW71=10,AD71,0)</f>
        <v>#VALUE!</v>
      </c>
      <c r="BK61" s="98" t="e">
        <f>IF(AW52=10,AI52,0)+IF(AW53=10,AI53,0)+IF(AW54=10,AI54,0)+IF(AW55=10,AI55,0)+IF(AW56=10,AI56,0)+IF(AW57=10,AI57,0)+IF(AW58=10,AI58,0)+IF(AW59=10,AI59,0)+IF(AW60=10,AI60,0)+IF(AW61=10,AI61,0)+IF(AW62=10,AI62,0)+IF(AW63=10,AI63,0)+IF(AW64=10,AI64,0)+IF(AW65=10,AI65,0)+IF(AW66=10,AI66,0)+IF(AW67=10,AI67,0)+IF(AW68=10,AI68,0)+IF(AW69=10,AI69,0)+IF(AW70=10,AI70,0)+IF(AW71=10,AI71,0)</f>
        <v>#VALUE!</v>
      </c>
      <c r="BL61" s="99" t="e">
        <f>IF(AW52=10,AN52,0)+IF(AW53=10,AN53,0)+IF(AW54=10,AN54,0)+IF(AW55=10,AN55,0)+IF(AW56=10,AN56,0)+IF(AW57=10,AN57,0)+IF(AW58=10,AN58,0)+IF(AW59=10,AN59,0)+IF(AW60=10,AN60,0)+IF(AW61=10,AN61,0)+IF(AW62=10,AN62,0)+IF(AW63=10,AN63,0)+IF(AW64=10,AN64,0)+IF(AW65=10,AN65,0)+IF(AW66=10,AN66,0)+IF(AW67=10,AN67,0)+IF(AW68=10,AN68,0)+IF(AW69=10,AN69,0)+IF(AW70=10,AN70,0)+IF(AW71=10,AN71,0)</f>
        <v>#VALUE!</v>
      </c>
      <c r="BM61" s="98" t="str">
        <f>[2]DB!CX61</f>
        <v>Sebjoh</v>
      </c>
      <c r="BN61" s="98">
        <f>IF(BM61=O10,P10,0)+IF(BM61=O11,P11,0)+IF(BM61=O12,P12,0)+IF(BM61=O13,P13,0)+IF(BM61=O14,P14,0)+IF(BM61=O15,P15,0)+IF(BM61=O16,P16,0)+IF(BM61=O17,P17,0)+IF(BM61=O18,P18,0)+IF(BM61=O19,P19,0)+IF(BM61=O20,P20,0)+IF(BM61=O21,P21,0)+IF(BM61=O22,P22,0)+IF(BM61=O23,P23,0)+IF(BM61=O24,P24,0)+IF(BM61=O25,P25,0)+IF(BM61=O26,P26,0)+IF(BM61=O27,P27,0)+IF(BM61=O28,P28,0)+IF(BM61=O29,P29,0)+IF(BM61=O31,P31,0)+IF(BM61=O32,P32,0)+IF(BM61=O33,P33,0)+IF(BM61=O34,P34,0)+IF(BM61=O35,P35,0)+IF(BM61=O36,P36,0)+IF(BM61=O37,P37,0)+IF(BM61=O38,P38,0)+IF(BM61=O39,P39,0)+IF(BM61=O40,P40,0)+BO61</f>
        <v>49</v>
      </c>
      <c r="BO61" s="98">
        <f>IF(BM61=O41,P41,0)+IF(BM61=O42,P42,0)+IF(BM61=O43,P43,0)+IF(BM61=O44,P44,0)+IF(BM61=O45,P45,0)+IF(BM61=O46,P46,0)+IF(BM61=O47,P47,0)+IF(BM61=O48,P48,0)+IF(BM61=O49,P49,0)+IF(BM61=O50,P50,0)+IF(BM61=O52,P52,0)+IF(BM61=O53,P53,0)+IF(BM61=O54,P54,0)+IF(BM61=O55,P55,0)+IF(BM61=O56,P56,0)+IF(BM61=O57,P57,0)+IF(BM61=O58,P58,0)+IF(BM61=O59,P59,0)+IF(BM61=O60,P60,0)+IF(BM61=O61,P61,0)+IF(BM61=O62,P62,0)+IF(BM61=O63,P63,0)+IF(BM61=O64,P64,0)+IF(BM61=O65,P65,0)+IF(BM61=O66,P66,0)+IF(BM61=O67,P67,0)+IF(BM61=O68,P68,0)+IF(BM61=O69,P69,0)+IF(BM61=O70,P70,0)+IF(BM61=O71,P71,0)</f>
        <v>49</v>
      </c>
      <c r="BP61" s="98">
        <f>[2]DB!DF61</f>
        <v>0</v>
      </c>
      <c r="BQ61" s="98">
        <f>IF(BM61=O10,R10,0)+IF(BM61=O11,R11,0)+IF(BM61=O12,R12,0)+IF(BM61=O13,R13,0)+IF(BM61=O14,R14,0)+IF(BM61=O15,R15,0)+IF(BM61=O16,R16,0)+IF(BM61=O17,R17,0)+IF(BM61=O18,R18,0)+IF(BM61=O19,R19,0)+IF(BM61=O20,R20,0)+IF(BM61=O21,R21,0)+IF(BM61=O22,R22,0)+IF(BM61=O23,R23,0)+IF(BM61=O24,R24,0)+IF(BM61=O25,R25,0)+IF(BM61=O26,R26,0)+IF(BM61=O27,R27,0)+IF(BM61=O28,R28,0)+IF(BM61=O29,R29,0)+IF(BM61=O31,R31,0)+IF(BM61=O32,R32,0)+IF(BM61=O33,R33,0)+IF(BM61=O34,R34,0)+IF(BM61=O35,R35,0)+IF(BM61=O36,R36,0)+IF(BM61=O37,R37,0)+IF(BM61=O38,R38,0)+IF(BM61=O39,R39,0)+IF(BM61=O40,R40,0)+BR61</f>
        <v>0</v>
      </c>
      <c r="BR61" s="98">
        <f>IF(BM61=O41,R41,0)+IF(BM61=O42,R42,0)+IF(BM61=O43,R43,0)+IF(BM61=O44,R44,0)+IF(BM61=O45,R45,0)+IF(BM61=O46,R46,0)+IF(BM61=O47,R47,0)+IF(BM61=O48,R48,0)+IF(BM61=O49,R49,0)+IF(BM61=O50,R50,0)+IF(BM61=O52,R52,0)+IF(BM61=O53,R53,0)+IF(BM61=O54,R54,0)+IF(BM61=O55,R55,0)+IF(BM61=O56,R56,0)+IF(BM61=O57,R57,0)+IF(BM61=O58,R58,0)+IF(BM61=O59,R59,0)+IF(BM61=O60,R60,0)+IF(BM61=O61,R61,0)+IF(BM61=O62,R62,0)+IF(BM61=O63,R63,0)+IF(BM61=O64,R64,0)+IF(BM61=O65,R65,0)+IF(BM61=O66,R66,0)+IF(BM61=O67,R67,0)+IF(BM61=O68,R68,0)+IF(BM61=O69,R69,0)+IF(BM61=O70,R70,0)+IF(BM61=O71,R71,0)</f>
        <v>0</v>
      </c>
      <c r="BS61" s="98">
        <v>0</v>
      </c>
      <c r="BT61" s="98">
        <f>IF(BM61=O10,T10,0)+IF(BM61=O11,T11,0)+IF(BM61=O12,T12,0)+IF(BM61=O13,T13,0)+IF(BM61=O14,T14,0)+IF(BM61=O15,T15,0)+IF(BM61=O16,T16,0)+IF(BM61=O17,T17,0)+IF(BM61=O18,T18,0)+IF(BM61=O19,T19,0)+IF(BM61=O20,T20,0)+IF(BM61=O21,T21,0)+IF(BM61=O22,T22,0)+IF(BM61=O23,T23,0)+IF(BM61=O24,T24,0)+IF(BM61=O25,T25,0)+IF(BM61=O26,T26,0)+IF(BM61=O27,T27,0)+IF(BM61=O28,T28,0)+IF(BM61=O29,T29,0)+IF(BM61=O31,T31,0)+IF(BM61=O32,T32,0)+IF(BM61=O33,T33,0)+IF(BM61=O34,T34,0)+IF(BM61=O35,T35,0)+IF(BM61=O36,T36,0)+IF(BM61=O37,T37,0)+IF(BM61=O38,T38,0)+IF(BM61=O39,T39,0)+IF(BM61=O40,T40,0)+BU61</f>
        <v>0</v>
      </c>
      <c r="BU61" s="98">
        <f>IF(BM61=O41,T41,0)+IF(BM61=O42,T42,0)+IF(BM61=O43,T43,0)+IF(BM61=O44,T44,0)+IF(BM61=O45,T45,0)+IF(BM61=O46,T46,0)+IF(BM61=O47,T47,0)+IF(BM61=O48,T48,0)+IF(BM61=O49,T49,0)+IF(BM61=O50,T50,0)+IF(BM61=O52,T52,0)+IF(BM61=O53,T53,0)+IF(BM61=O54,T54,0)+IF(BM61=O55,T55,0)+IF(BM61=O56,T56,0)+IF(BM61=O57,T57,0)+IF(BM61=O58,T58,0)+IF(BM61=O59,T59,0)+IF(BM61=O60,T60,0)+IF(BM61=O61,T61,0)+IF(BM61=O62,T62,0)+IF(BM61=O63,T63,0)+IF(BM61=O64,T64,0)+IF(BM61=O65,T65,0)+IF(BM61=O66,T66,0)+IF(BM61=O67,T67,0)+IF(BM61=O68,T68,0)+IF(BM61=O69,T69,0)+IF(BM61=O70,T70,0)+IF(BM61=O71,T71,0)</f>
        <v>0</v>
      </c>
      <c r="BV61" s="98">
        <f>[2]DB!DJ61</f>
        <v>2</v>
      </c>
      <c r="BW61" s="98" t="e">
        <f>IF(AND(BQ61=0,BT61=0),IF(BM61=O10,AY10,0)+IF(BM61=O11,AY11,0)+IF(BM61=O12,AY12,0)+IF(BM61=O13,AY13,0)+IF(BM61=O14,AY14,0)+IF(BM61=O15,AY15,0)+IF(BM61=O16,AY16,0)+IF(BM61=O17,AY17,0)+IF(BM61=O18,AY18,0)+IF(BM61=O19,AY19,0)+IF(BM61=O20,AY20,0)+IF(BM61=O21,AY21,0)+IF(BM61=O22,AY22,0)+IF(BM61=O23,AY23,0)+IF(BM61=O24,AY24,0)+IF(BM61=O25,AY25,0)+IF(BM61=O26,AY26,0)+IF(BM61=O27,AY27,0)+IF(BM61=O28,AY28,0)+IF(BM61=O29,AY29,0)+IF(BM61=O31,AY31,0)+IF(BM61=O32,AY32,0)+IF(BM61=O33,AY33,0)+IF(BM61=O34,AY34,0)+IF(BM61=O35,AY35,0)+IF(BM61=O36,AY36,0)+IF(BM61=O37,AY37,0)+IF(BM61=O38,AY38,0)+IF(BM61=O39,AY39,0)+IF(BM61=O40,AY40,0)+BX61,0)</f>
        <v>#VALUE!</v>
      </c>
      <c r="BX61" s="98" t="e">
        <f>IF(BM61=O41,AY41,0)+IF(BM61=O42,AY42,0)+IF(BM61=O43,AY43,0)+IF(BM61=O44,AY44,0)+IF(BM61=O45,AY45,0)+IF(BM61=O46,AY46,0)+IF(BM61=O47,AY47,0)+IF(BM61=O48,AY48,0)+IF(BM61=O49,AY49,0)+IF(BM61=O50,AY50,0)+IF(BM61=O52,AY52,0)+IF(BM61=O53,AY53,0)+IF(BM61=O54,AY54,0)+IF(BM61=O55,AY55,0)+IF(BM61=O56,AY56,0)+IF(BM61=O57,AY57,0)+IF(BM61=O58,AY58,0)+IF(BM61=O59,AY59,0)+IF(BM61=O60,AY60,0)+IF(BM61=O61,AY61,0)+IF(BM61=O62,AY62,0)+IF(BM61=O63,AY63,0)+IF(BM61=O64,AY64,0)+IF(BM61=O65,AY65,0)+IF(BM61=O66,AY66,0)+IF(BM61=O67,AY67,0)+IF(BM61=O68,AY68,0)+IF(BM61=O69,AY69,0)+IF(BM61=O70,AY70,0)+IF(BM61=O71,AY71,0)</f>
        <v>#VALUE!</v>
      </c>
      <c r="BY61" s="98">
        <f>[2]DB!DL61</f>
        <v>0</v>
      </c>
      <c r="BZ61" s="98" t="e">
        <f t="shared" si="25"/>
        <v>#VALUE!</v>
      </c>
      <c r="CA61" s="98">
        <f>[2]DB!DN61</f>
        <v>0</v>
      </c>
      <c r="CB61" s="98" t="e">
        <f t="shared" si="26"/>
        <v>#VALUE!</v>
      </c>
      <c r="CC61" s="98">
        <f>[2]DB!DP61</f>
        <v>0</v>
      </c>
      <c r="CD61" s="98" t="e">
        <f t="shared" si="27"/>
        <v>#VALUE!</v>
      </c>
      <c r="CE61" s="98">
        <f>[2]DB!DR61</f>
        <v>0</v>
      </c>
      <c r="CF61" s="98" t="e">
        <f t="shared" si="28"/>
        <v>#VALUE!</v>
      </c>
      <c r="CG61" s="98">
        <f>[2]DB!DT61</f>
        <v>1</v>
      </c>
      <c r="CH61" s="98" t="e">
        <f t="shared" si="29"/>
        <v>#VALUE!</v>
      </c>
      <c r="CI61" s="98">
        <f>[2]DB!DV61</f>
        <v>2</v>
      </c>
      <c r="CJ61" s="98" t="e">
        <f t="shared" si="17"/>
        <v>#VALUE!</v>
      </c>
      <c r="CK61" s="98" t="e">
        <f t="shared" si="18"/>
        <v>#VALUE!</v>
      </c>
      <c r="CL61" s="98" t="e">
        <f>RANK(CJ61,CJ10:CJ69,0)</f>
        <v>#VALUE!</v>
      </c>
      <c r="CM61" s="98" t="e">
        <f>IF(AND(CL61=CL10,CK61&lt;CK10),1,0)+IF(AND(CL61=CL11,CK61&lt;CK11),1,0)+IF(AND(CL61=CL12,CK61&lt;CK12),1,0)+IF(AND(CL61=CL13,CK61&lt;CK13),1,0)+IF(AND(CL61=CL14,CK61&lt;CK14),1,0)+IF(AND(CL61=CL15,CK61&lt;CK15),1,0)+IF(AND(CL61=CL16,CK61&lt;CK16),1,0)+IF(AND(CL61=CL17,CK61&lt;CK17),1,0)+IF(AND(CL61=CL18,CK61&lt;CK18),1,0)+IF(AND(CL61=CL19,CK61&lt;CK19),1,0)+IF(AND(CL61=CL20,CK61&lt;CK20),1,0)+IF(AND(CL61=CL21,CK61&lt;CK21),1,0)+IF(AND(CL61=CL22,CK61&lt;CK22),1,0)+IF(AND(CL61=CL23,CK61&lt;CK23),1,0)+IF(AND(CL61=CL24,CK61&lt;CK24),1,0)+IF(AND(CL61=CL25,CK61&lt;CK25),1,0)+IF(AND(CL61=CL26,CK61&lt;CK26),1,0)+IF(AND(CL61=CL27,CK61&lt;CK27),1,0)+IF(AND(CL61=CL28,CK61&lt;CK28),1,0)+IF(AND(CL61=CL29,CK61&lt;CK29),1,0)+CN61+CO61</f>
        <v>#VALUE!</v>
      </c>
      <c r="CN61" s="98" t="e">
        <f>IF(AND(CL61=CL30,CK61&lt;CK30),1,0)+IF(AND(CL61=CL31,CK61&lt;CK31),1,0)+IF(AND(CL61=CL32,CK61&lt;CK32),1,0)+IF(AND(CL61=CL33,CK61&lt;CK33),1,0)+IF(AND(CL61=CL34,CK61&lt;CK34),1,0)+IF(AND(CL61=CL35,CK61&lt;CK35),1,0)+IF(AND(CL61=CL36,CK61&lt;CK36),1,0)+IF(AND(CL61=CL37,CK61&lt;CK37),1,0)+IF(AND(CL61=CL38,CK61&lt;CK38),1,0)+IF(AND(CL61=CL39,CK61&lt;CK39),1,0)+IF(AND(CL61=CL40,CK61&lt;CK40),1,0)+IF(AND(CL61=CL41,CK61&lt;CK41),1,0)+IF(AND(CL61=CL42,CK61&lt;CK42),1,0)+IF(AND(CL61=CL43,CK61&lt;CK43),1,0)+IF(AND(CL61=CL44,CK61&lt;CK44),1,0)+IF(AND(CL61=CL45,CK61&lt;CK45),1,0)+IF(AND(CL61=CL46,CK61&lt;CK46),1,0)+IF(AND(CL61=CL47,CK61&lt;CK47),1,0)+IF(AND(CL61=CL48,CK61&lt;CK48),1,0)+IF(AND(CL61=CL49,CK61&lt;CK49),1,0)</f>
        <v>#VALUE!</v>
      </c>
      <c r="CO61" s="98" t="e">
        <f>IF(AND(CL61=CL50,CK61&lt;CK50),1,0)+IF(AND(CL61=CL51,CK61&lt;CK51),1,0)+IF(AND(CL61=CL52,CK61&lt;CK52),1,0)+IF(AND(CL61=CL53,CK61&lt;CK53),1,0)+IF(AND(CL61=CL54,CK61&lt;CK54),1,0)+IF(AND(CL61=CL55,CK61&lt;CK55),1,0)+IF(AND(CL61=CL56,CK61&lt;CK56),1,0)+IF(AND(CL61=CL57,CK61&lt;CK57),1,0)+IF(AND(CL61=CL58,CK61&lt;CK58),1,0)+IF(AND(CL61=CL59,CK61&lt;CK59),1,0)+IF(AND(CL61=CL60,CK61&lt;CK60),1,0)+IF(AND(CL61=CL61,CK61&lt;CK61),1,0)+IF(AND(CL61=CL62,CK61&lt;CK62),1,0)+IF(AND(CL61=CL63,CK61&lt;CK63),1,0)+IF(AND(CL61=CL64,CK61&lt;CK64),1,0)+IF(AND(CL61=CL65,CK61&lt;CK65),1,0)+IF(AND(CL61=CL66,CK61&lt;CK66),1,0)+IF(AND(CL61=CL67,CK61&lt;CK67),1,0)+IF(AND(CL61=CL68,CK61&lt;CK68),1,0)+IF(AND(CL61=CL69,CK61&lt;CK69),1,0)</f>
        <v>#VALUE!</v>
      </c>
      <c r="CP61" s="98">
        <f>[2]DB!CV61</f>
        <v>50</v>
      </c>
      <c r="CQ61" s="98" t="e">
        <f t="shared" si="30"/>
        <v>#VALUE!</v>
      </c>
      <c r="CR61" s="98" t="e">
        <f t="shared" si="19"/>
        <v>#VALUE!</v>
      </c>
      <c r="CS61" s="98" t="e">
        <f>IF(AND(CQ61=CQ10,BN61&gt;BN10),1,0)+IF(AND(CQ61=CQ11,BN61&gt;BN11),1,0)+IF(AND(CQ61=CQ12,BN61&gt;BN12),1,0)+IF(AND(CQ61=CQ13,BN61&gt;BN13),1,0)+IF(AND(CQ61=CQ14,BN61&gt;BN14),1,0)+IF(AND(CQ61=CQ15,BN61&gt;BN15),1,0)+IF(AND(CQ61=CQ16,BN61&gt;BN16),1,0)+IF(AND(CQ61=CQ17,BN61&gt;BN17),1,0)+IF(AND(CQ61=CQ18,BN61&gt;BN18),1,0)+IF(AND(CQ61=CQ19,BN61&gt;BN19),1,0)+IF(AND(CQ61=CQ20,BN61&gt;BN20),1,0)+IF(AND(CQ61=CQ21,BN61&gt;BN21),1,0)+IF(AND(CQ61=CQ22,BN61&gt;BN22),1,0)+IF(AND(CQ61=CQ23,BN61&gt;BN23),1,0)+IF(AND(CQ61=CQ24,BN61&gt;BN24),1,0)+IF(AND(CQ61=CQ25,BN61&gt;BN25),1,0)+IF(AND(CQ61=CQ26,BN61&gt;BN26),1,0)+IF(AND(CQ61=CQ27,BN61&gt;BN27),1,0)+IF(AND(CQ61=CQ28,BN61&gt;BN28),1,0)+IF(AND(CQ61=CQ29,BN61&gt;BN29),1,0)+CT61+CU61</f>
        <v>#VALUE!</v>
      </c>
      <c r="CT61" s="98" t="e">
        <f>IF(AND(CQ61=CQ30,BN61&gt;BN30),1,0)+IF(AND(CQ61=CQ31,BN61&gt;BN31),1,0)+IF(AND(CQ61=CQ32,BN61&gt;BN32),1,0)+IF(AND(CQ61=CQ33,BN61&gt;BN33),1,0)+IF(AND(CQ61=CQ34,BN61&gt;BN34),1,0)+IF(AND(CQ61=CQ35,BN61&gt;BN35),1,0)+IF(AND(CQ61=CQ36,BN61&gt;BN36),1,0)+IF(AND(CQ61=CQ37,BN61&gt;BN37),1,0)+IF(AND(CQ61=CQ38,BN61&gt;BN38),1,0)+IF(AND(CQ61=CQ39,BN61&gt;BN39),1,0)+IF(AND(CQ61=CQ40,BN61&gt;BN40),1,0)+IF(AND(CQ61=CQ41,BN61&gt;BN41),1,0)+IF(AND(CQ61=CQ42,BN61&gt;BN42),1,0)+IF(AND(CQ61=CQ43,BN61&gt;BN43),1,0)+IF(AND(CQ61=CQ44,BN61&gt;BN44),1,0)+IF(AND(CQ61=CQ45,BN61&gt;BN45),1,0)+IF(AND(CQ61=CQ46,BN61&gt;BN46),1,0)+IF(AND(CQ61=CQ47,BN61&gt;BN47),1,0)+IF(AND(CQ61=CQ48,BN61&gt;BN48),1,0)+IF(AND(CQ61=CQ49,BN61&gt;BN49),1,0)</f>
        <v>#VALUE!</v>
      </c>
      <c r="CU61" s="99" t="e">
        <f>IF(AND(CQ61=CQ50,BN61&gt;BN50),1,0)+IF(AND(CQ61=CQ51,BN61&gt;BN51),1,0)+IF(AND(CQ61=CQ52,BN61&gt;BN52),1,0)+IF(AND(CQ61=CQ53,BN61&gt;BN53),1,0)+IF(AND(CQ61=CQ54,BN61&gt;BN54),1,0)+IF(AND(CQ61=CQ55,BN61&gt;BN55),1,0)+IF(AND(CQ61=CQ56,BN61&gt;BN56),1,0)+IF(AND(CQ61=CQ57,BN61&gt;BN57),1,0)+IF(AND(CQ61=CQ58,BN61&gt;BN58),1,0)+IF(AND(CQ61=CQ59,BN61&gt;BN59),1,0)+IF(AND(CQ61=CQ60,BN61&gt;BN60),1,0)+IF(AND(CQ61=CQ61,BN61&gt;BN61),1,0)+IF(AND(CQ61=CQ62,BN61&gt;BN62),1,0)+IF(AND(CQ61=CQ63,BN61&gt;BN63),1,0)+IF(AND(CQ61=CQ64,BN61&gt;BN64),1,0)+IF(AND(CQ61=CQ65,BN61&gt;BN65),1,0)+IF(AND(CQ61=CQ66,BN61&gt;BN66),1,0)+IF(AND(CQ61=CQ67,BN61&gt;BN67),1,0)+IF(AND(CQ61=CQ68,BN61&gt;BN68),1,0)+IF(AND(CQ61=CQ69,BN61&gt;BN69),1,0)</f>
        <v>#VALUE!</v>
      </c>
      <c r="CV61" s="100" t="e">
        <f>IF(CR10=52,CQ10,0)+IF(CR11=52,CQ11,0)+IF(CR12=52,CQ12,0)+IF(CR13=52,CQ13,0)+IF(CR14=52,CQ14,0)+IF(CR15=52,CQ15,0)+IF(CR16=52,CQ16,0)+IF(CR17=52,CQ17,0)+IF(CR18=52,CQ18,0)+IF(CR19=52,CQ19,0)+IF(CR20=52,CQ20,0)+IF(CR21=52,CQ21,0)+IF(CR22=52,CQ22,0)+IF(CR23=52,CQ23,0)+IF(CR24=52,CQ24,0)+IF(CR25=52,CQ25,0)+IF(CR26=52,CQ26,0)+IF(CR27=52,CQ27,0)+IF(CR28=52,CQ28,0)+IF(CR29=52,CQ29,0)+IF(CR30=52,CQ30,0)+IF(CR31=52,CQ31,0)+IF(CR32=52,CQ32,0)+IF(CR33=52,CQ33,0)+IF(CR34=52,CQ34,0)+IF(CR35=52,CQ35,0)+IF(CR36=52,CQ36,0)+IF(CR37=52,CQ37,0)+IF(CR38=52,CQ38,0)+IF(CR39=52,CQ39,0)+CW61</f>
        <v>#VALUE!</v>
      </c>
      <c r="CW61" s="98" t="e">
        <f>IF(CR40=52,CQ40,0)+IF(CR41=52,CQ41,0)+IF(CR42=52,CQ42,0)+IF(CR43=52,CQ43,0)+IF(CR44=52,CQ44,0)+IF(CR45=52,CQ45,0)+IF(CR46=52,CQ46,0)+IF(CR47=52,CQ47,0)+IF(CR48=52,CQ48,0)+IF(CR49=52,CQ49,0)+IF(CR50=52,CQ50,0)+IF(CR51=52,CQ51,0)+IF(CR52=52,CQ52,0)+IF(CR53=52,CQ53,0)+IF(CR54=52,CQ54,0)+IF(CR55=52,CQ55,0)+IF(CR56=52,CQ56,0)+IF(CR57=52,CQ57,0)+IF(CR58=52,CQ58,0)+IF(CR59=52,CQ59,0)+IF(CR60=52,CQ60,0)+IF(CR61=52,CQ61,0)+IF(CR62=52,CQ62,0)+IF(CR63=52,CQ63,0)+IF(CR64=52,CQ64,0)+IF(CR65=52,CQ65,0)+IF(CR66=52,CQ66,0)+IF(CR67=52,CQ67,0)+IF(CR68=52,CQ68,0)+IF(CR69=52,CQ69,0)</f>
        <v>#VALUE!</v>
      </c>
      <c r="CX61" s="98" t="e">
        <f>IF(CR10=52,BM10,IF(CR11=52,BM11,IF(CR12=52,BM12,IF(CR13=52,BM13,IF(CR14=52,BM14,IF(CR15=52,BM15,IF(CR16=52,BM16,IF(CR17=52,BM17,CY61))))))))</f>
        <v>#VALUE!</v>
      </c>
      <c r="CY61" s="98" t="e">
        <f>IF(CR18=52,BM18,IF(CR19=52,BM19,IF(CR20=52,BM20,IF(CR21=52,BM21,IF(CR22=52,BM22,IF(CR23=52,BM23,IF(CR24=52,BM24,IF(CR25=52,BM25,CZ61))))))))</f>
        <v>#VALUE!</v>
      </c>
      <c r="CZ61" s="98" t="e">
        <f>IF(CR26=52,BM26,IF(CR27=52,BM27,IF(CR28=52,BM28,IF(CR29=52,BM29,IF(CR30=52,BM30,IF(CR31=52,BM31,IF(CR32=52,BM32,IF(CR33=52,BM33,DA61))))))))</f>
        <v>#VALUE!</v>
      </c>
      <c r="DA61" s="98" t="e">
        <f>IF(CR34=52,BM34,IF(CR35=52,BM35,IF(CR36=52,BM36,IF(CR37=52,BM37,IF(CR38=52,BM38,IF(CR39=52,BM39,IF(CR40=52,BM40,IF(CR41=52,BM41,DB61))))))))</f>
        <v>#VALUE!</v>
      </c>
      <c r="DB61" s="98" t="e">
        <f>IF(CR42=52,BM42,IF(CR43=52,BM43,IF(CR44=52,BM44,IF(CR45=52,BM45,IF(CR46=52,BM46,IF(CR47=52,BM47,IF(CR48=52,BM48,IF(CR49=52,BM49,DC61))))))))</f>
        <v>#VALUE!</v>
      </c>
      <c r="DC61" s="98" t="e">
        <f>IF(CR50=52,BM50,IF(CR51=52,BM51,IF(CR52=52,BM52,IF(CR53=52,BM53,IF(CR54=52,BM54,IF(CR55=52,BM55,IF(CR56=52,BM56,IF(CR57=52,BM57,DD61))))))))</f>
        <v>#VALUE!</v>
      </c>
      <c r="DD61" s="98" t="e">
        <f>IF(CR58=52,BM58,IF(CR59=52,BM59,IF(CR60=52,BM60,IF(CR61=52,BM61,IF(CR62=52,BM62,IF(CR63=52,BM63,IF(CR64=52,BM64,IF(CR65=52,BM65,DE61))))))))</f>
        <v>#VALUE!</v>
      </c>
      <c r="DE61" s="98" t="e">
        <f>IF(CR66=52,BM66,IF(CR67=52,BM67,IF(CR68=52,BM68,BM69)))</f>
        <v>#VALUE!</v>
      </c>
      <c r="DF61" s="98" t="e">
        <f>IF(CR10=52,BQ10,0)+IF(CR11=52,BQ11,0)+IF(CR12=52,BQ12,0)+IF(CR13=52,BQ13,0)+IF(CR14=52,BQ14,0)+IF(CR15=52,BQ15,0)+IF(CR16=52,BQ16,0)+IF(CR17=52,BQ17,0)+IF(CR18=52,BQ18,0)+IF(CR19=52,BQ19,0)+IF(CR20=52,BQ20,0)+IF(CR21=52,BQ21,0)+IF(CR22=52,BQ22,0)+IF(CR23=52,BQ23,0)+IF(CR24=52,BQ24,0)+IF(CR25=52,BQ25,0)+IF(CR26=52,BQ26,0)+IF(CR27=52,BQ27,0)+IF(CR28=52,BQ28,0)+IF(CR29=52,BQ29,0)+IF(CR30=52,BQ30,0)+IF(CR31=52,BQ31,0)+IF(CR32=52,BQ32,0)+IF(CR33=52,BQ33,0)+IF(CR34=52,BQ34,0)+IF(CR35=52,BQ35,0)+IF(CR36=52,BQ36,0)+IF(CR37=52,BQ37,0)+IF(CR38=52,BQ38,0)+IF(CR39=52,BQ39,0)+DG61</f>
        <v>#VALUE!</v>
      </c>
      <c r="DG61" s="98" t="e">
        <f>IF(CR40=52,BQ40,0)+IF(CR41=52,BQ41,0)+IF(CR42=52,BQ42,0)+IF(CR43=52,BQ43,0)+IF(CR44=52,BQ44,0)+IF(CR45=52,BQ45,0)+IF(CR46=52,BQ46,0)+IF(CR47=52,BQ47,0)+IF(CR48=52,BQ48,0)+IF(CR49=52,BQ49,0)+IF(CR50=52,BQ50,0)+IF(CR51=52,BQ51,0)+IF(CR52=52,BQ52,0)+IF(CR53=52,BQ53,0)+IF(CR54=52,BQ54,0)+IF(CR55=52,BQ55,0)+IF(CR56=52,BQ56,0)+IF(CR57=52,BQ57,0)+IF(CR58=52,BQ58,0)+IF(CR59=52,BQ59,0)+IF(CR60=52,BQ60,0)+IF(CR61=52,BQ61,0)+IF(CR62=52,BQ62,0)+IF(CR63=52,BQ63,0)+IF(CR64=52,BQ64,0)+IF(CR65=52,BQ65,0)+IF(CR66=52,BQ66,0)+IF(CR67=52,BQ67,0)+IF(CR68=52,BQ68,0)+IF(CR69=52,BQ69,0)</f>
        <v>#VALUE!</v>
      </c>
      <c r="DH61" s="98" t="e">
        <f>IF(CR10=52,BT10,0)+IF(CR11=52,BT11,0)+IF(CR12=52,BT12,0)+IF(CR13=52,BT13,0)+IF(CR14=52,BT14,0)+IF(CR15=52,BT15,0)+IF(CR16=52,BT16,0)+IF(CR17=52,BT17,0)+IF(CR18=52,BT18,0)+IF(CR19=52,BT19,0)+IF(CR20=52,BT20,0)+IF(CR21=52,BT21,0)+IF(CR22=52,BT22,0)+IF(CR23=52,BT23,0)+IF(CR24=52,BT24,0)+IF(CR25=52,BT25,0)+IF(CR26=52,BT26,0)+IF(CR27=52,BT27,0)+IF(CR28=52,BT28,0)+IF(CR29=52,BT29,0)+IF(CR30=52,BT30,0)+IF(CR31=52,BT31,0)+IF(CR32=52,BT32,0)+IF(CR33=52,BT33,0)+IF(CR34=52,BT34,0)+IF(CR35=52,BT35,0)+IF(CR36=52,BT36,0)+IF(CR37=52,BT37,0)+IF(CR38=52,BT38,0)+IF(CR39=52,BT39,0)+DI61</f>
        <v>#VALUE!</v>
      </c>
      <c r="DI61" s="98" t="e">
        <f>IF(CR40=52,BT40,0)+IF(CR41=52,BT41,0)+IF(CR42=52,BT42,0)+IF(CR43=52,BT43,0)+IF(CR44=52,BT44,0)+IF(CR45=52,BT45,0)+IF(CR46=52,BT46,0)+IF(CR47=52,BT47,0)+IF(CR48=52,BT48,0)+IF(CR49=52,BT49,0)+IF(CR50=52,BT50,0)+IF(CR51=52,BT51,0)+IF(CR52=52,BT52,0)+IF(CR53=52,BT53,0)+IF(CR54=52,BT54,0)+IF(CR55=52,BT55,0)+IF(CR56=52,BT56,0)+IF(CR57=52,BT57,0)+IF(CR58=52,BT58,0)+IF(CR59=52,BT59,0)+IF(CR60=52,BT60,0)+IF(CR61=52,BT61,0)+IF(CR62=52,BT62,0)+IF(CR63=52,BT63,0)+IF(CR64=52,BT64,0)+IF(CR65=52,BT65,0)+IF(CR66=52,BT66,0)+IF(CR67=52,BT67,0)+IF(CR68=52,BT68,0)+IF(CR69=52,BT69,0)</f>
        <v>#VALUE!</v>
      </c>
      <c r="DJ61" s="98" t="e">
        <f>IF(CR10=52,BW10,0)+IF(CR11=52,BW11,0)+IF(CR12=52,BW12,0)+IF(CR13=52,BW13,0)+IF(CR14=52,BW14,0)+IF(CR15=52,BW15,0)+IF(CR16=52,BW16,0)+IF(CR17=52,BW17,0)+IF(CR18=52,BW18,0)+IF(CR19=52,BW19,0)+IF(CR20=52,BW20,0)+IF(CR21=52,BW21,0)+IF(CR22=52,BW22,0)+IF(CR23=52,BW23,0)+IF(CR24=52,BW24,0)+IF(CR25=52,BW25,0)+IF(CR26=52,BW26,0)+IF(CR27=52,BW27,0)+IF(CR28=52,BW28,0)+IF(CR29=52,BW29,0)+IF(CR30=52,BW30,0)+IF(CR31=52,BW31,0)+IF(CR32=52,BW32,0)+IF(CR33=52,BW33,0)+IF(CR34=52,BW34,0)+IF(CR35=52,BW35,0)+IF(CR36=52,BW36,0)+IF(CR37=52,BW37,0)+IF(CR38=52,BW38,0)+IF(CR39=52,BW39,0)+DK61</f>
        <v>#VALUE!</v>
      </c>
      <c r="DK61" s="98" t="e">
        <f>IF(CR40=52,BW40,0)+IF(CR41=52,BW41,0)+IF(CR42=52,BW42,0)+IF(CR43=52,BW43,0)+IF(CR44=52,BW44,0)+IF(CR45=52,BW45,0)+IF(CR46=52,BW46,0)+IF(CR47=52,BW47,0)+IF(CR48=52,BW48,0)+IF(CR49=52,BW49,0)+IF(CR50=52,BW50,0)+IF(CR51=52,BW51,0)+IF(CR52=52,BW52,0)+IF(CR53=52,BW53,0)+IF(CR54=52,BW54,0)+IF(CR55=52,BW55,0)+IF(CR56=52,BW56,0)+IF(CR57=52,BW57,0)+IF(CR58=52,BW58,0)+IF(CR59=52,BW59,0)+IF(CR60=52,BW60,0)+IF(CR61=52,BW61,0)+IF(CR62=52,BW62,0)+IF(CR63=52,BW63,0)+IF(CR64=52,BW64,0)+IF(CR65=52,BW65,0)+IF(CR66=52,BW66,0)+IF(CR67=52,BW67,0)+IF(CR68=52,BW68,0)+IF(CR69=52,BW69,0)</f>
        <v>#VALUE!</v>
      </c>
      <c r="DL61" s="98" t="e">
        <f>IF(CR10=52,BZ10,0)+IF(CR11=52,BZ11,0)+IF(CR12=52,BZ12,0)+IF(CR13=52,BZ13,0)+IF(CR14=52,BZ14,0)+IF(CR15=52,BZ15,0)+IF(CR16=52,BZ16,0)+IF(CR17=52,BZ17,0)+IF(CR18=52,BZ18,0)+IF(CR19=52,BZ19,0)+IF(CR20=52,BZ20,0)+IF(CR21=52,BZ21,0)+IF(CR22=52,BZ22,0)+IF(CR23=52,BZ23,0)+IF(CR24=52,BZ24,0)+IF(CR25=52,BZ25,0)+IF(CR26=52,BZ26,0)+IF(CR27=52,BZ27,0)+IF(CR28=52,BZ28,0)+IF(CR29=52,BZ29,0)+IF(CR30=52,BZ30,0)+IF(CR31=52,BZ31,0)+IF(CR32=52,BZ32,0)+IF(CR33=52,BZ33,0)+IF(CR34=52,BZ34,0)+IF(CR35=52,BZ35,0)+IF(CR36=52,BZ36,0)+IF(CR37=52,BZ37,0)+IF(CR38=52,BZ38,0)+IF(CR39=52,BZ39,0)+DM61</f>
        <v>#VALUE!</v>
      </c>
      <c r="DM61" s="98" t="e">
        <f>IF(CR40=52,BZ40,0)+IF(CR41=52,BZ41,0)+IF(CR42=52,BZ42,0)+IF(CR43=52,BZ43,0)+IF(CR44=52,BZ44,0)+IF(CR45=52,BZ45,0)+IF(CR46=52,BZ46,0)+IF(CR47=52,BZ47,0)+IF(CR48=52,BZ48,0)+IF(CR49=52,BZ49,0)+IF(CR50=52,BZ50,0)+IF(CR51=52,BZ51,0)+IF(CR52=52,BZ52,0)+IF(CR53=52,BZ53,0)+IF(CR54=52,BZ54,0)+IF(CR55=52,BZ55,0)+IF(CR56=52,BZ56,0)+IF(CR57=52,BZ57,0)+IF(CR58=52,BZ58,0)+IF(CR59=52,BZ59,0)+IF(CR60=52,BZ60,0)+IF(CR61=52,BZ61,0)+IF(CR62=52,BZ62,0)+IF(CR63=52,BZ63,0)+IF(CR64=52,BZ64,0)+IF(CR65=52,BZ65,0)+IF(CR66=52,BZ66,0)+IF(CR67=52,BZ67,0)+IF(CR68=52,BZ68,0)+IF(CR69=52,BZ69,0)</f>
        <v>#VALUE!</v>
      </c>
      <c r="DN61" s="98" t="e">
        <f>IF(CR10=52,CB10,0)+IF(CR11=52,CB11,0)+IF(CR12=52,CB12,0)+IF(CR13=52,CB13,0)+IF(CR14=52,CB14,0)+IF(CR15=52,CB15,0)+IF(CR16=52,CB16,0)+IF(CR17=52,CB17,0)+IF(CR18=52,CB18,0)+IF(CR19=52,CB19,0)+IF(CR20=52,CB20,0)+IF(CR21=52,CB21,0)+IF(CR22=52,CB22,0)+IF(CR23=52,CB23,0)+IF(CR24=52,CB24,0)+IF(CR25=52,CB25,0)+IF(CR26=52,CB26,0)+IF(CR27=52,CB27,0)+IF(CR28=52,CB28,0)+IF(CR29=52,CB29,0)+IF(CR30=52,CB30,0)+IF(CR31=52,CB31,0)+IF(CR32=52,CB32,0)+IF(CR33=52,CB33,0)+IF(CR34=52,CB34,0)+IF(CR35=52,CB35,0)+IF(CR36=52,CB36,0)+IF(CR37=52,CB37,0)+IF(CR38=52,CB38,0)+IF(CR39=52,CB39,0)+DO61</f>
        <v>#VALUE!</v>
      </c>
      <c r="DO61" s="98" t="e">
        <f>IF(CR40=52,CB40,0)+IF(CR41=52,CB41,0)+IF(CR42=52,CB42,0)+IF(CR43=52,CB43,0)+IF(CR44=52,CB44,0)+IF(CR45=52,CB45,0)+IF(CR46=52,CB46,0)+IF(CR47=52,CB47,0)+IF(CR48=52,CB48,0)+IF(CR49=52,CB49,0)+IF(CR50=52,CB50,0)+IF(CR51=52,CB51,0)+IF(CR52=52,CB52,0)+IF(CR53=52,CB53,0)+IF(CR54=52,CB54,0)+IF(CR55=52,CB55,0)+IF(CR56=52,CB56,0)+IF(CR57=52,CB57,0)+IF(CR58=52,CB58,0)+IF(CR59=52,CB59,0)+IF(CR60=52,CB60,0)+IF(CR61=52,CB61,0)+IF(CR62=52,CB62,0)+IF(CR63=52,CB63,0)+IF(CR64=52,CB64,0)+IF(CR65=52,CB65,0)+IF(CR66=52,CB66,0)+IF(CR67=52,CB67,0)+IF(CR68=52,CB68,0)+IF(CR69=52,CB69,0)</f>
        <v>#VALUE!</v>
      </c>
      <c r="DP61" s="98" t="e">
        <f>IF(CR10=52,CD10,0)+IF(CR11=52,CD11,0)+IF(CR12=52,CD12,0)+IF(CR13=52,CD13,0)+IF(CR14=52,CD14,0)+IF(CR15=52,CD15,0)+IF(CR16=52,CD16,0)+IF(CR17=52,CD17,0)+IF(CR18=52,CD18,0)+IF(CR19=52,CD19,0)+IF(CR20=52,CD20,0)+IF(CR21=52,CD21,0)+IF(CR22=52,CD22,0)+IF(CR23=52,CD23,0)+IF(CR24=52,CD24,0)+IF(CR25=52,CD25,0)+IF(CR26=52,CD26,0)+IF(CR27=52,CD27,0)+IF(CR28=52,CD28,0)+IF(CR29=52,CD29,0)+IF(CR30=52,CD30,0)+IF(CR31=52,CD31,0)+IF(CR32=52,CD32,0)+IF(CR33=52,CD33,0)+IF(CR34=52,CD34,0)+IF(CR35=52,CD35,0)+IF(CR36=52,CD36,0)+IF(CR37=52,CD37,0)+IF(CR38=52,CD38,0)+IF(CR39=52,CD39,0)+DQ61</f>
        <v>#VALUE!</v>
      </c>
      <c r="DQ61" s="98" t="e">
        <f>IF(CR40=52,CD40,0)+IF(CR41=52,CD41,0)+IF(CR42=52,CD42,0)+IF(CR43=52,CD43,0)+IF(CR44=52,CD44,0)+IF(CR45=52,CD45,0)+IF(CR46=52,CD46,0)+IF(CR47=52,CD47,0)+IF(CR48=52,CD48,0)+IF(CR49=52,CD49,0)+IF(CR50=52,CD50,0)+IF(CR51=52,CD51,0)+IF(CR52=52,CD52,0)+IF(CR53=52,CD53,0)+IF(CR54=52,CD54,0)+IF(CR55=52,CD55,0)+IF(CR56=52,CD56,0)+IF(CR57=52,CD57,0)+IF(CR58=52,CD58,0)+IF(CR59=52,CD59,0)+IF(CR60=52,CD60,0)+IF(CR61=52,CD61,0)+IF(CR62=52,CD62,0)+IF(CR63=52,CD63,0)+IF(CR64=52,CD64,0)+IF(CR65=52,CD65,0)+IF(CR66=52,CD66,0)+IF(CR67=52,CD67,0)+IF(CR68=52,CD68,0)+IF(CR69=52,CD69,0)</f>
        <v>#VALUE!</v>
      </c>
      <c r="DR61" s="98" t="e">
        <f>IF(CR10=52,CF10,0)+IF(CR11=52,CF11,0)+IF(CR12=52,CF12,0)+IF(CR13=52,CF13,0)+IF(CR14=52,CF14,0)+IF(CR15=52,CF15,0)+IF(CR16=52,CF16,0)+IF(CR17=52,CF17,0)+IF(CR18=52,CF18,0)+IF(CR19=52,CF19,0)+IF(CR20=52,CF20,0)+IF(CR21=52,CF21,0)+IF(CR22=52,CF22,0)+IF(CR23=52,CF23,0)+IF(CR24=52,CF24,0)+IF(CR25=52,CF25,0)+IF(CR26=52,CF26,0)+IF(CR27=52,CF27,0)+IF(CR28=52,CF28,0)+IF(CR29=52,CF29,0)+IF(CR30=52,CF30,0)+IF(CR31=52,CF31,0)+IF(CR32=52,CF32,0)+IF(CR33=52,CF33,0)+IF(CR34=52,CF34,0)+IF(CR35=52,CF35,0)+IF(CR36=52,CF36,0)+IF(CR37=52,CF37,0)+IF(CR38=52,CF38,0)+IF(CR39=52,CF39,0)+DS61</f>
        <v>#VALUE!</v>
      </c>
      <c r="DS61" s="98" t="e">
        <f>IF(CR40=52,CF40,0)+IF(CR41=52,CF41,0)+IF(CR42=52,CF42,0)+IF(CR43=52,CF43,0)+IF(CR44=52,CF44,0)+IF(CR45=52,CF45,0)+IF(CR46=52,CF46,0)+IF(CR47=52,CF47,0)+IF(CR48=52,CF48,0)+IF(CR49=52,CF49,0)+IF(CR50=52,CF50,0)+IF(CR51=52,CF51,0)+IF(CR52=52,CF52,0)+IF(CR53=52,CF53,0)+IF(CR54=52,CF54,0)+IF(CR55=52,CF55,0)+IF(CR56=52,CF56,0)+IF(CR57=52,CF57,0)+IF(CR58=52,CF58,0)+IF(CR59=52,CF59,0)+IF(CR60=52,CF60,0)+IF(CR61=52,CF61,0)+IF(CR62=52,CF62,0)+IF(CR63=52,CF63,0)+IF(CR64=52,CF64,0)+IF(CR65=52,CF65,0)+IF(CR66=52,CF66,0)+IF(CR67=52,CF67,0)+IF(CR68=52,CF68,0)+IF(CR69=52,CF69,0)</f>
        <v>#VALUE!</v>
      </c>
      <c r="DT61" s="98" t="e">
        <f>IF(CR10=52,CH10,0)+IF(CR11=52,CH11,0)+IF(CR12=52,CH12,0)+IF(CR13=52,CH13,0)+IF(CR14=52,CH14,0)+IF(CR15=52,CH15,0)+IF(CR16=52,CH16,0)+IF(CR17=52,CH17,0)+IF(CR18=52,CH18,0)+IF(CR19=52,CH19,0)+IF(CR20=52,CH20,0)+IF(CR21=52,CH21,0)+IF(CR22=52,CH22,0)+IF(CR23=52,CH23,0)+IF(CR24=52,CH24,0)+IF(CR25=52,CH25,0)+IF(CR26=52,CH26,0)+IF(CR27=52,CH27,0)+IF(CR28=52,CH28,0)+IF(CR29=52,CH29,0)+IF(CR30=52,CH30,0)+IF(CR31=52,CH31,0)+IF(CR32=52,CH32,0)+IF(CR33=52,CH33,0)+IF(CR34=52,CH34,0)+IF(CR35=52,CH35,0)+IF(CR36=52,CH36,0)+IF(CR37=52,CH37,0)+IF(CR38=52,CH38,0)+IF(CR39=52,CH39,0)+DU61</f>
        <v>#VALUE!</v>
      </c>
      <c r="DU61" s="98" t="e">
        <f>IF(CR40=52,CH40,0)+IF(CR41=52,CH41,0)+IF(CR42=52,CH42,0)+IF(CR43=52,CH43,0)+IF(CR44=52,CH44,0)+IF(CR45=52,CH45,0)+IF(CR46=52,CH46,0)+IF(CR47=52,CH47,0)+IF(CR48=52,CH48,0)+IF(CR49=52,CH49,0)+IF(CR50=52,CH50,0)+IF(CR51=52,CH51,0)+IF(CR52=52,CH52,0)+IF(CR53=52,CH53,0)+IF(CR54=52,CH54,0)+IF(CR55=52,CH55,0)+IF(CR56=52,CH56,0)+IF(CR57=52,CH57,0)+IF(CR58=52,CH58,0)+IF(CR59=52,CH59,0)+IF(CR60=52,CH60,0)+IF(CR61=52,CH61,0)+IF(CR62=52,CH62,0)+IF(CR63=52,CH63,0)+IF(CR64=52,CH64,0)+IF(CR65=52,CH65,0)+IF(CR66=52,CH66,0)+IF(CR67=52,CH67,0)+IF(CR68=52,CH68,0)+IF(CR69=52,CH69,0)</f>
        <v>#VALUE!</v>
      </c>
      <c r="DV61" s="98" t="e">
        <f>IF(CR10=52,CJ10,0)+IF(CR11=52,CJ11,0)+IF(CR12=52,CJ12,0)+IF(CR13=52,CJ13,0)+IF(CR14=52,CJ14,0)+IF(CR15=52,CJ15,0)+IF(CR16=52,CJ16,0)+IF(CR17=52,CJ17,0)+IF(CR18=52,CJ18,0)+IF(CR19=52,CJ19,0)+IF(CR20=52,CJ20,0)+IF(CR21=52,CJ21,0)+IF(CR22=52,CJ22,0)+IF(CR23=52,CJ23,0)+IF(CR24=52,CJ24,0)+IF(CR25=52,CJ25,0)+IF(CR26=52,CJ26,0)+IF(CR27=52,CJ27,0)+IF(CR28=52,CJ28,0)+IF(CR29=52,CJ29,0)+IF(CR30=52,CJ30,0)+IF(CR31=52,CJ31,0)+IF(CR32=52,CJ32,0)+IF(CR33=52,CJ33,0)+IF(CR34=52,CJ34,0)+IF(CR35=52,CJ35,0)+IF(CR36=52,CJ36,0)+IF(CR37=52,CJ37,0)+IF(CR38=52,CJ38,0)+IF(CR39=52,CJ39,0)+DW61</f>
        <v>#VALUE!</v>
      </c>
      <c r="DW61" s="99" t="e">
        <f>IF(CR40=52,CJ40,0)+IF(CR41=52,CJ41,0)+IF(CR42=52,CJ42,0)+IF(CR43=52,CJ43,0)+IF(CR44=52,CJ44,0)+IF(CR45=52,CJ45,0)+IF(CR46=52,CJ46,0)+IF(CR47=52,CJ47,0)+IF(CR48=52,CJ48,0)+IF(CR49=52,CJ49,0)+IF(CR50=52,CJ50,0)+IF(CR51=52,CJ51,0)+IF(CR52=52,CJ52,0)+IF(CR53=52,CJ53,0)+IF(CR54=52,CJ54,0)+IF(CR55=52,CJ55,0)+IF(CR56=52,CJ56,0)+IF(CR57=52,CJ57,0)+IF(CR58=52,CJ58,0)+IF(CR59=52,CJ59,0)+IF(CR60=52,CJ60,0)+IF(CR61=52,CJ61,0)+IF(CR62=52,CJ62,0)+IF(CR63=52,CJ63,0)+IF(CR64=52,CJ64,0)+IF(CR65=52,CJ65,0)+IF(CR66=52,CJ66,0)+IF(CR67=52,CJ67,0)+IF(CR68=52,CJ68,0)+IF(CR69=52,CJ69,0)</f>
        <v>#VALUE!</v>
      </c>
    </row>
    <row r="62" spans="1:127">
      <c r="A62" s="97" t="str">
        <f>[2]DB!A62</f>
        <v>Magpies</v>
      </c>
      <c r="B62" s="1">
        <f>[2]DB!B62</f>
        <v>37</v>
      </c>
      <c r="C62" s="1">
        <f>[2]DB!D62</f>
        <v>0</v>
      </c>
      <c r="D62" s="1">
        <f>IF(OR(Rækker!AF52="Disket",I62&gt;5,C62=1),1,0)</f>
        <v>0</v>
      </c>
      <c r="E62" s="1">
        <f>[2]DB!F62</f>
        <v>0</v>
      </c>
      <c r="F62" s="1">
        <f>IF(OR(Rækker!AF52="Udmeldt",E62=1),1,0)</f>
        <v>0</v>
      </c>
      <c r="G62" s="1">
        <f>[2]DB!I62</f>
        <v>0</v>
      </c>
      <c r="H62" s="1">
        <f>IF(Rækker!AF52="MR",1,0)</f>
        <v>0</v>
      </c>
      <c r="I62" s="1">
        <f t="shared" si="10"/>
        <v>0</v>
      </c>
      <c r="J62" s="1">
        <f>[2]DB!L62</f>
        <v>0</v>
      </c>
      <c r="K62" s="1">
        <f>IF(Rækker!AF52="Res",1,0)</f>
        <v>0</v>
      </c>
      <c r="L62" s="1">
        <f t="shared" si="11"/>
        <v>0</v>
      </c>
      <c r="M62" s="1">
        <f t="shared" si="31"/>
        <v>0</v>
      </c>
      <c r="N62" s="100">
        <f>[2]DB!AZ62</f>
        <v>8</v>
      </c>
      <c r="O62" s="98" t="str">
        <f>[2]DB!BB62</f>
        <v>Murer</v>
      </c>
      <c r="P62" s="1">
        <f>IF(O62=A52,B52,0)+IF(O62=A53,B53,0)+IF(O62=A54,B54,0)+IF(O62=A55,B55,0)+IF(O62=A56,B56,0)+IF(O62=A57,B57,0)+IF(O62=A58,B58,0)+IF(O62=A59,B59,0)+IF(O62=A60,B60,0)+IF(O62=A61,B61,0)+IF(O62=A62,B62,0)+IF(O62=A63,B63,0)+IF(O62=A64,B64,0)+IF(O62=A65,B65,0)+IF(O62=A66,B66,0)+IF(O62=A67,B67,0)+IF(O62=A68,B68,0)+IF(O62=A69,B69,0)+IF(O62=A70,B70,0)+IF(O62=A71,B71,0)</f>
        <v>41</v>
      </c>
      <c r="Q62" s="1">
        <f>[2]DB!BF62</f>
        <v>0</v>
      </c>
      <c r="R62" s="1">
        <f>IF(O62=A52,D52,0)+IF(O62=A53,D53,0)+IF(O62=A54,D54,0)+IF(O62=A55,D55,0)+IF(O62=A56,D56,0)+IF(O62=A57,D57,0)+IF(O62=A58,D58,0)+IF(O62=A59,D59,0)+IF(O62=A60,D60,0)+IF(O62=A61,D61,0)+IF(O62=A62,D62,0)+IF(O62=A63,D63,0)+IF(O62=A64,D64,0)+IF(O62=A65,D65,0)+IF(O62=A66,D66,0)+IF(O62=A67,D67,0)+IF(O62=A68,D68,0)+IF(O62=A69,D69,0)+IF(O62=A70,D70,0)+IF(O62=A71,D71,0)</f>
        <v>0</v>
      </c>
      <c r="S62" s="1">
        <f>[2]DB!BG62</f>
        <v>0</v>
      </c>
      <c r="T62" s="1">
        <f>IF(O62=A52,F52,0)+IF(O62=A53,F53,0)+IF(O62=A54,F54,0)+IF(O62=A55,F55,0)+IF(O62=A56,F56,0)+IF(O62=A57,F57,0)+IF(O62=A58,F58,0)+IF(O62=A59,F59,0)+IF(O62=A60,F60,0)+IF(O62=A61,F61,0)+IF(O62=A62,F62,0)+IF(O62=A63,F63,0)+IF(O62=A64,F64,0)+IF(O62=A65,F65,0)+IF(O62=A66,F66,0)+IF(O62=A67,F67,0)+IF(O62=A68,F68,0)+IF(O62=A69,F69,0)+IF(O62=A70,F70,0)+IF(O62=A71,F71,0)</f>
        <v>0</v>
      </c>
      <c r="U62" s="1">
        <f>IF(O62=A52,G52,0)+IF(O62=A53,G53,0)+IF(O62=A54,G54,0)+IF(O62=A55,G55,0)+IF(O62=A56,G56,0)+IF(O62=A57,G57,0)+IF(O62=A58,G58,0)+IF(O62=A59,G59,0)+IF(O62=A60,G60,0)+IF(O62=A61,G61,0)+IF(O62=A62,G62,0)+IF(O62=A63,G63,0)+IF(O62=A64,G64,0)+IF(O62=A65,G65,0)+IF(O62=A66,G66,0)+IF(O62=A67,G67,0)+IF(O62=A68,G68,0)+IF(O62=A69,G69,0)+IF(O62=A70,G70,0)+IF(O62=A71,G71,0)</f>
        <v>0</v>
      </c>
      <c r="V62" s="1">
        <f>IF(O62=A52,H52,0)+IF(O62=A53,H53,0)+IF(O62=A54,H54,0)+IF(O62=A55,H55,0)+IF(O62=A56,H56,0)+IF(O62=A57,H57,0)+IF(O62=A58,H58,0)+IF(O62=A59,H59,0)+IF(O62=A60,H60,0)+IF(O62=A61,H61,0)+IF(O62=A62,H62,0)+IF(O62=A63,H63,0)+IF(O62=A64,H64,0)+IF(O62=A65,H65,0)+IF(O62=A66,H66,0)+IF(O62=A67,H67,0)+IF(O62=A68,H68,0)+IF(O62=A69,H69,0)+IF(O62=A70,H70,0)+IF(O62=A71,H71,0)</f>
        <v>0</v>
      </c>
      <c r="W62" s="1">
        <f t="shared" si="12"/>
        <v>0</v>
      </c>
      <c r="X62" s="1">
        <f>IF(O62=A52,J52,0)+IF(O62=A53,J53,0)+IF(O62=A54,J54,0)+IF(O62=A55,J55,0)+IF(O62=A56,J56,0)+IF(O62=A57,J57,0)+IF(O62=A58,J58,0)+IF(O62=A59,J59,0)+IF(O62=A60,J60,0)+IF(O62=A61,J61,0)+IF(O62=A62,J62,0)+IF(O62=A63,J63,0)+IF(O62=A64,J64,0)+IF(O62=A65,J65,0)+IF(O62=A66,J66,0)+IF(O62=A67,J67,0)+IF(O62=A68,J68,0)+IF(O62=A69,J69,0)+IF(O62=A70,J70,0)+IF(O62=A71,J71,0)</f>
        <v>0</v>
      </c>
      <c r="Y62" s="1">
        <f>IF(O62=A52,K52,0)+IF(O62=A53,K53,0)+IF(O62=A54,K54,0)+IF(O62=A55,K55,0)+IF(O62=A56,K56,0)+IF(O62=A57,K57,0)+IF(O62=A58,K58,0)+IF(O62=A59,K59,0)+IF(O62=A60,K60,0)+IF(O62=A61,K61,0)+IF(O62=A62,K62,0)+IF(O62=A63,K63,0)+IF(O62=A64,K64,0)+IF(O62=A65,K65,0)+IF(O62=A66,K66,0)+IF(O62=A67,K67,0)+IF(O62=A68,K68,0)+IF(O62=A69,K69,0)+IF(O62=A70,K70,0)+IF(O62=A71,K71,0)</f>
        <v>0</v>
      </c>
      <c r="Z62" s="1">
        <f t="shared" si="13"/>
        <v>0</v>
      </c>
      <c r="AA62" s="1">
        <f>[2]DB!BJ62</f>
        <v>68</v>
      </c>
      <c r="AB62" s="1">
        <f>RANK(AA62,AA52:AA71,0)</f>
        <v>7</v>
      </c>
      <c r="AC62" s="1" t="str">
        <f>'3. Division'!Z23</f>
        <v/>
      </c>
      <c r="AD62" s="1" t="e">
        <f t="shared" si="32"/>
        <v>#VALUE!</v>
      </c>
      <c r="AE62" s="1" t="e">
        <f>RANK(AD62,AD52:AD71,0)</f>
        <v>#VALUE!</v>
      </c>
      <c r="AF62" s="1">
        <f>[2]DB!BK62</f>
        <v>27</v>
      </c>
      <c r="AG62" s="1">
        <f>RANK(AF62,AF52:AF71,0)</f>
        <v>3</v>
      </c>
      <c r="AH62" s="1" t="str">
        <f>'3. Division'!Z29</f>
        <v/>
      </c>
      <c r="AI62" s="1" t="e">
        <f t="shared" si="33"/>
        <v>#VALUE!</v>
      </c>
      <c r="AJ62" s="1" t="e">
        <f>RANK(AI62,AI52:AI71,0)</f>
        <v>#VALUE!</v>
      </c>
      <c r="AK62" s="1">
        <f>[2]DB!BL62</f>
        <v>86</v>
      </c>
      <c r="AL62" s="1">
        <f>RANK(AK62,AK52:AK71,0)</f>
        <v>19</v>
      </c>
      <c r="AM62" s="1" t="str">
        <f>'3. Division'!Z35</f>
        <v/>
      </c>
      <c r="AN62" s="1" t="e">
        <f t="shared" si="34"/>
        <v>#VALUE!</v>
      </c>
      <c r="AO62" s="1" t="e">
        <f>RANK(AN62,AN52:AN71,0)</f>
        <v>#VALUE!</v>
      </c>
      <c r="AP62" s="1">
        <f t="shared" si="35"/>
        <v>29</v>
      </c>
      <c r="AQ62" s="1" t="e">
        <f t="shared" si="36"/>
        <v>#VALUE!</v>
      </c>
      <c r="AR62" s="1">
        <f>[2]DB!BA62</f>
        <v>11</v>
      </c>
      <c r="AS62" s="1" t="e">
        <f>RANK(AQ62,AQ52:AQ71,1)+AT62</f>
        <v>#VALUE!</v>
      </c>
      <c r="AT62" s="1" t="e">
        <f>IF(AQ62=AQ52,IF(AD62=AD52,IF(AI62=AI52,IF(AN62=AN52,0,IF(AN62&lt;AN52,1,0)),IF(AI62&lt;AI52,1,0)),IF(AD62&lt;AD52,1,0)),0)+IF(AQ62=AQ53,IF(AD62=AD53,IF(AI62=AI53,IF(AN62=AN53,0,IF(AN62&lt;AN53,1,0)),IF(AI62&lt;AI53,1,0)),IF(AD62&lt;AD53,1,0)),0)+IF(AQ62=AQ54,IF(AD62=AD54,IF(AI62=AI54,IF(AN62=AN54,0,IF(AN62&lt;AN54,1,0)),IF(AI62&lt;AI54,1,0)),IF(AD62&lt;AD54,1,0)),0)+IF(AQ62=AQ55,IF(AD62=AD55,IF(AI62=AI55,IF(AN62=AN55,0,IF(AN62&lt;AN55,1,0)),IF(AI62&lt;AI55,1,0)),IF(AD62&lt;AD55,1,0)),0)+IF(AQ62=AQ56,IF(AD62=AD56,IF(AI62=AI56,IF(AN62=AN56,0,IF(AN62&lt;AN56,1,0)),IF(AI62&lt;AI56,1,0)),IF(AD62&lt;AD56,1,0)),0)+IF(AQ62=AQ57,IF(AD62=AD57,IF(AI62=AI57,IF(AN62=AN57,0,IF(AN62&lt;AN57,1,0)),IF(AI62&lt;AI57,1,0)),IF(AD62&lt;AD57,1,0)),0)+IF(AQ62=AQ58,IF(AD62=AD58,IF(AI62=AI58,IF(AN62=AN58,0,IF(AN62&lt;AN58,1,0)),IF(AI62&lt;AI58,1,0)),IF(AD62&lt;AD58,1,0)),0)+AU62+AV62</f>
        <v>#VALUE!</v>
      </c>
      <c r="AU62" s="1" t="e">
        <f>IF(AQ62=AQ59,IF(AD62=AD59,IF(AI62=AI59,IF(AN62=AN59,0,IF(AN62&lt;AN59,1,0)),IF(AI62&lt;AI59,1,0)),IF(AD62&lt;AD59,1,0)),0)+IF(AQ62=AQ60,IF(AD62=AD60,IF(AI62=AI60,IF(AN62=AN60,0,IF(AN62&lt;AN60,1,0)),IF(AI62&lt;AI60,1,0)),IF(AD62&lt;AD60,1,0)),0)+IF(AQ62=AQ61,IF(AD62=AD61,IF(AI62=AI61,IF(AN62=AN61,0,IF(AN62&lt;AN61,1,0)),IF(AI62&lt;AI61,1,0)),IF(AD62&lt;AD61,1,0)),0)+IF(AQ62=AQ62,IF(AD62=AD62,IF(AI62=AI62,IF(AN62=AN62,0,IF(AN62&lt;AN62,1,0)),IF(AI62&lt;AI62,1,0)),IF(AD62&lt;AD62,1,0)),0)+IF(AQ62=AQ63,IF(AD62=AD63,IF(AI62=AI63,IF(AN62=AN63,0,IF(AN62&lt;AN63,1,0)),IF(AI62&lt;AI63,1,0)),IF(AD62&lt;AD63,1,0)),0)+IF(AQ62=AQ64,IF(AD62=AD64,IF(AI62=AI64,IF(AN62=AN64,0,IF(AN62&lt;AN64,1,0)),IF(AI62&lt;AI64,1,0)),IF(AD62&lt;AD64,1,0)),0)+IF(AQ62=AQ65,IF(AD62=AD65,IF(AI62=AI65,IF(AN62=AN65,0,IF(AN62&lt;AN65,1,0)),IF(AI62&lt;AI65,1,0)),IF(AD62&lt;AD65,1,0)),0)</f>
        <v>#VALUE!</v>
      </c>
      <c r="AV62" s="1" t="e">
        <f>IF(AQ62=AQ66,IF(AD62=AD66,IF(AI62=AI66,IF(AN62=AN66,0,IF(AN62&lt;AN66,1,0)),IF(AI62&lt;AI66,1,0)),IF(AD62&lt;AD66,1,0)),0)+IF(AQ62=AQ67,IF(AD62=AD67,IF(AI62=AI67,IF(AN62=AN67,0,IF(AN62&lt;AN67,1,0)),IF(AI62&lt;AI67,1,0)),IF(AD62&lt;AD67,1,0)),0)+IF(AQ62=AQ68,IF(AD62=AD68,IF(AI62=AI68,IF(AN62=AN68,0,IF(AN62&lt;AN68,1,0)),IF(AI62&lt;AI68,1,0)),IF(AD62&lt;AD68,1,0)),0)+IF(AQ62=AQ69,IF(AD62=AD69,IF(AI62=AI69,IF(AN62=AN69,0,IF(AN62&lt;AN69,1,0)),IF(AI62&lt;AI69,1,0)),IF(AD62&lt;AD69,1,0)),0)+IF(AQ62=AQ70,IF(AD62=AD70,IF(AI62=AI70,IF(AN62=AN70,0,IF(AN62&lt;AN70,1,0)),IF(AI62&lt;AI70,1,0)),IF(AD62&lt;AD70,1,0)),0)+IF(AQ62=AQ71,IF(AD62=AD71,IF(AI62=AI71,IF(AN62=AN71,0,IF(AN62&lt;AN71,1,0)),IF(AI62&lt;AI71,1,0)),IF(AD62&lt;AD71,1,0)),0)</f>
        <v>#VALUE!</v>
      </c>
      <c r="AW62" s="1" t="e">
        <f>IF(AND(AS62=AS52,P62&gt;P52),1,0)+IF(AND(AS62=AS53,P62&gt;P53),1,0)+IF(AND(AS62=AS54,P62&gt;P54),1,0)+IF(AND(AS62=AS55,P62&gt;P55),1,0)+IF(AND(AS62=AS56,P62&gt;P56),1,0)+IF(AND(AS62=AS57,P62&gt;P57),1,0)+IF(AND(AS62=AS58,P62&gt;P58),1,0)+IF(AND(AS62=AS59,P62&gt;P59),1,0)+IF(AND(AS62=AS60,P62&gt;P60),1,0)+IF(AND(AS62=AS61,P62&gt;P61),1,0)+IF(AND(AS62=AS62,P62&gt;P62),1,0)+IF(AND(AS62=AS63,P62&gt;P63),1,0)+IF(AND(AS62=AS64,P62&gt;P64),1,0)+IF(AND(AS62=AS65,P62&gt;P65),1,0)+IF(AND(AS62=AS66,P62&gt;P66),1,0)+IF(AND(AS62=AS67,P62&gt;P67),1,0)+IF(AND(AS62=AS68,P62&gt;P68),1,0)+IF(AND(AS62=AS69,P62&gt;P69),1,0)+IF(AND(AS62=AS70,P62&gt;P70),1,0)+IF(AND(AS62=AS71,P62&gt;P71),1,0)+AS62</f>
        <v>#VALUE!</v>
      </c>
      <c r="AX62" s="1" t="e">
        <f t="shared" si="16"/>
        <v>#VALUE!</v>
      </c>
      <c r="AY62" s="1" t="e">
        <f>IF(OR(R62=1,T62=1),0,IF(RANK(AX62,AX10:AX71,0)=1,10,IF(RANK(AX62,AX10:AX71,0)=2,5,IF(RANK(AX62,AX10:AX71,0)=3,4,IF(RANK(AX62,AX10:AX71,0)=4,3,IF(RANK(AX62,AX10:AX71,0)=5,2,0))))))</f>
        <v>#VALUE!</v>
      </c>
      <c r="AZ62" s="100" t="e">
        <f>IF(AW52=11,AR52,0)+IF(AW53=11,AR53,0)+IF(AW54=11,AR54,0)+IF(AW55=11,AR55,0)+IF(AW56=11,AR56,0)+IF(AW57=11,AR57,0)+IF(AW58=11,AR58,0)+IF(AW59=11,AR59,0)+IF(AW60=11,AR60,0)+IF(AW61=11,AR61,0)+IF(AW62=11,AR62,0)+IF(AW63=11,AR63,0)+IF(AW64=11,AR64,0)+IF(AW65=11,AR65,0)+IF(AW66=11,AR66,0)+IF(AW67=11,AR67,0)+IF(AW68=11,AR68,0)+IF(AW69=11,AR69,0)+IF(AW70=11,AR70,0)+IF(AW71=11,AR71,0)</f>
        <v>#VALUE!</v>
      </c>
      <c r="BA62" s="98" t="e">
        <f>IF(AW52=11,AS52,0)+IF(AW53=11,AS53,0)+IF(AW54=11,AS54,0)+IF(AW55=11,AS55,0)+IF(AW56=11,AS56,0)+IF(AW57=11,AS57,0)+IF(AW58=11,AS58,0)+IF(AW59=11,AS59,0)+IF(AW60=11,AS60,0)+IF(AW61=11,AS61,0)+IF(AW62=11,AS62,0)+IF(AW63=11,AS63,0)+IF(AW64=11,AS64,0)+IF(AW65=11,AS65,0)+IF(AW66=11,AS66,0)+IF(AW67=11,AS67,0)+IF(AW68=11,AS68,0)+IF(AW69=11,AS69,0)+IF(AW70=11,AS70,0)+IF(AW71=11,AS71,0)</f>
        <v>#VALUE!</v>
      </c>
      <c r="BB62" s="98" t="e">
        <f>IF(AW52=11,O52,IF(AW53=11,O53,IF(AW54=11,O54,IF(AW55=11,O55,IF(AW56=11,O56,IF(AW57=11,O57,IF(AW58=11,O58,BC62)))))))</f>
        <v>#VALUE!</v>
      </c>
      <c r="BC62" s="98" t="e">
        <f>IF(AW59=11,O59,IF(AW60=11,O60,IF(AW61=11,O61,IF(AW62=11,O62,IF(AW63=11,O63,IF(AW64=11,O64,IF(AW65=11,O65,BD62)))))))</f>
        <v>#VALUE!</v>
      </c>
      <c r="BD62" s="98" t="e">
        <f>IF(AW66=11,O66,IF(AW67=11,O67,IF(AW68=11,O68,IF(AW69=11,O69,IF(AW70=11,O70,IF(AW71=11,O71,""))))))</f>
        <v>#VALUE!</v>
      </c>
      <c r="BE62" s="98" t="e">
        <f>IF(AW52=11,P52,0)+IF(AW53=11,P53,0)+IF(AW54=11,P54,0)+IF(AW55=11,P55,0)+IF(AW56=11,P56,0)+IF(AW57=11,P57,0)+IF(AW58=11,P58,0)+IF(AW59=11,P59,0)+IF(AW60=11,P60,0)+IF(AW61=11,P61,0)+IF(AW62=11,P62,0)+IF(AW63=11,P63,0)+IF(AW64=11,P64,0)+IF(AW65=11,P65,0)+IF(AW66=11,P66,0)+IF(AW67=11,P67,0)+IF(AW68=11,P68,0)+IF(AW69=11,P69,0)+IF(AW70=11,P70,0)+IF(AW71=11,P71,0)</f>
        <v>#VALUE!</v>
      </c>
      <c r="BF62" s="98" t="e">
        <f>IF(AW52=11,R52,0)+IF(AW53=11,R53,0)+IF(AW54=11,R54,0)+IF(AW55=11,R55,0)+IF(AW56=11,R56,0)+IF(AW57=11,R57,0)+IF(AW58=11,R58,0)+IF(AW59=11,R59,0)+IF(AW60=11,R60,0)+IF(AW61=11,R61,0)+IF(AW62=11,R62,0)+IF(AW63=11,R63,0)+IF(AW64=11,R64,0)+IF(AW65=11,R65,0)+IF(AW66=11,R66,0)+IF(AW67=11,R67,0)+IF(AW68=11,R68,0)+IF(AW69=11,R69,0)+IF(AW70=11,R70,0)+IF(AW71=11,R71,0)</f>
        <v>#VALUE!</v>
      </c>
      <c r="BG62" s="98" t="e">
        <f>IF(AW52=11,T52,0)+IF(AW53=11,T53,0)+IF(AW54=11,T54,0)+IF(AW55=11,T55,0)+IF(AW56=11,T56,0)+IF(AW57=11,T57,0)+IF(AW58=11,T58,0)+IF(AW59=11,T59,0)+IF(AW60=11,T60,0)+IF(AW61=11,T61,0)+IF(AW62=11,T62,0)+IF(AW63=11,T63,0)+IF(AW64=11,T64,0)+IF(AW65=11,T65,0)+IF(AW66=11,T66,0)+IF(AW67=11,T67,0)+IF(AW68=11,T68,0)+IF(AW69=11,T69,0)+IF(AW70=11,T70,0)+IF(AW71=11,T71,0)</f>
        <v>#VALUE!</v>
      </c>
      <c r="BH62" s="98" t="e">
        <f>IF(AW52=11,W52,0)+IF(AW53=11,W53,0)+IF(AW54=11,W54,0)+IF(AW55=11,W55,0)+IF(AW56=11,W56,0)+IF(AW57=11,W57,0)+IF(AW58=11,W58,0)+IF(AW59=11,W59,0)+IF(AW60=11,W60,0)+IF(AW61=11,W61,0)+IF(AW62=11,W62,0)+IF(AW63=11,W63,0)+IF(AW64=11,W64,0)+IF(AW65=11,W65,0)+IF(AW66=11,W66,0)+IF(AW67=11,W67,0)+IF(AW68=11,W68,0)+IF(AW69=11,W69,0)+IF(AW70=11,W70,0)+IF(AW71=11,W71,0)</f>
        <v>#VALUE!</v>
      </c>
      <c r="BI62" s="98" t="e">
        <f>IF(AW52=11,Z52,0)+IF(AW53=11,Z53,0)+IF(AW54=11,Z54,0)+IF(AW55=11,Z55,0)+IF(AW56=11,Z56,0)+IF(AW57=11,Z57,0)+IF(AW58=11,Z58,0)+IF(AW59=11,Z59,0)+IF(AW60=11,Z60,0)+IF(AW61=11,Z61,0)+IF(AW62=11,Z62,0)+IF(AW63=11,Z63,0)+IF(AW64=11,Z64,0)+IF(AW65=11,Z65,0)+IF(AW66=11,Z66,0)+IF(AW67=11,Z67,0)+IF(AW68=11,Z68,0)+IF(AW69=11,Z69,0)+IF(AW70=11,Z70,0)+IF(AW71=11,Z71,0)</f>
        <v>#VALUE!</v>
      </c>
      <c r="BJ62" s="98" t="e">
        <f>IF(AW52=11,AD52,0)+IF(AW53=11,AD53,0)+IF(AW54=11,AD54,0)+IF(AW55=11,AD55,0)+IF(AW56=11,AD56,0)+IF(AW57=11,AD57,0)+IF(AW58=11,AD58,0)+IF(AW59=11,AD59,0)+IF(AW60=11,AD60,0)+IF(AW61=11,AD61,0)+IF(AW62=11,AD62,0)+IF(AW63=11,AD63,0)+IF(AW64=11,AD64,0)+IF(AW65=11,AD65,0)+IF(AW66=11,AD66,0)+IF(AW67=11,AD67,0)+IF(AW68=11,AD68,0)+IF(AW69=11,AD69,0)+IF(AW70=11,AD70,0)+IF(AW71=11,AD71,0)</f>
        <v>#VALUE!</v>
      </c>
      <c r="BK62" s="98" t="e">
        <f>IF(AW52=11,AI52,0)+IF(AW53=11,AI53,0)+IF(AW54=11,AI54,0)+IF(AW55=11,AI55,0)+IF(AW56=11,AI56,0)+IF(AW57=11,AI57,0)+IF(AW58=11,AI58,0)+IF(AW59=11,AI59,0)+IF(AW60=11,AI60,0)+IF(AW61=11,AI61,0)+IF(AW62=11,AI62,0)+IF(AW63=11,AI63,0)+IF(AW64=11,AI64,0)+IF(AW65=11,AI65,0)+IF(AW66=11,AI66,0)+IF(AW67=11,AI67,0)+IF(AW68=11,AI68,0)+IF(AW69=11,AI69,0)+IF(AW70=11,AI70,0)+IF(AW71=11,AI71,0)</f>
        <v>#VALUE!</v>
      </c>
      <c r="BL62" s="99" t="e">
        <f>IF(AW52=11,AN52,0)+IF(AW53=11,AN53,0)+IF(AW54=11,AN54,0)+IF(AW55=11,AN55,0)+IF(AW56=11,AN56,0)+IF(AW57=11,AN57,0)+IF(AW58=11,AN58,0)+IF(AW59=11,AN59,0)+IF(AW60=11,AN60,0)+IF(AW61=11,AN61,0)+IF(AW62=11,AN62,0)+IF(AW63=11,AN63,0)+IF(AW64=11,AN64,0)+IF(AW65=11,AN65,0)+IF(AW66=11,AN66,0)+IF(AW67=11,AN67,0)+IF(AW68=11,AN68,0)+IF(AW69=11,AN69,0)+IF(AW70=11,AN70,0)+IF(AW71=11,AN71,0)</f>
        <v>#VALUE!</v>
      </c>
      <c r="BM62" s="98" t="str">
        <f>[2]DB!CX62</f>
        <v>United</v>
      </c>
      <c r="BN62" s="98">
        <f>IF(BM62=O10,P10,0)+IF(BM62=O11,P11,0)+IF(BM62=O12,P12,0)+IF(BM62=O13,P13,0)+IF(BM62=O14,P14,0)+IF(BM62=O15,P15,0)+IF(BM62=O16,P16,0)+IF(BM62=O17,P17,0)+IF(BM62=O18,P18,0)+IF(BM62=O19,P19,0)+IF(BM62=O20,P20,0)+IF(BM62=O21,P21,0)+IF(BM62=O22,P22,0)+IF(BM62=O23,P23,0)+IF(BM62=O24,P24,0)+IF(BM62=O25,P25,0)+IF(BM62=O26,P26,0)+IF(BM62=O27,P27,0)+IF(BM62=O28,P28,0)+IF(BM62=O29,P29,0)+IF(BM62=O31,P31,0)+IF(BM62=O32,P32,0)+IF(BM62=O33,P33,0)+IF(BM62=O34,P34,0)+IF(BM62=O35,P35,0)+IF(BM62=O36,P36,0)+IF(BM62=O37,P37,0)+IF(BM62=O38,P38,0)+IF(BM62=O39,P39,0)+IF(BM62=O40,P40,0)+BO62</f>
        <v>57</v>
      </c>
      <c r="BO62" s="98">
        <f>IF(BM62=O41,P41,0)+IF(BM62=O42,P42,0)+IF(BM62=O43,P43,0)+IF(BM62=O44,P44,0)+IF(BM62=O45,P45,0)+IF(BM62=O46,P46,0)+IF(BM62=O47,P47,0)+IF(BM62=O48,P48,0)+IF(BM62=O49,P49,0)+IF(BM62=O50,P50,0)+IF(BM62=O52,P52,0)+IF(BM62=O53,P53,0)+IF(BM62=O54,P54,0)+IF(BM62=O55,P55,0)+IF(BM62=O56,P56,0)+IF(BM62=O57,P57,0)+IF(BM62=O58,P58,0)+IF(BM62=O59,P59,0)+IF(BM62=O60,P60,0)+IF(BM62=O61,P61,0)+IF(BM62=O62,P62,0)+IF(BM62=O63,P63,0)+IF(BM62=O64,P64,0)+IF(BM62=O65,P65,0)+IF(BM62=O66,P66,0)+IF(BM62=O67,P67,0)+IF(BM62=O68,P68,0)+IF(BM62=O69,P69,0)+IF(BM62=O70,P70,0)+IF(BM62=O71,P71,0)</f>
        <v>0</v>
      </c>
      <c r="BP62" s="98">
        <f>[2]DB!DF62</f>
        <v>0</v>
      </c>
      <c r="BQ62" s="98">
        <f>IF(BM62=O10,R10,0)+IF(BM62=O11,R11,0)+IF(BM62=O12,R12,0)+IF(BM62=O13,R13,0)+IF(BM62=O14,R14,0)+IF(BM62=O15,R15,0)+IF(BM62=O16,R16,0)+IF(BM62=O17,R17,0)+IF(BM62=O18,R18,0)+IF(BM62=O19,R19,0)+IF(BM62=O20,R20,0)+IF(BM62=O21,R21,0)+IF(BM62=O22,R22,0)+IF(BM62=O23,R23,0)+IF(BM62=O24,R24,0)+IF(BM62=O25,R25,0)+IF(BM62=O26,R26,0)+IF(BM62=O27,R27,0)+IF(BM62=O28,R28,0)+IF(BM62=O29,R29,0)+IF(BM62=O31,R31,0)+IF(BM62=O32,R32,0)+IF(BM62=O33,R33,0)+IF(BM62=O34,R34,0)+IF(BM62=O35,R35,0)+IF(BM62=O36,R36,0)+IF(BM62=O37,R37,0)+IF(BM62=O38,R38,0)+IF(BM62=O39,R39,0)+IF(BM62=O40,R40,0)+BR62</f>
        <v>0</v>
      </c>
      <c r="BR62" s="98">
        <f>IF(BM62=O41,R41,0)+IF(BM62=O42,R42,0)+IF(BM62=O43,R43,0)+IF(BM62=O44,R44,0)+IF(BM62=O45,R45,0)+IF(BM62=O46,R46,0)+IF(BM62=O47,R47,0)+IF(BM62=O48,R48,0)+IF(BM62=O49,R49,0)+IF(BM62=O50,R50,0)+IF(BM62=O52,R52,0)+IF(BM62=O53,R53,0)+IF(BM62=O54,R54,0)+IF(BM62=O55,R55,0)+IF(BM62=O56,R56,0)+IF(BM62=O57,R57,0)+IF(BM62=O58,R58,0)+IF(BM62=O59,R59,0)+IF(BM62=O60,R60,0)+IF(BM62=O61,R61,0)+IF(BM62=O62,R62,0)+IF(BM62=O63,R63,0)+IF(BM62=O64,R64,0)+IF(BM62=O65,R65,0)+IF(BM62=O66,R66,0)+IF(BM62=O67,R67,0)+IF(BM62=O68,R68,0)+IF(BM62=O69,R69,0)+IF(BM62=O70,R70,0)+IF(BM62=O71,R71,0)</f>
        <v>0</v>
      </c>
      <c r="BS62" s="98">
        <v>0</v>
      </c>
      <c r="BT62" s="98">
        <f>IF(BM62=O10,T10,0)+IF(BM62=O11,T11,0)+IF(BM62=O12,T12,0)+IF(BM62=O13,T13,0)+IF(BM62=O14,T14,0)+IF(BM62=O15,T15,0)+IF(BM62=O16,T16,0)+IF(BM62=O17,T17,0)+IF(BM62=O18,T18,0)+IF(BM62=O19,T19,0)+IF(BM62=O20,T20,0)+IF(BM62=O21,T21,0)+IF(BM62=O22,T22,0)+IF(BM62=O23,T23,0)+IF(BM62=O24,T24,0)+IF(BM62=O25,T25,0)+IF(BM62=O26,T26,0)+IF(BM62=O27,T27,0)+IF(BM62=O28,T28,0)+IF(BM62=O29,T29,0)+IF(BM62=O31,T31,0)+IF(BM62=O32,T32,0)+IF(BM62=O33,T33,0)+IF(BM62=O34,T34,0)+IF(BM62=O35,T35,0)+IF(BM62=O36,T36,0)+IF(BM62=O37,T37,0)+IF(BM62=O38,T38,0)+IF(BM62=O39,T39,0)+IF(BM62=O40,T40,0)+BU62</f>
        <v>0</v>
      </c>
      <c r="BU62" s="98">
        <f>IF(BM62=O41,T41,0)+IF(BM62=O42,T42,0)+IF(BM62=O43,T43,0)+IF(BM62=O44,T44,0)+IF(BM62=O45,T45,0)+IF(BM62=O46,T46,0)+IF(BM62=O47,T47,0)+IF(BM62=O48,T48,0)+IF(BM62=O49,T49,0)+IF(BM62=O50,T50,0)+IF(BM62=O52,T52,0)+IF(BM62=O53,T53,0)+IF(BM62=O54,T54,0)+IF(BM62=O55,T55,0)+IF(BM62=O56,T56,0)+IF(BM62=O57,T57,0)+IF(BM62=O58,T58,0)+IF(BM62=O59,T59,0)+IF(BM62=O60,T60,0)+IF(BM62=O61,T61,0)+IF(BM62=O62,T62,0)+IF(BM62=O63,T63,0)+IF(BM62=O64,T64,0)+IF(BM62=O65,T65,0)+IF(BM62=O66,T66,0)+IF(BM62=O67,T67,0)+IF(BM62=O68,T68,0)+IF(BM62=O69,T69,0)+IF(BM62=O70,T70,0)+IF(BM62=O71,T71,0)</f>
        <v>0</v>
      </c>
      <c r="BV62" s="98">
        <f>[2]DB!DJ62</f>
        <v>2</v>
      </c>
      <c r="BW62" s="98" t="e">
        <f>IF(AND(BQ62=0,BT62=0),IF(BM62=O10,AY10,0)+IF(BM62=O11,AY11,0)+IF(BM62=O12,AY12,0)+IF(BM62=O13,AY13,0)+IF(BM62=O14,AY14,0)+IF(BM62=O15,AY15,0)+IF(BM62=O16,AY16,0)+IF(BM62=O17,AY17,0)+IF(BM62=O18,AY18,0)+IF(BM62=O19,AY19,0)+IF(BM62=O20,AY20,0)+IF(BM62=O21,AY21,0)+IF(BM62=O22,AY22,0)+IF(BM62=O23,AY23,0)+IF(BM62=O24,AY24,0)+IF(BM62=O25,AY25,0)+IF(BM62=O26,AY26,0)+IF(BM62=O27,AY27,0)+IF(BM62=O28,AY28,0)+IF(BM62=O29,AY29,0)+IF(BM62=O31,AY31,0)+IF(BM62=O32,AY32,0)+IF(BM62=O33,AY33,0)+IF(BM62=O34,AY34,0)+IF(BM62=O35,AY35,0)+IF(BM62=O36,AY36,0)+IF(BM62=O37,AY37,0)+IF(BM62=O38,AY38,0)+IF(BM62=O39,AY39,0)+IF(BM62=O40,AY40,0)+BX62,0)</f>
        <v>#VALUE!</v>
      </c>
      <c r="BX62" s="98">
        <f>IF(BM62=O41,AY41,0)+IF(BM62=O42,AY42,0)+IF(BM62=O43,AY43,0)+IF(BM62=O44,AY44,0)+IF(BM62=O45,AY45,0)+IF(BM62=O46,AY46,0)+IF(BM62=O47,AY47,0)+IF(BM62=O48,AY48,0)+IF(BM62=O49,AY49,0)+IF(BM62=O50,AY50,0)+IF(BM62=O52,AY52,0)+IF(BM62=O53,AY53,0)+IF(BM62=O54,AY54,0)+IF(BM62=O55,AY55,0)+IF(BM62=O56,AY56,0)+IF(BM62=O57,AY57,0)+IF(BM62=O58,AY58,0)+IF(BM62=O59,AY59,0)+IF(BM62=O60,AY60,0)+IF(BM62=O61,AY61,0)+IF(BM62=O62,AY62,0)+IF(BM62=O63,AY63,0)+IF(BM62=O64,AY64,0)+IF(BM62=O65,AY65,0)+IF(BM62=O66,AY66,0)+IF(BM62=O67,AY67,0)+IF(BM62=O68,AY68,0)+IF(BM62=O69,AY69,0)+IF(BM62=O70,AY70,0)+IF(BM62=O71,AY71,0)</f>
        <v>0</v>
      </c>
      <c r="BY62" s="98">
        <f>[2]DB!DL62</f>
        <v>0</v>
      </c>
      <c r="BZ62" s="98" t="e">
        <f t="shared" si="25"/>
        <v>#VALUE!</v>
      </c>
      <c r="CA62" s="98">
        <f>[2]DB!DN62</f>
        <v>0</v>
      </c>
      <c r="CB62" s="98" t="e">
        <f t="shared" si="26"/>
        <v>#VALUE!</v>
      </c>
      <c r="CC62" s="98">
        <f>[2]DB!DP62</f>
        <v>0</v>
      </c>
      <c r="CD62" s="98" t="e">
        <f t="shared" si="27"/>
        <v>#VALUE!</v>
      </c>
      <c r="CE62" s="98">
        <f>[2]DB!DR62</f>
        <v>0</v>
      </c>
      <c r="CF62" s="98" t="e">
        <f t="shared" si="28"/>
        <v>#VALUE!</v>
      </c>
      <c r="CG62" s="98">
        <f>[2]DB!DT62</f>
        <v>1</v>
      </c>
      <c r="CH62" s="98" t="e">
        <f t="shared" si="29"/>
        <v>#VALUE!</v>
      </c>
      <c r="CI62" s="98">
        <f>[2]DB!DV62</f>
        <v>2</v>
      </c>
      <c r="CJ62" s="98" t="e">
        <f t="shared" si="17"/>
        <v>#VALUE!</v>
      </c>
      <c r="CK62" s="98" t="e">
        <f t="shared" si="18"/>
        <v>#VALUE!</v>
      </c>
      <c r="CL62" s="98" t="e">
        <f>RANK(CJ62,CJ10:CJ69,0)</f>
        <v>#VALUE!</v>
      </c>
      <c r="CM62" s="98" t="e">
        <f>IF(AND(CL62=CL10,CK62&lt;CK10),1,0)+IF(AND(CL62=CL11,CK62&lt;CK11),1,0)+IF(AND(CL62=CL12,CK62&lt;CK12),1,0)+IF(AND(CL62=CL13,CK62&lt;CK13),1,0)+IF(AND(CL62=CL14,CK62&lt;CK14),1,0)+IF(AND(CL62=CL15,CK62&lt;CK15),1,0)+IF(AND(CL62=CL16,CK62&lt;CK16),1,0)+IF(AND(CL62=CL17,CK62&lt;CK17),1,0)+IF(AND(CL62=CL18,CK62&lt;CK18),1,0)+IF(AND(CL62=CL19,CK62&lt;CK19),1,0)+IF(AND(CL62=CL20,CK62&lt;CK20),1,0)+IF(AND(CL62=CL21,CK62&lt;CK21),1,0)+IF(AND(CL62=CL22,CK62&lt;CK22),1,0)+IF(AND(CL62=CL23,CK62&lt;CK23),1,0)+IF(AND(CL62=CL24,CK62&lt;CK24),1,0)+IF(AND(CL62=CL25,CK62&lt;CK25),1,0)+IF(AND(CL62=CL26,CK62&lt;CK26),1,0)+IF(AND(CL62=CL27,CK62&lt;CK27),1,0)+IF(AND(CL62=CL28,CK62&lt;CK28),1,0)+IF(AND(CL62=CL29,CK62&lt;CK29),1,0)+CN62+CO62</f>
        <v>#VALUE!</v>
      </c>
      <c r="CN62" s="98" t="e">
        <f>IF(AND(CL62=CL30,CK62&lt;CK30),1,0)+IF(AND(CL62=CL31,CK62&lt;CK31),1,0)+IF(AND(CL62=CL32,CK62&lt;CK32),1,0)+IF(AND(CL62=CL33,CK62&lt;CK33),1,0)+IF(AND(CL62=CL34,CK62&lt;CK34),1,0)+IF(AND(CL62=CL35,CK62&lt;CK35),1,0)+IF(AND(CL62=CL36,CK62&lt;CK36),1,0)+IF(AND(CL62=CL37,CK62&lt;CK37),1,0)+IF(AND(CL62=CL38,CK62&lt;CK38),1,0)+IF(AND(CL62=CL39,CK62&lt;CK39),1,0)+IF(AND(CL62=CL40,CK62&lt;CK40),1,0)+IF(AND(CL62=CL41,CK62&lt;CK41),1,0)+IF(AND(CL62=CL42,CK62&lt;CK42),1,0)+IF(AND(CL62=CL43,CK62&lt;CK43),1,0)+IF(AND(CL62=CL44,CK62&lt;CK44),1,0)+IF(AND(CL62=CL45,CK62&lt;CK45),1,0)+IF(AND(CL62=CL46,CK62&lt;CK46),1,0)+IF(AND(CL62=CL47,CK62&lt;CK47),1,0)+IF(AND(CL62=CL48,CK62&lt;CK48),1,0)+IF(AND(CL62=CL49,CK62&lt;CK49),1,0)</f>
        <v>#VALUE!</v>
      </c>
      <c r="CO62" s="98" t="e">
        <f>IF(AND(CL62=CL50,CK62&lt;CK50),1,0)+IF(AND(CL62=CL51,CK62&lt;CK51),1,0)+IF(AND(CL62=CL52,CK62&lt;CK52),1,0)+IF(AND(CL62=CL53,CK62&lt;CK53),1,0)+IF(AND(CL62=CL54,CK62&lt;CK54),1,0)+IF(AND(CL62=CL55,CK62&lt;CK55),1,0)+IF(AND(CL62=CL56,CK62&lt;CK56),1,0)+IF(AND(CL62=CL57,CK62&lt;CK57),1,0)+IF(AND(CL62=CL58,CK62&lt;CK58),1,0)+IF(AND(CL62=CL59,CK62&lt;CK59),1,0)+IF(AND(CL62=CL60,CK62&lt;CK60),1,0)+IF(AND(CL62=CL61,CK62&lt;CK61),1,0)+IF(AND(CL62=CL62,CK62&lt;CK62),1,0)+IF(AND(CL62=CL63,CK62&lt;CK63),1,0)+IF(AND(CL62=CL64,CK62&lt;CK64),1,0)+IF(AND(CL62=CL65,CK62&lt;CK65),1,0)+IF(AND(CL62=CL66,CK62&lt;CK66),1,0)+IF(AND(CL62=CL67,CK62&lt;CK67),1,0)+IF(AND(CL62=CL68,CK62&lt;CK68),1,0)+IF(AND(CL62=CL69,CK62&lt;CK69),1,0)</f>
        <v>#VALUE!</v>
      </c>
      <c r="CP62" s="98">
        <f>[2]DB!CV62</f>
        <v>50</v>
      </c>
      <c r="CQ62" s="98" t="e">
        <f t="shared" si="30"/>
        <v>#VALUE!</v>
      </c>
      <c r="CR62" s="98" t="e">
        <f t="shared" si="19"/>
        <v>#VALUE!</v>
      </c>
      <c r="CS62" s="98" t="e">
        <f>IF(AND(CQ62=CQ10,BN62&gt;BN10),1,0)+IF(AND(CQ62=CQ11,BN62&gt;BN11),1,0)+IF(AND(CQ62=CQ12,BN62&gt;BN12),1,0)+IF(AND(CQ62=CQ13,BN62&gt;BN13),1,0)+IF(AND(CQ62=CQ14,BN62&gt;BN14),1,0)+IF(AND(CQ62=CQ15,BN62&gt;BN15),1,0)+IF(AND(CQ62=CQ16,BN62&gt;BN16),1,0)+IF(AND(CQ62=CQ17,BN62&gt;BN17),1,0)+IF(AND(CQ62=CQ18,BN62&gt;BN18),1,0)+IF(AND(CQ62=CQ19,BN62&gt;BN19),1,0)+IF(AND(CQ62=CQ20,BN62&gt;BN20),1,0)+IF(AND(CQ62=CQ21,BN62&gt;BN21),1,0)+IF(AND(CQ62=CQ22,BN62&gt;BN22),1,0)+IF(AND(CQ62=CQ23,BN62&gt;BN23),1,0)+IF(AND(CQ62=CQ24,BN62&gt;BN24),1,0)+IF(AND(CQ62=CQ25,BN62&gt;BN25),1,0)+IF(AND(CQ62=CQ26,BN62&gt;BN26),1,0)+IF(AND(CQ62=CQ27,BN62&gt;BN27),1,0)+IF(AND(CQ62=CQ28,BN62&gt;BN28),1,0)+IF(AND(CQ62=CQ29,BN62&gt;BN29),1,0)+CT62+CU62</f>
        <v>#VALUE!</v>
      </c>
      <c r="CT62" s="98" t="e">
        <f>IF(AND(CQ62=CQ30,BN62&gt;BN30),1,0)+IF(AND(CQ62=CQ31,BN62&gt;BN31),1,0)+IF(AND(CQ62=CQ32,BN62&gt;BN32),1,0)+IF(AND(CQ62=CQ33,BN62&gt;BN33),1,0)+IF(AND(CQ62=CQ34,BN62&gt;BN34),1,0)+IF(AND(CQ62=CQ35,BN62&gt;BN35),1,0)+IF(AND(CQ62=CQ36,BN62&gt;BN36),1,0)+IF(AND(CQ62=CQ37,BN62&gt;BN37),1,0)+IF(AND(CQ62=CQ38,BN62&gt;BN38),1,0)+IF(AND(CQ62=CQ39,BN62&gt;BN39),1,0)+IF(AND(CQ62=CQ40,BN62&gt;BN40),1,0)+IF(AND(CQ62=CQ41,BN62&gt;BN41),1,0)+IF(AND(CQ62=CQ42,BN62&gt;BN42),1,0)+IF(AND(CQ62=CQ43,BN62&gt;BN43),1,0)+IF(AND(CQ62=CQ44,BN62&gt;BN44),1,0)+IF(AND(CQ62=CQ45,BN62&gt;BN45),1,0)+IF(AND(CQ62=CQ46,BN62&gt;BN46),1,0)+IF(AND(CQ62=CQ47,BN62&gt;BN47),1,0)+IF(AND(CQ62=CQ48,BN62&gt;BN48),1,0)+IF(AND(CQ62=CQ49,BN62&gt;BN49),1,0)</f>
        <v>#VALUE!</v>
      </c>
      <c r="CU62" s="99" t="e">
        <f>IF(AND(CQ62=CQ50,BN62&gt;BN50),1,0)+IF(AND(CQ62=CQ51,BN62&gt;BN51),1,0)+IF(AND(CQ62=CQ52,BN62&gt;BN52),1,0)+IF(AND(CQ62=CQ53,BN62&gt;BN53),1,0)+IF(AND(CQ62=CQ54,BN62&gt;BN54),1,0)+IF(AND(CQ62=CQ55,BN62&gt;BN55),1,0)+IF(AND(CQ62=CQ56,BN62&gt;BN56),1,0)+IF(AND(CQ62=CQ57,BN62&gt;BN57),1,0)+IF(AND(CQ62=CQ58,BN62&gt;BN58),1,0)+IF(AND(CQ62=CQ59,BN62&gt;BN59),1,0)+IF(AND(CQ62=CQ60,BN62&gt;BN60),1,0)+IF(AND(CQ62=CQ61,BN62&gt;BN61),1,0)+IF(AND(CQ62=CQ62,BN62&gt;BN62),1,0)+IF(AND(CQ62=CQ63,BN62&gt;BN63),1,0)+IF(AND(CQ62=CQ64,BN62&gt;BN64),1,0)+IF(AND(CQ62=CQ65,BN62&gt;BN65),1,0)+IF(AND(CQ62=CQ66,BN62&gt;BN66),1,0)+IF(AND(CQ62=CQ67,BN62&gt;BN67),1,0)+IF(AND(CQ62=CQ68,BN62&gt;BN68),1,0)+IF(AND(CQ62=CQ69,BN62&gt;BN69),1,0)</f>
        <v>#VALUE!</v>
      </c>
      <c r="CV62" s="100" t="e">
        <f>IF(CR10=53,CQ10,0)+IF(CR11=53,CQ11,0)+IF(CR12=53,CQ12,0)+IF(CR13=53,CQ13,0)+IF(CR14=53,CQ14,0)+IF(CR15=53,CQ15,0)+IF(CR16=53,CQ16,0)+IF(CR17=53,CQ17,0)+IF(CR18=53,CQ18,0)+IF(CR19=53,CQ19,0)+IF(CR20=53,CQ20,0)+IF(CR21=53,CQ21,0)+IF(CR22=53,CQ22,0)+IF(CR23=53,CQ23,0)+IF(CR24=53,CQ24,0)+IF(CR25=53,CQ25,0)+IF(CR26=53,CQ26,0)+IF(CR27=53,CQ27,0)+IF(CR28=53,CQ28,0)+IF(CR29=53,CQ29,0)+IF(CR30=53,CQ30,0)+IF(CR31=53,CQ31,0)+IF(CR32=53,CQ32,0)+IF(CR33=53,CQ33,0)+IF(CR34=53,CQ34,0)+IF(CR35=53,CQ35,0)+IF(CR36=53,CQ36,0)+IF(CR37=53,CQ37,0)+IF(CR38=53,CQ38,0)+IF(CR39=53,CQ39,0)+CW62</f>
        <v>#VALUE!</v>
      </c>
      <c r="CW62" s="98" t="e">
        <f>IF(CR40=53,CQ40,0)+IF(CR41=53,CQ41,0)+IF(CR42=53,CQ42,0)+IF(CR43=53,CQ43,0)+IF(CR44=53,CQ44,0)+IF(CR45=53,CQ45,0)+IF(CR46=53,CQ46,0)+IF(CR47=53,CQ47,0)+IF(CR48=53,CQ48,0)+IF(CR49=53,CQ49,0)+IF(CR50=53,CQ50,0)+IF(CR51=53,CQ51,0)+IF(CR52=53,CQ52,0)+IF(CR53=53,CQ53,0)+IF(CR54=53,CQ54,0)+IF(CR55=53,CQ55,0)+IF(CR56=53,CQ56,0)+IF(CR57=53,CQ57,0)+IF(CR58=53,CQ58,0)+IF(CR59=53,CQ59,0)+IF(CR60=53,CQ60,0)+IF(CR61=53,CQ61,0)+IF(CR62=53,CQ62,0)+IF(CR63=53,CQ63,0)+IF(CR64=53,CQ64,0)+IF(CR65=53,CQ65,0)+IF(CR66=53,CQ66,0)+IF(CR67=53,CQ67,0)+IF(CR68=53,CQ68,0)+IF(CR69=53,CQ69,0)</f>
        <v>#VALUE!</v>
      </c>
      <c r="CX62" s="98" t="e">
        <f>IF(CR10=53,BM10,IF(CR11=53,BM11,IF(CR12=53,BM12,IF(CR13=53,BM13,IF(CR14=53,BM14,IF(CR15=53,BM15,IF(CR16=53,BM16,IF(CR17=53,BM17,CY62))))))))</f>
        <v>#VALUE!</v>
      </c>
      <c r="CY62" s="98" t="e">
        <f>IF(CR18=53,BM18,IF(CR19=53,BM19,IF(CR20=53,BM20,IF(CR21=53,BM21,IF(CR22=53,BM22,IF(CR23=53,BM23,IF(CR24=53,BM24,IF(CR25=53,BM25,CZ62))))))))</f>
        <v>#VALUE!</v>
      </c>
      <c r="CZ62" s="98" t="e">
        <f>IF(CR26=53,BM26,IF(CR27=53,BM27,IF(CR28=53,BM28,IF(CR29=53,BM29,IF(CR30=53,BM30,IF(CR31=53,BM31,IF(CR32=53,BM32,IF(CR33=53,BM33,DA62))))))))</f>
        <v>#VALUE!</v>
      </c>
      <c r="DA62" s="98" t="e">
        <f>IF(CR34=53,BM34,IF(CR35=53,BM35,IF(CR36=53,BM36,IF(CR37=53,BM37,IF(CR38=53,BM38,IF(CR39=53,BM39,IF(CR40=53,BM40,IF(CR41=53,BM41,DB62))))))))</f>
        <v>#VALUE!</v>
      </c>
      <c r="DB62" s="98" t="e">
        <f>IF(CR42=53,BM42,IF(CR43=53,BM43,IF(CR44=53,BM44,IF(CR45=53,BM45,IF(CR46=53,BM46,IF(CR47=53,BM47,IF(CR48=53,BM48,IF(CR49=53,BM49,DC62))))))))</f>
        <v>#VALUE!</v>
      </c>
      <c r="DC62" s="98" t="e">
        <f>IF(CR50=53,BM50,IF(CR51=53,BM51,IF(CR52=53,BM52,IF(CR53=53,BM53,IF(CR54=53,BM54,IF(CR55=53,BM55,IF(CR56=53,BM56,IF(CR57=53,BM57,DD62))))))))</f>
        <v>#VALUE!</v>
      </c>
      <c r="DD62" s="98" t="e">
        <f>IF(CR58=53,BM58,IF(CR59=53,BM59,IF(CR60=53,BM60,IF(CR61=53,BM61,IF(CR62=53,BM62,IF(CR63=53,BM63,IF(CR64=53,BM64,IF(CR65=53,BM65,DE62))))))))</f>
        <v>#VALUE!</v>
      </c>
      <c r="DE62" s="98" t="e">
        <f>IF(CR66=53,BM66,IF(CR67=53,BM67,IF(CR68=53,BM68,BM69)))</f>
        <v>#VALUE!</v>
      </c>
      <c r="DF62" s="98" t="e">
        <f>IF(CR10=53,BQ10,0)+IF(CR11=53,BQ11,0)+IF(CR12=53,BQ12,0)+IF(CR13=53,BQ13,0)+IF(CR14=53,BQ14,0)+IF(CR15=53,BQ15,0)+IF(CR16=53,BQ16,0)+IF(CR17=53,BQ17,0)+IF(CR18=53,BQ18,0)+IF(CR19=53,BQ19,0)+IF(CR20=53,BQ20,0)+IF(CR21=53,BQ21,0)+IF(CR22=53,BQ22,0)+IF(CR23=53,BQ23,0)+IF(CR24=53,BQ24,0)+IF(CR25=53,BQ25,0)+IF(CR26=53,BQ26,0)+IF(CR27=53,BQ27,0)+IF(CR28=53,BQ28,0)+IF(CR29=53,BQ29,0)+IF(CR30=53,BQ30,0)+IF(CR31=53,BQ31,0)+IF(CR32=53,BQ32,0)+IF(CR33=53,BQ33,0)+IF(CR34=53,BQ34,0)+IF(CR35=53,BQ35,0)+IF(CR36=53,BQ36,0)+IF(CR37=53,BQ37,0)+IF(CR38=53,BQ38,0)+IF(CR39=53,BQ39,0)+DG62</f>
        <v>#VALUE!</v>
      </c>
      <c r="DG62" s="98" t="e">
        <f>IF(CR40=53,BQ40,0)+IF(CR41=53,BQ41,0)+IF(CR42=53,BQ42,0)+IF(CR43=53,BQ43,0)+IF(CR44=53,BQ44,0)+IF(CR45=53,BQ45,0)+IF(CR46=53,BQ46,0)+IF(CR47=53,BQ47,0)+IF(CR48=53,BQ48,0)+IF(CR49=53,BQ49,0)+IF(CR50=53,BQ50,0)+IF(CR51=53,BQ51,0)+IF(CR52=53,BQ52,0)+IF(CR53=53,BQ53,0)+IF(CR54=53,BQ54,0)+IF(CR55=53,BQ55,0)+IF(CR56=53,BQ56,0)+IF(CR57=53,BQ57,0)+IF(CR58=53,BQ58,0)+IF(CR59=53,BQ59,0)+IF(CR60=53,BQ60,0)+IF(CR61=53,BQ61,0)+IF(CR62=53,BQ62,0)+IF(CR63=53,BQ63,0)+IF(CR64=53,BQ64,0)+IF(CR65=53,BQ65,0)+IF(CR66=53,BQ66,0)+IF(CR67=53,BQ67,0)+IF(CR68=53,BQ68,0)+IF(CR69=53,BQ69,0)</f>
        <v>#VALUE!</v>
      </c>
      <c r="DH62" s="98" t="e">
        <f>IF(CR10=53,BT10,0)+IF(CR11=53,BT11,0)+IF(CR12=53,BT12,0)+IF(CR13=53,BT13,0)+IF(CR14=53,BT14,0)+IF(CR15=53,BT15,0)+IF(CR16=53,BT16,0)+IF(CR17=53,BT17,0)+IF(CR18=53,BT18,0)+IF(CR19=53,BT19,0)+IF(CR20=53,BT20,0)+IF(CR21=53,BT21,0)+IF(CR22=53,BT22,0)+IF(CR23=53,BT23,0)+IF(CR24=53,BT24,0)+IF(CR25=53,BT25,0)+IF(CR26=53,BT26,0)+IF(CR27=53,BT27,0)+IF(CR28=53,BT28,0)+IF(CR29=53,BT29,0)+IF(CR30=53,BT30,0)+IF(CR31=53,BT31,0)+IF(CR32=53,BT32,0)+IF(CR33=53,BT33,0)+IF(CR34=53,BT34,0)+IF(CR35=53,BT35,0)+IF(CR36=53,BT36,0)+IF(CR37=53,BT37,0)+IF(CR38=53,BT38,0)+IF(CR39=53,BT39,0)+DI62</f>
        <v>#VALUE!</v>
      </c>
      <c r="DI62" s="98" t="e">
        <f>IF(CR40=53,BT40,0)+IF(CR41=53,BT41,0)+IF(CR42=53,BT42,0)+IF(CR43=53,BT43,0)+IF(CR44=53,BT44,0)+IF(CR45=53,BT45,0)+IF(CR46=53,BT46,0)+IF(CR47=53,BT47,0)+IF(CR48=53,BT48,0)+IF(CR49=53,BT49,0)+IF(CR50=53,BT50,0)+IF(CR51=53,BT51,0)+IF(CR52=53,BT52,0)+IF(CR53=53,BT53,0)+IF(CR54=53,BT54,0)+IF(CR55=53,BT55,0)+IF(CR56=53,BT56,0)+IF(CR57=53,BT57,0)+IF(CR58=53,BT58,0)+IF(CR59=53,BT59,0)+IF(CR60=53,BT60,0)+IF(CR61=53,BT61,0)+IF(CR62=53,BT62,0)+IF(CR63=53,BT63,0)+IF(CR64=53,BT64,0)+IF(CR65=53,BT65,0)+IF(CR66=53,BT66,0)+IF(CR67=53,BT67,0)+IF(CR68=53,BT68,0)+IF(CR69=53,BT69,0)</f>
        <v>#VALUE!</v>
      </c>
      <c r="DJ62" s="98" t="e">
        <f>IF(CR10=53,BW10,0)+IF(CR11=53,BW11,0)+IF(CR12=53,BW12,0)+IF(CR13=53,BW13,0)+IF(CR14=53,BW14,0)+IF(CR15=53,BW15,0)+IF(CR16=53,BW16,0)+IF(CR17=53,BW17,0)+IF(CR18=53,BW18,0)+IF(CR19=53,BW19,0)+IF(CR20=53,BW20,0)+IF(CR21=53,BW21,0)+IF(CR22=53,BW22,0)+IF(CR23=53,BW23,0)+IF(CR24=53,BW24,0)+IF(CR25=53,BW25,0)+IF(CR26=53,BW26,0)+IF(CR27=53,BW27,0)+IF(CR28=53,BW28,0)+IF(CR29=53,BW29,0)+IF(CR30=53,BW30,0)+IF(CR31=53,BW31,0)+IF(CR32=53,BW32,0)+IF(CR33=53,BW33,0)+IF(CR34=53,BW34,0)+IF(CR35=53,BW35,0)+IF(CR36=53,BW36,0)+IF(CR37=53,BW37,0)+IF(CR38=53,BW38,0)+IF(CR39=53,BW39,0)+DK62</f>
        <v>#VALUE!</v>
      </c>
      <c r="DK62" s="98" t="e">
        <f>IF(CR40=53,BW40,0)+IF(CR41=53,BW41,0)+IF(CR42=53,BW42,0)+IF(CR43=53,BW43,0)+IF(CR44=53,BW44,0)+IF(CR45=53,BW45,0)+IF(CR46=53,BW46,0)+IF(CR47=53,BW47,0)+IF(CR48=53,BW48,0)+IF(CR49=53,BW49,0)+IF(CR50=53,BW50,0)+IF(CR51=53,BW51,0)+IF(CR52=53,BW52,0)+IF(CR53=53,BW53,0)+IF(CR54=53,BW54,0)+IF(CR55=53,BW55,0)+IF(CR56=53,BW56,0)+IF(CR57=53,BW57,0)+IF(CR58=53,BW58,0)+IF(CR59=53,BW59,0)+IF(CR60=53,BW60,0)+IF(CR61=53,BW61,0)+IF(CR62=53,BW62,0)+IF(CR63=53,BW63,0)+IF(CR64=53,BW64,0)+IF(CR65=53,BW65,0)+IF(CR66=53,BW66,0)+IF(CR67=53,BW67,0)+IF(CR68=53,BW68,0)+IF(CR69=53,BW69,0)</f>
        <v>#VALUE!</v>
      </c>
      <c r="DL62" s="98" t="e">
        <f>IF(CR10=53,BZ10,0)+IF(CR11=53,BZ11,0)+IF(CR12=53,BZ12,0)+IF(CR13=53,BZ13,0)+IF(CR14=53,BZ14,0)+IF(CR15=53,BZ15,0)+IF(CR16=53,BZ16,0)+IF(CR17=53,BZ17,0)+IF(CR18=53,BZ18,0)+IF(CR19=53,BZ19,0)+IF(CR20=53,BZ20,0)+IF(CR21=53,BZ21,0)+IF(CR22=53,BZ22,0)+IF(CR23=53,BZ23,0)+IF(CR24=53,BZ24,0)+IF(CR25=53,BZ25,0)+IF(CR26=53,BZ26,0)+IF(CR27=53,BZ27,0)+IF(CR28=53,BZ28,0)+IF(CR29=53,BZ29,0)+IF(CR30=53,BZ30,0)+IF(CR31=53,BZ31,0)+IF(CR32=53,BZ32,0)+IF(CR33=53,BZ33,0)+IF(CR34=53,BZ34,0)+IF(CR35=53,BZ35,0)+IF(CR36=53,BZ36,0)+IF(CR37=53,BZ37,0)+IF(CR38=53,BZ38,0)+IF(CR39=53,BZ39,0)+DM62</f>
        <v>#VALUE!</v>
      </c>
      <c r="DM62" s="98" t="e">
        <f>IF(CR40=53,BZ40,0)+IF(CR41=53,BZ41,0)+IF(CR42=53,BZ42,0)+IF(CR43=53,BZ43,0)+IF(CR44=53,BZ44,0)+IF(CR45=53,BZ45,0)+IF(CR46=53,BZ46,0)+IF(CR47=53,BZ47,0)+IF(CR48=53,BZ48,0)+IF(CR49=53,BZ49,0)+IF(CR50=53,BZ50,0)+IF(CR51=53,BZ51,0)+IF(CR52=53,BZ52,0)+IF(CR53=53,BZ53,0)+IF(CR54=53,BZ54,0)+IF(CR55=53,BZ55,0)+IF(CR56=53,BZ56,0)+IF(CR57=53,BZ57,0)+IF(CR58=53,BZ58,0)+IF(CR59=53,BZ59,0)+IF(CR60=53,BZ60,0)+IF(CR61=53,BZ61,0)+IF(CR62=53,BZ62,0)+IF(CR63=53,BZ63,0)+IF(CR64=53,BZ64,0)+IF(CR65=53,BZ65,0)+IF(CR66=53,BZ66,0)+IF(CR67=53,BZ67,0)+IF(CR68=53,BZ68,0)+IF(CR69=53,BZ69,0)</f>
        <v>#VALUE!</v>
      </c>
      <c r="DN62" s="98" t="e">
        <f>IF(CR10=53,CB10,0)+IF(CR11=53,CB11,0)+IF(CR12=53,CB12,0)+IF(CR13=53,CB13,0)+IF(CR14=53,CB14,0)+IF(CR15=53,CB15,0)+IF(CR16=53,CB16,0)+IF(CR17=53,CB17,0)+IF(CR18=53,CB18,0)+IF(CR19=53,CB19,0)+IF(CR20=53,CB20,0)+IF(CR21=53,CB21,0)+IF(CR22=53,CB22,0)+IF(CR23=53,CB23,0)+IF(CR24=53,CB24,0)+IF(CR25=53,CB25,0)+IF(CR26=53,CB26,0)+IF(CR27=53,CB27,0)+IF(CR28=53,CB28,0)+IF(CR29=53,CB29,0)+IF(CR30=53,CB30,0)+IF(CR31=53,CB31,0)+IF(CR32=53,CB32,0)+IF(CR33=53,CB33,0)+IF(CR34=53,CB34,0)+IF(CR35=53,CB35,0)+IF(CR36=53,CB36,0)+IF(CR37=53,CB37,0)+IF(CR38=53,CB38,0)+IF(CR39=53,CB39,0)+DO62</f>
        <v>#VALUE!</v>
      </c>
      <c r="DO62" s="98" t="e">
        <f>IF(CR40=53,CB40,0)+IF(CR41=53,CB41,0)+IF(CR42=53,CB42,0)+IF(CR43=53,CB43,0)+IF(CR44=53,CB44,0)+IF(CR45=53,CB45,0)+IF(CR46=53,CB46,0)+IF(CR47=53,CB47,0)+IF(CR48=53,CB48,0)+IF(CR49=53,CB49,0)+IF(CR50=53,CB50,0)+IF(CR51=53,CB51,0)+IF(CR52=53,CB52,0)+IF(CR53=53,CB53,0)+IF(CR54=53,CB54,0)+IF(CR55=53,CB55,0)+IF(CR56=53,CB56,0)+IF(CR57=53,CB57,0)+IF(CR58=53,CB58,0)+IF(CR59=53,CB59,0)+IF(CR60=53,CB60,0)+IF(CR61=53,CB61,0)+IF(CR62=53,CB62,0)+IF(CR63=53,CB63,0)+IF(CR64=53,CB64,0)+IF(CR65=53,CB65,0)+IF(CR66=53,CB66,0)+IF(CR67=53,CB67,0)+IF(CR68=53,CB68,0)+IF(CR69=53,CB69,0)</f>
        <v>#VALUE!</v>
      </c>
      <c r="DP62" s="98" t="e">
        <f>IF(CR10=53,CD10,0)+IF(CR11=53,CD11,0)+IF(CR12=53,CD12,0)+IF(CR13=53,CD13,0)+IF(CR14=53,CD14,0)+IF(CR15=53,CD15,0)+IF(CR16=53,CD16,0)+IF(CR17=53,CD17,0)+IF(CR18=53,CD18,0)+IF(CR19=53,CD19,0)+IF(CR20=53,CD20,0)+IF(CR21=53,CD21,0)+IF(CR22=53,CD22,0)+IF(CR23=53,CD23,0)+IF(CR24=53,CD24,0)+IF(CR25=53,CD25,0)+IF(CR26=53,CD26,0)+IF(CR27=53,CD27,0)+IF(CR28=53,CD28,0)+IF(CR29=53,CD29,0)+IF(CR30=53,CD30,0)+IF(CR31=53,CD31,0)+IF(CR32=53,CD32,0)+IF(CR33=53,CD33,0)+IF(CR34=53,CD34,0)+IF(CR35=53,CD35,0)+IF(CR36=53,CD36,0)+IF(CR37=53,CD37,0)+IF(CR38=53,CD38,0)+IF(CR39=53,CD39,0)+DQ62</f>
        <v>#VALUE!</v>
      </c>
      <c r="DQ62" s="98" t="e">
        <f>IF(CR40=53,CD40,0)+IF(CR41=53,CD41,0)+IF(CR42=53,CD42,0)+IF(CR43=53,CD43,0)+IF(CR44=53,CD44,0)+IF(CR45=53,CD45,0)+IF(CR46=53,CD46,0)+IF(CR47=53,CD47,0)+IF(CR48=53,CD48,0)+IF(CR49=53,CD49,0)+IF(CR50=53,CD50,0)+IF(CR51=53,CD51,0)+IF(CR52=53,CD52,0)+IF(CR53=53,CD53,0)+IF(CR54=53,CD54,0)+IF(CR55=53,CD55,0)+IF(CR56=53,CD56,0)+IF(CR57=53,CD57,0)+IF(CR58=53,CD58,0)+IF(CR59=53,CD59,0)+IF(CR60=53,CD60,0)+IF(CR61=53,CD61,0)+IF(CR62=53,CD62,0)+IF(CR63=53,CD63,0)+IF(CR64=53,CD64,0)+IF(CR65=53,CD65,0)+IF(CR66=53,CD66,0)+IF(CR67=53,CD67,0)+IF(CR68=53,CD68,0)+IF(CR69=53,CD69,0)</f>
        <v>#VALUE!</v>
      </c>
      <c r="DR62" s="98" t="e">
        <f>IF(CR10=53,CF10,0)+IF(CR11=53,CF11,0)+IF(CR12=53,CF12,0)+IF(CR13=53,CF13,0)+IF(CR14=53,CF14,0)+IF(CR15=53,CF15,0)+IF(CR16=53,CF16,0)+IF(CR17=53,CF17,0)+IF(CR18=53,CF18,0)+IF(CR19=53,CF19,0)+IF(CR20=53,CF20,0)+IF(CR21=53,CF21,0)+IF(CR22=53,CF22,0)+IF(CR23=53,CF23,0)+IF(CR24=53,CF24,0)+IF(CR25=53,CF25,0)+IF(CR26=53,CF26,0)+IF(CR27=53,CF27,0)+IF(CR28=53,CF28,0)+IF(CR29=53,CF29,0)+IF(CR30=53,CF30,0)+IF(CR31=53,CF31,0)+IF(CR32=53,CF32,0)+IF(CR33=53,CF33,0)+IF(CR34=53,CF34,0)+IF(CR35=53,CF35,0)+IF(CR36=53,CF36,0)+IF(CR37=53,CF37,0)+IF(CR38=53,CF38,0)+IF(CR39=53,CF39,0)+DS62</f>
        <v>#VALUE!</v>
      </c>
      <c r="DS62" s="98" t="e">
        <f>IF(CR40=53,CF40,0)+IF(CR41=53,CF41,0)+IF(CR42=53,CF42,0)+IF(CR43=53,CF43,0)+IF(CR44=53,CF44,0)+IF(CR45=53,CF45,0)+IF(CR46=53,CF46,0)+IF(CR47=53,CF47,0)+IF(CR48=53,CF48,0)+IF(CR49=53,CF49,0)+IF(CR50=53,CF50,0)+IF(CR51=53,CF51,0)+IF(CR52=53,CF52,0)+IF(CR53=53,CF53,0)+IF(CR54=53,CF54,0)+IF(CR55=53,CF55,0)+IF(CR56=53,CF56,0)+IF(CR57=53,CF57,0)+IF(CR58=53,CF58,0)+IF(CR59=53,CF59,0)+IF(CR60=53,CF60,0)+IF(CR61=53,CF61,0)+IF(CR62=53,CF62,0)+IF(CR63=53,CF63,0)+IF(CR64=53,CF64,0)+IF(CR65=53,CF65,0)+IF(CR66=53,CF66,0)+IF(CR67=53,CF67,0)+IF(CR68=53,CF68,0)+IF(CR69=53,CF69,0)</f>
        <v>#VALUE!</v>
      </c>
      <c r="DT62" s="98" t="e">
        <f>IF(CR10=53,CH10,0)+IF(CR11=53,CH11,0)+IF(CR12=53,CH12,0)+IF(CR13=53,CH13,0)+IF(CR14=53,CH14,0)+IF(CR15=53,CH15,0)+IF(CR16=53,CH16,0)+IF(CR17=53,CH17,0)+IF(CR18=53,CH18,0)+IF(CR19=53,CH19,0)+IF(CR20=53,CH20,0)+IF(CR21=53,CH21,0)+IF(CR22=53,CH22,0)+IF(CR23=53,CH23,0)+IF(CR24=53,CH24,0)+IF(CR25=53,CH25,0)+IF(CR26=53,CH26,0)+IF(CR27=53,CH27,0)+IF(CR28=53,CH28,0)+IF(CR29=53,CH29,0)+IF(CR30=53,CH30,0)+IF(CR31=53,CH31,0)+IF(CR32=53,CH32,0)+IF(CR33=53,CH33,0)+IF(CR34=53,CH34,0)+IF(CR35=53,CH35,0)+IF(CR36=53,CH36,0)+IF(CR37=53,CH37,0)+IF(CR38=53,CH38,0)+IF(CR39=53,CH39,0)+DU62</f>
        <v>#VALUE!</v>
      </c>
      <c r="DU62" s="98" t="e">
        <f>IF(CR40=53,CH40,0)+IF(CR41=53,CH41,0)+IF(CR42=53,CH42,0)+IF(CR43=53,CH43,0)+IF(CR44=53,CH44,0)+IF(CR45=53,CH45,0)+IF(CR46=53,CH46,0)+IF(CR47=53,CH47,0)+IF(CR48=53,CH48,0)+IF(CR49=53,CH49,0)+IF(CR50=53,CH50,0)+IF(CR51=53,CH51,0)+IF(CR52=53,CH52,0)+IF(CR53=53,CH53,0)+IF(CR54=53,CH54,0)+IF(CR55=53,CH55,0)+IF(CR56=53,CH56,0)+IF(CR57=53,CH57,0)+IF(CR58=53,CH58,0)+IF(CR59=53,CH59,0)+IF(CR60=53,CH60,0)+IF(CR61=53,CH61,0)+IF(CR62=53,CH62,0)+IF(CR63=53,CH63,0)+IF(CR64=53,CH64,0)+IF(CR65=53,CH65,0)+IF(CR66=53,CH66,0)+IF(CR67=53,CH67,0)+IF(CR68=53,CH68,0)+IF(CR69=53,CH69,0)</f>
        <v>#VALUE!</v>
      </c>
      <c r="DV62" s="98" t="e">
        <f>IF(CR10=53,CJ10,0)+IF(CR11=53,CJ11,0)+IF(CR12=53,CJ12,0)+IF(CR13=53,CJ13,0)+IF(CR14=53,CJ14,0)+IF(CR15=53,CJ15,0)+IF(CR16=53,CJ16,0)+IF(CR17=53,CJ17,0)+IF(CR18=53,CJ18,0)+IF(CR19=53,CJ19,0)+IF(CR20=53,CJ20,0)+IF(CR21=53,CJ21,0)+IF(CR22=53,CJ22,0)+IF(CR23=53,CJ23,0)+IF(CR24=53,CJ24,0)+IF(CR25=53,CJ25,0)+IF(CR26=53,CJ26,0)+IF(CR27=53,CJ27,0)+IF(CR28=53,CJ28,0)+IF(CR29=53,CJ29,0)+IF(CR30=53,CJ30,0)+IF(CR31=53,CJ31,0)+IF(CR32=53,CJ32,0)+IF(CR33=53,CJ33,0)+IF(CR34=53,CJ34,0)+IF(CR35=53,CJ35,0)+IF(CR36=53,CJ36,0)+IF(CR37=53,CJ37,0)+IF(CR38=53,CJ38,0)+IF(CR39=53,CJ39,0)+DW62</f>
        <v>#VALUE!</v>
      </c>
      <c r="DW62" s="99" t="e">
        <f>IF(CR40=53,CJ40,0)+IF(CR41=53,CJ41,0)+IF(CR42=53,CJ42,0)+IF(CR43=53,CJ43,0)+IF(CR44=53,CJ44,0)+IF(CR45=53,CJ45,0)+IF(CR46=53,CJ46,0)+IF(CR47=53,CJ47,0)+IF(CR48=53,CJ48,0)+IF(CR49=53,CJ49,0)+IF(CR50=53,CJ50,0)+IF(CR51=53,CJ51,0)+IF(CR52=53,CJ52,0)+IF(CR53=53,CJ53,0)+IF(CR54=53,CJ54,0)+IF(CR55=53,CJ55,0)+IF(CR56=53,CJ56,0)+IF(CR57=53,CJ57,0)+IF(CR58=53,CJ58,0)+IF(CR59=53,CJ59,0)+IF(CR60=53,CJ60,0)+IF(CR61=53,CJ61,0)+IF(CR62=53,CJ62,0)+IF(CR63=53,CJ63,0)+IF(CR64=53,CJ64,0)+IF(CR65=53,CJ65,0)+IF(CR66=53,CJ66,0)+IF(CR67=53,CJ67,0)+IF(CR68=53,CJ68,0)+IF(CR69=53,CJ69,0)</f>
        <v>#VALUE!</v>
      </c>
    </row>
    <row r="63" spans="1:127">
      <c r="A63" s="97" t="str">
        <f>[2]DB!A63</f>
        <v>Murer</v>
      </c>
      <c r="B63" s="1">
        <f>[2]DB!B63</f>
        <v>41</v>
      </c>
      <c r="C63" s="1">
        <f>[2]DB!D63</f>
        <v>0</v>
      </c>
      <c r="D63" s="1">
        <f>IF(OR(Rækker!AI52="Disket",I63&gt;5,C63=1),1,0)</f>
        <v>0</v>
      </c>
      <c r="E63" s="1">
        <f>[2]DB!F63</f>
        <v>0</v>
      </c>
      <c r="F63" s="1">
        <f>IF(OR(Rækker!AI52="Udmeldt",E63=1),1,0)</f>
        <v>0</v>
      </c>
      <c r="G63" s="1">
        <f>[2]DB!I63</f>
        <v>0</v>
      </c>
      <c r="H63" s="1">
        <f>IF(Rækker!AI52="MR",1,0)</f>
        <v>0</v>
      </c>
      <c r="I63" s="1">
        <f t="shared" si="10"/>
        <v>0</v>
      </c>
      <c r="J63" s="1">
        <f>[2]DB!L63</f>
        <v>0</v>
      </c>
      <c r="K63" s="1">
        <f>IF(Rækker!AI52="Res",1,0)</f>
        <v>0</v>
      </c>
      <c r="L63" s="1">
        <f t="shared" si="11"/>
        <v>0</v>
      </c>
      <c r="M63" s="1">
        <f t="shared" si="31"/>
        <v>0</v>
      </c>
      <c r="N63" s="100">
        <f>[2]DB!AZ63</f>
        <v>12</v>
      </c>
      <c r="O63" s="98" t="str">
        <f>[2]DB!BB63</f>
        <v>Magpies</v>
      </c>
      <c r="P63" s="1">
        <f>IF(O63=A52,B52,0)+IF(O63=A53,B53,0)+IF(O63=A54,B54,0)+IF(O63=A55,B55,0)+IF(O63=A56,B56,0)+IF(O63=A57,B57,0)+IF(O63=A58,B58,0)+IF(O63=A59,B59,0)+IF(O63=A60,B60,0)+IF(O63=A61,B61,0)+IF(O63=A62,B62,0)+IF(O63=A63,B63,0)+IF(O63=A64,B64,0)+IF(O63=A65,B65,0)+IF(O63=A66,B66,0)+IF(O63=A67,B67,0)+IF(O63=A68,B68,0)+IF(O63=A69,B69,0)+IF(O63=A70,B70,0)+IF(O63=A71,B71,0)</f>
        <v>37</v>
      </c>
      <c r="Q63" s="1">
        <f>[2]DB!BF63</f>
        <v>0</v>
      </c>
      <c r="R63" s="1">
        <f>IF(O63=A52,D52,0)+IF(O63=A53,D53,0)+IF(O63=A54,D54,0)+IF(O63=A55,D55,0)+IF(O63=A56,D56,0)+IF(O63=A57,D57,0)+IF(O63=A58,D58,0)+IF(O63=A59,D59,0)+IF(O63=A60,D60,0)+IF(O63=A61,D61,0)+IF(O63=A62,D62,0)+IF(O63=A63,D63,0)+IF(O63=A64,D64,0)+IF(O63=A65,D65,0)+IF(O63=A66,D66,0)+IF(O63=A67,D67,0)+IF(O63=A68,D68,0)+IF(O63=A69,D69,0)+IF(O63=A70,D70,0)+IF(O63=A71,D71,0)</f>
        <v>0</v>
      </c>
      <c r="S63" s="1">
        <f>[2]DB!BG63</f>
        <v>0</v>
      </c>
      <c r="T63" s="1">
        <f>IF(O63=A52,F52,0)+IF(O63=A53,F53,0)+IF(O63=A54,F54,0)+IF(O63=A55,F55,0)+IF(O63=A56,F56,0)+IF(O63=A57,F57,0)+IF(O63=A58,F58,0)+IF(O63=A59,F59,0)+IF(O63=A60,F60,0)+IF(O63=A61,F61,0)+IF(O63=A62,F62,0)+IF(O63=A63,F63,0)+IF(O63=A64,F64,0)+IF(O63=A65,F65,0)+IF(O63=A66,F66,0)+IF(O63=A67,F67,0)+IF(O63=A68,F68,0)+IF(O63=A69,F69,0)+IF(O63=A70,F70,0)+IF(O63=A71,F71,0)</f>
        <v>0</v>
      </c>
      <c r="U63" s="1">
        <f>IF(O63=A52,G52,0)+IF(O63=A53,G53,0)+IF(O63=A54,G54,0)+IF(O63=A55,G55,0)+IF(O63=A56,G56,0)+IF(O63=A57,G57,0)+IF(O63=A58,G58,0)+IF(O63=A59,G59,0)+IF(O63=A60,G60,0)+IF(O63=A61,G61,0)+IF(O63=A62,G62,0)+IF(O63=A63,G63,0)+IF(O63=A64,G64,0)+IF(O63=A65,G65,0)+IF(O63=A66,G66,0)+IF(O63=A67,G67,0)+IF(O63=A68,G68,0)+IF(O63=A69,G69,0)+IF(O63=A70,G70,0)+IF(O63=A71,G71,0)</f>
        <v>0</v>
      </c>
      <c r="V63" s="1">
        <f>IF(O63=A52,H52,0)+IF(O63=A53,H53,0)+IF(O63=A54,H54,0)+IF(O63=A55,H55,0)+IF(O63=A56,H56,0)+IF(O63=A57,H57,0)+IF(O63=A58,H58,0)+IF(O63=A59,H59,0)+IF(O63=A60,H60,0)+IF(O63=A61,H61,0)+IF(O63=A62,H62,0)+IF(O63=A63,H63,0)+IF(O63=A64,H64,0)+IF(O63=A65,H65,0)+IF(O63=A66,H66,0)+IF(O63=A67,H67,0)+IF(O63=A68,H68,0)+IF(O63=A69,H69,0)+IF(O63=A70,H70,0)+IF(O63=A71,H71,0)</f>
        <v>0</v>
      </c>
      <c r="W63" s="1">
        <f t="shared" si="12"/>
        <v>0</v>
      </c>
      <c r="X63" s="1">
        <f>IF(O63=A52,J52,0)+IF(O63=A53,J53,0)+IF(O63=A54,J54,0)+IF(O63=A55,J55,0)+IF(O63=A56,J56,0)+IF(O63=A57,J57,0)+IF(O63=A58,J58,0)+IF(O63=A59,J59,0)+IF(O63=A60,J60,0)+IF(O63=A61,J61,0)+IF(O63=A62,J62,0)+IF(O63=A63,J63,0)+IF(O63=A64,J64,0)+IF(O63=A65,J65,0)+IF(O63=A66,J66,0)+IF(O63=A67,J67,0)+IF(O63=A68,J68,0)+IF(O63=A69,J69,0)+IF(O63=A70,J70,0)+IF(O63=A71,J71,0)</f>
        <v>0</v>
      </c>
      <c r="Y63" s="1">
        <f>IF(O63=A52,K52,0)+IF(O63=A53,K53,0)+IF(O63=A54,K54,0)+IF(O63=A55,K55,0)+IF(O63=A56,K56,0)+IF(O63=A57,K57,0)+IF(O63=A58,K58,0)+IF(O63=A59,K59,0)+IF(O63=A60,K60,0)+IF(O63=A61,K61,0)+IF(O63=A62,K62,0)+IF(O63=A63,K63,0)+IF(O63=A64,K64,0)+IF(O63=A65,K65,0)+IF(O63=A66,K66,0)+IF(O63=A67,K67,0)+IF(O63=A68,K68,0)+IF(O63=A69,K69,0)+IF(O63=A70,K70,0)+IF(O63=A71,K71,0)</f>
        <v>0</v>
      </c>
      <c r="Z63" s="1">
        <f t="shared" si="13"/>
        <v>0</v>
      </c>
      <c r="AA63" s="1">
        <f>[2]DB!BJ63</f>
        <v>66</v>
      </c>
      <c r="AB63" s="1">
        <f>RANK(AA63,AA52:AA71,0)</f>
        <v>13</v>
      </c>
      <c r="AC63" s="1" t="str">
        <f>'3. Division'!AB23</f>
        <v/>
      </c>
      <c r="AD63" s="1" t="e">
        <f t="shared" si="32"/>
        <v>#VALUE!</v>
      </c>
      <c r="AE63" s="1" t="e">
        <f>RANK(AD63,AD52:AD71,0)</f>
        <v>#VALUE!</v>
      </c>
      <c r="AF63" s="1">
        <f>[2]DB!BK63</f>
        <v>25</v>
      </c>
      <c r="AG63" s="1">
        <f>RANK(AF63,AF52:AF71,0)</f>
        <v>10</v>
      </c>
      <c r="AH63" s="1" t="str">
        <f>'3. Division'!AB29</f>
        <v/>
      </c>
      <c r="AI63" s="1" t="e">
        <f t="shared" si="33"/>
        <v>#VALUE!</v>
      </c>
      <c r="AJ63" s="1" t="e">
        <f>RANK(AI63,AI52:AI71,0)</f>
        <v>#VALUE!</v>
      </c>
      <c r="AK63" s="1">
        <f>[2]DB!BL63</f>
        <v>92</v>
      </c>
      <c r="AL63" s="1">
        <f>RANK(AK63,AK52:AK71,0)</f>
        <v>7</v>
      </c>
      <c r="AM63" s="1" t="str">
        <f>'3. Division'!AB35</f>
        <v/>
      </c>
      <c r="AN63" s="1" t="e">
        <f t="shared" si="34"/>
        <v>#VALUE!</v>
      </c>
      <c r="AO63" s="1" t="e">
        <f>RANK(AN63,AN52:AN71,0)</f>
        <v>#VALUE!</v>
      </c>
      <c r="AP63" s="1">
        <f t="shared" si="35"/>
        <v>30</v>
      </c>
      <c r="AQ63" s="1" t="e">
        <f t="shared" si="36"/>
        <v>#VALUE!</v>
      </c>
      <c r="AR63" s="1">
        <f>[2]DB!BA63</f>
        <v>12</v>
      </c>
      <c r="AS63" s="1" t="e">
        <f>RANK(AQ63,AQ52:AQ71,1)+AT63</f>
        <v>#VALUE!</v>
      </c>
      <c r="AT63" s="1" t="e">
        <f>IF(AQ63=AQ52,IF(AD63=AD52,IF(AI63=AI52,IF(AN63=AN52,0,IF(AN63&lt;AN52,1,0)),IF(AI63&lt;AI52,1,0)),IF(AD63&lt;AD52,1,0)),0)+IF(AQ63=AQ53,IF(AD63=AD53,IF(AI63=AI53,IF(AN63=AN53,0,IF(AN63&lt;AN53,1,0)),IF(AI63&lt;AI53,1,0)),IF(AD63&lt;AD53,1,0)),0)+IF(AQ63=AQ54,IF(AD63=AD54,IF(AI63=AI54,IF(AN63=AN54,0,IF(AN63&lt;AN54,1,0)),IF(AI63&lt;AI54,1,0)),IF(AD63&lt;AD54,1,0)),0)+IF(AQ63=AQ55,IF(AD63=AD55,IF(AI63=AI55,IF(AN63=AN55,0,IF(AN63&lt;AN55,1,0)),IF(AI63&lt;AI55,1,0)),IF(AD63&lt;AD55,1,0)),0)+IF(AQ63=AQ56,IF(AD63=AD56,IF(AI63=AI56,IF(AN63=AN56,0,IF(AN63&lt;AN56,1,0)),IF(AI63&lt;AI56,1,0)),IF(AD63&lt;AD56,1,0)),0)+IF(AQ63=AQ57,IF(AD63=AD57,IF(AI63=AI57,IF(AN63=AN57,0,IF(AN63&lt;AN57,1,0)),IF(AI63&lt;AI57,1,0)),IF(AD63&lt;AD57,1,0)),0)+IF(AQ63=AQ58,IF(AD63=AD58,IF(AI63=AI58,IF(AN63=AN58,0,IF(AN63&lt;AN58,1,0)),IF(AI63&lt;AI58,1,0)),IF(AD63&lt;AD58,1,0)),0)+AU63+AV63</f>
        <v>#VALUE!</v>
      </c>
      <c r="AU63" s="1" t="e">
        <f>IF(AQ63=AQ59,IF(AD63=AD59,IF(AI63=AI59,IF(AN63=AN59,0,IF(AN63&lt;AN59,1,0)),IF(AI63&lt;AI59,1,0)),IF(AD63&lt;AD59,1,0)),0)+IF(AQ63=AQ60,IF(AD63=AD60,IF(AI63=AI60,IF(AN63=AN60,0,IF(AN63&lt;AN60,1,0)),IF(AI63&lt;AI60,1,0)),IF(AD63&lt;AD60,1,0)),0)+IF(AQ63=AQ61,IF(AD63=AD61,IF(AI63=AI61,IF(AN63=AN61,0,IF(AN63&lt;AN61,1,0)),IF(AI63&lt;AI61,1,0)),IF(AD63&lt;AD61,1,0)),0)+IF(AQ63=AQ62,IF(AD63=AD62,IF(AI63=AI62,IF(AN63=AN62,0,IF(AN63&lt;AN62,1,0)),IF(AI63&lt;AI62,1,0)),IF(AD63&lt;AD62,1,0)),0)+IF(AQ63=AQ63,IF(AD63=AD63,IF(AI63=AI63,IF(AN63=AN63,0,IF(AN63&lt;AN63,1,0)),IF(AI63&lt;AI63,1,0)),IF(AD63&lt;AD63,1,0)),0)+IF(AQ63=AQ64,IF(AD63=AD64,IF(AI63=AI64,IF(AN63=AN64,0,IF(AN63&lt;AN64,1,0)),IF(AI63&lt;AI64,1,0)),IF(AD63&lt;AD64,1,0)),0)+IF(AQ63=AQ65,IF(AD63=AD65,IF(AI63=AI65,IF(AN63=AN65,0,IF(AN63&lt;AN65,1,0)),IF(AI63&lt;AI65,1,0)),IF(AD63&lt;AD65,1,0)),0)</f>
        <v>#VALUE!</v>
      </c>
      <c r="AV63" s="1" t="e">
        <f>IF(AQ63=AQ66,IF(AD63=AD66,IF(AI63=AI66,IF(AN63=AN66,0,IF(AN63&lt;AN66,1,0)),IF(AI63&lt;AI66,1,0)),IF(AD63&lt;AD66,1,0)),0)+IF(AQ63=AQ67,IF(AD63=AD67,IF(AI63=AI67,IF(AN63=AN67,0,IF(AN63&lt;AN67,1,0)),IF(AI63&lt;AI67,1,0)),IF(AD63&lt;AD67,1,0)),0)+IF(AQ63=AQ68,IF(AD63=AD68,IF(AI63=AI68,IF(AN63=AN68,0,IF(AN63&lt;AN68,1,0)),IF(AI63&lt;AI68,1,0)),IF(AD63&lt;AD68,1,0)),0)+IF(AQ63=AQ69,IF(AD63=AD69,IF(AI63=AI69,IF(AN63=AN69,0,IF(AN63&lt;AN69,1,0)),IF(AI63&lt;AI69,1,0)),IF(AD63&lt;AD69,1,0)),0)+IF(AQ63=AQ70,IF(AD63=AD70,IF(AI63=AI70,IF(AN63=AN70,0,IF(AN63&lt;AN70,1,0)),IF(AI63&lt;AI70,1,0)),IF(AD63&lt;AD70,1,0)),0)+IF(AQ63=AQ71,IF(AD63=AD71,IF(AI63=AI71,IF(AN63=AN71,0,IF(AN63&lt;AN71,1,0)),IF(AI63&lt;AI71,1,0)),IF(AD63&lt;AD71,1,0)),0)</f>
        <v>#VALUE!</v>
      </c>
      <c r="AW63" s="1" t="e">
        <f>IF(AND(AS63=AS52,P63&gt;P52),1,0)+IF(AND(AS63=AS53,P63&gt;P53),1,0)+IF(AND(AS63=AS54,P63&gt;P54),1,0)+IF(AND(AS63=AS55,P63&gt;P55),1,0)+IF(AND(AS63=AS56,P63&gt;P56),1,0)+IF(AND(AS63=AS57,P63&gt;P57),1,0)+IF(AND(AS63=AS58,P63&gt;P58),1,0)+IF(AND(AS63=AS59,P63&gt;P59),1,0)+IF(AND(AS63=AS60,P63&gt;P60),1,0)+IF(AND(AS63=AS61,P63&gt;P61),1,0)+IF(AND(AS63=AS62,P63&gt;P62),1,0)+IF(AND(AS63=AS63,P63&gt;P63),1,0)+IF(AND(AS63=AS64,P63&gt;P64),1,0)+IF(AND(AS63=AS65,P63&gt;P65),1,0)+IF(AND(AS63=AS66,P63&gt;P66),1,0)+IF(AND(AS63=AS67,P63&gt;P67),1,0)+IF(AND(AS63=AS68,P63&gt;P68),1,0)+IF(AND(AS63=AS69,P63&gt;P69),1,0)+IF(AND(AS63=AS70,P63&gt;P70),1,0)+IF(AND(AS63=AS71,P63&gt;P71),1,0)+AS63</f>
        <v>#VALUE!</v>
      </c>
      <c r="AX63" s="1" t="e">
        <f t="shared" si="16"/>
        <v>#VALUE!</v>
      </c>
      <c r="AY63" s="1" t="e">
        <f>IF(OR(R63=1,T63=1),0,IF(RANK(AX63,AX10:AX71,0)=1,10,IF(RANK(AX63,AX10:AX71,0)=2,5,IF(RANK(AX63,AX10:AX71,0)=3,4,IF(RANK(AX63,AX10:AX71,0)=4,3,IF(RANK(AX63,AX10:AX71,0)=5,2,0))))))</f>
        <v>#VALUE!</v>
      </c>
      <c r="AZ63" s="100" t="e">
        <f>IF(AW52=12,AR52,0)+IF(AW53=12,AR53,0)+IF(AW54=12,AR54,0)+IF(AW55=12,AR55,0)+IF(AW56=12,AR56,0)+IF(AW57=12,AR57,0)+IF(AW58=12,AR58,0)+IF(AW59=12,AR59,0)+IF(AW60=12,AR60,0)+IF(AW61=12,AR61,0)+IF(AW62=12,AR62,0)+IF(AW63=12,AR63,0)+IF(AW64=12,AR64,0)+IF(AW65=12,AR65,0)+IF(AW66=12,AR66,0)+IF(AW67=12,AR67,0)+IF(AW68=12,AR68,0)+IF(AW69=12,AR69,0)+IF(AW70=12,AR70,0)+IF(AW71=12,AR71,0)</f>
        <v>#VALUE!</v>
      </c>
      <c r="BA63" s="98" t="e">
        <f>IF(AW52=12,AS52,0)+IF(AW53=12,AS53,0)+IF(AW54=12,AS54,0)+IF(AW55=12,AS55,0)+IF(AW56=12,AS56,0)+IF(AW57=12,AS57,0)+IF(AW58=12,AS58,0)+IF(AW59=12,AS59,0)+IF(AW60=12,AS60,0)+IF(AW61=12,AS61,0)+IF(AW62=12,AS62,0)+IF(AW63=12,AS63,0)+IF(AW64=12,AS64,0)+IF(AW65=12,AS65,0)+IF(AW66=12,AS66,0)+IF(AW67=12,AS67,0)+IF(AW68=12,AS68,0)+IF(AW69=12,AS69,0)+IF(AW70=12,AS70,0)+IF(AW71=12,AS71,0)</f>
        <v>#VALUE!</v>
      </c>
      <c r="BB63" s="98" t="e">
        <f>IF(AW52=12,O52,IF(AW53=12,O53,IF(AW54=12,O54,IF(AW55=12,O55,IF(AW56=12,O56,IF(AW57=12,O57,IF(AW58=12,O58,BC63)))))))</f>
        <v>#VALUE!</v>
      </c>
      <c r="BC63" s="98" t="e">
        <f>IF(AW59=12,O59,IF(AW60=12,O60,IF(AW61=12,O61,IF(AW62=12,O62,IF(AW63=12,O63,IF(AW64=12,O64,IF(AW65=12,O65,BD63)))))))</f>
        <v>#VALUE!</v>
      </c>
      <c r="BD63" s="98" t="e">
        <f>IF(AW66=12,O66,IF(AW67=12,O67,IF(AW68=12,O68,IF(AW69=12,O69,IF(AW70=12,O70,IF(AW71=12,O71,""))))))</f>
        <v>#VALUE!</v>
      </c>
      <c r="BE63" s="98" t="e">
        <f>IF(AW52=12,P52,0)+IF(AW53=12,P53,0)+IF(AW54=12,P54,0)+IF(AW55=12,P55,0)+IF(AW56=12,P56,0)+IF(AW57=12,P57,0)+IF(AW58=12,P58,0)+IF(AW59=12,P59,0)+IF(AW60=12,P60,0)+IF(AW61=12,P61,0)+IF(AW62=12,P62,0)+IF(AW63=12,P63,0)+IF(AW64=12,P64,0)+IF(AW65=12,P65,0)+IF(AW66=12,P66,0)+IF(AW67=12,P67,0)+IF(AW68=12,P68,0)+IF(AW69=12,P69,0)+IF(AW70=12,P70,0)+IF(AW71=12,P71,0)</f>
        <v>#VALUE!</v>
      </c>
      <c r="BF63" s="98" t="e">
        <f>IF(AW52=12,R52,0)+IF(AW53=12,R53,0)+IF(AW54=12,R54,0)+IF(AW55=12,R55,0)+IF(AW56=12,R56,0)+IF(AW57=12,R57,0)+IF(AW58=12,R58,0)+IF(AW59=12,R59,0)+IF(AW60=12,R60,0)+IF(AW61=12,R61,0)+IF(AW62=12,R62,0)+IF(AW63=12,R63,0)+IF(AW64=12,R64,0)+IF(AW65=12,R65,0)+IF(AW66=12,R66,0)+IF(AW67=12,R67,0)+IF(AW68=12,R68,0)+IF(AW69=12,R69,0)+IF(AW70=12,R70,0)+IF(AW71=12,R71,0)</f>
        <v>#VALUE!</v>
      </c>
      <c r="BG63" s="98" t="e">
        <f>IF(AW52=12,T52,0)+IF(AW53=12,T53,0)+IF(AW54=12,T54,0)+IF(AW55=12,T55,0)+IF(AW56=12,T56,0)+IF(AW57=12,T57,0)+IF(AW58=12,T58,0)+IF(AW59=12,T59,0)+IF(AW60=12,T60,0)+IF(AW61=12,T61,0)+IF(AW62=12,T62,0)+IF(AW63=12,T63,0)+IF(AW64=12,T64,0)+IF(AW65=12,T65,0)+IF(AW66=12,T66,0)+IF(AW67=12,T67,0)+IF(AW68=12,T68,0)+IF(AW69=12,T69,0)+IF(AW70=12,T70,0)+IF(AW71=12,T71,0)</f>
        <v>#VALUE!</v>
      </c>
      <c r="BH63" s="98" t="e">
        <f>IF(AW52=12,W52,0)+IF(AW53=12,W53,0)+IF(AW54=12,W54,0)+IF(AW55=12,W55,0)+IF(AW56=12,W56,0)+IF(AW57=12,W57,0)+IF(AW58=12,W58,0)+IF(AW59=12,W59,0)+IF(AW60=12,W60,0)+IF(AW61=12,W61,0)+IF(AW62=12,W62,0)+IF(AW63=12,W63,0)+IF(AW64=12,W64,0)+IF(AW65=12,W65,0)+IF(AW66=12,W66,0)+IF(AW67=12,W67,0)+IF(AW68=12,W68,0)+IF(AW69=12,W69,0)+IF(AW70=12,W70,0)+IF(AW71=12,W71,0)</f>
        <v>#VALUE!</v>
      </c>
      <c r="BI63" s="98" t="e">
        <f>IF(AW52=12,Z52,0)+IF(AW53=12,Z53,0)+IF(AW54=12,Z54,0)+IF(AW55=12,Z55,0)+IF(AW56=12,Z56,0)+IF(AW57=12,Z57,0)+IF(AW58=12,Z58,0)+IF(AW59=12,Z59,0)+IF(AW60=12,Z60,0)+IF(AW61=12,Z61,0)+IF(AW62=12,Z62,0)+IF(AW63=12,Z63,0)+IF(AW64=12,Z64,0)+IF(AW65=12,Z65,0)+IF(AW66=12,Z66,0)+IF(AW67=12,Z67,0)+IF(AW68=12,Z68,0)+IF(AW69=12,Z69,0)+IF(AW70=12,Z70,0)+IF(AW71=12,Z71,0)</f>
        <v>#VALUE!</v>
      </c>
      <c r="BJ63" s="98" t="e">
        <f>IF(AW52=12,AD52,0)+IF(AW53=12,AD53,0)+IF(AW54=12,AD54,0)+IF(AW55=12,AD55,0)+IF(AW56=12,AD56,0)+IF(AW57=12,AD57,0)+IF(AW58=12,AD58,0)+IF(AW59=12,AD59,0)+IF(AW60=12,AD60,0)+IF(AW61=12,AD61,0)+IF(AW62=12,AD62,0)+IF(AW63=12,AD63,0)+IF(AW64=12,AD64,0)+IF(AW65=12,AD65,0)+IF(AW66=12,AD66,0)+IF(AW67=12,AD67,0)+IF(AW68=12,AD68,0)+IF(AW69=12,AD69,0)+IF(AW70=12,AD70,0)+IF(AW71=12,AD71,0)</f>
        <v>#VALUE!</v>
      </c>
      <c r="BK63" s="98" t="e">
        <f>IF(AW52=12,AI52,0)+IF(AW53=12,AI53,0)+IF(AW54=12,AI54,0)+IF(AW55=12,AI55,0)+IF(AW56=12,AI56,0)+IF(AW57=12,AI57,0)+IF(AW58=12,AI58,0)+IF(AW59=12,AI59,0)+IF(AW60=12,AI60,0)+IF(AW61=12,AI61,0)+IF(AW62=12,AI62,0)+IF(AW63=12,AI63,0)+IF(AW64=12,AI64,0)+IF(AW65=12,AI65,0)+IF(AW66=12,AI66,0)+IF(AW67=12,AI67,0)+IF(AW68=12,AI68,0)+IF(AW69=12,AI69,0)+IF(AW70=12,AI70,0)+IF(AW71=12,AI71,0)</f>
        <v>#VALUE!</v>
      </c>
      <c r="BL63" s="99" t="e">
        <f>IF(AW52=12,AN52,0)+IF(AW53=12,AN53,0)+IF(AW54=12,AN54,0)+IF(AW55=12,AN55,0)+IF(AW56=12,AN56,0)+IF(AW57=12,AN57,0)+IF(AW58=12,AN58,0)+IF(AW59=12,AN59,0)+IF(AW60=12,AN60,0)+IF(AW61=12,AN61,0)+IF(AW62=12,AN62,0)+IF(AW63=12,AN63,0)+IF(AW64=12,AN64,0)+IF(AW65=12,AN65,0)+IF(AW66=12,AN66,0)+IF(AW67=12,AN67,0)+IF(AW68=12,AN68,0)+IF(AW69=12,AN69,0)+IF(AW70=12,AN70,0)+IF(AW71=12,AN71,0)</f>
        <v>#VALUE!</v>
      </c>
      <c r="BM63" s="98" t="str">
        <f>[2]DB!CX63</f>
        <v>brula</v>
      </c>
      <c r="BN63" s="98">
        <f>IF(BM63=O10,P10,0)+IF(BM63=O11,P11,0)+IF(BM63=O12,P12,0)+IF(BM63=O13,P13,0)+IF(BM63=O14,P14,0)+IF(BM63=O15,P15,0)+IF(BM63=O16,P16,0)+IF(BM63=O17,P17,0)+IF(BM63=O18,P18,0)+IF(BM63=O19,P19,0)+IF(BM63=O20,P20,0)+IF(BM63=O21,P21,0)+IF(BM63=O22,P22,0)+IF(BM63=O23,P23,0)+IF(BM63=O24,P24,0)+IF(BM63=O25,P25,0)+IF(BM63=O26,P26,0)+IF(BM63=O27,P27,0)+IF(BM63=O28,P28,0)+IF(BM63=O29,P29,0)+IF(BM63=O31,P31,0)+IF(BM63=O32,P32,0)+IF(BM63=O33,P33,0)+IF(BM63=O34,P34,0)+IF(BM63=O35,P35,0)+IF(BM63=O36,P36,0)+IF(BM63=O37,P37,0)+IF(BM63=O38,P38,0)+IF(BM63=O39,P39,0)+IF(BM63=O40,P40,0)+BO63</f>
        <v>6</v>
      </c>
      <c r="BO63" s="98">
        <f>IF(BM63=O41,P41,0)+IF(BM63=O42,P42,0)+IF(BM63=O43,P43,0)+IF(BM63=O44,P44,0)+IF(BM63=O45,P45,0)+IF(BM63=O46,P46,0)+IF(BM63=O47,P47,0)+IF(BM63=O48,P48,0)+IF(BM63=O49,P49,0)+IF(BM63=O50,P50,0)+IF(BM63=O52,P52,0)+IF(BM63=O53,P53,0)+IF(BM63=O54,P54,0)+IF(BM63=O55,P55,0)+IF(BM63=O56,P56,0)+IF(BM63=O57,P57,0)+IF(BM63=O58,P58,0)+IF(BM63=O59,P59,0)+IF(BM63=O60,P60,0)+IF(BM63=O61,P61,0)+IF(BM63=O62,P62,0)+IF(BM63=O63,P63,0)+IF(BM63=O64,P64,0)+IF(BM63=O65,P65,0)+IF(BM63=O66,P66,0)+IF(BM63=O67,P67,0)+IF(BM63=O68,P68,0)+IF(BM63=O69,P69,0)+IF(BM63=O70,P70,0)+IF(BM63=O71,P71,0)</f>
        <v>6</v>
      </c>
      <c r="BP63" s="98">
        <f>[2]DB!DF63</f>
        <v>0</v>
      </c>
      <c r="BQ63" s="98">
        <f>IF(BM63=O10,R10,0)+IF(BM63=O11,R11,0)+IF(BM63=O12,R12,0)+IF(BM63=O13,R13,0)+IF(BM63=O14,R14,0)+IF(BM63=O15,R15,0)+IF(BM63=O16,R16,0)+IF(BM63=O17,R17,0)+IF(BM63=O18,R18,0)+IF(BM63=O19,R19,0)+IF(BM63=O20,R20,0)+IF(BM63=O21,R21,0)+IF(BM63=O22,R22,0)+IF(BM63=O23,R23,0)+IF(BM63=O24,R24,0)+IF(BM63=O25,R25,0)+IF(BM63=O26,R26,0)+IF(BM63=O27,R27,0)+IF(BM63=O28,R28,0)+IF(BM63=O29,R29,0)+IF(BM63=O31,R31,0)+IF(BM63=O32,R32,0)+IF(BM63=O33,R33,0)+IF(BM63=O34,R34,0)+IF(BM63=O35,R35,0)+IF(BM63=O36,R36,0)+IF(BM63=O37,R37,0)+IF(BM63=O38,R38,0)+IF(BM63=O39,R39,0)+IF(BM63=O40,R40,0)+BR63</f>
        <v>0</v>
      </c>
      <c r="BR63" s="98">
        <f>IF(BM63=O41,R41,0)+IF(BM63=O42,R42,0)+IF(BM63=O43,R43,0)+IF(BM63=O44,R44,0)+IF(BM63=O45,R45,0)+IF(BM63=O46,R46,0)+IF(BM63=O47,R47,0)+IF(BM63=O48,R48,0)+IF(BM63=O49,R49,0)+IF(BM63=O50,R50,0)+IF(BM63=O52,R52,0)+IF(BM63=O53,R53,0)+IF(BM63=O54,R54,0)+IF(BM63=O55,R55,0)+IF(BM63=O56,R56,0)+IF(BM63=O57,R57,0)+IF(BM63=O58,R58,0)+IF(BM63=O59,R59,0)+IF(BM63=O60,R60,0)+IF(BM63=O61,R61,0)+IF(BM63=O62,R62,0)+IF(BM63=O63,R63,0)+IF(BM63=O64,R64,0)+IF(BM63=O65,R65,0)+IF(BM63=O66,R66,0)+IF(BM63=O67,R67,0)+IF(BM63=O68,R68,0)+IF(BM63=O69,R69,0)+IF(BM63=O70,R70,0)+IF(BM63=O71,R71,0)</f>
        <v>0</v>
      </c>
      <c r="BS63" s="98">
        <v>0</v>
      </c>
      <c r="BT63" s="98">
        <f>IF(BM63=O10,T10,0)+IF(BM63=O11,T11,0)+IF(BM63=O12,T12,0)+IF(BM63=O13,T13,0)+IF(BM63=O14,T14,0)+IF(BM63=O15,T15,0)+IF(BM63=O16,T16,0)+IF(BM63=O17,T17,0)+IF(BM63=O18,T18,0)+IF(BM63=O19,T19,0)+IF(BM63=O20,T20,0)+IF(BM63=O21,T21,0)+IF(BM63=O22,T22,0)+IF(BM63=O23,T23,0)+IF(BM63=O24,T24,0)+IF(BM63=O25,T25,0)+IF(BM63=O26,T26,0)+IF(BM63=O27,T27,0)+IF(BM63=O28,T28,0)+IF(BM63=O29,T29,0)+IF(BM63=O31,T31,0)+IF(BM63=O32,T32,0)+IF(BM63=O33,T33,0)+IF(BM63=O34,T34,0)+IF(BM63=O35,T35,0)+IF(BM63=O36,T36,0)+IF(BM63=O37,T37,0)+IF(BM63=O38,T38,0)+IF(BM63=O39,T39,0)+IF(BM63=O40,T40,0)+BU63</f>
        <v>0</v>
      </c>
      <c r="BU63" s="98">
        <f>IF(BM63=O41,T41,0)+IF(BM63=O42,T42,0)+IF(BM63=O43,T43,0)+IF(BM63=O44,T44,0)+IF(BM63=O45,T45,0)+IF(BM63=O46,T46,0)+IF(BM63=O47,T47,0)+IF(BM63=O48,T48,0)+IF(BM63=O49,T49,0)+IF(BM63=O50,T50,0)+IF(BM63=O52,T52,0)+IF(BM63=O53,T53,0)+IF(BM63=O54,T54,0)+IF(BM63=O55,T55,0)+IF(BM63=O56,T56,0)+IF(BM63=O57,T57,0)+IF(BM63=O58,T58,0)+IF(BM63=O59,T59,0)+IF(BM63=O60,T60,0)+IF(BM63=O61,T61,0)+IF(BM63=O62,T62,0)+IF(BM63=O63,T63,0)+IF(BM63=O64,T64,0)+IF(BM63=O65,T65,0)+IF(BM63=O66,T66,0)+IF(BM63=O67,T67,0)+IF(BM63=O68,T68,0)+IF(BM63=O69,T69,0)+IF(BM63=O70,T70,0)+IF(BM63=O71,T71,0)</f>
        <v>0</v>
      </c>
      <c r="BV63" s="98">
        <f>[2]DB!DJ63</f>
        <v>0</v>
      </c>
      <c r="BW63" s="98" t="e">
        <f>IF(AND(BQ63=0,BT63=0),IF(BM63=O10,AY10,0)+IF(BM63=O11,AY11,0)+IF(BM63=O12,AY12,0)+IF(BM63=O13,AY13,0)+IF(BM63=O14,AY14,0)+IF(BM63=O15,AY15,0)+IF(BM63=O16,AY16,0)+IF(BM63=O17,AY17,0)+IF(BM63=O18,AY18,0)+IF(BM63=O19,AY19,0)+IF(BM63=O20,AY20,0)+IF(BM63=O21,AY21,0)+IF(BM63=O22,AY22,0)+IF(BM63=O23,AY23,0)+IF(BM63=O24,AY24,0)+IF(BM63=O25,AY25,0)+IF(BM63=O26,AY26,0)+IF(BM63=O27,AY27,0)+IF(BM63=O28,AY28,0)+IF(BM63=O29,AY29,0)+IF(BM63=O31,AY31,0)+IF(BM63=O32,AY32,0)+IF(BM63=O33,AY33,0)+IF(BM63=O34,AY34,0)+IF(BM63=O35,AY35,0)+IF(BM63=O36,AY36,0)+IF(BM63=O37,AY37,0)+IF(BM63=O38,AY38,0)+IF(BM63=O39,AY39,0)+IF(BM63=O40,AY40,0)+BX63,0)</f>
        <v>#VALUE!</v>
      </c>
      <c r="BX63" s="98" t="e">
        <f>IF(BM63=O41,AY41,0)+IF(BM63=O42,AY42,0)+IF(BM63=O43,AY43,0)+IF(BM63=O44,AY44,0)+IF(BM63=O45,AY45,0)+IF(BM63=O46,AY46,0)+IF(BM63=O47,AY47,0)+IF(BM63=O48,AY48,0)+IF(BM63=O49,AY49,0)+IF(BM63=O50,AY50,0)+IF(BM63=O52,AY52,0)+IF(BM63=O53,AY53,0)+IF(BM63=O54,AY54,0)+IF(BM63=O55,AY55,0)+IF(BM63=O56,AY56,0)+IF(BM63=O57,AY57,0)+IF(BM63=O58,AY58,0)+IF(BM63=O59,AY59,0)+IF(BM63=O60,AY60,0)+IF(BM63=O61,AY61,0)+IF(BM63=O62,AY62,0)+IF(BM63=O63,AY63,0)+IF(BM63=O64,AY64,0)+IF(BM63=O65,AY65,0)+IF(BM63=O66,AY66,0)+IF(BM63=O67,AY67,0)+IF(BM63=O68,AY68,0)+IF(BM63=O69,AY69,0)+IF(BM63=O70,AY70,0)+IF(BM63=O71,AY71,0)</f>
        <v>#VALUE!</v>
      </c>
      <c r="BY63" s="98">
        <f>[2]DB!DL63</f>
        <v>0</v>
      </c>
      <c r="BZ63" s="98" t="e">
        <f t="shared" si="25"/>
        <v>#VALUE!</v>
      </c>
      <c r="CA63" s="98">
        <f>[2]DB!DN63</f>
        <v>0</v>
      </c>
      <c r="CB63" s="98" t="e">
        <f t="shared" si="26"/>
        <v>#VALUE!</v>
      </c>
      <c r="CC63" s="98">
        <f>[2]DB!DP63</f>
        <v>0</v>
      </c>
      <c r="CD63" s="98" t="e">
        <f t="shared" si="27"/>
        <v>#VALUE!</v>
      </c>
      <c r="CE63" s="98">
        <f>[2]DB!DR63</f>
        <v>0</v>
      </c>
      <c r="CF63" s="98" t="e">
        <f t="shared" si="28"/>
        <v>#VALUE!</v>
      </c>
      <c r="CG63" s="98">
        <f>[2]DB!DT63</f>
        <v>0</v>
      </c>
      <c r="CH63" s="98" t="e">
        <f t="shared" si="29"/>
        <v>#VALUE!</v>
      </c>
      <c r="CI63" s="98">
        <f>[2]DB!DV63</f>
        <v>0</v>
      </c>
      <c r="CJ63" s="98" t="e">
        <f t="shared" si="17"/>
        <v>#VALUE!</v>
      </c>
      <c r="CK63" s="98" t="e">
        <f t="shared" si="18"/>
        <v>#VALUE!</v>
      </c>
      <c r="CL63" s="98" t="e">
        <f>RANK(CJ63,CJ10:CJ69,0)</f>
        <v>#VALUE!</v>
      </c>
      <c r="CM63" s="98" t="e">
        <f>IF(AND(CL63=CL10,CK63&lt;CK10),1,0)+IF(AND(CL63=CL11,CK63&lt;CK11),1,0)+IF(AND(CL63=CL12,CK63&lt;CK12),1,0)+IF(AND(CL63=CL13,CK63&lt;CK13),1,0)+IF(AND(CL63=CL14,CK63&lt;CK14),1,0)+IF(AND(CL63=CL15,CK63&lt;CK15),1,0)+IF(AND(CL63=CL16,CK63&lt;CK16),1,0)+IF(AND(CL63=CL17,CK63&lt;CK17),1,0)+IF(AND(CL63=CL18,CK63&lt;CK18),1,0)+IF(AND(CL63=CL19,CK63&lt;CK19),1,0)+IF(AND(CL63=CL20,CK63&lt;CK20),1,0)+IF(AND(CL63=CL21,CK63&lt;CK21),1,0)+IF(AND(CL63=CL22,CK63&lt;CK22),1,0)+IF(AND(CL63=CL23,CK63&lt;CK23),1,0)+IF(AND(CL63=CL24,CK63&lt;CK24),1,0)+IF(AND(CL63=CL25,CK63&lt;CK25),1,0)+IF(AND(CL63=CL26,CK63&lt;CK26),1,0)+IF(AND(CL63=CL27,CK63&lt;CK27),1,0)+IF(AND(CL63=CL28,CK63&lt;CK28),1,0)+IF(AND(CL63=CL29,CK63&lt;CK29),1,0)+CN63+CO63</f>
        <v>#VALUE!</v>
      </c>
      <c r="CN63" s="98" t="e">
        <f>IF(AND(CL63=CL30,CK63&lt;CK30),1,0)+IF(AND(CL63=CL31,CK63&lt;CK31),1,0)+IF(AND(CL63=CL32,CK63&lt;CK32),1,0)+IF(AND(CL63=CL33,CK63&lt;CK33),1,0)+IF(AND(CL63=CL34,CK63&lt;CK34),1,0)+IF(AND(CL63=CL35,CK63&lt;CK35),1,0)+IF(AND(CL63=CL36,CK63&lt;CK36),1,0)+IF(AND(CL63=CL37,CK63&lt;CK37),1,0)+IF(AND(CL63=CL38,CK63&lt;CK38),1,0)+IF(AND(CL63=CL39,CK63&lt;CK39),1,0)+IF(AND(CL63=CL40,CK63&lt;CK40),1,0)+IF(AND(CL63=CL41,CK63&lt;CK41),1,0)+IF(AND(CL63=CL42,CK63&lt;CK42),1,0)+IF(AND(CL63=CL43,CK63&lt;CK43),1,0)+IF(AND(CL63=CL44,CK63&lt;CK44),1,0)+IF(AND(CL63=CL45,CK63&lt;CK45),1,0)+IF(AND(CL63=CL46,CK63&lt;CK46),1,0)+IF(AND(CL63=CL47,CK63&lt;CK47),1,0)+IF(AND(CL63=CL48,CK63&lt;CK48),1,0)+IF(AND(CL63=CL49,CK63&lt;CK49),1,0)</f>
        <v>#VALUE!</v>
      </c>
      <c r="CO63" s="98" t="e">
        <f>IF(AND(CL63=CL50,CK63&lt;CK50),1,0)+IF(AND(CL63=CL51,CK63&lt;CK51),1,0)+IF(AND(CL63=CL52,CK63&lt;CK52),1,0)+IF(AND(CL63=CL53,CK63&lt;CK53),1,0)+IF(AND(CL63=CL54,CK63&lt;CK54),1,0)+IF(AND(CL63=CL55,CK63&lt;CK55),1,0)+IF(AND(CL63=CL56,CK63&lt;CK56),1,0)+IF(AND(CL63=CL57,CK63&lt;CK57),1,0)+IF(AND(CL63=CL58,CK63&lt;CK58),1,0)+IF(AND(CL63=CL59,CK63&lt;CK59),1,0)+IF(AND(CL63=CL60,CK63&lt;CK60),1,0)+IF(AND(CL63=CL61,CK63&lt;CK61),1,0)+IF(AND(CL63=CL62,CK63&lt;CK62),1,0)+IF(AND(CL63=CL63,CK63&lt;CK63),1,0)+IF(AND(CL63=CL64,CK63&lt;CK64),1,0)+IF(AND(CL63=CL65,CK63&lt;CK65),1,0)+IF(AND(CL63=CL66,CK63&lt;CK66),1,0)+IF(AND(CL63=CL67,CK63&lt;CK67),1,0)+IF(AND(CL63=CL68,CK63&lt;CK68),1,0)+IF(AND(CL63=CL69,CK63&lt;CK69),1,0)</f>
        <v>#VALUE!</v>
      </c>
      <c r="CP63" s="98">
        <f>[2]DB!CV63</f>
        <v>54</v>
      </c>
      <c r="CQ63" s="98" t="e">
        <f t="shared" si="30"/>
        <v>#VALUE!</v>
      </c>
      <c r="CR63" s="98" t="e">
        <f t="shared" si="19"/>
        <v>#VALUE!</v>
      </c>
      <c r="CS63" s="98" t="e">
        <f>IF(AND(CQ63=CQ10,BN63&gt;BN10),1,0)+IF(AND(CQ63=CQ11,BN63&gt;BN11),1,0)+IF(AND(CQ63=CQ12,BN63&gt;BN12),1,0)+IF(AND(CQ63=CQ13,BN63&gt;BN13),1,0)+IF(AND(CQ63=CQ14,BN63&gt;BN14),1,0)+IF(AND(CQ63=CQ15,BN63&gt;BN15),1,0)+IF(AND(CQ63=CQ16,BN63&gt;BN16),1,0)+IF(AND(CQ63=CQ17,BN63&gt;BN17),1,0)+IF(AND(CQ63=CQ18,BN63&gt;BN18),1,0)+IF(AND(CQ63=CQ19,BN63&gt;BN19),1,0)+IF(AND(CQ63=CQ20,BN63&gt;BN20),1,0)+IF(AND(CQ63=CQ21,BN63&gt;BN21),1,0)+IF(AND(CQ63=CQ22,BN63&gt;BN22),1,0)+IF(AND(CQ63=CQ23,BN63&gt;BN23),1,0)+IF(AND(CQ63=CQ24,BN63&gt;BN24),1,0)+IF(AND(CQ63=CQ25,BN63&gt;BN25),1,0)+IF(AND(CQ63=CQ26,BN63&gt;BN26),1,0)+IF(AND(CQ63=CQ27,BN63&gt;BN27),1,0)+IF(AND(CQ63=CQ28,BN63&gt;BN28),1,0)+IF(AND(CQ63=CQ29,BN63&gt;BN29),1,0)+CT63+CU63</f>
        <v>#VALUE!</v>
      </c>
      <c r="CT63" s="98" t="e">
        <f>IF(AND(CQ63=CQ30,BN63&gt;BN30),1,0)+IF(AND(CQ63=CQ31,BN63&gt;BN31),1,0)+IF(AND(CQ63=CQ32,BN63&gt;BN32),1,0)+IF(AND(CQ63=CQ33,BN63&gt;BN33),1,0)+IF(AND(CQ63=CQ34,BN63&gt;BN34),1,0)+IF(AND(CQ63=CQ35,BN63&gt;BN35),1,0)+IF(AND(CQ63=CQ36,BN63&gt;BN36),1,0)+IF(AND(CQ63=CQ37,BN63&gt;BN37),1,0)+IF(AND(CQ63=CQ38,BN63&gt;BN38),1,0)+IF(AND(CQ63=CQ39,BN63&gt;BN39),1,0)+IF(AND(CQ63=CQ40,BN63&gt;BN40),1,0)+IF(AND(CQ63=CQ41,BN63&gt;BN41),1,0)+IF(AND(CQ63=CQ42,BN63&gt;BN42),1,0)+IF(AND(CQ63=CQ43,BN63&gt;BN43),1,0)+IF(AND(CQ63=CQ44,BN63&gt;BN44),1,0)+IF(AND(CQ63=CQ45,BN63&gt;BN45),1,0)+IF(AND(CQ63=CQ46,BN63&gt;BN46),1,0)+IF(AND(CQ63=CQ47,BN63&gt;BN47),1,0)+IF(AND(CQ63=CQ48,BN63&gt;BN48),1,0)+IF(AND(CQ63=CQ49,BN63&gt;BN49),1,0)</f>
        <v>#VALUE!</v>
      </c>
      <c r="CU63" s="99" t="e">
        <f>IF(AND(CQ63=CQ50,BN63&gt;BN50),1,0)+IF(AND(CQ63=CQ51,BN63&gt;BN51),1,0)+IF(AND(CQ63=CQ52,BN63&gt;BN52),1,0)+IF(AND(CQ63=CQ53,BN63&gt;BN53),1,0)+IF(AND(CQ63=CQ54,BN63&gt;BN54),1,0)+IF(AND(CQ63=CQ55,BN63&gt;BN55),1,0)+IF(AND(CQ63=CQ56,BN63&gt;BN56),1,0)+IF(AND(CQ63=CQ57,BN63&gt;BN57),1,0)+IF(AND(CQ63=CQ58,BN63&gt;BN58),1,0)+IF(AND(CQ63=CQ59,BN63&gt;BN59),1,0)+IF(AND(CQ63=CQ60,BN63&gt;BN60),1,0)+IF(AND(CQ63=CQ61,BN63&gt;BN61),1,0)+IF(AND(CQ63=CQ62,BN63&gt;BN62),1,0)+IF(AND(CQ63=CQ63,BN63&gt;BN63),1,0)+IF(AND(CQ63=CQ64,BN63&gt;BN64),1,0)+IF(AND(CQ63=CQ65,BN63&gt;BN65),1,0)+IF(AND(CQ63=CQ66,BN63&gt;BN66),1,0)+IF(AND(CQ63=CQ67,BN63&gt;BN67),1,0)+IF(AND(CQ63=CQ68,BN63&gt;BN68),1,0)+IF(AND(CQ63=CQ69,BN63&gt;BN69),1,0)</f>
        <v>#VALUE!</v>
      </c>
      <c r="CV63" s="100" t="e">
        <f>IF(CR10=54,CQ10,0)+IF(CR11=54,CQ11,0)+IF(CR12=54,CQ12,0)+IF(CR13=54,CQ13,0)+IF(CR14=54,CQ14,0)+IF(CR15=54,CQ15,0)+IF(CR16=54,CQ16,0)+IF(CR17=54,CQ17,0)+IF(CR18=54,CQ18,0)+IF(CR19=54,CQ19,0)+IF(CR20=54,CQ20,0)+IF(CR21=54,CQ21,0)+IF(CR22=54,CQ22,0)+IF(CR23=54,CQ23,0)+IF(CR24=54,CQ24,0)+IF(CR25=54,CQ25,0)+IF(CR26=54,CQ26,0)+IF(CR27=54,CQ27,0)+IF(CR28=54,CQ28,0)+IF(CR29=54,CQ29,0)+IF(CR30=54,CQ30,0)+IF(CR31=54,CQ31,0)+IF(CR32=54,CQ32,0)+IF(CR33=54,CQ33,0)+IF(CR34=54,CQ34,0)+IF(CR35=54,CQ35,0)+IF(CR36=54,CQ36,0)+IF(CR37=54,CQ37,0)+IF(CR38=54,CQ38,0)+IF(CR39=54,CQ39,0)+CW63</f>
        <v>#VALUE!</v>
      </c>
      <c r="CW63" s="98" t="e">
        <f>IF(CR40=54,CQ40,0)+IF(CR41=54,CQ41,0)+IF(CR42=54,CQ42,0)+IF(CR43=54,CQ43,0)+IF(CR44=54,CQ44,0)+IF(CR45=54,CQ45,0)+IF(CR46=54,CQ46,0)+IF(CR47=54,CQ47,0)+IF(CR48=54,CQ48,0)+IF(CR49=54,CQ49,0)+IF(CR50=54,CQ50,0)+IF(CR51=54,CQ51,0)+IF(CR52=54,CQ52,0)+IF(CR53=54,CQ53,0)+IF(CR54=54,CQ54,0)+IF(CR55=54,CQ55,0)+IF(CR56=54,CQ56,0)+IF(CR57=54,CQ57,0)+IF(CR58=54,CQ58,0)+IF(CR59=54,CQ59,0)+IF(CR60=54,CQ60,0)+IF(CR61=54,CQ61,0)+IF(CR62=54,CQ62,0)+IF(CR63=54,CQ63,0)+IF(CR64=54,CQ64,0)+IF(CR65=54,CQ65,0)+IF(CR66=54,CQ66,0)+IF(CR67=54,CQ67,0)+IF(CR68=54,CQ68,0)+IF(CR69=54,CQ69,0)</f>
        <v>#VALUE!</v>
      </c>
      <c r="CX63" s="98" t="e">
        <f>IF(CR10=54,BM10,IF(CR11=54,BM11,IF(CR12=54,BM12,IF(CR13=54,BM13,IF(CR14=54,BM14,IF(CR15=54,BM15,IF(CR16=54,BM16,IF(CR17=54,BM17,CY63))))))))</f>
        <v>#VALUE!</v>
      </c>
      <c r="CY63" s="98" t="e">
        <f>IF(CR18=54,BM18,IF(CR19=54,BM19,IF(CR20=54,BM20,IF(CR21=54,BM21,IF(CR22=54,BM22,IF(CR23=54,BM23,IF(CR24=54,BM24,IF(CR25=54,BM25,CZ63))))))))</f>
        <v>#VALUE!</v>
      </c>
      <c r="CZ63" s="98" t="e">
        <f>IF(CR26=54,BM26,IF(CR27=54,BM27,IF(CR28=54,BM28,IF(CR29=54,BM29,IF(CR30=54,BM30,IF(CR31=54,BM31,IF(CR32=54,BM32,IF(CR33=54,BM33,DA63))))))))</f>
        <v>#VALUE!</v>
      </c>
      <c r="DA63" s="98" t="e">
        <f>IF(CR34=54,BM34,IF(CR35=54,BM35,IF(CR36=54,BM36,IF(CR37=54,BM37,IF(CR38=54,BM38,IF(CR39=54,BM39,IF(CR40=54,BM40,IF(CR41=54,BM41,DB63))))))))</f>
        <v>#VALUE!</v>
      </c>
      <c r="DB63" s="98" t="e">
        <f>IF(CR42=54,BM42,IF(CR43=54,BM43,IF(CR44=54,BM44,IF(CR45=54,BM45,IF(CR46=54,BM46,IF(CR47=54,BM47,IF(CR48=54,BM48,IF(CR49=54,BM49,DC63))))))))</f>
        <v>#VALUE!</v>
      </c>
      <c r="DC63" s="98" t="e">
        <f>IF(CR50=54,BM50,IF(CR51=54,BM51,IF(CR52=54,BM52,IF(CR53=54,BM53,IF(CR54=54,BM54,IF(CR55=54,BM55,IF(CR56=54,BM56,IF(CR57=54,BM57,DD63))))))))</f>
        <v>#VALUE!</v>
      </c>
      <c r="DD63" s="98" t="e">
        <f>IF(CR58=54,BM58,IF(CR59=54,BM59,IF(CR60=54,BM60,IF(CR61=54,BM61,IF(CR62=54,BM62,IF(CR63=54,BM63,IF(CR64=54,BM64,IF(CR65=54,BM65,DE63))))))))</f>
        <v>#VALUE!</v>
      </c>
      <c r="DE63" s="98" t="e">
        <f>IF(CR66=54,BM66,IF(CR67=54,BM67,IF(CR68=54,BM68,BM69)))</f>
        <v>#VALUE!</v>
      </c>
      <c r="DF63" s="98" t="e">
        <f>IF(CR10=54,BQ10,0)+IF(CR11=54,BQ11,0)+IF(CR12=54,BQ12,0)+IF(CR13=54,BQ13,0)+IF(CR14=54,BQ14,0)+IF(CR15=54,BQ15,0)+IF(CR16=54,BQ16,0)+IF(CR17=54,BQ17,0)+IF(CR18=54,BQ18,0)+IF(CR19=54,BQ19,0)+IF(CR20=54,BQ20,0)+IF(CR21=54,BQ21,0)+IF(CR22=54,BQ22,0)+IF(CR23=54,BQ23,0)+IF(CR24=54,BQ24,0)+IF(CR25=54,BQ25,0)+IF(CR26=54,BQ26,0)+IF(CR27=54,BQ27,0)+IF(CR28=54,BQ28,0)+IF(CR29=54,BQ29,0)+IF(CR30=54,BQ30,0)+IF(CR31=54,BQ31,0)+IF(CR32=54,BQ32,0)+IF(CR33=54,BQ33,0)+IF(CR34=54,BQ34,0)+IF(CR35=54,BQ35,0)+IF(CR36=54,BQ36,0)+IF(CR37=54,BQ37,0)+IF(CR38=54,BQ38,0)+IF(CR39=54,BQ39,0)+DG63</f>
        <v>#VALUE!</v>
      </c>
      <c r="DG63" s="98" t="e">
        <f>IF(CR40=54,BQ40,0)+IF(CR41=54,BQ41,0)+IF(CR42=54,BQ42,0)+IF(CR43=54,BQ43,0)+IF(CR44=54,BQ44,0)+IF(CR45=54,BQ45,0)+IF(CR46=54,BQ46,0)+IF(CR47=54,BQ47,0)+IF(CR48=54,BQ48,0)+IF(CR49=54,BQ49,0)+IF(CR50=54,BQ50,0)+IF(CR51=54,BQ51,0)+IF(CR52=54,BQ52,0)+IF(CR53=54,BQ53,0)+IF(CR54=54,BQ54,0)+IF(CR55=54,BQ55,0)+IF(CR56=54,BQ56,0)+IF(CR57=54,BQ57,0)+IF(CR58=54,BQ58,0)+IF(CR59=54,BQ59,0)+IF(CR60=54,BQ60,0)+IF(CR61=54,BQ61,0)+IF(CR62=54,BQ62,0)+IF(CR63=54,BQ63,0)+IF(CR64=54,BQ64,0)+IF(CR65=54,BQ65,0)+IF(CR66=54,BQ66,0)+IF(CR67=54,BQ67,0)+IF(CR68=54,BQ68,0)+IF(CR69=54,BQ69,0)</f>
        <v>#VALUE!</v>
      </c>
      <c r="DH63" s="98" t="e">
        <f>IF(CR10=54,BT10,0)+IF(CR11=54,BT11,0)+IF(CR12=54,BT12,0)+IF(CR13=54,BT13,0)+IF(CR14=54,BT14,0)+IF(CR15=54,BT15,0)+IF(CR16=54,BT16,0)+IF(CR17=54,BT17,0)+IF(CR18=54,BT18,0)+IF(CR19=54,BT19,0)+IF(CR20=54,BT20,0)+IF(CR21=54,BT21,0)+IF(CR22=54,BT22,0)+IF(CR23=54,BT23,0)+IF(CR24=54,BT24,0)+IF(CR25=54,BT25,0)+IF(CR26=54,BT26,0)+IF(CR27=54,BT27,0)+IF(CR28=54,BT28,0)+IF(CR29=54,BT29,0)+IF(CR30=54,BT30,0)+IF(CR31=54,BT31,0)+IF(CR32=54,BT32,0)+IF(CR33=54,BT33,0)+IF(CR34=54,BT34,0)+IF(CR35=54,BT35,0)+IF(CR36=54,BT36,0)+IF(CR37=54,BT37,0)+IF(CR38=54,BT38,0)+IF(CR39=54,BT39,0)+DI63</f>
        <v>#VALUE!</v>
      </c>
      <c r="DI63" s="98" t="e">
        <f>IF(CR40=54,BT40,0)+IF(CR41=54,BT41,0)+IF(CR42=54,BT42,0)+IF(CR43=54,BT43,0)+IF(CR44=54,BT44,0)+IF(CR45=54,BT45,0)+IF(CR46=54,BT46,0)+IF(CR47=54,BT47,0)+IF(CR48=54,BT48,0)+IF(CR49=54,BT49,0)+IF(CR50=54,BT50,0)+IF(CR51=54,BT51,0)+IF(CR52=54,BT52,0)+IF(CR53=54,BT53,0)+IF(CR54=54,BT54,0)+IF(CR55=54,BT55,0)+IF(CR56=54,BT56,0)+IF(CR57=54,BT57,0)+IF(CR58=54,BT58,0)+IF(CR59=54,BT59,0)+IF(CR60=54,BT60,0)+IF(CR61=54,BT61,0)+IF(CR62=54,BT62,0)+IF(CR63=54,BT63,0)+IF(CR64=54,BT64,0)+IF(CR65=54,BT65,0)+IF(CR66=54,BT66,0)+IF(CR67=54,BT67,0)+IF(CR68=54,BT68,0)+IF(CR69=54,BT69,0)</f>
        <v>#VALUE!</v>
      </c>
      <c r="DJ63" s="98" t="e">
        <f>IF(CR10=54,BW10,0)+IF(CR11=54,BW11,0)+IF(CR12=54,BW12,0)+IF(CR13=54,BW13,0)+IF(CR14=54,BW14,0)+IF(CR15=54,BW15,0)+IF(CR16=54,BW16,0)+IF(CR17=54,BW17,0)+IF(CR18=54,BW18,0)+IF(CR19=54,BW19,0)+IF(CR20=54,BW20,0)+IF(CR21=54,BW21,0)+IF(CR22=54,BW22,0)+IF(CR23=54,BW23,0)+IF(CR24=54,BW24,0)+IF(CR25=54,BW25,0)+IF(CR26=54,BW26,0)+IF(CR27=54,BW27,0)+IF(CR28=54,BW28,0)+IF(CR29=54,BW29,0)+IF(CR30=54,BW30,0)+IF(CR31=54,BW31,0)+IF(CR32=54,BW32,0)+IF(CR33=54,BW33,0)+IF(CR34=54,BW34,0)+IF(CR35=54,BW35,0)+IF(CR36=54,BW36,0)+IF(CR37=54,BW37,0)+IF(CR38=54,BW38,0)+IF(CR39=54,BW39,0)+DK63</f>
        <v>#VALUE!</v>
      </c>
      <c r="DK63" s="98" t="e">
        <f>IF(CR40=54,BW40,0)+IF(CR41=54,BW41,0)+IF(CR42=54,BW42,0)+IF(CR43=54,BW43,0)+IF(CR44=54,BW44,0)+IF(CR45=54,BW45,0)+IF(CR46=54,BW46,0)+IF(CR47=54,BW47,0)+IF(CR48=54,BW48,0)+IF(CR49=54,BW49,0)+IF(CR50=54,BW50,0)+IF(CR51=54,BW51,0)+IF(CR52=54,BW52,0)+IF(CR53=54,BW53,0)+IF(CR54=54,BW54,0)+IF(CR55=54,BW55,0)+IF(CR56=54,BW56,0)+IF(CR57=54,BW57,0)+IF(CR58=54,BW58,0)+IF(CR59=54,BW59,0)+IF(CR60=54,BW60,0)+IF(CR61=54,BW61,0)+IF(CR62=54,BW62,0)+IF(CR63=54,BW63,0)+IF(CR64=54,BW64,0)+IF(CR65=54,BW65,0)+IF(CR66=54,BW66,0)+IF(CR67=54,BW67,0)+IF(CR68=54,BW68,0)+IF(CR69=54,BW69,0)</f>
        <v>#VALUE!</v>
      </c>
      <c r="DL63" s="98" t="e">
        <f>IF(CR10=54,BZ10,0)+IF(CR11=54,BZ11,0)+IF(CR12=54,BZ12,0)+IF(CR13=54,BZ13,0)+IF(CR14=54,BZ14,0)+IF(CR15=54,BZ15,0)+IF(CR16=54,BZ16,0)+IF(CR17=54,BZ17,0)+IF(CR18=54,BZ18,0)+IF(CR19=54,BZ19,0)+IF(CR20=54,BZ20,0)+IF(CR21=54,BZ21,0)+IF(CR22=54,BZ22,0)+IF(CR23=54,BZ23,0)+IF(CR24=54,BZ24,0)+IF(CR25=54,BZ25,0)+IF(CR26=54,BZ26,0)+IF(CR27=54,BZ27,0)+IF(CR28=54,BZ28,0)+IF(CR29=54,BZ29,0)+IF(CR30=54,BZ30,0)+IF(CR31=54,BZ31,0)+IF(CR32=54,BZ32,0)+IF(CR33=54,BZ33,0)+IF(CR34=54,BZ34,0)+IF(CR35=54,BZ35,0)+IF(CR36=54,BZ36,0)+IF(CR37=54,BZ37,0)+IF(CR38=54,BZ38,0)+IF(CR39=54,BZ39,0)+DM63</f>
        <v>#VALUE!</v>
      </c>
      <c r="DM63" s="98" t="e">
        <f>IF(CR40=54,BZ40,0)+IF(CR41=54,BZ41,0)+IF(CR42=54,BZ42,0)+IF(CR43=54,BZ43,0)+IF(CR44=54,BZ44,0)+IF(CR45=54,BZ45,0)+IF(CR46=54,BZ46,0)+IF(CR47=54,BZ47,0)+IF(CR48=54,BZ48,0)+IF(CR49=54,BZ49,0)+IF(CR50=54,BZ50,0)+IF(CR51=54,BZ51,0)+IF(CR52=54,BZ52,0)+IF(CR53=54,BZ53,0)+IF(CR54=54,BZ54,0)+IF(CR55=54,BZ55,0)+IF(CR56=54,BZ56,0)+IF(CR57=54,BZ57,0)+IF(CR58=54,BZ58,0)+IF(CR59=54,BZ59,0)+IF(CR60=54,BZ60,0)+IF(CR61=54,BZ61,0)+IF(CR62=54,BZ62,0)+IF(CR63=54,BZ63,0)+IF(CR64=54,BZ64,0)+IF(CR65=54,BZ65,0)+IF(CR66=54,BZ66,0)+IF(CR67=54,BZ67,0)+IF(CR68=54,BZ68,0)+IF(CR69=54,BZ69,0)</f>
        <v>#VALUE!</v>
      </c>
      <c r="DN63" s="98" t="e">
        <f>IF(CR10=54,CB10,0)+IF(CR11=54,CB11,0)+IF(CR12=54,CB12,0)+IF(CR13=54,CB13,0)+IF(CR14=54,CB14,0)+IF(CR15=54,CB15,0)+IF(CR16=54,CB16,0)+IF(CR17=54,CB17,0)+IF(CR18=54,CB18,0)+IF(CR19=54,CB19,0)+IF(CR20=54,CB20,0)+IF(CR21=54,CB21,0)+IF(CR22=54,CB22,0)+IF(CR23=54,CB23,0)+IF(CR24=54,CB24,0)+IF(CR25=54,CB25,0)+IF(CR26=54,CB26,0)+IF(CR27=54,CB27,0)+IF(CR28=54,CB28,0)+IF(CR29=54,CB29,0)+IF(CR30=54,CB30,0)+IF(CR31=54,CB31,0)+IF(CR32=54,CB32,0)+IF(CR33=54,CB33,0)+IF(CR34=54,CB34,0)+IF(CR35=54,CB35,0)+IF(CR36=54,CB36,0)+IF(CR37=54,CB37,0)+IF(CR38=54,CB38,0)+IF(CR39=54,CB39,0)+DO63</f>
        <v>#VALUE!</v>
      </c>
      <c r="DO63" s="98" t="e">
        <f>IF(CR40=54,CB40,0)+IF(CR41=54,CB41,0)+IF(CR42=54,CB42,0)+IF(CR43=54,CB43,0)+IF(CR44=54,CB44,0)+IF(CR45=54,CB45,0)+IF(CR46=54,CB46,0)+IF(CR47=54,CB47,0)+IF(CR48=54,CB48,0)+IF(CR49=54,CB49,0)+IF(CR50=54,CB50,0)+IF(CR51=54,CB51,0)+IF(CR52=54,CB52,0)+IF(CR53=54,CB53,0)+IF(CR54=54,CB54,0)+IF(CR55=54,CB55,0)+IF(CR56=54,CB56,0)+IF(CR57=54,CB57,0)+IF(CR58=54,CB58,0)+IF(CR59=54,CB59,0)+IF(CR60=54,CB60,0)+IF(CR61=54,CB61,0)+IF(CR62=54,CB62,0)+IF(CR63=54,CB63,0)+IF(CR64=54,CB64,0)+IF(CR65=54,CB65,0)+IF(CR66=54,CB66,0)+IF(CR67=54,CB67,0)+IF(CR68=54,CB68,0)+IF(CR69=54,CB69,0)</f>
        <v>#VALUE!</v>
      </c>
      <c r="DP63" s="98" t="e">
        <f>IF(CR10=54,CD10,0)+IF(CR11=54,CD11,0)+IF(CR12=54,CD12,0)+IF(CR13=54,CD13,0)+IF(CR14=54,CD14,0)+IF(CR15=54,CD15,0)+IF(CR16=54,CD16,0)+IF(CR17=54,CD17,0)+IF(CR18=54,CD18,0)+IF(CR19=54,CD19,0)+IF(CR20=54,CD20,0)+IF(CR21=54,CD21,0)+IF(CR22=54,CD22,0)+IF(CR23=54,CD23,0)+IF(CR24=54,CD24,0)+IF(CR25=54,CD25,0)+IF(CR26=54,CD26,0)+IF(CR27=54,CD27,0)+IF(CR28=54,CD28,0)+IF(CR29=54,CD29,0)+IF(CR30=54,CD30,0)+IF(CR31=54,CD31,0)+IF(CR32=54,CD32,0)+IF(CR33=54,CD33,0)+IF(CR34=54,CD34,0)+IF(CR35=54,CD35,0)+IF(CR36=54,CD36,0)+IF(CR37=54,CD37,0)+IF(CR38=54,CD38,0)+IF(CR39=54,CD39,0)+DQ63</f>
        <v>#VALUE!</v>
      </c>
      <c r="DQ63" s="98" t="e">
        <f>IF(CR40=54,CD40,0)+IF(CR41=54,CD41,0)+IF(CR42=54,CD42,0)+IF(CR43=54,CD43,0)+IF(CR44=54,CD44,0)+IF(CR45=54,CD45,0)+IF(CR46=54,CD46,0)+IF(CR47=54,CD47,0)+IF(CR48=54,CD48,0)+IF(CR49=54,CD49,0)+IF(CR50=54,CD50,0)+IF(CR51=54,CD51,0)+IF(CR52=54,CD52,0)+IF(CR53=54,CD53,0)+IF(CR54=54,CD54,0)+IF(CR55=54,CD55,0)+IF(CR56=54,CD56,0)+IF(CR57=54,CD57,0)+IF(CR58=54,CD58,0)+IF(CR59=54,CD59,0)+IF(CR60=54,CD60,0)+IF(CR61=54,CD61,0)+IF(CR62=54,CD62,0)+IF(CR63=54,CD63,0)+IF(CR64=54,CD64,0)+IF(CR65=54,CD65,0)+IF(CR66=54,CD66,0)+IF(CR67=54,CD67,0)+IF(CR68=54,CD68,0)+IF(CR69=54,CD69,0)</f>
        <v>#VALUE!</v>
      </c>
      <c r="DR63" s="98" t="e">
        <f>IF(CR10=54,CF10,0)+IF(CR11=54,CF11,0)+IF(CR12=54,CF12,0)+IF(CR13=54,CF13,0)+IF(CR14=54,CF14,0)+IF(CR15=54,CF15,0)+IF(CR16=54,CF16,0)+IF(CR17=54,CF17,0)+IF(CR18=54,CF18,0)+IF(CR19=54,CF19,0)+IF(CR20=54,CF20,0)+IF(CR21=54,CF21,0)+IF(CR22=54,CF22,0)+IF(CR23=54,CF23,0)+IF(CR24=54,CF24,0)+IF(CR25=54,CF25,0)+IF(CR26=54,CF26,0)+IF(CR27=54,CF27,0)+IF(CR28=54,CF28,0)+IF(CR29=54,CF29,0)+IF(CR30=54,CF30,0)+IF(CR31=54,CF31,0)+IF(CR32=54,CF32,0)+IF(CR33=54,CF33,0)+IF(CR34=54,CF34,0)+IF(CR35=54,CF35,0)+IF(CR36=54,CF36,0)+IF(CR37=54,CF37,0)+IF(CR38=54,CF38,0)+IF(CR39=54,CF39,0)+DS63</f>
        <v>#VALUE!</v>
      </c>
      <c r="DS63" s="98" t="e">
        <f>IF(CR40=54,CF40,0)+IF(CR41=54,CF41,0)+IF(CR42=54,CF42,0)+IF(CR43=54,CF43,0)+IF(CR44=54,CF44,0)+IF(CR45=54,CF45,0)+IF(CR46=54,CF46,0)+IF(CR47=54,CF47,0)+IF(CR48=54,CF48,0)+IF(CR49=54,CF49,0)+IF(CR50=54,CF50,0)+IF(CR51=54,CF51,0)+IF(CR52=54,CF52,0)+IF(CR53=54,CF53,0)+IF(CR54=54,CF54,0)+IF(CR55=54,CF55,0)+IF(CR56=54,CF56,0)+IF(CR57=54,CF57,0)+IF(CR58=54,CF58,0)+IF(CR59=54,CF59,0)+IF(CR60=54,CF60,0)+IF(CR61=54,CF61,0)+IF(CR62=54,CF62,0)+IF(CR63=54,CF63,0)+IF(CR64=54,CF64,0)+IF(CR65=54,CF65,0)+IF(CR66=54,CF66,0)+IF(CR67=54,CF67,0)+IF(CR68=54,CF68,0)+IF(CR69=54,CF69,0)</f>
        <v>#VALUE!</v>
      </c>
      <c r="DT63" s="98" t="e">
        <f>IF(CR10=54,CH10,0)+IF(CR11=54,CH11,0)+IF(CR12=54,CH12,0)+IF(CR13=54,CH13,0)+IF(CR14=54,CH14,0)+IF(CR15=54,CH15,0)+IF(CR16=54,CH16,0)+IF(CR17=54,CH17,0)+IF(CR18=54,CH18,0)+IF(CR19=54,CH19,0)+IF(CR20=54,CH20,0)+IF(CR21=54,CH21,0)+IF(CR22=54,CH22,0)+IF(CR23=54,CH23,0)+IF(CR24=54,CH24,0)+IF(CR25=54,CH25,0)+IF(CR26=54,CH26,0)+IF(CR27=54,CH27,0)+IF(CR28=54,CH28,0)+IF(CR29=54,CH29,0)+IF(CR30=54,CH30,0)+IF(CR31=54,CH31,0)+IF(CR32=54,CH32,0)+IF(CR33=54,CH33,0)+IF(CR34=54,CH34,0)+IF(CR35=54,CH35,0)+IF(CR36=54,CH36,0)+IF(CR37=54,CH37,0)+IF(CR38=54,CH38,0)+IF(CR39=54,CH39,0)+DU63</f>
        <v>#VALUE!</v>
      </c>
      <c r="DU63" s="98" t="e">
        <f>IF(CR40=54,CH40,0)+IF(CR41=54,CH41,0)+IF(CR42=54,CH42,0)+IF(CR43=54,CH43,0)+IF(CR44=54,CH44,0)+IF(CR45=54,CH45,0)+IF(CR46=54,CH46,0)+IF(CR47=54,CH47,0)+IF(CR48=54,CH48,0)+IF(CR49=54,CH49,0)+IF(CR50=54,CH50,0)+IF(CR51=54,CH51,0)+IF(CR52=54,CH52,0)+IF(CR53=54,CH53,0)+IF(CR54=54,CH54,0)+IF(CR55=54,CH55,0)+IF(CR56=54,CH56,0)+IF(CR57=54,CH57,0)+IF(CR58=54,CH58,0)+IF(CR59=54,CH59,0)+IF(CR60=54,CH60,0)+IF(CR61=54,CH61,0)+IF(CR62=54,CH62,0)+IF(CR63=54,CH63,0)+IF(CR64=54,CH64,0)+IF(CR65=54,CH65,0)+IF(CR66=54,CH66,0)+IF(CR67=54,CH67,0)+IF(CR68=54,CH68,0)+IF(CR69=54,CH69,0)</f>
        <v>#VALUE!</v>
      </c>
      <c r="DV63" s="98" t="e">
        <f>IF(CR10=54,CJ10,0)+IF(CR11=54,CJ11,0)+IF(CR12=54,CJ12,0)+IF(CR13=54,CJ13,0)+IF(CR14=54,CJ14,0)+IF(CR15=54,CJ15,0)+IF(CR16=54,CJ16,0)+IF(CR17=54,CJ17,0)+IF(CR18=54,CJ18,0)+IF(CR19=54,CJ19,0)+IF(CR20=54,CJ20,0)+IF(CR21=54,CJ21,0)+IF(CR22=54,CJ22,0)+IF(CR23=54,CJ23,0)+IF(CR24=54,CJ24,0)+IF(CR25=54,CJ25,0)+IF(CR26=54,CJ26,0)+IF(CR27=54,CJ27,0)+IF(CR28=54,CJ28,0)+IF(CR29=54,CJ29,0)+IF(CR30=54,CJ30,0)+IF(CR31=54,CJ31,0)+IF(CR32=54,CJ32,0)+IF(CR33=54,CJ33,0)+IF(CR34=54,CJ34,0)+IF(CR35=54,CJ35,0)+IF(CR36=54,CJ36,0)+IF(CR37=54,CJ37,0)+IF(CR38=54,CJ38,0)+IF(CR39=54,CJ39,0)+DW63</f>
        <v>#VALUE!</v>
      </c>
      <c r="DW63" s="99" t="e">
        <f>IF(CR40=54,CJ40,0)+IF(CR41=54,CJ41,0)+IF(CR42=54,CJ42,0)+IF(CR43=54,CJ43,0)+IF(CR44=54,CJ44,0)+IF(CR45=54,CJ45,0)+IF(CR46=54,CJ46,0)+IF(CR47=54,CJ47,0)+IF(CR48=54,CJ48,0)+IF(CR49=54,CJ49,0)+IF(CR50=54,CJ50,0)+IF(CR51=54,CJ51,0)+IF(CR52=54,CJ52,0)+IF(CR53=54,CJ53,0)+IF(CR54=54,CJ54,0)+IF(CR55=54,CJ55,0)+IF(CR56=54,CJ56,0)+IF(CR57=54,CJ57,0)+IF(CR58=54,CJ58,0)+IF(CR59=54,CJ59,0)+IF(CR60=54,CJ60,0)+IF(CR61=54,CJ61,0)+IF(CR62=54,CJ62,0)+IF(CR63=54,CJ63,0)+IF(CR64=54,CJ64,0)+IF(CR65=54,CJ65,0)+IF(CR66=54,CJ66,0)+IF(CR67=54,CJ67,0)+IF(CR68=54,CJ68,0)+IF(CR69=54,CJ69,0)</f>
        <v>#VALUE!</v>
      </c>
    </row>
    <row r="64" spans="1:127">
      <c r="A64" s="97" t="str">
        <f>[2]DB!A64</f>
        <v>Nemelig</v>
      </c>
      <c r="B64" s="1">
        <f>[2]DB!B64</f>
        <v>42</v>
      </c>
      <c r="C64" s="1">
        <f>[2]DB!D64</f>
        <v>0</v>
      </c>
      <c r="D64" s="1">
        <f>IF(OR(Rækker!AL52="Disket",I64&gt;5,C64=1),1,0)</f>
        <v>0</v>
      </c>
      <c r="E64" s="1">
        <f>[2]DB!F64</f>
        <v>0</v>
      </c>
      <c r="F64" s="1">
        <f>IF(OR(Rækker!AL52="Udmeldt",E64=1),1,0)</f>
        <v>0</v>
      </c>
      <c r="G64" s="1">
        <f>[2]DB!I64</f>
        <v>0</v>
      </c>
      <c r="H64" s="1">
        <f>IF(Rækker!AL52="MR",1,0)</f>
        <v>0</v>
      </c>
      <c r="I64" s="1">
        <f t="shared" si="10"/>
        <v>0</v>
      </c>
      <c r="J64" s="1">
        <f>[2]DB!L64</f>
        <v>0</v>
      </c>
      <c r="K64" s="1">
        <f>IF(Rækker!AL52="Res",1,0)</f>
        <v>0</v>
      </c>
      <c r="L64" s="1">
        <f t="shared" si="11"/>
        <v>0</v>
      </c>
      <c r="M64" s="1">
        <f t="shared" si="31"/>
        <v>0</v>
      </c>
      <c r="N64" s="100">
        <f>[2]DB!AZ64</f>
        <v>13</v>
      </c>
      <c r="O64" s="98" t="str">
        <f>[2]DB!BB64</f>
        <v>Kudsken</v>
      </c>
      <c r="P64" s="1">
        <f>IF(O64=A52,B52,0)+IF(O64=A53,B53,0)+IF(O64=A54,B54,0)+IF(O64=A55,B55,0)+IF(O64=A56,B56,0)+IF(O64=A57,B57,0)+IF(O64=A58,B58,0)+IF(O64=A59,B59,0)+IF(O64=A60,B60,0)+IF(O64=A61,B61,0)+IF(O64=A62,B62,0)+IF(O64=A63,B63,0)+IF(O64=A64,B64,0)+IF(O64=A65,B65,0)+IF(O64=A66,B66,0)+IF(O64=A67,B67,0)+IF(O64=A68,B68,0)+IF(O64=A69,B69,0)+IF(O64=A70,B70,0)+IF(O64=A71,B71,0)</f>
        <v>29</v>
      </c>
      <c r="Q64" s="1">
        <f>[2]DB!BF64</f>
        <v>0</v>
      </c>
      <c r="R64" s="1">
        <f>IF(O64=A52,D52,0)+IF(O64=A53,D53,0)+IF(O64=A54,D54,0)+IF(O64=A55,D55,0)+IF(O64=A56,D56,0)+IF(O64=A57,D57,0)+IF(O64=A58,D58,0)+IF(O64=A59,D59,0)+IF(O64=A60,D60,0)+IF(O64=A61,D61,0)+IF(O64=A62,D62,0)+IF(O64=A63,D63,0)+IF(O64=A64,D64,0)+IF(O64=A65,D65,0)+IF(O64=A66,D66,0)+IF(O64=A67,D67,0)+IF(O64=A68,D68,0)+IF(O64=A69,D69,0)+IF(O64=A70,D70,0)+IF(O64=A71,D71,0)</f>
        <v>0</v>
      </c>
      <c r="S64" s="1">
        <f>[2]DB!BG64</f>
        <v>0</v>
      </c>
      <c r="T64" s="1">
        <f>IF(O64=A52,F52,0)+IF(O64=A53,F53,0)+IF(O64=A54,F54,0)+IF(O64=A55,F55,0)+IF(O64=A56,F56,0)+IF(O64=A57,F57,0)+IF(O64=A58,F58,0)+IF(O64=A59,F59,0)+IF(O64=A60,F60,0)+IF(O64=A61,F61,0)+IF(O64=A62,F62,0)+IF(O64=A63,F63,0)+IF(O64=A64,F64,0)+IF(O64=A65,F65,0)+IF(O64=A66,F66,0)+IF(O64=A67,F67,0)+IF(O64=A68,F68,0)+IF(O64=A69,F69,0)+IF(O64=A70,F70,0)+IF(O64=A71,F71,0)</f>
        <v>0</v>
      </c>
      <c r="U64" s="1">
        <f>IF(O64=A52,G52,0)+IF(O64=A53,G53,0)+IF(O64=A54,G54,0)+IF(O64=A55,G55,0)+IF(O64=A56,G56,0)+IF(O64=A57,G57,0)+IF(O64=A58,G58,0)+IF(O64=A59,G59,0)+IF(O64=A60,G60,0)+IF(O64=A61,G61,0)+IF(O64=A62,G62,0)+IF(O64=A63,G63,0)+IF(O64=A64,G64,0)+IF(O64=A65,G65,0)+IF(O64=A66,G66,0)+IF(O64=A67,G67,0)+IF(O64=A68,G68,0)+IF(O64=A69,G69,0)+IF(O64=A70,G70,0)+IF(O64=A71,G71,0)</f>
        <v>0</v>
      </c>
      <c r="V64" s="1">
        <f>IF(O64=A52,H52,0)+IF(O64=A53,H53,0)+IF(O64=A54,H54,0)+IF(O64=A55,H55,0)+IF(O64=A56,H56,0)+IF(O64=A57,H57,0)+IF(O64=A58,H58,0)+IF(O64=A59,H59,0)+IF(O64=A60,H60,0)+IF(O64=A61,H61,0)+IF(O64=A62,H62,0)+IF(O64=A63,H63,0)+IF(O64=A64,H64,0)+IF(O64=A65,H65,0)+IF(O64=A66,H66,0)+IF(O64=A67,H67,0)+IF(O64=A68,H68,0)+IF(O64=A69,H69,0)+IF(O64=A70,H70,0)+IF(O64=A71,H71,0)</f>
        <v>0</v>
      </c>
      <c r="W64" s="1">
        <f t="shared" si="12"/>
        <v>0</v>
      </c>
      <c r="X64" s="1">
        <f>IF(O64=A52,J52,0)+IF(O64=A53,J53,0)+IF(O64=A54,J54,0)+IF(O64=A55,J55,0)+IF(O64=A56,J56,0)+IF(O64=A57,J57,0)+IF(O64=A58,J58,0)+IF(O64=A59,J59,0)+IF(O64=A60,J60,0)+IF(O64=A61,J61,0)+IF(O64=A62,J62,0)+IF(O64=A63,J63,0)+IF(O64=A64,J64,0)+IF(O64=A65,J65,0)+IF(O64=A66,J66,0)+IF(O64=A67,J67,0)+IF(O64=A68,J68,0)+IF(O64=A69,J69,0)+IF(O64=A70,J70,0)+IF(O64=A71,J71,0)</f>
        <v>1</v>
      </c>
      <c r="Y64" s="1">
        <f>IF(O64=A52,K52,0)+IF(O64=A53,K53,0)+IF(O64=A54,K54,0)+IF(O64=A55,K55,0)+IF(O64=A56,K56,0)+IF(O64=A57,K57,0)+IF(O64=A58,K58,0)+IF(O64=A59,K59,0)+IF(O64=A60,K60,0)+IF(O64=A61,K61,0)+IF(O64=A62,K62,0)+IF(O64=A63,K63,0)+IF(O64=A64,K64,0)+IF(O64=A65,K65,0)+IF(O64=A66,K66,0)+IF(O64=A67,K67,0)+IF(O64=A68,K68,0)+IF(O64=A69,K69,0)+IF(O64=A70,K70,0)+IF(O64=A71,K71,0)</f>
        <v>0</v>
      </c>
      <c r="Z64" s="1">
        <f t="shared" si="13"/>
        <v>1</v>
      </c>
      <c r="AA64" s="1">
        <f>[2]DB!BJ64</f>
        <v>67</v>
      </c>
      <c r="AB64" s="1">
        <f>RANK(AA64,AA52:AA71,0)</f>
        <v>9</v>
      </c>
      <c r="AC64" s="1" t="str">
        <f>'3. Division'!AD23</f>
        <v/>
      </c>
      <c r="AD64" s="1" t="e">
        <f t="shared" si="32"/>
        <v>#VALUE!</v>
      </c>
      <c r="AE64" s="1" t="e">
        <f>RANK(AD64,AD52:AD71,0)</f>
        <v>#VALUE!</v>
      </c>
      <c r="AF64" s="1">
        <f>[2]DB!BK64</f>
        <v>25</v>
      </c>
      <c r="AG64" s="1">
        <f>RANK(AF64,AF52:AF71,0)</f>
        <v>10</v>
      </c>
      <c r="AH64" s="1" t="str">
        <f>'3. Division'!AD29</f>
        <v/>
      </c>
      <c r="AI64" s="1" t="e">
        <f t="shared" si="33"/>
        <v>#VALUE!</v>
      </c>
      <c r="AJ64" s="1" t="e">
        <f>RANK(AI64,AI52:AI71,0)</f>
        <v>#VALUE!</v>
      </c>
      <c r="AK64" s="1">
        <f>[2]DB!BL64</f>
        <v>87</v>
      </c>
      <c r="AL64" s="1">
        <f>RANK(AK64,AK52:AK71,0)</f>
        <v>17</v>
      </c>
      <c r="AM64" s="1" t="str">
        <f>'3. Division'!AD35</f>
        <v/>
      </c>
      <c r="AN64" s="1" t="e">
        <f t="shared" si="34"/>
        <v>#VALUE!</v>
      </c>
      <c r="AO64" s="1" t="e">
        <f>RANK(AN64,AN52:AN71,0)</f>
        <v>#VALUE!</v>
      </c>
      <c r="AP64" s="1">
        <f t="shared" si="35"/>
        <v>36</v>
      </c>
      <c r="AQ64" s="1" t="e">
        <f t="shared" si="36"/>
        <v>#VALUE!</v>
      </c>
      <c r="AR64" s="1">
        <f>[2]DB!BA64</f>
        <v>13</v>
      </c>
      <c r="AS64" s="1" t="e">
        <f>RANK(AQ64,AQ52:AQ71,1)+AT64</f>
        <v>#VALUE!</v>
      </c>
      <c r="AT64" s="1" t="e">
        <f>IF(AQ64=AQ52,IF(AD64=AD52,IF(AI64=AI52,IF(AN64=AN52,0,IF(AN64&lt;AN52,1,0)),IF(AI64&lt;AI52,1,0)),IF(AD64&lt;AD52,1,0)),0)+IF(AQ64=AQ53,IF(AD64=AD53,IF(AI64=AI53,IF(AN64=AN53,0,IF(AN64&lt;AN53,1,0)),IF(AI64&lt;AI53,1,0)),IF(AD64&lt;AD53,1,0)),0)+IF(AQ64=AQ54,IF(AD64=AD54,IF(AI64=AI54,IF(AN64=AN54,0,IF(AN64&lt;AN54,1,0)),IF(AI64&lt;AI54,1,0)),IF(AD64&lt;AD54,1,0)),0)+IF(AQ64=AQ55,IF(AD64=AD55,IF(AI64=AI55,IF(AN64=AN55,0,IF(AN64&lt;AN55,1,0)),IF(AI64&lt;AI55,1,0)),IF(AD64&lt;AD55,1,0)),0)+IF(AQ64=AQ56,IF(AD64=AD56,IF(AI64=AI56,IF(AN64=AN56,0,IF(AN64&lt;AN56,1,0)),IF(AI64&lt;AI56,1,0)),IF(AD64&lt;AD56,1,0)),0)+IF(AQ64=AQ57,IF(AD64=AD57,IF(AI64=AI57,IF(AN64=AN57,0,IF(AN64&lt;AN57,1,0)),IF(AI64&lt;AI57,1,0)),IF(AD64&lt;AD57,1,0)),0)+IF(AQ64=AQ58,IF(AD64=AD58,IF(AI64=AI58,IF(AN64=AN58,0,IF(AN64&lt;AN58,1,0)),IF(AI64&lt;AI58,1,0)),IF(AD64&lt;AD58,1,0)),0)+AU64+AV64</f>
        <v>#VALUE!</v>
      </c>
      <c r="AU64" s="1" t="e">
        <f>IF(AQ64=AQ59,IF(AD64=AD59,IF(AI64=AI59,IF(AN64=AN59,0,IF(AN64&lt;AN59,1,0)),IF(AI64&lt;AI59,1,0)),IF(AD64&lt;AD59,1,0)),0)+IF(AQ64=AQ60,IF(AD64=AD60,IF(AI64=AI60,IF(AN64=AN60,0,IF(AN64&lt;AN60,1,0)),IF(AI64&lt;AI60,1,0)),IF(AD64&lt;AD60,1,0)),0)+IF(AQ64=AQ61,IF(AD64=AD61,IF(AI64=AI61,IF(AN64=AN61,0,IF(AN64&lt;AN61,1,0)),IF(AI64&lt;AI61,1,0)),IF(AD64&lt;AD61,1,0)),0)+IF(AQ64=AQ62,IF(AD64=AD62,IF(AI64=AI62,IF(AN64=AN62,0,IF(AN64&lt;AN62,1,0)),IF(AI64&lt;AI62,1,0)),IF(AD64&lt;AD62,1,0)),0)+IF(AQ64=AQ63,IF(AD64=AD63,IF(AI64=AI63,IF(AN64=AN63,0,IF(AN64&lt;AN63,1,0)),IF(AI64&lt;AI63,1,0)),IF(AD64&lt;AD63,1,0)),0)+IF(AQ64=AQ64,IF(AD64=AD64,IF(AI64=AI64,IF(AN64=AN64,0,IF(AN64&lt;AN64,1,0)),IF(AI64&lt;AI64,1,0)),IF(AD64&lt;AD64,1,0)),0)+IF(AQ64=AQ65,IF(AD64=AD65,IF(AI64=AI65,IF(AN64=AN65,0,IF(AN64&lt;AN65,1,0)),IF(AI64&lt;AI65,1,0)),IF(AD64&lt;AD65,1,0)),0)</f>
        <v>#VALUE!</v>
      </c>
      <c r="AV64" s="1" t="e">
        <f>IF(AQ64=AQ66,IF(AD64=AD66,IF(AI64=AI66,IF(AN64=AN66,0,IF(AN64&lt;AN66,1,0)),IF(AI64&lt;AI66,1,0)),IF(AD64&lt;AD66,1,0)),0)+IF(AQ64=AQ67,IF(AD64=AD67,IF(AI64=AI67,IF(AN64=AN67,0,IF(AN64&lt;AN67,1,0)),IF(AI64&lt;AI67,1,0)),IF(AD64&lt;AD67,1,0)),0)+IF(AQ64=AQ68,IF(AD64=AD68,IF(AI64=AI68,IF(AN64=AN68,0,IF(AN64&lt;AN68,1,0)),IF(AI64&lt;AI68,1,0)),IF(AD64&lt;AD68,1,0)),0)+IF(AQ64=AQ69,IF(AD64=AD69,IF(AI64=AI69,IF(AN64=AN69,0,IF(AN64&lt;AN69,1,0)),IF(AI64&lt;AI69,1,0)),IF(AD64&lt;AD69,1,0)),0)+IF(AQ64=AQ70,IF(AD64=AD70,IF(AI64=AI70,IF(AN64=AN70,0,IF(AN64&lt;AN70,1,0)),IF(AI64&lt;AI70,1,0)),IF(AD64&lt;AD70,1,0)),0)+IF(AQ64=AQ71,IF(AD64=AD71,IF(AI64=AI71,IF(AN64=AN71,0,IF(AN64&lt;AN71,1,0)),IF(AI64&lt;AI71,1,0)),IF(AD64&lt;AD71,1,0)),0)</f>
        <v>#VALUE!</v>
      </c>
      <c r="AW64" s="1" t="e">
        <f>IF(AND(AS64=AS52,P64&gt;P52),1,0)+IF(AND(AS64=AS53,P64&gt;P53),1,0)+IF(AND(AS64=AS54,P64&gt;P54),1,0)+IF(AND(AS64=AS55,P64&gt;P55),1,0)+IF(AND(AS64=AS56,P64&gt;P56),1,0)+IF(AND(AS64=AS57,P64&gt;P57),1,0)+IF(AND(AS64=AS58,P64&gt;P58),1,0)+IF(AND(AS64=AS59,P64&gt;P59),1,0)+IF(AND(AS64=AS60,P64&gt;P60),1,0)+IF(AND(AS64=AS61,P64&gt;P61),1,0)+IF(AND(AS64=AS62,P64&gt;P62),1,0)+IF(AND(AS64=AS63,P64&gt;P63),1,0)+IF(AND(AS64=AS64,P64&gt;P64),1,0)+IF(AND(AS64=AS65,P64&gt;P65),1,0)+IF(AND(AS64=AS66,P64&gt;P66),1,0)+IF(AND(AS64=AS67,P64&gt;P67),1,0)+IF(AND(AS64=AS68,P64&gt;P68),1,0)+IF(AND(AS64=AS69,P64&gt;P69),1,0)+IF(AND(AS64=AS70,P64&gt;P70),1,0)+IF(AND(AS64=AS71,P64&gt;P71),1,0)+AS64</f>
        <v>#VALUE!</v>
      </c>
      <c r="AX64" s="1" t="e">
        <f t="shared" si="16"/>
        <v>#VALUE!</v>
      </c>
      <c r="AY64" s="1" t="e">
        <f>IF(OR(R64=1,T64=1),0,IF(RANK(AX64,AX10:AX71,0)=1,10,IF(RANK(AX64,AX10:AX71,0)=2,5,IF(RANK(AX64,AX10:AX71,0)=3,4,IF(RANK(AX64,AX10:AX71,0)=4,3,IF(RANK(AX64,AX10:AX71,0)=5,2,0))))))</f>
        <v>#VALUE!</v>
      </c>
      <c r="AZ64" s="100" t="e">
        <f>IF(AW52=13,AR52,0)+IF(AW53=13,AR53,0)+IF(AW54=13,AR54,0)+IF(AW55=13,AR55,0)+IF(AW56=13,AR56,0)+IF(AW57=13,AR57,0)+IF(AW58=13,AR58,0)+IF(AW59=13,AR59,0)+IF(AW60=13,AR60,0)+IF(AW61=13,AR61,0)+IF(AW62=13,AR62,0)+IF(AW63=13,AR63,0)+IF(AW64=13,AR64,0)+IF(AW65=13,AR65,0)+IF(AW66=13,AR66,0)+IF(AW67=13,AR67,0)+IF(AW68=13,AR68,0)+IF(AW69=13,AR69,0)+IF(AW70=13,AR70,0)+IF(AW71=13,AR71,0)</f>
        <v>#VALUE!</v>
      </c>
      <c r="BA64" s="98" t="e">
        <f>IF(AW52=13,AS52,0)+IF(AW53=13,AS53,0)+IF(AW54=13,AS54,0)+IF(AW55=13,AS55,0)+IF(AW56=13,AS56,0)+IF(AW57=13,AS57,0)+IF(AW58=13,AS58,0)+IF(AW59=13,AS59,0)+IF(AW60=13,AS60,0)+IF(AW61=13,AS61,0)+IF(AW62=13,AS62,0)+IF(AW63=13,AS63,0)+IF(AW64=13,AS64,0)+IF(AW65=13,AS65,0)+IF(AW66=13,AS66,0)+IF(AW67=13,AS67,0)+IF(AW68=13,AS68,0)+IF(AW69=13,AS69,0)+IF(AW70=13,AS70,0)+IF(AW71=13,AS71,0)</f>
        <v>#VALUE!</v>
      </c>
      <c r="BB64" s="98" t="e">
        <f>IF(AW52=13,O52,IF(AW53=13,O53,IF(AW54=13,O54,IF(AW55=13,O55,IF(AW56=13,O56,IF(AW57=13,O57,IF(AW58=13,O58,BC64)))))))</f>
        <v>#VALUE!</v>
      </c>
      <c r="BC64" s="98" t="e">
        <f>IF(AW59=13,O59,IF(AW60=13,O60,IF(AW61=13,O61,IF(AW62=13,O62,IF(AW63=13,O63,IF(AW64=13,O64,IF(AW65=13,O65,BD64)))))))</f>
        <v>#VALUE!</v>
      </c>
      <c r="BD64" s="98" t="e">
        <f>IF(AW66=13,O66,IF(AW67=13,O67,IF(AW68=13,O68,IF(AW69=13,O69,IF(AW70=13,O70,IF(AW71=13,O71,""))))))</f>
        <v>#VALUE!</v>
      </c>
      <c r="BE64" s="98" t="e">
        <f>IF(AW52=13,P52,0)+IF(AW53=13,P53,0)+IF(AW54=13,P54,0)+IF(AW55=13,P55,0)+IF(AW56=13,P56,0)+IF(AW57=13,P57,0)+IF(AW58=13,P58,0)+IF(AW59=13,P59,0)+IF(AW60=13,P60,0)+IF(AW61=13,P61,0)+IF(AW62=13,P62,0)+IF(AW63=13,P63,0)+IF(AW64=13,P64,0)+IF(AW65=13,P65,0)+IF(AW66=13,P66,0)+IF(AW67=13,P67,0)+IF(AW68=13,P68,0)+IF(AW69=13,P69,0)+IF(AW70=13,P70,0)+IF(AW71=13,P71,0)</f>
        <v>#VALUE!</v>
      </c>
      <c r="BF64" s="98" t="e">
        <f>IF(AW52=13,R52,0)+IF(AW53=13,R53,0)+IF(AW54=13,R54,0)+IF(AW55=13,R55,0)+IF(AW56=13,R56,0)+IF(AW57=13,R57,0)+IF(AW58=13,R58,0)+IF(AW59=13,R59,0)+IF(AW60=13,R60,0)+IF(AW61=13,R61,0)+IF(AW62=13,R62,0)+IF(AW63=13,R63,0)+IF(AW64=13,R64,0)+IF(AW65=13,R65,0)+IF(AW66=13,R66,0)+IF(AW67=13,R67,0)+IF(AW68=13,R68,0)+IF(AW69=13,R69,0)+IF(AW70=13,R70,0)+IF(AW71=13,R71,0)</f>
        <v>#VALUE!</v>
      </c>
      <c r="BG64" s="98" t="e">
        <f>IF(AW52=13,T52,0)+IF(AW53=13,T53,0)+IF(AW54=13,T54,0)+IF(AW55=13,T55,0)+IF(AW56=13,T56,0)+IF(AW57=13,T57,0)+IF(AW58=13,T58,0)+IF(AW59=13,T59,0)+IF(AW60=13,T60,0)+IF(AW61=13,T61,0)+IF(AW62=13,T62,0)+IF(AW63=13,T63,0)+IF(AW64=13,T64,0)+IF(AW65=13,T65,0)+IF(AW66=13,T66,0)+IF(AW67=13,T67,0)+IF(AW68=13,T68,0)+IF(AW69=13,T69,0)+IF(AW70=13,T70,0)+IF(AW71=13,T71,0)</f>
        <v>#VALUE!</v>
      </c>
      <c r="BH64" s="98" t="e">
        <f>IF(AW52=13,W52,0)+IF(AW53=13,W53,0)+IF(AW54=13,W54,0)+IF(AW55=13,W55,0)+IF(AW56=13,W56,0)+IF(AW57=13,W57,0)+IF(AW58=13,W58,0)+IF(AW59=13,W59,0)+IF(AW60=13,W60,0)+IF(AW61=13,W61,0)+IF(AW62=13,W62,0)+IF(AW63=13,W63,0)+IF(AW64=13,W64,0)+IF(AW65=13,W65,0)+IF(AW66=13,W66,0)+IF(AW67=13,W67,0)+IF(AW68=13,W68,0)+IF(AW69=13,W69,0)+IF(AW70=13,W70,0)+IF(AW71=13,W71,0)</f>
        <v>#VALUE!</v>
      </c>
      <c r="BI64" s="98" t="e">
        <f>IF(AW52=13,Z52,0)+IF(AW53=13,Z53,0)+IF(AW54=13,Z54,0)+IF(AW55=13,Z55,0)+IF(AW56=13,Z56,0)+IF(AW57=13,Z57,0)+IF(AW58=13,Z58,0)+IF(AW59=13,Z59,0)+IF(AW60=13,Z60,0)+IF(AW61=13,Z61,0)+IF(AW62=13,Z62,0)+IF(AW63=13,Z63,0)+IF(AW64=13,Z64,0)+IF(AW65=13,Z65,0)+IF(AW66=13,Z66,0)+IF(AW67=13,Z67,0)+IF(AW68=13,Z68,0)+IF(AW69=13,Z69,0)+IF(AW70=13,Z70,0)+IF(AW71=13,Z71,0)</f>
        <v>#VALUE!</v>
      </c>
      <c r="BJ64" s="98" t="e">
        <f>IF(AW52=13,AD52,0)+IF(AW53=13,AD53,0)+IF(AW54=13,AD54,0)+IF(AW55=13,AD55,0)+IF(AW56=13,AD56,0)+IF(AW57=13,AD57,0)+IF(AW58=13,AD58,0)+IF(AW59=13,AD59,0)+IF(AW60=13,AD60,0)+IF(AW61=13,AD61,0)+IF(AW62=13,AD62,0)+IF(AW63=13,AD63,0)+IF(AW64=13,AD64,0)+IF(AW65=13,AD65,0)+IF(AW66=13,AD66,0)+IF(AW67=13,AD67,0)+IF(AW68=13,AD68,0)+IF(AW69=13,AD69,0)+IF(AW70=13,AD70,0)+IF(AW71=13,AD71,0)</f>
        <v>#VALUE!</v>
      </c>
      <c r="BK64" s="98" t="e">
        <f>IF(AW52=13,AI52,0)+IF(AW53=13,AI53,0)+IF(AW54=13,AI54,0)+IF(AW55=13,AI55,0)+IF(AW56=13,AI56,0)+IF(AW57=13,AI57,0)+IF(AW58=13,AI58,0)+IF(AW59=13,AI59,0)+IF(AW60=13,AI60,0)+IF(AW61=13,AI61,0)+IF(AW62=13,AI62,0)+IF(AW63=13,AI63,0)+IF(AW64=13,AI64,0)+IF(AW65=13,AI65,0)+IF(AW66=13,AI66,0)+IF(AW67=13,AI67,0)+IF(AW68=13,AI68,0)+IF(AW69=13,AI69,0)+IF(AW70=13,AI70,0)+IF(AW71=13,AI71,0)</f>
        <v>#VALUE!</v>
      </c>
      <c r="BL64" s="99" t="e">
        <f>IF(AW52=13,AN52,0)+IF(AW53=13,AN53,0)+IF(AW54=13,AN54,0)+IF(AW55=13,AN55,0)+IF(AW56=13,AN56,0)+IF(AW57=13,AN57,0)+IF(AW58=13,AN58,0)+IF(AW59=13,AN59,0)+IF(AW60=13,AN60,0)+IF(AW61=13,AN61,0)+IF(AW62=13,AN62,0)+IF(AW63=13,AN63,0)+IF(AW64=13,AN64,0)+IF(AW65=13,AN65,0)+IF(AW66=13,AN66,0)+IF(AW67=13,AN67,0)+IF(AW68=13,AN68,0)+IF(AW69=13,AN69,0)+IF(AW70=13,AN70,0)+IF(AW71=13,AN71,0)</f>
        <v>#VALUE!</v>
      </c>
      <c r="BM64" s="98" t="str">
        <f>[2]DB!CX64</f>
        <v>Derby</v>
      </c>
      <c r="BN64" s="98">
        <f>IF(BM64=O10,P10,0)+IF(BM64=O11,P11,0)+IF(BM64=O12,P12,0)+IF(BM64=O13,P13,0)+IF(BM64=O14,P14,0)+IF(BM64=O15,P15,0)+IF(BM64=O16,P16,0)+IF(BM64=O17,P17,0)+IF(BM64=O18,P18,0)+IF(BM64=O19,P19,0)+IF(BM64=O20,P20,0)+IF(BM64=O21,P21,0)+IF(BM64=O22,P22,0)+IF(BM64=O23,P23,0)+IF(BM64=O24,P24,0)+IF(BM64=O25,P25,0)+IF(BM64=O26,P26,0)+IF(BM64=O27,P27,0)+IF(BM64=O28,P28,0)+IF(BM64=O29,P29,0)+IF(BM64=O31,P31,0)+IF(BM64=O32,P32,0)+IF(BM64=O33,P33,0)+IF(BM64=O34,P34,0)+IF(BM64=O35,P35,0)+IF(BM64=O36,P36,0)+IF(BM64=O37,P37,0)+IF(BM64=O38,P38,0)+IF(BM64=O39,P39,0)+IF(BM64=O40,P40,0)+BO64</f>
        <v>12</v>
      </c>
      <c r="BO64" s="98">
        <f>IF(BM64=O41,P41,0)+IF(BM64=O42,P42,0)+IF(BM64=O43,P43,0)+IF(BM64=O44,P44,0)+IF(BM64=O45,P45,0)+IF(BM64=O46,P46,0)+IF(BM64=O47,P47,0)+IF(BM64=O48,P48,0)+IF(BM64=O49,P49,0)+IF(BM64=O50,P50,0)+IF(BM64=O52,P52,0)+IF(BM64=O53,P53,0)+IF(BM64=O54,P54,0)+IF(BM64=O55,P55,0)+IF(BM64=O56,P56,0)+IF(BM64=O57,P57,0)+IF(BM64=O58,P58,0)+IF(BM64=O59,P59,0)+IF(BM64=O60,P60,0)+IF(BM64=O61,P61,0)+IF(BM64=O62,P62,0)+IF(BM64=O63,P63,0)+IF(BM64=O64,P64,0)+IF(BM64=O65,P65,0)+IF(BM64=O66,P66,0)+IF(BM64=O67,P67,0)+IF(BM64=O68,P68,0)+IF(BM64=O69,P69,0)+IF(BM64=O70,P70,0)+IF(BM64=O71,P71,0)</f>
        <v>0</v>
      </c>
      <c r="BP64" s="98">
        <f>[2]DB!DF64</f>
        <v>0</v>
      </c>
      <c r="BQ64" s="98">
        <f>IF(BM64=O10,R10,0)+IF(BM64=O11,R11,0)+IF(BM64=O12,R12,0)+IF(BM64=O13,R13,0)+IF(BM64=O14,R14,0)+IF(BM64=O15,R15,0)+IF(BM64=O16,R16,0)+IF(BM64=O17,R17,0)+IF(BM64=O18,R18,0)+IF(BM64=O19,R19,0)+IF(BM64=O20,R20,0)+IF(BM64=O21,R21,0)+IF(BM64=O22,R22,0)+IF(BM64=O23,R23,0)+IF(BM64=O24,R24,0)+IF(BM64=O25,R25,0)+IF(BM64=O26,R26,0)+IF(BM64=O27,R27,0)+IF(BM64=O28,R28,0)+IF(BM64=O29,R29,0)+IF(BM64=O31,R31,0)+IF(BM64=O32,R32,0)+IF(BM64=O33,R33,0)+IF(BM64=O34,R34,0)+IF(BM64=O35,R35,0)+IF(BM64=O36,R36,0)+IF(BM64=O37,R37,0)+IF(BM64=O38,R38,0)+IF(BM64=O39,R39,0)+IF(BM64=O40,R40,0)+BR64</f>
        <v>0</v>
      </c>
      <c r="BR64" s="98">
        <f>IF(BM64=O41,R41,0)+IF(BM64=O42,R42,0)+IF(BM64=O43,R43,0)+IF(BM64=O44,R44,0)+IF(BM64=O45,R45,0)+IF(BM64=O46,R46,0)+IF(BM64=O47,R47,0)+IF(BM64=O48,R48,0)+IF(BM64=O49,R49,0)+IF(BM64=O50,R50,0)+IF(BM64=O52,R52,0)+IF(BM64=O53,R53,0)+IF(BM64=O54,R54,0)+IF(BM64=O55,R55,0)+IF(BM64=O56,R56,0)+IF(BM64=O57,R57,0)+IF(BM64=O58,R58,0)+IF(BM64=O59,R59,0)+IF(BM64=O60,R60,0)+IF(BM64=O61,R61,0)+IF(BM64=O62,R62,0)+IF(BM64=O63,R63,0)+IF(BM64=O64,R64,0)+IF(BM64=O65,R65,0)+IF(BM64=O66,R66,0)+IF(BM64=O67,R67,0)+IF(BM64=O68,R68,0)+IF(BM64=O69,R69,0)+IF(BM64=O70,R70,0)+IF(BM64=O71,R71,0)</f>
        <v>0</v>
      </c>
      <c r="BS64" s="98">
        <v>0</v>
      </c>
      <c r="BT64" s="98">
        <f>IF(BM64=O10,T10,0)+IF(BM64=O11,T11,0)+IF(BM64=O12,T12,0)+IF(BM64=O13,T13,0)+IF(BM64=O14,T14,0)+IF(BM64=O15,T15,0)+IF(BM64=O16,T16,0)+IF(BM64=O17,T17,0)+IF(BM64=O18,T18,0)+IF(BM64=O19,T19,0)+IF(BM64=O20,T20,0)+IF(BM64=O21,T21,0)+IF(BM64=O22,T22,0)+IF(BM64=O23,T23,0)+IF(BM64=O24,T24,0)+IF(BM64=O25,T25,0)+IF(BM64=O26,T26,0)+IF(BM64=O27,T27,0)+IF(BM64=O28,T28,0)+IF(BM64=O29,T29,0)+IF(BM64=O31,T31,0)+IF(BM64=O32,T32,0)+IF(BM64=O33,T33,0)+IF(BM64=O34,T34,0)+IF(BM64=O35,T35,0)+IF(BM64=O36,T36,0)+IF(BM64=O37,T37,0)+IF(BM64=O38,T38,0)+IF(BM64=O39,T39,0)+IF(BM64=O40,T40,0)+BU64</f>
        <v>0</v>
      </c>
      <c r="BU64" s="98">
        <f>IF(BM64=O41,T41,0)+IF(BM64=O42,T42,0)+IF(BM64=O43,T43,0)+IF(BM64=O44,T44,0)+IF(BM64=O45,T45,0)+IF(BM64=O46,T46,0)+IF(BM64=O47,T47,0)+IF(BM64=O48,T48,0)+IF(BM64=O49,T49,0)+IF(BM64=O50,T50,0)+IF(BM64=O52,T52,0)+IF(BM64=O53,T53,0)+IF(BM64=O54,T54,0)+IF(BM64=O55,T55,0)+IF(BM64=O56,T56,0)+IF(BM64=O57,T57,0)+IF(BM64=O58,T58,0)+IF(BM64=O59,T59,0)+IF(BM64=O60,T60,0)+IF(BM64=O61,T61,0)+IF(BM64=O62,T62,0)+IF(BM64=O63,T63,0)+IF(BM64=O64,T64,0)+IF(BM64=O65,T65,0)+IF(BM64=O66,T66,0)+IF(BM64=O67,T67,0)+IF(BM64=O68,T68,0)+IF(BM64=O69,T69,0)+IF(BM64=O70,T70,0)+IF(BM64=O71,T71,0)</f>
        <v>0</v>
      </c>
      <c r="BV64" s="98">
        <f>[2]DB!DJ64</f>
        <v>0</v>
      </c>
      <c r="BW64" s="98" t="e">
        <f>IF(AND(BQ64=0,BT64=0),IF(BM64=O10,AY10,0)+IF(BM64=O11,AY11,0)+IF(BM64=O12,AY12,0)+IF(BM64=O13,AY13,0)+IF(BM64=O14,AY14,0)+IF(BM64=O15,AY15,0)+IF(BM64=O16,AY16,0)+IF(BM64=O17,AY17,0)+IF(BM64=O18,AY18,0)+IF(BM64=O19,AY19,0)+IF(BM64=O20,AY20,0)+IF(BM64=O21,AY21,0)+IF(BM64=O22,AY22,0)+IF(BM64=O23,AY23,0)+IF(BM64=O24,AY24,0)+IF(BM64=O25,AY25,0)+IF(BM64=O26,AY26,0)+IF(BM64=O27,AY27,0)+IF(BM64=O28,AY28,0)+IF(BM64=O29,AY29,0)+IF(BM64=O31,AY31,0)+IF(BM64=O32,AY32,0)+IF(BM64=O33,AY33,0)+IF(BM64=O34,AY34,0)+IF(BM64=O35,AY35,0)+IF(BM64=O36,AY36,0)+IF(BM64=O37,AY37,0)+IF(BM64=O38,AY38,0)+IF(BM64=O39,AY39,0)+IF(BM64=O40,AY40,0)+BX64,0)</f>
        <v>#VALUE!</v>
      </c>
      <c r="BX64" s="98">
        <f>IF(BM64=O41,AY41,0)+IF(BM64=O42,AY42,0)+IF(BM64=O43,AY43,0)+IF(BM64=O44,AY44,0)+IF(BM64=O45,AY45,0)+IF(BM64=O46,AY46,0)+IF(BM64=O47,AY47,0)+IF(BM64=O48,AY48,0)+IF(BM64=O49,AY49,0)+IF(BM64=O50,AY50,0)+IF(BM64=O52,AY52,0)+IF(BM64=O53,AY53,0)+IF(BM64=O54,AY54,0)+IF(BM64=O55,AY55,0)+IF(BM64=O56,AY56,0)+IF(BM64=O57,AY57,0)+IF(BM64=O58,AY58,0)+IF(BM64=O59,AY59,0)+IF(BM64=O60,AY60,0)+IF(BM64=O61,AY61,0)+IF(BM64=O62,AY62,0)+IF(BM64=O63,AY63,0)+IF(BM64=O64,AY64,0)+IF(BM64=O65,AY65,0)+IF(BM64=O66,AY66,0)+IF(BM64=O67,AY67,0)+IF(BM64=O68,AY68,0)+IF(BM64=O69,AY69,0)+IF(BM64=O70,AY70,0)+IF(BM64=O71,AY71,0)</f>
        <v>0</v>
      </c>
      <c r="BY64" s="98">
        <f>[2]DB!DL64</f>
        <v>0</v>
      </c>
      <c r="BZ64" s="98" t="e">
        <f t="shared" si="25"/>
        <v>#VALUE!</v>
      </c>
      <c r="CA64" s="98">
        <f>[2]DB!DN64</f>
        <v>0</v>
      </c>
      <c r="CB64" s="98" t="e">
        <f t="shared" si="26"/>
        <v>#VALUE!</v>
      </c>
      <c r="CC64" s="98">
        <f>[2]DB!DP64</f>
        <v>0</v>
      </c>
      <c r="CD64" s="98" t="e">
        <f t="shared" si="27"/>
        <v>#VALUE!</v>
      </c>
      <c r="CE64" s="98">
        <f>[2]DB!DR64</f>
        <v>0</v>
      </c>
      <c r="CF64" s="98" t="e">
        <f t="shared" si="28"/>
        <v>#VALUE!</v>
      </c>
      <c r="CG64" s="98">
        <f>[2]DB!DT64</f>
        <v>0</v>
      </c>
      <c r="CH64" s="98" t="e">
        <f t="shared" si="29"/>
        <v>#VALUE!</v>
      </c>
      <c r="CI64" s="98">
        <f>[2]DB!DV64</f>
        <v>0</v>
      </c>
      <c r="CJ64" s="98" t="e">
        <f t="shared" si="17"/>
        <v>#VALUE!</v>
      </c>
      <c r="CK64" s="98" t="e">
        <f t="shared" si="18"/>
        <v>#VALUE!</v>
      </c>
      <c r="CL64" s="98" t="e">
        <f>RANK(CJ64,CJ10:CJ69,0)</f>
        <v>#VALUE!</v>
      </c>
      <c r="CM64" s="98" t="e">
        <f>IF(AND(CL64=CL10,CK64&lt;CK10),1,0)+IF(AND(CL64=CL11,CK64&lt;CK11),1,0)+IF(AND(CL64=CL12,CK64&lt;CK12),1,0)+IF(AND(CL64=CL13,CK64&lt;CK13),1,0)+IF(AND(CL64=CL14,CK64&lt;CK14),1,0)+IF(AND(CL64=CL15,CK64&lt;CK15),1,0)+IF(AND(CL64=CL16,CK64&lt;CK16),1,0)+IF(AND(CL64=CL17,CK64&lt;CK17),1,0)+IF(AND(CL64=CL18,CK64&lt;CK18),1,0)+IF(AND(CL64=CL19,CK64&lt;CK19),1,0)+IF(AND(CL64=CL20,CK64&lt;CK20),1,0)+IF(AND(CL64=CL21,CK64&lt;CK21),1,0)+IF(AND(CL64=CL22,CK64&lt;CK22),1,0)+IF(AND(CL64=CL23,CK64&lt;CK23),1,0)+IF(AND(CL64=CL24,CK64&lt;CK24),1,0)+IF(AND(CL64=CL25,CK64&lt;CK25),1,0)+IF(AND(CL64=CL26,CK64&lt;CK26),1,0)+IF(AND(CL64=CL27,CK64&lt;CK27),1,0)+IF(AND(CL64=CL28,CK64&lt;CK28),1,0)+IF(AND(CL64=CL29,CK64&lt;CK29),1,0)+CN64+CO64</f>
        <v>#VALUE!</v>
      </c>
      <c r="CN64" s="98" t="e">
        <f>IF(AND(CL64=CL30,CK64&lt;CK30),1,0)+IF(AND(CL64=CL31,CK64&lt;CK31),1,0)+IF(AND(CL64=CL32,CK64&lt;CK32),1,0)+IF(AND(CL64=CL33,CK64&lt;CK33),1,0)+IF(AND(CL64=CL34,CK64&lt;CK34),1,0)+IF(AND(CL64=CL35,CK64&lt;CK35),1,0)+IF(AND(CL64=CL36,CK64&lt;CK36),1,0)+IF(AND(CL64=CL37,CK64&lt;CK37),1,0)+IF(AND(CL64=CL38,CK64&lt;CK38),1,0)+IF(AND(CL64=CL39,CK64&lt;CK39),1,0)+IF(AND(CL64=CL40,CK64&lt;CK40),1,0)+IF(AND(CL64=CL41,CK64&lt;CK41),1,0)+IF(AND(CL64=CL42,CK64&lt;CK42),1,0)+IF(AND(CL64=CL43,CK64&lt;CK43),1,0)+IF(AND(CL64=CL44,CK64&lt;CK44),1,0)+IF(AND(CL64=CL45,CK64&lt;CK45),1,0)+IF(AND(CL64=CL46,CK64&lt;CK46),1,0)+IF(AND(CL64=CL47,CK64&lt;CK47),1,0)+IF(AND(CL64=CL48,CK64&lt;CK48),1,0)+IF(AND(CL64=CL49,CK64&lt;CK49),1,0)</f>
        <v>#VALUE!</v>
      </c>
      <c r="CO64" s="98" t="e">
        <f>IF(AND(CL64=CL50,CK64&lt;CK50),1,0)+IF(AND(CL64=CL51,CK64&lt;CK51),1,0)+IF(AND(CL64=CL52,CK64&lt;CK52),1,0)+IF(AND(CL64=CL53,CK64&lt;CK53),1,0)+IF(AND(CL64=CL54,CK64&lt;CK54),1,0)+IF(AND(CL64=CL55,CK64&lt;CK55),1,0)+IF(AND(CL64=CL56,CK64&lt;CK56),1,0)+IF(AND(CL64=CL57,CK64&lt;CK57),1,0)+IF(AND(CL64=CL58,CK64&lt;CK58),1,0)+IF(AND(CL64=CL59,CK64&lt;CK59),1,0)+IF(AND(CL64=CL60,CK64&lt;CK60),1,0)+IF(AND(CL64=CL61,CK64&lt;CK61),1,0)+IF(AND(CL64=CL62,CK64&lt;CK62),1,0)+IF(AND(CL64=CL63,CK64&lt;CK63),1,0)+IF(AND(CL64=CL64,CK64&lt;CK64),1,0)+IF(AND(CL64=CL65,CK64&lt;CK65),1,0)+IF(AND(CL64=CL66,CK64&lt;CK66),1,0)+IF(AND(CL64=CL67,CK64&lt;CK67),1,0)+IF(AND(CL64=CL68,CK64&lt;CK68),1,0)+IF(AND(CL64=CL69,CK64&lt;CK69),1,0)</f>
        <v>#VALUE!</v>
      </c>
      <c r="CP64" s="98">
        <f>[2]DB!CV64</f>
        <v>54</v>
      </c>
      <c r="CQ64" s="98" t="e">
        <f t="shared" si="30"/>
        <v>#VALUE!</v>
      </c>
      <c r="CR64" s="98" t="e">
        <f t="shared" si="19"/>
        <v>#VALUE!</v>
      </c>
      <c r="CS64" s="98" t="e">
        <f>IF(AND(CQ64=CQ10,BN64&gt;BN10),1,0)+IF(AND(CQ64=CQ11,BN64&gt;BN11),1,0)+IF(AND(CQ64=CQ12,BN64&gt;BN12),1,0)+IF(AND(CQ64=CQ13,BN64&gt;BN13),1,0)+IF(AND(CQ64=CQ14,BN64&gt;BN14),1,0)+IF(AND(CQ64=CQ15,BN64&gt;BN15),1,0)+IF(AND(CQ64=CQ16,BN64&gt;BN16),1,0)+IF(AND(CQ64=CQ17,BN64&gt;BN17),1,0)+IF(AND(CQ64=CQ18,BN64&gt;BN18),1,0)+IF(AND(CQ64=CQ19,BN64&gt;BN19),1,0)+IF(AND(CQ64=CQ20,BN64&gt;BN20),1,0)+IF(AND(CQ64=CQ21,BN64&gt;BN21),1,0)+IF(AND(CQ64=CQ22,BN64&gt;BN22),1,0)+IF(AND(CQ64=CQ23,BN64&gt;BN23),1,0)+IF(AND(CQ64=CQ24,BN64&gt;BN24),1,0)+IF(AND(CQ64=CQ25,BN64&gt;BN25),1,0)+IF(AND(CQ64=CQ26,BN64&gt;BN26),1,0)+IF(AND(CQ64=CQ27,BN64&gt;BN27),1,0)+IF(AND(CQ64=CQ28,BN64&gt;BN28),1,0)+IF(AND(CQ64=CQ29,BN64&gt;BN29),1,0)+CT64+CU64</f>
        <v>#VALUE!</v>
      </c>
      <c r="CT64" s="98" t="e">
        <f>IF(AND(CQ64=CQ30,BN64&gt;BN30),1,0)+IF(AND(CQ64=CQ31,BN64&gt;BN31),1,0)+IF(AND(CQ64=CQ32,BN64&gt;BN32),1,0)+IF(AND(CQ64=CQ33,BN64&gt;BN33),1,0)+IF(AND(CQ64=CQ34,BN64&gt;BN34),1,0)+IF(AND(CQ64=CQ35,BN64&gt;BN35),1,0)+IF(AND(CQ64=CQ36,BN64&gt;BN36),1,0)+IF(AND(CQ64=CQ37,BN64&gt;BN37),1,0)+IF(AND(CQ64=CQ38,BN64&gt;BN38),1,0)+IF(AND(CQ64=CQ39,BN64&gt;BN39),1,0)+IF(AND(CQ64=CQ40,BN64&gt;BN40),1,0)+IF(AND(CQ64=CQ41,BN64&gt;BN41),1,0)+IF(AND(CQ64=CQ42,BN64&gt;BN42),1,0)+IF(AND(CQ64=CQ43,BN64&gt;BN43),1,0)+IF(AND(CQ64=CQ44,BN64&gt;BN44),1,0)+IF(AND(CQ64=CQ45,BN64&gt;BN45),1,0)+IF(AND(CQ64=CQ46,BN64&gt;BN46),1,0)+IF(AND(CQ64=CQ47,BN64&gt;BN47),1,0)+IF(AND(CQ64=CQ48,BN64&gt;BN48),1,0)+IF(AND(CQ64=CQ49,BN64&gt;BN49),1,0)</f>
        <v>#VALUE!</v>
      </c>
      <c r="CU64" s="99" t="e">
        <f>IF(AND(CQ64=CQ50,BN64&gt;BN50),1,0)+IF(AND(CQ64=CQ51,BN64&gt;BN51),1,0)+IF(AND(CQ64=CQ52,BN64&gt;BN52),1,0)+IF(AND(CQ64=CQ53,BN64&gt;BN53),1,0)+IF(AND(CQ64=CQ54,BN64&gt;BN54),1,0)+IF(AND(CQ64=CQ55,BN64&gt;BN55),1,0)+IF(AND(CQ64=CQ56,BN64&gt;BN56),1,0)+IF(AND(CQ64=CQ57,BN64&gt;BN57),1,0)+IF(AND(CQ64=CQ58,BN64&gt;BN58),1,0)+IF(AND(CQ64=CQ59,BN64&gt;BN59),1,0)+IF(AND(CQ64=CQ60,BN64&gt;BN60),1,0)+IF(AND(CQ64=CQ61,BN64&gt;BN61),1,0)+IF(AND(CQ64=CQ62,BN64&gt;BN62),1,0)+IF(AND(CQ64=CQ63,BN64&gt;BN63),1,0)+IF(AND(CQ64=CQ64,BN64&gt;BN64),1,0)+IF(AND(CQ64=CQ65,BN64&gt;BN65),1,0)+IF(AND(CQ64=CQ66,BN64&gt;BN66),1,0)+IF(AND(CQ64=CQ67,BN64&gt;BN67),1,0)+IF(AND(CQ64=CQ68,BN64&gt;BN68),1,0)+IF(AND(CQ64=CQ69,BN64&gt;BN69),1,0)</f>
        <v>#VALUE!</v>
      </c>
      <c r="CV64" s="100" t="e">
        <f>IF(CR10=55,CQ10,0)+IF(CR11=55,CQ11,0)+IF(CR12=55,CQ12,0)+IF(CR13=55,CQ13,0)+IF(CR14=55,CQ14,0)+IF(CR15=55,CQ15,0)+IF(CR16=55,CQ16,0)+IF(CR17=55,CQ17,0)+IF(CR18=55,CQ18,0)+IF(CR19=55,CQ19,0)+IF(CR20=55,CQ20,0)+IF(CR21=55,CQ21,0)+IF(CR22=55,CQ22,0)+IF(CR23=55,CQ23,0)+IF(CR24=55,CQ24,0)+IF(CR25=55,CQ25,0)+IF(CR26=55,CQ26,0)+IF(CR27=55,CQ27,0)+IF(CR28=55,CQ28,0)+IF(CR29=55,CQ29,0)+IF(CR30=55,CQ30,0)+IF(CR31=55,CQ31,0)+IF(CR32=55,CQ32,0)+IF(CR33=55,CQ33,0)+IF(CR34=55,CQ34,0)+IF(CR35=55,CQ35,0)+IF(CR36=55,CQ36,0)+IF(CR37=55,CQ37,0)+IF(CR38=55,CQ38,0)+IF(CR39=55,CQ39,0)+CW64</f>
        <v>#VALUE!</v>
      </c>
      <c r="CW64" s="98" t="e">
        <f>IF(CR40=55,CQ40,0)+IF(CR41=55,CQ41,0)+IF(CR42=55,CQ42,0)+IF(CR43=55,CQ43,0)+IF(CR44=55,CQ44,0)+IF(CR45=55,CQ45,0)+IF(CR46=55,CQ46,0)+IF(CR47=55,CQ47,0)+IF(CR48=55,CQ48,0)+IF(CR49=55,CQ49,0)+IF(CR50=55,CQ50,0)+IF(CR51=55,CQ51,0)+IF(CR52=55,CQ52,0)+IF(CR53=55,CQ53,0)+IF(CR54=55,CQ54,0)+IF(CR55=55,CQ55,0)+IF(CR56=55,CQ56,0)+IF(CR57=55,CQ57,0)+IF(CR58=55,CQ58,0)+IF(CR59=55,CQ59,0)+IF(CR60=55,CQ60,0)+IF(CR61=55,CQ61,0)+IF(CR62=55,CQ62,0)+IF(CR63=55,CQ63,0)+IF(CR64=55,CQ64,0)+IF(CR65=55,CQ65,0)+IF(CR66=55,CQ66,0)+IF(CR67=55,CQ67,0)+IF(CR68=55,CQ68,0)+IF(CR69=55,CQ69,0)</f>
        <v>#VALUE!</v>
      </c>
      <c r="CX64" s="98" t="e">
        <f>IF(CR10=55,BM10,IF(CR11=55,BM11,IF(CR12=55,BM12,IF(CR13=55,BM13,IF(CR14=55,BM14,IF(CR15=55,BM15,IF(CR16=55,BM16,IF(CR17=55,BM17,CY64))))))))</f>
        <v>#VALUE!</v>
      </c>
      <c r="CY64" s="98" t="e">
        <f>IF(CR18=55,BM18,IF(CR19=55,BM19,IF(CR20=55,BM20,IF(CR21=55,BM21,IF(CR22=55,BM22,IF(CR23=55,BM23,IF(CR24=55,BM24,IF(CR25=55,BM25,CZ64))))))))</f>
        <v>#VALUE!</v>
      </c>
      <c r="CZ64" s="98" t="e">
        <f>IF(CR26=55,BM26,IF(CR27=55,BM27,IF(CR28=55,BM28,IF(CR29=55,BM29,IF(CR30=55,BM30,IF(CR31=55,BM31,IF(CR32=55,BM32,IF(CR33=55,BM33,DA64))))))))</f>
        <v>#VALUE!</v>
      </c>
      <c r="DA64" s="98" t="e">
        <f>IF(CR34=55,BM34,IF(CR35=55,BM35,IF(CR36=55,BM36,IF(CR37=55,BM37,IF(CR38=55,BM38,IF(CR39=55,BM39,IF(CR40=55,BM40,IF(CR41=55,BM41,DB64))))))))</f>
        <v>#VALUE!</v>
      </c>
      <c r="DB64" s="98" t="e">
        <f>IF(CR42=55,BM42,IF(CR43=55,BM43,IF(CR44=55,BM44,IF(CR45=55,BM45,IF(CR46=55,BM46,IF(CR47=55,BM47,IF(CR48=55,BM48,IF(CR49=55,BM49,DC64))))))))</f>
        <v>#VALUE!</v>
      </c>
      <c r="DC64" s="98" t="e">
        <f>IF(CR50=55,BM50,IF(CR51=55,BM51,IF(CR52=55,BM52,IF(CR53=55,BM53,IF(CR54=55,BM54,IF(CR55=55,BM55,IF(CR56=55,BM56,IF(CR57=55,BM57,DD64))))))))</f>
        <v>#VALUE!</v>
      </c>
      <c r="DD64" s="98" t="e">
        <f>IF(CR58=55,BM58,IF(CR59=55,BM59,IF(CR60=55,BM60,IF(CR61=55,BM61,IF(CR62=55,BM62,IF(CR63=55,BM63,IF(CR64=55,BM64,IF(CR65=55,BM65,DE64))))))))</f>
        <v>#VALUE!</v>
      </c>
      <c r="DE64" s="98" t="e">
        <f>IF(CR66=55,BM66,IF(CR67=55,BM67,IF(CR68=55,BM68,BM69)))</f>
        <v>#VALUE!</v>
      </c>
      <c r="DF64" s="98" t="e">
        <f>IF(CR10=55,BQ10,0)+IF(CR11=55,BQ11,0)+IF(CR12=55,BQ12,0)+IF(CR13=55,BQ13,0)+IF(CR14=55,BQ14,0)+IF(CR15=55,BQ15,0)+IF(CR16=55,BQ16,0)+IF(CR17=55,BQ17,0)+IF(CR18=55,BQ18,0)+IF(CR19=55,BQ19,0)+IF(CR20=55,BQ20,0)+IF(CR21=55,BQ21,0)+IF(CR22=55,BQ22,0)+IF(CR23=55,BQ23,0)+IF(CR24=55,BQ24,0)+IF(CR25=55,BQ25,0)+IF(CR26=55,BQ26,0)+IF(CR27=55,BQ27,0)+IF(CR28=55,BQ28,0)+IF(CR29=55,BQ29,0)+IF(CR30=55,BQ30,0)+IF(CR31=55,BQ31,0)+IF(CR32=55,BQ32,0)+IF(CR33=55,BQ33,0)+IF(CR34=55,BQ34,0)+IF(CR35=55,BQ35,0)+IF(CR36=55,BQ36,0)+IF(CR37=55,BQ37,0)+IF(CR38=55,BQ38,0)+IF(CR39=55,BQ39,0)+DG64</f>
        <v>#VALUE!</v>
      </c>
      <c r="DG64" s="98" t="e">
        <f>IF(CR40=55,BQ40,0)+IF(CR41=55,BQ41,0)+IF(CR42=55,BQ42,0)+IF(CR43=55,BQ43,0)+IF(CR44=55,BQ44,0)+IF(CR45=55,BQ45,0)+IF(CR46=55,BQ46,0)+IF(CR47=55,BQ47,0)+IF(CR48=55,BQ48,0)+IF(CR49=55,BQ49,0)+IF(CR50=55,BQ50,0)+IF(CR51=55,BQ51,0)+IF(CR52=55,BQ52,0)+IF(CR53=55,BQ53,0)+IF(CR54=55,BQ54,0)+IF(CR55=55,BQ55,0)+IF(CR56=55,BQ56,0)+IF(CR57=55,BQ57,0)+IF(CR58=55,BQ58,0)+IF(CR59=55,BQ59,0)+IF(CR60=55,BQ60,0)+IF(CR61=55,BQ61,0)+IF(CR62=55,BQ62,0)+IF(CR63=55,BQ63,0)+IF(CR64=55,BQ64,0)+IF(CR65=55,BQ65,0)+IF(CR66=55,BQ66,0)+IF(CR67=55,BQ67,0)+IF(CR68=55,BQ68,0)+IF(CR69=55,BQ69,0)</f>
        <v>#VALUE!</v>
      </c>
      <c r="DH64" s="98" t="e">
        <f>IF(CR10=55,BT10,0)+IF(CR11=55,BT11,0)+IF(CR12=55,BT12,0)+IF(CR13=55,BT13,0)+IF(CR14=55,BT14,0)+IF(CR15=55,BT15,0)+IF(CR16=55,BT16,0)+IF(CR17=55,BT17,0)+IF(CR18=55,BT18,0)+IF(CR19=55,BT19,0)+IF(CR20=55,BT20,0)+IF(CR21=55,BT21,0)+IF(CR22=55,BT22,0)+IF(CR23=55,BT23,0)+IF(CR24=55,BT24,0)+IF(CR25=55,BT25,0)+IF(CR26=55,BT26,0)+IF(CR27=55,BT27,0)+IF(CR28=55,BT28,0)+IF(CR29=55,BT29,0)+IF(CR30=55,BT30,0)+IF(CR31=55,BT31,0)+IF(CR32=55,BT32,0)+IF(CR33=55,BT33,0)+IF(CR34=55,BT34,0)+IF(CR35=55,BT35,0)+IF(CR36=55,BT36,0)+IF(CR37=55,BT37,0)+IF(CR38=55,BT38,0)+IF(CR39=55,BT39,0)+DI64</f>
        <v>#VALUE!</v>
      </c>
      <c r="DI64" s="98" t="e">
        <f>IF(CR40=55,BT40,0)+IF(CR41=55,BT41,0)+IF(CR42=55,BT42,0)+IF(CR43=55,BT43,0)+IF(CR44=55,BT44,0)+IF(CR45=55,BT45,0)+IF(CR46=55,BT46,0)+IF(CR47=55,BT47,0)+IF(CR48=55,BT48,0)+IF(CR49=55,BT49,0)+IF(CR50=55,BT50,0)+IF(CR51=55,BT51,0)+IF(CR52=55,BT52,0)+IF(CR53=55,BT53,0)+IF(CR54=55,BT54,0)+IF(CR55=55,BT55,0)+IF(CR56=55,BT56,0)+IF(CR57=55,BT57,0)+IF(CR58=55,BT58,0)+IF(CR59=55,BT59,0)+IF(CR60=55,BT60,0)+IF(CR61=55,BT61,0)+IF(CR62=55,BT62,0)+IF(CR63=55,BT63,0)+IF(CR64=55,BT64,0)+IF(CR65=55,BT65,0)+IF(CR66=55,BT66,0)+IF(CR67=55,BT67,0)+IF(CR68=55,BT68,0)+IF(CR69=55,BT69,0)</f>
        <v>#VALUE!</v>
      </c>
      <c r="DJ64" s="98" t="e">
        <f>IF(CR10=55,BW10,0)+IF(CR11=55,BW11,0)+IF(CR12=55,BW12,0)+IF(CR13=55,BW13,0)+IF(CR14=55,BW14,0)+IF(CR15=55,BW15,0)+IF(CR16=55,BW16,0)+IF(CR17=55,BW17,0)+IF(CR18=55,BW18,0)+IF(CR19=55,BW19,0)+IF(CR20=55,BW20,0)+IF(CR21=55,BW21,0)+IF(CR22=55,BW22,0)+IF(CR23=55,BW23,0)+IF(CR24=55,BW24,0)+IF(CR25=55,BW25,0)+IF(CR26=55,BW26,0)+IF(CR27=55,BW27,0)+IF(CR28=55,BW28,0)+IF(CR29=55,BW29,0)+IF(CR30=55,BW30,0)+IF(CR31=55,BW31,0)+IF(CR32=55,BW32,0)+IF(CR33=55,BW33,0)+IF(CR34=55,BW34,0)+IF(CR35=55,BW35,0)+IF(CR36=55,BW36,0)+IF(CR37=55,BW37,0)+IF(CR38=55,BW38,0)+IF(CR39=55,BW39,0)+DK64</f>
        <v>#VALUE!</v>
      </c>
      <c r="DK64" s="98" t="e">
        <f>IF(CR40=55,BW40,0)+IF(CR41=55,BW41,0)+IF(CR42=55,BW42,0)+IF(CR43=55,BW43,0)+IF(CR44=55,BW44,0)+IF(CR45=55,BW45,0)+IF(CR46=55,BW46,0)+IF(CR47=55,BW47,0)+IF(CR48=55,BW48,0)+IF(CR49=55,BW49,0)+IF(CR50=55,BW50,0)+IF(CR51=55,BW51,0)+IF(CR52=55,BW52,0)+IF(CR53=55,BW53,0)+IF(CR54=55,BW54,0)+IF(CR55=55,BW55,0)+IF(CR56=55,BW56,0)+IF(CR57=55,BW57,0)+IF(CR58=55,BW58,0)+IF(CR59=55,BW59,0)+IF(CR60=55,BW60,0)+IF(CR61=55,BW61,0)+IF(CR62=55,BW62,0)+IF(CR63=55,BW63,0)+IF(CR64=55,BW64,0)+IF(CR65=55,BW65,0)+IF(CR66=55,BW66,0)+IF(CR67=55,BW67,0)+IF(CR68=55,BW68,0)+IF(CR69=55,BW69,0)</f>
        <v>#VALUE!</v>
      </c>
      <c r="DL64" s="98" t="e">
        <f>IF(CR10=55,BZ10,0)+IF(CR11=55,BZ11,0)+IF(CR12=55,BZ12,0)+IF(CR13=55,BZ13,0)+IF(CR14=55,BZ14,0)+IF(CR15=55,BZ15,0)+IF(CR16=55,BZ16,0)+IF(CR17=55,BZ17,0)+IF(CR18=55,BZ18,0)+IF(CR19=55,BZ19,0)+IF(CR20=55,BZ20,0)+IF(CR21=55,BZ21,0)+IF(CR22=55,BZ22,0)+IF(CR23=55,BZ23,0)+IF(CR24=55,BZ24,0)+IF(CR25=55,BZ25,0)+IF(CR26=55,BZ26,0)+IF(CR27=55,BZ27,0)+IF(CR28=55,BZ28,0)+IF(CR29=55,BZ29,0)+IF(CR30=55,BZ30,0)+IF(CR31=55,BZ31,0)+IF(CR32=55,BZ32,0)+IF(CR33=55,BZ33,0)+IF(CR34=55,BZ34,0)+IF(CR35=55,BZ35,0)+IF(CR36=55,BZ36,0)+IF(CR37=55,BZ37,0)+IF(CR38=55,BZ38,0)+IF(CR39=55,BZ39,0)+DM64</f>
        <v>#VALUE!</v>
      </c>
      <c r="DM64" s="98" t="e">
        <f>IF(CR40=55,BZ40,0)+IF(CR41=55,BZ41,0)+IF(CR42=55,BZ42,0)+IF(CR43=55,BZ43,0)+IF(CR44=55,BZ44,0)+IF(CR45=55,BZ45,0)+IF(CR46=55,BZ46,0)+IF(CR47=55,BZ47,0)+IF(CR48=55,BZ48,0)+IF(CR49=55,BZ49,0)+IF(CR50=55,BZ50,0)+IF(CR51=55,BZ51,0)+IF(CR52=55,BZ52,0)+IF(CR53=55,BZ53,0)+IF(CR54=55,BZ54,0)+IF(CR55=55,BZ55,0)+IF(CR56=55,BZ56,0)+IF(CR57=55,BZ57,0)+IF(CR58=55,BZ58,0)+IF(CR59=55,BZ59,0)+IF(CR60=55,BZ60,0)+IF(CR61=55,BZ61,0)+IF(CR62=55,BZ62,0)+IF(CR63=55,BZ63,0)+IF(CR64=55,BZ64,0)+IF(CR65=55,BZ65,0)+IF(CR66=55,BZ66,0)+IF(CR67=55,BZ67,0)+IF(CR68=55,BZ68,0)+IF(CR69=55,BZ69,0)</f>
        <v>#VALUE!</v>
      </c>
      <c r="DN64" s="98" t="e">
        <f>IF(CR10=55,CB10,0)+IF(CR11=55,CB11,0)+IF(CR12=55,CB12,0)+IF(CR13=55,CB13,0)+IF(CR14=55,CB14,0)+IF(CR15=55,CB15,0)+IF(CR16=55,CB16,0)+IF(CR17=55,CB17,0)+IF(CR18=55,CB18,0)+IF(CR19=55,CB19,0)+IF(CR20=55,CB20,0)+IF(CR21=55,CB21,0)+IF(CR22=55,CB22,0)+IF(CR23=55,CB23,0)+IF(CR24=55,CB24,0)+IF(CR25=55,CB25,0)+IF(CR26=55,CB26,0)+IF(CR27=55,CB27,0)+IF(CR28=55,CB28,0)+IF(CR29=55,CB29,0)+IF(CR30=55,CB30,0)+IF(CR31=55,CB31,0)+IF(CR32=55,CB32,0)+IF(CR33=55,CB33,0)+IF(CR34=55,CB34,0)+IF(CR35=55,CB35,0)+IF(CR36=55,CB36,0)+IF(CR37=55,CB37,0)+IF(CR38=55,CB38,0)+IF(CR39=55,CB39,0)+DO64</f>
        <v>#VALUE!</v>
      </c>
      <c r="DO64" s="98" t="e">
        <f>IF(CR40=55,CB40,0)+IF(CR41=55,CB41,0)+IF(CR42=55,CB42,0)+IF(CR43=55,CB43,0)+IF(CR44=55,CB44,0)+IF(CR45=55,CB45,0)+IF(CR46=55,CB46,0)+IF(CR47=55,CB47,0)+IF(CR48=55,CB48,0)+IF(CR49=55,CB49,0)+IF(CR50=55,CB50,0)+IF(CR51=55,CB51,0)+IF(CR52=55,CB52,0)+IF(CR53=55,CB53,0)+IF(CR54=55,CB54,0)+IF(CR55=55,CB55,0)+IF(CR56=55,CB56,0)+IF(CR57=55,CB57,0)+IF(CR58=55,CB58,0)+IF(CR59=55,CB59,0)+IF(CR60=55,CB60,0)+IF(CR61=55,CB61,0)+IF(CR62=55,CB62,0)+IF(CR63=55,CB63,0)+IF(CR64=55,CB64,0)+IF(CR65=55,CB65,0)+IF(CR66=55,CB66,0)+IF(CR67=55,CB67,0)+IF(CR68=55,CB68,0)+IF(CR69=55,CB69,0)</f>
        <v>#VALUE!</v>
      </c>
      <c r="DP64" s="98" t="e">
        <f>IF(CR10=55,CD10,0)+IF(CR11=55,CD11,0)+IF(CR12=55,CD12,0)+IF(CR13=55,CD13,0)+IF(CR14=55,CD14,0)+IF(CR15=55,CD15,0)+IF(CR16=55,CD16,0)+IF(CR17=55,CD17,0)+IF(CR18=55,CD18,0)+IF(CR19=55,CD19,0)+IF(CR20=55,CD20,0)+IF(CR21=55,CD21,0)+IF(CR22=55,CD22,0)+IF(CR23=55,CD23,0)+IF(CR24=55,CD24,0)+IF(CR25=55,CD25,0)+IF(CR26=55,CD26,0)+IF(CR27=55,CD27,0)+IF(CR28=55,CD28,0)+IF(CR29=55,CD29,0)+IF(CR30=55,CD30,0)+IF(CR31=55,CD31,0)+IF(CR32=55,CD32,0)+IF(CR33=55,CD33,0)+IF(CR34=55,CD34,0)+IF(CR35=55,CD35,0)+IF(CR36=55,CD36,0)+IF(CR37=55,CD37,0)+IF(CR38=55,CD38,0)+IF(CR39=55,CD39,0)+DQ64</f>
        <v>#VALUE!</v>
      </c>
      <c r="DQ64" s="98" t="e">
        <f>IF(CR40=55,CD40,0)+IF(CR41=55,CD41,0)+IF(CR42=55,CD42,0)+IF(CR43=55,CD43,0)+IF(CR44=55,CD44,0)+IF(CR45=55,CD45,0)+IF(CR46=55,CD46,0)+IF(CR47=55,CD47,0)+IF(CR48=55,CD48,0)+IF(CR49=55,CD49,0)+IF(CR50=55,CD50,0)+IF(CR51=55,CD51,0)+IF(CR52=55,CD52,0)+IF(CR53=55,CD53,0)+IF(CR54=55,CD54,0)+IF(CR55=55,CD55,0)+IF(CR56=55,CD56,0)+IF(CR57=55,CD57,0)+IF(CR58=55,CD58,0)+IF(CR59=55,CD59,0)+IF(CR60=55,CD60,0)+IF(CR61=55,CD61,0)+IF(CR62=55,CD62,0)+IF(CR63=55,CD63,0)+IF(CR64=55,CD64,0)+IF(CR65=55,CD65,0)+IF(CR66=55,CD66,0)+IF(CR67=55,CD67,0)+IF(CR68=55,CD68,0)+IF(CR69=55,CD69,0)</f>
        <v>#VALUE!</v>
      </c>
      <c r="DR64" s="98" t="e">
        <f>IF(CR10=55,CF10,0)+IF(CR11=55,CF11,0)+IF(CR12=55,CF12,0)+IF(CR13=55,CF13,0)+IF(CR14=55,CF14,0)+IF(CR15=55,CF15,0)+IF(CR16=55,CF16,0)+IF(CR17=55,CF17,0)+IF(CR18=55,CF18,0)+IF(CR19=55,CF19,0)+IF(CR20=55,CF20,0)+IF(CR21=55,CF21,0)+IF(CR22=55,CF22,0)+IF(CR23=55,CF23,0)+IF(CR24=55,CF24,0)+IF(CR25=55,CF25,0)+IF(CR26=55,CF26,0)+IF(CR27=55,CF27,0)+IF(CR28=55,CF28,0)+IF(CR29=55,CF29,0)+IF(CR30=55,CF30,0)+IF(CR31=55,CF31,0)+IF(CR32=55,CF32,0)+IF(CR33=55,CF33,0)+IF(CR34=55,CF34,0)+IF(CR35=55,CF35,0)+IF(CR36=55,CF36,0)+IF(CR37=55,CF37,0)+IF(CR38=55,CF38,0)+IF(CR39=55,CF39,0)+DS64</f>
        <v>#VALUE!</v>
      </c>
      <c r="DS64" s="98" t="e">
        <f>IF(CR40=55,CF40,0)+IF(CR41=55,CF41,0)+IF(CR42=55,CF42,0)+IF(CR43=55,CF43,0)+IF(CR44=55,CF44,0)+IF(CR45=55,CF45,0)+IF(CR46=55,CF46,0)+IF(CR47=55,CF47,0)+IF(CR48=55,CF48,0)+IF(CR49=55,CF49,0)+IF(CR50=55,CF50,0)+IF(CR51=55,CF51,0)+IF(CR52=55,CF52,0)+IF(CR53=55,CF53,0)+IF(CR54=55,CF54,0)+IF(CR55=55,CF55,0)+IF(CR56=55,CF56,0)+IF(CR57=55,CF57,0)+IF(CR58=55,CF58,0)+IF(CR59=55,CF59,0)+IF(CR60=55,CF60,0)+IF(CR61=55,CF61,0)+IF(CR62=55,CF62,0)+IF(CR63=55,CF63,0)+IF(CR64=55,CF64,0)+IF(CR65=55,CF65,0)+IF(CR66=55,CF66,0)+IF(CR67=55,CF67,0)+IF(CR68=55,CF68,0)+IF(CR69=55,CF69,0)</f>
        <v>#VALUE!</v>
      </c>
      <c r="DT64" s="98" t="e">
        <f>IF(CR10=55,CH10,0)+IF(CR11=55,CH11,0)+IF(CR12=55,CH12,0)+IF(CR13=55,CH13,0)+IF(CR14=55,CH14,0)+IF(CR15=55,CH15,0)+IF(CR16=55,CH16,0)+IF(CR17=55,CH17,0)+IF(CR18=55,CH18,0)+IF(CR19=55,CH19,0)+IF(CR20=55,CH20,0)+IF(CR21=55,CH21,0)+IF(CR22=55,CH22,0)+IF(CR23=55,CH23,0)+IF(CR24=55,CH24,0)+IF(CR25=55,CH25,0)+IF(CR26=55,CH26,0)+IF(CR27=55,CH27,0)+IF(CR28=55,CH28,0)+IF(CR29=55,CH29,0)+IF(CR30=55,CH30,0)+IF(CR31=55,CH31,0)+IF(CR32=55,CH32,0)+IF(CR33=55,CH33,0)+IF(CR34=55,CH34,0)+IF(CR35=55,CH35,0)+IF(CR36=55,CH36,0)+IF(CR37=55,CH37,0)+IF(CR38=55,CH38,0)+IF(CR39=55,CH39,0)+DU64</f>
        <v>#VALUE!</v>
      </c>
      <c r="DU64" s="98" t="e">
        <f>IF(CR40=55,CH40,0)+IF(CR41=55,CH41,0)+IF(CR42=55,CH42,0)+IF(CR43=55,CH43,0)+IF(CR44=55,CH44,0)+IF(CR45=55,CH45,0)+IF(CR46=55,CH46,0)+IF(CR47=55,CH47,0)+IF(CR48=55,CH48,0)+IF(CR49=55,CH49,0)+IF(CR50=55,CH50,0)+IF(CR51=55,CH51,0)+IF(CR52=55,CH52,0)+IF(CR53=55,CH53,0)+IF(CR54=55,CH54,0)+IF(CR55=55,CH55,0)+IF(CR56=55,CH56,0)+IF(CR57=55,CH57,0)+IF(CR58=55,CH58,0)+IF(CR59=55,CH59,0)+IF(CR60=55,CH60,0)+IF(CR61=55,CH61,0)+IF(CR62=55,CH62,0)+IF(CR63=55,CH63,0)+IF(CR64=55,CH64,0)+IF(CR65=55,CH65,0)+IF(CR66=55,CH66,0)+IF(CR67=55,CH67,0)+IF(CR68=55,CH68,0)+IF(CR69=55,CH69,0)</f>
        <v>#VALUE!</v>
      </c>
      <c r="DV64" s="98" t="e">
        <f>IF(CR10=55,CJ10,0)+IF(CR11=55,CJ11,0)+IF(CR12=55,CJ12,0)+IF(CR13=55,CJ13,0)+IF(CR14=55,CJ14,0)+IF(CR15=55,CJ15,0)+IF(CR16=55,CJ16,0)+IF(CR17=55,CJ17,0)+IF(CR18=55,CJ18,0)+IF(CR19=55,CJ19,0)+IF(CR20=55,CJ20,0)+IF(CR21=55,CJ21,0)+IF(CR22=55,CJ22,0)+IF(CR23=55,CJ23,0)+IF(CR24=55,CJ24,0)+IF(CR25=55,CJ25,0)+IF(CR26=55,CJ26,0)+IF(CR27=55,CJ27,0)+IF(CR28=55,CJ28,0)+IF(CR29=55,CJ29,0)+IF(CR30=55,CJ30,0)+IF(CR31=55,CJ31,0)+IF(CR32=55,CJ32,0)+IF(CR33=55,CJ33,0)+IF(CR34=55,CJ34,0)+IF(CR35=55,CJ35,0)+IF(CR36=55,CJ36,0)+IF(CR37=55,CJ37,0)+IF(CR38=55,CJ38,0)+IF(CR39=55,CJ39,0)+DW64</f>
        <v>#VALUE!</v>
      </c>
      <c r="DW64" s="99" t="e">
        <f>IF(CR40=55,CJ40,0)+IF(CR41=55,CJ41,0)+IF(CR42=55,CJ42,0)+IF(CR43=55,CJ43,0)+IF(CR44=55,CJ44,0)+IF(CR45=55,CJ45,0)+IF(CR46=55,CJ46,0)+IF(CR47=55,CJ47,0)+IF(CR48=55,CJ48,0)+IF(CR49=55,CJ49,0)+IF(CR50=55,CJ50,0)+IF(CR51=55,CJ51,0)+IF(CR52=55,CJ52,0)+IF(CR53=55,CJ53,0)+IF(CR54=55,CJ54,0)+IF(CR55=55,CJ55,0)+IF(CR56=55,CJ56,0)+IF(CR57=55,CJ57,0)+IF(CR58=55,CJ58,0)+IF(CR59=55,CJ59,0)+IF(CR60=55,CJ60,0)+IF(CR61=55,CJ61,0)+IF(CR62=55,CJ62,0)+IF(CR63=55,CJ63,0)+IF(CR64=55,CJ64,0)+IF(CR65=55,CJ65,0)+IF(CR66=55,CJ66,0)+IF(CR67=55,CJ67,0)+IF(CR68=55,CJ68,0)+IF(CR69=55,CJ69,0)</f>
        <v>#VALUE!</v>
      </c>
    </row>
    <row r="65" spans="1:127">
      <c r="A65" s="97" t="str">
        <f>[2]DB!A65</f>
        <v>Nuser</v>
      </c>
      <c r="B65" s="1">
        <f>[2]DB!B65</f>
        <v>44</v>
      </c>
      <c r="C65" s="1">
        <f>[2]DB!D65</f>
        <v>0</v>
      </c>
      <c r="D65" s="1">
        <f>IF(OR(Rækker!AO52="Disket",I65&gt;5,C65=1),1,0)</f>
        <v>0</v>
      </c>
      <c r="E65" s="1">
        <f>[2]DB!F65</f>
        <v>0</v>
      </c>
      <c r="F65" s="1">
        <f>IF(OR(Rækker!AO52="Udmeldt",E65=1),1,0)</f>
        <v>0</v>
      </c>
      <c r="G65" s="1">
        <f>[2]DB!I65</f>
        <v>0</v>
      </c>
      <c r="H65" s="1">
        <f>IF(Rækker!AO52="MR",1,0)</f>
        <v>0</v>
      </c>
      <c r="I65" s="1">
        <f t="shared" si="10"/>
        <v>0</v>
      </c>
      <c r="J65" s="1">
        <f>[2]DB!L65</f>
        <v>0</v>
      </c>
      <c r="K65" s="1">
        <f>IF(Rækker!AO52="Res",1,0)</f>
        <v>0</v>
      </c>
      <c r="L65" s="1">
        <f t="shared" si="11"/>
        <v>0</v>
      </c>
      <c r="M65" s="1">
        <f t="shared" si="31"/>
        <v>0</v>
      </c>
      <c r="N65" s="100">
        <f>[2]DB!AZ65</f>
        <v>17</v>
      </c>
      <c r="O65" s="98" t="str">
        <f>[2]DB!BB65</f>
        <v>Sebjoh</v>
      </c>
      <c r="P65" s="1">
        <f>IF(O65=A52,B52,0)+IF(O65=A53,B53,0)+IF(O65=A54,B54,0)+IF(O65=A55,B55,0)+IF(O65=A56,B56,0)+IF(O65=A57,B57,0)+IF(O65=A58,B58,0)+IF(O65=A59,B59,0)+IF(O65=A60,B60,0)+IF(O65=A61,B61,0)+IF(O65=A62,B62,0)+IF(O65=A63,B63,0)+IF(O65=A64,B64,0)+IF(O65=A65,B65,0)+IF(O65=A66,B66,0)+IF(O65=A67,B67,0)+IF(O65=A68,B68,0)+IF(O65=A69,B69,0)+IF(O65=A70,B70,0)+IF(O65=A71,B71,0)</f>
        <v>49</v>
      </c>
      <c r="Q65" s="1">
        <f>[2]DB!BF65</f>
        <v>0</v>
      </c>
      <c r="R65" s="1">
        <f>IF(O65=A52,D52,0)+IF(O65=A53,D53,0)+IF(O65=A54,D54,0)+IF(O65=A55,D55,0)+IF(O65=A56,D56,0)+IF(O65=A57,D57,0)+IF(O65=A58,D58,0)+IF(O65=A59,D59,0)+IF(O65=A60,D60,0)+IF(O65=A61,D61,0)+IF(O65=A62,D62,0)+IF(O65=A63,D63,0)+IF(O65=A64,D64,0)+IF(O65=A65,D65,0)+IF(O65=A66,D66,0)+IF(O65=A67,D67,0)+IF(O65=A68,D68,0)+IF(O65=A69,D69,0)+IF(O65=A70,D70,0)+IF(O65=A71,D71,0)</f>
        <v>0</v>
      </c>
      <c r="S65" s="1">
        <f>[2]DB!BG65</f>
        <v>0</v>
      </c>
      <c r="T65" s="1">
        <f>IF(O65=A52,F52,0)+IF(O65=A53,F53,0)+IF(O65=A54,F54,0)+IF(O65=A55,F55,0)+IF(O65=A56,F56,0)+IF(O65=A57,F57,0)+IF(O65=A58,F58,0)+IF(O65=A59,F59,0)+IF(O65=A60,F60,0)+IF(O65=A61,F61,0)+IF(O65=A62,F62,0)+IF(O65=A63,F63,0)+IF(O65=A64,F64,0)+IF(O65=A65,F65,0)+IF(O65=A66,F66,0)+IF(O65=A67,F67,0)+IF(O65=A68,F68,0)+IF(O65=A69,F69,0)+IF(O65=A70,F70,0)+IF(O65=A71,F71,0)</f>
        <v>0</v>
      </c>
      <c r="U65" s="1">
        <f>IF(O65=A52,G52,0)+IF(O65=A53,G53,0)+IF(O65=A54,G54,0)+IF(O65=A55,G55,0)+IF(O65=A56,G56,0)+IF(O65=A57,G57,0)+IF(O65=A58,G58,0)+IF(O65=A59,G59,0)+IF(O65=A60,G60,0)+IF(O65=A61,G61,0)+IF(O65=A62,G62,0)+IF(O65=A63,G63,0)+IF(O65=A64,G64,0)+IF(O65=A65,G65,0)+IF(O65=A66,G66,0)+IF(O65=A67,G67,0)+IF(O65=A68,G68,0)+IF(O65=A69,G69,0)+IF(O65=A70,G70,0)+IF(O65=A71,G71,0)</f>
        <v>0</v>
      </c>
      <c r="V65" s="1">
        <f>IF(O65=A52,H52,0)+IF(O65=A53,H53,0)+IF(O65=A54,H54,0)+IF(O65=A55,H55,0)+IF(O65=A56,H56,0)+IF(O65=A57,H57,0)+IF(O65=A58,H58,0)+IF(O65=A59,H59,0)+IF(O65=A60,H60,0)+IF(O65=A61,H61,0)+IF(O65=A62,H62,0)+IF(O65=A63,H63,0)+IF(O65=A64,H64,0)+IF(O65=A65,H65,0)+IF(O65=A66,H66,0)+IF(O65=A67,H67,0)+IF(O65=A68,H68,0)+IF(O65=A69,H69,0)+IF(O65=A70,H70,0)+IF(O65=A71,H71,0)</f>
        <v>0</v>
      </c>
      <c r="W65" s="1">
        <f t="shared" si="12"/>
        <v>0</v>
      </c>
      <c r="X65" s="1">
        <f>IF(O65=A52,J52,0)+IF(O65=A53,J53,0)+IF(O65=A54,J54,0)+IF(O65=A55,J55,0)+IF(O65=A56,J56,0)+IF(O65=A57,J57,0)+IF(O65=A58,J58,0)+IF(O65=A59,J59,0)+IF(O65=A60,J60,0)+IF(O65=A61,J61,0)+IF(O65=A62,J62,0)+IF(O65=A63,J63,0)+IF(O65=A64,J64,0)+IF(O65=A65,J65,0)+IF(O65=A66,J66,0)+IF(O65=A67,J67,0)+IF(O65=A68,J68,0)+IF(O65=A69,J69,0)+IF(O65=A70,J70,0)+IF(O65=A71,J71,0)</f>
        <v>0</v>
      </c>
      <c r="Y65" s="1">
        <f>IF(O65=A52,K52,0)+IF(O65=A53,K53,0)+IF(O65=A54,K54,0)+IF(O65=A55,K55,0)+IF(O65=A56,K56,0)+IF(O65=A57,K57,0)+IF(O65=A58,K58,0)+IF(O65=A59,K59,0)+IF(O65=A60,K60,0)+IF(O65=A61,K61,0)+IF(O65=A62,K62,0)+IF(O65=A63,K63,0)+IF(O65=A64,K64,0)+IF(O65=A65,K65,0)+IF(O65=A66,K66,0)+IF(O65=A67,K67,0)+IF(O65=A68,K68,0)+IF(O65=A69,K69,0)+IF(O65=A70,K70,0)+IF(O65=A71,K71,0)</f>
        <v>0</v>
      </c>
      <c r="Z65" s="1">
        <f t="shared" si="13"/>
        <v>0</v>
      </c>
      <c r="AA65" s="1">
        <f>[2]DB!BJ65</f>
        <v>65</v>
      </c>
      <c r="AB65" s="1">
        <f>RANK(AA65,AA52:AA71,0)</f>
        <v>15</v>
      </c>
      <c r="AC65" s="1" t="str">
        <f>'3. Division'!AF23</f>
        <v/>
      </c>
      <c r="AD65" s="1" t="e">
        <f t="shared" si="32"/>
        <v>#VALUE!</v>
      </c>
      <c r="AE65" s="1" t="e">
        <f>RANK(AD65,AD52:AD71,0)</f>
        <v>#VALUE!</v>
      </c>
      <c r="AF65" s="1">
        <f>[2]DB!BK65</f>
        <v>25</v>
      </c>
      <c r="AG65" s="1">
        <f>RANK(AF65,AF52:AF71,0)</f>
        <v>10</v>
      </c>
      <c r="AH65" s="1" t="str">
        <f>'3. Division'!AF29</f>
        <v/>
      </c>
      <c r="AI65" s="1" t="e">
        <f t="shared" si="33"/>
        <v>#VALUE!</v>
      </c>
      <c r="AJ65" s="1" t="e">
        <f>RANK(AI65,AI52:AI71,0)</f>
        <v>#VALUE!</v>
      </c>
      <c r="AK65" s="1">
        <f>[2]DB!BL65</f>
        <v>88</v>
      </c>
      <c r="AL65" s="1">
        <f>RANK(AK65,AK52:AK71,0)</f>
        <v>15</v>
      </c>
      <c r="AM65" s="1" t="str">
        <f>'3. Division'!AF35</f>
        <v/>
      </c>
      <c r="AN65" s="1" t="e">
        <f t="shared" si="34"/>
        <v>#VALUE!</v>
      </c>
      <c r="AO65" s="1" t="e">
        <f>RANK(AN65,AN52:AN71,0)</f>
        <v>#VALUE!</v>
      </c>
      <c r="AP65" s="1">
        <f t="shared" si="35"/>
        <v>40</v>
      </c>
      <c r="AQ65" s="1" t="e">
        <f t="shared" si="36"/>
        <v>#VALUE!</v>
      </c>
      <c r="AR65" s="1">
        <f>[2]DB!BA65</f>
        <v>14</v>
      </c>
      <c r="AS65" s="1" t="e">
        <f>RANK(AQ65,AQ52:AQ71,1)+AT65</f>
        <v>#VALUE!</v>
      </c>
      <c r="AT65" s="1" t="e">
        <f>IF(AQ65=AQ52,IF(AD65=AD52,IF(AI65=AI52,IF(AN65=AN52,0,IF(AN65&lt;AN52,1,0)),IF(AI65&lt;AI52,1,0)),IF(AD65&lt;AD52,1,0)),0)+IF(AQ65=AQ53,IF(AD65=AD53,IF(AI65=AI53,IF(AN65=AN53,0,IF(AN65&lt;AN53,1,0)),IF(AI65&lt;AI53,1,0)),IF(AD65&lt;AD53,1,0)),0)+IF(AQ65=AQ54,IF(AD65=AD54,IF(AI65=AI54,IF(AN65=AN54,0,IF(AN65&lt;AN54,1,0)),IF(AI65&lt;AI54,1,0)),IF(AD65&lt;AD54,1,0)),0)+IF(AQ65=AQ55,IF(AD65=AD55,IF(AI65=AI55,IF(AN65=AN55,0,IF(AN65&lt;AN55,1,0)),IF(AI65&lt;AI55,1,0)),IF(AD65&lt;AD55,1,0)),0)+IF(AQ65=AQ56,IF(AD65=AD56,IF(AI65=AI56,IF(AN65=AN56,0,IF(AN65&lt;AN56,1,0)),IF(AI65&lt;AI56,1,0)),IF(AD65&lt;AD56,1,0)),0)+IF(AQ65=AQ57,IF(AD65=AD57,IF(AI65=AI57,IF(AN65=AN57,0,IF(AN65&lt;AN57,1,0)),IF(AI65&lt;AI57,1,0)),IF(AD65&lt;AD57,1,0)),0)+IF(AQ65=AQ58,IF(AD65=AD58,IF(AI65=AI58,IF(AN65=AN58,0,IF(AN65&lt;AN58,1,0)),IF(AI65&lt;AI58,1,0)),IF(AD65&lt;AD58,1,0)),0)+AU65+AV65</f>
        <v>#VALUE!</v>
      </c>
      <c r="AU65" s="1" t="e">
        <f>IF(AQ65=AQ59,IF(AD65=AD59,IF(AI65=AI59,IF(AN65=AN59,0,IF(AN65&lt;AN59,1,0)),IF(AI65&lt;AI59,1,0)),IF(AD65&lt;AD59,1,0)),0)+IF(AQ65=AQ60,IF(AD65=AD60,IF(AI65=AI60,IF(AN65=AN60,0,IF(AN65&lt;AN60,1,0)),IF(AI65&lt;AI60,1,0)),IF(AD65&lt;AD60,1,0)),0)+IF(AQ65=AQ61,IF(AD65=AD61,IF(AI65=AI61,IF(AN65=AN61,0,IF(AN65&lt;AN61,1,0)),IF(AI65&lt;AI61,1,0)),IF(AD65&lt;AD61,1,0)),0)+IF(AQ65=AQ62,IF(AD65=AD62,IF(AI65=AI62,IF(AN65=AN62,0,IF(AN65&lt;AN62,1,0)),IF(AI65&lt;AI62,1,0)),IF(AD65&lt;AD62,1,0)),0)+IF(AQ65=AQ63,IF(AD65=AD63,IF(AI65=AI63,IF(AN65=AN63,0,IF(AN65&lt;AN63,1,0)),IF(AI65&lt;AI63,1,0)),IF(AD65&lt;AD63,1,0)),0)+IF(AQ65=AQ64,IF(AD65=AD64,IF(AI65=AI64,IF(AN65=AN64,0,IF(AN65&lt;AN64,1,0)),IF(AI65&lt;AI64,1,0)),IF(AD65&lt;AD64,1,0)),0)+IF(AQ65=AQ65,IF(AD65=AD65,IF(AI65=AI65,IF(AN65=AN65,0,IF(AN65&lt;AN65,1,0)),IF(AI65&lt;AI65,1,0)),IF(AD65&lt;AD65,1,0)),0)</f>
        <v>#VALUE!</v>
      </c>
      <c r="AV65" s="1" t="e">
        <f>IF(AQ65=AQ66,IF(AD65=AD66,IF(AI65=AI66,IF(AN65=AN66,0,IF(AN65&lt;AN66,1,0)),IF(AI65&lt;AI66,1,0)),IF(AD65&lt;AD66,1,0)),0)+IF(AQ65=AQ67,IF(AD65=AD67,IF(AI65=AI67,IF(AN65=AN67,0,IF(AN65&lt;AN67,1,0)),IF(AI65&lt;AI67,1,0)),IF(AD65&lt;AD67,1,0)),0)+IF(AQ65=AQ68,IF(AD65=AD68,IF(AI65=AI68,IF(AN65=AN68,0,IF(AN65&lt;AN68,1,0)),IF(AI65&lt;AI68,1,0)),IF(AD65&lt;AD68,1,0)),0)+IF(AQ65=AQ69,IF(AD65=AD69,IF(AI65=AI69,IF(AN65=AN69,0,IF(AN65&lt;AN69,1,0)),IF(AI65&lt;AI69,1,0)),IF(AD65&lt;AD69,1,0)),0)+IF(AQ65=AQ70,IF(AD65=AD70,IF(AI65=AI70,IF(AN65=AN70,0,IF(AN65&lt;AN70,1,0)),IF(AI65&lt;AI70,1,0)),IF(AD65&lt;AD70,1,0)),0)+IF(AQ65=AQ71,IF(AD65=AD71,IF(AI65=AI71,IF(AN65=AN71,0,IF(AN65&lt;AN71,1,0)),IF(AI65&lt;AI71,1,0)),IF(AD65&lt;AD71,1,0)),0)</f>
        <v>#VALUE!</v>
      </c>
      <c r="AW65" s="1" t="e">
        <f>IF(AND(AS65=AS52,P65&gt;P52),1,0)+IF(AND(AS65=AS53,P65&gt;P53),1,0)+IF(AND(AS65=AS54,P65&gt;P54),1,0)+IF(AND(AS65=AS55,P65&gt;P55),1,0)+IF(AND(AS65=AS56,P65&gt;P56),1,0)+IF(AND(AS65=AS57,P65&gt;P57),1,0)+IF(AND(AS65=AS58,P65&gt;P58),1,0)+IF(AND(AS65=AS59,P65&gt;P59),1,0)+IF(AND(AS65=AS60,P65&gt;P60),1,0)+IF(AND(AS65=AS61,P65&gt;P61),1,0)+IF(AND(AS65=AS62,P65&gt;P62),1,0)+IF(AND(AS65=AS63,P65&gt;P63),1,0)+IF(AND(AS65=AS64,P65&gt;P64),1,0)+IF(AND(AS65=AS65,P65&gt;P65),1,0)+IF(AND(AS65=AS66,P65&gt;P66),1,0)+IF(AND(AS65=AS67,P65&gt;P67),1,0)+IF(AND(AS65=AS68,P65&gt;P68),1,0)+IF(AND(AS65=AS69,P65&gt;P69),1,0)+IF(AND(AS65=AS70,P65&gt;P70),1,0)+IF(AND(AS65=AS71,P65&gt;P71),1,0)+AS65</f>
        <v>#VALUE!</v>
      </c>
      <c r="AX65" s="1" t="e">
        <f t="shared" si="16"/>
        <v>#VALUE!</v>
      </c>
      <c r="AY65" s="1" t="e">
        <f>IF(OR(R65=1,T65=1),0,IF(RANK(AX65,AX10:AX71,0)=1,10,IF(RANK(AX65,AX10:AX71,0)=2,5,IF(RANK(AX65,AX10:AX71,0)=3,4,IF(RANK(AX65,AX10:AX71,0)=4,3,IF(RANK(AX65,AX10:AX71,0)=5,2,0))))))</f>
        <v>#VALUE!</v>
      </c>
      <c r="AZ65" s="100" t="e">
        <f>IF(AW52=14,AR52,0)+IF(AW53=14,AR53,0)+IF(AW54=14,AR54,0)+IF(AW55=14,AR55,0)+IF(AW56=14,AR56,0)+IF(AW57=14,AR57,0)+IF(AW58=14,AR58,0)+IF(AW59=14,AR59,0)+IF(AW60=14,AR60,0)+IF(AW61=14,AR61,0)+IF(AW62=14,AR62,0)+IF(AW63=14,AR63,0)+IF(AW64=14,AR64,0)+IF(AW65=14,AR65,0)+IF(AW66=14,AR66,0)+IF(AW67=14,AR67,0)+IF(AW68=14,AR68,0)+IF(AW69=14,AR69,0)+IF(AW70=14,AR70,0)+IF(AW71=14,AR71,0)</f>
        <v>#VALUE!</v>
      </c>
      <c r="BA65" s="98" t="e">
        <f>IF(AW52=14,AS52,0)+IF(AW53=14,AS53,0)+IF(AW54=14,AS54,0)+IF(AW55=14,AS55,0)+IF(AW56=14,AS56,0)+IF(AW57=14,AS57,0)+IF(AW58=14,AS58,0)+IF(AW59=14,AS59,0)+IF(AW60=14,AS60,0)+IF(AW61=14,AS61,0)+IF(AW62=14,AS62,0)+IF(AW63=14,AS63,0)+IF(AW64=14,AS64,0)+IF(AW65=14,AS65,0)+IF(AW66=14,AS66,0)+IF(AW67=14,AS67,0)+IF(AW68=14,AS68,0)+IF(AW69=14,AS69,0)+IF(AW70=14,AS70,0)+IF(AW71=14,AS71,0)</f>
        <v>#VALUE!</v>
      </c>
      <c r="BB65" s="98" t="e">
        <f>IF(AW52=14,O52,IF(AW53=14,O53,IF(AW54=14,O54,IF(AW55=14,O55,IF(AW56=14,O56,IF(AW57=14,O57,IF(AW58=14,O58,BC65)))))))</f>
        <v>#VALUE!</v>
      </c>
      <c r="BC65" s="98" t="e">
        <f>IF(AW59=14,O59,IF(AW60=14,O60,IF(AW61=14,O61,IF(AW62=14,O62,IF(AW63=14,O63,IF(AW64=14,O64,IF(AW65=14,O65,BD65)))))))</f>
        <v>#VALUE!</v>
      </c>
      <c r="BD65" s="98" t="e">
        <f>IF(AW66=14,O66,IF(AW67=14,O67,IF(AW68=14,O68,IF(AW69=14,O69,IF(AW70=14,O70,IF(AW71=14,O71,""))))))</f>
        <v>#VALUE!</v>
      </c>
      <c r="BE65" s="98" t="e">
        <f>IF(AW52=14,P52,0)+IF(AW53=14,P53,0)+IF(AW54=14,P54,0)+IF(AW55=14,P55,0)+IF(AW56=14,P56,0)+IF(AW57=14,P57,0)+IF(AW58=14,P58,0)+IF(AW59=14,P59,0)+IF(AW60=14,P60,0)+IF(AW61=14,P61,0)+IF(AW62=14,P62,0)+IF(AW63=14,P63,0)+IF(AW64=14,P64,0)+IF(AW65=14,P65,0)+IF(AW66=14,P66,0)+IF(AW67=14,P67,0)+IF(AW68=14,P68,0)+IF(AW69=14,P69,0)+IF(AW70=14,P70,0)+IF(AW71=14,P71,0)</f>
        <v>#VALUE!</v>
      </c>
      <c r="BF65" s="98" t="e">
        <f>IF(AW52=14,R52,0)+IF(AW53=14,R53,0)+IF(AW54=14,R54,0)+IF(AW55=14,R55,0)+IF(AW56=14,R56,0)+IF(AW57=14,R57,0)+IF(AW58=14,R58,0)+IF(AW59=14,R59,0)+IF(AW60=14,R60,0)+IF(AW61=14,R61,0)+IF(AW62=14,R62,0)+IF(AW63=14,R63,0)+IF(AW64=14,R64,0)+IF(AW65=14,R65,0)+IF(AW66=14,R66,0)+IF(AW67=14,R67,0)+IF(AW68=14,R68,0)+IF(AW69=14,R69,0)+IF(AW70=14,R70,0)+IF(AW71=14,R71,0)</f>
        <v>#VALUE!</v>
      </c>
      <c r="BG65" s="98" t="e">
        <f>IF(AW52=14,T52,0)+IF(AW53=14,T53,0)+IF(AW54=14,T54,0)+IF(AW55=14,T55,0)+IF(AW56=14,T56,0)+IF(AW57=14,T57,0)+IF(AW58=14,T58,0)+IF(AW59=14,T59,0)+IF(AW60=14,T60,0)+IF(AW61=14,T61,0)+IF(AW62=14,T62,0)+IF(AW63=14,T63,0)+IF(AW64=14,T64,0)+IF(AW65=14,T65,0)+IF(AW66=14,T66,0)+IF(AW67=14,T67,0)+IF(AW68=14,T68,0)+IF(AW69=14,T69,0)+IF(AW70=14,T70,0)+IF(AW71=14,T71,0)</f>
        <v>#VALUE!</v>
      </c>
      <c r="BH65" s="98" t="e">
        <f>IF(AW52=14,W52,0)+IF(AW53=14,W53,0)+IF(AW54=14,W54,0)+IF(AW55=14,W55,0)+IF(AW56=14,W56,0)+IF(AW57=14,W57,0)+IF(AW58=14,W58,0)+IF(AW59=14,W59,0)+IF(AW60=14,W60,0)+IF(AW61=14,W61,0)+IF(AW62=14,W62,0)+IF(AW63=14,W63,0)+IF(AW64=14,W64,0)+IF(AW65=14,W65,0)+IF(AW66=14,W66,0)+IF(AW67=14,W67,0)+IF(AW68=14,W68,0)+IF(AW69=14,W69,0)+IF(AW70=14,W70,0)+IF(AW71=14,W71,0)</f>
        <v>#VALUE!</v>
      </c>
      <c r="BI65" s="98" t="e">
        <f>IF(AW52=14,Z52,0)+IF(AW53=14,Z53,0)+IF(AW54=14,Z54,0)+IF(AW55=14,Z55,0)+IF(AW56=14,Z56,0)+IF(AW57=14,Z57,0)+IF(AW58=14,Z58,0)+IF(AW59=14,Z59,0)+IF(AW60=14,Z60,0)+IF(AW61=14,Z61,0)+IF(AW62=14,Z62,0)+IF(AW63=14,Z63,0)+IF(AW64=14,Z64,0)+IF(AW65=14,Z65,0)+IF(AW66=14,Z66,0)+IF(AW67=14,Z67,0)+IF(AW68=14,Z68,0)+IF(AW69=14,Z69,0)+IF(AW70=14,Z70,0)+IF(AW71=14,Z71,0)</f>
        <v>#VALUE!</v>
      </c>
      <c r="BJ65" s="98" t="e">
        <f>IF(AW52=14,AD52,0)+IF(AW53=14,AD53,0)+IF(AW54=14,AD54,0)+IF(AW55=14,AD55,0)+IF(AW56=14,AD56,0)+IF(AW57=14,AD57,0)+IF(AW58=14,AD58,0)+IF(AW59=14,AD59,0)+IF(AW60=14,AD60,0)+IF(AW61=14,AD61,0)+IF(AW62=14,AD62,0)+IF(AW63=14,AD63,0)+IF(AW64=14,AD64,0)+IF(AW65=14,AD65,0)+IF(AW66=14,AD66,0)+IF(AW67=14,AD67,0)+IF(AW68=14,AD68,0)+IF(AW69=14,AD69,0)+IF(AW70=14,AD70,0)+IF(AW71=14,AD71,0)</f>
        <v>#VALUE!</v>
      </c>
      <c r="BK65" s="98" t="e">
        <f>IF(AW52=14,AI52,0)+IF(AW53=14,AI53,0)+IF(AW54=14,AI54,0)+IF(AW55=14,AI55,0)+IF(AW56=14,AI56,0)+IF(AW57=14,AI57,0)+IF(AW58=14,AI58,0)+IF(AW59=14,AI59,0)+IF(AW60=14,AI60,0)+IF(AW61=14,AI61,0)+IF(AW62=14,AI62,0)+IF(AW63=14,AI63,0)+IF(AW64=14,AI64,0)+IF(AW65=14,AI65,0)+IF(AW66=14,AI66,0)+IF(AW67=14,AI67,0)+IF(AW68=14,AI68,0)+IF(AW69=14,AI69,0)+IF(AW70=14,AI70,0)+IF(AW71=14,AI71,0)</f>
        <v>#VALUE!</v>
      </c>
      <c r="BL65" s="99" t="e">
        <f>IF(AW52=14,AN52,0)+IF(AW53=14,AN53,0)+IF(AW54=14,AN54,0)+IF(AW55=14,AN55,0)+IF(AW56=14,AN56,0)+IF(AW57=14,AN57,0)+IF(AW58=14,AN58,0)+IF(AW59=14,AN59,0)+IF(AW60=14,AN60,0)+IF(AW61=14,AN61,0)+IF(AW62=14,AN62,0)+IF(AW63=14,AN63,0)+IF(AW64=14,AN64,0)+IF(AW65=14,AN65,0)+IF(AW66=14,AN66,0)+IF(AW67=14,AN67,0)+IF(AW68=14,AN68,0)+IF(AW69=14,AN69,0)+IF(AW70=14,AN70,0)+IF(AW71=14,AN71,0)</f>
        <v>#VALUE!</v>
      </c>
      <c r="BM65" s="98" t="str">
        <f>[2]DB!CX65</f>
        <v>Højgård</v>
      </c>
      <c r="BN65" s="98">
        <f>IF(BM65=O10,P10,0)+IF(BM65=O11,P11,0)+IF(BM65=O12,P12,0)+IF(BM65=O13,P13,0)+IF(BM65=O14,P14,0)+IF(BM65=O15,P15,0)+IF(BM65=O16,P16,0)+IF(BM65=O17,P17,0)+IF(BM65=O18,P18,0)+IF(BM65=O19,P19,0)+IF(BM65=O20,P20,0)+IF(BM65=O21,P21,0)+IF(BM65=O22,P22,0)+IF(BM65=O23,P23,0)+IF(BM65=O24,P24,0)+IF(BM65=O25,P25,0)+IF(BM65=O26,P26,0)+IF(BM65=O27,P27,0)+IF(BM65=O28,P28,0)+IF(BM65=O29,P29,0)+IF(BM65=O31,P31,0)+IF(BM65=O32,P32,0)+IF(BM65=O33,P33,0)+IF(BM65=O34,P34,0)+IF(BM65=O35,P35,0)+IF(BM65=O36,P36,0)+IF(BM65=O37,P37,0)+IF(BM65=O38,P38,0)+IF(BM65=O39,P39,0)+IF(BM65=O40,P40,0)+BO65</f>
        <v>23</v>
      </c>
      <c r="BO65" s="98">
        <f>IF(BM65=O41,P41,0)+IF(BM65=O42,P42,0)+IF(BM65=O43,P43,0)+IF(BM65=O44,P44,0)+IF(BM65=O45,P45,0)+IF(BM65=O46,P46,0)+IF(BM65=O47,P47,0)+IF(BM65=O48,P48,0)+IF(BM65=O49,P49,0)+IF(BM65=O50,P50,0)+IF(BM65=O52,P52,0)+IF(BM65=O53,P53,0)+IF(BM65=O54,P54,0)+IF(BM65=O55,P55,0)+IF(BM65=O56,P56,0)+IF(BM65=O57,P57,0)+IF(BM65=O58,P58,0)+IF(BM65=O59,P59,0)+IF(BM65=O60,P60,0)+IF(BM65=O61,P61,0)+IF(BM65=O62,P62,0)+IF(BM65=O63,P63,0)+IF(BM65=O64,P64,0)+IF(BM65=O65,P65,0)+IF(BM65=O66,P66,0)+IF(BM65=O67,P67,0)+IF(BM65=O68,P68,0)+IF(BM65=O69,P69,0)+IF(BM65=O70,P70,0)+IF(BM65=O71,P71,0)</f>
        <v>23</v>
      </c>
      <c r="BP65" s="98">
        <f>[2]DB!DF65</f>
        <v>0</v>
      </c>
      <c r="BQ65" s="98">
        <f>IF(BM65=O10,R10,0)+IF(BM65=O11,R11,0)+IF(BM65=O12,R12,0)+IF(BM65=O13,R13,0)+IF(BM65=O14,R14,0)+IF(BM65=O15,R15,0)+IF(BM65=O16,R16,0)+IF(BM65=O17,R17,0)+IF(BM65=O18,R18,0)+IF(BM65=O19,R19,0)+IF(BM65=O20,R20,0)+IF(BM65=O21,R21,0)+IF(BM65=O22,R22,0)+IF(BM65=O23,R23,0)+IF(BM65=O24,R24,0)+IF(BM65=O25,R25,0)+IF(BM65=O26,R26,0)+IF(BM65=O27,R27,0)+IF(BM65=O28,R28,0)+IF(BM65=O29,R29,0)+IF(BM65=O31,R31,0)+IF(BM65=O32,R32,0)+IF(BM65=O33,R33,0)+IF(BM65=O34,R34,0)+IF(BM65=O35,R35,0)+IF(BM65=O36,R36,0)+IF(BM65=O37,R37,0)+IF(BM65=O38,R38,0)+IF(BM65=O39,R39,0)+IF(BM65=O40,R40,0)+BR65</f>
        <v>0</v>
      </c>
      <c r="BR65" s="98">
        <f>IF(BM65=O41,R41,0)+IF(BM65=O42,R42,0)+IF(BM65=O43,R43,0)+IF(BM65=O44,R44,0)+IF(BM65=O45,R45,0)+IF(BM65=O46,R46,0)+IF(BM65=O47,R47,0)+IF(BM65=O48,R48,0)+IF(BM65=O49,R49,0)+IF(BM65=O50,R50,0)+IF(BM65=O52,R52,0)+IF(BM65=O53,R53,0)+IF(BM65=O54,R54,0)+IF(BM65=O55,R55,0)+IF(BM65=O56,R56,0)+IF(BM65=O57,R57,0)+IF(BM65=O58,R58,0)+IF(BM65=O59,R59,0)+IF(BM65=O60,R60,0)+IF(BM65=O61,R61,0)+IF(BM65=O62,R62,0)+IF(BM65=O63,R63,0)+IF(BM65=O64,R64,0)+IF(BM65=O65,R65,0)+IF(BM65=O66,R66,0)+IF(BM65=O67,R67,0)+IF(BM65=O68,R68,0)+IF(BM65=O69,R69,0)+IF(BM65=O70,R70,0)+IF(BM65=O71,R71,0)</f>
        <v>0</v>
      </c>
      <c r="BS65" s="98">
        <v>0</v>
      </c>
      <c r="BT65" s="98">
        <f>IF(BM65=O10,T10,0)+IF(BM65=O11,T11,0)+IF(BM65=O12,T12,0)+IF(BM65=O13,T13,0)+IF(BM65=O14,T14,0)+IF(BM65=O15,T15,0)+IF(BM65=O16,T16,0)+IF(BM65=O17,T17,0)+IF(BM65=O18,T18,0)+IF(BM65=O19,T19,0)+IF(BM65=O20,T20,0)+IF(BM65=O21,T21,0)+IF(BM65=O22,T22,0)+IF(BM65=O23,T23,0)+IF(BM65=O24,T24,0)+IF(BM65=O25,T25,0)+IF(BM65=O26,T26,0)+IF(BM65=O27,T27,0)+IF(BM65=O28,T28,0)+IF(BM65=O29,T29,0)+IF(BM65=O31,T31,0)+IF(BM65=O32,T32,0)+IF(BM65=O33,T33,0)+IF(BM65=O34,T34,0)+IF(BM65=O35,T35,0)+IF(BM65=O36,T36,0)+IF(BM65=O37,T37,0)+IF(BM65=O38,T38,0)+IF(BM65=O39,T39,0)+IF(BM65=O40,T40,0)+BU65</f>
        <v>0</v>
      </c>
      <c r="BU65" s="98">
        <f>IF(BM65=O41,T41,0)+IF(BM65=O42,T42,0)+IF(BM65=O43,T43,0)+IF(BM65=O44,T44,0)+IF(BM65=O45,T45,0)+IF(BM65=O46,T46,0)+IF(BM65=O47,T47,0)+IF(BM65=O48,T48,0)+IF(BM65=O49,T49,0)+IF(BM65=O50,T50,0)+IF(BM65=O52,T52,0)+IF(BM65=O53,T53,0)+IF(BM65=O54,T54,0)+IF(BM65=O55,T55,0)+IF(BM65=O56,T56,0)+IF(BM65=O57,T57,0)+IF(BM65=O58,T58,0)+IF(BM65=O59,T59,0)+IF(BM65=O60,T60,0)+IF(BM65=O61,T61,0)+IF(BM65=O62,T62,0)+IF(BM65=O63,T63,0)+IF(BM65=O64,T64,0)+IF(BM65=O65,T65,0)+IF(BM65=O66,T66,0)+IF(BM65=O67,T67,0)+IF(BM65=O68,T68,0)+IF(BM65=O69,T69,0)+IF(BM65=O70,T70,0)+IF(BM65=O71,T71,0)</f>
        <v>0</v>
      </c>
      <c r="BV65" s="98">
        <f>[2]DB!DJ65</f>
        <v>0</v>
      </c>
      <c r="BW65" s="98" t="e">
        <f>IF(AND(BQ65=0,BT65=0),IF(BM65=O10,AY10,0)+IF(BM65=O11,AY11,0)+IF(BM65=O12,AY12,0)+IF(BM65=O13,AY13,0)+IF(BM65=O14,AY14,0)+IF(BM65=O15,AY15,0)+IF(BM65=O16,AY16,0)+IF(BM65=O17,AY17,0)+IF(BM65=O18,AY18,0)+IF(BM65=O19,AY19,0)+IF(BM65=O20,AY20,0)+IF(BM65=O21,AY21,0)+IF(BM65=O22,AY22,0)+IF(BM65=O23,AY23,0)+IF(BM65=O24,AY24,0)+IF(BM65=O25,AY25,0)+IF(BM65=O26,AY26,0)+IF(BM65=O27,AY27,0)+IF(BM65=O28,AY28,0)+IF(BM65=O29,AY29,0)+IF(BM65=O31,AY31,0)+IF(BM65=O32,AY32,0)+IF(BM65=O33,AY33,0)+IF(BM65=O34,AY34,0)+IF(BM65=O35,AY35,0)+IF(BM65=O36,AY36,0)+IF(BM65=O37,AY37,0)+IF(BM65=O38,AY38,0)+IF(BM65=O39,AY39,0)+IF(BM65=O40,AY40,0)+BX65,0)</f>
        <v>#VALUE!</v>
      </c>
      <c r="BX65" s="98" t="e">
        <f>IF(BM65=O41,AY41,0)+IF(BM65=O42,AY42,0)+IF(BM65=O43,AY43,0)+IF(BM65=O44,AY44,0)+IF(BM65=O45,AY45,0)+IF(BM65=O46,AY46,0)+IF(BM65=O47,AY47,0)+IF(BM65=O48,AY48,0)+IF(BM65=O49,AY49,0)+IF(BM65=O50,AY50,0)+IF(BM65=O52,AY52,0)+IF(BM65=O53,AY53,0)+IF(BM65=O54,AY54,0)+IF(BM65=O55,AY55,0)+IF(BM65=O56,AY56,0)+IF(BM65=O57,AY57,0)+IF(BM65=O58,AY58,0)+IF(BM65=O59,AY59,0)+IF(BM65=O60,AY60,0)+IF(BM65=O61,AY61,0)+IF(BM65=O62,AY62,0)+IF(BM65=O63,AY63,0)+IF(BM65=O64,AY64,0)+IF(BM65=O65,AY65,0)+IF(BM65=O66,AY66,0)+IF(BM65=O67,AY67,0)+IF(BM65=O68,AY68,0)+IF(BM65=O69,AY69,0)+IF(BM65=O70,AY70,0)+IF(BM65=O71,AY71,0)</f>
        <v>#VALUE!</v>
      </c>
      <c r="BY65" s="98">
        <f>[2]DB!DL65</f>
        <v>0</v>
      </c>
      <c r="BZ65" s="98" t="e">
        <f t="shared" si="25"/>
        <v>#VALUE!</v>
      </c>
      <c r="CA65" s="98">
        <f>[2]DB!DN65</f>
        <v>0</v>
      </c>
      <c r="CB65" s="98" t="e">
        <f t="shared" si="26"/>
        <v>#VALUE!</v>
      </c>
      <c r="CC65" s="98">
        <f>[2]DB!DP65</f>
        <v>0</v>
      </c>
      <c r="CD65" s="98" t="e">
        <f t="shared" si="27"/>
        <v>#VALUE!</v>
      </c>
      <c r="CE65" s="98">
        <f>[2]DB!DR65</f>
        <v>0</v>
      </c>
      <c r="CF65" s="98" t="e">
        <f t="shared" si="28"/>
        <v>#VALUE!</v>
      </c>
      <c r="CG65" s="98">
        <f>[2]DB!DT65</f>
        <v>0</v>
      </c>
      <c r="CH65" s="98" t="e">
        <f t="shared" si="29"/>
        <v>#VALUE!</v>
      </c>
      <c r="CI65" s="98">
        <f>[2]DB!DV65</f>
        <v>0</v>
      </c>
      <c r="CJ65" s="98" t="e">
        <f t="shared" si="17"/>
        <v>#VALUE!</v>
      </c>
      <c r="CK65" s="98" t="e">
        <f t="shared" si="18"/>
        <v>#VALUE!</v>
      </c>
      <c r="CL65" s="98" t="e">
        <f>RANK(CJ65,CJ10:CJ69,0)</f>
        <v>#VALUE!</v>
      </c>
      <c r="CM65" s="98" t="e">
        <f>IF(AND(CL65=CL10,CK65&lt;CK10),1,0)+IF(AND(CL65=CL11,CK65&lt;CK11),1,0)+IF(AND(CL65=CL12,CK65&lt;CK12),1,0)+IF(AND(CL65=CL13,CK65&lt;CK13),1,0)+IF(AND(CL65=CL14,CK65&lt;CK14),1,0)+IF(AND(CL65=CL15,CK65&lt;CK15),1,0)+IF(AND(CL65=CL16,CK65&lt;CK16),1,0)+IF(AND(CL65=CL17,CK65&lt;CK17),1,0)+IF(AND(CL65=CL18,CK65&lt;CK18),1,0)+IF(AND(CL65=CL19,CK65&lt;CK19),1,0)+IF(AND(CL65=CL20,CK65&lt;CK20),1,0)+IF(AND(CL65=CL21,CK65&lt;CK21),1,0)+IF(AND(CL65=CL22,CK65&lt;CK22),1,0)+IF(AND(CL65=CL23,CK65&lt;CK23),1,0)+IF(AND(CL65=CL24,CK65&lt;CK24),1,0)+IF(AND(CL65=CL25,CK65&lt;CK25),1,0)+IF(AND(CL65=CL26,CK65&lt;CK26),1,0)+IF(AND(CL65=CL27,CK65&lt;CK27),1,0)+IF(AND(CL65=CL28,CK65&lt;CK28),1,0)+IF(AND(CL65=CL29,CK65&lt;CK29),1,0)+CN65+CO65</f>
        <v>#VALUE!</v>
      </c>
      <c r="CN65" s="98" t="e">
        <f>IF(AND(CL65=CL30,CK65&lt;CK30),1,0)+IF(AND(CL65=CL31,CK65&lt;CK31),1,0)+IF(AND(CL65=CL32,CK65&lt;CK32),1,0)+IF(AND(CL65=CL33,CK65&lt;CK33),1,0)+IF(AND(CL65=CL34,CK65&lt;CK34),1,0)+IF(AND(CL65=CL35,CK65&lt;CK35),1,0)+IF(AND(CL65=CL36,CK65&lt;CK36),1,0)+IF(AND(CL65=CL37,CK65&lt;CK37),1,0)+IF(AND(CL65=CL38,CK65&lt;CK38),1,0)+IF(AND(CL65=CL39,CK65&lt;CK39),1,0)+IF(AND(CL65=CL40,CK65&lt;CK40),1,0)+IF(AND(CL65=CL41,CK65&lt;CK41),1,0)+IF(AND(CL65=CL42,CK65&lt;CK42),1,0)+IF(AND(CL65=CL43,CK65&lt;CK43),1,0)+IF(AND(CL65=CL44,CK65&lt;CK44),1,0)+IF(AND(CL65=CL45,CK65&lt;CK45),1,0)+IF(AND(CL65=CL46,CK65&lt;CK46),1,0)+IF(AND(CL65=CL47,CK65&lt;CK47),1,0)+IF(AND(CL65=CL48,CK65&lt;CK48),1,0)+IF(AND(CL65=CL49,CK65&lt;CK49),1,0)</f>
        <v>#VALUE!</v>
      </c>
      <c r="CO65" s="98" t="e">
        <f>IF(AND(CL65=CL50,CK65&lt;CK50),1,0)+IF(AND(CL65=CL51,CK65&lt;CK51),1,0)+IF(AND(CL65=CL52,CK65&lt;CK52),1,0)+IF(AND(CL65=CL53,CK65&lt;CK53),1,0)+IF(AND(CL65=CL54,CK65&lt;CK54),1,0)+IF(AND(CL65=CL55,CK65&lt;CK55),1,0)+IF(AND(CL65=CL56,CK65&lt;CK56),1,0)+IF(AND(CL65=CL57,CK65&lt;CK57),1,0)+IF(AND(CL65=CL58,CK65&lt;CK58),1,0)+IF(AND(CL65=CL59,CK65&lt;CK59),1,0)+IF(AND(CL65=CL60,CK65&lt;CK60),1,0)+IF(AND(CL65=CL61,CK65&lt;CK61),1,0)+IF(AND(CL65=CL62,CK65&lt;CK62),1,0)+IF(AND(CL65=CL63,CK65&lt;CK63),1,0)+IF(AND(CL65=CL64,CK65&lt;CK64),1,0)+IF(AND(CL65=CL65,CK65&lt;CK65),1,0)+IF(AND(CL65=CL66,CK65&lt;CK66),1,0)+IF(AND(CL65=CL67,CK65&lt;CK67),1,0)+IF(AND(CL65=CL68,CK65&lt;CK68),1,0)+IF(AND(CL65=CL69,CK65&lt;CK69),1,0)</f>
        <v>#VALUE!</v>
      </c>
      <c r="CP65" s="98">
        <f>[2]DB!CV65</f>
        <v>54</v>
      </c>
      <c r="CQ65" s="98" t="e">
        <f t="shared" si="30"/>
        <v>#VALUE!</v>
      </c>
      <c r="CR65" s="98" t="e">
        <f t="shared" si="19"/>
        <v>#VALUE!</v>
      </c>
      <c r="CS65" s="98" t="e">
        <f>IF(AND(CQ65=CQ10,BN65&gt;BN10),1,0)+IF(AND(CQ65=CQ11,BN65&gt;BN11),1,0)+IF(AND(CQ65=CQ12,BN65&gt;BN12),1,0)+IF(AND(CQ65=CQ13,BN65&gt;BN13),1,0)+IF(AND(CQ65=CQ14,BN65&gt;BN14),1,0)+IF(AND(CQ65=CQ15,BN65&gt;BN15),1,0)+IF(AND(CQ65=CQ16,BN65&gt;BN16),1,0)+IF(AND(CQ65=CQ17,BN65&gt;BN17),1,0)+IF(AND(CQ65=CQ18,BN65&gt;BN18),1,0)+IF(AND(CQ65=CQ19,BN65&gt;BN19),1,0)+IF(AND(CQ65=CQ20,BN65&gt;BN20),1,0)+IF(AND(CQ65=CQ21,BN65&gt;BN21),1,0)+IF(AND(CQ65=CQ22,BN65&gt;BN22),1,0)+IF(AND(CQ65=CQ23,BN65&gt;BN23),1,0)+IF(AND(CQ65=CQ24,BN65&gt;BN24),1,0)+IF(AND(CQ65=CQ25,BN65&gt;BN25),1,0)+IF(AND(CQ65=CQ26,BN65&gt;BN26),1,0)+IF(AND(CQ65=CQ27,BN65&gt;BN27),1,0)+IF(AND(CQ65=CQ28,BN65&gt;BN28),1,0)+IF(AND(CQ65=CQ29,BN65&gt;BN29),1,0)+CT65+CU65</f>
        <v>#VALUE!</v>
      </c>
      <c r="CT65" s="98" t="e">
        <f>IF(AND(CQ65=CQ30,BN65&gt;BN30),1,0)+IF(AND(CQ65=CQ31,BN65&gt;BN31),1,0)+IF(AND(CQ65=CQ32,BN65&gt;BN32),1,0)+IF(AND(CQ65=CQ33,BN65&gt;BN33),1,0)+IF(AND(CQ65=CQ34,BN65&gt;BN34),1,0)+IF(AND(CQ65=CQ35,BN65&gt;BN35),1,0)+IF(AND(CQ65=CQ36,BN65&gt;BN36),1,0)+IF(AND(CQ65=CQ37,BN65&gt;BN37),1,0)+IF(AND(CQ65=CQ38,BN65&gt;BN38),1,0)+IF(AND(CQ65=CQ39,BN65&gt;BN39),1,0)+IF(AND(CQ65=CQ40,BN65&gt;BN40),1,0)+IF(AND(CQ65=CQ41,BN65&gt;BN41),1,0)+IF(AND(CQ65=CQ42,BN65&gt;BN42),1,0)+IF(AND(CQ65=CQ43,BN65&gt;BN43),1,0)+IF(AND(CQ65=CQ44,BN65&gt;BN44),1,0)+IF(AND(CQ65=CQ45,BN65&gt;BN45),1,0)+IF(AND(CQ65=CQ46,BN65&gt;BN46),1,0)+IF(AND(CQ65=CQ47,BN65&gt;BN47),1,0)+IF(AND(CQ65=CQ48,BN65&gt;BN48),1,0)+IF(AND(CQ65=CQ49,BN65&gt;BN49),1,0)</f>
        <v>#VALUE!</v>
      </c>
      <c r="CU65" s="99" t="e">
        <f>IF(AND(CQ65=CQ50,BN65&gt;BN50),1,0)+IF(AND(CQ65=CQ51,BN65&gt;BN51),1,0)+IF(AND(CQ65=CQ52,BN65&gt;BN52),1,0)+IF(AND(CQ65=CQ53,BN65&gt;BN53),1,0)+IF(AND(CQ65=CQ54,BN65&gt;BN54),1,0)+IF(AND(CQ65=CQ55,BN65&gt;BN55),1,0)+IF(AND(CQ65=CQ56,BN65&gt;BN56),1,0)+IF(AND(CQ65=CQ57,BN65&gt;BN57),1,0)+IF(AND(CQ65=CQ58,BN65&gt;BN58),1,0)+IF(AND(CQ65=CQ59,BN65&gt;BN59),1,0)+IF(AND(CQ65=CQ60,BN65&gt;BN60),1,0)+IF(AND(CQ65=CQ61,BN65&gt;BN61),1,0)+IF(AND(CQ65=CQ62,BN65&gt;BN62),1,0)+IF(AND(CQ65=CQ63,BN65&gt;BN63),1,0)+IF(AND(CQ65=CQ64,BN65&gt;BN64),1,0)+IF(AND(CQ65=CQ65,BN65&gt;BN65),1,0)+IF(AND(CQ65=CQ66,BN65&gt;BN66),1,0)+IF(AND(CQ65=CQ67,BN65&gt;BN67),1,0)+IF(AND(CQ65=CQ68,BN65&gt;BN68),1,0)+IF(AND(CQ65=CQ69,BN65&gt;BN69),1,0)</f>
        <v>#VALUE!</v>
      </c>
      <c r="CV65" s="100" t="e">
        <f>IF(CR10=56,CQ10,0)+IF(CR11=56,CQ11,0)+IF(CR12=56,CQ12,0)+IF(CR13=56,CQ13,0)+IF(CR14=56,CQ14,0)+IF(CR15=56,CQ15,0)+IF(CR16=56,CQ16,0)+IF(CR17=56,CQ17,0)+IF(CR18=56,CQ18,0)+IF(CR19=56,CQ19,0)+IF(CR20=56,CQ20,0)+IF(CR21=56,CQ21,0)+IF(CR22=56,CQ22,0)+IF(CR23=56,CQ23,0)+IF(CR24=56,CQ24,0)+IF(CR25=56,CQ25,0)+IF(CR26=56,CQ26,0)+IF(CR27=56,CQ27,0)+IF(CR28=56,CQ28,0)+IF(CR29=56,CQ29,0)+IF(CR30=56,CQ30,0)+IF(CR31=56,CQ31,0)+IF(CR32=56,CQ32,0)+IF(CR33=56,CQ33,0)+IF(CR34=56,CQ34,0)+IF(CR35=56,CQ35,0)+IF(CR36=56,CQ36,0)+IF(CR37=56,CQ37,0)+IF(CR38=56,CQ38,0)+IF(CR39=56,CQ39,0)+CW65</f>
        <v>#VALUE!</v>
      </c>
      <c r="CW65" s="98" t="e">
        <f>IF(CR40=56,CQ40,0)+IF(CR41=56,CQ41,0)+IF(CR42=56,CQ42,0)+IF(CR43=56,CQ43,0)+IF(CR44=56,CQ44,0)+IF(CR45=56,CQ45,0)+IF(CR46=56,CQ46,0)+IF(CR47=56,CQ47,0)+IF(CR48=56,CQ48,0)+IF(CR49=56,CQ49,0)+IF(CR50=56,CQ50,0)+IF(CR51=56,CQ51,0)+IF(CR52=56,CQ52,0)+IF(CR53=56,CQ53,0)+IF(CR54=56,CQ54,0)+IF(CR55=56,CQ55,0)+IF(CR56=56,CQ56,0)+IF(CR57=56,CQ57,0)+IF(CR58=56,CQ58,0)+IF(CR59=56,CQ59,0)+IF(CR60=56,CQ60,0)+IF(CR61=56,CQ61,0)+IF(CR62=56,CQ62,0)+IF(CR63=56,CQ63,0)+IF(CR64=56,CQ64,0)+IF(CR65=56,CQ65,0)+IF(CR66=56,CQ66,0)+IF(CR67=56,CQ67,0)+IF(CR68=56,CQ68,0)+IF(CR69=56,CQ69,0)</f>
        <v>#VALUE!</v>
      </c>
      <c r="CX65" s="98" t="e">
        <f>IF(CR10=56,BM10,IF(CR11=56,BM11,IF(CR12=56,BM12,IF(CR13=56,BM13,IF(CR14=56,BM14,IF(CR15=56,BM15,IF(CR16=56,BM16,IF(CR17=56,BM17,CY65))))))))</f>
        <v>#VALUE!</v>
      </c>
      <c r="CY65" s="98" t="e">
        <f>IF(CR18=56,BM18,IF(CR19=56,BM19,IF(CR20=56,BM20,IF(CR21=56,BM21,IF(CR22=56,BM22,IF(CR23=56,BM23,IF(CR24=56,BM24,IF(CR25=56,BM25,CZ65))))))))</f>
        <v>#VALUE!</v>
      </c>
      <c r="CZ65" s="98" t="e">
        <f>IF(CR26=56,BM26,IF(CR27=56,BM27,IF(CR28=56,BM28,IF(CR29=56,BM29,IF(CR30=56,BM30,IF(CR31=56,BM31,IF(CR32=56,BM32,IF(CR33=56,BM33,DA65))))))))</f>
        <v>#VALUE!</v>
      </c>
      <c r="DA65" s="98" t="e">
        <f>IF(CR34=56,BM34,IF(CR35=56,BM35,IF(CR36=56,BM36,IF(CR37=56,BM37,IF(CR38=56,BM38,IF(CR39=56,BM39,IF(CR40=56,BM40,IF(CR41=56,BM41,DB65))))))))</f>
        <v>#VALUE!</v>
      </c>
      <c r="DB65" s="98" t="e">
        <f>IF(CR42=56,BM42,IF(CR43=56,BM43,IF(CR44=56,BM44,IF(CR45=56,BM45,IF(CR46=56,BM46,IF(CR47=56,BM47,IF(CR48=56,BM48,IF(CR49=56,BM49,DC65))))))))</f>
        <v>#VALUE!</v>
      </c>
      <c r="DC65" s="98" t="e">
        <f>IF(CR50=56,BM50,IF(CR51=56,BM51,IF(CR52=56,BM52,IF(CR53=56,BM53,IF(CR54=56,BM54,IF(CR55=56,BM55,IF(CR56=56,BM56,IF(CR57=56,BM57,DD65))))))))</f>
        <v>#VALUE!</v>
      </c>
      <c r="DD65" s="98" t="e">
        <f>IF(CR58=56,BM58,IF(CR59=56,BM59,IF(CR60=56,BM60,IF(CR61=56,BM61,IF(CR62=56,BM62,IF(CR63=56,BM63,IF(CR64=56,BM64,IF(CR65=56,BM65,DE65))))))))</f>
        <v>#VALUE!</v>
      </c>
      <c r="DE65" s="98" t="e">
        <f>IF(CR66=56,BM66,IF(CR67=56,BM67,IF(CR68=56,BM68,BM69)))</f>
        <v>#VALUE!</v>
      </c>
      <c r="DF65" s="98" t="e">
        <f>IF(CR10=56,BQ10,0)+IF(CR11=56,BQ11,0)+IF(CR12=56,BQ12,0)+IF(CR13=56,BQ13,0)+IF(CR14=56,BQ14,0)+IF(CR15=56,BQ15,0)+IF(CR16=56,BQ16,0)+IF(CR17=56,BQ17,0)+IF(CR18=56,BQ18,0)+IF(CR19=56,BQ19,0)+IF(CR20=56,BQ20,0)+IF(CR21=56,BQ21,0)+IF(CR22=56,BQ22,0)+IF(CR23=56,BQ23,0)+IF(CR24=56,BQ24,0)+IF(CR25=56,BQ25,0)+IF(CR26=56,BQ26,0)+IF(CR27=56,BQ27,0)+IF(CR28=56,BQ28,0)+IF(CR29=56,BQ29,0)+IF(CR30=56,BQ30,0)+IF(CR31=56,BQ31,0)+IF(CR32=56,BQ32,0)+IF(CR33=56,BQ33,0)+IF(CR34=56,BQ34,0)+IF(CR35=56,BQ35,0)+IF(CR36=56,BQ36,0)+IF(CR37=56,BQ37,0)+IF(CR38=56,BQ38,0)+IF(CR39=56,BQ39,0)+DG65</f>
        <v>#VALUE!</v>
      </c>
      <c r="DG65" s="98" t="e">
        <f>IF(CR40=56,BQ40,0)+IF(CR41=56,BQ41,0)+IF(CR42=56,BQ42,0)+IF(CR43=56,BQ43,0)+IF(CR44=56,BQ44,0)+IF(CR45=56,BQ45,0)+IF(CR46=56,BQ46,0)+IF(CR47=56,BQ47,0)+IF(CR48=56,BQ48,0)+IF(CR49=56,BQ49,0)+IF(CR50=56,BQ50,0)+IF(CR51=56,BQ51,0)+IF(CR52=56,BQ52,0)+IF(CR53=56,BQ53,0)+IF(CR54=56,BQ54,0)+IF(CR55=56,BQ55,0)+IF(CR56=56,BQ56,0)+IF(CR57=56,BQ57,0)+IF(CR58=56,BQ58,0)+IF(CR59=56,BQ59,0)+IF(CR60=56,BQ60,0)+IF(CR61=56,BQ61,0)+IF(CR62=56,BQ62,0)+IF(CR63=56,BQ63,0)+IF(CR64=56,BQ64,0)+IF(CR65=56,BQ65,0)+IF(CR66=56,BQ66,0)+IF(CR67=56,BQ67,0)+IF(CR68=56,BQ68,0)+IF(CR69=56,BQ69,0)</f>
        <v>#VALUE!</v>
      </c>
      <c r="DH65" s="98" t="e">
        <f>IF(CR10=56,BT10,0)+IF(CR11=56,BT11,0)+IF(CR12=56,BT12,0)+IF(CR13=56,BT13,0)+IF(CR14=56,BT14,0)+IF(CR15=56,BT15,0)+IF(CR16=56,BT16,0)+IF(CR17=56,BT17,0)+IF(CR18=56,BT18,0)+IF(CR19=56,BT19,0)+IF(CR20=56,BT20,0)+IF(CR21=56,BT21,0)+IF(CR22=56,BT22,0)+IF(CR23=56,BT23,0)+IF(CR24=56,BT24,0)+IF(CR25=56,BT25,0)+IF(CR26=56,BT26,0)+IF(CR27=56,BT27,0)+IF(CR28=56,BT28,0)+IF(CR29=56,BT29,0)+IF(CR30=56,BT30,0)+IF(CR31=56,BT31,0)+IF(CR32=56,BT32,0)+IF(CR33=56,BT33,0)+IF(CR34=56,BT34,0)+IF(CR35=56,BT35,0)+IF(CR36=56,BT36,0)+IF(CR37=56,BT37,0)+IF(CR38=56,BT38,0)+IF(CR39=56,BT39,0)+DI65</f>
        <v>#VALUE!</v>
      </c>
      <c r="DI65" s="98" t="e">
        <f>IF(CR40=56,BT40,0)+IF(CR41=56,BT41,0)+IF(CR42=56,BT42,0)+IF(CR43=56,BT43,0)+IF(CR44=56,BT44,0)+IF(CR45=56,BT45,0)+IF(CR46=56,BT46,0)+IF(CR47=56,BT47,0)+IF(CR48=56,BT48,0)+IF(CR49=56,BT49,0)+IF(CR50=56,BT50,0)+IF(CR51=56,BT51,0)+IF(CR52=56,BT52,0)+IF(CR53=56,BT53,0)+IF(CR54=56,BT54,0)+IF(CR55=56,BT55,0)+IF(CR56=56,BT56,0)+IF(CR57=56,BT57,0)+IF(CR58=56,BT58,0)+IF(CR59=56,BT59,0)+IF(CR60=56,BT60,0)+IF(CR61=56,BT61,0)+IF(CR62=56,BT62,0)+IF(CR63=56,BT63,0)+IF(CR64=56,BT64,0)+IF(CR65=56,BT65,0)+IF(CR66=56,BT66,0)+IF(CR67=56,BT67,0)+IF(CR68=56,BT68,0)+IF(CR69=56,BT69,0)</f>
        <v>#VALUE!</v>
      </c>
      <c r="DJ65" s="98" t="e">
        <f>IF(CR10=56,BW10,0)+IF(CR11=56,BW11,0)+IF(CR12=56,BW12,0)+IF(CR13=56,BW13,0)+IF(CR14=56,BW14,0)+IF(CR15=56,BW15,0)+IF(CR16=56,BW16,0)+IF(CR17=56,BW17,0)+IF(CR18=56,BW18,0)+IF(CR19=56,BW19,0)+IF(CR20=56,BW20,0)+IF(CR21=56,BW21,0)+IF(CR22=56,BW22,0)+IF(CR23=56,BW23,0)+IF(CR24=56,BW24,0)+IF(CR25=56,BW25,0)+IF(CR26=56,BW26,0)+IF(CR27=56,BW27,0)+IF(CR28=56,BW28,0)+IF(CR29=56,BW29,0)+IF(CR30=56,BW30,0)+IF(CR31=56,BW31,0)+IF(CR32=56,BW32,0)+IF(CR33=56,BW33,0)+IF(CR34=56,BW34,0)+IF(CR35=56,BW35,0)+IF(CR36=56,BW36,0)+IF(CR37=56,BW37,0)+IF(CR38=56,BW38,0)+IF(CR39=56,BW39,0)+DK65</f>
        <v>#VALUE!</v>
      </c>
      <c r="DK65" s="98" t="e">
        <f>IF(CR40=56,BW40,0)+IF(CR41=56,BW41,0)+IF(CR42=56,BW42,0)+IF(CR43=56,BW43,0)+IF(CR44=56,BW44,0)+IF(CR45=56,BW45,0)+IF(CR46=56,BW46,0)+IF(CR47=56,BW47,0)+IF(CR48=56,BW48,0)+IF(CR49=56,BW49,0)+IF(CR50=56,BW50,0)+IF(CR51=56,BW51,0)+IF(CR52=56,BW52,0)+IF(CR53=56,BW53,0)+IF(CR54=56,BW54,0)+IF(CR55=56,BW55,0)+IF(CR56=56,BW56,0)+IF(CR57=56,BW57,0)+IF(CR58=56,BW58,0)+IF(CR59=56,BW59,0)+IF(CR60=56,BW60,0)+IF(CR61=56,BW61,0)+IF(CR62=56,BW62,0)+IF(CR63=56,BW63,0)+IF(CR64=56,BW64,0)+IF(CR65=56,BW65,0)+IF(CR66=56,BW66,0)+IF(CR67=56,BW67,0)+IF(CR68=56,BW68,0)+IF(CR69=56,BW69,0)</f>
        <v>#VALUE!</v>
      </c>
      <c r="DL65" s="98" t="e">
        <f>IF(CR10=56,BZ10,0)+IF(CR11=56,BZ11,0)+IF(CR12=56,BZ12,0)+IF(CR13=56,BZ13,0)+IF(CR14=56,BZ14,0)+IF(CR15=56,BZ15,0)+IF(CR16=56,BZ16,0)+IF(CR17=56,BZ17,0)+IF(CR18=56,BZ18,0)+IF(CR19=56,BZ19,0)+IF(CR20=56,BZ20,0)+IF(CR21=56,BZ21,0)+IF(CR22=56,BZ22,0)+IF(CR23=56,BZ23,0)+IF(CR24=56,BZ24,0)+IF(CR25=56,BZ25,0)+IF(CR26=56,BZ26,0)+IF(CR27=56,BZ27,0)+IF(CR28=56,BZ28,0)+IF(CR29=56,BZ29,0)+IF(CR30=56,BZ30,0)+IF(CR31=56,BZ31,0)+IF(CR32=56,BZ32,0)+IF(CR33=56,BZ33,0)+IF(CR34=56,BZ34,0)+IF(CR35=56,BZ35,0)+IF(CR36=56,BZ36,0)+IF(CR37=56,BZ37,0)+IF(CR38=56,BZ38,0)+IF(CR39=56,BZ39,0)+DM65</f>
        <v>#VALUE!</v>
      </c>
      <c r="DM65" s="98" t="e">
        <f>IF(CR40=56,BZ40,0)+IF(CR41=56,BZ41,0)+IF(CR42=56,BZ42,0)+IF(CR43=56,BZ43,0)+IF(CR44=56,BZ44,0)+IF(CR45=56,BZ45,0)+IF(CR46=56,BZ46,0)+IF(CR47=56,BZ47,0)+IF(CR48=56,BZ48,0)+IF(CR49=56,BZ49,0)+IF(CR50=56,BZ50,0)+IF(CR51=56,BZ51,0)+IF(CR52=56,BZ52,0)+IF(CR53=56,BZ53,0)+IF(CR54=56,BZ54,0)+IF(CR55=56,BZ55,0)+IF(CR56=56,BZ56,0)+IF(CR57=56,BZ57,0)+IF(CR58=56,BZ58,0)+IF(CR59=56,BZ59,0)+IF(CR60=56,BZ60,0)+IF(CR61=56,BZ61,0)+IF(CR62=56,BZ62,0)+IF(CR63=56,BZ63,0)+IF(CR64=56,BZ64,0)+IF(CR65=56,BZ65,0)+IF(CR66=56,BZ66,0)+IF(CR67=56,BZ67,0)+IF(CR68=56,BZ68,0)+IF(CR69=56,BZ69,0)</f>
        <v>#VALUE!</v>
      </c>
      <c r="DN65" s="98" t="e">
        <f>IF(CR10=56,CB10,0)+IF(CR11=56,CB11,0)+IF(CR12=56,CB12,0)+IF(CR13=56,CB13,0)+IF(CR14=56,CB14,0)+IF(CR15=56,CB15,0)+IF(CR16=56,CB16,0)+IF(CR17=56,CB17,0)+IF(CR18=56,CB18,0)+IF(CR19=56,CB19,0)+IF(CR20=56,CB20,0)+IF(CR21=56,CB21,0)+IF(CR22=56,CB22,0)+IF(CR23=56,CB23,0)+IF(CR24=56,CB24,0)+IF(CR25=56,CB25,0)+IF(CR26=56,CB26,0)+IF(CR27=56,CB27,0)+IF(CR28=56,CB28,0)+IF(CR29=56,CB29,0)+IF(CR30=56,CB30,0)+IF(CR31=56,CB31,0)+IF(CR32=56,CB32,0)+IF(CR33=56,CB33,0)+IF(CR34=56,CB34,0)+IF(CR35=56,CB35,0)+IF(CR36=56,CB36,0)+IF(CR37=56,CB37,0)+IF(CR38=56,CB38,0)+IF(CR39=56,CB39,0)+DO65</f>
        <v>#VALUE!</v>
      </c>
      <c r="DO65" s="98" t="e">
        <f>IF(CR40=56,CB40,0)+IF(CR41=56,CB41,0)+IF(CR42=56,CB42,0)+IF(CR43=56,CB43,0)+IF(CR44=56,CB44,0)+IF(CR45=56,CB45,0)+IF(CR46=56,CB46,0)+IF(CR47=56,CB47,0)+IF(CR48=56,CB48,0)+IF(CR49=56,CB49,0)+IF(CR50=56,CB50,0)+IF(CR51=56,CB51,0)+IF(CR52=56,CB52,0)+IF(CR53=56,CB53,0)+IF(CR54=56,CB54,0)+IF(CR55=56,CB55,0)+IF(CR56=56,CB56,0)+IF(CR57=56,CB57,0)+IF(CR58=56,CB58,0)+IF(CR59=56,CB59,0)+IF(CR60=56,CB60,0)+IF(CR61=56,CB61,0)+IF(CR62=56,CB62,0)+IF(CR63=56,CB63,0)+IF(CR64=56,CB64,0)+IF(CR65=56,CB65,0)+IF(CR66=56,CB66,0)+IF(CR67=56,CB67,0)+IF(CR68=56,CB68,0)+IF(CR69=56,CB69,0)</f>
        <v>#VALUE!</v>
      </c>
      <c r="DP65" s="98" t="e">
        <f>IF(CR10=56,CD10,0)+IF(CR11=56,CD11,0)+IF(CR12=56,CD12,0)+IF(CR13=56,CD13,0)+IF(CR14=56,CD14,0)+IF(CR15=56,CD15,0)+IF(CR16=56,CD16,0)+IF(CR17=56,CD17,0)+IF(CR18=56,CD18,0)+IF(CR19=56,CD19,0)+IF(CR20=56,CD20,0)+IF(CR21=56,CD21,0)+IF(CR22=56,CD22,0)+IF(CR23=56,CD23,0)+IF(CR24=56,CD24,0)+IF(CR25=56,CD25,0)+IF(CR26=56,CD26,0)+IF(CR27=56,CD27,0)+IF(CR28=56,CD28,0)+IF(CR29=56,CD29,0)+IF(CR30=56,CD30,0)+IF(CR31=56,CD31,0)+IF(CR32=56,CD32,0)+IF(CR33=56,CD33,0)+IF(CR34=56,CD34,0)+IF(CR35=56,CD35,0)+IF(CR36=56,CD36,0)+IF(CR37=56,CD37,0)+IF(CR38=56,CD38,0)+IF(CR39=56,CD39,0)+DQ65</f>
        <v>#VALUE!</v>
      </c>
      <c r="DQ65" s="98" t="e">
        <f>IF(CR40=56,CD40,0)+IF(CR41=56,CD41,0)+IF(CR42=56,CD42,0)+IF(CR43=56,CD43,0)+IF(CR44=56,CD44,0)+IF(CR45=56,CD45,0)+IF(CR46=56,CD46,0)+IF(CR47=56,CD47,0)+IF(CR48=56,CD48,0)+IF(CR49=56,CD49,0)+IF(CR50=56,CD50,0)+IF(CR51=56,CD51,0)+IF(CR52=56,CD52,0)+IF(CR53=56,CD53,0)+IF(CR54=56,CD54,0)+IF(CR55=56,CD55,0)+IF(CR56=56,CD56,0)+IF(CR57=56,CD57,0)+IF(CR58=56,CD58,0)+IF(CR59=56,CD59,0)+IF(CR60=56,CD60,0)+IF(CR61=56,CD61,0)+IF(CR62=56,CD62,0)+IF(CR63=56,CD63,0)+IF(CR64=56,CD64,0)+IF(CR65=56,CD65,0)+IF(CR66=56,CD66,0)+IF(CR67=56,CD67,0)+IF(CR68=56,CD68,0)+IF(CR69=56,CD69,0)</f>
        <v>#VALUE!</v>
      </c>
      <c r="DR65" s="98" t="e">
        <f>IF(CR10=56,CF10,0)+IF(CR11=56,CF11,0)+IF(CR12=56,CF12,0)+IF(CR13=56,CF13,0)+IF(CR14=56,CF14,0)+IF(CR15=56,CF15,0)+IF(CR16=56,CF16,0)+IF(CR17=56,CF17,0)+IF(CR18=56,CF18,0)+IF(CR19=56,CF19,0)+IF(CR20=56,CF20,0)+IF(CR21=56,CF21,0)+IF(CR22=56,CF22,0)+IF(CR23=56,CF23,0)+IF(CR24=56,CF24,0)+IF(CR25=56,CF25,0)+IF(CR26=56,CF26,0)+IF(CR27=56,CF27,0)+IF(CR28=56,CF28,0)+IF(CR29=56,CF29,0)+IF(CR30=56,CF30,0)+IF(CR31=56,CF31,0)+IF(CR32=56,CF32,0)+IF(CR33=56,CF33,0)+IF(CR34=56,CF34,0)+IF(CR35=56,CF35,0)+IF(CR36=56,CF36,0)+IF(CR37=56,CF37,0)+IF(CR38=56,CF38,0)+IF(CR39=56,CF39,0)+DS65</f>
        <v>#VALUE!</v>
      </c>
      <c r="DS65" s="98" t="e">
        <f>IF(CR40=56,CF40,0)+IF(CR41=56,CF41,0)+IF(CR42=56,CF42,0)+IF(CR43=56,CF43,0)+IF(CR44=56,CF44,0)+IF(CR45=56,CF45,0)+IF(CR46=56,CF46,0)+IF(CR47=56,CF47,0)+IF(CR48=56,CF48,0)+IF(CR49=56,CF49,0)+IF(CR50=56,CF50,0)+IF(CR51=56,CF51,0)+IF(CR52=56,CF52,0)+IF(CR53=56,CF53,0)+IF(CR54=56,CF54,0)+IF(CR55=56,CF55,0)+IF(CR56=56,CF56,0)+IF(CR57=56,CF57,0)+IF(CR58=56,CF58,0)+IF(CR59=56,CF59,0)+IF(CR60=56,CF60,0)+IF(CR61=56,CF61,0)+IF(CR62=56,CF62,0)+IF(CR63=56,CF63,0)+IF(CR64=56,CF64,0)+IF(CR65=56,CF65,0)+IF(CR66=56,CF66,0)+IF(CR67=56,CF67,0)+IF(CR68=56,CF68,0)+IF(CR69=56,CF69,0)</f>
        <v>#VALUE!</v>
      </c>
      <c r="DT65" s="98" t="e">
        <f>IF(CR10=56,CH10,0)+IF(CR11=56,CH11,0)+IF(CR12=56,CH12,0)+IF(CR13=56,CH13,0)+IF(CR14=56,CH14,0)+IF(CR15=56,CH15,0)+IF(CR16=56,CH16,0)+IF(CR17=56,CH17,0)+IF(CR18=56,CH18,0)+IF(CR19=56,CH19,0)+IF(CR20=56,CH20,0)+IF(CR21=56,CH21,0)+IF(CR22=56,CH22,0)+IF(CR23=56,CH23,0)+IF(CR24=56,CH24,0)+IF(CR25=56,CH25,0)+IF(CR26=56,CH26,0)+IF(CR27=56,CH27,0)+IF(CR28=56,CH28,0)+IF(CR29=56,CH29,0)+IF(CR30=56,CH30,0)+IF(CR31=56,CH31,0)+IF(CR32=56,CH32,0)+IF(CR33=56,CH33,0)+IF(CR34=56,CH34,0)+IF(CR35=56,CH35,0)+IF(CR36=56,CH36,0)+IF(CR37=56,CH37,0)+IF(CR38=56,CH38,0)+IF(CR39=56,CH39,0)+DU65</f>
        <v>#VALUE!</v>
      </c>
      <c r="DU65" s="98" t="e">
        <f>IF(CR40=56,CH40,0)+IF(CR41=56,CH41,0)+IF(CR42=56,CH42,0)+IF(CR43=56,CH43,0)+IF(CR44=56,CH44,0)+IF(CR45=56,CH45,0)+IF(CR46=56,CH46,0)+IF(CR47=56,CH47,0)+IF(CR48=56,CH48,0)+IF(CR49=56,CH49,0)+IF(CR50=56,CH50,0)+IF(CR51=56,CH51,0)+IF(CR52=56,CH52,0)+IF(CR53=56,CH53,0)+IF(CR54=56,CH54,0)+IF(CR55=56,CH55,0)+IF(CR56=56,CH56,0)+IF(CR57=56,CH57,0)+IF(CR58=56,CH58,0)+IF(CR59=56,CH59,0)+IF(CR60=56,CH60,0)+IF(CR61=56,CH61,0)+IF(CR62=56,CH62,0)+IF(CR63=56,CH63,0)+IF(CR64=56,CH64,0)+IF(CR65=56,CH65,0)+IF(CR66=56,CH66,0)+IF(CR67=56,CH67,0)+IF(CR68=56,CH68,0)+IF(CR69=56,CH69,0)</f>
        <v>#VALUE!</v>
      </c>
      <c r="DV65" s="98" t="e">
        <f>IF(CR10=56,CJ10,0)+IF(CR11=56,CJ11,0)+IF(CR12=56,CJ12,0)+IF(CR13=56,CJ13,0)+IF(CR14=56,CJ14,0)+IF(CR15=56,CJ15,0)+IF(CR16=56,CJ16,0)+IF(CR17=56,CJ17,0)+IF(CR18=56,CJ18,0)+IF(CR19=56,CJ19,0)+IF(CR20=56,CJ20,0)+IF(CR21=56,CJ21,0)+IF(CR22=56,CJ22,0)+IF(CR23=56,CJ23,0)+IF(CR24=56,CJ24,0)+IF(CR25=56,CJ25,0)+IF(CR26=56,CJ26,0)+IF(CR27=56,CJ27,0)+IF(CR28=56,CJ28,0)+IF(CR29=56,CJ29,0)+IF(CR30=56,CJ30,0)+IF(CR31=56,CJ31,0)+IF(CR32=56,CJ32,0)+IF(CR33=56,CJ33,0)+IF(CR34=56,CJ34,0)+IF(CR35=56,CJ35,0)+IF(CR36=56,CJ36,0)+IF(CR37=56,CJ37,0)+IF(CR38=56,CJ38,0)+IF(CR39=56,CJ39,0)+DW65</f>
        <v>#VALUE!</v>
      </c>
      <c r="DW65" s="99" t="e">
        <f>IF(CR40=56,CJ40,0)+IF(CR41=56,CJ41,0)+IF(CR42=56,CJ42,0)+IF(CR43=56,CJ43,0)+IF(CR44=56,CJ44,0)+IF(CR45=56,CJ45,0)+IF(CR46=56,CJ46,0)+IF(CR47=56,CJ47,0)+IF(CR48=56,CJ48,0)+IF(CR49=56,CJ49,0)+IF(CR50=56,CJ50,0)+IF(CR51=56,CJ51,0)+IF(CR52=56,CJ52,0)+IF(CR53=56,CJ53,0)+IF(CR54=56,CJ54,0)+IF(CR55=56,CJ55,0)+IF(CR56=56,CJ56,0)+IF(CR57=56,CJ57,0)+IF(CR58=56,CJ58,0)+IF(CR59=56,CJ59,0)+IF(CR60=56,CJ60,0)+IF(CR61=56,CJ61,0)+IF(CR62=56,CJ62,0)+IF(CR63=56,CJ63,0)+IF(CR64=56,CJ64,0)+IF(CR65=56,CJ65,0)+IF(CR66=56,CJ66,0)+IF(CR67=56,CJ67,0)+IF(CR68=56,CJ68,0)+IF(CR69=56,CJ69,0)</f>
        <v>#VALUE!</v>
      </c>
    </row>
    <row r="66" spans="1:127">
      <c r="A66" s="97" t="str">
        <f>[2]DB!A66</f>
        <v>Randers</v>
      </c>
      <c r="B66" s="1">
        <f>[2]DB!B66</f>
        <v>47</v>
      </c>
      <c r="C66" s="1">
        <f>[2]DB!D66</f>
        <v>0</v>
      </c>
      <c r="D66" s="1">
        <f>IF(OR(Rækker!AR52="Disket",I66&gt;5,C66=1),1,0)</f>
        <v>0</v>
      </c>
      <c r="E66" s="1">
        <f>[2]DB!F66</f>
        <v>0</v>
      </c>
      <c r="F66" s="1">
        <f>IF(OR(Rækker!AR52="Udmeldt",E66=1),1,0)</f>
        <v>0</v>
      </c>
      <c r="G66" s="1">
        <f>[2]DB!I66</f>
        <v>0</v>
      </c>
      <c r="H66" s="1">
        <f>IF(Rækker!AR52="MR",1,0)</f>
        <v>0</v>
      </c>
      <c r="I66" s="1">
        <f t="shared" si="10"/>
        <v>0</v>
      </c>
      <c r="J66" s="1">
        <f>[2]DB!L66</f>
        <v>0</v>
      </c>
      <c r="K66" s="1">
        <f>IF(Rækker!AR52="Res",1,0)</f>
        <v>0</v>
      </c>
      <c r="L66" s="1">
        <f t="shared" si="11"/>
        <v>0</v>
      </c>
      <c r="M66" s="1">
        <f t="shared" si="31"/>
        <v>0</v>
      </c>
      <c r="N66" s="100">
        <f>[2]DB!AZ66</f>
        <v>18</v>
      </c>
      <c r="O66" s="98" t="str">
        <f>[2]DB!BB66</f>
        <v>Schøn</v>
      </c>
      <c r="P66" s="1">
        <f>IF(O66=A52,B52,0)+IF(O66=A53,B53,0)+IF(O66=A54,B54,0)+IF(O66=A55,B55,0)+IF(O66=A56,B56,0)+IF(O66=A57,B57,0)+IF(O66=A58,B58,0)+IF(O66=A59,B59,0)+IF(O66=A60,B60,0)+IF(O66=A61,B61,0)+IF(O66=A62,B62,0)+IF(O66=A63,B63,0)+IF(O66=A64,B64,0)+IF(O66=A65,B65,0)+IF(O66=A66,B66,0)+IF(O66=A67,B67,0)+IF(O66=A68,B68,0)+IF(O66=A69,B69,0)+IF(O66=A70,B70,0)+IF(O66=A71,B71,0)</f>
        <v>48</v>
      </c>
      <c r="Q66" s="1">
        <f>[2]DB!BF66</f>
        <v>0</v>
      </c>
      <c r="R66" s="1">
        <f>IF(O66=A52,D52,0)+IF(O66=A53,D53,0)+IF(O66=A54,D54,0)+IF(O66=A55,D55,0)+IF(O66=A56,D56,0)+IF(O66=A57,D57,0)+IF(O66=A58,D58,0)+IF(O66=A59,D59,0)+IF(O66=A60,D60,0)+IF(O66=A61,D61,0)+IF(O66=A62,D62,0)+IF(O66=A63,D63,0)+IF(O66=A64,D64,0)+IF(O66=A65,D65,0)+IF(O66=A66,D66,0)+IF(O66=A67,D67,0)+IF(O66=A68,D68,0)+IF(O66=A69,D69,0)+IF(O66=A70,D70,0)+IF(O66=A71,D71,0)</f>
        <v>0</v>
      </c>
      <c r="S66" s="1">
        <f>[2]DB!BG66</f>
        <v>0</v>
      </c>
      <c r="T66" s="1">
        <f>IF(O66=A52,F52,0)+IF(O66=A53,F53,0)+IF(O66=A54,F54,0)+IF(O66=A55,F55,0)+IF(O66=A56,F56,0)+IF(O66=A57,F57,0)+IF(O66=A58,F58,0)+IF(O66=A59,F59,0)+IF(O66=A60,F60,0)+IF(O66=A61,F61,0)+IF(O66=A62,F62,0)+IF(O66=A63,F63,0)+IF(O66=A64,F64,0)+IF(O66=A65,F65,0)+IF(O66=A66,F66,0)+IF(O66=A67,F67,0)+IF(O66=A68,F68,0)+IF(O66=A69,F69,0)+IF(O66=A70,F70,0)+IF(O66=A71,F71,0)</f>
        <v>0</v>
      </c>
      <c r="U66" s="1">
        <f>IF(O66=A52,G52,0)+IF(O66=A53,G53,0)+IF(O66=A54,G54,0)+IF(O66=A55,G55,0)+IF(O66=A56,G56,0)+IF(O66=A57,G57,0)+IF(O66=A58,G58,0)+IF(O66=A59,G59,0)+IF(O66=A60,G60,0)+IF(O66=A61,G61,0)+IF(O66=A62,G62,0)+IF(O66=A63,G63,0)+IF(O66=A64,G64,0)+IF(O66=A65,G65,0)+IF(O66=A66,G66,0)+IF(O66=A67,G67,0)+IF(O66=A68,G68,0)+IF(O66=A69,G69,0)+IF(O66=A70,G70,0)+IF(O66=A71,G71,0)</f>
        <v>0</v>
      </c>
      <c r="V66" s="1">
        <f>IF(O66=A52,H52,0)+IF(O66=A53,H53,0)+IF(O66=A54,H54,0)+IF(O66=A55,H55,0)+IF(O66=A56,H56,0)+IF(O66=A57,H57,0)+IF(O66=A58,H58,0)+IF(O66=A59,H59,0)+IF(O66=A60,H60,0)+IF(O66=A61,H61,0)+IF(O66=A62,H62,0)+IF(O66=A63,H63,0)+IF(O66=A64,H64,0)+IF(O66=A65,H65,0)+IF(O66=A66,H66,0)+IF(O66=A67,H67,0)+IF(O66=A68,H68,0)+IF(O66=A69,H69,0)+IF(O66=A70,H70,0)+IF(O66=A71,H71,0)</f>
        <v>0</v>
      </c>
      <c r="W66" s="1">
        <f t="shared" si="12"/>
        <v>0</v>
      </c>
      <c r="X66" s="1">
        <f>IF(O66=A52,J52,0)+IF(O66=A53,J53,0)+IF(O66=A54,J54,0)+IF(O66=A55,J55,0)+IF(O66=A56,J56,0)+IF(O66=A57,J57,0)+IF(O66=A58,J58,0)+IF(O66=A59,J59,0)+IF(O66=A60,J60,0)+IF(O66=A61,J61,0)+IF(O66=A62,J62,0)+IF(O66=A63,J63,0)+IF(O66=A64,J64,0)+IF(O66=A65,J65,0)+IF(O66=A66,J66,0)+IF(O66=A67,J67,0)+IF(O66=A68,J68,0)+IF(O66=A69,J69,0)+IF(O66=A70,J70,0)+IF(O66=A71,J71,0)</f>
        <v>0</v>
      </c>
      <c r="Y66" s="1">
        <f>IF(O66=A52,K52,0)+IF(O66=A53,K53,0)+IF(O66=A54,K54,0)+IF(O66=A55,K55,0)+IF(O66=A56,K56,0)+IF(O66=A57,K57,0)+IF(O66=A58,K58,0)+IF(O66=A59,K59,0)+IF(O66=A60,K60,0)+IF(O66=A61,K61,0)+IF(O66=A62,K62,0)+IF(O66=A63,K63,0)+IF(O66=A64,K64,0)+IF(O66=A65,K65,0)+IF(O66=A66,K66,0)+IF(O66=A67,K67,0)+IF(O66=A68,K68,0)+IF(O66=A69,K69,0)+IF(O66=A70,K70,0)+IF(O66=A71,K71,0)</f>
        <v>0</v>
      </c>
      <c r="Z66" s="1">
        <f t="shared" si="13"/>
        <v>0</v>
      </c>
      <c r="AA66" s="1">
        <f>[2]DB!BJ66</f>
        <v>67</v>
      </c>
      <c r="AB66" s="1">
        <f>RANK(AA66,AA52:AA71,0)</f>
        <v>9</v>
      </c>
      <c r="AC66" s="1" t="str">
        <f>'3. Division'!AH23</f>
        <v/>
      </c>
      <c r="AD66" s="1" t="e">
        <f t="shared" si="32"/>
        <v>#VALUE!</v>
      </c>
      <c r="AE66" s="1" t="e">
        <f>RANK(AD66,AD52:AD71,0)</f>
        <v>#VALUE!</v>
      </c>
      <c r="AF66" s="1">
        <f>[2]DB!BK66</f>
        <v>23</v>
      </c>
      <c r="AG66" s="1">
        <f>RANK(AF66,AF52:AF71,0)</f>
        <v>19</v>
      </c>
      <c r="AH66" s="1" t="str">
        <f>'3. Division'!AH29</f>
        <v/>
      </c>
      <c r="AI66" s="1" t="e">
        <f t="shared" si="33"/>
        <v>#VALUE!</v>
      </c>
      <c r="AJ66" s="1" t="e">
        <f>RANK(AI66,AI52:AI71,0)</f>
        <v>#VALUE!</v>
      </c>
      <c r="AK66" s="1">
        <f>[2]DB!BL66</f>
        <v>89</v>
      </c>
      <c r="AL66" s="1">
        <f>RANK(AK66,AK52:AK71,0)</f>
        <v>14</v>
      </c>
      <c r="AM66" s="1" t="str">
        <f>'3. Division'!AH35</f>
        <v/>
      </c>
      <c r="AN66" s="1" t="e">
        <f t="shared" si="34"/>
        <v>#VALUE!</v>
      </c>
      <c r="AO66" s="1" t="e">
        <f>RANK(AN66,AN52:AN71,0)</f>
        <v>#VALUE!</v>
      </c>
      <c r="AP66" s="1">
        <f t="shared" si="35"/>
        <v>42</v>
      </c>
      <c r="AQ66" s="1" t="e">
        <f t="shared" si="36"/>
        <v>#VALUE!</v>
      </c>
      <c r="AR66" s="1">
        <f>[2]DB!BA66</f>
        <v>15</v>
      </c>
      <c r="AS66" s="1" t="e">
        <f>RANK(AQ66,AQ52:AQ71,1)+AT66</f>
        <v>#VALUE!</v>
      </c>
      <c r="AT66" s="1" t="e">
        <f>IF(AQ66=AQ52,IF(AD66=AD52,IF(AI66=AI52,IF(AN66=AN52,0,IF(AN66&lt;AN52,1,0)),IF(AI66&lt;AI52,1,0)),IF(AD66&lt;AD52,1,0)),0)+IF(AQ66=AQ53,IF(AD66=AD53,IF(AI66=AI53,IF(AN66=AN53,0,IF(AN66&lt;AN53,1,0)),IF(AI66&lt;AI53,1,0)),IF(AD66&lt;AD53,1,0)),0)+IF(AQ66=AQ54,IF(AD66=AD54,IF(AI66=AI54,IF(AN66=AN54,0,IF(AN66&lt;AN54,1,0)),IF(AI66&lt;AI54,1,0)),IF(AD66&lt;AD54,1,0)),0)+IF(AQ66=AQ55,IF(AD66=AD55,IF(AI66=AI55,IF(AN66=AN55,0,IF(AN66&lt;AN55,1,0)),IF(AI66&lt;AI55,1,0)),IF(AD66&lt;AD55,1,0)),0)+IF(AQ66=AQ56,IF(AD66=AD56,IF(AI66=AI56,IF(AN66=AN56,0,IF(AN66&lt;AN56,1,0)),IF(AI66&lt;AI56,1,0)),IF(AD66&lt;AD56,1,0)),0)+IF(AQ66=AQ57,IF(AD66=AD57,IF(AI66=AI57,IF(AN66=AN57,0,IF(AN66&lt;AN57,1,0)),IF(AI66&lt;AI57,1,0)),IF(AD66&lt;AD57,1,0)),0)+IF(AQ66=AQ58,IF(AD66=AD58,IF(AI66=AI58,IF(AN66=AN58,0,IF(AN66&lt;AN58,1,0)),IF(AI66&lt;AI58,1,0)),IF(AD66&lt;AD58,1,0)),0)+AU66+AV66</f>
        <v>#VALUE!</v>
      </c>
      <c r="AU66" s="1" t="e">
        <f>IF(AQ66=AQ59,IF(AD66=AD59,IF(AI66=AI59,IF(AN66=AN59,0,IF(AN66&lt;AN59,1,0)),IF(AI66&lt;AI59,1,0)),IF(AD66&lt;AD59,1,0)),0)+IF(AQ66=AQ60,IF(AD66=AD60,IF(AI66=AI60,IF(AN66=AN60,0,IF(AN66&lt;AN60,1,0)),IF(AI66&lt;AI60,1,0)),IF(AD66&lt;AD60,1,0)),0)+IF(AQ66=AQ61,IF(AD66=AD61,IF(AI66=AI61,IF(AN66=AN61,0,IF(AN66&lt;AN61,1,0)),IF(AI66&lt;AI61,1,0)),IF(AD66&lt;AD61,1,0)),0)+IF(AQ66=AQ62,IF(AD66=AD62,IF(AI66=AI62,IF(AN66=AN62,0,IF(AN66&lt;AN62,1,0)),IF(AI66&lt;AI62,1,0)),IF(AD66&lt;AD62,1,0)),0)+IF(AQ66=AQ63,IF(AD66=AD63,IF(AI66=AI63,IF(AN66=AN63,0,IF(AN66&lt;AN63,1,0)),IF(AI66&lt;AI63,1,0)),IF(AD66&lt;AD63,1,0)),0)+IF(AQ66=AQ64,IF(AD66=AD64,IF(AI66=AI64,IF(AN66=AN64,0,IF(AN66&lt;AN64,1,0)),IF(AI66&lt;AI64,1,0)),IF(AD66&lt;AD64,1,0)),0)+IF(AQ66=AQ65,IF(AD66=AD65,IF(AI66=AI65,IF(AN66=AN65,0,IF(AN66&lt;AN65,1,0)),IF(AI66&lt;AI65,1,0)),IF(AD66&lt;AD65,1,0)),0)</f>
        <v>#VALUE!</v>
      </c>
      <c r="AV66" s="1" t="e">
        <f>IF(AQ66=AQ66,IF(AD66=AD66,IF(AI66=AI66,IF(AN66=AN66,0,IF(AN66&lt;AN66,1,0)),IF(AI66&lt;AI66,1,0)),IF(AD66&lt;AD66,1,0)),0)+IF(AQ66=AQ67,IF(AD66=AD67,IF(AI66=AI67,IF(AN66=AN67,0,IF(AN66&lt;AN67,1,0)),IF(AI66&lt;AI67,1,0)),IF(AD66&lt;AD67,1,0)),0)+IF(AQ66=AQ68,IF(AD66=AD68,IF(AI66=AI68,IF(AN66=AN68,0,IF(AN66&lt;AN68,1,0)),IF(AI66&lt;AI68,1,0)),IF(AD66&lt;AD68,1,0)),0)+IF(AQ66=AQ69,IF(AD66=AD69,IF(AI66=AI69,IF(AN66=AN69,0,IF(AN66&lt;AN69,1,0)),IF(AI66&lt;AI69,1,0)),IF(AD66&lt;AD69,1,0)),0)+IF(AQ66=AQ70,IF(AD66=AD70,IF(AI66=AI70,IF(AN66=AN70,0,IF(AN66&lt;AN70,1,0)),IF(AI66&lt;AI70,1,0)),IF(AD66&lt;AD70,1,0)),0)+IF(AQ66=AQ71,IF(AD66=AD71,IF(AI66=AI71,IF(AN66=AN71,0,IF(AN66&lt;AN71,1,0)),IF(AI66&lt;AI71,1,0)),IF(AD66&lt;AD71,1,0)),0)</f>
        <v>#VALUE!</v>
      </c>
      <c r="AW66" s="1" t="e">
        <f>IF(AND(AS66=AS52,P66&gt;P52),1,0)+IF(AND(AS66=AS53,P66&gt;P53),1,0)+IF(AND(AS66=AS54,P66&gt;P54),1,0)+IF(AND(AS66=AS55,P66&gt;P55),1,0)+IF(AND(AS66=AS56,P66&gt;P56),1,0)+IF(AND(AS66=AS57,P66&gt;P57),1,0)+IF(AND(AS66=AS58,P66&gt;P58),1,0)+IF(AND(AS66=AS59,P66&gt;P59),1,0)+IF(AND(AS66=AS60,P66&gt;P60),1,0)+IF(AND(AS66=AS61,P66&gt;P61),1,0)+IF(AND(AS66=AS62,P66&gt;P62),1,0)+IF(AND(AS66=AS63,P66&gt;P63),1,0)+IF(AND(AS66=AS64,P66&gt;P64),1,0)+IF(AND(AS66=AS65,P66&gt;P65),1,0)+IF(AND(AS66=AS66,P66&gt;P66),1,0)+IF(AND(AS66=AS67,P66&gt;P67),1,0)+IF(AND(AS66=AS68,P66&gt;P68),1,0)+IF(AND(AS66=AS69,P66&gt;P69),1,0)+IF(AND(AS66=AS70,P66&gt;P70),1,0)+IF(AND(AS66=AS71,P66&gt;P71),1,0)+AS66</f>
        <v>#VALUE!</v>
      </c>
      <c r="AX66" s="1" t="e">
        <f t="shared" si="16"/>
        <v>#VALUE!</v>
      </c>
      <c r="AY66" s="1" t="e">
        <f>IF(OR(R66=1,T66=1),0,IF(RANK(AX66,AX10:AX71,0)=1,10,IF(RANK(AX66,AX10:AX71,0)=2,5,IF(RANK(AX66,AX10:AX71,0)=3,4,IF(RANK(AX66,AX10:AX71,0)=4,3,IF(RANK(AX66,AX10:AX71,0)=5,2,0))))))</f>
        <v>#VALUE!</v>
      </c>
      <c r="AZ66" s="100" t="e">
        <f>IF(AW52=15,AR52,0)+IF(AW53=15,AR53,0)+IF(AW54=15,AR54,0)+IF(AW55=15,AR55,0)+IF(AW56=15,AR56,0)+IF(AW57=15,AR57,0)+IF(AW58=15,AR58,0)+IF(AW59=15,AR59,0)+IF(AW60=15,AR60,0)+IF(AW61=15,AR61,0)+IF(AW62=15,AR62,0)+IF(AW63=15,AR63,0)+IF(AW64=15,AR64,0)+IF(AW65=15,AR65,0)+IF(AW66=15,AR66,0)+IF(AW67=15,AR67,0)+IF(AW68=15,AR68,0)+IF(AW69=15,AR69,0)+IF(AW70=15,AR70,0)+IF(AW71=15,AR71,0)</f>
        <v>#VALUE!</v>
      </c>
      <c r="BA66" s="98" t="e">
        <f>IF(AW52=15,AS52,0)+IF(AW53=15,AS53,0)+IF(AW54=15,AS54,0)+IF(AW55=15,AS55,0)+IF(AW56=15,AS56,0)+IF(AW57=15,AS57,0)+IF(AW58=15,AS58,0)+IF(AW59=15,AS59,0)+IF(AW60=15,AS60,0)+IF(AW61=15,AS61,0)+IF(AW62=15,AS62,0)+IF(AW63=15,AS63,0)+IF(AW64=15,AS64,0)+IF(AW65=15,AS65,0)+IF(AW66=15,AS66,0)+IF(AW67=15,AS67,0)+IF(AW68=15,AS68,0)+IF(AW69=15,AS69,0)+IF(AW70=15,AS70,0)+IF(AW71=15,AS71,0)</f>
        <v>#VALUE!</v>
      </c>
      <c r="BB66" s="98" t="e">
        <f>IF(AW52=15,O52,IF(AW53=15,O53,IF(AW54=15,O54,IF(AW55=15,O55,IF(AW56=15,O56,IF(AW57=15,O57,IF(AW58=15,O58,BC66)))))))</f>
        <v>#VALUE!</v>
      </c>
      <c r="BC66" s="98" t="e">
        <f>IF(AW59=15,O59,IF(AW60=15,O60,IF(AW61=15,O61,IF(AW62=15,O62,IF(AW63=15,O63,IF(AW64=15,O64,IF(AW65=15,O65,BD66)))))))</f>
        <v>#VALUE!</v>
      </c>
      <c r="BD66" s="98" t="e">
        <f>IF(AW66=15,O66,IF(AW67=15,O67,IF(AW68=15,O68,IF(AW69=15,O69,IF(AW70=15,O70,IF(AW71=15,O71,""))))))</f>
        <v>#VALUE!</v>
      </c>
      <c r="BE66" s="98" t="e">
        <f>IF(AW52=15,P52,0)+IF(AW53=15,P53,0)+IF(AW54=15,P54,0)+IF(AW55=15,P55,0)+IF(AW56=15,P56,0)+IF(AW57=15,P57,0)+IF(AW58=15,P58,0)+IF(AW59=15,P59,0)+IF(AW60=15,P60,0)+IF(AW61=15,P61,0)+IF(AW62=15,P62,0)+IF(AW63=15,P63,0)+IF(AW64=15,P64,0)+IF(AW65=15,P65,0)+IF(AW66=15,P66,0)+IF(AW67=15,P67,0)+IF(AW68=15,P68,0)+IF(AW69=15,P69,0)+IF(AW70=15,P70,0)+IF(AW71=15,P71,0)</f>
        <v>#VALUE!</v>
      </c>
      <c r="BF66" s="98" t="e">
        <f>IF(AW52=15,R52,0)+IF(AW53=15,R53,0)+IF(AW54=15,R54,0)+IF(AW55=15,R55,0)+IF(AW56=15,R56,0)+IF(AW57=15,R57,0)+IF(AW58=15,R58,0)+IF(AW59=15,R59,0)+IF(AW60=15,R60,0)+IF(AW61=15,R61,0)+IF(AW62=15,R62,0)+IF(AW63=15,R63,0)+IF(AW64=15,R64,0)+IF(AW65=15,R65,0)+IF(AW66=15,R66,0)+IF(AW67=15,R67,0)+IF(AW68=15,R68,0)+IF(AW69=15,R69,0)+IF(AW70=15,R70,0)+IF(AW71=15,R71,0)</f>
        <v>#VALUE!</v>
      </c>
      <c r="BG66" s="98" t="e">
        <f>IF(AW52=15,T52,0)+IF(AW53=15,T53,0)+IF(AW54=15,T54,0)+IF(AW55=15,T55,0)+IF(AW56=15,T56,0)+IF(AW57=15,T57,0)+IF(AW58=15,T58,0)+IF(AW59=15,T59,0)+IF(AW60=15,T60,0)+IF(AW61=15,T61,0)+IF(AW62=15,T62,0)+IF(AW63=15,T63,0)+IF(AW64=15,T64,0)+IF(AW65=15,T65,0)+IF(AW66=15,T66,0)+IF(AW67=15,T67,0)+IF(AW68=15,T68,0)+IF(AW69=15,T69,0)+IF(AW70=15,T70,0)+IF(AW71=15,T71,0)</f>
        <v>#VALUE!</v>
      </c>
      <c r="BH66" s="98" t="e">
        <f>IF(AW52=15,W52,0)+IF(AW53=15,W53,0)+IF(AW54=15,W54,0)+IF(AW55=15,W55,0)+IF(AW56=15,W56,0)+IF(AW57=15,W57,0)+IF(AW58=15,W58,0)+IF(AW59=15,W59,0)+IF(AW60=15,W60,0)+IF(AW61=15,W61,0)+IF(AW62=15,W62,0)+IF(AW63=15,W63,0)+IF(AW64=15,W64,0)+IF(AW65=15,W65,0)+IF(AW66=15,W66,0)+IF(AW67=15,W67,0)+IF(AW68=15,W68,0)+IF(AW69=15,W69,0)+IF(AW70=15,W70,0)+IF(AW71=15,W71,0)</f>
        <v>#VALUE!</v>
      </c>
      <c r="BI66" s="98" t="e">
        <f>IF(AW52=15,Z52,0)+IF(AW53=15,Z53,0)+IF(AW54=15,Z54,0)+IF(AW55=15,Z55,0)+IF(AW56=15,Z56,0)+IF(AW57=15,Z57,0)+IF(AW58=15,Z58,0)+IF(AW59=15,Z59,0)+IF(AW60=15,Z60,0)+IF(AW61=15,Z61,0)+IF(AW62=15,Z62,0)+IF(AW63=15,Z63,0)+IF(AW64=15,Z64,0)+IF(AW65=15,Z65,0)+IF(AW66=15,Z66,0)+IF(AW67=15,Z67,0)+IF(AW68=15,Z68,0)+IF(AW69=15,Z69,0)+IF(AW70=15,Z70,0)+IF(AW71=15,Z71,0)</f>
        <v>#VALUE!</v>
      </c>
      <c r="BJ66" s="98" t="e">
        <f>IF(AW52=15,AD52,0)+IF(AW53=15,AD53,0)+IF(AW54=15,AD54,0)+IF(AW55=15,AD55,0)+IF(AW56=15,AD56,0)+IF(AW57=15,AD57,0)+IF(AW58=15,AD58,0)+IF(AW59=15,AD59,0)+IF(AW60=15,AD60,0)+IF(AW61=15,AD61,0)+IF(AW62=15,AD62,0)+IF(AW63=15,AD63,0)+IF(AW64=15,AD64,0)+IF(AW65=15,AD65,0)+IF(AW66=15,AD66,0)+IF(AW67=15,AD67,0)+IF(AW68=15,AD68,0)+IF(AW69=15,AD69,0)+IF(AW70=15,AD70,0)+IF(AW71=15,AD71,0)</f>
        <v>#VALUE!</v>
      </c>
      <c r="BK66" s="98" t="e">
        <f>IF(AW52=15,AI52,0)+IF(AW53=15,AI53,0)+IF(AW54=15,AI54,0)+IF(AW55=15,AI55,0)+IF(AW56=15,AI56,0)+IF(AW57=15,AI57,0)+IF(AW58=15,AI58,0)+IF(AW59=15,AI59,0)+IF(AW60=15,AI60,0)+IF(AW61=15,AI61,0)+IF(AW62=15,AI62,0)+IF(AW63=15,AI63,0)+IF(AW64=15,AI64,0)+IF(AW65=15,AI65,0)+IF(AW66=15,AI66,0)+IF(AW67=15,AI67,0)+IF(AW68=15,AI68,0)+IF(AW69=15,AI69,0)+IF(AW70=15,AI70,0)+IF(AW71=15,AI71,0)</f>
        <v>#VALUE!</v>
      </c>
      <c r="BL66" s="99" t="e">
        <f>IF(AW52=15,AN52,0)+IF(AW53=15,AN53,0)+IF(AW54=15,AN54,0)+IF(AW55=15,AN55,0)+IF(AW56=15,AN56,0)+IF(AW57=15,AN57,0)+IF(AW58=15,AN58,0)+IF(AW59=15,AN59,0)+IF(AW60=15,AN60,0)+IF(AW61=15,AN61,0)+IF(AW62=15,AN62,0)+IF(AW63=15,AN63,0)+IF(AW64=15,AN64,0)+IF(AW65=15,AN65,0)+IF(AW66=15,AN66,0)+IF(AW67=15,AN67,0)+IF(AW68=15,AN68,0)+IF(AW69=15,AN69,0)+IF(AW70=15,AN70,0)+IF(AW71=15,AN71,0)</f>
        <v>#VALUE!</v>
      </c>
      <c r="BM66" s="98" t="str">
        <f>[2]DB!CX66</f>
        <v>Kudsken</v>
      </c>
      <c r="BN66" s="98">
        <f>IF(BM66=O10,P10,0)+IF(BM66=O11,P11,0)+IF(BM66=O12,P12,0)+IF(BM66=O13,P13,0)+IF(BM66=O14,P14,0)+IF(BM66=O15,P15,0)+IF(BM66=O16,P16,0)+IF(BM66=O17,P17,0)+IF(BM66=O18,P18,0)+IF(BM66=O19,P19,0)+IF(BM66=O20,P20,0)+IF(BM66=O21,P21,0)+IF(BM66=O22,P22,0)+IF(BM66=O23,P23,0)+IF(BM66=O24,P24,0)+IF(BM66=O25,P25,0)+IF(BM66=O26,P26,0)+IF(BM66=O27,P27,0)+IF(BM66=O28,P28,0)+IF(BM66=O29,P29,0)+IF(BM66=O31,P31,0)+IF(BM66=O32,P32,0)+IF(BM66=O33,P33,0)+IF(BM66=O34,P34,0)+IF(BM66=O35,P35,0)+IF(BM66=O36,P36,0)+IF(BM66=O37,P37,0)+IF(BM66=O38,P38,0)+IF(BM66=O39,P39,0)+IF(BM66=O40,P40,0)+BO66</f>
        <v>29</v>
      </c>
      <c r="BO66" s="98">
        <f>IF(BM66=O41,P41,0)+IF(BM66=O42,P42,0)+IF(BM66=O43,P43,0)+IF(BM66=O44,P44,0)+IF(BM66=O45,P45,0)+IF(BM66=O46,P46,0)+IF(BM66=O47,P47,0)+IF(BM66=O48,P48,0)+IF(BM66=O49,P49,0)+IF(BM66=O50,P50,0)+IF(BM66=O52,P52,0)+IF(BM66=O53,P53,0)+IF(BM66=O54,P54,0)+IF(BM66=O55,P55,0)+IF(BM66=O56,P56,0)+IF(BM66=O57,P57,0)+IF(BM66=O58,P58,0)+IF(BM66=O59,P59,0)+IF(BM66=O60,P60,0)+IF(BM66=O61,P61,0)+IF(BM66=O62,P62,0)+IF(BM66=O63,P63,0)+IF(BM66=O64,P64,0)+IF(BM66=O65,P65,0)+IF(BM66=O66,P66,0)+IF(BM66=O67,P67,0)+IF(BM66=O68,P68,0)+IF(BM66=O69,P69,0)+IF(BM66=O70,P70,0)+IF(BM66=O71,P71,0)</f>
        <v>29</v>
      </c>
      <c r="BP66" s="98">
        <f>[2]DB!DF66</f>
        <v>0</v>
      </c>
      <c r="BQ66" s="98">
        <f>IF(BM66=O10,R10,0)+IF(BM66=O11,R11,0)+IF(BM66=O12,R12,0)+IF(BM66=O13,R13,0)+IF(BM66=O14,R14,0)+IF(BM66=O15,R15,0)+IF(BM66=O16,R16,0)+IF(BM66=O17,R17,0)+IF(BM66=O18,R18,0)+IF(BM66=O19,R19,0)+IF(BM66=O20,R20,0)+IF(BM66=O21,R21,0)+IF(BM66=O22,R22,0)+IF(BM66=O23,R23,0)+IF(BM66=O24,R24,0)+IF(BM66=O25,R25,0)+IF(BM66=O26,R26,0)+IF(BM66=O27,R27,0)+IF(BM66=O28,R28,0)+IF(BM66=O29,R29,0)+IF(BM66=O31,R31,0)+IF(BM66=O32,R32,0)+IF(BM66=O33,R33,0)+IF(BM66=O34,R34,0)+IF(BM66=O35,R35,0)+IF(BM66=O36,R36,0)+IF(BM66=O37,R37,0)+IF(BM66=O38,R38,0)+IF(BM66=O39,R39,0)+IF(BM66=O40,R40,0)+BR66</f>
        <v>0</v>
      </c>
      <c r="BR66" s="98">
        <f>IF(BM66=O41,R41,0)+IF(BM66=O42,R42,0)+IF(BM66=O43,R43,0)+IF(BM66=O44,R44,0)+IF(BM66=O45,R45,0)+IF(BM66=O46,R46,0)+IF(BM66=O47,R47,0)+IF(BM66=O48,R48,0)+IF(BM66=O49,R49,0)+IF(BM66=O50,R50,0)+IF(BM66=O52,R52,0)+IF(BM66=O53,R53,0)+IF(BM66=O54,R54,0)+IF(BM66=O55,R55,0)+IF(BM66=O56,R56,0)+IF(BM66=O57,R57,0)+IF(BM66=O58,R58,0)+IF(BM66=O59,R59,0)+IF(BM66=O60,R60,0)+IF(BM66=O61,R61,0)+IF(BM66=O62,R62,0)+IF(BM66=O63,R63,0)+IF(BM66=O64,R64,0)+IF(BM66=O65,R65,0)+IF(BM66=O66,R66,0)+IF(BM66=O67,R67,0)+IF(BM66=O68,R68,0)+IF(BM66=O69,R69,0)+IF(BM66=O70,R70,0)+IF(BM66=O71,R71,0)</f>
        <v>0</v>
      </c>
      <c r="BS66" s="98">
        <v>0</v>
      </c>
      <c r="BT66" s="98">
        <f>IF(BM66=O10,T10,0)+IF(BM66=O11,T11,0)+IF(BM66=O12,T12,0)+IF(BM66=O13,T13,0)+IF(BM66=O14,T14,0)+IF(BM66=O15,T15,0)+IF(BM66=O16,T16,0)+IF(BM66=O17,T17,0)+IF(BM66=O18,T18,0)+IF(BM66=O19,T19,0)+IF(BM66=O20,T20,0)+IF(BM66=O21,T21,0)+IF(BM66=O22,T22,0)+IF(BM66=O23,T23,0)+IF(BM66=O24,T24,0)+IF(BM66=O25,T25,0)+IF(BM66=O26,T26,0)+IF(BM66=O27,T27,0)+IF(BM66=O28,T28,0)+IF(BM66=O29,T29,0)+IF(BM66=O31,T31,0)+IF(BM66=O32,T32,0)+IF(BM66=O33,T33,0)+IF(BM66=O34,T34,0)+IF(BM66=O35,T35,0)+IF(BM66=O36,T36,0)+IF(BM66=O37,T37,0)+IF(BM66=O38,T38,0)+IF(BM66=O39,T39,0)+IF(BM66=O40,T40,0)+BU66</f>
        <v>0</v>
      </c>
      <c r="BU66" s="98">
        <f>IF(BM66=O41,T41,0)+IF(BM66=O42,T42,0)+IF(BM66=O43,T43,0)+IF(BM66=O44,T44,0)+IF(BM66=O45,T45,0)+IF(BM66=O46,T46,0)+IF(BM66=O47,T47,0)+IF(BM66=O48,T48,0)+IF(BM66=O49,T49,0)+IF(BM66=O50,T50,0)+IF(BM66=O52,T52,0)+IF(BM66=O53,T53,0)+IF(BM66=O54,T54,0)+IF(BM66=O55,T55,0)+IF(BM66=O56,T56,0)+IF(BM66=O57,T57,0)+IF(BM66=O58,T58,0)+IF(BM66=O59,T59,0)+IF(BM66=O60,T60,0)+IF(BM66=O61,T61,0)+IF(BM66=O62,T62,0)+IF(BM66=O63,T63,0)+IF(BM66=O64,T64,0)+IF(BM66=O65,T65,0)+IF(BM66=O66,T66,0)+IF(BM66=O67,T67,0)+IF(BM66=O68,T68,0)+IF(BM66=O69,T69,0)+IF(BM66=O70,T70,0)+IF(BM66=O71,T71,0)</f>
        <v>0</v>
      </c>
      <c r="BV66" s="98">
        <f>[2]DB!DJ66</f>
        <v>0</v>
      </c>
      <c r="BW66" s="98" t="e">
        <f>IF(AND(BQ66=0,BT66=0),IF(BM66=O10,AY10,0)+IF(BM66=O11,AY11,0)+IF(BM66=O12,AY12,0)+IF(BM66=O13,AY13,0)+IF(BM66=O14,AY14,0)+IF(BM66=O15,AY15,0)+IF(BM66=O16,AY16,0)+IF(BM66=O17,AY17,0)+IF(BM66=O18,AY18,0)+IF(BM66=O19,AY19,0)+IF(BM66=O20,AY20,0)+IF(BM66=O21,AY21,0)+IF(BM66=O22,AY22,0)+IF(BM66=O23,AY23,0)+IF(BM66=O24,AY24,0)+IF(BM66=O25,AY25,0)+IF(BM66=O26,AY26,0)+IF(BM66=O27,AY27,0)+IF(BM66=O28,AY28,0)+IF(BM66=O29,AY29,0)+IF(BM66=O31,AY31,0)+IF(BM66=O32,AY32,0)+IF(BM66=O33,AY33,0)+IF(BM66=O34,AY34,0)+IF(BM66=O35,AY35,0)+IF(BM66=O36,AY36,0)+IF(BM66=O37,AY37,0)+IF(BM66=O38,AY38,0)+IF(BM66=O39,AY39,0)+IF(BM66=O40,AY40,0)+BX66,0)</f>
        <v>#VALUE!</v>
      </c>
      <c r="BX66" s="98" t="e">
        <f>IF(BM66=O41,AY41,0)+IF(BM66=O42,AY42,0)+IF(BM66=O43,AY43,0)+IF(BM66=O44,AY44,0)+IF(BM66=O45,AY45,0)+IF(BM66=O46,AY46,0)+IF(BM66=O47,AY47,0)+IF(BM66=O48,AY48,0)+IF(BM66=O49,AY49,0)+IF(BM66=O50,AY50,0)+IF(BM66=O52,AY52,0)+IF(BM66=O53,AY53,0)+IF(BM66=O54,AY54,0)+IF(BM66=O55,AY55,0)+IF(BM66=O56,AY56,0)+IF(BM66=O57,AY57,0)+IF(BM66=O58,AY58,0)+IF(BM66=O59,AY59,0)+IF(BM66=O60,AY60,0)+IF(BM66=O61,AY61,0)+IF(BM66=O62,AY62,0)+IF(BM66=O63,AY63,0)+IF(BM66=O64,AY64,0)+IF(BM66=O65,AY65,0)+IF(BM66=O66,AY66,0)+IF(BM66=O67,AY67,0)+IF(BM66=O68,AY68,0)+IF(BM66=O69,AY69,0)+IF(BM66=O70,AY70,0)+IF(BM66=O71,AY71,0)</f>
        <v>#VALUE!</v>
      </c>
      <c r="BY66" s="98">
        <f>[2]DB!DL66</f>
        <v>0</v>
      </c>
      <c r="BZ66" s="98" t="e">
        <f t="shared" si="25"/>
        <v>#VALUE!</v>
      </c>
      <c r="CA66" s="98">
        <f>[2]DB!DN66</f>
        <v>0</v>
      </c>
      <c r="CB66" s="98" t="e">
        <f t="shared" si="26"/>
        <v>#VALUE!</v>
      </c>
      <c r="CC66" s="98">
        <f>[2]DB!DP66</f>
        <v>0</v>
      </c>
      <c r="CD66" s="98" t="e">
        <f t="shared" si="27"/>
        <v>#VALUE!</v>
      </c>
      <c r="CE66" s="98">
        <f>[2]DB!DR66</f>
        <v>0</v>
      </c>
      <c r="CF66" s="98" t="e">
        <f t="shared" si="28"/>
        <v>#VALUE!</v>
      </c>
      <c r="CG66" s="98">
        <f>[2]DB!DT66</f>
        <v>0</v>
      </c>
      <c r="CH66" s="98" t="e">
        <f t="shared" si="29"/>
        <v>#VALUE!</v>
      </c>
      <c r="CI66" s="98">
        <f>[2]DB!DV66</f>
        <v>0</v>
      </c>
      <c r="CJ66" s="98" t="e">
        <f t="shared" si="17"/>
        <v>#VALUE!</v>
      </c>
      <c r="CK66" s="98" t="e">
        <f t="shared" si="18"/>
        <v>#VALUE!</v>
      </c>
      <c r="CL66" s="98" t="e">
        <f>RANK(CJ66,CJ10:CJ69,0)</f>
        <v>#VALUE!</v>
      </c>
      <c r="CM66" s="98" t="e">
        <f>IF(AND(CL66=CL10,CK66&lt;CK10),1,0)+IF(AND(CL66=CL11,CK66&lt;CK11),1,0)+IF(AND(CL66=CL12,CK66&lt;CK12),1,0)+IF(AND(CL66=CL13,CK66&lt;CK13),1,0)+IF(AND(CL66=CL14,CK66&lt;CK14),1,0)+IF(AND(CL66=CL15,CK66&lt;CK15),1,0)+IF(AND(CL66=CL16,CK66&lt;CK16),1,0)+IF(AND(CL66=CL17,CK66&lt;CK17),1,0)+IF(AND(CL66=CL18,CK66&lt;CK18),1,0)+IF(AND(CL66=CL19,CK66&lt;CK19),1,0)+IF(AND(CL66=CL20,CK66&lt;CK20),1,0)+IF(AND(CL66=CL21,CK66&lt;CK21),1,0)+IF(AND(CL66=CL22,CK66&lt;CK22),1,0)+IF(AND(CL66=CL23,CK66&lt;CK23),1,0)+IF(AND(CL66=CL24,CK66&lt;CK24),1,0)+IF(AND(CL66=CL25,CK66&lt;CK25),1,0)+IF(AND(CL66=CL26,CK66&lt;CK26),1,0)+IF(AND(CL66=CL27,CK66&lt;CK27),1,0)+IF(AND(CL66=CL28,CK66&lt;CK28),1,0)+IF(AND(CL66=CL29,CK66&lt;CK29),1,0)+CN66+CO66</f>
        <v>#VALUE!</v>
      </c>
      <c r="CN66" s="98" t="e">
        <f>IF(AND(CL66=CL30,CK66&lt;CK30),1,0)+IF(AND(CL66=CL31,CK66&lt;CK31),1,0)+IF(AND(CL66=CL32,CK66&lt;CK32),1,0)+IF(AND(CL66=CL33,CK66&lt;CK33),1,0)+IF(AND(CL66=CL34,CK66&lt;CK34),1,0)+IF(AND(CL66=CL35,CK66&lt;CK35),1,0)+IF(AND(CL66=CL36,CK66&lt;CK36),1,0)+IF(AND(CL66=CL37,CK66&lt;CK37),1,0)+IF(AND(CL66=CL38,CK66&lt;CK38),1,0)+IF(AND(CL66=CL39,CK66&lt;CK39),1,0)+IF(AND(CL66=CL40,CK66&lt;CK40),1,0)+IF(AND(CL66=CL41,CK66&lt;CK41),1,0)+IF(AND(CL66=CL42,CK66&lt;CK42),1,0)+IF(AND(CL66=CL43,CK66&lt;CK43),1,0)+IF(AND(CL66=CL44,CK66&lt;CK44),1,0)+IF(AND(CL66=CL45,CK66&lt;CK45),1,0)+IF(AND(CL66=CL46,CK66&lt;CK46),1,0)+IF(AND(CL66=CL47,CK66&lt;CK47),1,0)+IF(AND(CL66=CL48,CK66&lt;CK48),1,0)+IF(AND(CL66=CL49,CK66&lt;CK49),1,0)</f>
        <v>#VALUE!</v>
      </c>
      <c r="CO66" s="98" t="e">
        <f>IF(AND(CL66=CL50,CK66&lt;CK50),1,0)+IF(AND(CL66=CL51,CK66&lt;CK51),1,0)+IF(AND(CL66=CL52,CK66&lt;CK52),1,0)+IF(AND(CL66=CL53,CK66&lt;CK53),1,0)+IF(AND(CL66=CL54,CK66&lt;CK54),1,0)+IF(AND(CL66=CL55,CK66&lt;CK55),1,0)+IF(AND(CL66=CL56,CK66&lt;CK56),1,0)+IF(AND(CL66=CL57,CK66&lt;CK57),1,0)+IF(AND(CL66=CL58,CK66&lt;CK58),1,0)+IF(AND(CL66=CL59,CK66&lt;CK59),1,0)+IF(AND(CL66=CL60,CK66&lt;CK60),1,0)+IF(AND(CL66=CL61,CK66&lt;CK61),1,0)+IF(AND(CL66=CL62,CK66&lt;CK62),1,0)+IF(AND(CL66=CL63,CK66&lt;CK63),1,0)+IF(AND(CL66=CL64,CK66&lt;CK64),1,0)+IF(AND(CL66=CL65,CK66&lt;CK65),1,0)+IF(AND(CL66=CL66,CK66&lt;CK66),1,0)+IF(AND(CL66=CL67,CK66&lt;CK67),1,0)+IF(AND(CL66=CL68,CK66&lt;CK68),1,0)+IF(AND(CL66=CL69,CK66&lt;CK69),1,0)</f>
        <v>#VALUE!</v>
      </c>
      <c r="CP66" s="98">
        <f>[2]DB!CV66</f>
        <v>54</v>
      </c>
      <c r="CQ66" s="98" t="e">
        <f t="shared" si="30"/>
        <v>#VALUE!</v>
      </c>
      <c r="CR66" s="98" t="e">
        <f t="shared" si="19"/>
        <v>#VALUE!</v>
      </c>
      <c r="CS66" s="98" t="e">
        <f>IF(AND(CQ66=CQ10,BN66&gt;BN10),1,0)+IF(AND(CQ66=CQ11,BN66&gt;BN11),1,0)+IF(AND(CQ66=CQ12,BN66&gt;BN12),1,0)+IF(AND(CQ66=CQ13,BN66&gt;BN13),1,0)+IF(AND(CQ66=CQ14,BN66&gt;BN14),1,0)+IF(AND(CQ66=CQ15,BN66&gt;BN15),1,0)+IF(AND(CQ66=CQ16,BN66&gt;BN16),1,0)+IF(AND(CQ66=CQ17,BN66&gt;BN17),1,0)+IF(AND(CQ66=CQ18,BN66&gt;BN18),1,0)+IF(AND(CQ66=CQ19,BN66&gt;BN19),1,0)+IF(AND(CQ66=CQ20,BN66&gt;BN20),1,0)+IF(AND(CQ66=CQ21,BN66&gt;BN21),1,0)+IF(AND(CQ66=CQ22,BN66&gt;BN22),1,0)+IF(AND(CQ66=CQ23,BN66&gt;BN23),1,0)+IF(AND(CQ66=CQ24,BN66&gt;BN24),1,0)+IF(AND(CQ66=CQ25,BN66&gt;BN25),1,0)+IF(AND(CQ66=CQ26,BN66&gt;BN26),1,0)+IF(AND(CQ66=CQ27,BN66&gt;BN27),1,0)+IF(AND(CQ66=CQ28,BN66&gt;BN28),1,0)+IF(AND(CQ66=CQ29,BN66&gt;BN29),1,0)+CT66+CU66</f>
        <v>#VALUE!</v>
      </c>
      <c r="CT66" s="98" t="e">
        <f>IF(AND(CQ66=CQ30,BN66&gt;BN30),1,0)+IF(AND(CQ66=CQ31,BN66&gt;BN31),1,0)+IF(AND(CQ66=CQ32,BN66&gt;BN32),1,0)+IF(AND(CQ66=CQ33,BN66&gt;BN33),1,0)+IF(AND(CQ66=CQ34,BN66&gt;BN34),1,0)+IF(AND(CQ66=CQ35,BN66&gt;BN35),1,0)+IF(AND(CQ66=CQ36,BN66&gt;BN36),1,0)+IF(AND(CQ66=CQ37,BN66&gt;BN37),1,0)+IF(AND(CQ66=CQ38,BN66&gt;BN38),1,0)+IF(AND(CQ66=CQ39,BN66&gt;BN39),1,0)+IF(AND(CQ66=CQ40,BN66&gt;BN40),1,0)+IF(AND(CQ66=CQ41,BN66&gt;BN41),1,0)+IF(AND(CQ66=CQ42,BN66&gt;BN42),1,0)+IF(AND(CQ66=CQ43,BN66&gt;BN43),1,0)+IF(AND(CQ66=CQ44,BN66&gt;BN44),1,0)+IF(AND(CQ66=CQ45,BN66&gt;BN45),1,0)+IF(AND(CQ66=CQ46,BN66&gt;BN46),1,0)+IF(AND(CQ66=CQ47,BN66&gt;BN47),1,0)+IF(AND(CQ66=CQ48,BN66&gt;BN48),1,0)+IF(AND(CQ66=CQ49,BN66&gt;BN49),1,0)</f>
        <v>#VALUE!</v>
      </c>
      <c r="CU66" s="99" t="e">
        <f>IF(AND(CQ66=CQ50,BN66&gt;BN50),1,0)+IF(AND(CQ66=CQ51,BN66&gt;BN51),1,0)+IF(AND(CQ66=CQ52,BN66&gt;BN52),1,0)+IF(AND(CQ66=CQ53,BN66&gt;BN53),1,0)+IF(AND(CQ66=CQ54,BN66&gt;BN54),1,0)+IF(AND(CQ66=CQ55,BN66&gt;BN55),1,0)+IF(AND(CQ66=CQ56,BN66&gt;BN56),1,0)+IF(AND(CQ66=CQ57,BN66&gt;BN57),1,0)+IF(AND(CQ66=CQ58,BN66&gt;BN58),1,0)+IF(AND(CQ66=CQ59,BN66&gt;BN59),1,0)+IF(AND(CQ66=CQ60,BN66&gt;BN60),1,0)+IF(AND(CQ66=CQ61,BN66&gt;BN61),1,0)+IF(AND(CQ66=CQ62,BN66&gt;BN62),1,0)+IF(AND(CQ66=CQ63,BN66&gt;BN63),1,0)+IF(AND(CQ66=CQ64,BN66&gt;BN64),1,0)+IF(AND(CQ66=CQ65,BN66&gt;BN65),1,0)+IF(AND(CQ66=CQ66,BN66&gt;BN66),1,0)+IF(AND(CQ66=CQ67,BN66&gt;BN67),1,0)+IF(AND(CQ66=CQ68,BN66&gt;BN68),1,0)+IF(AND(CQ66=CQ69,BN66&gt;BN69),1,0)</f>
        <v>#VALUE!</v>
      </c>
      <c r="CV66" s="100" t="e">
        <f>IF(CR10=57,CQ10,0)+IF(CR11=57,CQ11,0)+IF(CR12=57,CQ12,0)+IF(CR13=57,CQ13,0)+IF(CR14=57,CQ14,0)+IF(CR15=57,CQ15,0)+IF(CR16=57,CQ16,0)+IF(CR17=57,CQ17,0)+IF(CR18=57,CQ18,0)+IF(CR19=57,CQ19,0)+IF(CR20=57,CQ20,0)+IF(CR21=57,CQ21,0)+IF(CR22=57,CQ22,0)+IF(CR23=57,CQ23,0)+IF(CR24=57,CQ24,0)+IF(CR25=57,CQ25,0)+IF(CR26=57,CQ26,0)+IF(CR27=57,CQ27,0)+IF(CR28=57,CQ28,0)+IF(CR29=57,CQ29,0)+IF(CR30=57,CQ30,0)+IF(CR31=57,CQ31,0)+IF(CR32=57,CQ32,0)+IF(CR33=57,CQ33,0)+IF(CR34=57,CQ34,0)+IF(CR35=57,CQ35,0)+IF(CR36=57,CQ36,0)+IF(CR37=57,CQ37,0)+IF(CR38=57,CQ38,0)+IF(CR39=57,CQ39,0)+CW66</f>
        <v>#VALUE!</v>
      </c>
      <c r="CW66" s="98" t="e">
        <f>IF(CR40=57,CQ40,0)+IF(CR41=57,CQ41,0)+IF(CR42=57,CQ42,0)+IF(CR43=57,CQ43,0)+IF(CR44=57,CQ44,0)+IF(CR45=57,CQ45,0)+IF(CR46=57,CQ46,0)+IF(CR47=57,CQ47,0)+IF(CR48=57,CQ48,0)+IF(CR49=57,CQ49,0)+IF(CR50=57,CQ50,0)+IF(CR51=57,CQ51,0)+IF(CR52=57,CQ52,0)+IF(CR53=57,CQ53,0)+IF(CR54=57,CQ54,0)+IF(CR55=57,CQ55,0)+IF(CR56=57,CQ56,0)+IF(CR57=57,CQ57,0)+IF(CR58=57,CQ58,0)+IF(CR59=57,CQ59,0)+IF(CR60=57,CQ60,0)+IF(CR61=57,CQ61,0)+IF(CR62=57,CQ62,0)+IF(CR63=57,CQ63,0)+IF(CR64=57,CQ64,0)+IF(CR65=57,CQ65,0)+IF(CR66=57,CQ66,0)+IF(CR67=57,CQ67,0)+IF(CR68=57,CQ68,0)+IF(CR69=57,CQ69,0)</f>
        <v>#VALUE!</v>
      </c>
      <c r="CX66" s="98" t="e">
        <f>IF(CR10=57,BM10,IF(CR11=57,BM11,IF(CR12=57,BM12,IF(CR13=57,BM13,IF(CR14=57,BM14,IF(CR15=57,BM15,IF(CR16=57,BM16,IF(CR17=57,BM17,CY66))))))))</f>
        <v>#VALUE!</v>
      </c>
      <c r="CY66" s="98" t="e">
        <f>IF(CR18=57,BM18,IF(CR19=57,BM19,IF(CR20=57,BM20,IF(CR21=57,BM21,IF(CR22=57,BM22,IF(CR23=57,BM23,IF(CR24=57,BM24,IF(CR25=57,BM25,CZ66))))))))</f>
        <v>#VALUE!</v>
      </c>
      <c r="CZ66" s="98" t="e">
        <f>IF(CR26=57,BM26,IF(CR27=57,BM27,IF(CR28=57,BM28,IF(CR29=57,BM29,IF(CR30=57,BM30,IF(CR31=57,BM31,IF(CR32=57,BM32,IF(CR33=57,BM33,DA66))))))))</f>
        <v>#VALUE!</v>
      </c>
      <c r="DA66" s="98" t="e">
        <f>IF(CR34=57,BM34,IF(CR35=57,BM35,IF(CR36=57,BM36,IF(CR37=57,BM37,IF(CR38=57,BM38,IF(CR39=57,BM39,IF(CR40=57,BM40,IF(CR41=57,BM41,DB66))))))))</f>
        <v>#VALUE!</v>
      </c>
      <c r="DB66" s="98" t="e">
        <f>IF(CR42=57,BM42,IF(CR43=57,BM43,IF(CR44=57,BM44,IF(CR45=57,BM45,IF(CR46=57,BM46,IF(CR47=57,BM47,IF(CR48=57,BM48,IF(CR49=57,BM49,DC66))))))))</f>
        <v>#VALUE!</v>
      </c>
      <c r="DC66" s="98" t="e">
        <f>IF(CR50=57,BM50,IF(CR51=57,BM51,IF(CR52=57,BM52,IF(CR53=57,BM53,IF(CR54=57,BM54,IF(CR55=57,BM55,IF(CR56=57,BM56,IF(CR57=57,BM57,DD66))))))))</f>
        <v>#VALUE!</v>
      </c>
      <c r="DD66" s="98" t="e">
        <f>IF(CR58=57,BM58,IF(CR59=57,BM59,IF(CR60=57,BM60,IF(CR61=57,BM61,IF(CR62=57,BM62,IF(CR63=57,BM63,IF(CR64=57,BM64,IF(CR65=57,BM65,DE66))))))))</f>
        <v>#VALUE!</v>
      </c>
      <c r="DE66" s="98" t="e">
        <f>IF(CR66=57,BM66,IF(CR67=57,BM67,IF(CR68=57,BM68,BM69)))</f>
        <v>#VALUE!</v>
      </c>
      <c r="DF66" s="98" t="e">
        <f>IF(CR10=57,BQ10,0)+IF(CR11=57,BQ11,0)+IF(CR12=57,BQ12,0)+IF(CR13=57,BQ13,0)+IF(CR14=57,BQ14,0)+IF(CR15=57,BQ15,0)+IF(CR16=57,BQ16,0)+IF(CR17=57,BQ17,0)+IF(CR18=57,BQ18,0)+IF(CR19=57,BQ19,0)+IF(CR20=57,BQ20,0)+IF(CR21=57,BQ21,0)+IF(CR22=57,BQ22,0)+IF(CR23=57,BQ23,0)+IF(CR24=57,BQ24,0)+IF(CR25=57,BQ25,0)+IF(CR26=57,BQ26,0)+IF(CR27=57,BQ27,0)+IF(CR28=57,BQ28,0)+IF(CR29=57,BQ29,0)+IF(CR30=57,BQ30,0)+IF(CR31=57,BQ31,0)+IF(CR32=57,BQ32,0)+IF(CR33=57,BQ33,0)+IF(CR34=57,BQ34,0)+IF(CR35=57,BQ35,0)+IF(CR36=57,BQ36,0)+IF(CR37=57,BQ37,0)+IF(CR38=57,BQ38,0)+IF(CR39=57,BQ39,0)+DG66</f>
        <v>#VALUE!</v>
      </c>
      <c r="DG66" s="98" t="e">
        <f>IF(CR40=57,BQ40,0)+IF(CR41=57,BQ41,0)+IF(CR42=57,BQ42,0)+IF(CR43=57,BQ43,0)+IF(CR44=57,BQ44,0)+IF(CR45=57,BQ45,0)+IF(CR46=57,BQ46,0)+IF(CR47=57,BQ47,0)+IF(CR48=57,BQ48,0)+IF(CR49=57,BQ49,0)+IF(CR50=57,BQ50,0)+IF(CR51=57,BQ51,0)+IF(CR52=57,BQ52,0)+IF(CR53=57,BQ53,0)+IF(CR54=57,BQ54,0)+IF(CR55=57,BQ55,0)+IF(CR56=57,BQ56,0)+IF(CR57=57,BQ57,0)+IF(CR58=57,BQ58,0)+IF(CR59=57,BQ59,0)+IF(CR60=57,BQ60,0)+IF(CR61=57,BQ61,0)+IF(CR62=57,BQ62,0)+IF(CR63=57,BQ63,0)+IF(CR64=57,BQ64,0)+IF(CR65=57,BQ65,0)+IF(CR66=57,BQ66,0)+IF(CR67=57,BQ67,0)+IF(CR68=57,BQ68,0)+IF(CR69=57,BQ69,0)</f>
        <v>#VALUE!</v>
      </c>
      <c r="DH66" s="98" t="e">
        <f>IF(CR10=57,BT10,0)+IF(CR11=57,BT11,0)+IF(CR12=57,BT12,0)+IF(CR13=57,BT13,0)+IF(CR14=57,BT14,0)+IF(CR15=57,BT15,0)+IF(CR16=57,BT16,0)+IF(CR17=57,BT17,0)+IF(CR18=57,BT18,0)+IF(CR19=57,BT19,0)+IF(CR20=57,BT20,0)+IF(CR21=57,BT21,0)+IF(CR22=57,BT22,0)+IF(CR23=57,BT23,0)+IF(CR24=57,BT24,0)+IF(CR25=57,BT25,0)+IF(CR26=57,BT26,0)+IF(CR27=57,BT27,0)+IF(CR28=57,BT28,0)+IF(CR29=57,BT29,0)+IF(CR30=57,BT30,0)+IF(CR31=57,BT31,0)+IF(CR32=57,BT32,0)+IF(CR33=57,BT33,0)+IF(CR34=57,BT34,0)+IF(CR35=57,BT35,0)+IF(CR36=57,BT36,0)+IF(CR37=57,BT37,0)+IF(CR38=57,BT38,0)+IF(CR39=57,BT39,0)+DI66</f>
        <v>#VALUE!</v>
      </c>
      <c r="DI66" s="98" t="e">
        <f>IF(CR40=57,BT40,0)+IF(CR41=57,BT41,0)+IF(CR42=57,BT42,0)+IF(CR43=57,BT43,0)+IF(CR44=57,BT44,0)+IF(CR45=57,BT45,0)+IF(CR46=57,BT46,0)+IF(CR47=57,BT47,0)+IF(CR48=57,BT48,0)+IF(CR49=57,BT49,0)+IF(CR50=57,BT50,0)+IF(CR51=57,BT51,0)+IF(CR52=57,BT52,0)+IF(CR53=57,BT53,0)+IF(CR54=57,BT54,0)+IF(CR55=57,BT55,0)+IF(CR56=57,BT56,0)+IF(CR57=57,BT57,0)+IF(CR58=57,BT58,0)+IF(CR59=57,BT59,0)+IF(CR60=57,BT60,0)+IF(CR61=57,BT61,0)+IF(CR62=57,BT62,0)+IF(CR63=57,BT63,0)+IF(CR64=57,BT64,0)+IF(CR65=57,BT65,0)+IF(CR66=57,BT66,0)+IF(CR67=57,BT67,0)+IF(CR68=57,BT68,0)+IF(CR69=57,BT69,0)</f>
        <v>#VALUE!</v>
      </c>
      <c r="DJ66" s="98" t="e">
        <f>IF(CR10=57,BW10,0)+IF(CR11=57,BW11,0)+IF(CR12=57,BW12,0)+IF(CR13=57,BW13,0)+IF(CR14=57,BW14,0)+IF(CR15=57,BW15,0)+IF(CR16=57,BW16,0)+IF(CR17=57,BW17,0)+IF(CR18=57,BW18,0)+IF(CR19=57,BW19,0)+IF(CR20=57,BW20,0)+IF(CR21=57,BW21,0)+IF(CR22=57,BW22,0)+IF(CR23=57,BW23,0)+IF(CR24=57,BW24,0)+IF(CR25=57,BW25,0)+IF(CR26=57,BW26,0)+IF(CR27=57,BW27,0)+IF(CR28=57,BW28,0)+IF(CR29=57,BW29,0)+IF(CR30=57,BW30,0)+IF(CR31=57,BW31,0)+IF(CR32=57,BW32,0)+IF(CR33=57,BW33,0)+IF(CR34=57,BW34,0)+IF(CR35=57,BW35,0)+IF(CR36=57,BW36,0)+IF(CR37=57,BW37,0)+IF(CR38=57,BW38,0)+IF(CR39=57,BW39,0)+DK66</f>
        <v>#VALUE!</v>
      </c>
      <c r="DK66" s="98" t="e">
        <f>IF(CR40=57,BW40,0)+IF(CR41=57,BW41,0)+IF(CR42=57,BW42,0)+IF(CR43=57,BW43,0)+IF(CR44=57,BW44,0)+IF(CR45=57,BW45,0)+IF(CR46=57,BW46,0)+IF(CR47=57,BW47,0)+IF(CR48=57,BW48,0)+IF(CR49=57,BW49,0)+IF(CR50=57,BW50,0)+IF(CR51=57,BW51,0)+IF(CR52=57,BW52,0)+IF(CR53=57,BW53,0)+IF(CR54=57,BW54,0)+IF(CR55=57,BW55,0)+IF(CR56=57,BW56,0)+IF(CR57=57,BW57,0)+IF(CR58=57,BW58,0)+IF(CR59=57,BW59,0)+IF(CR60=57,BW60,0)+IF(CR61=57,BW61,0)+IF(CR62=57,BW62,0)+IF(CR63=57,BW63,0)+IF(CR64=57,BW64,0)+IF(CR65=57,BW65,0)+IF(CR66=57,BW66,0)+IF(CR67=57,BW67,0)+IF(CR68=57,BW68,0)+IF(CR69=57,BW69,0)</f>
        <v>#VALUE!</v>
      </c>
      <c r="DL66" s="98" t="e">
        <f>IF(CR10=57,BZ10,0)+IF(CR11=57,BZ11,0)+IF(CR12=57,BZ12,0)+IF(CR13=57,BZ13,0)+IF(CR14=57,BZ14,0)+IF(CR15=57,BZ15,0)+IF(CR16=57,BZ16,0)+IF(CR17=57,BZ17,0)+IF(CR18=57,BZ18,0)+IF(CR19=57,BZ19,0)+IF(CR20=57,BZ20,0)+IF(CR21=57,BZ21,0)+IF(CR22=57,BZ22,0)+IF(CR23=57,BZ23,0)+IF(CR24=57,BZ24,0)+IF(CR25=57,BZ25,0)+IF(CR26=57,BZ26,0)+IF(CR27=57,BZ27,0)+IF(CR28=57,BZ28,0)+IF(CR29=57,BZ29,0)+IF(CR30=57,BZ30,0)+IF(CR31=57,BZ31,0)+IF(CR32=57,BZ32,0)+IF(CR33=57,BZ33,0)+IF(CR34=57,BZ34,0)+IF(CR35=57,BZ35,0)+IF(CR36=57,BZ36,0)+IF(CR37=57,BZ37,0)+IF(CR38=57,BZ38,0)+IF(CR39=57,BZ39,0)+DM66</f>
        <v>#VALUE!</v>
      </c>
      <c r="DM66" s="98" t="e">
        <f>IF(CR40=57,BZ40,0)+IF(CR41=57,BZ41,0)+IF(CR42=57,BZ42,0)+IF(CR43=57,BZ43,0)+IF(CR44=57,BZ44,0)+IF(CR45=57,BZ45,0)+IF(CR46=57,BZ46,0)+IF(CR47=57,BZ47,0)+IF(CR48=57,BZ48,0)+IF(CR49=57,BZ49,0)+IF(CR50=57,BZ50,0)+IF(CR51=57,BZ51,0)+IF(CR52=57,BZ52,0)+IF(CR53=57,BZ53,0)+IF(CR54=57,BZ54,0)+IF(CR55=57,BZ55,0)+IF(CR56=57,BZ56,0)+IF(CR57=57,BZ57,0)+IF(CR58=57,BZ58,0)+IF(CR59=57,BZ59,0)+IF(CR60=57,BZ60,0)+IF(CR61=57,BZ61,0)+IF(CR62=57,BZ62,0)+IF(CR63=57,BZ63,0)+IF(CR64=57,BZ64,0)+IF(CR65=57,BZ65,0)+IF(CR66=57,BZ66,0)+IF(CR67=57,BZ67,0)+IF(CR68=57,BZ68,0)+IF(CR69=57,BZ69,0)</f>
        <v>#VALUE!</v>
      </c>
      <c r="DN66" s="98" t="e">
        <f>IF(CR10=57,CB10,0)+IF(CR11=57,CB11,0)+IF(CR12=57,CB12,0)+IF(CR13=57,CB13,0)+IF(CR14=57,CB14,0)+IF(CR15=57,CB15,0)+IF(CR16=57,CB16,0)+IF(CR17=57,CB17,0)+IF(CR18=57,CB18,0)+IF(CR19=57,CB19,0)+IF(CR20=57,CB20,0)+IF(CR21=57,CB21,0)+IF(CR22=57,CB22,0)+IF(CR23=57,CB23,0)+IF(CR24=57,CB24,0)+IF(CR25=57,CB25,0)+IF(CR26=57,CB26,0)+IF(CR27=57,CB27,0)+IF(CR28=57,CB28,0)+IF(CR29=57,CB29,0)+IF(CR30=57,CB30,0)+IF(CR31=57,CB31,0)+IF(CR32=57,CB32,0)+IF(CR33=57,CB33,0)+IF(CR34=57,CB34,0)+IF(CR35=57,CB35,0)+IF(CR36=57,CB36,0)+IF(CR37=57,CB37,0)+IF(CR38=57,CB38,0)+IF(CR39=57,CB39,0)+DO66</f>
        <v>#VALUE!</v>
      </c>
      <c r="DO66" s="98" t="e">
        <f>IF(CR40=57,CB40,0)+IF(CR41=57,CB41,0)+IF(CR42=57,CB42,0)+IF(CR43=57,CB43,0)+IF(CR44=57,CB44,0)+IF(CR45=57,CB45,0)+IF(CR46=57,CB46,0)+IF(CR47=57,CB47,0)+IF(CR48=57,CB48,0)+IF(CR49=57,CB49,0)+IF(CR50=57,CB50,0)+IF(CR51=57,CB51,0)+IF(CR52=57,CB52,0)+IF(CR53=57,CB53,0)+IF(CR54=57,CB54,0)+IF(CR55=57,CB55,0)+IF(CR56=57,CB56,0)+IF(CR57=57,CB57,0)+IF(CR58=57,CB58,0)+IF(CR59=57,CB59,0)+IF(CR60=57,CB60,0)+IF(CR61=57,CB61,0)+IF(CR62=57,CB62,0)+IF(CR63=57,CB63,0)+IF(CR64=57,CB64,0)+IF(CR65=57,CB65,0)+IF(CR66=57,CB66,0)+IF(CR67=57,CB67,0)+IF(CR68=57,CB68,0)+IF(CR69=57,CB69,0)</f>
        <v>#VALUE!</v>
      </c>
      <c r="DP66" s="98" t="e">
        <f>IF(CR10=57,CD10,0)+IF(CR11=57,CD11,0)+IF(CR12=57,CD12,0)+IF(CR13=57,CD13,0)+IF(CR14=57,CD14,0)+IF(CR15=57,CD15,0)+IF(CR16=57,CD16,0)+IF(CR17=57,CD17,0)+IF(CR18=57,CD18,0)+IF(CR19=57,CD19,0)+IF(CR20=57,CD20,0)+IF(CR21=57,CD21,0)+IF(CR22=57,CD22,0)+IF(CR23=57,CD23,0)+IF(CR24=57,CD24,0)+IF(CR25=57,CD25,0)+IF(CR26=57,CD26,0)+IF(CR27=57,CD27,0)+IF(CR28=57,CD28,0)+IF(CR29=57,CD29,0)+IF(CR30=57,CD30,0)+IF(CR31=57,CD31,0)+IF(CR32=57,CD32,0)+IF(CR33=57,CD33,0)+IF(CR34=57,CD34,0)+IF(CR35=57,CD35,0)+IF(CR36=57,CD36,0)+IF(CR37=57,CD37,0)+IF(CR38=57,CD38,0)+IF(CR39=57,CD39,0)+DQ66</f>
        <v>#VALUE!</v>
      </c>
      <c r="DQ66" s="98" t="e">
        <f>IF(CR40=57,CD40,0)+IF(CR41=57,CD41,0)+IF(CR42=57,CD42,0)+IF(CR43=57,CD43,0)+IF(CR44=57,CD44,0)+IF(CR45=57,CD45,0)+IF(CR46=57,CD46,0)+IF(CR47=57,CD47,0)+IF(CR48=57,CD48,0)+IF(CR49=57,CD49,0)+IF(CR50=57,CD50,0)+IF(CR51=57,CD51,0)+IF(CR52=57,CD52,0)+IF(CR53=57,CD53,0)+IF(CR54=57,CD54,0)+IF(CR55=57,CD55,0)+IF(CR56=57,CD56,0)+IF(CR57=57,CD57,0)+IF(CR58=57,CD58,0)+IF(CR59=57,CD59,0)+IF(CR60=57,CD60,0)+IF(CR61=57,CD61,0)+IF(CR62=57,CD62,0)+IF(CR63=57,CD63,0)+IF(CR64=57,CD64,0)+IF(CR65=57,CD65,0)+IF(CR66=57,CD66,0)+IF(CR67=57,CD67,0)+IF(CR68=57,CD68,0)+IF(CR69=57,CD69,0)</f>
        <v>#VALUE!</v>
      </c>
      <c r="DR66" s="98" t="e">
        <f>IF(CR10=57,CF10,0)+IF(CR11=57,CF11,0)+IF(CR12=57,CF12,0)+IF(CR13=57,CF13,0)+IF(CR14=57,CF14,0)+IF(CR15=57,CF15,0)+IF(CR16=57,CF16,0)+IF(CR17=57,CF17,0)+IF(CR18=57,CF18,0)+IF(CR19=57,CF19,0)+IF(CR20=57,CF20,0)+IF(CR21=57,CF21,0)+IF(CR22=57,CF22,0)+IF(CR23=57,CF23,0)+IF(CR24=57,CF24,0)+IF(CR25=57,CF25,0)+IF(CR26=57,CF26,0)+IF(CR27=57,CF27,0)+IF(CR28=57,CF28,0)+IF(CR29=57,CF29,0)+IF(CR30=57,CF30,0)+IF(CR31=57,CF31,0)+IF(CR32=57,CF32,0)+IF(CR33=57,CF33,0)+IF(CR34=57,CF34,0)+IF(CR35=57,CF35,0)+IF(CR36=57,CF36,0)+IF(CR37=57,CF37,0)+IF(CR38=57,CF38,0)+IF(CR39=57,CF39,0)+DS66</f>
        <v>#VALUE!</v>
      </c>
      <c r="DS66" s="98" t="e">
        <f>IF(CR40=57,CF40,0)+IF(CR41=57,CF41,0)+IF(CR42=57,CF42,0)+IF(CR43=57,CF43,0)+IF(CR44=57,CF44,0)+IF(CR45=57,CF45,0)+IF(CR46=57,CF46,0)+IF(CR47=57,CF47,0)+IF(CR48=57,CF48,0)+IF(CR49=57,CF49,0)+IF(CR50=57,CF50,0)+IF(CR51=57,CF51,0)+IF(CR52=57,CF52,0)+IF(CR53=57,CF53,0)+IF(CR54=57,CF54,0)+IF(CR55=57,CF55,0)+IF(CR56=57,CF56,0)+IF(CR57=57,CF57,0)+IF(CR58=57,CF58,0)+IF(CR59=57,CF59,0)+IF(CR60=57,CF60,0)+IF(CR61=57,CF61,0)+IF(CR62=57,CF62,0)+IF(CR63=57,CF63,0)+IF(CR64=57,CF64,0)+IF(CR65=57,CF65,0)+IF(CR66=57,CF66,0)+IF(CR67=57,CF67,0)+IF(CR68=57,CF68,0)+IF(CR69=57,CF69,0)</f>
        <v>#VALUE!</v>
      </c>
      <c r="DT66" s="98" t="e">
        <f>IF(CR10=57,CH10,0)+IF(CR11=57,CH11,0)+IF(CR12=57,CH12,0)+IF(CR13=57,CH13,0)+IF(CR14=57,CH14,0)+IF(CR15=57,CH15,0)+IF(CR16=57,CH16,0)+IF(CR17=57,CH17,0)+IF(CR18=57,CH18,0)+IF(CR19=57,CH19,0)+IF(CR20=57,CH20,0)+IF(CR21=57,CH21,0)+IF(CR22=57,CH22,0)+IF(CR23=57,CH23,0)+IF(CR24=57,CH24,0)+IF(CR25=57,CH25,0)+IF(CR26=57,CH26,0)+IF(CR27=57,CH27,0)+IF(CR28=57,CH28,0)+IF(CR29=57,CH29,0)+IF(CR30=57,CH30,0)+IF(CR31=57,CH31,0)+IF(CR32=57,CH32,0)+IF(CR33=57,CH33,0)+IF(CR34=57,CH34,0)+IF(CR35=57,CH35,0)+IF(CR36=57,CH36,0)+IF(CR37=57,CH37,0)+IF(CR38=57,CH38,0)+IF(CR39=57,CH39,0)+DU66</f>
        <v>#VALUE!</v>
      </c>
      <c r="DU66" s="98" t="e">
        <f>IF(CR40=57,CH40,0)+IF(CR41=57,CH41,0)+IF(CR42=57,CH42,0)+IF(CR43=57,CH43,0)+IF(CR44=57,CH44,0)+IF(CR45=57,CH45,0)+IF(CR46=57,CH46,0)+IF(CR47=57,CH47,0)+IF(CR48=57,CH48,0)+IF(CR49=57,CH49,0)+IF(CR50=57,CH50,0)+IF(CR51=57,CH51,0)+IF(CR52=57,CH52,0)+IF(CR53=57,CH53,0)+IF(CR54=57,CH54,0)+IF(CR55=57,CH55,0)+IF(CR56=57,CH56,0)+IF(CR57=57,CH57,0)+IF(CR58=57,CH58,0)+IF(CR59=57,CH59,0)+IF(CR60=57,CH60,0)+IF(CR61=57,CH61,0)+IF(CR62=57,CH62,0)+IF(CR63=57,CH63,0)+IF(CR64=57,CH64,0)+IF(CR65=57,CH65,0)+IF(CR66=57,CH66,0)+IF(CR67=57,CH67,0)+IF(CR68=57,CH68,0)+IF(CR69=57,CH69,0)</f>
        <v>#VALUE!</v>
      </c>
      <c r="DV66" s="98" t="e">
        <f>IF(CR10=57,CJ10,0)+IF(CR11=57,CJ11,0)+IF(CR12=57,CJ12,0)+IF(CR13=57,CJ13,0)+IF(CR14=57,CJ14,0)+IF(CR15=57,CJ15,0)+IF(CR16=57,CJ16,0)+IF(CR17=57,CJ17,0)+IF(CR18=57,CJ18,0)+IF(CR19=57,CJ19,0)+IF(CR20=57,CJ20,0)+IF(CR21=57,CJ21,0)+IF(CR22=57,CJ22,0)+IF(CR23=57,CJ23,0)+IF(CR24=57,CJ24,0)+IF(CR25=57,CJ25,0)+IF(CR26=57,CJ26,0)+IF(CR27=57,CJ27,0)+IF(CR28=57,CJ28,0)+IF(CR29=57,CJ29,0)+IF(CR30=57,CJ30,0)+IF(CR31=57,CJ31,0)+IF(CR32=57,CJ32,0)+IF(CR33=57,CJ33,0)+IF(CR34=57,CJ34,0)+IF(CR35=57,CJ35,0)+IF(CR36=57,CJ36,0)+IF(CR37=57,CJ37,0)+IF(CR38=57,CJ38,0)+IF(CR39=57,CJ39,0)+DW66</f>
        <v>#VALUE!</v>
      </c>
      <c r="DW66" s="99" t="e">
        <f>IF(CR40=57,CJ40,0)+IF(CR41=57,CJ41,0)+IF(CR42=57,CJ42,0)+IF(CR43=57,CJ43,0)+IF(CR44=57,CJ44,0)+IF(CR45=57,CJ45,0)+IF(CR46=57,CJ46,0)+IF(CR47=57,CJ47,0)+IF(CR48=57,CJ48,0)+IF(CR49=57,CJ49,0)+IF(CR50=57,CJ50,0)+IF(CR51=57,CJ51,0)+IF(CR52=57,CJ52,0)+IF(CR53=57,CJ53,0)+IF(CR54=57,CJ54,0)+IF(CR55=57,CJ55,0)+IF(CR56=57,CJ56,0)+IF(CR57=57,CJ57,0)+IF(CR58=57,CJ58,0)+IF(CR59=57,CJ59,0)+IF(CR60=57,CJ60,0)+IF(CR61=57,CJ61,0)+IF(CR62=57,CJ62,0)+IF(CR63=57,CJ63,0)+IF(CR64=57,CJ64,0)+IF(CR65=57,CJ65,0)+IF(CR66=57,CJ66,0)+IF(CR67=57,CJ67,0)+IF(CR68=57,CJ68,0)+IF(CR69=57,CJ69,0)</f>
        <v>#VALUE!</v>
      </c>
    </row>
    <row r="67" spans="1:127">
      <c r="A67" s="97" t="str">
        <f>[2]DB!A67</f>
        <v>Schøn</v>
      </c>
      <c r="B67" s="1">
        <f>[2]DB!B67</f>
        <v>48</v>
      </c>
      <c r="C67" s="1">
        <f>[2]DB!D67</f>
        <v>0</v>
      </c>
      <c r="D67" s="1">
        <f>IF(OR(Rækker!AU52="Disket",I67&gt;5,C67=1),1,0)</f>
        <v>0</v>
      </c>
      <c r="E67" s="1">
        <f>[2]DB!F67</f>
        <v>0</v>
      </c>
      <c r="F67" s="1">
        <f>IF(OR(Rækker!AU52="Udmeldt",E67=1),1,0)</f>
        <v>0</v>
      </c>
      <c r="G67" s="1">
        <f>[2]DB!I67</f>
        <v>0</v>
      </c>
      <c r="H67" s="1">
        <f>IF(Rækker!AU52="MR",1,0)</f>
        <v>0</v>
      </c>
      <c r="I67" s="1">
        <f t="shared" si="10"/>
        <v>0</v>
      </c>
      <c r="J67" s="1">
        <f>[2]DB!L67</f>
        <v>0</v>
      </c>
      <c r="K67" s="1">
        <f>IF(Rækker!AU52="Res",1,0)</f>
        <v>0</v>
      </c>
      <c r="L67" s="1">
        <f t="shared" si="11"/>
        <v>0</v>
      </c>
      <c r="M67" s="1">
        <f t="shared" si="31"/>
        <v>0</v>
      </c>
      <c r="N67" s="100">
        <f>[2]DB!AZ67</f>
        <v>14</v>
      </c>
      <c r="O67" s="98" t="str">
        <f>[2]DB!BB67</f>
        <v>Steam</v>
      </c>
      <c r="P67" s="1">
        <f>IF(O67=A52,B52,0)+IF(O67=A53,B53,0)+IF(O67=A54,B54,0)+IF(O67=A55,B55,0)+IF(O67=A56,B56,0)+IF(O67=A57,B57,0)+IF(O67=A58,B58,0)+IF(O67=A59,B59,0)+IF(O67=A60,B60,0)+IF(O67=A61,B61,0)+IF(O67=A62,B62,0)+IF(O67=A63,B63,0)+IF(O67=A64,B64,0)+IF(O67=A65,B65,0)+IF(O67=A66,B66,0)+IF(O67=A67,B67,0)+IF(O67=A68,B68,0)+IF(O67=A69,B69,0)+IF(O67=A70,B70,0)+IF(O67=A71,B71,0)</f>
        <v>53</v>
      </c>
      <c r="Q67" s="1">
        <f>[2]DB!BF67</f>
        <v>0</v>
      </c>
      <c r="R67" s="1">
        <f>IF(O67=A52,D52,0)+IF(O67=A53,D53,0)+IF(O67=A54,D54,0)+IF(O67=A55,D55,0)+IF(O67=A56,D56,0)+IF(O67=A57,D57,0)+IF(O67=A58,D58,0)+IF(O67=A59,D59,0)+IF(O67=A60,D60,0)+IF(O67=A61,D61,0)+IF(O67=A62,D62,0)+IF(O67=A63,D63,0)+IF(O67=A64,D64,0)+IF(O67=A65,D65,0)+IF(O67=A66,D66,0)+IF(O67=A67,D67,0)+IF(O67=A68,D68,0)+IF(O67=A69,D69,0)+IF(O67=A70,D70,0)+IF(O67=A71,D71,0)</f>
        <v>0</v>
      </c>
      <c r="S67" s="1">
        <f>[2]DB!BG67</f>
        <v>0</v>
      </c>
      <c r="T67" s="1">
        <f>IF(O67=A52,F52,0)+IF(O67=A53,F53,0)+IF(O67=A54,F54,0)+IF(O67=A55,F55,0)+IF(O67=A56,F56,0)+IF(O67=A57,F57,0)+IF(O67=A58,F58,0)+IF(O67=A59,F59,0)+IF(O67=A60,F60,0)+IF(O67=A61,F61,0)+IF(O67=A62,F62,0)+IF(O67=A63,F63,0)+IF(O67=A64,F64,0)+IF(O67=A65,F65,0)+IF(O67=A66,F66,0)+IF(O67=A67,F67,0)+IF(O67=A68,F68,0)+IF(O67=A69,F69,0)+IF(O67=A70,F70,0)+IF(O67=A71,F71,0)</f>
        <v>0</v>
      </c>
      <c r="U67" s="1">
        <f>IF(O67=A52,G52,0)+IF(O67=A53,G53,0)+IF(O67=A54,G54,0)+IF(O67=A55,G55,0)+IF(O67=A56,G56,0)+IF(O67=A57,G57,0)+IF(O67=A58,G58,0)+IF(O67=A59,G59,0)+IF(O67=A60,G60,0)+IF(O67=A61,G61,0)+IF(O67=A62,G62,0)+IF(O67=A63,G63,0)+IF(O67=A64,G64,0)+IF(O67=A65,G65,0)+IF(O67=A66,G66,0)+IF(O67=A67,G67,0)+IF(O67=A68,G68,0)+IF(O67=A69,G69,0)+IF(O67=A70,G70,0)+IF(O67=A71,G71,0)</f>
        <v>0</v>
      </c>
      <c r="V67" s="1">
        <f>IF(O67=A52,H52,0)+IF(O67=A53,H53,0)+IF(O67=A54,H54,0)+IF(O67=A55,H55,0)+IF(O67=A56,H56,0)+IF(O67=A57,H57,0)+IF(O67=A58,H58,0)+IF(O67=A59,H59,0)+IF(O67=A60,H60,0)+IF(O67=A61,H61,0)+IF(O67=A62,H62,0)+IF(O67=A63,H63,0)+IF(O67=A64,H64,0)+IF(O67=A65,H65,0)+IF(O67=A66,H66,0)+IF(O67=A67,H67,0)+IF(O67=A68,H68,0)+IF(O67=A69,H69,0)+IF(O67=A70,H70,0)+IF(O67=A71,H71,0)</f>
        <v>0</v>
      </c>
      <c r="W67" s="1">
        <f t="shared" si="12"/>
        <v>0</v>
      </c>
      <c r="X67" s="1">
        <f>IF(O67=A52,J52,0)+IF(O67=A53,J53,0)+IF(O67=A54,J54,0)+IF(O67=A55,J55,0)+IF(O67=A56,J56,0)+IF(O67=A57,J57,0)+IF(O67=A58,J58,0)+IF(O67=A59,J59,0)+IF(O67=A60,J60,0)+IF(O67=A61,J61,0)+IF(O67=A62,J62,0)+IF(O67=A63,J63,0)+IF(O67=A64,J64,0)+IF(O67=A65,J65,0)+IF(O67=A66,J66,0)+IF(O67=A67,J67,0)+IF(O67=A68,J68,0)+IF(O67=A69,J69,0)+IF(O67=A70,J70,0)+IF(O67=A71,J71,0)</f>
        <v>0</v>
      </c>
      <c r="Y67" s="1">
        <f>IF(O67=A52,K52,0)+IF(O67=A53,K53,0)+IF(O67=A54,K54,0)+IF(O67=A55,K55,0)+IF(O67=A56,K56,0)+IF(O67=A57,K57,0)+IF(O67=A58,K58,0)+IF(O67=A59,K59,0)+IF(O67=A60,K60,0)+IF(O67=A61,K61,0)+IF(O67=A62,K62,0)+IF(O67=A63,K63,0)+IF(O67=A64,K64,0)+IF(O67=A65,K65,0)+IF(O67=A66,K66,0)+IF(O67=A67,K67,0)+IF(O67=A68,K68,0)+IF(O67=A69,K69,0)+IF(O67=A70,K70,0)+IF(O67=A71,K71,0)</f>
        <v>0</v>
      </c>
      <c r="Z67" s="1">
        <f t="shared" si="13"/>
        <v>0</v>
      </c>
      <c r="AA67" s="1">
        <f>[2]DB!BJ67</f>
        <v>64</v>
      </c>
      <c r="AB67" s="1">
        <f>RANK(AA67,AA52:AA71,0)</f>
        <v>17</v>
      </c>
      <c r="AC67" s="1" t="str">
        <f>'3. Division'!AJ23</f>
        <v/>
      </c>
      <c r="AD67" s="1" t="e">
        <f t="shared" si="32"/>
        <v>#VALUE!</v>
      </c>
      <c r="AE67" s="1" t="e">
        <f>RANK(AD67,AD52:AD71,0)</f>
        <v>#VALUE!</v>
      </c>
      <c r="AF67" s="1">
        <f>[2]DB!BK67</f>
        <v>25</v>
      </c>
      <c r="AG67" s="1">
        <f>RANK(AF67,AF52:AF71,0)</f>
        <v>10</v>
      </c>
      <c r="AH67" s="1" t="str">
        <f>'3. Division'!AJ29</f>
        <v/>
      </c>
      <c r="AI67" s="1" t="e">
        <f t="shared" si="33"/>
        <v>#VALUE!</v>
      </c>
      <c r="AJ67" s="1" t="e">
        <f>RANK(AI67,AI52:AI71,0)</f>
        <v>#VALUE!</v>
      </c>
      <c r="AK67" s="1">
        <f>[2]DB!BL67</f>
        <v>88</v>
      </c>
      <c r="AL67" s="1">
        <f>RANK(AK67,AK52:AK71,0)</f>
        <v>15</v>
      </c>
      <c r="AM67" s="1" t="str">
        <f>'3. Division'!AJ35</f>
        <v/>
      </c>
      <c r="AN67" s="1" t="e">
        <f t="shared" si="34"/>
        <v>#VALUE!</v>
      </c>
      <c r="AO67" s="1" t="e">
        <f>RANK(AN67,AN52:AN71,0)</f>
        <v>#VALUE!</v>
      </c>
      <c r="AP67" s="1">
        <f t="shared" si="35"/>
        <v>42</v>
      </c>
      <c r="AQ67" s="1" t="e">
        <f t="shared" si="36"/>
        <v>#VALUE!</v>
      </c>
      <c r="AR67" s="1">
        <f>[2]DB!BA67</f>
        <v>16</v>
      </c>
      <c r="AS67" s="1" t="e">
        <f>RANK(AQ67,AQ52:AQ71,1)+AT67</f>
        <v>#VALUE!</v>
      </c>
      <c r="AT67" s="1" t="e">
        <f>IF(AQ67=AQ52,IF(AD67=AD52,IF(AI67=AI52,IF(AN67=AN52,0,IF(AN67&lt;AN52,1,0)),IF(AI67&lt;AI52,1,0)),IF(AD67&lt;AD52,1,0)),0)+IF(AQ67=AQ53,IF(AD67=AD53,IF(AI67=AI53,IF(AN67=AN53,0,IF(AN67&lt;AN53,1,0)),IF(AI67&lt;AI53,1,0)),IF(AD67&lt;AD53,1,0)),0)+IF(AQ67=AQ54,IF(AD67=AD54,IF(AI67=AI54,IF(AN67=AN54,0,IF(AN67&lt;AN54,1,0)),IF(AI67&lt;AI54,1,0)),IF(AD67&lt;AD54,1,0)),0)+IF(AQ67=AQ55,IF(AD67=AD55,IF(AI67=AI55,IF(AN67=AN55,0,IF(AN67&lt;AN55,1,0)),IF(AI67&lt;AI55,1,0)),IF(AD67&lt;AD55,1,0)),0)+IF(AQ67=AQ56,IF(AD67=AD56,IF(AI67=AI56,IF(AN67=AN56,0,IF(AN67&lt;AN56,1,0)),IF(AI67&lt;AI56,1,0)),IF(AD67&lt;AD56,1,0)),0)+IF(AQ67=AQ57,IF(AD67=AD57,IF(AI67=AI57,IF(AN67=AN57,0,IF(AN67&lt;AN57,1,0)),IF(AI67&lt;AI57,1,0)),IF(AD67&lt;AD57,1,0)),0)+IF(AQ67=AQ58,IF(AD67=AD58,IF(AI67=AI58,IF(AN67=AN58,0,IF(AN67&lt;AN58,1,0)),IF(AI67&lt;AI58,1,0)),IF(AD67&lt;AD58,1,0)),0)+AU67+AV67</f>
        <v>#VALUE!</v>
      </c>
      <c r="AU67" s="1" t="e">
        <f>IF(AQ67=AQ59,IF(AD67=AD59,IF(AI67=AI59,IF(AN67=AN59,0,IF(AN67&lt;AN59,1,0)),IF(AI67&lt;AI59,1,0)),IF(AD67&lt;AD59,1,0)),0)+IF(AQ67=AQ60,IF(AD67=AD60,IF(AI67=AI60,IF(AN67=AN60,0,IF(AN67&lt;AN60,1,0)),IF(AI67&lt;AI60,1,0)),IF(AD67&lt;AD60,1,0)),0)+IF(AQ67=AQ61,IF(AD67=AD61,IF(AI67=AI61,IF(AN67=AN61,0,IF(AN67&lt;AN61,1,0)),IF(AI67&lt;AI61,1,0)),IF(AD67&lt;AD61,1,0)),0)+IF(AQ67=AQ62,IF(AD67=AD62,IF(AI67=AI62,IF(AN67=AN62,0,IF(AN67&lt;AN62,1,0)),IF(AI67&lt;AI62,1,0)),IF(AD67&lt;AD62,1,0)),0)+IF(AQ67=AQ63,IF(AD67=AD63,IF(AI67=AI63,IF(AN67=AN63,0,IF(AN67&lt;AN63,1,0)),IF(AI67&lt;AI63,1,0)),IF(AD67&lt;AD63,1,0)),0)+IF(AQ67=AQ64,IF(AD67=AD64,IF(AI67=AI64,IF(AN67=AN64,0,IF(AN67&lt;AN64,1,0)),IF(AI67&lt;AI64,1,0)),IF(AD67&lt;AD64,1,0)),0)+IF(AQ67=AQ65,IF(AD67=AD65,IF(AI67=AI65,IF(AN67=AN65,0,IF(AN67&lt;AN65,1,0)),IF(AI67&lt;AI65,1,0)),IF(AD67&lt;AD65,1,0)),0)</f>
        <v>#VALUE!</v>
      </c>
      <c r="AV67" s="1" t="e">
        <f>IF(AQ67=AQ66,IF(AD67=AD66,IF(AI67=AI66,IF(AN67=AN66,0,IF(AN67&lt;AN66,1,0)),IF(AI67&lt;AI66,1,0)),IF(AD67&lt;AD66,1,0)),0)+IF(AQ67=AQ67,IF(AD67=AD67,IF(AI67=AI67,IF(AN67=AN67,0,IF(AN67&lt;AN67,1,0)),IF(AI67&lt;AI67,1,0)),IF(AD67&lt;AD67,1,0)),0)+IF(AQ67=AQ68,IF(AD67=AD68,IF(AI67=AI68,IF(AN67=AN68,0,IF(AN67&lt;AN68,1,0)),IF(AI67&lt;AI68,1,0)),IF(AD67&lt;AD68,1,0)),0)+IF(AQ67=AQ69,IF(AD67=AD69,IF(AI67=AI69,IF(AN67=AN69,0,IF(AN67&lt;AN69,1,0)),IF(AI67&lt;AI69,1,0)),IF(AD67&lt;AD69,1,0)),0)+IF(AQ67=AQ70,IF(AD67=AD70,IF(AI67=AI70,IF(AN67=AN70,0,IF(AN67&lt;AN70,1,0)),IF(AI67&lt;AI70,1,0)),IF(AD67&lt;AD70,1,0)),0)+IF(AQ67=AQ71,IF(AD67=AD71,IF(AI67=AI71,IF(AN67=AN71,0,IF(AN67&lt;AN71,1,0)),IF(AI67&lt;AI71,1,0)),IF(AD67&lt;AD71,1,0)),0)</f>
        <v>#VALUE!</v>
      </c>
      <c r="AW67" s="1" t="e">
        <f>IF(AND(AS67=AS52,P67&gt;P52),1,0)+IF(AND(AS67=AS53,P67&gt;P53),1,0)+IF(AND(AS67=AS54,P67&gt;P54),1,0)+IF(AND(AS67=AS55,P67&gt;P55),1,0)+IF(AND(AS67=AS56,P67&gt;P56),1,0)+IF(AND(AS67=AS57,P67&gt;P57),1,0)+IF(AND(AS67=AS58,P67&gt;P58),1,0)+IF(AND(AS67=AS59,P67&gt;P59),1,0)+IF(AND(AS67=AS60,P67&gt;P60),1,0)+IF(AND(AS67=AS61,P67&gt;P61),1,0)+IF(AND(AS67=AS62,P67&gt;P62),1,0)+IF(AND(AS67=AS63,P67&gt;P63),1,0)+IF(AND(AS67=AS64,P67&gt;P64),1,0)+IF(AND(AS67=AS65,P67&gt;P65),1,0)+IF(AND(AS67=AS66,P67&gt;P66),1,0)+IF(AND(AS67=AS67,P67&gt;P67),1,0)+IF(AND(AS67=AS68,P67&gt;P68),1,0)+IF(AND(AS67=AS69,P67&gt;P69),1,0)+IF(AND(AS67=AS70,P67&gt;P70),1,0)+IF(AND(AS67=AS71,P67&gt;P71),1,0)+AS67</f>
        <v>#VALUE!</v>
      </c>
      <c r="AX67" s="1" t="e">
        <f t="shared" si="16"/>
        <v>#VALUE!</v>
      </c>
      <c r="AY67" s="1" t="e">
        <f>IF(OR(R67=1,T67=1),0,IF(RANK(AX67,AX10:AX71,0)=1,10,IF(RANK(AX67,AX10:AX71,0)=2,5,IF(RANK(AX67,AX10:AX71,0)=3,4,IF(RANK(AX67,AX10:AX71,0)=4,3,IF(RANK(AX67,AX10:AX71,0)=5,2,0))))))</f>
        <v>#VALUE!</v>
      </c>
      <c r="AZ67" s="100" t="e">
        <f>IF(AW52=16,AR52,0)+IF(AW53=16,AR53,0)+IF(AW54=16,AR54,0)+IF(AW55=16,AR55,0)+IF(AW56=16,AR56,0)+IF(AW57=16,AR57,0)+IF(AW58=16,AR58,0)+IF(AW59=16,AR59,0)+IF(AW60=16,AR60,0)+IF(AW61=16,AR61,0)+IF(AW62=16,AR62,0)+IF(AW63=16,AR63,0)+IF(AW64=16,AR64,0)+IF(AW65=16,AR65,0)+IF(AW66=16,AR66,0)+IF(AW67=16,AR67,0)+IF(AW68=16,AR68,0)+IF(AW69=16,AR69,0)+IF(AW70=16,AR70,0)+IF(AW71=16,AR71,0)</f>
        <v>#VALUE!</v>
      </c>
      <c r="BA67" s="98" t="e">
        <f>IF(AW52=16,AS52,0)+IF(AW53=16,AS53,0)+IF(AW54=16,AS54,0)+IF(AW55=16,AS55,0)+IF(AW56=16,AS56,0)+IF(AW57=16,AS57,0)+IF(AW58=16,AS58,0)+IF(AW59=16,AS59,0)+IF(AW60=16,AS60,0)+IF(AW61=16,AS61,0)+IF(AW62=16,AS62,0)+IF(AW63=16,AS63,0)+IF(AW64=16,AS64,0)+IF(AW65=16,AS65,0)+IF(AW66=16,AS66,0)+IF(AW67=16,AS67,0)+IF(AW68=16,AS68,0)+IF(AW69=16,AS69,0)+IF(AW70=16,AS70,0)+IF(AW71=16,AS71,0)</f>
        <v>#VALUE!</v>
      </c>
      <c r="BB67" s="98" t="e">
        <f>IF(AW52=16,O52,IF(AW53=16,O53,IF(AW54=16,O54,IF(AW55=16,O55,IF(AW56=16,O56,IF(AW57=16,O57,IF(AW58=16,O58,BC67)))))))</f>
        <v>#VALUE!</v>
      </c>
      <c r="BC67" s="98" t="e">
        <f>IF(AW59=16,O59,IF(AW60=16,O60,IF(AW61=16,O61,IF(AW62=16,O62,IF(AW63=16,O63,IF(AW64=16,O64,IF(AW65=16,O65,BD67)))))))</f>
        <v>#VALUE!</v>
      </c>
      <c r="BD67" s="98" t="e">
        <f>IF(AW66=16,O66,IF(AW67=16,O67,IF(AW68=16,O68,IF(AW69=16,O69,IF(AW70=16,O70,IF(AW71=16,O71,""))))))</f>
        <v>#VALUE!</v>
      </c>
      <c r="BE67" s="98" t="e">
        <f>IF(AW52=16,P52,0)+IF(AW53=16,P53,0)+IF(AW54=16,P54,0)+IF(AW55=16,P55,0)+IF(AW56=16,P56,0)+IF(AW57=16,P57,0)+IF(AW58=16,P58,0)+IF(AW59=16,P59,0)+IF(AW60=16,P60,0)+IF(AW61=16,P61,0)+IF(AW62=16,P62,0)+IF(AW63=16,P63,0)+IF(AW64=16,P64,0)+IF(AW65=16,P65,0)+IF(AW66=16,P66,0)+IF(AW67=16,P67,0)+IF(AW68=16,P68,0)+IF(AW69=16,P69,0)+IF(AW70=16,P70,0)+IF(AW71=16,P71,0)</f>
        <v>#VALUE!</v>
      </c>
      <c r="BF67" s="98" t="e">
        <f>IF(AW52=16,R52,0)+IF(AW53=16,R53,0)+IF(AW54=16,R54,0)+IF(AW55=16,R55,0)+IF(AW56=16,R56,0)+IF(AW57=16,R57,0)+IF(AW58=16,R58,0)+IF(AW59=16,R59,0)+IF(AW60=16,R60,0)+IF(AW61=16,R61,0)+IF(AW62=16,R62,0)+IF(AW63=16,R63,0)+IF(AW64=16,R64,0)+IF(AW65=16,R65,0)+IF(AW66=16,R66,0)+IF(AW67=16,R67,0)+IF(AW68=16,R68,0)+IF(AW69=16,R69,0)+IF(AW70=16,R70,0)+IF(AW71=16,R71,0)</f>
        <v>#VALUE!</v>
      </c>
      <c r="BG67" s="98" t="e">
        <f>IF(AW52=16,T52,0)+IF(AW53=16,T53,0)+IF(AW54=16,T54,0)+IF(AW55=16,T55,0)+IF(AW56=16,T56,0)+IF(AW57=16,T57,0)+IF(AW58=16,T58,0)+IF(AW59=16,T59,0)+IF(AW60=16,T60,0)+IF(AW61=16,T61,0)+IF(AW62=16,T62,0)+IF(AW63=16,T63,0)+IF(AW64=16,T64,0)+IF(AW65=16,T65,0)+IF(AW66=16,T66,0)+IF(AW67=16,T67,0)+IF(AW68=16,T68,0)+IF(AW69=16,T69,0)+IF(AW70=16,T70,0)+IF(AW71=16,T71,0)</f>
        <v>#VALUE!</v>
      </c>
      <c r="BH67" s="98" t="e">
        <f>IF(AW52=16,W52,0)+IF(AW53=16,W53,0)+IF(AW54=16,W54,0)+IF(AW55=16,W55,0)+IF(AW56=16,W56,0)+IF(AW57=16,W57,0)+IF(AW58=16,W58,0)+IF(AW59=16,W59,0)+IF(AW60=16,W60,0)+IF(AW61=16,W61,0)+IF(AW62=16,W62,0)+IF(AW63=16,W63,0)+IF(AW64=16,W64,0)+IF(AW65=16,W65,0)+IF(AW66=16,W66,0)+IF(AW67=16,W67,0)+IF(AW68=16,W68,0)+IF(AW69=16,W69,0)+IF(AW70=16,W70,0)+IF(AW71=16,W71,0)</f>
        <v>#VALUE!</v>
      </c>
      <c r="BI67" s="98" t="e">
        <f>IF(AW52=16,Z52,0)+IF(AW53=16,Z53,0)+IF(AW54=16,Z54,0)+IF(AW55=16,Z55,0)+IF(AW56=16,Z56,0)+IF(AW57=16,Z57,0)+IF(AW58=16,Z58,0)+IF(AW59=16,Z59,0)+IF(AW60=16,Z60,0)+IF(AW61=16,Z61,0)+IF(AW62=16,Z62,0)+IF(AW63=16,Z63,0)+IF(AW64=16,Z64,0)+IF(AW65=16,Z65,0)+IF(AW66=16,Z66,0)+IF(AW67=16,Z67,0)+IF(AW68=16,Z68,0)+IF(AW69=16,Z69,0)+IF(AW70=16,Z70,0)+IF(AW71=16,Z71,0)</f>
        <v>#VALUE!</v>
      </c>
      <c r="BJ67" s="98" t="e">
        <f>IF(AW52=16,AD52,0)+IF(AW53=16,AD53,0)+IF(AW54=16,AD54,0)+IF(AW55=16,AD55,0)+IF(AW56=16,AD56,0)+IF(AW57=16,AD57,0)+IF(AW58=16,AD58,0)+IF(AW59=16,AD59,0)+IF(AW60=16,AD60,0)+IF(AW61=16,AD61,0)+IF(AW62=16,AD62,0)+IF(AW63=16,AD63,0)+IF(AW64=16,AD64,0)+IF(AW65=16,AD65,0)+IF(AW66=16,AD66,0)+IF(AW67=16,AD67,0)+IF(AW68=16,AD68,0)+IF(AW69=16,AD69,0)+IF(AW70=16,AD70,0)+IF(AW71=16,AD71,0)</f>
        <v>#VALUE!</v>
      </c>
      <c r="BK67" s="98" t="e">
        <f>IF(AW52=16,AI52,0)+IF(AW53=16,AI53,0)+IF(AW54=16,AI54,0)+IF(AW55=16,AI55,0)+IF(AW56=16,AI56,0)+IF(AW57=16,AI57,0)+IF(AW58=16,AI58,0)+IF(AW59=16,AI59,0)+IF(AW60=16,AI60,0)+IF(AW61=16,AI61,0)+IF(AW62=16,AI62,0)+IF(AW63=16,AI63,0)+IF(AW64=16,AI64,0)+IF(AW65=16,AI65,0)+IF(AW66=16,AI66,0)+IF(AW67=16,AI67,0)+IF(AW68=16,AI68,0)+IF(AW69=16,AI69,0)+IF(AW70=16,AI70,0)+IF(AW71=16,AI71,0)</f>
        <v>#VALUE!</v>
      </c>
      <c r="BL67" s="99" t="e">
        <f>IF(AW52=16,AN52,0)+IF(AW53=16,AN53,0)+IF(AW54=16,AN54,0)+IF(AW55=16,AN55,0)+IF(AW56=16,AN56,0)+IF(AW57=16,AN57,0)+IF(AW58=16,AN58,0)+IF(AW59=16,AN59,0)+IF(AW60=16,AN60,0)+IF(AW61=16,AN61,0)+IF(AW62=16,AN62,0)+IF(AW63=16,AN63,0)+IF(AW64=16,AN64,0)+IF(AW65=16,AN65,0)+IF(AW66=16,AN66,0)+IF(AW67=16,AN67,0)+IF(AW68=16,AN68,0)+IF(AW69=16,AN69,0)+IF(AW70=16,AN70,0)+IF(AW71=16,AN71,0)</f>
        <v>#VALUE!</v>
      </c>
      <c r="BM67" s="98" t="str">
        <f>[2]DB!CX67</f>
        <v>Laplace</v>
      </c>
      <c r="BN67" s="98">
        <f>IF(BM67=O10,P10,0)+IF(BM67=O11,P11,0)+IF(BM67=O12,P12,0)+IF(BM67=O13,P13,0)+IF(BM67=O14,P14,0)+IF(BM67=O15,P15,0)+IF(BM67=O16,P16,0)+IF(BM67=O17,P17,0)+IF(BM67=O18,P18,0)+IF(BM67=O19,P19,0)+IF(BM67=O20,P20,0)+IF(BM67=O21,P21,0)+IF(BM67=O22,P22,0)+IF(BM67=O23,P23,0)+IF(BM67=O24,P24,0)+IF(BM67=O25,P25,0)+IF(BM67=O26,P26,0)+IF(BM67=O27,P27,0)+IF(BM67=O28,P28,0)+IF(BM67=O29,P29,0)+IF(BM67=O31,P31,0)+IF(BM67=O32,P32,0)+IF(BM67=O33,P33,0)+IF(BM67=O34,P34,0)+IF(BM67=O35,P35,0)+IF(BM67=O36,P36,0)+IF(BM67=O37,P37,0)+IF(BM67=O38,P38,0)+IF(BM67=O39,P39,0)+IF(BM67=O40,P40,0)+BO67</f>
        <v>30</v>
      </c>
      <c r="BO67" s="98">
        <f>IF(BM67=O41,P41,0)+IF(BM67=O42,P42,0)+IF(BM67=O43,P43,0)+IF(BM67=O44,P44,0)+IF(BM67=O45,P45,0)+IF(BM67=O46,P46,0)+IF(BM67=O47,P47,0)+IF(BM67=O48,P48,0)+IF(BM67=O49,P49,0)+IF(BM67=O50,P50,0)+IF(BM67=O52,P52,0)+IF(BM67=O53,P53,0)+IF(BM67=O54,P54,0)+IF(BM67=O55,P55,0)+IF(BM67=O56,P56,0)+IF(BM67=O57,P57,0)+IF(BM67=O58,P58,0)+IF(BM67=O59,P59,0)+IF(BM67=O60,P60,0)+IF(BM67=O61,P61,0)+IF(BM67=O62,P62,0)+IF(BM67=O63,P63,0)+IF(BM67=O64,P64,0)+IF(BM67=O65,P65,0)+IF(BM67=O66,P66,0)+IF(BM67=O67,P67,0)+IF(BM67=O68,P68,0)+IF(BM67=O69,P69,0)+IF(BM67=O70,P70,0)+IF(BM67=O71,P71,0)</f>
        <v>30</v>
      </c>
      <c r="BP67" s="98">
        <f>[2]DB!DF67</f>
        <v>0</v>
      </c>
      <c r="BQ67" s="98">
        <f>IF(BM67=O10,R10,0)+IF(BM67=O11,R11,0)+IF(BM67=O12,R12,0)+IF(BM67=O13,R13,0)+IF(BM67=O14,R14,0)+IF(BM67=O15,R15,0)+IF(BM67=O16,R16,0)+IF(BM67=O17,R17,0)+IF(BM67=O18,R18,0)+IF(BM67=O19,R19,0)+IF(BM67=O20,R20,0)+IF(BM67=O21,R21,0)+IF(BM67=O22,R22,0)+IF(BM67=O23,R23,0)+IF(BM67=O24,R24,0)+IF(BM67=O25,R25,0)+IF(BM67=O26,R26,0)+IF(BM67=O27,R27,0)+IF(BM67=O28,R28,0)+IF(BM67=O29,R29,0)+IF(BM67=O31,R31,0)+IF(BM67=O32,R32,0)+IF(BM67=O33,R33,0)+IF(BM67=O34,R34,0)+IF(BM67=O35,R35,0)+IF(BM67=O36,R36,0)+IF(BM67=O37,R37,0)+IF(BM67=O38,R38,0)+IF(BM67=O39,R39,0)+IF(BM67=O40,R40,0)+BR67</f>
        <v>0</v>
      </c>
      <c r="BR67" s="98">
        <f>IF(BM67=O41,R41,0)+IF(BM67=O42,R42,0)+IF(BM67=O43,R43,0)+IF(BM67=O44,R44,0)+IF(BM67=O45,R45,0)+IF(BM67=O46,R46,0)+IF(BM67=O47,R47,0)+IF(BM67=O48,R48,0)+IF(BM67=O49,R49,0)+IF(BM67=O50,R50,0)+IF(BM67=O52,R52,0)+IF(BM67=O53,R53,0)+IF(BM67=O54,R54,0)+IF(BM67=O55,R55,0)+IF(BM67=O56,R56,0)+IF(BM67=O57,R57,0)+IF(BM67=O58,R58,0)+IF(BM67=O59,R59,0)+IF(BM67=O60,R60,0)+IF(BM67=O61,R61,0)+IF(BM67=O62,R62,0)+IF(BM67=O63,R63,0)+IF(BM67=O64,R64,0)+IF(BM67=O65,R65,0)+IF(BM67=O66,R66,0)+IF(BM67=O67,R67,0)+IF(BM67=O68,R68,0)+IF(BM67=O69,R69,0)+IF(BM67=O70,R70,0)+IF(BM67=O71,R71,0)</f>
        <v>0</v>
      </c>
      <c r="BS67" s="98">
        <v>0</v>
      </c>
      <c r="BT67" s="98">
        <f>IF(BM67=O10,T10,0)+IF(BM67=O11,T11,0)+IF(BM67=O12,T12,0)+IF(BM67=O13,T13,0)+IF(BM67=O14,T14,0)+IF(BM67=O15,T15,0)+IF(BM67=O16,T16,0)+IF(BM67=O17,T17,0)+IF(BM67=O18,T18,0)+IF(BM67=O19,T19,0)+IF(BM67=O20,T20,0)+IF(BM67=O21,T21,0)+IF(BM67=O22,T22,0)+IF(BM67=O23,T23,0)+IF(BM67=O24,T24,0)+IF(BM67=O25,T25,0)+IF(BM67=O26,T26,0)+IF(BM67=O27,T27,0)+IF(BM67=O28,T28,0)+IF(BM67=O29,T29,0)+IF(BM67=O31,T31,0)+IF(BM67=O32,T32,0)+IF(BM67=O33,T33,0)+IF(BM67=O34,T34,0)+IF(BM67=O35,T35,0)+IF(BM67=O36,T36,0)+IF(BM67=O37,T37,0)+IF(BM67=O38,T38,0)+IF(BM67=O39,T39,0)+IF(BM67=O40,T40,0)+BU67</f>
        <v>0</v>
      </c>
      <c r="BU67" s="98">
        <f>IF(BM67=O41,T41,0)+IF(BM67=O42,T42,0)+IF(BM67=O43,T43,0)+IF(BM67=O44,T44,0)+IF(BM67=O45,T45,0)+IF(BM67=O46,T46,0)+IF(BM67=O47,T47,0)+IF(BM67=O48,T48,0)+IF(BM67=O49,T49,0)+IF(BM67=O50,T50,0)+IF(BM67=O52,T52,0)+IF(BM67=O53,T53,0)+IF(BM67=O54,T54,0)+IF(BM67=O55,T55,0)+IF(BM67=O56,T56,0)+IF(BM67=O57,T57,0)+IF(BM67=O58,T58,0)+IF(BM67=O59,T59,0)+IF(BM67=O60,T60,0)+IF(BM67=O61,T61,0)+IF(BM67=O62,T62,0)+IF(BM67=O63,T63,0)+IF(BM67=O64,T64,0)+IF(BM67=O65,T65,0)+IF(BM67=O66,T66,0)+IF(BM67=O67,T67,0)+IF(BM67=O68,T68,0)+IF(BM67=O69,T69,0)+IF(BM67=O70,T70,0)+IF(BM67=O71,T71,0)</f>
        <v>0</v>
      </c>
      <c r="BV67" s="98">
        <f>[2]DB!DJ67</f>
        <v>0</v>
      </c>
      <c r="BW67" s="98" t="e">
        <f>IF(AND(BQ67=0,BT67=0),IF(BM67=O10,AY10,0)+IF(BM67=O11,AY11,0)+IF(BM67=O12,AY12,0)+IF(BM67=O13,AY13,0)+IF(BM67=O14,AY14,0)+IF(BM67=O15,AY15,0)+IF(BM67=O16,AY16,0)+IF(BM67=O17,AY17,0)+IF(BM67=O18,AY18,0)+IF(BM67=O19,AY19,0)+IF(BM67=O20,AY20,0)+IF(BM67=O21,AY21,0)+IF(BM67=O22,AY22,0)+IF(BM67=O23,AY23,0)+IF(BM67=O24,AY24,0)+IF(BM67=O25,AY25,0)+IF(BM67=O26,AY26,0)+IF(BM67=O27,AY27,0)+IF(BM67=O28,AY28,0)+IF(BM67=O29,AY29,0)+IF(BM67=O31,AY31,0)+IF(BM67=O32,AY32,0)+IF(BM67=O33,AY33,0)+IF(BM67=O34,AY34,0)+IF(BM67=O35,AY35,0)+IF(BM67=O36,AY36,0)+IF(BM67=O37,AY37,0)+IF(BM67=O38,AY38,0)+IF(BM67=O39,AY39,0)+IF(BM67=O40,AY40,0)+BX67,0)</f>
        <v>#VALUE!</v>
      </c>
      <c r="BX67" s="98" t="e">
        <f>IF(BM67=O41,AY41,0)+IF(BM67=O42,AY42,0)+IF(BM67=O43,AY43,0)+IF(BM67=O44,AY44,0)+IF(BM67=O45,AY45,0)+IF(BM67=O46,AY46,0)+IF(BM67=O47,AY47,0)+IF(BM67=O48,AY48,0)+IF(BM67=O49,AY49,0)+IF(BM67=O50,AY50,0)+IF(BM67=O52,AY52,0)+IF(BM67=O53,AY53,0)+IF(BM67=O54,AY54,0)+IF(BM67=O55,AY55,0)+IF(BM67=O56,AY56,0)+IF(BM67=O57,AY57,0)+IF(BM67=O58,AY58,0)+IF(BM67=O59,AY59,0)+IF(BM67=O60,AY60,0)+IF(BM67=O61,AY61,0)+IF(BM67=O62,AY62,0)+IF(BM67=O63,AY63,0)+IF(BM67=O64,AY64,0)+IF(BM67=O65,AY65,0)+IF(BM67=O66,AY66,0)+IF(BM67=O67,AY67,0)+IF(BM67=O68,AY68,0)+IF(BM67=O69,AY69,0)+IF(BM67=O70,AY70,0)+IF(BM67=O71,AY71,0)</f>
        <v>#VALUE!</v>
      </c>
      <c r="BY67" s="98">
        <f>[2]DB!DL67</f>
        <v>0</v>
      </c>
      <c r="BZ67" s="98" t="e">
        <f t="shared" si="25"/>
        <v>#VALUE!</v>
      </c>
      <c r="CA67" s="98">
        <f>[2]DB!DN67</f>
        <v>0</v>
      </c>
      <c r="CB67" s="98" t="e">
        <f t="shared" si="26"/>
        <v>#VALUE!</v>
      </c>
      <c r="CC67" s="98">
        <f>[2]DB!DP67</f>
        <v>0</v>
      </c>
      <c r="CD67" s="98" t="e">
        <f t="shared" si="27"/>
        <v>#VALUE!</v>
      </c>
      <c r="CE67" s="98">
        <f>[2]DB!DR67</f>
        <v>0</v>
      </c>
      <c r="CF67" s="98" t="e">
        <f t="shared" si="28"/>
        <v>#VALUE!</v>
      </c>
      <c r="CG67" s="98">
        <f>[2]DB!DT67</f>
        <v>0</v>
      </c>
      <c r="CH67" s="98" t="e">
        <f t="shared" si="29"/>
        <v>#VALUE!</v>
      </c>
      <c r="CI67" s="98">
        <f>[2]DB!DV67</f>
        <v>0</v>
      </c>
      <c r="CJ67" s="98" t="e">
        <f t="shared" si="17"/>
        <v>#VALUE!</v>
      </c>
      <c r="CK67" s="98" t="e">
        <f t="shared" si="18"/>
        <v>#VALUE!</v>
      </c>
      <c r="CL67" s="98" t="e">
        <f>RANK(CJ67,CJ10:CJ69,0)</f>
        <v>#VALUE!</v>
      </c>
      <c r="CM67" s="98" t="e">
        <f>IF(AND(CL67=CL10,CK67&lt;CK10),1,0)+IF(AND(CL67=CL11,CK67&lt;CK11),1,0)+IF(AND(CL67=CL12,CK67&lt;CK12),1,0)+IF(AND(CL67=CL13,CK67&lt;CK13),1,0)+IF(AND(CL67=CL14,CK67&lt;CK14),1,0)+IF(AND(CL67=CL15,CK67&lt;CK15),1,0)+IF(AND(CL67=CL16,CK67&lt;CK16),1,0)+IF(AND(CL67=CL17,CK67&lt;CK17),1,0)+IF(AND(CL67=CL18,CK67&lt;CK18),1,0)+IF(AND(CL67=CL19,CK67&lt;CK19),1,0)+IF(AND(CL67=CL20,CK67&lt;CK20),1,0)+IF(AND(CL67=CL21,CK67&lt;CK21),1,0)+IF(AND(CL67=CL22,CK67&lt;CK22),1,0)+IF(AND(CL67=CL23,CK67&lt;CK23),1,0)+IF(AND(CL67=CL24,CK67&lt;CK24),1,0)+IF(AND(CL67=CL25,CK67&lt;CK25),1,0)+IF(AND(CL67=CL26,CK67&lt;CK26),1,0)+IF(AND(CL67=CL27,CK67&lt;CK27),1,0)+IF(AND(CL67=CL28,CK67&lt;CK28),1,0)+IF(AND(CL67=CL29,CK67&lt;CK29),1,0)+CN67+CO67</f>
        <v>#VALUE!</v>
      </c>
      <c r="CN67" s="98" t="e">
        <f>IF(AND(CL67=CL30,CK67&lt;CK30),1,0)+IF(AND(CL67=CL31,CK67&lt;CK31),1,0)+IF(AND(CL67=CL32,CK67&lt;CK32),1,0)+IF(AND(CL67=CL33,CK67&lt;CK33),1,0)+IF(AND(CL67=CL34,CK67&lt;CK34),1,0)+IF(AND(CL67=CL35,CK67&lt;CK35),1,0)+IF(AND(CL67=CL36,CK67&lt;CK36),1,0)+IF(AND(CL67=CL37,CK67&lt;CK37),1,0)+IF(AND(CL67=CL38,CK67&lt;CK38),1,0)+IF(AND(CL67=CL39,CK67&lt;CK39),1,0)+IF(AND(CL67=CL40,CK67&lt;CK40),1,0)+IF(AND(CL67=CL41,CK67&lt;CK41),1,0)+IF(AND(CL67=CL42,CK67&lt;CK42),1,0)+IF(AND(CL67=CL43,CK67&lt;CK43),1,0)+IF(AND(CL67=CL44,CK67&lt;CK44),1,0)+IF(AND(CL67=CL45,CK67&lt;CK45),1,0)+IF(AND(CL67=CL46,CK67&lt;CK46),1,0)+IF(AND(CL67=CL47,CK67&lt;CK47),1,0)+IF(AND(CL67=CL48,CK67&lt;CK48),1,0)+IF(AND(CL67=CL49,CK67&lt;CK49),1,0)</f>
        <v>#VALUE!</v>
      </c>
      <c r="CO67" s="98" t="e">
        <f>IF(AND(CL67=CL50,CK67&lt;CK50),1,0)+IF(AND(CL67=CL51,CK67&lt;CK51),1,0)+IF(AND(CL67=CL52,CK67&lt;CK52),1,0)+IF(AND(CL67=CL53,CK67&lt;CK53),1,0)+IF(AND(CL67=CL54,CK67&lt;CK54),1,0)+IF(AND(CL67=CL55,CK67&lt;CK55),1,0)+IF(AND(CL67=CL56,CK67&lt;CK56),1,0)+IF(AND(CL67=CL57,CK67&lt;CK57),1,0)+IF(AND(CL67=CL58,CK67&lt;CK58),1,0)+IF(AND(CL67=CL59,CK67&lt;CK59),1,0)+IF(AND(CL67=CL60,CK67&lt;CK60),1,0)+IF(AND(CL67=CL61,CK67&lt;CK61),1,0)+IF(AND(CL67=CL62,CK67&lt;CK62),1,0)+IF(AND(CL67=CL63,CK67&lt;CK63),1,0)+IF(AND(CL67=CL64,CK67&lt;CK64),1,0)+IF(AND(CL67=CL65,CK67&lt;CK65),1,0)+IF(AND(CL67=CL66,CK67&lt;CK66),1,0)+IF(AND(CL67=CL67,CK67&lt;CK67),1,0)+IF(AND(CL67=CL68,CK67&lt;CK68),1,0)+IF(AND(CL67=CL69,CK67&lt;CK69),1,0)</f>
        <v>#VALUE!</v>
      </c>
      <c r="CP67" s="98">
        <f>[2]DB!CV67</f>
        <v>54</v>
      </c>
      <c r="CQ67" s="98" t="e">
        <f t="shared" si="30"/>
        <v>#VALUE!</v>
      </c>
      <c r="CR67" s="98" t="e">
        <f t="shared" si="19"/>
        <v>#VALUE!</v>
      </c>
      <c r="CS67" s="98" t="e">
        <f>IF(AND(CQ67=CQ10,BN67&gt;BN10),1,0)+IF(AND(CQ67=CQ11,BN67&gt;BN11),1,0)+IF(AND(CQ67=CQ12,BN67&gt;BN12),1,0)+IF(AND(CQ67=CQ13,BN67&gt;BN13),1,0)+IF(AND(CQ67=CQ14,BN67&gt;BN14),1,0)+IF(AND(CQ67=CQ15,BN67&gt;BN15),1,0)+IF(AND(CQ67=CQ16,BN67&gt;BN16),1,0)+IF(AND(CQ67=CQ17,BN67&gt;BN17),1,0)+IF(AND(CQ67=CQ18,BN67&gt;BN18),1,0)+IF(AND(CQ67=CQ19,BN67&gt;BN19),1,0)+IF(AND(CQ67=CQ20,BN67&gt;BN20),1,0)+IF(AND(CQ67=CQ21,BN67&gt;BN21),1,0)+IF(AND(CQ67=CQ22,BN67&gt;BN22),1,0)+IF(AND(CQ67=CQ23,BN67&gt;BN23),1,0)+IF(AND(CQ67=CQ24,BN67&gt;BN24),1,0)+IF(AND(CQ67=CQ25,BN67&gt;BN25),1,0)+IF(AND(CQ67=CQ26,BN67&gt;BN26),1,0)+IF(AND(CQ67=CQ27,BN67&gt;BN27),1,0)+IF(AND(CQ67=CQ28,BN67&gt;BN28),1,0)+IF(AND(CQ67=CQ29,BN67&gt;BN29),1,0)+CT67+CU67</f>
        <v>#VALUE!</v>
      </c>
      <c r="CT67" s="98" t="e">
        <f>IF(AND(CQ67=CQ30,BN67&gt;BN30),1,0)+IF(AND(CQ67=CQ31,BN67&gt;BN31),1,0)+IF(AND(CQ67=CQ32,BN67&gt;BN32),1,0)+IF(AND(CQ67=CQ33,BN67&gt;BN33),1,0)+IF(AND(CQ67=CQ34,BN67&gt;BN34),1,0)+IF(AND(CQ67=CQ35,BN67&gt;BN35),1,0)+IF(AND(CQ67=CQ36,BN67&gt;BN36),1,0)+IF(AND(CQ67=CQ37,BN67&gt;BN37),1,0)+IF(AND(CQ67=CQ38,BN67&gt;BN38),1,0)+IF(AND(CQ67=CQ39,BN67&gt;BN39),1,0)+IF(AND(CQ67=CQ40,BN67&gt;BN40),1,0)+IF(AND(CQ67=CQ41,BN67&gt;BN41),1,0)+IF(AND(CQ67=CQ42,BN67&gt;BN42),1,0)+IF(AND(CQ67=CQ43,BN67&gt;BN43),1,0)+IF(AND(CQ67=CQ44,BN67&gt;BN44),1,0)+IF(AND(CQ67=CQ45,BN67&gt;BN45),1,0)+IF(AND(CQ67=CQ46,BN67&gt;BN46),1,0)+IF(AND(CQ67=CQ47,BN67&gt;BN47),1,0)+IF(AND(CQ67=CQ48,BN67&gt;BN48),1,0)+IF(AND(CQ67=CQ49,BN67&gt;BN49),1,0)</f>
        <v>#VALUE!</v>
      </c>
      <c r="CU67" s="99" t="e">
        <f>IF(AND(CQ67=CQ50,BN67&gt;BN50),1,0)+IF(AND(CQ67=CQ51,BN67&gt;BN51),1,0)+IF(AND(CQ67=CQ52,BN67&gt;BN52),1,0)+IF(AND(CQ67=CQ53,BN67&gt;BN53),1,0)+IF(AND(CQ67=CQ54,BN67&gt;BN54),1,0)+IF(AND(CQ67=CQ55,BN67&gt;BN55),1,0)+IF(AND(CQ67=CQ56,BN67&gt;BN56),1,0)+IF(AND(CQ67=CQ57,BN67&gt;BN57),1,0)+IF(AND(CQ67=CQ58,BN67&gt;BN58),1,0)+IF(AND(CQ67=CQ59,BN67&gt;BN59),1,0)+IF(AND(CQ67=CQ60,BN67&gt;BN60),1,0)+IF(AND(CQ67=CQ61,BN67&gt;BN61),1,0)+IF(AND(CQ67=CQ62,BN67&gt;BN62),1,0)+IF(AND(CQ67=CQ63,BN67&gt;BN63),1,0)+IF(AND(CQ67=CQ64,BN67&gt;BN64),1,0)+IF(AND(CQ67=CQ65,BN67&gt;BN65),1,0)+IF(AND(CQ67=CQ66,BN67&gt;BN66),1,0)+IF(AND(CQ67=CQ67,BN67&gt;BN67),1,0)+IF(AND(CQ67=CQ68,BN67&gt;BN68),1,0)+IF(AND(CQ67=CQ69,BN67&gt;BN69),1,0)</f>
        <v>#VALUE!</v>
      </c>
      <c r="CV67" s="100" t="e">
        <f>IF(CR10=58,CQ10,0)+IF(CR11=58,CQ11,0)+IF(CR12=58,CQ12,0)+IF(CR13=58,CQ13,0)+IF(CR14=58,CQ14,0)+IF(CR15=58,CQ15,0)+IF(CR16=58,CQ16,0)+IF(CR17=58,CQ17,0)+IF(CR18=58,CQ18,0)+IF(CR19=58,CQ19,0)+IF(CR20=58,CQ20,0)+IF(CR21=58,CQ21,0)+IF(CR22=58,CQ22,0)+IF(CR23=58,CQ23,0)+IF(CR24=58,CQ24,0)+IF(CR25=58,CQ25,0)+IF(CR26=58,CQ26,0)+IF(CR27=58,CQ27,0)+IF(CR28=58,CQ28,0)+IF(CR29=58,CQ29,0)+IF(CR30=58,CQ30,0)+IF(CR31=58,CQ31,0)+IF(CR32=58,CQ32,0)+IF(CR33=58,CQ33,0)+IF(CR34=58,CQ34,0)+IF(CR35=58,CQ35,0)+IF(CR36=58,CQ36,0)+IF(CR37=58,CQ37,0)+IF(CR38=58,CQ38,0)+IF(CR39=58,CQ39,0)+CW67</f>
        <v>#VALUE!</v>
      </c>
      <c r="CW67" s="98" t="e">
        <f>IF(CR40=58,CQ40,0)+IF(CR41=58,CQ41,0)+IF(CR42=58,CQ42,0)+IF(CR43=58,CQ43,0)+IF(CR44=58,CQ44,0)+IF(CR45=58,CQ45,0)+IF(CR46=58,CQ46,0)+IF(CR47=58,CQ47,0)+IF(CR48=58,CQ48,0)+IF(CR49=58,CQ49,0)+IF(CR50=58,CQ50,0)+IF(CR51=58,CQ51,0)+IF(CR52=58,CQ52,0)+IF(CR53=58,CQ53,0)+IF(CR54=58,CQ54,0)+IF(CR55=58,CQ55,0)+IF(CR56=58,CQ56,0)+IF(CR57=58,CQ57,0)+IF(CR58=58,CQ58,0)+IF(CR59=58,CQ59,0)+IF(CR60=58,CQ60,0)+IF(CR61=58,CQ61,0)+IF(CR62=58,CQ62,0)+IF(CR63=58,CQ63,0)+IF(CR64=58,CQ64,0)+IF(CR65=58,CQ65,0)+IF(CR66=58,CQ66,0)+IF(CR67=58,CQ67,0)+IF(CR68=58,CQ68,0)+IF(CR69=58,CQ69,0)</f>
        <v>#VALUE!</v>
      </c>
      <c r="CX67" s="98" t="e">
        <f>IF(CR10=58,BM10,IF(CR11=58,BM11,IF(CR12=58,BM12,IF(CR13=58,BM13,IF(CR14=58,BM14,IF(CR15=58,BM15,IF(CR16=58,BM16,IF(CR17=58,BM17,CY67))))))))</f>
        <v>#VALUE!</v>
      </c>
      <c r="CY67" s="98" t="e">
        <f>IF(CR18=58,BM18,IF(CR19=58,BM19,IF(CR20=58,BM20,IF(CR21=58,BM21,IF(CR22=58,BM22,IF(CR23=58,BM23,IF(CR24=58,BM24,IF(CR25=58,BM25,CZ67))))))))</f>
        <v>#VALUE!</v>
      </c>
      <c r="CZ67" s="98" t="e">
        <f>IF(CR26=58,BM26,IF(CR27=58,BM27,IF(CR28=58,BM28,IF(CR29=58,BM29,IF(CR30=58,BM30,IF(CR31=58,BM31,IF(CR32=58,BM32,IF(CR33=58,BM33,DA67))))))))</f>
        <v>#VALUE!</v>
      </c>
      <c r="DA67" s="98" t="e">
        <f>IF(CR34=58,BM34,IF(CR35=58,BM35,IF(CR36=58,BM36,IF(CR37=58,BM37,IF(CR38=58,BM38,IF(CR39=58,BM39,IF(CR40=58,BM40,IF(CR41=58,BM41,DB67))))))))</f>
        <v>#VALUE!</v>
      </c>
      <c r="DB67" s="98" t="e">
        <f>IF(CR42=58,BM42,IF(CR43=58,BM43,IF(CR44=58,BM44,IF(CR45=58,BM45,IF(CR46=58,BM46,IF(CR47=58,BM47,IF(CR48=58,BM48,IF(CR49=58,BM49,DC67))))))))</f>
        <v>#VALUE!</v>
      </c>
      <c r="DC67" s="98" t="e">
        <f>IF(CR50=58,BM50,IF(CR51=58,BM51,IF(CR52=58,BM52,IF(CR53=58,BM53,IF(CR54=58,BM54,IF(CR55=58,BM55,IF(CR56=58,BM56,IF(CR57=58,BM57,DD67))))))))</f>
        <v>#VALUE!</v>
      </c>
      <c r="DD67" s="98" t="e">
        <f>IF(CR58=58,BM58,IF(CR59=58,BM59,IF(CR60=58,BM60,IF(CR61=58,BM61,IF(CR62=58,BM62,IF(CR63=58,BM63,IF(CR64=58,BM64,IF(CR65=58,BM65,DE67))))))))</f>
        <v>#VALUE!</v>
      </c>
      <c r="DE67" s="98" t="e">
        <f>IF(CR66=58,BM66,IF(CR67=58,BM67,IF(CR68=58,BM68,BM69)))</f>
        <v>#VALUE!</v>
      </c>
      <c r="DF67" s="98" t="e">
        <f>IF(CR10=58,BQ10,0)+IF(CR11=58,BQ11,0)+IF(CR12=58,BQ12,0)+IF(CR13=58,BQ13,0)+IF(CR14=58,BQ14,0)+IF(CR15=58,BQ15,0)+IF(CR16=58,BQ16,0)+IF(CR17=58,BQ17,0)+IF(CR18=58,BQ18,0)+IF(CR19=58,BQ19,0)+IF(CR20=58,BQ20,0)+IF(CR21=58,BQ21,0)+IF(CR22=58,BQ22,0)+IF(CR23=58,BQ23,0)+IF(CR24=58,BQ24,0)+IF(CR25=58,BQ25,0)+IF(CR26=58,BQ26,0)+IF(CR27=58,BQ27,0)+IF(CR28=58,BQ28,0)+IF(CR29=58,BQ29,0)+IF(CR30=58,BQ30,0)+IF(CR31=58,BQ31,0)+IF(CR32=58,BQ32,0)+IF(CR33=58,BQ33,0)+IF(CR34=58,BQ34,0)+IF(CR35=58,BQ35,0)+IF(CR36=58,BQ36,0)+IF(CR37=58,BQ37,0)+IF(CR38=58,BQ38,0)+IF(CR39=58,BQ39,0)+DG67</f>
        <v>#VALUE!</v>
      </c>
      <c r="DG67" s="98" t="e">
        <f>IF(CR40=58,BQ40,0)+IF(CR41=58,BQ41,0)+IF(CR42=58,BQ42,0)+IF(CR43=58,BQ43,0)+IF(CR44=58,BQ44,0)+IF(CR45=58,BQ45,0)+IF(CR46=58,BQ46,0)+IF(CR47=58,BQ47,0)+IF(CR48=58,BQ48,0)+IF(CR49=58,BQ49,0)+IF(CR50=58,BQ50,0)+IF(CR51=58,BQ51,0)+IF(CR52=58,BQ52,0)+IF(CR53=58,BQ53,0)+IF(CR54=58,BQ54,0)+IF(CR55=58,BQ55,0)+IF(CR56=58,BQ56,0)+IF(CR57=58,BQ57,0)+IF(CR58=58,BQ58,0)+IF(CR59=58,BQ59,0)+IF(CR60=58,BQ60,0)+IF(CR61=58,BQ61,0)+IF(CR62=58,BQ62,0)+IF(CR63=58,BQ63,0)+IF(CR64=58,BQ64,0)+IF(CR65=58,BQ65,0)+IF(CR66=58,BQ66,0)+IF(CR67=58,BQ67,0)+IF(CR68=58,BQ68,0)+IF(CR69=58,BQ69,0)</f>
        <v>#VALUE!</v>
      </c>
      <c r="DH67" s="98" t="e">
        <f>IF(CR10=58,BT10,0)+IF(CR11=58,BT11,0)+IF(CR12=58,BT12,0)+IF(CR13=58,BT13,0)+IF(CR14=58,BT14,0)+IF(CR15=58,BT15,0)+IF(CR16=58,BT16,0)+IF(CR17=58,BT17,0)+IF(CR18=58,BT18,0)+IF(CR19=58,BT19,0)+IF(CR20=58,BT20,0)+IF(CR21=58,BT21,0)+IF(CR22=58,BT22,0)+IF(CR23=58,BT23,0)+IF(CR24=58,BT24,0)+IF(CR25=58,BT25,0)+IF(CR26=58,BT26,0)+IF(CR27=58,BT27,0)+IF(CR28=58,BT28,0)+IF(CR29=58,BT29,0)+IF(CR30=58,BT30,0)+IF(CR31=58,BT31,0)+IF(CR32=58,BT32,0)+IF(CR33=58,BT33,0)+IF(CR34=58,BT34,0)+IF(CR35=58,BT35,0)+IF(CR36=58,BT36,0)+IF(CR37=58,BT37,0)+IF(CR38=58,BT38,0)+IF(CR39=58,BT39,0)+DI67</f>
        <v>#VALUE!</v>
      </c>
      <c r="DI67" s="98" t="e">
        <f>IF(CR40=58,BT40,0)+IF(CR41=58,BT41,0)+IF(CR42=58,BT42,0)+IF(CR43=58,BT43,0)+IF(CR44=58,BT44,0)+IF(CR45=58,BT45,0)+IF(CR46=58,BT46,0)+IF(CR47=58,BT47,0)+IF(CR48=58,BT48,0)+IF(CR49=58,BT49,0)+IF(CR50=58,BT50,0)+IF(CR51=58,BT51,0)+IF(CR52=58,BT52,0)+IF(CR53=58,BT53,0)+IF(CR54=58,BT54,0)+IF(CR55=58,BT55,0)+IF(CR56=58,BT56,0)+IF(CR57=58,BT57,0)+IF(CR58=58,BT58,0)+IF(CR59=58,BT59,0)+IF(CR60=58,BT60,0)+IF(CR61=58,BT61,0)+IF(CR62=58,BT62,0)+IF(CR63=58,BT63,0)+IF(CR64=58,BT64,0)+IF(CR65=58,BT65,0)+IF(CR66=58,BT66,0)+IF(CR67=58,BT67,0)+IF(CR68=58,BT68,0)+IF(CR69=58,BT69,0)</f>
        <v>#VALUE!</v>
      </c>
      <c r="DJ67" s="98" t="e">
        <f>IF(CR10=58,BW10,0)+IF(CR11=58,BW11,0)+IF(CR12=58,BW12,0)+IF(CR13=58,BW13,0)+IF(CR14=58,BW14,0)+IF(CR15=58,BW15,0)+IF(CR16=58,BW16,0)+IF(CR17=58,BW17,0)+IF(CR18=58,BW18,0)+IF(CR19=58,BW19,0)+IF(CR20=58,BW20,0)+IF(CR21=58,BW21,0)+IF(CR22=58,BW22,0)+IF(CR23=58,BW23,0)+IF(CR24=58,BW24,0)+IF(CR25=58,BW25,0)+IF(CR26=58,BW26,0)+IF(CR27=58,BW27,0)+IF(CR28=58,BW28,0)+IF(CR29=58,BW29,0)+IF(CR30=58,BW30,0)+IF(CR31=58,BW31,0)+IF(CR32=58,BW32,0)+IF(CR33=58,BW33,0)+IF(CR34=58,BW34,0)+IF(CR35=58,BW35,0)+IF(CR36=58,BW36,0)+IF(CR37=58,BW37,0)+IF(CR38=58,BW38,0)+IF(CR39=58,BW39,0)+DK67</f>
        <v>#VALUE!</v>
      </c>
      <c r="DK67" s="98" t="e">
        <f>IF(CR40=58,BW40,0)+IF(CR41=58,BW41,0)+IF(CR42=58,BW42,0)+IF(CR43=58,BW43,0)+IF(CR44=58,BW44,0)+IF(CR45=58,BW45,0)+IF(CR46=58,BW46,0)+IF(CR47=58,BW47,0)+IF(CR48=58,BW48,0)+IF(CR49=58,BW49,0)+IF(CR50=58,BW50,0)+IF(CR51=58,BW51,0)+IF(CR52=58,BW52,0)+IF(CR53=58,BW53,0)+IF(CR54=58,BW54,0)+IF(CR55=58,BW55,0)+IF(CR56=58,BW56,0)+IF(CR57=58,BW57,0)+IF(CR58=58,BW58,0)+IF(CR59=58,BW59,0)+IF(CR60=58,BW60,0)+IF(CR61=58,BW61,0)+IF(CR62=58,BW62,0)+IF(CR63=58,BW63,0)+IF(CR64=58,BW64,0)+IF(CR65=58,BW65,0)+IF(CR66=58,BW66,0)+IF(CR67=58,BW67,0)+IF(CR68=58,BW68,0)+IF(CR69=58,BW69,0)</f>
        <v>#VALUE!</v>
      </c>
      <c r="DL67" s="98" t="e">
        <f>IF(CR10=58,BZ10,0)+IF(CR11=58,BZ11,0)+IF(CR12=58,BZ12,0)+IF(CR13=58,BZ13,0)+IF(CR14=58,BZ14,0)+IF(CR15=58,BZ15,0)+IF(CR16=58,BZ16,0)+IF(CR17=58,BZ17,0)+IF(CR18=58,BZ18,0)+IF(CR19=58,BZ19,0)+IF(CR20=58,BZ20,0)+IF(CR21=58,BZ21,0)+IF(CR22=58,BZ22,0)+IF(CR23=58,BZ23,0)+IF(CR24=58,BZ24,0)+IF(CR25=58,BZ25,0)+IF(CR26=58,BZ26,0)+IF(CR27=58,BZ27,0)+IF(CR28=58,BZ28,0)+IF(CR29=58,BZ29,0)+IF(CR30=58,BZ30,0)+IF(CR31=58,BZ31,0)+IF(CR32=58,BZ32,0)+IF(CR33=58,BZ33,0)+IF(CR34=58,BZ34,0)+IF(CR35=58,BZ35,0)+IF(CR36=58,BZ36,0)+IF(CR37=58,BZ37,0)+IF(CR38=58,BZ38,0)+IF(CR39=58,BZ39,0)+DM67</f>
        <v>#VALUE!</v>
      </c>
      <c r="DM67" s="98" t="e">
        <f>IF(CR40=58,BZ40,0)+IF(CR41=58,BZ41,0)+IF(CR42=58,BZ42,0)+IF(CR43=58,BZ43,0)+IF(CR44=58,BZ44,0)+IF(CR45=58,BZ45,0)+IF(CR46=58,BZ46,0)+IF(CR47=58,BZ47,0)+IF(CR48=58,BZ48,0)+IF(CR49=58,BZ49,0)+IF(CR50=58,BZ50,0)+IF(CR51=58,BZ51,0)+IF(CR52=58,BZ52,0)+IF(CR53=58,BZ53,0)+IF(CR54=58,BZ54,0)+IF(CR55=58,BZ55,0)+IF(CR56=58,BZ56,0)+IF(CR57=58,BZ57,0)+IF(CR58=58,BZ58,0)+IF(CR59=58,BZ59,0)+IF(CR60=58,BZ60,0)+IF(CR61=58,BZ61,0)+IF(CR62=58,BZ62,0)+IF(CR63=58,BZ63,0)+IF(CR64=58,BZ64,0)+IF(CR65=58,BZ65,0)+IF(CR66=58,BZ66,0)+IF(CR67=58,BZ67,0)+IF(CR68=58,BZ68,0)+IF(CR69=58,BZ69,0)</f>
        <v>#VALUE!</v>
      </c>
      <c r="DN67" s="98" t="e">
        <f>IF(CR10=58,CB10,0)+IF(CR11=58,CB11,0)+IF(CR12=58,CB12,0)+IF(CR13=58,CB13,0)+IF(CR14=58,CB14,0)+IF(CR15=58,CB15,0)+IF(CR16=58,CB16,0)+IF(CR17=58,CB17,0)+IF(CR18=58,CB18,0)+IF(CR19=58,CB19,0)+IF(CR20=58,CB20,0)+IF(CR21=58,CB21,0)+IF(CR22=58,CB22,0)+IF(CR23=58,CB23,0)+IF(CR24=58,CB24,0)+IF(CR25=58,CB25,0)+IF(CR26=58,CB26,0)+IF(CR27=58,CB27,0)+IF(CR28=58,CB28,0)+IF(CR29=58,CB29,0)+IF(CR30=58,CB30,0)+IF(CR31=58,CB31,0)+IF(CR32=58,CB32,0)+IF(CR33=58,CB33,0)+IF(CR34=58,CB34,0)+IF(CR35=58,CB35,0)+IF(CR36=58,CB36,0)+IF(CR37=58,CB37,0)+IF(CR38=58,CB38,0)+IF(CR39=58,CB39,0)+DO67</f>
        <v>#VALUE!</v>
      </c>
      <c r="DO67" s="98" t="e">
        <f>IF(CR40=58,CB40,0)+IF(CR41=58,CB41,0)+IF(CR42=58,CB42,0)+IF(CR43=58,CB43,0)+IF(CR44=58,CB44,0)+IF(CR45=58,CB45,0)+IF(CR46=58,CB46,0)+IF(CR47=58,CB47,0)+IF(CR48=58,CB48,0)+IF(CR49=58,CB49,0)+IF(CR50=58,CB50,0)+IF(CR51=58,CB51,0)+IF(CR52=58,CB52,0)+IF(CR53=58,CB53,0)+IF(CR54=58,CB54,0)+IF(CR55=58,CB55,0)+IF(CR56=58,CB56,0)+IF(CR57=58,CB57,0)+IF(CR58=58,CB58,0)+IF(CR59=58,CB59,0)+IF(CR60=58,CB60,0)+IF(CR61=58,CB61,0)+IF(CR62=58,CB62,0)+IF(CR63=58,CB63,0)+IF(CR64=58,CB64,0)+IF(CR65=58,CB65,0)+IF(CR66=58,CB66,0)+IF(CR67=58,CB67,0)+IF(CR68=58,CB68,0)+IF(CR69=58,CB69,0)</f>
        <v>#VALUE!</v>
      </c>
      <c r="DP67" s="98" t="e">
        <f>IF(CR10=58,CD10,0)+IF(CR11=58,CD11,0)+IF(CR12=58,CD12,0)+IF(CR13=58,CD13,0)+IF(CR14=58,CD14,0)+IF(CR15=58,CD15,0)+IF(CR16=58,CD16,0)+IF(CR17=58,CD17,0)+IF(CR18=58,CD18,0)+IF(CR19=58,CD19,0)+IF(CR20=58,CD20,0)+IF(CR21=58,CD21,0)+IF(CR22=58,CD22,0)+IF(CR23=58,CD23,0)+IF(CR24=58,CD24,0)+IF(CR25=58,CD25,0)+IF(CR26=58,CD26,0)+IF(CR27=58,CD27,0)+IF(CR28=58,CD28,0)+IF(CR29=58,CD29,0)+IF(CR30=58,CD30,0)+IF(CR31=58,CD31,0)+IF(CR32=58,CD32,0)+IF(CR33=58,CD33,0)+IF(CR34=58,CD34,0)+IF(CR35=58,CD35,0)+IF(CR36=58,CD36,0)+IF(CR37=58,CD37,0)+IF(CR38=58,CD38,0)+IF(CR39=58,CD39,0)+DQ67</f>
        <v>#VALUE!</v>
      </c>
      <c r="DQ67" s="98" t="e">
        <f>IF(CR40=58,CD40,0)+IF(CR41=58,CD41,0)+IF(CR42=58,CD42,0)+IF(CR43=58,CD43,0)+IF(CR44=58,CD44,0)+IF(CR45=58,CD45,0)+IF(CR46=58,CD46,0)+IF(CR47=58,CD47,0)+IF(CR48=58,CD48,0)+IF(CR49=58,CD49,0)+IF(CR50=58,CD50,0)+IF(CR51=58,CD51,0)+IF(CR52=58,CD52,0)+IF(CR53=58,CD53,0)+IF(CR54=58,CD54,0)+IF(CR55=58,CD55,0)+IF(CR56=58,CD56,0)+IF(CR57=58,CD57,0)+IF(CR58=58,CD58,0)+IF(CR59=58,CD59,0)+IF(CR60=58,CD60,0)+IF(CR61=58,CD61,0)+IF(CR62=58,CD62,0)+IF(CR63=58,CD63,0)+IF(CR64=58,CD64,0)+IF(CR65=58,CD65,0)+IF(CR66=58,CD66,0)+IF(CR67=58,CD67,0)+IF(CR68=58,CD68,0)+IF(CR69=58,CD69,0)</f>
        <v>#VALUE!</v>
      </c>
      <c r="DR67" s="98" t="e">
        <f>IF(CR10=58,CF10,0)+IF(CR11=58,CF11,0)+IF(CR12=58,CF12,0)+IF(CR13=58,CF13,0)+IF(CR14=58,CF14,0)+IF(CR15=58,CF15,0)+IF(CR16=58,CF16,0)+IF(CR17=58,CF17,0)+IF(CR18=58,CF18,0)+IF(CR19=58,CF19,0)+IF(CR20=58,CF20,0)+IF(CR21=58,CF21,0)+IF(CR22=58,CF22,0)+IF(CR23=58,CF23,0)+IF(CR24=58,CF24,0)+IF(CR25=58,CF25,0)+IF(CR26=58,CF26,0)+IF(CR27=58,CF27,0)+IF(CR28=58,CF28,0)+IF(CR29=58,CF29,0)+IF(CR30=58,CF30,0)+IF(CR31=58,CF31,0)+IF(CR32=58,CF32,0)+IF(CR33=58,CF33,0)+IF(CR34=58,CF34,0)+IF(CR35=58,CF35,0)+IF(CR36=58,CF36,0)+IF(CR37=58,CF37,0)+IF(CR38=58,CF38,0)+IF(CR39=58,CF39,0)+DS67</f>
        <v>#VALUE!</v>
      </c>
      <c r="DS67" s="98" t="e">
        <f>IF(CR40=58,CF40,0)+IF(CR41=58,CF41,0)+IF(CR42=58,CF42,0)+IF(CR43=58,CF43,0)+IF(CR44=58,CF44,0)+IF(CR45=58,CF45,0)+IF(CR46=58,CF46,0)+IF(CR47=58,CF47,0)+IF(CR48=58,CF48,0)+IF(CR49=58,CF49,0)+IF(CR50=58,CF50,0)+IF(CR51=58,CF51,0)+IF(CR52=58,CF52,0)+IF(CR53=58,CF53,0)+IF(CR54=58,CF54,0)+IF(CR55=58,CF55,0)+IF(CR56=58,CF56,0)+IF(CR57=58,CF57,0)+IF(CR58=58,CF58,0)+IF(CR59=58,CF59,0)+IF(CR60=58,CF60,0)+IF(CR61=58,CF61,0)+IF(CR62=58,CF62,0)+IF(CR63=58,CF63,0)+IF(CR64=58,CF64,0)+IF(CR65=58,CF65,0)+IF(CR66=58,CF66,0)+IF(CR67=58,CF67,0)+IF(CR68=58,CF68,0)+IF(CR69=58,CF69,0)</f>
        <v>#VALUE!</v>
      </c>
      <c r="DT67" s="98" t="e">
        <f>IF(CR10=58,CH10,0)+IF(CR11=58,CH11,0)+IF(CR12=58,CH12,0)+IF(CR13=58,CH13,0)+IF(CR14=58,CH14,0)+IF(CR15=58,CH15,0)+IF(CR16=58,CH16,0)+IF(CR17=58,CH17,0)+IF(CR18=58,CH18,0)+IF(CR19=58,CH19,0)+IF(CR20=58,CH20,0)+IF(CR21=58,CH21,0)+IF(CR22=58,CH22,0)+IF(CR23=58,CH23,0)+IF(CR24=58,CH24,0)+IF(CR25=58,CH25,0)+IF(CR26=58,CH26,0)+IF(CR27=58,CH27,0)+IF(CR28=58,CH28,0)+IF(CR29=58,CH29,0)+IF(CR30=58,CH30,0)+IF(CR31=58,CH31,0)+IF(CR32=58,CH32,0)+IF(CR33=58,CH33,0)+IF(CR34=58,CH34,0)+IF(CR35=58,CH35,0)+IF(CR36=58,CH36,0)+IF(CR37=58,CH37,0)+IF(CR38=58,CH38,0)+IF(CR39=58,CH39,0)+DU67</f>
        <v>#VALUE!</v>
      </c>
      <c r="DU67" s="98" t="e">
        <f>IF(CR40=58,CH40,0)+IF(CR41=58,CH41,0)+IF(CR42=58,CH42,0)+IF(CR43=58,CH43,0)+IF(CR44=58,CH44,0)+IF(CR45=58,CH45,0)+IF(CR46=58,CH46,0)+IF(CR47=58,CH47,0)+IF(CR48=58,CH48,0)+IF(CR49=58,CH49,0)+IF(CR50=58,CH50,0)+IF(CR51=58,CH51,0)+IF(CR52=58,CH52,0)+IF(CR53=58,CH53,0)+IF(CR54=58,CH54,0)+IF(CR55=58,CH55,0)+IF(CR56=58,CH56,0)+IF(CR57=58,CH57,0)+IF(CR58=58,CH58,0)+IF(CR59=58,CH59,0)+IF(CR60=58,CH60,0)+IF(CR61=58,CH61,0)+IF(CR62=58,CH62,0)+IF(CR63=58,CH63,0)+IF(CR64=58,CH64,0)+IF(CR65=58,CH65,0)+IF(CR66=58,CH66,0)+IF(CR67=58,CH67,0)+IF(CR68=58,CH68,0)+IF(CR69=58,CH69,0)</f>
        <v>#VALUE!</v>
      </c>
      <c r="DV67" s="98" t="e">
        <f>IF(CR10=58,CJ10,0)+IF(CR11=58,CJ11,0)+IF(CR12=58,CJ12,0)+IF(CR13=58,CJ13,0)+IF(CR14=58,CJ14,0)+IF(CR15=58,CJ15,0)+IF(CR16=58,CJ16,0)+IF(CR17=58,CJ17,0)+IF(CR18=58,CJ18,0)+IF(CR19=58,CJ19,0)+IF(CR20=58,CJ20,0)+IF(CR21=58,CJ21,0)+IF(CR22=58,CJ22,0)+IF(CR23=58,CJ23,0)+IF(CR24=58,CJ24,0)+IF(CR25=58,CJ25,0)+IF(CR26=58,CJ26,0)+IF(CR27=58,CJ27,0)+IF(CR28=58,CJ28,0)+IF(CR29=58,CJ29,0)+IF(CR30=58,CJ30,0)+IF(CR31=58,CJ31,0)+IF(CR32=58,CJ32,0)+IF(CR33=58,CJ33,0)+IF(CR34=58,CJ34,0)+IF(CR35=58,CJ35,0)+IF(CR36=58,CJ36,0)+IF(CR37=58,CJ37,0)+IF(CR38=58,CJ38,0)+IF(CR39=58,CJ39,0)+DW67</f>
        <v>#VALUE!</v>
      </c>
      <c r="DW67" s="99" t="e">
        <f>IF(CR40=58,CJ40,0)+IF(CR41=58,CJ41,0)+IF(CR42=58,CJ42,0)+IF(CR43=58,CJ43,0)+IF(CR44=58,CJ44,0)+IF(CR45=58,CJ45,0)+IF(CR46=58,CJ46,0)+IF(CR47=58,CJ47,0)+IF(CR48=58,CJ48,0)+IF(CR49=58,CJ49,0)+IF(CR50=58,CJ50,0)+IF(CR51=58,CJ51,0)+IF(CR52=58,CJ52,0)+IF(CR53=58,CJ53,0)+IF(CR54=58,CJ54,0)+IF(CR55=58,CJ55,0)+IF(CR56=58,CJ56,0)+IF(CR57=58,CJ57,0)+IF(CR58=58,CJ58,0)+IF(CR59=58,CJ59,0)+IF(CR60=58,CJ60,0)+IF(CR61=58,CJ61,0)+IF(CR62=58,CJ62,0)+IF(CR63=58,CJ63,0)+IF(CR64=58,CJ64,0)+IF(CR65=58,CJ65,0)+IF(CR66=58,CJ66,0)+IF(CR67=58,CJ67,0)+IF(CR68=58,CJ68,0)+IF(CR69=58,CJ69,0)</f>
        <v>#VALUE!</v>
      </c>
    </row>
    <row r="68" spans="1:127">
      <c r="A68" s="97" t="str">
        <f>[2]DB!A68</f>
        <v>Sebjoh</v>
      </c>
      <c r="B68" s="1">
        <f>[2]DB!B68</f>
        <v>49</v>
      </c>
      <c r="C68" s="1">
        <f>[2]DB!D68</f>
        <v>0</v>
      </c>
      <c r="D68" s="1">
        <f>IF(OR(Rækker!AX52="Disket",I68&gt;5,C68=1),1,0)</f>
        <v>0</v>
      </c>
      <c r="E68" s="1">
        <f>[2]DB!F68</f>
        <v>0</v>
      </c>
      <c r="F68" s="1">
        <f>IF(OR(Rækker!AX52="Udmeldt",E68=1),1,0)</f>
        <v>0</v>
      </c>
      <c r="G68" s="1">
        <f>[2]DB!I68</f>
        <v>0</v>
      </c>
      <c r="H68" s="1">
        <f>IF(Rækker!AX52="MR",1,0)</f>
        <v>0</v>
      </c>
      <c r="I68" s="1">
        <f t="shared" si="10"/>
        <v>0</v>
      </c>
      <c r="J68" s="1">
        <f>[2]DB!L68</f>
        <v>0</v>
      </c>
      <c r="K68" s="1">
        <f>IF(Rækker!AX52="Res",1,0)</f>
        <v>0</v>
      </c>
      <c r="L68" s="1">
        <f t="shared" si="11"/>
        <v>0</v>
      </c>
      <c r="M68" s="1">
        <f t="shared" si="31"/>
        <v>0</v>
      </c>
      <c r="N68" s="100">
        <f>[2]DB!AZ68</f>
        <v>19</v>
      </c>
      <c r="O68" s="98" t="str">
        <f>[2]DB!BB68</f>
        <v>Søknud</v>
      </c>
      <c r="P68" s="1">
        <f>IF(O68=A52,B52,0)+IF(O68=A53,B53,0)+IF(O68=A54,B54,0)+IF(O68=A55,B55,0)+IF(O68=A56,B56,0)+IF(O68=A57,B57,0)+IF(O68=A58,B58,0)+IF(O68=A59,B59,0)+IF(O68=A60,B60,0)+IF(O68=A61,B61,0)+IF(O68=A62,B62,0)+IF(O68=A63,B63,0)+IF(O68=A64,B64,0)+IF(O68=A65,B65,0)+IF(O68=A66,B66,0)+IF(O68=A67,B67,0)+IF(O68=A68,B68,0)+IF(O68=A69,B69,0)+IF(O68=A70,B70,0)+IF(O68=A71,B71,0)</f>
        <v>55</v>
      </c>
      <c r="Q68" s="1">
        <f>[2]DB!BF68</f>
        <v>0</v>
      </c>
      <c r="R68" s="1">
        <f>IF(O68=A52,D52,0)+IF(O68=A53,D53,0)+IF(O68=A54,D54,0)+IF(O68=A55,D55,0)+IF(O68=A56,D56,0)+IF(O68=A57,D57,0)+IF(O68=A58,D58,0)+IF(O68=A59,D59,0)+IF(O68=A60,D60,0)+IF(O68=A61,D61,0)+IF(O68=A62,D62,0)+IF(O68=A63,D63,0)+IF(O68=A64,D64,0)+IF(O68=A65,D65,0)+IF(O68=A66,D66,0)+IF(O68=A67,D67,0)+IF(O68=A68,D68,0)+IF(O68=A69,D69,0)+IF(O68=A70,D70,0)+IF(O68=A71,D71,0)</f>
        <v>0</v>
      </c>
      <c r="S68" s="1">
        <f>[2]DB!BG68</f>
        <v>0</v>
      </c>
      <c r="T68" s="1">
        <f>IF(O68=A52,F52,0)+IF(O68=A53,F53,0)+IF(O68=A54,F54,0)+IF(O68=A55,F55,0)+IF(O68=A56,F56,0)+IF(O68=A57,F57,0)+IF(O68=A58,F58,0)+IF(O68=A59,F59,0)+IF(O68=A60,F60,0)+IF(O68=A61,F61,0)+IF(O68=A62,F62,0)+IF(O68=A63,F63,0)+IF(O68=A64,F64,0)+IF(O68=A65,F65,0)+IF(O68=A66,F66,0)+IF(O68=A67,F67,0)+IF(O68=A68,F68,0)+IF(O68=A69,F69,0)+IF(O68=A70,F70,0)+IF(O68=A71,F71,0)</f>
        <v>0</v>
      </c>
      <c r="U68" s="1">
        <f>IF(O68=A52,G52,0)+IF(O68=A53,G53,0)+IF(O68=A54,G54,0)+IF(O68=A55,G55,0)+IF(O68=A56,G56,0)+IF(O68=A57,G57,0)+IF(O68=A58,G58,0)+IF(O68=A59,G59,0)+IF(O68=A60,G60,0)+IF(O68=A61,G61,0)+IF(O68=A62,G62,0)+IF(O68=A63,G63,0)+IF(O68=A64,G64,0)+IF(O68=A65,G65,0)+IF(O68=A66,G66,0)+IF(O68=A67,G67,0)+IF(O68=A68,G68,0)+IF(O68=A69,G69,0)+IF(O68=A70,G70,0)+IF(O68=A71,G71,0)</f>
        <v>0</v>
      </c>
      <c r="V68" s="1">
        <f>IF(O68=A52,H52,0)+IF(O68=A53,H53,0)+IF(O68=A54,H54,0)+IF(O68=A55,H55,0)+IF(O68=A56,H56,0)+IF(O68=A57,H57,0)+IF(O68=A58,H58,0)+IF(O68=A59,H59,0)+IF(O68=A60,H60,0)+IF(O68=A61,H61,0)+IF(O68=A62,H62,0)+IF(O68=A63,H63,0)+IF(O68=A64,H64,0)+IF(O68=A65,H65,0)+IF(O68=A66,H66,0)+IF(O68=A67,H67,0)+IF(O68=A68,H68,0)+IF(O68=A69,H69,0)+IF(O68=A70,H70,0)+IF(O68=A71,H71,0)</f>
        <v>0</v>
      </c>
      <c r="W68" s="1">
        <f t="shared" si="12"/>
        <v>0</v>
      </c>
      <c r="X68" s="1">
        <f>IF(O68=A52,J52,0)+IF(O68=A53,J53,0)+IF(O68=A54,J54,0)+IF(O68=A55,J55,0)+IF(O68=A56,J56,0)+IF(O68=A57,J57,0)+IF(O68=A58,J58,0)+IF(O68=A59,J59,0)+IF(O68=A60,J60,0)+IF(O68=A61,J61,0)+IF(O68=A62,J62,0)+IF(O68=A63,J63,0)+IF(O68=A64,J64,0)+IF(O68=A65,J65,0)+IF(O68=A66,J66,0)+IF(O68=A67,J67,0)+IF(O68=A68,J68,0)+IF(O68=A69,J69,0)+IF(O68=A70,J70,0)+IF(O68=A71,J71,0)</f>
        <v>0</v>
      </c>
      <c r="Y68" s="1">
        <f>IF(O68=A52,K52,0)+IF(O68=A53,K53,0)+IF(O68=A54,K54,0)+IF(O68=A55,K55,0)+IF(O68=A56,K56,0)+IF(O68=A57,K57,0)+IF(O68=A58,K58,0)+IF(O68=A59,K59,0)+IF(O68=A60,K60,0)+IF(O68=A61,K61,0)+IF(O68=A62,K62,0)+IF(O68=A63,K63,0)+IF(O68=A64,K64,0)+IF(O68=A65,K65,0)+IF(O68=A66,K66,0)+IF(O68=A67,K67,0)+IF(O68=A68,K68,0)+IF(O68=A69,K69,0)+IF(O68=A70,K70,0)+IF(O68=A71,K71,0)</f>
        <v>0</v>
      </c>
      <c r="Z68" s="1">
        <f t="shared" si="13"/>
        <v>0</v>
      </c>
      <c r="AA68" s="1">
        <f>[2]DB!BJ68</f>
        <v>65</v>
      </c>
      <c r="AB68" s="1">
        <f>RANK(AA68,AA52:AA71,0)</f>
        <v>15</v>
      </c>
      <c r="AC68" s="1" t="str">
        <f>'3. Division'!AL23</f>
        <v/>
      </c>
      <c r="AD68" s="1" t="e">
        <f t="shared" si="32"/>
        <v>#VALUE!</v>
      </c>
      <c r="AE68" s="1" t="e">
        <f>RANK(AD68,AD52:AD71,0)</f>
        <v>#VALUE!</v>
      </c>
      <c r="AF68" s="1">
        <f>[2]DB!BK68</f>
        <v>24</v>
      </c>
      <c r="AG68" s="1">
        <f>RANK(AF68,AF52:AF71,0)</f>
        <v>16</v>
      </c>
      <c r="AH68" s="1" t="str">
        <f>'3. Division'!AL29</f>
        <v/>
      </c>
      <c r="AI68" s="1" t="e">
        <f t="shared" si="33"/>
        <v>#VALUE!</v>
      </c>
      <c r="AJ68" s="1" t="e">
        <f>RANK(AI68,AI52:AI71,0)</f>
        <v>#VALUE!</v>
      </c>
      <c r="AK68" s="1">
        <f>[2]DB!BL68</f>
        <v>90</v>
      </c>
      <c r="AL68" s="1">
        <f>RANK(AK68,AK52:AK71,0)</f>
        <v>12</v>
      </c>
      <c r="AM68" s="1" t="str">
        <f>'3. Division'!AL35</f>
        <v/>
      </c>
      <c r="AN68" s="1" t="e">
        <f t="shared" si="34"/>
        <v>#VALUE!</v>
      </c>
      <c r="AO68" s="1" t="e">
        <f>RANK(AN68,AN52:AN71,0)</f>
        <v>#VALUE!</v>
      </c>
      <c r="AP68" s="1">
        <f t="shared" si="35"/>
        <v>43</v>
      </c>
      <c r="AQ68" s="1" t="e">
        <f t="shared" si="36"/>
        <v>#VALUE!</v>
      </c>
      <c r="AR68" s="1">
        <f>[2]DB!BA68</f>
        <v>17</v>
      </c>
      <c r="AS68" s="1" t="e">
        <f>RANK(AQ68,AQ52:AQ71,1)+AT68</f>
        <v>#VALUE!</v>
      </c>
      <c r="AT68" s="1" t="e">
        <f>IF(AQ68=AQ52,IF(AD68=AD52,IF(AI68=AI52,IF(AN68=AN52,0,IF(AN68&lt;AN52,1,0)),IF(AI68&lt;AI52,1,0)),IF(AD68&lt;AD52,1,0)),0)+IF(AQ68=AQ53,IF(AD68=AD53,IF(AI68=AI53,IF(AN68=AN53,0,IF(AN68&lt;AN53,1,0)),IF(AI68&lt;AI53,1,0)),IF(AD68&lt;AD53,1,0)),0)+IF(AQ68=AQ54,IF(AD68=AD54,IF(AI68=AI54,IF(AN68=AN54,0,IF(AN68&lt;AN54,1,0)),IF(AI68&lt;AI54,1,0)),IF(AD68&lt;AD54,1,0)),0)+IF(AQ68=AQ55,IF(AD68=AD55,IF(AI68=AI55,IF(AN68=AN55,0,IF(AN68&lt;AN55,1,0)),IF(AI68&lt;AI55,1,0)),IF(AD68&lt;AD55,1,0)),0)+IF(AQ68=AQ56,IF(AD68=AD56,IF(AI68=AI56,IF(AN68=AN56,0,IF(AN68&lt;AN56,1,0)),IF(AI68&lt;AI56,1,0)),IF(AD68&lt;AD56,1,0)),0)+IF(AQ68=AQ57,IF(AD68=AD57,IF(AI68=AI57,IF(AN68=AN57,0,IF(AN68&lt;AN57,1,0)),IF(AI68&lt;AI57,1,0)),IF(AD68&lt;AD57,1,0)),0)+IF(AQ68=AQ58,IF(AD68=AD58,IF(AI68=AI58,IF(AN68=AN58,0,IF(AN68&lt;AN58,1,0)),IF(AI68&lt;AI58,1,0)),IF(AD68&lt;AD58,1,0)),0)+AU68+AV68</f>
        <v>#VALUE!</v>
      </c>
      <c r="AU68" s="1" t="e">
        <f>IF(AQ68=AQ59,IF(AD68=AD59,IF(AI68=AI59,IF(AN68=AN59,0,IF(AN68&lt;AN59,1,0)),IF(AI68&lt;AI59,1,0)),IF(AD68&lt;AD59,1,0)),0)+IF(AQ68=AQ60,IF(AD68=AD60,IF(AI68=AI60,IF(AN68=AN60,0,IF(AN68&lt;AN60,1,0)),IF(AI68&lt;AI60,1,0)),IF(AD68&lt;AD60,1,0)),0)+IF(AQ68=AQ61,IF(AD68=AD61,IF(AI68=AI61,IF(AN68=AN61,0,IF(AN68&lt;AN61,1,0)),IF(AI68&lt;AI61,1,0)),IF(AD68&lt;AD61,1,0)),0)+IF(AQ68=AQ62,IF(AD68=AD62,IF(AI68=AI62,IF(AN68=AN62,0,IF(AN68&lt;AN62,1,0)),IF(AI68&lt;AI62,1,0)),IF(AD68&lt;AD62,1,0)),0)+IF(AQ68=AQ63,IF(AD68=AD63,IF(AI68=AI63,IF(AN68=AN63,0,IF(AN68&lt;AN63,1,0)),IF(AI68&lt;AI63,1,0)),IF(AD68&lt;AD63,1,0)),0)+IF(AQ68=AQ64,IF(AD68=AD64,IF(AI68=AI64,IF(AN68=AN64,0,IF(AN68&lt;AN64,1,0)),IF(AI68&lt;AI64,1,0)),IF(AD68&lt;AD64,1,0)),0)+IF(AQ68=AQ65,IF(AD68=AD65,IF(AI68=AI65,IF(AN68=AN65,0,IF(AN68&lt;AN65,1,0)),IF(AI68&lt;AI65,1,0)),IF(AD68&lt;AD65,1,0)),0)</f>
        <v>#VALUE!</v>
      </c>
      <c r="AV68" s="1" t="e">
        <f>IF(AQ68=AQ66,IF(AD68=AD66,IF(AI68=AI66,IF(AN68=AN66,0,IF(AN68&lt;AN66,1,0)),IF(AI68&lt;AI66,1,0)),IF(AD68&lt;AD66,1,0)),0)+IF(AQ68=AQ67,IF(AD68=AD67,IF(AI68=AI67,IF(AN68=AN67,0,IF(AN68&lt;AN67,1,0)),IF(AI68&lt;AI67,1,0)),IF(AD68&lt;AD67,1,0)),0)+IF(AQ68=AQ68,IF(AD68=AD68,IF(AI68=AI68,IF(AN68=AN68,0,IF(AN68&lt;AN68,1,0)),IF(AI68&lt;AI68,1,0)),IF(AD68&lt;AD68,1,0)),0)+IF(AQ68=AQ69,IF(AD68=AD69,IF(AI68=AI69,IF(AN68=AN69,0,IF(AN68&lt;AN69,1,0)),IF(AI68&lt;AI69,1,0)),IF(AD68&lt;AD69,1,0)),0)+IF(AQ68=AQ70,IF(AD68=AD70,IF(AI68=AI70,IF(AN68=AN70,0,IF(AN68&lt;AN70,1,0)),IF(AI68&lt;AI70,1,0)),IF(AD68&lt;AD70,1,0)),0)+IF(AQ68=AQ71,IF(AD68=AD71,IF(AI68=AI71,IF(AN68=AN71,0,IF(AN68&lt;AN71,1,0)),IF(AI68&lt;AI71,1,0)),IF(AD68&lt;AD71,1,0)),0)</f>
        <v>#VALUE!</v>
      </c>
      <c r="AW68" s="1" t="e">
        <f>IF(AND(AS68=AS52,P68&gt;P52),1,0)+IF(AND(AS68=AS53,P68&gt;P53),1,0)+IF(AND(AS68=AS54,P68&gt;P54),1,0)+IF(AND(AS68=AS55,P68&gt;P55),1,0)+IF(AND(AS68=AS56,P68&gt;P56),1,0)+IF(AND(AS68=AS57,P68&gt;P57),1,0)+IF(AND(AS68=AS58,P68&gt;P58),1,0)+IF(AND(AS68=AS59,P68&gt;P59),1,0)+IF(AND(AS68=AS60,P68&gt;P60),1,0)+IF(AND(AS68=AS61,P68&gt;P61),1,0)+IF(AND(AS68=AS62,P68&gt;P62),1,0)+IF(AND(AS68=AS63,P68&gt;P63),1,0)+IF(AND(AS68=AS64,P68&gt;P64),1,0)+IF(AND(AS68=AS65,P68&gt;P65),1,0)+IF(AND(AS68=AS66,P68&gt;P66),1,0)+IF(AND(AS68=AS67,P68&gt;P67),1,0)+IF(AND(AS68=AS68,P68&gt;P68),1,0)+IF(AND(AS68=AS69,P68&gt;P69),1,0)+IF(AND(AS68=AS70,P68&gt;P70),1,0)+IF(AND(AS68=AS71,P68&gt;P71),1,0)+AS68</f>
        <v>#VALUE!</v>
      </c>
      <c r="AX68" s="1" t="e">
        <f t="shared" si="16"/>
        <v>#VALUE!</v>
      </c>
      <c r="AY68" s="1" t="e">
        <f>IF(OR(R68=1,T68=1),0,IF(RANK(AX68,AX10:AX71,0)=1,10,IF(RANK(AX68,AX10:AX71,0)=2,5,IF(RANK(AX68,AX10:AX71,0)=3,4,IF(RANK(AX68,AX10:AX71,0)=4,3,IF(RANK(AX68,AX10:AX71,0)=5,2,0))))))</f>
        <v>#VALUE!</v>
      </c>
      <c r="AZ68" s="100" t="e">
        <f>IF(AW52=17,AR52,0)+IF(AW53=17,AR53,0)+IF(AW54=17,AR54,0)+IF(AW55=17,AR55,0)+IF(AW56=17,AR56,0)+IF(AW57=17,AR57,0)+IF(AW58=17,AR58,0)+IF(AW59=17,AR59,0)+IF(AW60=17,AR60,0)+IF(AW61=17,AR61,0)+IF(AW62=17,AR62,0)+IF(AW63=17,AR63,0)+IF(AW64=17,AR64,0)+IF(AW65=17,AR65,0)+IF(AW66=17,AR66,0)+IF(AW67=17,AR67,0)+IF(AW68=17,AR68,0)+IF(AW69=17,AR69,0)+IF(AW70=17,AR70,0)+IF(AW71=17,AR71,0)</f>
        <v>#VALUE!</v>
      </c>
      <c r="BA68" s="98" t="e">
        <f>IF(AW52=17,AS52,0)+IF(AW53=17,AS53,0)+IF(AW54=17,AS54,0)+IF(AW55=17,AS55,0)+IF(AW56=17,AS56,0)+IF(AW57=17,AS57,0)+IF(AW58=17,AS58,0)+IF(AW59=17,AS59,0)+IF(AW60=17,AS60,0)+IF(AW61=17,AS61,0)+IF(AW62=17,AS62,0)+IF(AW63=17,AS63,0)+IF(AW64=17,AS64,0)+IF(AW65=17,AS65,0)+IF(AW66=17,AS66,0)+IF(AW67=17,AS67,0)+IF(AW68=17,AS68,0)+IF(AW69=17,AS69,0)+IF(AW70=17,AS70,0)+IF(AW71=17,AS71,0)</f>
        <v>#VALUE!</v>
      </c>
      <c r="BB68" s="98" t="e">
        <f>IF(AW52=17,O52,IF(AW53=17,O53,IF(AW54=17,O54,IF(AW55=17,O55,IF(AW56=17,O56,IF(AW57=17,O57,IF(AW58=17,O58,BC68)))))))</f>
        <v>#VALUE!</v>
      </c>
      <c r="BC68" s="98" t="e">
        <f>IF(AW59=17,O59,IF(AW60=17,O60,IF(AW61=17,O61,IF(AW62=17,O62,IF(AW63=17,O63,IF(AW64=17,O64,IF(AW65=17,O65,BD68)))))))</f>
        <v>#VALUE!</v>
      </c>
      <c r="BD68" s="98" t="e">
        <f>IF(AW66=17,O66,IF(AW67=17,O67,IF(AW68=17,O68,IF(AW69=17,O69,IF(AW70=17,O70,IF(AW71=17,O71,""))))))</f>
        <v>#VALUE!</v>
      </c>
      <c r="BE68" s="98" t="e">
        <f>IF(AW52=17,P52,0)+IF(AW53=17,P53,0)+IF(AW54=17,P54,0)+IF(AW55=17,P55,0)+IF(AW56=17,P56,0)+IF(AW57=17,P57,0)+IF(AW58=17,P58,0)+IF(AW59=17,P59,0)+IF(AW60=17,P60,0)+IF(AW61=17,P61,0)+IF(AW62=17,P62,0)+IF(AW63=17,P63,0)+IF(AW64=17,P64,0)+IF(AW65=17,P65,0)+IF(AW66=17,P66,0)+IF(AW67=17,P67,0)+IF(AW68=17,P68,0)+IF(AW69=17,P69,0)+IF(AW70=17,P70,0)+IF(AW71=17,P71,0)</f>
        <v>#VALUE!</v>
      </c>
      <c r="BF68" s="98" t="e">
        <f>IF(AW52=17,R52,0)+IF(AW53=17,R53,0)+IF(AW54=17,R54,0)+IF(AW55=17,R55,0)+IF(AW56=17,R56,0)+IF(AW57=17,R57,0)+IF(AW58=17,R58,0)+IF(AW59=17,R59,0)+IF(AW60=17,R60,0)+IF(AW61=17,R61,0)+IF(AW62=17,R62,0)+IF(AW63=17,R63,0)+IF(AW64=17,R64,0)+IF(AW65=17,R65,0)+IF(AW66=17,R66,0)+IF(AW67=17,R67,0)+IF(AW68=17,R68,0)+IF(AW69=17,R69,0)+IF(AW70=17,R70,0)+IF(AW71=17,R71,0)</f>
        <v>#VALUE!</v>
      </c>
      <c r="BG68" s="98" t="e">
        <f>IF(AW52=17,T52,0)+IF(AW53=17,T53,0)+IF(AW54=17,T54,0)+IF(AW55=17,T55,0)+IF(AW56=17,T56,0)+IF(AW57=17,T57,0)+IF(AW58=17,T58,0)+IF(AW59=17,T59,0)+IF(AW60=17,T60,0)+IF(AW61=17,T61,0)+IF(AW62=17,T62,0)+IF(AW63=17,T63,0)+IF(AW64=17,T64,0)+IF(AW65=17,T65,0)+IF(AW66=17,T66,0)+IF(AW67=17,T67,0)+IF(AW68=17,T68,0)+IF(AW69=17,T69,0)+IF(AW70=17,T70,0)+IF(AW71=17,T71,0)</f>
        <v>#VALUE!</v>
      </c>
      <c r="BH68" s="98" t="e">
        <f>IF(AW52=17,W52,0)+IF(AW53=17,W53,0)+IF(AW54=17,W54,0)+IF(AW55=17,W55,0)+IF(AW56=17,W56,0)+IF(AW57=17,W57,0)+IF(AW58=17,W58,0)+IF(AW59=17,W59,0)+IF(AW60=17,W60,0)+IF(AW61=17,W61,0)+IF(AW62=17,W62,0)+IF(AW63=17,W63,0)+IF(AW64=17,W64,0)+IF(AW65=17,W65,0)+IF(AW66=17,W66,0)+IF(AW67=17,W67,0)+IF(AW68=17,W68,0)+IF(AW69=17,W69,0)+IF(AW70=17,W70,0)+IF(AW71=17,W71,0)</f>
        <v>#VALUE!</v>
      </c>
      <c r="BI68" s="98" t="e">
        <f>IF(AW52=17,Z52,0)+IF(AW53=17,Z53,0)+IF(AW54=17,Z54,0)+IF(AW55=17,Z55,0)+IF(AW56=17,Z56,0)+IF(AW57=17,Z57,0)+IF(AW58=17,Z58,0)+IF(AW59=17,Z59,0)+IF(AW60=17,Z60,0)+IF(AW61=17,Z61,0)+IF(AW62=17,Z62,0)+IF(AW63=17,Z63,0)+IF(AW64=17,Z64,0)+IF(AW65=17,Z65,0)+IF(AW66=17,Z66,0)+IF(AW67=17,Z67,0)+IF(AW68=17,Z68,0)+IF(AW69=17,Z69,0)+IF(AW70=17,Z70,0)+IF(AW71=17,Z71,0)</f>
        <v>#VALUE!</v>
      </c>
      <c r="BJ68" s="98" t="e">
        <f>IF(AW52=17,AD52,0)+IF(AW53=17,AD53,0)+IF(AW54=17,AD54,0)+IF(AW55=17,AD55,0)+IF(AW56=17,AD56,0)+IF(AW57=17,AD57,0)+IF(AW58=17,AD58,0)+IF(AW59=17,AD59,0)+IF(AW60=17,AD60,0)+IF(AW61=17,AD61,0)+IF(AW62=17,AD62,0)+IF(AW63=17,AD63,0)+IF(AW64=17,AD64,0)+IF(AW65=17,AD65,0)+IF(AW66=17,AD66,0)+IF(AW67=17,AD67,0)+IF(AW68=17,AD68,0)+IF(AW69=17,AD69,0)+IF(AW70=17,AD70,0)+IF(AW71=17,AD71,0)</f>
        <v>#VALUE!</v>
      </c>
      <c r="BK68" s="98" t="e">
        <f>IF(AW52=17,AI52,0)+IF(AW53=17,AI53,0)+IF(AW54=17,AI54,0)+IF(AW55=17,AI55,0)+IF(AW56=17,AI56,0)+IF(AW57=17,AI57,0)+IF(AW58=17,AI58,0)+IF(AW59=17,AI59,0)+IF(AW60=17,AI60,0)+IF(AW61=17,AI61,0)+IF(AW62=17,AI62,0)+IF(AW63=17,AI63,0)+IF(AW64=17,AI64,0)+IF(AW65=17,AI65,0)+IF(AW66=17,AI66,0)+IF(AW67=17,AI67,0)+IF(AW68=17,AI68,0)+IF(AW69=17,AI69,0)+IF(AW70=17,AI70,0)+IF(AW71=17,AI71,0)</f>
        <v>#VALUE!</v>
      </c>
      <c r="BL68" s="99" t="e">
        <f>IF(AW52=17,AN52,0)+IF(AW53=17,AN53,0)+IF(AW54=17,AN54,0)+IF(AW55=17,AN55,0)+IF(AW56=17,AN56,0)+IF(AW57=17,AN57,0)+IF(AW58=17,AN58,0)+IF(AW59=17,AN59,0)+IF(AW60=17,AN60,0)+IF(AW61=17,AN61,0)+IF(AW62=17,AN62,0)+IF(AW63=17,AN63,0)+IF(AW64=17,AN64,0)+IF(AW65=17,AN65,0)+IF(AW66=17,AN66,0)+IF(AW67=17,AN67,0)+IF(AW68=17,AN68,0)+IF(AW69=17,AN69,0)+IF(AW70=17,AN70,0)+IF(AW71=17,AN71,0)</f>
        <v>#VALUE!</v>
      </c>
      <c r="BM68" s="98" t="str">
        <f>[2]DB!CX68</f>
        <v>Magpies</v>
      </c>
      <c r="BN68" s="98">
        <f>IF(BM68=O10,P10,0)+IF(BM68=O11,P11,0)+IF(BM68=O12,P12,0)+IF(BM68=O13,P13,0)+IF(BM68=O14,P14,0)+IF(BM68=O15,P15,0)+IF(BM68=O16,P16,0)+IF(BM68=O17,P17,0)+IF(BM68=O18,P18,0)+IF(BM68=O19,P19,0)+IF(BM68=O20,P20,0)+IF(BM68=O21,P21,0)+IF(BM68=O22,P22,0)+IF(BM68=O23,P23,0)+IF(BM68=O24,P24,0)+IF(BM68=O25,P25,0)+IF(BM68=O26,P26,0)+IF(BM68=O27,P27,0)+IF(BM68=O28,P28,0)+IF(BM68=O29,P29,0)+IF(BM68=O31,P31,0)+IF(BM68=O32,P32,0)+IF(BM68=O33,P33,0)+IF(BM68=O34,P34,0)+IF(BM68=O35,P35,0)+IF(BM68=O36,P36,0)+IF(BM68=O37,P37,0)+IF(BM68=O38,P38,0)+IF(BM68=O39,P39,0)+IF(BM68=O40,P40,0)+BO68</f>
        <v>37</v>
      </c>
      <c r="BO68" s="98">
        <f>IF(BM68=O41,P41,0)+IF(BM68=O42,P42,0)+IF(BM68=O43,P43,0)+IF(BM68=O44,P44,0)+IF(BM68=O45,P45,0)+IF(BM68=O46,P46,0)+IF(BM68=O47,P47,0)+IF(BM68=O48,P48,0)+IF(BM68=O49,P49,0)+IF(BM68=O50,P50,0)+IF(BM68=O52,P52,0)+IF(BM68=O53,P53,0)+IF(BM68=O54,P54,0)+IF(BM68=O55,P55,0)+IF(BM68=O56,P56,0)+IF(BM68=O57,P57,0)+IF(BM68=O58,P58,0)+IF(BM68=O59,P59,0)+IF(BM68=O60,P60,0)+IF(BM68=O61,P61,0)+IF(BM68=O62,P62,0)+IF(BM68=O63,P63,0)+IF(BM68=O64,P64,0)+IF(BM68=O65,P65,0)+IF(BM68=O66,P66,0)+IF(BM68=O67,P67,0)+IF(BM68=O68,P68,0)+IF(BM68=O69,P69,0)+IF(BM68=O70,P70,0)+IF(BM68=O71,P71,0)</f>
        <v>37</v>
      </c>
      <c r="BP68" s="98">
        <f>[2]DB!DF68</f>
        <v>0</v>
      </c>
      <c r="BQ68" s="98">
        <f>IF(BM68=O10,R10,0)+IF(BM68=O11,R11,0)+IF(BM68=O12,R12,0)+IF(BM68=O13,R13,0)+IF(BM68=O14,R14,0)+IF(BM68=O15,R15,0)+IF(BM68=O16,R16,0)+IF(BM68=O17,R17,0)+IF(BM68=O18,R18,0)+IF(BM68=O19,R19,0)+IF(BM68=O20,R20,0)+IF(BM68=O21,R21,0)+IF(BM68=O22,R22,0)+IF(BM68=O23,R23,0)+IF(BM68=O24,R24,0)+IF(BM68=O25,R25,0)+IF(BM68=O26,R26,0)+IF(BM68=O27,R27,0)+IF(BM68=O28,R28,0)+IF(BM68=O29,R29,0)+IF(BM68=O31,R31,0)+IF(BM68=O32,R32,0)+IF(BM68=O33,R33,0)+IF(BM68=O34,R34,0)+IF(BM68=O35,R35,0)+IF(BM68=O36,R36,0)+IF(BM68=O37,R37,0)+IF(BM68=O38,R38,0)+IF(BM68=O39,R39,0)+IF(BM68=O40,R40,0)+BR68</f>
        <v>0</v>
      </c>
      <c r="BR68" s="98">
        <f>IF(BM68=O41,R41,0)+IF(BM68=O42,R42,0)+IF(BM68=O43,R43,0)+IF(BM68=O44,R44,0)+IF(BM68=O45,R45,0)+IF(BM68=O46,R46,0)+IF(BM68=O47,R47,0)+IF(BM68=O48,R48,0)+IF(BM68=O49,R49,0)+IF(BM68=O50,R50,0)+IF(BM68=O52,R52,0)+IF(BM68=O53,R53,0)+IF(BM68=O54,R54,0)+IF(BM68=O55,R55,0)+IF(BM68=O56,R56,0)+IF(BM68=O57,R57,0)+IF(BM68=O58,R58,0)+IF(BM68=O59,R59,0)+IF(BM68=O60,R60,0)+IF(BM68=O61,R61,0)+IF(BM68=O62,R62,0)+IF(BM68=O63,R63,0)+IF(BM68=O64,R64,0)+IF(BM68=O65,R65,0)+IF(BM68=O66,R66,0)+IF(BM68=O67,R67,0)+IF(BM68=O68,R68,0)+IF(BM68=O69,R69,0)+IF(BM68=O70,R70,0)+IF(BM68=O71,R71,0)</f>
        <v>0</v>
      </c>
      <c r="BS68" s="98">
        <v>0</v>
      </c>
      <c r="BT68" s="98">
        <f>IF(BM68=O10,T10,0)+IF(BM68=O11,T11,0)+IF(BM68=O12,T12,0)+IF(BM68=O13,T13,0)+IF(BM68=O14,T14,0)+IF(BM68=O15,T15,0)+IF(BM68=O16,T16,0)+IF(BM68=O17,T17,0)+IF(BM68=O18,T18,0)+IF(BM68=O19,T19,0)+IF(BM68=O20,T20,0)+IF(BM68=O21,T21,0)+IF(BM68=O22,T22,0)+IF(BM68=O23,T23,0)+IF(BM68=O24,T24,0)+IF(BM68=O25,T25,0)+IF(BM68=O26,T26,0)+IF(BM68=O27,T27,0)+IF(BM68=O28,T28,0)+IF(BM68=O29,T29,0)+IF(BM68=O31,T31,0)+IF(BM68=O32,T32,0)+IF(BM68=O33,T33,0)+IF(BM68=O34,T34,0)+IF(BM68=O35,T35,0)+IF(BM68=O36,T36,0)+IF(BM68=O37,T37,0)+IF(BM68=O38,T38,0)+IF(BM68=O39,T39,0)+IF(BM68=O40,T40,0)+BU68</f>
        <v>0</v>
      </c>
      <c r="BU68" s="98">
        <f>IF(BM68=O41,T41,0)+IF(BM68=O42,T42,0)+IF(BM68=O43,T43,0)+IF(BM68=O44,T44,0)+IF(BM68=O45,T45,0)+IF(BM68=O46,T46,0)+IF(BM68=O47,T47,0)+IF(BM68=O48,T48,0)+IF(BM68=O49,T49,0)+IF(BM68=O50,T50,0)+IF(BM68=O52,T52,0)+IF(BM68=O53,T53,0)+IF(BM68=O54,T54,0)+IF(BM68=O55,T55,0)+IF(BM68=O56,T56,0)+IF(BM68=O57,T57,0)+IF(BM68=O58,T58,0)+IF(BM68=O59,T59,0)+IF(BM68=O60,T60,0)+IF(BM68=O61,T61,0)+IF(BM68=O62,T62,0)+IF(BM68=O63,T63,0)+IF(BM68=O64,T64,0)+IF(BM68=O65,T65,0)+IF(BM68=O66,T66,0)+IF(BM68=O67,T67,0)+IF(BM68=O68,T68,0)+IF(BM68=O69,T69,0)+IF(BM68=O70,T70,0)+IF(BM68=O71,T71,0)</f>
        <v>0</v>
      </c>
      <c r="BV68" s="98">
        <f>[2]DB!DJ68</f>
        <v>0</v>
      </c>
      <c r="BW68" s="98" t="e">
        <f>IF(AND(BQ68=0,BT68=0),IF(BM68=O10,AY10,0)+IF(BM68=O11,AY11,0)+IF(BM68=O12,AY12,0)+IF(BM68=O13,AY13,0)+IF(BM68=O14,AY14,0)+IF(BM68=O15,AY15,0)+IF(BM68=O16,AY16,0)+IF(BM68=O17,AY17,0)+IF(BM68=O18,AY18,0)+IF(BM68=O19,AY19,0)+IF(BM68=O20,AY20,0)+IF(BM68=O21,AY21,0)+IF(BM68=O22,AY22,0)+IF(BM68=O23,AY23,0)+IF(BM68=O24,AY24,0)+IF(BM68=O25,AY25,0)+IF(BM68=O26,AY26,0)+IF(BM68=O27,AY27,0)+IF(BM68=O28,AY28,0)+IF(BM68=O29,AY29,0)+IF(BM68=O31,AY31,0)+IF(BM68=O32,AY32,0)+IF(BM68=O33,AY33,0)+IF(BM68=O34,AY34,0)+IF(BM68=O35,AY35,0)+IF(BM68=O36,AY36,0)+IF(BM68=O37,AY37,0)+IF(BM68=O38,AY38,0)+IF(BM68=O39,AY39,0)+IF(BM68=O40,AY40,0)+BX68,0)</f>
        <v>#VALUE!</v>
      </c>
      <c r="BX68" s="98" t="e">
        <f>IF(BM68=O41,AY41,0)+IF(BM68=O42,AY42,0)+IF(BM68=O43,AY43,0)+IF(BM68=O44,AY44,0)+IF(BM68=O45,AY45,0)+IF(BM68=O46,AY46,0)+IF(BM68=O47,AY47,0)+IF(BM68=O48,AY48,0)+IF(BM68=O49,AY49,0)+IF(BM68=O50,AY50,0)+IF(BM68=O52,AY52,0)+IF(BM68=O53,AY53,0)+IF(BM68=O54,AY54,0)+IF(BM68=O55,AY55,0)+IF(BM68=O56,AY56,0)+IF(BM68=O57,AY57,0)+IF(BM68=O58,AY58,0)+IF(BM68=O59,AY59,0)+IF(BM68=O60,AY60,0)+IF(BM68=O61,AY61,0)+IF(BM68=O62,AY62,0)+IF(BM68=O63,AY63,0)+IF(BM68=O64,AY64,0)+IF(BM68=O65,AY65,0)+IF(BM68=O66,AY66,0)+IF(BM68=O67,AY67,0)+IF(BM68=O68,AY68,0)+IF(BM68=O69,AY69,0)+IF(BM68=O70,AY70,0)+IF(BM68=O71,AY71,0)</f>
        <v>#VALUE!</v>
      </c>
      <c r="BY68" s="98">
        <f>[2]DB!DL68</f>
        <v>0</v>
      </c>
      <c r="BZ68" s="98" t="e">
        <f t="shared" si="25"/>
        <v>#VALUE!</v>
      </c>
      <c r="CA68" s="98">
        <f>[2]DB!DN68</f>
        <v>0</v>
      </c>
      <c r="CB68" s="98" t="e">
        <f t="shared" si="26"/>
        <v>#VALUE!</v>
      </c>
      <c r="CC68" s="98">
        <f>[2]DB!DP68</f>
        <v>0</v>
      </c>
      <c r="CD68" s="98" t="e">
        <f t="shared" si="27"/>
        <v>#VALUE!</v>
      </c>
      <c r="CE68" s="98">
        <f>[2]DB!DR68</f>
        <v>0</v>
      </c>
      <c r="CF68" s="98" t="e">
        <f t="shared" si="28"/>
        <v>#VALUE!</v>
      </c>
      <c r="CG68" s="98">
        <f>[2]DB!DT68</f>
        <v>0</v>
      </c>
      <c r="CH68" s="98" t="e">
        <f t="shared" si="29"/>
        <v>#VALUE!</v>
      </c>
      <c r="CI68" s="98">
        <f>[2]DB!DV68</f>
        <v>0</v>
      </c>
      <c r="CJ68" s="98" t="e">
        <f t="shared" si="17"/>
        <v>#VALUE!</v>
      </c>
      <c r="CK68" s="98" t="e">
        <f t="shared" si="18"/>
        <v>#VALUE!</v>
      </c>
      <c r="CL68" s="98" t="e">
        <f>RANK(CJ68,CJ10:CJ69,0)</f>
        <v>#VALUE!</v>
      </c>
      <c r="CM68" s="98" t="e">
        <f>IF(AND(CL68=CL10,CK68&lt;CK10),1,0)+IF(AND(CL68=CL11,CK68&lt;CK11),1,0)+IF(AND(CL68=CL12,CK68&lt;CK12),1,0)+IF(AND(CL68=CL13,CK68&lt;CK13),1,0)+IF(AND(CL68=CL14,CK68&lt;CK14),1,0)+IF(AND(CL68=CL15,CK68&lt;CK15),1,0)+IF(AND(CL68=CL16,CK68&lt;CK16),1,0)+IF(AND(CL68=CL17,CK68&lt;CK17),1,0)+IF(AND(CL68=CL18,CK68&lt;CK18),1,0)+IF(AND(CL68=CL19,CK68&lt;CK19),1,0)+IF(AND(CL68=CL20,CK68&lt;CK20),1,0)+IF(AND(CL68=CL21,CK68&lt;CK21),1,0)+IF(AND(CL68=CL22,CK68&lt;CK22),1,0)+IF(AND(CL68=CL23,CK68&lt;CK23),1,0)+IF(AND(CL68=CL24,CK68&lt;CK24),1,0)+IF(AND(CL68=CL25,CK68&lt;CK25),1,0)+IF(AND(CL68=CL26,CK68&lt;CK26),1,0)+IF(AND(CL68=CL27,CK68&lt;CK27),1,0)+IF(AND(CL68=CL28,CK68&lt;CK28),1,0)+IF(AND(CL68=CL29,CK68&lt;CK29),1,0)+CN68+CO68</f>
        <v>#VALUE!</v>
      </c>
      <c r="CN68" s="98" t="e">
        <f>IF(AND(CL68=CL30,CK68&lt;CK30),1,0)+IF(AND(CL68=CL31,CK68&lt;CK31),1,0)+IF(AND(CL68=CL32,CK68&lt;CK32),1,0)+IF(AND(CL68=CL33,CK68&lt;CK33),1,0)+IF(AND(CL68=CL34,CK68&lt;CK34),1,0)+IF(AND(CL68=CL35,CK68&lt;CK35),1,0)+IF(AND(CL68=CL36,CK68&lt;CK36),1,0)+IF(AND(CL68=CL37,CK68&lt;CK37),1,0)+IF(AND(CL68=CL38,CK68&lt;CK38),1,0)+IF(AND(CL68=CL39,CK68&lt;CK39),1,0)+IF(AND(CL68=CL40,CK68&lt;CK40),1,0)+IF(AND(CL68=CL41,CK68&lt;CK41),1,0)+IF(AND(CL68=CL42,CK68&lt;CK42),1,0)+IF(AND(CL68=CL43,CK68&lt;CK43),1,0)+IF(AND(CL68=CL44,CK68&lt;CK44),1,0)+IF(AND(CL68=CL45,CK68&lt;CK45),1,0)+IF(AND(CL68=CL46,CK68&lt;CK46),1,0)+IF(AND(CL68=CL47,CK68&lt;CK47),1,0)+IF(AND(CL68=CL48,CK68&lt;CK48),1,0)+IF(AND(CL68=CL49,CK68&lt;CK49),1,0)</f>
        <v>#VALUE!</v>
      </c>
      <c r="CO68" s="98" t="e">
        <f>IF(AND(CL68=CL50,CK68&lt;CK50),1,0)+IF(AND(CL68=CL51,CK68&lt;CK51),1,0)+IF(AND(CL68=CL52,CK68&lt;CK52),1,0)+IF(AND(CL68=CL53,CK68&lt;CK53),1,0)+IF(AND(CL68=CL54,CK68&lt;CK54),1,0)+IF(AND(CL68=CL55,CK68&lt;CK55),1,0)+IF(AND(CL68=CL56,CK68&lt;CK56),1,0)+IF(AND(CL68=CL57,CK68&lt;CK57),1,0)+IF(AND(CL68=CL58,CK68&lt;CK58),1,0)+IF(AND(CL68=CL59,CK68&lt;CK59),1,0)+IF(AND(CL68=CL60,CK68&lt;CK60),1,0)+IF(AND(CL68=CL61,CK68&lt;CK61),1,0)+IF(AND(CL68=CL62,CK68&lt;CK62),1,0)+IF(AND(CL68=CL63,CK68&lt;CK63),1,0)+IF(AND(CL68=CL64,CK68&lt;CK64),1,0)+IF(AND(CL68=CL65,CK68&lt;CK65),1,0)+IF(AND(CL68=CL66,CK68&lt;CK66),1,0)+IF(AND(CL68=CL67,CK68&lt;CK67),1,0)+IF(AND(CL68=CL68,CK68&lt;CK68),1,0)+IF(AND(CL68=CL69,CK68&lt;CK69),1,0)</f>
        <v>#VALUE!</v>
      </c>
      <c r="CP68" s="98">
        <f>[2]DB!CV68</f>
        <v>54</v>
      </c>
      <c r="CQ68" s="98" t="e">
        <f t="shared" si="30"/>
        <v>#VALUE!</v>
      </c>
      <c r="CR68" s="98" t="e">
        <f t="shared" si="19"/>
        <v>#VALUE!</v>
      </c>
      <c r="CS68" s="98" t="e">
        <f>IF(AND(CQ68=CQ10,BN68&gt;BN10),1,0)+IF(AND(CQ68=CQ11,BN68&gt;BN11),1,0)+IF(AND(CQ68=CQ12,BN68&gt;BN12),1,0)+IF(AND(CQ68=CQ13,BN68&gt;BN13),1,0)+IF(AND(CQ68=CQ14,BN68&gt;BN14),1,0)+IF(AND(CQ68=CQ15,BN68&gt;BN15),1,0)+IF(AND(CQ68=CQ16,BN68&gt;BN16),1,0)+IF(AND(CQ68=CQ17,BN68&gt;BN17),1,0)+IF(AND(CQ68=CQ18,BN68&gt;BN18),1,0)+IF(AND(CQ68=CQ19,BN68&gt;BN19),1,0)+IF(AND(CQ68=CQ20,BN68&gt;BN20),1,0)+IF(AND(CQ68=CQ21,BN68&gt;BN21),1,0)+IF(AND(CQ68=CQ22,BN68&gt;BN22),1,0)+IF(AND(CQ68=CQ23,BN68&gt;BN23),1,0)+IF(AND(CQ68=CQ24,BN68&gt;BN24),1,0)+IF(AND(CQ68=CQ25,BN68&gt;BN25),1,0)+IF(AND(CQ68=CQ26,BN68&gt;BN26),1,0)+IF(AND(CQ68=CQ27,BN68&gt;BN27),1,0)+IF(AND(CQ68=CQ28,BN68&gt;BN28),1,0)+IF(AND(CQ68=CQ29,BN68&gt;BN29),1,0)+CT68+CU68</f>
        <v>#VALUE!</v>
      </c>
      <c r="CT68" s="98" t="e">
        <f>IF(AND(CQ68=CQ30,BN68&gt;BN30),1,0)+IF(AND(CQ68=CQ31,BN68&gt;BN31),1,0)+IF(AND(CQ68=CQ32,BN68&gt;BN32),1,0)+IF(AND(CQ68=CQ33,BN68&gt;BN33),1,0)+IF(AND(CQ68=CQ34,BN68&gt;BN34),1,0)+IF(AND(CQ68=CQ35,BN68&gt;BN35),1,0)+IF(AND(CQ68=CQ36,BN68&gt;BN36),1,0)+IF(AND(CQ68=CQ37,BN68&gt;BN37),1,0)+IF(AND(CQ68=CQ38,BN68&gt;BN38),1,0)+IF(AND(CQ68=CQ39,BN68&gt;BN39),1,0)+IF(AND(CQ68=CQ40,BN68&gt;BN40),1,0)+IF(AND(CQ68=CQ41,BN68&gt;BN41),1,0)+IF(AND(CQ68=CQ42,BN68&gt;BN42),1,0)+IF(AND(CQ68=CQ43,BN68&gt;BN43),1,0)+IF(AND(CQ68=CQ44,BN68&gt;BN44),1,0)+IF(AND(CQ68=CQ45,BN68&gt;BN45),1,0)+IF(AND(CQ68=CQ46,BN68&gt;BN46),1,0)+IF(AND(CQ68=CQ47,BN68&gt;BN47),1,0)+IF(AND(CQ68=CQ48,BN68&gt;BN48),1,0)+IF(AND(CQ68=CQ49,BN68&gt;BN49),1,0)</f>
        <v>#VALUE!</v>
      </c>
      <c r="CU68" s="99" t="e">
        <f>IF(AND(CQ68=CQ50,BN68&gt;BN50),1,0)+IF(AND(CQ68=CQ51,BN68&gt;BN51),1,0)+IF(AND(CQ68=CQ52,BN68&gt;BN52),1,0)+IF(AND(CQ68=CQ53,BN68&gt;BN53),1,0)+IF(AND(CQ68=CQ54,BN68&gt;BN54),1,0)+IF(AND(CQ68=CQ55,BN68&gt;BN55),1,0)+IF(AND(CQ68=CQ56,BN68&gt;BN56),1,0)+IF(AND(CQ68=CQ57,BN68&gt;BN57),1,0)+IF(AND(CQ68=CQ58,BN68&gt;BN58),1,0)+IF(AND(CQ68=CQ59,BN68&gt;BN59),1,0)+IF(AND(CQ68=CQ60,BN68&gt;BN60),1,0)+IF(AND(CQ68=CQ61,BN68&gt;BN61),1,0)+IF(AND(CQ68=CQ62,BN68&gt;BN62),1,0)+IF(AND(CQ68=CQ63,BN68&gt;BN63),1,0)+IF(AND(CQ68=CQ64,BN68&gt;BN64),1,0)+IF(AND(CQ68=CQ65,BN68&gt;BN65),1,0)+IF(AND(CQ68=CQ66,BN68&gt;BN66),1,0)+IF(AND(CQ68=CQ67,BN68&gt;BN67),1,0)+IF(AND(CQ68=CQ68,BN68&gt;BN68),1,0)+IF(AND(CQ68=CQ69,BN68&gt;BN69),1,0)</f>
        <v>#VALUE!</v>
      </c>
      <c r="CV68" s="100" t="e">
        <f>IF(CR10=59,CQ10,0)+IF(CR11=59,CQ11,0)+IF(CR12=59,CQ12,0)+IF(CR13=59,CQ13,0)+IF(CR14=59,CQ14,0)+IF(CR15=59,CQ15,0)+IF(CR16=59,CQ16,0)+IF(CR17=59,CQ17,0)+IF(CR18=59,CQ18,0)+IF(CR19=59,CQ19,0)+IF(CR20=59,CQ20,0)+IF(CR21=59,CQ21,0)+IF(CR22=59,CQ22,0)+IF(CR23=59,CQ23,0)+IF(CR24=59,CQ24,0)+IF(CR25=59,CQ25,0)+IF(CR26=59,CQ26,0)+IF(CR27=59,CQ27,0)+IF(CR28=59,CQ28,0)+IF(CR29=59,CQ29,0)+IF(CR30=59,CQ30,0)+IF(CR31=59,CQ31,0)+IF(CR32=59,CQ32,0)+IF(CR33=59,CQ33,0)+IF(CR34=59,CQ34,0)+IF(CR35=59,CQ35,0)+IF(CR36=59,CQ36,0)+IF(CR37=59,CQ37,0)+IF(CR38=59,CQ38,0)+IF(CR39=59,CQ39,0)+CW68</f>
        <v>#VALUE!</v>
      </c>
      <c r="CW68" s="98" t="e">
        <f>IF(CR40=59,CQ40,0)+IF(CR41=59,CQ41,0)+IF(CR42=59,CQ42,0)+IF(CR43=59,CQ43,0)+IF(CR44=59,CQ44,0)+IF(CR45=59,CQ45,0)+IF(CR46=59,CQ46,0)+IF(CR47=59,CQ47,0)+IF(CR48=59,CQ48,0)+IF(CR49=59,CQ49,0)+IF(CR50=59,CQ50,0)+IF(CR51=59,CQ51,0)+IF(CR52=59,CQ52,0)+IF(CR53=59,CQ53,0)+IF(CR54=59,CQ54,0)+IF(CR55=59,CQ55,0)+IF(CR56=59,CQ56,0)+IF(CR57=59,CQ57,0)+IF(CR58=59,CQ58,0)+IF(CR59=59,CQ59,0)+IF(CR60=59,CQ60,0)+IF(CR61=59,CQ61,0)+IF(CR62=59,CQ62,0)+IF(CR63=59,CQ63,0)+IF(CR64=59,CQ64,0)+IF(CR65=59,CQ65,0)+IF(CR66=59,CQ66,0)+IF(CR67=59,CQ67,0)+IF(CR68=59,CQ68,0)+IF(CR69=59,CQ69,0)</f>
        <v>#VALUE!</v>
      </c>
      <c r="CX68" s="98" t="e">
        <f>IF(CR10=59,BM10,IF(CR11=59,BM11,IF(CR12=59,BM12,IF(CR13=59,BM13,IF(CR14=59,BM14,IF(CR15=59,BM15,IF(CR16=59,BM16,IF(CR17=59,BM17,CY68))))))))</f>
        <v>#VALUE!</v>
      </c>
      <c r="CY68" s="98" t="e">
        <f>IF(CR18=59,BM18,IF(CR19=59,BM19,IF(CR20=59,BM20,IF(CR21=59,BM21,IF(CR22=59,BM22,IF(CR23=59,BM23,IF(CR24=59,BM24,IF(CR25=59,BM25,CZ68))))))))</f>
        <v>#VALUE!</v>
      </c>
      <c r="CZ68" s="98" t="e">
        <f>IF(CR26=59,BM26,IF(CR27=59,BM27,IF(CR28=59,BM28,IF(CR29=59,BM29,IF(CR30=59,BM30,IF(CR31=59,BM31,IF(CR32=59,BM32,IF(CR33=59,BM33,DA68))))))))</f>
        <v>#VALUE!</v>
      </c>
      <c r="DA68" s="98" t="e">
        <f>IF(CR34=59,BM34,IF(CR35=59,BM35,IF(CR36=59,BM36,IF(CR37=59,BM37,IF(CR38=59,BM38,IF(CR39=59,BM39,IF(CR40=59,BM40,IF(CR41=59,BM41,DB68))))))))</f>
        <v>#VALUE!</v>
      </c>
      <c r="DB68" s="98" t="e">
        <f>IF(CR42=59,BM42,IF(CR43=59,BM43,IF(CR44=59,BM44,IF(CR45=59,BM45,IF(CR46=59,BM46,IF(CR47=59,BM47,IF(CR48=59,BM48,IF(CR49=59,BM49,DC68))))))))</f>
        <v>#VALUE!</v>
      </c>
      <c r="DC68" s="98" t="e">
        <f>IF(CR50=59,BM50,IF(CR51=59,BM51,IF(CR52=59,BM52,IF(CR53=59,BM53,IF(CR54=59,BM54,IF(CR55=59,BM55,IF(CR56=59,BM56,IF(CR57=59,BM57,DD68))))))))</f>
        <v>#VALUE!</v>
      </c>
      <c r="DD68" s="98" t="e">
        <f>IF(CR58=59,BM58,IF(CR59=59,BM59,IF(CR60=59,BM60,IF(CR61=59,BM61,IF(CR62=59,BM62,IF(CR63=59,BM63,IF(CR64=59,BM64,IF(CR65=59,BM65,DE68))))))))</f>
        <v>#VALUE!</v>
      </c>
      <c r="DE68" s="98" t="e">
        <f>IF(CR66=59,BM66,IF(CR67=59,BM67,IF(CR68=59,BM68,BM69)))</f>
        <v>#VALUE!</v>
      </c>
      <c r="DF68" s="98" t="e">
        <f>IF(CR10=59,BQ10,0)+IF(CR11=59,BQ11,0)+IF(CR12=59,BQ12,0)+IF(CR13=59,BQ13,0)+IF(CR14=59,BQ14,0)+IF(CR15=59,BQ15,0)+IF(CR16=59,BQ16,0)+IF(CR17=59,BQ17,0)+IF(CR18=59,BQ18,0)+IF(CR19=59,BQ19,0)+IF(CR20=59,BQ20,0)+IF(CR21=59,BQ21,0)+IF(CR22=59,BQ22,0)+IF(CR23=59,BQ23,0)+IF(CR24=59,BQ24,0)+IF(CR25=59,BQ25,0)+IF(CR26=59,BQ26,0)+IF(CR27=59,BQ27,0)+IF(CR28=59,BQ28,0)+IF(CR29=59,BQ29,0)+IF(CR30=59,BQ30,0)+IF(CR31=59,BQ31,0)+IF(CR32=59,BQ32,0)+IF(CR33=59,BQ33,0)+IF(CR34=59,BQ34,0)+IF(CR35=59,BQ35,0)+IF(CR36=59,BQ36,0)+IF(CR37=59,BQ37,0)+IF(CR38=59,BQ38,0)+IF(CR39=59,BQ39,0)+DG68</f>
        <v>#VALUE!</v>
      </c>
      <c r="DG68" s="98" t="e">
        <f>IF(CR40=59,BQ40,0)+IF(CR41=59,BQ41,0)+IF(CR42=59,BQ42,0)+IF(CR43=59,BQ43,0)+IF(CR44=59,BQ44,0)+IF(CR45=59,BQ45,0)+IF(CR46=59,BQ46,0)+IF(CR47=59,BQ47,0)+IF(CR48=59,BQ48,0)+IF(CR49=59,BQ49,0)+IF(CR50=59,BQ50,0)+IF(CR51=59,BQ51,0)+IF(CR52=59,BQ52,0)+IF(CR53=59,BQ53,0)+IF(CR54=59,BQ54,0)+IF(CR55=59,BQ55,0)+IF(CR56=59,BQ56,0)+IF(CR57=59,BQ57,0)+IF(CR58=59,BQ58,0)+IF(CR59=59,BQ59,0)+IF(CR60=59,BQ60,0)+IF(CR61=59,BQ61,0)+IF(CR62=59,BQ62,0)+IF(CR63=59,BQ63,0)+IF(CR64=59,BQ64,0)+IF(CR65=59,BQ65,0)+IF(CR66=59,BQ66,0)+IF(CR67=59,BQ67,0)+IF(CR68=59,BQ68,0)+IF(CR69=59,BQ69,0)</f>
        <v>#VALUE!</v>
      </c>
      <c r="DH68" s="98" t="e">
        <f>IF(CR10=59,BT10,0)+IF(CR11=59,BT11,0)+IF(CR12=59,BT12,0)+IF(CR13=59,BT13,0)+IF(CR14=59,BT14,0)+IF(CR15=59,BT15,0)+IF(CR16=59,BT16,0)+IF(CR17=59,BT17,0)+IF(CR18=59,BT18,0)+IF(CR19=59,BT19,0)+IF(CR20=59,BT20,0)+IF(CR21=59,BT21,0)+IF(CR22=59,BT22,0)+IF(CR23=59,BT23,0)+IF(CR24=59,BT24,0)+IF(CR25=59,BT25,0)+IF(CR26=59,BT26,0)+IF(CR27=59,BT27,0)+IF(CR28=59,BT28,0)+IF(CR29=59,BT29,0)+IF(CR30=59,BT30,0)+IF(CR31=59,BT31,0)+IF(CR32=59,BT32,0)+IF(CR33=59,BT33,0)+IF(CR34=59,BT34,0)+IF(CR35=59,BT35,0)+IF(CR36=59,BT36,0)+IF(CR37=59,BT37,0)+IF(CR38=59,BT38,0)+IF(CR39=59,BT39,0)+DI68</f>
        <v>#VALUE!</v>
      </c>
      <c r="DI68" s="98" t="e">
        <f>IF(CR40=59,BT40,0)+IF(CR41=59,BT41,0)+IF(CR42=59,BT42,0)+IF(CR43=59,BT43,0)+IF(CR44=59,BT44,0)+IF(CR45=59,BT45,0)+IF(CR46=59,BT46,0)+IF(CR47=59,BT47,0)+IF(CR48=59,BT48,0)+IF(CR49=59,BT49,0)+IF(CR50=59,BT50,0)+IF(CR51=59,BT51,0)+IF(CR52=59,BT52,0)+IF(CR53=59,BT53,0)+IF(CR54=59,BT54,0)+IF(CR55=59,BT55,0)+IF(CR56=59,BT56,0)+IF(CR57=59,BT57,0)+IF(CR58=59,BT58,0)+IF(CR59=59,BT59,0)+IF(CR60=59,BT60,0)+IF(CR61=59,BT61,0)+IF(CR62=59,BT62,0)+IF(CR63=59,BT63,0)+IF(CR64=59,BT64,0)+IF(CR65=59,BT65,0)+IF(CR66=59,BT66,0)+IF(CR67=59,BT67,0)+IF(CR68=59,BT68,0)+IF(CR69=59,BT69,0)</f>
        <v>#VALUE!</v>
      </c>
      <c r="DJ68" s="98" t="e">
        <f>IF(CR10=59,BW10,0)+IF(CR11=59,BW11,0)+IF(CR12=59,BW12,0)+IF(CR13=59,BW13,0)+IF(CR14=59,BW14,0)+IF(CR15=59,BW15,0)+IF(CR16=59,BW16,0)+IF(CR17=59,BW17,0)+IF(CR18=59,BW18,0)+IF(CR19=59,BW19,0)+IF(CR20=59,BW20,0)+IF(CR21=59,BW21,0)+IF(CR22=59,BW22,0)+IF(CR23=59,BW23,0)+IF(CR24=59,BW24,0)+IF(CR25=59,BW25,0)+IF(CR26=59,BW26,0)+IF(CR27=59,BW27,0)+IF(CR28=59,BW28,0)+IF(CR29=59,BW29,0)+IF(CR30=59,BW30,0)+IF(CR31=59,BW31,0)+IF(CR32=59,BW32,0)+IF(CR33=59,BW33,0)+IF(CR34=59,BW34,0)+IF(CR35=59,BW35,0)+IF(CR36=59,BW36,0)+IF(CR37=59,BW37,0)+IF(CR38=59,BW38,0)+IF(CR39=59,BW39,0)+DK68</f>
        <v>#VALUE!</v>
      </c>
      <c r="DK68" s="98" t="e">
        <f>IF(CR40=59,BW40,0)+IF(CR41=59,BW41,0)+IF(CR42=59,BW42,0)+IF(CR43=59,BW43,0)+IF(CR44=59,BW44,0)+IF(CR45=59,BW45,0)+IF(CR46=59,BW46,0)+IF(CR47=59,BW47,0)+IF(CR48=59,BW48,0)+IF(CR49=59,BW49,0)+IF(CR50=59,BW50,0)+IF(CR51=59,BW51,0)+IF(CR52=59,BW52,0)+IF(CR53=59,BW53,0)+IF(CR54=59,BW54,0)+IF(CR55=59,BW55,0)+IF(CR56=59,BW56,0)+IF(CR57=59,BW57,0)+IF(CR58=59,BW58,0)+IF(CR59=59,BW59,0)+IF(CR60=59,BW60,0)+IF(CR61=59,BW61,0)+IF(CR62=59,BW62,0)+IF(CR63=59,BW63,0)+IF(CR64=59,BW64,0)+IF(CR65=59,BW65,0)+IF(CR66=59,BW66,0)+IF(CR67=59,BW67,0)+IF(CR68=59,BW68,0)+IF(CR69=59,BW69,0)</f>
        <v>#VALUE!</v>
      </c>
      <c r="DL68" s="98" t="e">
        <f>IF(CR10=59,BZ10,0)+IF(CR11=59,BZ11,0)+IF(CR12=59,BZ12,0)+IF(CR13=59,BZ13,0)+IF(CR14=59,BZ14,0)+IF(CR15=59,BZ15,0)+IF(CR16=59,BZ16,0)+IF(CR17=59,BZ17,0)+IF(CR18=59,BZ18,0)+IF(CR19=59,BZ19,0)+IF(CR20=59,BZ20,0)+IF(CR21=59,BZ21,0)+IF(CR22=59,BZ22,0)+IF(CR23=59,BZ23,0)+IF(CR24=59,BZ24,0)+IF(CR25=59,BZ25,0)+IF(CR26=59,BZ26,0)+IF(CR27=59,BZ27,0)+IF(CR28=59,BZ28,0)+IF(CR29=59,BZ29,0)+IF(CR30=59,BZ30,0)+IF(CR31=59,BZ31,0)+IF(CR32=59,BZ32,0)+IF(CR33=59,BZ33,0)+IF(CR34=59,BZ34,0)+IF(CR35=59,BZ35,0)+IF(CR36=59,BZ36,0)+IF(CR37=59,BZ37,0)+IF(CR38=59,BZ38,0)+IF(CR39=59,BZ39,0)+DM68</f>
        <v>#VALUE!</v>
      </c>
      <c r="DM68" s="98" t="e">
        <f>IF(CR40=59,BZ40,0)+IF(CR41=59,BZ41,0)+IF(CR42=59,BZ42,0)+IF(CR43=59,BZ43,0)+IF(CR44=59,BZ44,0)+IF(CR45=59,BZ45,0)+IF(CR46=59,BZ46,0)+IF(CR47=59,BZ47,0)+IF(CR48=59,BZ48,0)+IF(CR49=59,BZ49,0)+IF(CR50=59,BZ50,0)+IF(CR51=59,BZ51,0)+IF(CR52=59,BZ52,0)+IF(CR53=59,BZ53,0)+IF(CR54=59,BZ54,0)+IF(CR55=59,BZ55,0)+IF(CR56=59,BZ56,0)+IF(CR57=59,BZ57,0)+IF(CR58=59,BZ58,0)+IF(CR59=59,BZ59,0)+IF(CR60=59,BZ60,0)+IF(CR61=59,BZ61,0)+IF(CR62=59,BZ62,0)+IF(CR63=59,BZ63,0)+IF(CR64=59,BZ64,0)+IF(CR65=59,BZ65,0)+IF(CR66=59,BZ66,0)+IF(CR67=59,BZ67,0)+IF(CR68=59,BZ68,0)+IF(CR69=59,BZ69,0)</f>
        <v>#VALUE!</v>
      </c>
      <c r="DN68" s="98" t="e">
        <f>IF(CR10=59,CB10,0)+IF(CR11=59,CB11,0)+IF(CR12=59,CB12,0)+IF(CR13=59,CB13,0)+IF(CR14=59,CB14,0)+IF(CR15=59,CB15,0)+IF(CR16=59,CB16,0)+IF(CR17=59,CB17,0)+IF(CR18=59,CB18,0)+IF(CR19=59,CB19,0)+IF(CR20=59,CB20,0)+IF(CR21=59,CB21,0)+IF(CR22=59,CB22,0)+IF(CR23=59,CB23,0)+IF(CR24=59,CB24,0)+IF(CR25=59,CB25,0)+IF(CR26=59,CB26,0)+IF(CR27=59,CB27,0)+IF(CR28=59,CB28,0)+IF(CR29=59,CB29,0)+IF(CR30=59,CB30,0)+IF(CR31=59,CB31,0)+IF(CR32=59,CB32,0)+IF(CR33=59,CB33,0)+IF(CR34=59,CB34,0)+IF(CR35=59,CB35,0)+IF(CR36=59,CB36,0)+IF(CR37=59,CB37,0)+IF(CR38=59,CB38,0)+IF(CR39=59,CB39,0)+DO68</f>
        <v>#VALUE!</v>
      </c>
      <c r="DO68" s="98" t="e">
        <f>IF(CR40=59,CB40,0)+IF(CR41=59,CB41,0)+IF(CR42=59,CB42,0)+IF(CR43=59,CB43,0)+IF(CR44=59,CB44,0)+IF(CR45=59,CB45,0)+IF(CR46=59,CB46,0)+IF(CR47=59,CB47,0)+IF(CR48=59,CB48,0)+IF(CR49=59,CB49,0)+IF(CR50=59,CB50,0)+IF(CR51=59,CB51,0)+IF(CR52=59,CB52,0)+IF(CR53=59,CB53,0)+IF(CR54=59,CB54,0)+IF(CR55=59,CB55,0)+IF(CR56=59,CB56,0)+IF(CR57=59,CB57,0)+IF(CR58=59,CB58,0)+IF(CR59=59,CB59,0)+IF(CR60=59,CB60,0)+IF(CR61=59,CB61,0)+IF(CR62=59,CB62,0)+IF(CR63=59,CB63,0)+IF(CR64=59,CB64,0)+IF(CR65=59,CB65,0)+IF(CR66=59,CB66,0)+IF(CR67=59,CB67,0)+IF(CR68=59,CB68,0)+IF(CR69=59,CB69,0)</f>
        <v>#VALUE!</v>
      </c>
      <c r="DP68" s="98" t="e">
        <f>IF(CR10=59,CD10,0)+IF(CR11=59,CD11,0)+IF(CR12=59,CD12,0)+IF(CR13=59,CD13,0)+IF(CR14=59,CD14,0)+IF(CR15=59,CD15,0)+IF(CR16=59,CD16,0)+IF(CR17=59,CD17,0)+IF(CR18=59,CD18,0)+IF(CR19=59,CD19,0)+IF(CR20=59,CD20,0)+IF(CR21=59,CD21,0)+IF(CR22=59,CD22,0)+IF(CR23=59,CD23,0)+IF(CR24=59,CD24,0)+IF(CR25=59,CD25,0)+IF(CR26=59,CD26,0)+IF(CR27=59,CD27,0)+IF(CR28=59,CD28,0)+IF(CR29=59,CD29,0)+IF(CR30=59,CD30,0)+IF(CR31=59,CD31,0)+IF(CR32=59,CD32,0)+IF(CR33=59,CD33,0)+IF(CR34=59,CD34,0)+IF(CR35=59,CD35,0)+IF(CR36=59,CD36,0)+IF(CR37=59,CD37,0)+IF(CR38=59,CD38,0)+IF(CR39=59,CD39,0)+DQ68</f>
        <v>#VALUE!</v>
      </c>
      <c r="DQ68" s="98" t="e">
        <f>IF(CR40=59,CD40,0)+IF(CR41=59,CD41,0)+IF(CR42=59,CD42,0)+IF(CR43=59,CD43,0)+IF(CR44=59,CD44,0)+IF(CR45=59,CD45,0)+IF(CR46=59,CD46,0)+IF(CR47=59,CD47,0)+IF(CR48=59,CD48,0)+IF(CR49=59,CD49,0)+IF(CR50=59,CD50,0)+IF(CR51=59,CD51,0)+IF(CR52=59,CD52,0)+IF(CR53=59,CD53,0)+IF(CR54=59,CD54,0)+IF(CR55=59,CD55,0)+IF(CR56=59,CD56,0)+IF(CR57=59,CD57,0)+IF(CR58=59,CD58,0)+IF(CR59=59,CD59,0)+IF(CR60=59,CD60,0)+IF(CR61=59,CD61,0)+IF(CR62=59,CD62,0)+IF(CR63=59,CD63,0)+IF(CR64=59,CD64,0)+IF(CR65=59,CD65,0)+IF(CR66=59,CD66,0)+IF(CR67=59,CD67,0)+IF(CR68=59,CD68,0)+IF(CR69=59,CD69,0)</f>
        <v>#VALUE!</v>
      </c>
      <c r="DR68" s="98" t="e">
        <f>IF(CR10=59,CF10,0)+IF(CR11=59,CF11,0)+IF(CR12=59,CF12,0)+IF(CR13=59,CF13,0)+IF(CR14=59,CF14,0)+IF(CR15=59,CF15,0)+IF(CR16=59,CF16,0)+IF(CR17=59,CF17,0)+IF(CR18=59,CF18,0)+IF(CR19=59,CF19,0)+IF(CR20=59,CF20,0)+IF(CR21=59,CF21,0)+IF(CR22=59,CF22,0)+IF(CR23=59,CF23,0)+IF(CR24=59,CF24,0)+IF(CR25=59,CF25,0)+IF(CR26=59,CF26,0)+IF(CR27=59,CF27,0)+IF(CR28=59,CF28,0)+IF(CR29=59,CF29,0)+IF(CR30=59,CF30,0)+IF(CR31=59,CF31,0)+IF(CR32=59,CF32,0)+IF(CR33=59,CF33,0)+IF(CR34=59,CF34,0)+IF(CR35=59,CF35,0)+IF(CR36=59,CF36,0)+IF(CR37=59,CF37,0)+IF(CR38=59,CF38,0)+IF(CR39=59,CF39,0)+DS68</f>
        <v>#VALUE!</v>
      </c>
      <c r="DS68" s="98" t="e">
        <f>IF(CR40=59,CF40,0)+IF(CR41=59,CF41,0)+IF(CR42=59,CF42,0)+IF(CR43=59,CF43,0)+IF(CR44=59,CF44,0)+IF(CR45=59,CF45,0)+IF(CR46=59,CF46,0)+IF(CR47=59,CF47,0)+IF(CR48=59,CF48,0)+IF(CR49=59,CF49,0)+IF(CR50=59,CF50,0)+IF(CR51=59,CF51,0)+IF(CR52=59,CF52,0)+IF(CR53=59,CF53,0)+IF(CR54=59,CF54,0)+IF(CR55=59,CF55,0)+IF(CR56=59,CF56,0)+IF(CR57=59,CF57,0)+IF(CR58=59,CF58,0)+IF(CR59=59,CF59,0)+IF(CR60=59,CF60,0)+IF(CR61=59,CF61,0)+IF(CR62=59,CF62,0)+IF(CR63=59,CF63,0)+IF(CR64=59,CF64,0)+IF(CR65=59,CF65,0)+IF(CR66=59,CF66,0)+IF(CR67=59,CF67,0)+IF(CR68=59,CF68,0)+IF(CR69=59,CF69,0)</f>
        <v>#VALUE!</v>
      </c>
      <c r="DT68" s="98" t="e">
        <f>IF(CR10=59,CH10,0)+IF(CR11=59,CH11,0)+IF(CR12=59,CH12,0)+IF(CR13=59,CH13,0)+IF(CR14=59,CH14,0)+IF(CR15=59,CH15,0)+IF(CR16=59,CH16,0)+IF(CR17=59,CH17,0)+IF(CR18=59,CH18,0)+IF(CR19=59,CH19,0)+IF(CR20=59,CH20,0)+IF(CR21=59,CH21,0)+IF(CR22=59,CH22,0)+IF(CR23=59,CH23,0)+IF(CR24=59,CH24,0)+IF(CR25=59,CH25,0)+IF(CR26=59,CH26,0)+IF(CR27=59,CH27,0)+IF(CR28=59,CH28,0)+IF(CR29=59,CH29,0)+IF(CR30=59,CH30,0)+IF(CR31=59,CH31,0)+IF(CR32=59,CH32,0)+IF(CR33=59,CH33,0)+IF(CR34=59,CH34,0)+IF(CR35=59,CH35,0)+IF(CR36=59,CH36,0)+IF(CR37=59,CH37,0)+IF(CR38=59,CH38,0)+IF(CR39=59,CH39,0)+DU68</f>
        <v>#VALUE!</v>
      </c>
      <c r="DU68" s="98" t="e">
        <f>IF(CR40=59,CH40,0)+IF(CR41=59,CH41,0)+IF(CR42=59,CH42,0)+IF(CR43=59,CH43,0)+IF(CR44=59,CH44,0)+IF(CR45=59,CH45,0)+IF(CR46=59,CH46,0)+IF(CR47=59,CH47,0)+IF(CR48=59,CH48,0)+IF(CR49=59,CH49,0)+IF(CR50=59,CH50,0)+IF(CR51=59,CH51,0)+IF(CR52=59,CH52,0)+IF(CR53=59,CH53,0)+IF(CR54=59,CH54,0)+IF(CR55=59,CH55,0)+IF(CR56=59,CH56,0)+IF(CR57=59,CH57,0)+IF(CR58=59,CH58,0)+IF(CR59=59,CH59,0)+IF(CR60=59,CH60,0)+IF(CR61=59,CH61,0)+IF(CR62=59,CH62,0)+IF(CR63=59,CH63,0)+IF(CR64=59,CH64,0)+IF(CR65=59,CH65,0)+IF(CR66=59,CH66,0)+IF(CR67=59,CH67,0)+IF(CR68=59,CH68,0)+IF(CR69=59,CH69,0)</f>
        <v>#VALUE!</v>
      </c>
      <c r="DV68" s="98" t="e">
        <f>IF(CR10=59,CJ10,0)+IF(CR11=59,CJ11,0)+IF(CR12=59,CJ12,0)+IF(CR13=59,CJ13,0)+IF(CR14=59,CJ14,0)+IF(CR15=59,CJ15,0)+IF(CR16=59,CJ16,0)+IF(CR17=59,CJ17,0)+IF(CR18=59,CJ18,0)+IF(CR19=59,CJ19,0)+IF(CR20=59,CJ20,0)+IF(CR21=59,CJ21,0)+IF(CR22=59,CJ22,0)+IF(CR23=59,CJ23,0)+IF(CR24=59,CJ24,0)+IF(CR25=59,CJ25,0)+IF(CR26=59,CJ26,0)+IF(CR27=59,CJ27,0)+IF(CR28=59,CJ28,0)+IF(CR29=59,CJ29,0)+IF(CR30=59,CJ30,0)+IF(CR31=59,CJ31,0)+IF(CR32=59,CJ32,0)+IF(CR33=59,CJ33,0)+IF(CR34=59,CJ34,0)+IF(CR35=59,CJ35,0)+IF(CR36=59,CJ36,0)+IF(CR37=59,CJ37,0)+IF(CR38=59,CJ38,0)+IF(CR39=59,CJ39,0)+DW68</f>
        <v>#VALUE!</v>
      </c>
      <c r="DW68" s="99" t="e">
        <f>IF(CR40=59,CJ40,0)+IF(CR41=59,CJ41,0)+IF(CR42=59,CJ42,0)+IF(CR43=59,CJ43,0)+IF(CR44=59,CJ44,0)+IF(CR45=59,CJ45,0)+IF(CR46=59,CJ46,0)+IF(CR47=59,CJ47,0)+IF(CR48=59,CJ48,0)+IF(CR49=59,CJ49,0)+IF(CR50=59,CJ50,0)+IF(CR51=59,CJ51,0)+IF(CR52=59,CJ52,0)+IF(CR53=59,CJ53,0)+IF(CR54=59,CJ54,0)+IF(CR55=59,CJ55,0)+IF(CR56=59,CJ56,0)+IF(CR57=59,CJ57,0)+IF(CR58=59,CJ58,0)+IF(CR59=59,CJ59,0)+IF(CR60=59,CJ60,0)+IF(CR61=59,CJ61,0)+IF(CR62=59,CJ62,0)+IF(CR63=59,CJ63,0)+IF(CR64=59,CJ64,0)+IF(CR65=59,CJ65,0)+IF(CR66=59,CJ66,0)+IF(CR67=59,CJ67,0)+IF(CR68=59,CJ68,0)+IF(CR69=59,CJ69,0)</f>
        <v>#VALUE!</v>
      </c>
    </row>
    <row r="69" spans="1:127">
      <c r="A69" s="97" t="str">
        <f>[2]DB!A69</f>
        <v>Steam</v>
      </c>
      <c r="B69" s="1">
        <f>[2]DB!B69</f>
        <v>53</v>
      </c>
      <c r="C69" s="1">
        <f>[2]DB!D69</f>
        <v>0</v>
      </c>
      <c r="D69" s="1">
        <f>IF(OR(Rækker!BA52="Disket",I69&gt;5,C69=1),1,0)</f>
        <v>0</v>
      </c>
      <c r="E69" s="1">
        <f>[2]DB!F69</f>
        <v>0</v>
      </c>
      <c r="F69" s="1">
        <f>IF(OR(Rækker!BA52="Udmeldt",E69=1),1,0)</f>
        <v>0</v>
      </c>
      <c r="G69" s="1">
        <f>[2]DB!I69</f>
        <v>0</v>
      </c>
      <c r="H69" s="1">
        <f>IF(Rækker!BA52="MR",1,0)</f>
        <v>0</v>
      </c>
      <c r="I69" s="1">
        <f t="shared" si="10"/>
        <v>0</v>
      </c>
      <c r="J69" s="1">
        <f>[2]DB!L69</f>
        <v>0</v>
      </c>
      <c r="K69" s="1">
        <f>IF(Rækker!BA52="Res",1,0)</f>
        <v>0</v>
      </c>
      <c r="L69" s="1">
        <f t="shared" si="11"/>
        <v>0</v>
      </c>
      <c r="M69" s="1">
        <f t="shared" si="31"/>
        <v>0</v>
      </c>
      <c r="N69" s="100">
        <f>[2]DB!AZ69</f>
        <v>19</v>
      </c>
      <c r="O69" s="98" t="str">
        <f>[2]DB!BB69</f>
        <v>Lucky</v>
      </c>
      <c r="P69" s="1">
        <f>IF(O69=A52,B52,0)+IF(O69=A53,B53,0)+IF(O69=A54,B54,0)+IF(O69=A55,B55,0)+IF(O69=A56,B56,0)+IF(O69=A57,B57,0)+IF(O69=A58,B58,0)+IF(O69=A59,B59,0)+IF(O69=A60,B60,0)+IF(O69=A61,B61,0)+IF(O69=A62,B62,0)+IF(O69=A63,B63,0)+IF(O69=A64,B64,0)+IF(O69=A65,B65,0)+IF(O69=A66,B66,0)+IF(O69=A67,B67,0)+IF(O69=A68,B68,0)+IF(O69=A69,B69,0)+IF(O69=A70,B70,0)+IF(O69=A71,B71,0)</f>
        <v>34</v>
      </c>
      <c r="Q69" s="1">
        <f>[2]DB!BF69</f>
        <v>0</v>
      </c>
      <c r="R69" s="1">
        <f>IF(O69=A52,D52,0)+IF(O69=A53,D53,0)+IF(O69=A54,D54,0)+IF(O69=A55,D55,0)+IF(O69=A56,D56,0)+IF(O69=A57,D57,0)+IF(O69=A58,D58,0)+IF(O69=A59,D59,0)+IF(O69=A60,D60,0)+IF(O69=A61,D61,0)+IF(O69=A62,D62,0)+IF(O69=A63,D63,0)+IF(O69=A64,D64,0)+IF(O69=A65,D65,0)+IF(O69=A66,D66,0)+IF(O69=A67,D67,0)+IF(O69=A68,D68,0)+IF(O69=A69,D69,0)+IF(O69=A70,D70,0)+IF(O69=A71,D71,0)</f>
        <v>0</v>
      </c>
      <c r="S69" s="1">
        <f>[2]DB!BG69</f>
        <v>0</v>
      </c>
      <c r="T69" s="1">
        <f>IF(O69=A52,F52,0)+IF(O69=A53,F53,0)+IF(O69=A54,F54,0)+IF(O69=A55,F55,0)+IF(O69=A56,F56,0)+IF(O69=A57,F57,0)+IF(O69=A58,F58,0)+IF(O69=A59,F59,0)+IF(O69=A60,F60,0)+IF(O69=A61,F61,0)+IF(O69=A62,F62,0)+IF(O69=A63,F63,0)+IF(O69=A64,F64,0)+IF(O69=A65,F65,0)+IF(O69=A66,F66,0)+IF(O69=A67,F67,0)+IF(O69=A68,F68,0)+IF(O69=A69,F69,0)+IF(O69=A70,F70,0)+IF(O69=A71,F71,0)</f>
        <v>0</v>
      </c>
      <c r="U69" s="1">
        <f>IF(O69=A52,G52,0)+IF(O69=A53,G53,0)+IF(O69=A54,G54,0)+IF(O69=A55,G55,0)+IF(O69=A56,G56,0)+IF(O69=A57,G57,0)+IF(O69=A58,G58,0)+IF(O69=A59,G59,0)+IF(O69=A60,G60,0)+IF(O69=A61,G61,0)+IF(O69=A62,G62,0)+IF(O69=A63,G63,0)+IF(O69=A64,G64,0)+IF(O69=A65,G65,0)+IF(O69=A66,G66,0)+IF(O69=A67,G67,0)+IF(O69=A68,G68,0)+IF(O69=A69,G69,0)+IF(O69=A70,G70,0)+IF(O69=A71,G71,0)</f>
        <v>0</v>
      </c>
      <c r="V69" s="1">
        <f>IF(O69=A52,H52,0)+IF(O69=A53,H53,0)+IF(O69=A54,H54,0)+IF(O69=A55,H55,0)+IF(O69=A56,H56,0)+IF(O69=A57,H57,0)+IF(O69=A58,H58,0)+IF(O69=A59,H59,0)+IF(O69=A60,H60,0)+IF(O69=A61,H61,0)+IF(O69=A62,H62,0)+IF(O69=A63,H63,0)+IF(O69=A64,H64,0)+IF(O69=A65,H65,0)+IF(O69=A66,H66,0)+IF(O69=A67,H67,0)+IF(O69=A68,H68,0)+IF(O69=A69,H69,0)+IF(O69=A70,H70,0)+IF(O69=A71,H71,0)</f>
        <v>0</v>
      </c>
      <c r="W69" s="1">
        <f t="shared" si="12"/>
        <v>0</v>
      </c>
      <c r="X69" s="1">
        <f>IF(O69=A52,J52,0)+IF(O69=A53,J53,0)+IF(O69=A54,J54,0)+IF(O69=A55,J55,0)+IF(O69=A56,J56,0)+IF(O69=A57,J57,0)+IF(O69=A58,J58,0)+IF(O69=A59,J59,0)+IF(O69=A60,J60,0)+IF(O69=A61,J61,0)+IF(O69=A62,J62,0)+IF(O69=A63,J63,0)+IF(O69=A64,J64,0)+IF(O69=A65,J65,0)+IF(O69=A66,J66,0)+IF(O69=A67,J67,0)+IF(O69=A68,J68,0)+IF(O69=A69,J69,0)+IF(O69=A70,J70,0)+IF(O69=A71,J71,0)</f>
        <v>0</v>
      </c>
      <c r="Y69" s="1">
        <f>IF(O69=A52,K52,0)+IF(O69=A53,K53,0)+IF(O69=A54,K54,0)+IF(O69=A55,K55,0)+IF(O69=A56,K56,0)+IF(O69=A57,K57,0)+IF(O69=A58,K58,0)+IF(O69=A59,K59,0)+IF(O69=A60,K60,0)+IF(O69=A61,K61,0)+IF(O69=A62,K62,0)+IF(O69=A63,K63,0)+IF(O69=A64,K64,0)+IF(O69=A65,K65,0)+IF(O69=A66,K66,0)+IF(O69=A67,K67,0)+IF(O69=A68,K68,0)+IF(O69=A69,K69,0)+IF(O69=A70,K70,0)+IF(O69=A71,K71,0)</f>
        <v>0</v>
      </c>
      <c r="Z69" s="1">
        <f t="shared" si="13"/>
        <v>0</v>
      </c>
      <c r="AA69" s="1">
        <f>[2]DB!BJ69</f>
        <v>62</v>
      </c>
      <c r="AB69" s="1">
        <f>RANK(AA69,AA52:AA71,0)</f>
        <v>19</v>
      </c>
      <c r="AC69" s="1" t="str">
        <f>'3. Division'!AN23</f>
        <v/>
      </c>
      <c r="AD69" s="1" t="e">
        <f t="shared" si="32"/>
        <v>#VALUE!</v>
      </c>
      <c r="AE69" s="1" t="e">
        <f>RANK(AD69,AD52:AD71,0)</f>
        <v>#VALUE!</v>
      </c>
      <c r="AF69" s="1">
        <f>[2]DB!BK69</f>
        <v>25</v>
      </c>
      <c r="AG69" s="1">
        <f>RANK(AF69,AF52:AF71,0)</f>
        <v>10</v>
      </c>
      <c r="AH69" s="1" t="str">
        <f>'3. Division'!AN29</f>
        <v/>
      </c>
      <c r="AI69" s="1" t="e">
        <f t="shared" si="33"/>
        <v>#VALUE!</v>
      </c>
      <c r="AJ69" s="1" t="e">
        <f>RANK(AI69,AI52:AI71,0)</f>
        <v>#VALUE!</v>
      </c>
      <c r="AK69" s="1">
        <f>[2]DB!BL69</f>
        <v>87</v>
      </c>
      <c r="AL69" s="1">
        <f>RANK(AK69,AK52:AK71,0)</f>
        <v>17</v>
      </c>
      <c r="AM69" s="1" t="str">
        <f>'3. Division'!AN35</f>
        <v/>
      </c>
      <c r="AN69" s="1" t="e">
        <f t="shared" si="34"/>
        <v>#VALUE!</v>
      </c>
      <c r="AO69" s="1" t="e">
        <f>RANK(AN69,AN52:AN71,0)</f>
        <v>#VALUE!</v>
      </c>
      <c r="AP69" s="1">
        <f t="shared" si="35"/>
        <v>46</v>
      </c>
      <c r="AQ69" s="1" t="e">
        <f t="shared" si="36"/>
        <v>#VALUE!</v>
      </c>
      <c r="AR69" s="1">
        <f>[2]DB!BA69</f>
        <v>18</v>
      </c>
      <c r="AS69" s="1" t="e">
        <f>RANK(AQ69,AQ52:AQ71,1)+AT69</f>
        <v>#VALUE!</v>
      </c>
      <c r="AT69" s="1" t="e">
        <f>IF(AQ69=AQ52,IF(AD69=AD52,IF(AI69=AI52,IF(AN69=AN52,0,IF(AN69&lt;AN52,1,0)),IF(AI69&lt;AI52,1,0)),IF(AD69&lt;AD52,1,0)),0)+IF(AQ69=AQ53,IF(AD69=AD53,IF(AI69=AI53,IF(AN69=AN53,0,IF(AN69&lt;AN53,1,0)),IF(AI69&lt;AI53,1,0)),IF(AD69&lt;AD53,1,0)),0)+IF(AQ69=AQ54,IF(AD69=AD54,IF(AI69=AI54,IF(AN69=AN54,0,IF(AN69&lt;AN54,1,0)),IF(AI69&lt;AI54,1,0)),IF(AD69&lt;AD54,1,0)),0)+IF(AQ69=AQ55,IF(AD69=AD55,IF(AI69=AI55,IF(AN69=AN55,0,IF(AN69&lt;AN55,1,0)),IF(AI69&lt;AI55,1,0)),IF(AD69&lt;AD55,1,0)),0)+IF(AQ69=AQ56,IF(AD69=AD56,IF(AI69=AI56,IF(AN69=AN56,0,IF(AN69&lt;AN56,1,0)),IF(AI69&lt;AI56,1,0)),IF(AD69&lt;AD56,1,0)),0)+IF(AQ69=AQ57,IF(AD69=AD57,IF(AI69=AI57,IF(AN69=AN57,0,IF(AN69&lt;AN57,1,0)),IF(AI69&lt;AI57,1,0)),IF(AD69&lt;AD57,1,0)),0)+IF(AQ69=AQ58,IF(AD69=AD58,IF(AI69=AI58,IF(AN69=AN58,0,IF(AN69&lt;AN58,1,0)),IF(AI69&lt;AI58,1,0)),IF(AD69&lt;AD58,1,0)),0)+AU69+AV69</f>
        <v>#VALUE!</v>
      </c>
      <c r="AU69" s="1" t="e">
        <f>IF(AQ69=AQ59,IF(AD69=AD59,IF(AI69=AI59,IF(AN69=AN59,0,IF(AN69&lt;AN59,1,0)),IF(AI69&lt;AI59,1,0)),IF(AD69&lt;AD59,1,0)),0)+IF(AQ69=AQ60,IF(AD69=AD60,IF(AI69=AI60,IF(AN69=AN60,0,IF(AN69&lt;AN60,1,0)),IF(AI69&lt;AI60,1,0)),IF(AD69&lt;AD60,1,0)),0)+IF(AQ69=AQ61,IF(AD69=AD61,IF(AI69=AI61,IF(AN69=AN61,0,IF(AN69&lt;AN61,1,0)),IF(AI69&lt;AI61,1,0)),IF(AD69&lt;AD61,1,0)),0)+IF(AQ69=AQ62,IF(AD69=AD62,IF(AI69=AI62,IF(AN69=AN62,0,IF(AN69&lt;AN62,1,0)),IF(AI69&lt;AI62,1,0)),IF(AD69&lt;AD62,1,0)),0)+IF(AQ69=AQ63,IF(AD69=AD63,IF(AI69=AI63,IF(AN69=AN63,0,IF(AN69&lt;AN63,1,0)),IF(AI69&lt;AI63,1,0)),IF(AD69&lt;AD63,1,0)),0)+IF(AQ69=AQ64,IF(AD69=AD64,IF(AI69=AI64,IF(AN69=AN64,0,IF(AN69&lt;AN64,1,0)),IF(AI69&lt;AI64,1,0)),IF(AD69&lt;AD64,1,0)),0)+IF(AQ69=AQ65,IF(AD69=AD65,IF(AI69=AI65,IF(AN69=AN65,0,IF(AN69&lt;AN65,1,0)),IF(AI69&lt;AI65,1,0)),IF(AD69&lt;AD65,1,0)),0)</f>
        <v>#VALUE!</v>
      </c>
      <c r="AV69" s="1" t="e">
        <f>IF(AQ69=AQ66,IF(AD69=AD66,IF(AI69=AI66,IF(AN69=AN66,0,IF(AN69&lt;AN66,1,0)),IF(AI69&lt;AI66,1,0)),IF(AD69&lt;AD66,1,0)),0)+IF(AQ69=AQ67,IF(AD69=AD67,IF(AI69=AI67,IF(AN69=AN67,0,IF(AN69&lt;AN67,1,0)),IF(AI69&lt;AI67,1,0)),IF(AD69&lt;AD67,1,0)),0)+IF(AQ69=AQ68,IF(AD69=AD68,IF(AI69=AI68,IF(AN69=AN68,0,IF(AN69&lt;AN68,1,0)),IF(AI69&lt;AI68,1,0)),IF(AD69&lt;AD68,1,0)),0)+IF(AQ69=AQ69,IF(AD69=AD69,IF(AI69=AI69,IF(AN69=AN69,0,IF(AN69&lt;AN69,1,0)),IF(AI69&lt;AI69,1,0)),IF(AD69&lt;AD69,1,0)),0)+IF(AQ69=AQ70,IF(AD69=AD70,IF(AI69=AI70,IF(AN69=AN70,0,IF(AN69&lt;AN70,1,0)),IF(AI69&lt;AI70,1,0)),IF(AD69&lt;AD70,1,0)),0)+IF(AQ69=AQ71,IF(AD69=AD71,IF(AI69=AI71,IF(AN69=AN71,0,IF(AN69&lt;AN71,1,0)),IF(AI69&lt;AI71,1,0)),IF(AD69&lt;AD71,1,0)),0)</f>
        <v>#VALUE!</v>
      </c>
      <c r="AW69" s="1" t="e">
        <f>IF(AND(AS69=AS52,P69&gt;P52),1,0)+IF(AND(AS69=AS53,P69&gt;P53),1,0)+IF(AND(AS69=AS54,P69&gt;P54),1,0)+IF(AND(AS69=AS55,P69&gt;P55),1,0)+IF(AND(AS69=AS56,P69&gt;P56),1,0)+IF(AND(AS69=AS57,P69&gt;P57),1,0)+IF(AND(AS69=AS58,P69&gt;P58),1,0)+IF(AND(AS69=AS59,P69&gt;P59),1,0)+IF(AND(AS69=AS60,P69&gt;P60),1,0)+IF(AND(AS69=AS61,P69&gt;P61),1,0)+IF(AND(AS69=AS62,P69&gt;P62),1,0)+IF(AND(AS69=AS63,P69&gt;P63),1,0)+IF(AND(AS69=AS64,P69&gt;P64),1,0)+IF(AND(AS69=AS65,P69&gt;P65),1,0)+IF(AND(AS69=AS66,P69&gt;P66),1,0)+IF(AND(AS69=AS67,P69&gt;P67),1,0)+IF(AND(AS69=AS68,P69&gt;P68),1,0)+IF(AND(AS69=AS69,P69&gt;P69),1,0)+IF(AND(AS69=AS70,P69&gt;P70),1,0)+IF(AND(AS69=AS71,P69&gt;P71),1,0)+AS69</f>
        <v>#VALUE!</v>
      </c>
      <c r="AX69" s="1" t="e">
        <f t="shared" si="16"/>
        <v>#VALUE!</v>
      </c>
      <c r="AY69" s="1" t="e">
        <f>IF(OR(R69=1,T69=1),0,IF(RANK(AX69,AX10:AX71,0)=1,10,IF(RANK(AX69,AX10:AX71,0)=2,5,IF(RANK(AX69,AX10:AX71,0)=3,4,IF(RANK(AX69,AX10:AX71,0)=4,3,IF(RANK(AX69,AX10:AX71,0)=5,2,0))))))</f>
        <v>#VALUE!</v>
      </c>
      <c r="AZ69" s="100" t="e">
        <f>IF(AW52=18,AR52,0)+IF(AW53=18,AR53,0)+IF(AW54=18,AR54,0)+IF(AW55=18,AR55,0)+IF(AW56=18,AR56,0)+IF(AW57=18,AR57,0)+IF(AW58=18,AR58,0)+IF(AW59=18,AR59,0)+IF(AW60=18,AR60,0)+IF(AW61=18,AR61,0)+IF(AW62=18,AR62,0)+IF(AW63=18,AR63,0)+IF(AW64=18,AR64,0)+IF(AW65=18,AR65,0)+IF(AW66=18,AR66,0)+IF(AW67=18,AR67,0)+IF(AW68=18,AR68,0)+IF(AW69=18,AR69,0)+IF(AW70=18,AR70,0)+IF(AW71=18,AR71,0)</f>
        <v>#VALUE!</v>
      </c>
      <c r="BA69" s="98" t="e">
        <f>IF(AW52=18,AS52,0)+IF(AW53=18,AS53,0)+IF(AW54=18,AS54,0)+IF(AW55=18,AS55,0)+IF(AW56=18,AS56,0)+IF(AW57=18,AS57,0)+IF(AW58=18,AS58,0)+IF(AW59=18,AS59,0)+IF(AW60=18,AS60,0)+IF(AW61=18,AS61,0)+IF(AW62=18,AS62,0)+IF(AW63=18,AS63,0)+IF(AW64=18,AS64,0)+IF(AW65=18,AS65,0)+IF(AW66=18,AS66,0)+IF(AW67=18,AS67,0)+IF(AW68=18,AS68,0)+IF(AW69=18,AS69,0)+IF(AW70=18,AS70,0)+IF(AW71=18,AS71,0)</f>
        <v>#VALUE!</v>
      </c>
      <c r="BB69" s="98" t="e">
        <f>IF(AW52=18,O52,IF(AW53=18,O53,IF(AW54=18,O54,IF(AW55=18,O55,IF(AW56=18,O56,IF(AW57=18,O57,IF(AW58=18,O58,BC69)))))))</f>
        <v>#VALUE!</v>
      </c>
      <c r="BC69" s="98" t="e">
        <f>IF(AW59=18,O59,IF(AW60=18,O60,IF(AW61=18,O61,IF(AW62=18,O62,IF(AW63=18,O63,IF(AW64=18,O64,IF(AW65=18,O65,BD69)))))))</f>
        <v>#VALUE!</v>
      </c>
      <c r="BD69" s="98" t="e">
        <f>IF(AW66=18,O66,IF(AW67=18,O67,IF(AW68=18,O68,IF(AW69=18,O69,IF(AW70=18,O70,IF(AW71=18,O71,""))))))</f>
        <v>#VALUE!</v>
      </c>
      <c r="BE69" s="98" t="e">
        <f>IF(AW52=18,P52,0)+IF(AW53=18,P53,0)+IF(AW54=18,P54,0)+IF(AW55=18,P55,0)+IF(AW56=18,P56,0)+IF(AW57=18,P57,0)+IF(AW58=18,P58,0)+IF(AW59=18,P59,0)+IF(AW60=18,P60,0)+IF(AW61=18,P61,0)+IF(AW62=18,P62,0)+IF(AW63=18,P63,0)+IF(AW64=18,P64,0)+IF(AW65=18,P65,0)+IF(AW66=18,P66,0)+IF(AW67=18,P67,0)+IF(AW68=18,P68,0)+IF(AW69=18,P69,0)+IF(AW70=18,P70,0)+IF(AW71=18,P71,0)</f>
        <v>#VALUE!</v>
      </c>
      <c r="BF69" s="98" t="e">
        <f>IF(AW52=18,R52,0)+IF(AW53=18,R53,0)+IF(AW54=18,R54,0)+IF(AW55=18,R55,0)+IF(AW56=18,R56,0)+IF(AW57=18,R57,0)+IF(AW58=18,R58,0)+IF(AW59=18,R59,0)+IF(AW60=18,R60,0)+IF(AW61=18,R61,0)+IF(AW62=18,R62,0)+IF(AW63=18,R63,0)+IF(AW64=18,R64,0)+IF(AW65=18,R65,0)+IF(AW66=18,R66,0)+IF(AW67=18,R67,0)+IF(AW68=18,R68,0)+IF(AW69=18,R69,0)+IF(AW70=18,R70,0)+IF(AW71=18,R71,0)</f>
        <v>#VALUE!</v>
      </c>
      <c r="BG69" s="98" t="e">
        <f>IF(AW52=18,T52,0)+IF(AW53=18,T53,0)+IF(AW54=18,T54,0)+IF(AW55=18,T55,0)+IF(AW56=18,T56,0)+IF(AW57=18,T57,0)+IF(AW58=18,T58,0)+IF(AW59=18,T59,0)+IF(AW60=18,T60,0)+IF(AW61=18,T61,0)+IF(AW62=18,T62,0)+IF(AW63=18,T63,0)+IF(AW64=18,T64,0)+IF(AW65=18,T65,0)+IF(AW66=18,T66,0)+IF(AW67=18,T67,0)+IF(AW68=18,T68,0)+IF(AW69=18,T69,0)+IF(AW70=18,T70,0)+IF(AW71=18,T71,0)</f>
        <v>#VALUE!</v>
      </c>
      <c r="BH69" s="98" t="e">
        <f>IF(AW52=18,W52,0)+IF(AW53=18,W53,0)+IF(AW54=18,W54,0)+IF(AW55=18,W55,0)+IF(AW56=18,W56,0)+IF(AW57=18,W57,0)+IF(AW58=18,W58,0)+IF(AW59=18,W59,0)+IF(AW60=18,W60,0)+IF(AW61=18,W61,0)+IF(AW62=18,W62,0)+IF(AW63=18,W63,0)+IF(AW64=18,W64,0)+IF(AW65=18,W65,0)+IF(AW66=18,W66,0)+IF(AW67=18,W67,0)+IF(AW68=18,W68,0)+IF(AW69=18,W69,0)+IF(AW70=18,W70,0)+IF(AW71=18,W71,0)</f>
        <v>#VALUE!</v>
      </c>
      <c r="BI69" s="98" t="e">
        <f>IF(AW52=18,Z52,0)+IF(AW53=18,Z53,0)+IF(AW54=18,Z54,0)+IF(AW55=18,Z55,0)+IF(AW56=18,Z56,0)+IF(AW57=18,Z57,0)+IF(AW58=18,Z58,0)+IF(AW59=18,Z59,0)+IF(AW60=18,Z60,0)+IF(AW61=18,Z61,0)+IF(AW62=18,Z62,0)+IF(AW63=18,Z63,0)+IF(AW64=18,Z64,0)+IF(AW65=18,Z65,0)+IF(AW66=18,Z66,0)+IF(AW67=18,Z67,0)+IF(AW68=18,Z68,0)+IF(AW69=18,Z69,0)+IF(AW70=18,Z70,0)+IF(AW71=18,Z71,0)</f>
        <v>#VALUE!</v>
      </c>
      <c r="BJ69" s="98" t="e">
        <f>IF(AW52=18,AD52,0)+IF(AW53=18,AD53,0)+IF(AW54=18,AD54,0)+IF(AW55=18,AD55,0)+IF(AW56=18,AD56,0)+IF(AW57=18,AD57,0)+IF(AW58=18,AD58,0)+IF(AW59=18,AD59,0)+IF(AW60=18,AD60,0)+IF(AW61=18,AD61,0)+IF(AW62=18,AD62,0)+IF(AW63=18,AD63,0)+IF(AW64=18,AD64,0)+IF(AW65=18,AD65,0)+IF(AW66=18,AD66,0)+IF(AW67=18,AD67,0)+IF(AW68=18,AD68,0)+IF(AW69=18,AD69,0)+IF(AW70=18,AD70,0)+IF(AW71=18,AD71,0)</f>
        <v>#VALUE!</v>
      </c>
      <c r="BK69" s="98" t="e">
        <f>IF(AW52=18,AI52,0)+IF(AW53=18,AI53,0)+IF(AW54=18,AI54,0)+IF(AW55=18,AI55,0)+IF(AW56=18,AI56,0)+IF(AW57=18,AI57,0)+IF(AW58=18,AI58,0)+IF(AW59=18,AI59,0)+IF(AW60=18,AI60,0)+IF(AW61=18,AI61,0)+IF(AW62=18,AI62,0)+IF(AW63=18,AI63,0)+IF(AW64=18,AI64,0)+IF(AW65=18,AI65,0)+IF(AW66=18,AI66,0)+IF(AW67=18,AI67,0)+IF(AW68=18,AI68,0)+IF(AW69=18,AI69,0)+IF(AW70=18,AI70,0)+IF(AW71=18,AI71,0)</f>
        <v>#VALUE!</v>
      </c>
      <c r="BL69" s="99" t="e">
        <f>IF(AW52=18,AN52,0)+IF(AW53=18,AN53,0)+IF(AW54=18,AN54,0)+IF(AW55=18,AN55,0)+IF(AW56=18,AN56,0)+IF(AW57=18,AN57,0)+IF(AW58=18,AN58,0)+IF(AW59=18,AN59,0)+IF(AW60=18,AN60,0)+IF(AW61=18,AN61,0)+IF(AW62=18,AN62,0)+IF(AW63=18,AN63,0)+IF(AW64=18,AN64,0)+IF(AW65=18,AN65,0)+IF(AW66=18,AN66,0)+IF(AW67=18,AN67,0)+IF(AW68=18,AN68,0)+IF(AW69=18,AN69,0)+IF(AW70=18,AN70,0)+IF(AW71=18,AN71,0)</f>
        <v>#VALUE!</v>
      </c>
      <c r="BM69" s="98" t="str">
        <f>[2]DB!CX69</f>
        <v>Murer</v>
      </c>
      <c r="BN69" s="98">
        <f>IF(BM69=O10,P10,0)+IF(BM69=O11,P11,0)+IF(BM69=O12,P12,0)+IF(BM69=O13,P13,0)+IF(BM69=O14,P14,0)+IF(BM69=O15,P15,0)+IF(BM69=O16,P16,0)+IF(BM69=O17,P17,0)+IF(BM69=O18,P18,0)+IF(BM69=O19,P19,0)+IF(BM69=O20,P20,0)+IF(BM69=O21,P21,0)+IF(BM69=O22,P22,0)+IF(BM69=O23,P23,0)+IF(BM69=O24,P24,0)+IF(BM69=O25,P25,0)+IF(BM69=O26,P26,0)+IF(BM69=O27,P27,0)+IF(BM69=O28,P28,0)+IF(BM69=O29,P29,0)+IF(BM69=O31,P31,0)+IF(BM69=O32,P32,0)+IF(BM69=O33,P33,0)+IF(BM69=O34,P34,0)+IF(BM69=O35,P35,0)+IF(BM69=O36,P36,0)+IF(BM69=O37,P37,0)+IF(BM69=O38,P38,0)+IF(BM69=O39,P39,0)+IF(BM69=O40,P40,0)+BO69</f>
        <v>41</v>
      </c>
      <c r="BO69" s="98">
        <f>IF(BM69=O41,P41,0)+IF(BM69=O42,P42,0)+IF(BM69=O43,P43,0)+IF(BM69=O44,P44,0)+IF(BM69=O45,P45,0)+IF(BM69=O46,P46,0)+IF(BM69=O47,P47,0)+IF(BM69=O48,P48,0)+IF(BM69=O49,P49,0)+IF(BM69=O50,P50,0)+IF(BM69=O52,P52,0)+IF(BM69=O53,P53,0)+IF(BM69=O54,P54,0)+IF(BM69=O55,P55,0)+IF(BM69=O56,P56,0)+IF(BM69=O57,P57,0)+IF(BM69=O58,P58,0)+IF(BM69=O59,P59,0)+IF(BM69=O60,P60,0)+IF(BM69=O61,P61,0)+IF(BM69=O62,P62,0)+IF(BM69=O63,P63,0)+IF(BM69=O64,P64,0)+IF(BM69=O65,P65,0)+IF(BM69=O66,P66,0)+IF(BM69=O67,P67,0)+IF(BM69=O68,P68,0)+IF(BM69=O69,P69,0)+IF(BM69=O70,P70,0)+IF(BM69=O71,P71,0)</f>
        <v>41</v>
      </c>
      <c r="BP69" s="98">
        <f>[2]DB!DF69</f>
        <v>0</v>
      </c>
      <c r="BQ69" s="98">
        <f>IF(BM69=O10,R10,0)+IF(BM69=O11,R11,0)+IF(BM69=O12,R12,0)+IF(BM69=O13,R13,0)+IF(BM69=O14,R14,0)+IF(BM69=O15,R15,0)+IF(BM69=O16,R16,0)+IF(BM69=O17,R17,0)+IF(BM69=O18,R18,0)+IF(BM69=O19,R19,0)+IF(BM69=O20,R20,0)+IF(BM69=O21,R21,0)+IF(BM69=O22,R22,0)+IF(BM69=O23,R23,0)+IF(BM69=O24,R24,0)+IF(BM69=O25,R25,0)+IF(BM69=O26,R26,0)+IF(BM69=O27,R27,0)+IF(BM69=O28,R28,0)+IF(BM69=O29,R29,0)+IF(BM69=O31,R31,0)+IF(BM69=O32,R32,0)+IF(BM69=O33,R33,0)+IF(BM69=O34,R34,0)+IF(BM69=O35,R35,0)+IF(BM69=O36,R36,0)+IF(BM69=O37,R37,0)+IF(BM69=O38,R38,0)+IF(BM69=O39,R39,0)+IF(BM69=O40,R40,0)+BR69</f>
        <v>0</v>
      </c>
      <c r="BR69" s="98">
        <f>IF(BM69=O41,R41,0)+IF(BM69=O42,R42,0)+IF(BM69=O43,R43,0)+IF(BM69=O44,R44,0)+IF(BM69=O45,R45,0)+IF(BM69=O46,R46,0)+IF(BM69=O47,R47,0)+IF(BM69=O48,R48,0)+IF(BM69=O49,R49,0)+IF(BM69=O50,R50,0)+IF(BM69=O52,R52,0)+IF(BM69=O53,R53,0)+IF(BM69=O54,R54,0)+IF(BM69=O55,R55,0)+IF(BM69=O56,R56,0)+IF(BM69=O57,R57,0)+IF(BM69=O58,R58,0)+IF(BM69=O59,R59,0)+IF(BM69=O60,R60,0)+IF(BM69=O61,R61,0)+IF(BM69=O62,R62,0)+IF(BM69=O63,R63,0)+IF(BM69=O64,R64,0)+IF(BM69=O65,R65,0)+IF(BM69=O66,R66,0)+IF(BM69=O67,R67,0)+IF(BM69=O68,R68,0)+IF(BM69=O69,R69,0)+IF(BM69=O70,R70,0)+IF(BM69=O71,R71,0)</f>
        <v>0</v>
      </c>
      <c r="BS69" s="98">
        <v>0</v>
      </c>
      <c r="BT69" s="98">
        <f>IF(BM69=O10,T10,0)+IF(BM69=O11,T11,0)+IF(BM69=O12,T12,0)+IF(BM69=O13,T13,0)+IF(BM69=O14,T14,0)+IF(BM69=O15,T15,0)+IF(BM69=O16,T16,0)+IF(BM69=O17,T17,0)+IF(BM69=O18,T18,0)+IF(BM69=O19,T19,0)+IF(BM69=O20,T20,0)+IF(BM69=O21,T21,0)+IF(BM69=O22,T22,0)+IF(BM69=O23,T23,0)+IF(BM69=O24,T24,0)+IF(BM69=O25,T25,0)+IF(BM69=O26,T26,0)+IF(BM69=O27,T27,0)+IF(BM69=O28,T28,0)+IF(BM69=O29,T29,0)+IF(BM69=O31,T31,0)+IF(BM69=O32,T32,0)+IF(BM69=O33,T33,0)+IF(BM69=O34,T34,0)+IF(BM69=O35,T35,0)+IF(BM69=O36,T36,0)+IF(BM69=O37,T37,0)+IF(BM69=O38,T38,0)+IF(BM69=O39,T39,0)+IF(BM69=O40,T40,0)+BU69</f>
        <v>0</v>
      </c>
      <c r="BU69" s="98">
        <f>IF(BM69=O41,T41,0)+IF(BM69=O42,T42,0)+IF(BM69=O43,T43,0)+IF(BM69=O44,T44,0)+IF(BM69=O45,T45,0)+IF(BM69=O46,T46,0)+IF(BM69=O47,T47,0)+IF(BM69=O48,T48,0)+IF(BM69=O49,T49,0)+IF(BM69=O50,T50,0)+IF(BM69=O52,T52,0)+IF(BM69=O53,T53,0)+IF(BM69=O54,T54,0)+IF(BM69=O55,T55,0)+IF(BM69=O56,T56,0)+IF(BM69=O57,T57,0)+IF(BM69=O58,T58,0)+IF(BM69=O59,T59,0)+IF(BM69=O60,T60,0)+IF(BM69=O61,T61,0)+IF(BM69=O62,T62,0)+IF(BM69=O63,T63,0)+IF(BM69=O64,T64,0)+IF(BM69=O65,T65,0)+IF(BM69=O66,T66,0)+IF(BM69=O67,T67,0)+IF(BM69=O68,T68,0)+IF(BM69=O69,T69,0)+IF(BM69=O70,T70,0)+IF(BM69=O71,T71,0)</f>
        <v>0</v>
      </c>
      <c r="BV69" s="98">
        <f>[2]DB!DJ69</f>
        <v>0</v>
      </c>
      <c r="BW69" s="98" t="e">
        <f>IF(AND(BQ69=0,BT69=0),IF(BM69=O10,AY10,0)+IF(BM69=O11,AY11,0)+IF(BM69=O12,AY12,0)+IF(BM69=O13,AY13,0)+IF(BM69=O14,AY14,0)+IF(BM69=O15,AY15,0)+IF(BM69=O16,AY16,0)+IF(BM69=O17,AY17,0)+IF(BM69=O18,AY18,0)+IF(BM69=O19,AY19,0)+IF(BM69=O20,AY20,0)+IF(BM69=O21,AY21,0)+IF(BM69=O22,AY22,0)+IF(BM69=O23,AY23,0)+IF(BM69=O24,AY24,0)+IF(BM69=O25,AY25,0)+IF(BM69=O26,AY26,0)+IF(BM69=O27,AY27,0)+IF(BM69=O28,AY28,0)+IF(BM69=O29,AY29,0)+IF(BM69=O31,AY31,0)+IF(BM69=O32,AY32,0)+IF(BM69=O33,AY33,0)+IF(BM69=O34,AY34,0)+IF(BM69=O35,AY35,0)+IF(BM69=O36,AY36,0)+IF(BM69=O37,AY37,0)+IF(BM69=O38,AY38,0)+IF(BM69=O39,AY39,0)+IF(BM69=O40,AY40,0)+BX69,0)</f>
        <v>#VALUE!</v>
      </c>
      <c r="BX69" s="98" t="e">
        <f>IF(BM69=O41,AY41,0)+IF(BM69=O42,AY42,0)+IF(BM69=O43,AY43,0)+IF(BM69=O44,AY44,0)+IF(BM69=O45,AY45,0)+IF(BM69=O46,AY46,0)+IF(BM69=O47,AY47,0)+IF(BM69=O48,AY48,0)+IF(BM69=O49,AY49,0)+IF(BM69=O50,AY50,0)+IF(BM69=O52,AY52,0)+IF(BM69=O53,AY53,0)+IF(BM69=O54,AY54,0)+IF(BM69=O55,AY55,0)+IF(BM69=O56,AY56,0)+IF(BM69=O57,AY57,0)+IF(BM69=O58,AY58,0)+IF(BM69=O59,AY59,0)+IF(BM69=O60,AY60,0)+IF(BM69=O61,AY61,0)+IF(BM69=O62,AY62,0)+IF(BM69=O63,AY63,0)+IF(BM69=O64,AY64,0)+IF(BM69=O65,AY65,0)+IF(BM69=O66,AY66,0)+IF(BM69=O67,AY67,0)+IF(BM69=O68,AY68,0)+IF(BM69=O69,AY69,0)+IF(BM69=O70,AY70,0)+IF(BM69=O71,AY71,0)</f>
        <v>#VALUE!</v>
      </c>
      <c r="BY69" s="98">
        <f>[2]DB!DL69</f>
        <v>0</v>
      </c>
      <c r="BZ69" s="98" t="e">
        <f t="shared" si="25"/>
        <v>#VALUE!</v>
      </c>
      <c r="CA69" s="98">
        <f>[2]DB!DN69</f>
        <v>0</v>
      </c>
      <c r="CB69" s="98" t="e">
        <f t="shared" si="26"/>
        <v>#VALUE!</v>
      </c>
      <c r="CC69" s="98">
        <f>[2]DB!DP69</f>
        <v>0</v>
      </c>
      <c r="CD69" s="98" t="e">
        <f t="shared" si="27"/>
        <v>#VALUE!</v>
      </c>
      <c r="CE69" s="98">
        <f>[2]DB!DR69</f>
        <v>0</v>
      </c>
      <c r="CF69" s="98" t="e">
        <f t="shared" si="28"/>
        <v>#VALUE!</v>
      </c>
      <c r="CG69" s="98">
        <f>[2]DB!DT69</f>
        <v>0</v>
      </c>
      <c r="CH69" s="98" t="e">
        <f t="shared" si="29"/>
        <v>#VALUE!</v>
      </c>
      <c r="CI69" s="98">
        <f>[2]DB!DV69</f>
        <v>0</v>
      </c>
      <c r="CJ69" s="98" t="e">
        <f t="shared" si="17"/>
        <v>#VALUE!</v>
      </c>
      <c r="CK69" s="98" t="e">
        <f t="shared" si="18"/>
        <v>#VALUE!</v>
      </c>
      <c r="CL69" s="98" t="e">
        <f>RANK(CJ69,CJ10:CJ69,0)</f>
        <v>#VALUE!</v>
      </c>
      <c r="CM69" s="98" t="e">
        <f>IF(AND(CL69=CL10,CK69&lt;CK10),1,0)+IF(AND(CL69=CL11,CK69&lt;CK11),1,0)+IF(AND(CL69=CL12,CK69&lt;CK12),1,0)+IF(AND(CL69=CL13,CK69&lt;CK13),1,0)+IF(AND(CL69=CL14,CK69&lt;CK14),1,0)+IF(AND(CL69=CL15,CK69&lt;CK15),1,0)+IF(AND(CL69=CL16,CK69&lt;CK16),1,0)+IF(AND(CL69=CL17,CK69&lt;CK17),1,0)+IF(AND(CL69=CL18,CK69&lt;CK18),1,0)+IF(AND(CL69=CL19,CK69&lt;CK19),1,0)+IF(AND(CL69=CL20,CK69&lt;CK20),1,0)+IF(AND(CL69=CL21,CK69&lt;CK21),1,0)+IF(AND(CL69=CL22,CK69&lt;CK22),1,0)+IF(AND(CL69=CL23,CK69&lt;CK23),1,0)+IF(AND(CL69=CL24,CK69&lt;CK24),1,0)+IF(AND(CL69=CL25,CK69&lt;CK25),1,0)+IF(AND(CL69=CL26,CK69&lt;CK26),1,0)+IF(AND(CL69=CL27,CK69&lt;CK27),1,0)+IF(AND(CL69=CL28,CK69&lt;CK28),1,0)+IF(AND(CL69=CL29,CK69&lt;CK29),1,0)+CN69+CO69</f>
        <v>#VALUE!</v>
      </c>
      <c r="CN69" s="98" t="e">
        <f>IF(AND(CL69=CL30,CK69&lt;CK30),1,0)+IF(AND(CL69=CL31,CK69&lt;CK31),1,0)+IF(AND(CL69=CL32,CK69&lt;CK32),1,0)+IF(AND(CL69=CL33,CK69&lt;CK33),1,0)+IF(AND(CL69=CL34,CK69&lt;CK34),1,0)+IF(AND(CL69=CL35,CK69&lt;CK35),1,0)+IF(AND(CL69=CL36,CK69&lt;CK36),1,0)+IF(AND(CL69=CL37,CK69&lt;CK37),1,0)+IF(AND(CL69=CL38,CK69&lt;CK38),1,0)+IF(AND(CL69=CL39,CK69&lt;CK39),1,0)+IF(AND(CL69=CL40,CK69&lt;CK40),1,0)+IF(AND(CL69=CL41,CK69&lt;CK41),1,0)+IF(AND(CL69=CL42,CK69&lt;CK42),1,0)+IF(AND(CL69=CL43,CK69&lt;CK43),1,0)+IF(AND(CL69=CL44,CK69&lt;CK44),1,0)+IF(AND(CL69=CL45,CK69&lt;CK45),1,0)+IF(AND(CL69=CL46,CK69&lt;CK46),1,0)+IF(AND(CL69=CL47,CK69&lt;CK47),1,0)+IF(AND(CL69=CL48,CK69&lt;CK48),1,0)+IF(AND(CL69=CL49,CK69&lt;CK49),1,0)</f>
        <v>#VALUE!</v>
      </c>
      <c r="CO69" s="98" t="e">
        <f>IF(AND(CL69=CL50,CK69&lt;CK50),1,0)+IF(AND(CL69=CL51,CK69&lt;CK51),1,0)+IF(AND(CL69=CL52,CK69&lt;CK52),1,0)+IF(AND(CL69=CL53,CK69&lt;CK53),1,0)+IF(AND(CL69=CL54,CK69&lt;CK54),1,0)+IF(AND(CL69=CL55,CK69&lt;CK55),1,0)+IF(AND(CL69=CL56,CK69&lt;CK56),1,0)+IF(AND(CL69=CL57,CK69&lt;CK57),1,0)+IF(AND(CL69=CL58,CK69&lt;CK58),1,0)+IF(AND(CL69=CL59,CK69&lt;CK59),1,0)+IF(AND(CL69=CL60,CK69&lt;CK60),1,0)+IF(AND(CL69=CL61,CK69&lt;CK61),1,0)+IF(AND(CL69=CL62,CK69&lt;CK62),1,0)+IF(AND(CL69=CL63,CK69&lt;CK63),1,0)+IF(AND(CL69=CL64,CK69&lt;CK64),1,0)+IF(AND(CL69=CL65,CK69&lt;CK65),1,0)+IF(AND(CL69=CL66,CK69&lt;CK66),1,0)+IF(AND(CL69=CL67,CK69&lt;CK67),1,0)+IF(AND(CL69=CL68,CK69&lt;CK68),1,0)+IF(AND(CL69=CL69,CK69&lt;CK69),1,0)</f>
        <v>#VALUE!</v>
      </c>
      <c r="CP69" s="98">
        <f>[2]DB!CV69</f>
        <v>54</v>
      </c>
      <c r="CQ69" s="98" t="e">
        <f t="shared" si="30"/>
        <v>#VALUE!</v>
      </c>
      <c r="CR69" s="98" t="e">
        <f t="shared" si="19"/>
        <v>#VALUE!</v>
      </c>
      <c r="CS69" s="98" t="e">
        <f>IF(AND(CQ69=CQ10,BN69&gt;BN10),1,0)+IF(AND(CQ69=CQ11,BN69&gt;BN11),1,0)+IF(AND(CQ69=CQ12,BN69&gt;BN12),1,0)+IF(AND(CQ69=CQ13,BN69&gt;BN13),1,0)+IF(AND(CQ69=CQ14,BN69&gt;BN14),1,0)+IF(AND(CQ69=CQ15,BN69&gt;BN15),1,0)+IF(AND(CQ69=CQ16,BN69&gt;BN16),1,0)+IF(AND(CQ69=CQ17,BN69&gt;BN17),1,0)+IF(AND(CQ69=CQ18,BN69&gt;BN18),1,0)+IF(AND(CQ69=CQ19,BN69&gt;BN19),1,0)+IF(AND(CQ69=CQ20,BN69&gt;BN20),1,0)+IF(AND(CQ69=CQ21,BN69&gt;BN21),1,0)+IF(AND(CQ69=CQ22,BN69&gt;BN22),1,0)+IF(AND(CQ69=CQ23,BN69&gt;BN23),1,0)+IF(AND(CQ69=CQ24,BN69&gt;BN24),1,0)+IF(AND(CQ69=CQ25,BN69&gt;BN25),1,0)+IF(AND(CQ69=CQ26,BN69&gt;BN26),1,0)+IF(AND(CQ69=CQ27,BN69&gt;BN27),1,0)+IF(AND(CQ69=CQ28,BN69&gt;BN28),1,0)+IF(AND(CQ69=CQ29,BN69&gt;BN29),1,0)+CT69+CU69</f>
        <v>#VALUE!</v>
      </c>
      <c r="CT69" s="98" t="e">
        <f>IF(AND(CQ69=CQ30,BN69&gt;BN30),1,0)+IF(AND(CQ69=CQ31,BN69&gt;BN31),1,0)+IF(AND(CQ69=CQ32,BN69&gt;BN32),1,0)+IF(AND(CQ69=CQ33,BN69&gt;BN33),1,0)+IF(AND(CQ69=CQ34,BN69&gt;BN34),1,0)+IF(AND(CQ69=CQ35,BN69&gt;BN35),1,0)+IF(AND(CQ69=CQ36,BN69&gt;BN36),1,0)+IF(AND(CQ69=CQ37,BN69&gt;BN37),1,0)+IF(AND(CQ69=CQ38,BN69&gt;BN38),1,0)+IF(AND(CQ69=CQ39,BN69&gt;BN39),1,0)+IF(AND(CQ69=CQ40,BN69&gt;BN40),1,0)+IF(AND(CQ69=CQ41,BN69&gt;BN41),1,0)+IF(AND(CQ69=CQ42,BN69&gt;BN42),1,0)+IF(AND(CQ69=CQ43,BN69&gt;BN43),1,0)+IF(AND(CQ69=CQ44,BN69&gt;BN44),1,0)+IF(AND(CQ69=CQ45,BN69&gt;BN45),1,0)+IF(AND(CQ69=CQ46,BN69&gt;BN46),1,0)+IF(AND(CQ69=CQ47,BN69&gt;BN47),1,0)+IF(AND(CQ69=CQ48,BN69&gt;BN48),1,0)+IF(AND(CQ69=CQ49,BN69&gt;BN49),1,0)</f>
        <v>#VALUE!</v>
      </c>
      <c r="CU69" s="99" t="e">
        <f>IF(AND(CQ69=CQ50,BN69&gt;BN50),1,0)+IF(AND(CQ69=CQ51,BN69&gt;BN51),1,0)+IF(AND(CQ69=CQ52,BN69&gt;BN52),1,0)+IF(AND(CQ69=CQ53,BN69&gt;BN53),1,0)+IF(AND(CQ69=CQ54,BN69&gt;BN54),1,0)+IF(AND(CQ69=CQ55,BN69&gt;BN55),1,0)+IF(AND(CQ69=CQ56,BN69&gt;BN56),1,0)+IF(AND(CQ69=CQ57,BN69&gt;BN57),1,0)+IF(AND(CQ69=CQ58,BN69&gt;BN58),1,0)+IF(AND(CQ69=CQ59,BN69&gt;BN59),1,0)+IF(AND(CQ69=CQ60,BN69&gt;BN60),1,0)+IF(AND(CQ69=CQ61,BN69&gt;BN61),1,0)+IF(AND(CQ69=CQ62,BN69&gt;BN62),1,0)+IF(AND(CQ69=CQ63,BN69&gt;BN63),1,0)+IF(AND(CQ69=CQ64,BN69&gt;BN64),1,0)+IF(AND(CQ69=CQ65,BN69&gt;BN65),1,0)+IF(AND(CQ69=CQ66,BN69&gt;BN66),1,0)+IF(AND(CQ69=CQ67,BN69&gt;BN67),1,0)+IF(AND(CQ69=CQ68,BN69&gt;BN68),1,0)+IF(AND(CQ69=CQ69,BN69&gt;BN69),1,0)</f>
        <v>#VALUE!</v>
      </c>
      <c r="CV69" s="100" t="e">
        <f>IF(CR10=60,CQ10,0)+IF(CR11=60,CQ11,0)+IF(CR12=60,CQ12,0)+IF(CR13=60,CQ13,0)+IF(CR14=60,CQ14,0)+IF(CR15=60,CQ15,0)+IF(CR16=60,CQ16,0)+IF(CR17=60,CQ17,0)+IF(CR18=60,CQ18,0)+IF(CR19=60,CQ19,0)+IF(CR20=60,CQ20,0)+IF(CR21=60,CQ21,0)+IF(CR22=60,CQ22,0)+IF(CR23=60,CQ23,0)+IF(CR24=60,CQ24,0)+IF(CR25=60,CQ25,0)+IF(CR26=60,CQ26,0)+IF(CR27=60,CQ27,0)+IF(CR28=60,CQ28,0)+IF(CR29=60,CQ29,0)+IF(CR30=60,CQ30,0)+IF(CR31=60,CQ31,0)+IF(CR32=60,CQ32,0)+IF(CR33=60,CQ33,0)+IF(CR34=60,CQ34,0)+IF(CR35=60,CQ35,0)+IF(CR36=60,CQ36,0)+IF(CR37=60,CQ37,0)+IF(CR38=60,CQ38,0)+IF(CR39=60,CQ39,0)+CW69</f>
        <v>#VALUE!</v>
      </c>
      <c r="CW69" s="98" t="e">
        <f>IF(CR40=60,CQ40,0)+IF(CR41=60,CQ41,0)+IF(CR42=60,CQ42,0)+IF(CR43=60,CQ43,0)+IF(CR44=60,CQ44,0)+IF(CR45=60,CQ45,0)+IF(CR46=60,CQ46,0)+IF(CR47=60,CQ47,0)+IF(CR48=60,CQ48,0)+IF(CR49=60,CQ49,0)+IF(CR50=60,CQ50,0)+IF(CR51=60,CQ51,0)+IF(CR52=60,CQ52,0)+IF(CR53=60,CQ53,0)+IF(CR54=60,CQ54,0)+IF(CR55=60,CQ55,0)+IF(CR56=60,CQ56,0)+IF(CR57=60,CQ57,0)+IF(CR58=60,CQ58,0)+IF(CR59=60,CQ59,0)+IF(CR60=60,CQ60,0)+IF(CR61=60,CQ61,0)+IF(CR62=60,CQ62,0)+IF(CR63=60,CQ63,0)+IF(CR64=60,CQ64,0)+IF(CR65=60,CQ65,0)+IF(CR66=60,CQ66,0)+IF(CR67=60,CQ67,0)+IF(CR68=60,CQ68,0)+IF(CR69=60,CQ69,0)</f>
        <v>#VALUE!</v>
      </c>
      <c r="CX69" s="98" t="e">
        <f>IF(CR10=60,BM10,IF(CR11=60,BM11,IF(CR12=60,BM12,IF(CR13=60,BM13,IF(CR14=60,BM14,IF(CR15=60,BM15,IF(CR16=60,BM16,IF(CR17=60,BM17,CY69))))))))</f>
        <v>#VALUE!</v>
      </c>
      <c r="CY69" s="98" t="e">
        <f>IF(CR18=60,BM18,IF(CR19=60,BM19,IF(CR20=60,BM20,IF(CR21=60,BM21,IF(CR22=60,BM22,IF(CR23=60,BM23,IF(CR24=60,BM24,IF(CR25=60,BM25,CZ69))))))))</f>
        <v>#VALUE!</v>
      </c>
      <c r="CZ69" s="98" t="e">
        <f>IF(CR26=60,BM26,IF(CR27=60,BM27,IF(CR28=60,BM28,IF(CR29=60,BM29,IF(CR30=60,BM30,IF(CR31=60,BM31,IF(CR32=60,BM32,IF(CR33=60,BM33,DA69))))))))</f>
        <v>#VALUE!</v>
      </c>
      <c r="DA69" s="98" t="e">
        <f>IF(CR34=60,BM34,IF(CR35=60,BM35,IF(CR36=60,BM36,IF(CR37=60,BM37,IF(CR38=60,BM38,IF(CR39=60,BM39,IF(CR40=60,BM40,IF(CR41=60,BM41,DB69))))))))</f>
        <v>#VALUE!</v>
      </c>
      <c r="DB69" s="98" t="e">
        <f>IF(CR42=60,BM42,IF(CR43=60,BM43,IF(CR44=60,BM44,IF(CR45=60,BM45,IF(CR46=60,BM46,IF(CR47=60,BM47,IF(CR48=60,BM48,IF(CR49=60,BM49,DC69))))))))</f>
        <v>#VALUE!</v>
      </c>
      <c r="DC69" s="98" t="e">
        <f>IF(CR50=60,BM50,IF(CR51=60,BM51,IF(CR52=60,BM52,IF(CR53=60,BM53,IF(CR54=60,BM54,IF(CR55=60,BM55,IF(CR56=60,BM56,IF(CR57=60,BM57,DD69))))))))</f>
        <v>#VALUE!</v>
      </c>
      <c r="DD69" s="98" t="e">
        <f>IF(CR58=60,BM58,IF(CR59=60,BM59,IF(CR60=60,BM60,IF(CR61=60,BM61,IF(CR62=60,BM62,IF(CR63=60,BM63,IF(CR64=60,BM64,IF(CR65=60,BM65,DE69))))))))</f>
        <v>#VALUE!</v>
      </c>
      <c r="DE69" s="98" t="e">
        <f>IF(CR66=60,BM66,IF(CR67=60,BM67,IF(CR68=60,BM68,BM69)))</f>
        <v>#VALUE!</v>
      </c>
      <c r="DF69" s="98" t="e">
        <f>IF(CR10=60,BQ10,0)+IF(CR11=60,BQ11,0)+IF(CR12=60,BQ12,0)+IF(CR13=60,BQ13,0)+IF(CR14=60,BQ14,0)+IF(CR15=60,BQ15,0)+IF(CR16=60,BQ16,0)+IF(CR17=60,BQ17,0)+IF(CR18=60,BQ18,0)+IF(CR19=60,BQ19,0)+IF(CR20=60,BQ20,0)+IF(CR21=60,BQ21,0)+IF(CR22=60,BQ22,0)+IF(CR23=60,BQ23,0)+IF(CR24=60,BQ24,0)+IF(CR25=60,BQ25,0)+IF(CR26=60,BQ26,0)+IF(CR27=60,BQ27,0)+IF(CR28=60,BQ28,0)+IF(CR29=60,BQ29,0)+IF(CR30=60,BQ30,0)+IF(CR31=60,BQ31,0)+IF(CR32=60,BQ32,0)+IF(CR33=60,BQ33,0)+IF(CR34=60,BQ34,0)+IF(CR35=60,BQ35,0)+IF(CR36=60,BQ36,0)+IF(CR37=60,BQ37,0)+IF(CR38=60,BQ38,0)+IF(CR39=60,BQ39,0)+DG69</f>
        <v>#VALUE!</v>
      </c>
      <c r="DG69" s="98" t="e">
        <f>IF(CR40=60,BQ40,0)+IF(CR41=60,BQ41,0)+IF(CR42=60,BQ42,0)+IF(CR43=60,BQ43,0)+IF(CR44=60,BQ44,0)+IF(CR45=60,BQ45,0)+IF(CR46=60,BQ46,0)+IF(CR47=60,BQ47,0)+IF(CR48=60,BQ48,0)+IF(CR49=60,BQ49,0)+IF(CR50=60,BQ50,0)+IF(CR51=60,BQ51,0)+IF(CR52=60,BQ52,0)+IF(CR53=60,BQ53,0)+IF(CR54=60,BQ54,0)+IF(CR55=60,BQ55,0)+IF(CR56=60,BQ56,0)+IF(CR57=60,BQ57,0)+IF(CR58=60,BQ58,0)+IF(CR59=60,BQ59,0)+IF(CR60=60,BQ60,0)+IF(CR61=60,BQ61,0)+IF(CR62=60,BQ62,0)+IF(CR63=60,BQ63,0)+IF(CR64=60,BQ64,0)+IF(CR65=60,BQ65,0)+IF(CR66=60,BQ66,0)+IF(CR67=60,BQ67,0)+IF(CR68=60,BQ68,0)+IF(CR69=60,BQ69,0)</f>
        <v>#VALUE!</v>
      </c>
      <c r="DH69" s="98" t="e">
        <f>IF(CR10=60,BT10,0)+IF(CR11=60,BT11,0)+IF(CR12=60,BT12,0)+IF(CR13=60,BT13,0)+IF(CR14=60,BT14,0)+IF(CR15=60,BT15,0)+IF(CR16=60,BT16,0)+IF(CR17=60,BT17,0)+IF(CR18=60,BT18,0)+IF(CR19=60,BT19,0)+IF(CR20=60,BT20,0)+IF(CR21=60,BT21,0)+IF(CR22=60,BT22,0)+IF(CR23=60,BT23,0)+IF(CR24=60,BT24,0)+IF(CR25=60,BT25,0)+IF(CR26=60,BT26,0)+IF(CR27=60,BT27,0)+IF(CR28=60,BT28,0)+IF(CR29=60,BT29,0)+IF(CR30=60,BT30,0)+IF(CR31=60,BT31,0)+IF(CR32=60,BT32,0)+IF(CR33=60,BT33,0)+IF(CR34=60,BT34,0)+IF(CR35=60,BT35,0)+IF(CR36=60,BT36,0)+IF(CR37=60,BT37,0)+IF(CR38=60,BT38,0)+IF(CR39=60,BT39,0)+DI69</f>
        <v>#VALUE!</v>
      </c>
      <c r="DI69" s="98" t="e">
        <f>IF(CR40=60,BT40,0)+IF(CR41=60,BT41,0)+IF(CR42=60,BT42,0)+IF(CR43=60,BT43,0)+IF(CR44=60,BT44,0)+IF(CR45=60,BT45,0)+IF(CR46=60,BT46,0)+IF(CR47=60,BT47,0)+IF(CR48=60,BT48,0)+IF(CR49=60,BT49,0)+IF(CR50=60,BT50,0)+IF(CR51=60,BT51,0)+IF(CR52=60,BT52,0)+IF(CR53=60,BT53,0)+IF(CR54=60,BT54,0)+IF(CR55=60,BT55,0)+IF(CR56=60,BT56,0)+IF(CR57=60,BT57,0)+IF(CR58=60,BT58,0)+IF(CR59=60,BT59,0)+IF(CR60=60,BT60,0)+IF(CR61=60,BT61,0)+IF(CR62=60,BT62,0)+IF(CR63=60,BT63,0)+IF(CR64=60,BT64,0)+IF(CR65=60,BT65,0)+IF(CR66=60,BT66,0)+IF(CR67=60,BT67,0)+IF(CR68=60,BT68,0)+IF(CR69=60,BT69,0)</f>
        <v>#VALUE!</v>
      </c>
      <c r="DJ69" s="98" t="e">
        <f>IF(CR10=60,BW10,0)+IF(CR11=60,BW11,0)+IF(CR12=60,BW12,0)+IF(CR13=60,BW13,0)+IF(CR14=60,BW14,0)+IF(CR15=60,BW15,0)+IF(CR16=60,BW16,0)+IF(CR17=60,BW17,0)+IF(CR18=60,BW18,0)+IF(CR19=60,BW19,0)+IF(CR20=60,BW20,0)+IF(CR21=60,BW21,0)+IF(CR22=60,BW22,0)+IF(CR23=60,BW23,0)+IF(CR24=60,BW24,0)+IF(CR25=60,BW25,0)+IF(CR26=60,BW26,0)+IF(CR27=60,BW27,0)+IF(CR28=60,BW28,0)+IF(CR29=60,BW29,0)+IF(CR30=60,BW30,0)+IF(CR31=60,BW31,0)+IF(CR32=60,BW32,0)+IF(CR33=60,BW33,0)+IF(CR34=60,BW34,0)+IF(CR35=60,BW35,0)+IF(CR36=60,BW36,0)+IF(CR37=60,BW37,0)+IF(CR38=60,BW38,0)+IF(CR39=60,BW39,0)+DK69</f>
        <v>#VALUE!</v>
      </c>
      <c r="DK69" s="98" t="e">
        <f>IF(CR40=60,BW40,0)+IF(CR41=60,BW41,0)+IF(CR42=60,BW42,0)+IF(CR43=60,BW43,0)+IF(CR44=60,BW44,0)+IF(CR45=60,BW45,0)+IF(CR46=60,BW46,0)+IF(CR47=60,BW47,0)+IF(CR48=60,BW48,0)+IF(CR49=60,BW49,0)+IF(CR50=60,BW50,0)+IF(CR51=60,BW51,0)+IF(CR52=60,BW52,0)+IF(CR53=60,BW53,0)+IF(CR54=60,BW54,0)+IF(CR55=60,BW55,0)+IF(CR56=60,BW56,0)+IF(CR57=60,BW57,0)+IF(CR58=60,BW58,0)+IF(CR59=60,BW59,0)+IF(CR60=60,BW60,0)+IF(CR61=60,BW61,0)+IF(CR62=60,BW62,0)+IF(CR63=60,BW63,0)+IF(CR64=60,BW64,0)+IF(CR65=60,BW65,0)+IF(CR66=60,BW66,0)+IF(CR67=60,BW67,0)+IF(CR68=60,BW68,0)+IF(CR69=60,BW69,0)</f>
        <v>#VALUE!</v>
      </c>
      <c r="DL69" s="98" t="e">
        <f>IF(CR10=60,BZ10,0)+IF(CR11=60,BZ11,0)+IF(CR12=60,BZ12,0)+IF(CR13=60,BZ13,0)+IF(CR14=60,BZ14,0)+IF(CR15=60,BZ15,0)+IF(CR16=60,BZ16,0)+IF(CR17=60,BZ17,0)+IF(CR18=60,BZ18,0)+IF(CR19=60,BZ19,0)+IF(CR20=60,BZ20,0)+IF(CR21=60,BZ21,0)+IF(CR22=60,BZ22,0)+IF(CR23=60,BZ23,0)+IF(CR24=60,BZ24,0)+IF(CR25=60,BZ25,0)+IF(CR26=60,BZ26,0)+IF(CR27=60,BZ27,0)+IF(CR28=60,BZ28,0)+IF(CR29=60,BZ29,0)+IF(CR30=60,BZ30,0)+IF(CR31=60,BZ31,0)+IF(CR32=60,BZ32,0)+IF(CR33=60,BZ33,0)+IF(CR34=60,BZ34,0)+IF(CR35=60,BZ35,0)+IF(CR36=60,BZ36,0)+IF(CR37=60,BZ37,0)+IF(CR38=60,BZ38,0)+IF(CR39=60,BZ39,0)+DM69</f>
        <v>#VALUE!</v>
      </c>
      <c r="DM69" s="98" t="e">
        <f>IF(CR40=60,BZ40,0)+IF(CR41=60,BZ41,0)+IF(CR42=60,BZ42,0)+IF(CR43=60,BZ43,0)+IF(CR44=60,BZ44,0)+IF(CR45=60,BZ45,0)+IF(CR46=60,BZ46,0)+IF(CR47=60,BZ47,0)+IF(CR48=60,BZ48,0)+IF(CR49=60,BZ49,0)+IF(CR50=60,BZ50,0)+IF(CR51=60,BZ51,0)+IF(CR52=60,BZ52,0)+IF(CR53=60,BZ53,0)+IF(CR54=60,BZ54,0)+IF(CR55=60,BZ55,0)+IF(CR56=60,BZ56,0)+IF(CR57=60,BZ57,0)+IF(CR58=60,BZ58,0)+IF(CR59=60,BZ59,0)+IF(CR60=60,BZ60,0)+IF(CR61=60,BZ61,0)+IF(CR62=60,BZ62,0)+IF(CR63=60,BZ63,0)+IF(CR64=60,BZ64,0)+IF(CR65=60,BZ65,0)+IF(CR66=60,BZ66,0)+IF(CR67=60,BZ67,0)+IF(CR68=60,BZ68,0)+IF(CR69=60,BZ69,0)</f>
        <v>#VALUE!</v>
      </c>
      <c r="DN69" s="98" t="e">
        <f>IF(CR10=60,CB10,0)+IF(CR11=60,CB11,0)+IF(CR12=60,CB12,0)+IF(CR13=60,CB13,0)+IF(CR14=60,CB14,0)+IF(CR15=60,CB15,0)+IF(CR16=60,CB16,0)+IF(CR17=60,CB17,0)+IF(CR18=60,CB18,0)+IF(CR19=60,CB19,0)+IF(CR20=60,CB20,0)+IF(CR21=60,CB21,0)+IF(CR22=60,CB22,0)+IF(CR23=60,CB23,0)+IF(CR24=60,CB24,0)+IF(CR25=60,CB25,0)+IF(CR26=60,CB26,0)+IF(CR27=60,CB27,0)+IF(CR28=60,CB28,0)+IF(CR29=60,CB29,0)+IF(CR30=60,CB30,0)+IF(CR31=60,CB31,0)+IF(CR32=60,CB32,0)+IF(CR33=60,CB33,0)+IF(CR34=60,CB34,0)+IF(CR35=60,CB35,0)+IF(CR36=60,CB36,0)+IF(CR37=60,CB37,0)+IF(CR38=60,CB38,0)+IF(CR39=60,CB39,0)+DO69</f>
        <v>#VALUE!</v>
      </c>
      <c r="DO69" s="98" t="e">
        <f>IF(CR40=60,CB40,0)+IF(CR41=60,CB41,0)+IF(CR42=60,CB42,0)+IF(CR43=60,CB43,0)+IF(CR44=60,CB44,0)+IF(CR45=60,CB45,0)+IF(CR46=60,CB46,0)+IF(CR47=60,CB47,0)+IF(CR48=60,CB48,0)+IF(CR49=60,CB49,0)+IF(CR50=60,CB50,0)+IF(CR51=60,CB51,0)+IF(CR52=60,CB52,0)+IF(CR53=60,CB53,0)+IF(CR54=60,CB54,0)+IF(CR55=60,CB55,0)+IF(CR56=60,CB56,0)+IF(CR57=60,CB57,0)+IF(CR58=60,CB58,0)+IF(CR59=60,CB59,0)+IF(CR60=60,CB60,0)+IF(CR61=60,CB61,0)+IF(CR62=60,CB62,0)+IF(CR63=60,CB63,0)+IF(CR64=60,CB64,0)+IF(CR65=60,CB65,0)+IF(CR66=60,CB66,0)+IF(CR67=60,CB67,0)+IF(CR68=60,CB68,0)+IF(CR69=60,CB69,0)</f>
        <v>#VALUE!</v>
      </c>
      <c r="DP69" s="98" t="e">
        <f>IF(CR10=60,CD10,0)+IF(CR11=60,CD11,0)+IF(CR12=60,CD12,0)+IF(CR13=60,CD13,0)+IF(CR14=60,CD14,0)+IF(CR15=60,CD15,0)+IF(CR16=60,CD16,0)+IF(CR17=60,CD17,0)+IF(CR18=60,CD18,0)+IF(CR19=60,CD19,0)+IF(CR20=60,CD20,0)+IF(CR21=60,CD21,0)+IF(CR22=60,CD22,0)+IF(CR23=60,CD23,0)+IF(CR24=60,CD24,0)+IF(CR25=60,CD25,0)+IF(CR26=60,CD26,0)+IF(CR27=60,CD27,0)+IF(CR28=60,CD28,0)+IF(CR29=60,CD29,0)+IF(CR30=60,CD30,0)+IF(CR31=60,CD31,0)+IF(CR32=60,CD32,0)+IF(CR33=60,CD33,0)+IF(CR34=60,CD34,0)+IF(CR35=60,CD35,0)+IF(CR36=60,CD36,0)+IF(CR37=60,CD37,0)+IF(CR38=60,CD38,0)+IF(CR39=60,CD39,0)+DQ69</f>
        <v>#VALUE!</v>
      </c>
      <c r="DQ69" s="98" t="e">
        <f>IF(CR40=60,CD40,0)+IF(CR41=60,CD41,0)+IF(CR42=60,CD42,0)+IF(CR43=60,CD43,0)+IF(CR44=60,CD44,0)+IF(CR45=60,CD45,0)+IF(CR46=60,CD46,0)+IF(CR47=60,CD47,0)+IF(CR48=60,CD48,0)+IF(CR49=60,CD49,0)+IF(CR50=60,CD50,0)+IF(CR51=60,CD51,0)+IF(CR52=60,CD52,0)+IF(CR53=60,CD53,0)+IF(CR54=60,CD54,0)+IF(CR55=60,CD55,0)+IF(CR56=60,CD56,0)+IF(CR57=60,CD57,0)+IF(CR58=60,CD58,0)+IF(CR59=60,CD59,0)+IF(CR60=60,CD60,0)+IF(CR61=60,CD61,0)+IF(CR62=60,CD62,0)+IF(CR63=60,CD63,0)+IF(CR64=60,CD64,0)+IF(CR65=60,CD65,0)+IF(CR66=60,CD66,0)+IF(CR67=60,CD67,0)+IF(CR68=60,CD68,0)+IF(CR69=60,CD69,0)</f>
        <v>#VALUE!</v>
      </c>
      <c r="DR69" s="98" t="e">
        <f>IF(CR10=60,CF10,0)+IF(CR11=60,CF11,0)+IF(CR12=60,CF12,0)+IF(CR13=60,CF13,0)+IF(CR14=60,CF14,0)+IF(CR15=60,CF15,0)+IF(CR16=60,CF16,0)+IF(CR17=60,CF17,0)+IF(CR18=60,CF18,0)+IF(CR19=60,CF19,0)+IF(CR20=60,CF20,0)+IF(CR21=60,CF21,0)+IF(CR22=60,CF22,0)+IF(CR23=60,CF23,0)+IF(CR24=60,CF24,0)+IF(CR25=60,CF25,0)+IF(CR26=60,CF26,0)+IF(CR27=60,CF27,0)+IF(CR28=60,CF28,0)+IF(CR29=60,CF29,0)+IF(CR30=60,CF30,0)+IF(CR31=60,CF31,0)+IF(CR32=60,CF32,0)+IF(CR33=60,CF33,0)+IF(CR34=60,CF34,0)+IF(CR35=60,CF35,0)+IF(CR36=60,CF36,0)+IF(CR37=60,CF37,0)+IF(CR38=60,CF38,0)+IF(CR39=60,CF39,0)+DS69</f>
        <v>#VALUE!</v>
      </c>
      <c r="DS69" s="98" t="e">
        <f>IF(CR40=60,CF40,0)+IF(CR41=60,CF41,0)+IF(CR42=60,CF42,0)+IF(CR43=60,CF43,0)+IF(CR44=60,CF44,0)+IF(CR45=60,CF45,0)+IF(CR46=60,CF46,0)+IF(CR47=60,CF47,0)+IF(CR48=60,CF48,0)+IF(CR49=60,CF49,0)+IF(CR50=60,CF50,0)+IF(CR51=60,CF51,0)+IF(CR52=60,CF52,0)+IF(CR53=60,CF53,0)+IF(CR54=60,CF54,0)+IF(CR55=60,CF55,0)+IF(CR56=60,CF56,0)+IF(CR57=60,CF57,0)+IF(CR58=60,CF58,0)+IF(CR59=60,CF59,0)+IF(CR60=60,CF60,0)+IF(CR61=60,CF61,0)+IF(CR62=60,CF62,0)+IF(CR63=60,CF63,0)+IF(CR64=60,CF64,0)+IF(CR65=60,CF65,0)+IF(CR66=60,CF66,0)+IF(CR67=60,CF67,0)+IF(CR68=60,CF68,0)+IF(CR69=60,CF69,0)</f>
        <v>#VALUE!</v>
      </c>
      <c r="DT69" s="98" t="e">
        <f>IF(CR10=60,CH10,0)+IF(CR11=60,CH11,0)+IF(CR12=60,CH12,0)+IF(CR13=60,CH13,0)+IF(CR14=60,CH14,0)+IF(CR15=60,CH15,0)+IF(CR16=60,CH16,0)+IF(CR17=60,CH17,0)+IF(CR18=60,CH18,0)+IF(CR19=60,CH19,0)+IF(CR20=60,CH20,0)+IF(CR21=60,CH21,0)+IF(CR22=60,CH22,0)+IF(CR23=60,CH23,0)+IF(CR24=60,CH24,0)+IF(CR25=60,CH25,0)+IF(CR26=60,CH26,0)+IF(CR27=60,CH27,0)+IF(CR28=60,CH28,0)+IF(CR29=60,CH29,0)+IF(CR30=60,CH30,0)+IF(CR31=60,CH31,0)+IF(CR32=60,CH32,0)+IF(CR33=60,CH33,0)+IF(CR34=60,CH34,0)+IF(CR35=60,CH35,0)+IF(CR36=60,CH36,0)+IF(CR37=60,CH37,0)+IF(CR38=60,CH38,0)+IF(CR39=60,CH39,0)+DU69</f>
        <v>#VALUE!</v>
      </c>
      <c r="DU69" s="98" t="e">
        <f>IF(CR40=60,CH40,0)+IF(CR41=60,CH41,0)+IF(CR42=60,CH42,0)+IF(CR43=60,CH43,0)+IF(CR44=60,CH44,0)+IF(CR45=60,CH45,0)+IF(CR46=60,CH46,0)+IF(CR47=60,CH47,0)+IF(CR48=60,CH48,0)+IF(CR49=60,CH49,0)+IF(CR50=60,CH50,0)+IF(CR51=60,CH51,0)+IF(CR52=60,CH52,0)+IF(CR53=60,CH53,0)+IF(CR54=60,CH54,0)+IF(CR55=60,CH55,0)+IF(CR56=60,CH56,0)+IF(CR57=60,CH57,0)+IF(CR58=60,CH58,0)+IF(CR59=60,CH59,0)+IF(CR60=60,CH60,0)+IF(CR61=60,CH61,0)+IF(CR62=60,CH62,0)+IF(CR63=60,CH63,0)+IF(CR64=60,CH64,0)+IF(CR65=60,CH65,0)+IF(CR66=60,CH66,0)+IF(CR67=60,CH67,0)+IF(CR68=60,CH68,0)+IF(CR69=60,CH69,0)</f>
        <v>#VALUE!</v>
      </c>
      <c r="DV69" s="98" t="e">
        <f>IF(CR10=60,CJ10,0)+IF(CR11=60,CJ11,0)+IF(CR12=60,CJ12,0)+IF(CR13=60,CJ13,0)+IF(CR14=60,CJ14,0)+IF(CR15=60,CJ15,0)+IF(CR16=60,CJ16,0)+IF(CR17=60,CJ17,0)+IF(CR18=60,CJ18,0)+IF(CR19=60,CJ19,0)+IF(CR20=60,CJ20,0)+IF(CR21=60,CJ21,0)+IF(CR22=60,CJ22,0)+IF(CR23=60,CJ23,0)+IF(CR24=60,CJ24,0)+IF(CR25=60,CJ25,0)+IF(CR26=60,CJ26,0)+IF(CR27=60,CJ27,0)+IF(CR28=60,CJ28,0)+IF(CR29=60,CJ29,0)+IF(CR30=60,CJ30,0)+IF(CR31=60,CJ31,0)+IF(CR32=60,CJ32,0)+IF(CR33=60,CJ33,0)+IF(CR34=60,CJ34,0)+IF(CR35=60,CJ35,0)+IF(CR36=60,CJ36,0)+IF(CR37=60,CJ37,0)+IF(CR38=60,CJ38,0)+IF(CR39=60,CJ39,0)+DW69</f>
        <v>#VALUE!</v>
      </c>
      <c r="DW69" s="99" t="e">
        <f>IF(CR40=60,CJ40,0)+IF(CR41=60,CJ41,0)+IF(CR42=60,CJ42,0)+IF(CR43=60,CJ43,0)+IF(CR44=60,CJ44,0)+IF(CR45=60,CJ45,0)+IF(CR46=60,CJ46,0)+IF(CR47=60,CJ47,0)+IF(CR48=60,CJ48,0)+IF(CR49=60,CJ49,0)+IF(CR50=60,CJ50,0)+IF(CR51=60,CJ51,0)+IF(CR52=60,CJ52,0)+IF(CR53=60,CJ53,0)+IF(CR54=60,CJ54,0)+IF(CR55=60,CJ55,0)+IF(CR56=60,CJ56,0)+IF(CR57=60,CJ57,0)+IF(CR58=60,CJ58,0)+IF(CR59=60,CJ59,0)+IF(CR60=60,CJ60,0)+IF(CR61=60,CJ61,0)+IF(CR62=60,CJ62,0)+IF(CR63=60,CJ63,0)+IF(CR64=60,CJ64,0)+IF(CR65=60,CJ65,0)+IF(CR66=60,CJ66,0)+IF(CR67=60,CJ67,0)+IF(CR68=60,CJ68,0)+IF(CR69=60,CJ69,0)</f>
        <v>#VALUE!</v>
      </c>
    </row>
    <row r="70" spans="1:127">
      <c r="A70" s="97" t="str">
        <f>[2]DB!A70</f>
        <v>Søknud</v>
      </c>
      <c r="B70" s="1">
        <f>[2]DB!B70</f>
        <v>55</v>
      </c>
      <c r="C70" s="1">
        <f>[2]DB!D70</f>
        <v>0</v>
      </c>
      <c r="D70" s="1">
        <f>IF(OR(Rækker!BD52="Disket",I70&gt;5,C70=1),1,0)</f>
        <v>0</v>
      </c>
      <c r="E70" s="1">
        <f>[2]DB!F70</f>
        <v>0</v>
      </c>
      <c r="F70" s="1">
        <f>IF(OR(Rækker!BD52="Udmeldt",E70=1),1,0)</f>
        <v>0</v>
      </c>
      <c r="G70" s="1">
        <f>[2]DB!I70</f>
        <v>0</v>
      </c>
      <c r="H70" s="1">
        <f>IF(Rækker!BD52="MR",1,0)</f>
        <v>0</v>
      </c>
      <c r="I70" s="1">
        <f t="shared" si="10"/>
        <v>0</v>
      </c>
      <c r="J70" s="1">
        <f>[2]DB!L70</f>
        <v>0</v>
      </c>
      <c r="K70" s="1">
        <f>IF(Rækker!BD52="Res",1,0)</f>
        <v>0</v>
      </c>
      <c r="L70" s="1">
        <f t="shared" si="11"/>
        <v>0</v>
      </c>
      <c r="M70" s="1">
        <f t="shared" si="31"/>
        <v>0</v>
      </c>
      <c r="N70" s="100">
        <f>[2]DB!AZ70</f>
        <v>15</v>
      </c>
      <c r="O70" s="98" t="str">
        <f>[2]DB!BB70</f>
        <v>brula</v>
      </c>
      <c r="P70" s="1">
        <f>IF(O70=A52,B52,0)+IF(O70=A53,B53,0)+IF(O70=A54,B54,0)+IF(O70=A55,B55,0)+IF(O70=A56,B56,0)+IF(O70=A57,B57,0)+IF(O70=A58,B58,0)+IF(O70=A59,B59,0)+IF(O70=A60,B60,0)+IF(O70=A61,B61,0)+IF(O70=A62,B62,0)+IF(O70=A63,B63,0)+IF(O70=A64,B64,0)+IF(O70=A65,B65,0)+IF(O70=A66,B66,0)+IF(O70=A67,B67,0)+IF(O70=A68,B68,0)+IF(O70=A69,B69,0)+IF(O70=A70,B70,0)+IF(O70=A71,B71,0)</f>
        <v>6</v>
      </c>
      <c r="Q70" s="1">
        <f>[2]DB!BF70</f>
        <v>0</v>
      </c>
      <c r="R70" s="1">
        <f>IF(O70=A52,D52,0)+IF(O70=A53,D53,0)+IF(O70=A54,D54,0)+IF(O70=A55,D55,0)+IF(O70=A56,D56,0)+IF(O70=A57,D57,0)+IF(O70=A58,D58,0)+IF(O70=A59,D59,0)+IF(O70=A60,D60,0)+IF(O70=A61,D61,0)+IF(O70=A62,D62,0)+IF(O70=A63,D63,0)+IF(O70=A64,D64,0)+IF(O70=A65,D65,0)+IF(O70=A66,D66,0)+IF(O70=A67,D67,0)+IF(O70=A68,D68,0)+IF(O70=A69,D69,0)+IF(O70=A70,D70,0)+IF(O70=A71,D71,0)</f>
        <v>0</v>
      </c>
      <c r="S70" s="1">
        <f>[2]DB!BG70</f>
        <v>0</v>
      </c>
      <c r="T70" s="1">
        <f>IF(O70=A52,F52,0)+IF(O70=A53,F53,0)+IF(O70=A54,F54,0)+IF(O70=A55,F55,0)+IF(O70=A56,F56,0)+IF(O70=A57,F57,0)+IF(O70=A58,F58,0)+IF(O70=A59,F59,0)+IF(O70=A60,F60,0)+IF(O70=A61,F61,0)+IF(O70=A62,F62,0)+IF(O70=A63,F63,0)+IF(O70=A64,F64,0)+IF(O70=A65,F65,0)+IF(O70=A66,F66,0)+IF(O70=A67,F67,0)+IF(O70=A68,F68,0)+IF(O70=A69,F69,0)+IF(O70=A70,F70,0)+IF(O70=A71,F71,0)</f>
        <v>0</v>
      </c>
      <c r="U70" s="1">
        <f>IF(O70=A52,G52,0)+IF(O70=A53,G53,0)+IF(O70=A54,G54,0)+IF(O70=A55,G55,0)+IF(O70=A56,G56,0)+IF(O70=A57,G57,0)+IF(O70=A58,G58,0)+IF(O70=A59,G59,0)+IF(O70=A60,G60,0)+IF(O70=A61,G61,0)+IF(O70=A62,G62,0)+IF(O70=A63,G63,0)+IF(O70=A64,G64,0)+IF(O70=A65,G65,0)+IF(O70=A66,G66,0)+IF(O70=A67,G67,0)+IF(O70=A68,G68,0)+IF(O70=A69,G69,0)+IF(O70=A70,G70,0)+IF(O70=A71,G71,0)</f>
        <v>0</v>
      </c>
      <c r="V70" s="1">
        <f>IF(O70=A52,H52,0)+IF(O70=A53,H53,0)+IF(O70=A54,H54,0)+IF(O70=A55,H55,0)+IF(O70=A56,H56,0)+IF(O70=A57,H57,0)+IF(O70=A58,H58,0)+IF(O70=A59,H59,0)+IF(O70=A60,H60,0)+IF(O70=A61,H61,0)+IF(O70=A62,H62,0)+IF(O70=A63,H63,0)+IF(O70=A64,H64,0)+IF(O70=A65,H65,0)+IF(O70=A66,H66,0)+IF(O70=A67,H67,0)+IF(O70=A68,H68,0)+IF(O70=A69,H69,0)+IF(O70=A70,H70,0)+IF(O70=A71,H71,0)</f>
        <v>0</v>
      </c>
      <c r="W70" s="1">
        <f t="shared" si="12"/>
        <v>0</v>
      </c>
      <c r="X70" s="1">
        <f>IF(O70=A52,J52,0)+IF(O70=A53,J53,0)+IF(O70=A54,J54,0)+IF(O70=A55,J55,0)+IF(O70=A56,J56,0)+IF(O70=A57,J57,0)+IF(O70=A58,J58,0)+IF(O70=A59,J59,0)+IF(O70=A60,J60,0)+IF(O70=A61,J61,0)+IF(O70=A62,J62,0)+IF(O70=A63,J63,0)+IF(O70=A64,J64,0)+IF(O70=A65,J65,0)+IF(O70=A66,J66,0)+IF(O70=A67,J67,0)+IF(O70=A68,J68,0)+IF(O70=A69,J69,0)+IF(O70=A70,J70,0)+IF(O70=A71,J71,0)</f>
        <v>0</v>
      </c>
      <c r="Y70" s="1">
        <f>IF(O70=A52,K52,0)+IF(O70=A53,K53,0)+IF(O70=A54,K54,0)+IF(O70=A55,K55,0)+IF(O70=A56,K56,0)+IF(O70=A57,K57,0)+IF(O70=A58,K58,0)+IF(O70=A59,K59,0)+IF(O70=A60,K60,0)+IF(O70=A61,K61,0)+IF(O70=A62,K62,0)+IF(O70=A63,K63,0)+IF(O70=A64,K64,0)+IF(O70=A65,K65,0)+IF(O70=A66,K66,0)+IF(O70=A67,K67,0)+IF(O70=A68,K68,0)+IF(O70=A69,K69,0)+IF(O70=A70,K70,0)+IF(O70=A71,K71,0)</f>
        <v>0</v>
      </c>
      <c r="Z70" s="1">
        <f t="shared" si="13"/>
        <v>0</v>
      </c>
      <c r="AA70" s="1">
        <f>[2]DB!BJ70</f>
        <v>62</v>
      </c>
      <c r="AB70" s="1">
        <f>RANK(AA70,AA52:AA71,0)</f>
        <v>19</v>
      </c>
      <c r="AC70" s="1" t="str">
        <f>'3. Division'!AP23</f>
        <v/>
      </c>
      <c r="AD70" s="1" t="e">
        <f t="shared" si="32"/>
        <v>#VALUE!</v>
      </c>
      <c r="AE70" s="1" t="e">
        <f>RANK(AD70,AD52:AD71,0)</f>
        <v>#VALUE!</v>
      </c>
      <c r="AF70" s="1">
        <f>[2]DB!BK70</f>
        <v>23</v>
      </c>
      <c r="AG70" s="1">
        <f>RANK(AF70,AF52:AF71,0)</f>
        <v>19</v>
      </c>
      <c r="AH70" s="1" t="str">
        <f>'3. Division'!AP29</f>
        <v/>
      </c>
      <c r="AI70" s="1" t="e">
        <f t="shared" si="33"/>
        <v>#VALUE!</v>
      </c>
      <c r="AJ70" s="1" t="e">
        <f>RANK(AI70,AI52:AI71,0)</f>
        <v>#VALUE!</v>
      </c>
      <c r="AK70" s="1">
        <f>[2]DB!BL70</f>
        <v>91</v>
      </c>
      <c r="AL70" s="1">
        <f>RANK(AK70,AK52:AK71,0)</f>
        <v>8</v>
      </c>
      <c r="AM70" s="1" t="str">
        <f>'3. Division'!AP35</f>
        <v/>
      </c>
      <c r="AN70" s="1" t="e">
        <f t="shared" si="34"/>
        <v>#VALUE!</v>
      </c>
      <c r="AO70" s="1" t="e">
        <f>RANK(AN70,AN52:AN71,0)</f>
        <v>#VALUE!</v>
      </c>
      <c r="AP70" s="1">
        <f t="shared" si="35"/>
        <v>46</v>
      </c>
      <c r="AQ70" s="1" t="e">
        <f t="shared" si="36"/>
        <v>#VALUE!</v>
      </c>
      <c r="AR70" s="1">
        <f>[2]DB!BA70</f>
        <v>19</v>
      </c>
      <c r="AS70" s="1" t="e">
        <f>RANK(AQ70,AQ52:AQ71,1)+AT70</f>
        <v>#VALUE!</v>
      </c>
      <c r="AT70" s="1" t="e">
        <f>IF(AQ70=AQ52,IF(AD70=AD52,IF(AI70=AI52,IF(AN70=AN52,0,IF(AN70&lt;AN52,1,0)),IF(AI70&lt;AI52,1,0)),IF(AD70&lt;AD52,1,0)),0)+IF(AQ70=AQ53,IF(AD70=AD53,IF(AI70=AI53,IF(AN70=AN53,0,IF(AN70&lt;AN53,1,0)),IF(AI70&lt;AI53,1,0)),IF(AD70&lt;AD53,1,0)),0)+IF(AQ70=AQ54,IF(AD70=AD54,IF(AI70=AI54,IF(AN70=AN54,0,IF(AN70&lt;AN54,1,0)),IF(AI70&lt;AI54,1,0)),IF(AD70&lt;AD54,1,0)),0)+IF(AQ70=AQ55,IF(AD70=AD55,IF(AI70=AI55,IF(AN70=AN55,0,IF(AN70&lt;AN55,1,0)),IF(AI70&lt;AI55,1,0)),IF(AD70&lt;AD55,1,0)),0)+IF(AQ70=AQ56,IF(AD70=AD56,IF(AI70=AI56,IF(AN70=AN56,0,IF(AN70&lt;AN56,1,0)),IF(AI70&lt;AI56,1,0)),IF(AD70&lt;AD56,1,0)),0)+IF(AQ70=AQ57,IF(AD70=AD57,IF(AI70=AI57,IF(AN70=AN57,0,IF(AN70&lt;AN57,1,0)),IF(AI70&lt;AI57,1,0)),IF(AD70&lt;AD57,1,0)),0)+IF(AQ70=AQ58,IF(AD70=AD58,IF(AI70=AI58,IF(AN70=AN58,0,IF(AN70&lt;AN58,1,0)),IF(AI70&lt;AI58,1,0)),IF(AD70&lt;AD58,1,0)),0)+AU70+AV70</f>
        <v>#VALUE!</v>
      </c>
      <c r="AU70" s="1" t="e">
        <f>IF(AQ70=AQ59,IF(AD70=AD59,IF(AI70=AI59,IF(AN70=AN59,0,IF(AN70&lt;AN59,1,0)),IF(AI70&lt;AI59,1,0)),IF(AD70&lt;AD59,1,0)),0)+IF(AQ70=AQ60,IF(AD70=AD60,IF(AI70=AI60,IF(AN70=AN60,0,IF(AN70&lt;AN60,1,0)),IF(AI70&lt;AI60,1,0)),IF(AD70&lt;AD60,1,0)),0)+IF(AQ70=AQ61,IF(AD70=AD61,IF(AI70=AI61,IF(AN70=AN61,0,IF(AN70&lt;AN61,1,0)),IF(AI70&lt;AI61,1,0)),IF(AD70&lt;AD61,1,0)),0)+IF(AQ70=AQ62,IF(AD70=AD62,IF(AI70=AI62,IF(AN70=AN62,0,IF(AN70&lt;AN62,1,0)),IF(AI70&lt;AI62,1,0)),IF(AD70&lt;AD62,1,0)),0)+IF(AQ70=AQ63,IF(AD70=AD63,IF(AI70=AI63,IF(AN70=AN63,0,IF(AN70&lt;AN63,1,0)),IF(AI70&lt;AI63,1,0)),IF(AD70&lt;AD63,1,0)),0)+IF(AQ70=AQ64,IF(AD70=AD64,IF(AI70=AI64,IF(AN70=AN64,0,IF(AN70&lt;AN64,1,0)),IF(AI70&lt;AI64,1,0)),IF(AD70&lt;AD64,1,0)),0)+IF(AQ70=AQ65,IF(AD70=AD65,IF(AI70=AI65,IF(AN70=AN65,0,IF(AN70&lt;AN65,1,0)),IF(AI70&lt;AI65,1,0)),IF(AD70&lt;AD65,1,0)),0)</f>
        <v>#VALUE!</v>
      </c>
      <c r="AV70" s="1" t="e">
        <f>IF(AQ70=AQ66,IF(AD70=AD66,IF(AI70=AI66,IF(AN70=AN66,0,IF(AN70&lt;AN66,1,0)),IF(AI70&lt;AI66,1,0)),IF(AD70&lt;AD66,1,0)),0)+IF(AQ70=AQ67,IF(AD70=AD67,IF(AI70=AI67,IF(AN70=AN67,0,IF(AN70&lt;AN67,1,0)),IF(AI70&lt;AI67,1,0)),IF(AD70&lt;AD67,1,0)),0)+IF(AQ70=AQ68,IF(AD70=AD68,IF(AI70=AI68,IF(AN70=AN68,0,IF(AN70&lt;AN68,1,0)),IF(AI70&lt;AI68,1,0)),IF(AD70&lt;AD68,1,0)),0)+IF(AQ70=AQ69,IF(AD70=AD69,IF(AI70=AI69,IF(AN70=AN69,0,IF(AN70&lt;AN69,1,0)),IF(AI70&lt;AI69,1,0)),IF(AD70&lt;AD69,1,0)),0)+IF(AQ70=AQ70,IF(AD70=AD70,IF(AI70=AI70,IF(AN70=AN70,0,IF(AN70&lt;AN70,1,0)),IF(AI70&lt;AI70,1,0)),IF(AD70&lt;AD70,1,0)),0)+IF(AQ70=AQ71,IF(AD70=AD71,IF(AI70=AI71,IF(AN70=AN71,0,IF(AN70&lt;AN71,1,0)),IF(AI70&lt;AI71,1,0)),IF(AD70&lt;AD71,1,0)),0)</f>
        <v>#VALUE!</v>
      </c>
      <c r="AW70" s="1" t="e">
        <f>IF(AND(AS70=AS52,P70&gt;P52),1,0)+IF(AND(AS70=AS53,P70&gt;P53),1,0)+IF(AND(AS70=AS54,P70&gt;P54),1,0)+IF(AND(AS70=AS55,P70&gt;P55),1,0)+IF(AND(AS70=AS56,P70&gt;P56),1,0)+IF(AND(AS70=AS57,P70&gt;P57),1,0)+IF(AND(AS70=AS58,P70&gt;P58),1,0)+IF(AND(AS70=AS59,P70&gt;P59),1,0)+IF(AND(AS70=AS60,P70&gt;P60),1,0)+IF(AND(AS70=AS61,P70&gt;P61),1,0)+IF(AND(AS70=AS62,P70&gt;P62),1,0)+IF(AND(AS70=AS63,P70&gt;P63),1,0)+IF(AND(AS70=AS64,P70&gt;P64),1,0)+IF(AND(AS70=AS65,P70&gt;P65),1,0)+IF(AND(AS70=AS66,P70&gt;P66),1,0)+IF(AND(AS70=AS67,P70&gt;P67),1,0)+IF(AND(AS70=AS68,P70&gt;P68),1,0)+IF(AND(AS70=AS69,P70&gt;P69),1,0)+IF(AND(AS70=AS70,P70&gt;P70),1,0)+IF(AND(AS70=AS71,P70&gt;P71),1,0)+AS70</f>
        <v>#VALUE!</v>
      </c>
      <c r="AX70" s="1" t="e">
        <f t="shared" si="16"/>
        <v>#VALUE!</v>
      </c>
      <c r="AY70" s="1" t="e">
        <f>IF(OR(R70=1,T70=1),0,IF(RANK(AX70,AX10:AX71,0)=1,10,IF(RANK(AX70,AX10:AX71,0)=2,5,IF(RANK(AX70,AX10:AX71,0)=3,4,IF(RANK(AX70,AX10:AX71,0)=4,3,IF(RANK(AX70,AX10:AX71,0)=5,2,0))))))</f>
        <v>#VALUE!</v>
      </c>
      <c r="AZ70" s="100" t="e">
        <f>IF(AW52=19,AR52,0)+IF(AW53=19,AR53,0)+IF(AW54=19,AR54,0)+IF(AW55=19,AR55,0)+IF(AW56=19,AR56,0)+IF(AW57=19,AR57,0)+IF(AW58=19,AR58,0)+IF(AW59=19,AR59,0)+IF(AW60=19,AR60,0)+IF(AW61=19,AR61,0)+IF(AW62=19,AR62,0)+IF(AW63=19,AR63,0)+IF(AW64=19,AR64,0)+IF(AW65=19,AR65,0)+IF(AW66=19,AR66,0)+IF(AW67=19,AR67,0)+IF(AW68=19,AR68,0)+IF(AW69=19,AR69,0)+IF(AW70=19,AR70,0)+IF(AW71=19,AR71,0)</f>
        <v>#VALUE!</v>
      </c>
      <c r="BA70" s="98" t="e">
        <f>IF(AW52=19,AS52,0)+IF(AW53=19,AS53,0)+IF(AW54=19,AS54,0)+IF(AW55=19,AS55,0)+IF(AW56=19,AS56,0)+IF(AW57=19,AS57,0)+IF(AW58=19,AS58,0)+IF(AW59=19,AS59,0)+IF(AW60=19,AS60,0)+IF(AW61=19,AS61,0)+IF(AW62=19,AS62,0)+IF(AW63=19,AS63,0)+IF(AW64=19,AS64,0)+IF(AW65=19,AS65,0)+IF(AW66=19,AS66,0)+IF(AW67=19,AS67,0)+IF(AW68=19,AS68,0)+IF(AW69=19,AS69,0)+IF(AW70=19,AS70,0)+IF(AW71=19,AS71,0)</f>
        <v>#VALUE!</v>
      </c>
      <c r="BB70" s="98" t="e">
        <f>IF(AW52=19,O52,IF(AW53=19,O53,IF(AW54=19,O54,IF(AW55=19,O55,IF(AW56=19,O56,IF(AW57=19,O57,IF(AW58=19,O58,BC70)))))))</f>
        <v>#VALUE!</v>
      </c>
      <c r="BC70" s="98" t="e">
        <f>IF(AW59=19,O59,IF(AW60=19,O60,IF(AW61=19,O61,IF(AW62=19,O62,IF(AW63=19,O63,IF(AW64=19,O64,IF(AW65=19,O65,BD70)))))))</f>
        <v>#VALUE!</v>
      </c>
      <c r="BD70" s="98" t="e">
        <f>IF(AW66=19,O66,IF(AW67=19,O67,IF(AW68=19,O68,IF(AW69=19,O69,IF(AW70=19,O70,IF(AW71=19,O71,""))))))</f>
        <v>#VALUE!</v>
      </c>
      <c r="BE70" s="98" t="e">
        <f>IF(AW52=19,P52,0)+IF(AW53=19,P53,0)+IF(AW54=19,P54,0)+IF(AW55=19,P55,0)+IF(AW56=19,P56,0)+IF(AW57=19,P57,0)+IF(AW58=19,P58,0)+IF(AW59=19,P59,0)+IF(AW60=19,P60,0)+IF(AW61=19,P61,0)+IF(AW62=19,P62,0)+IF(AW63=19,P63,0)+IF(AW64=19,P64,0)+IF(AW65=19,P65,0)+IF(AW66=19,P66,0)+IF(AW67=19,P67,0)+IF(AW68=19,P68,0)+IF(AW69=19,P69,0)+IF(AW70=19,P70,0)+IF(AW71=19,P71,0)</f>
        <v>#VALUE!</v>
      </c>
      <c r="BF70" s="98" t="e">
        <f>IF(AW52=19,R52,0)+IF(AW53=19,R53,0)+IF(AW54=19,R54,0)+IF(AW55=19,R55,0)+IF(AW56=19,R56,0)+IF(AW57=19,R57,0)+IF(AW58=19,R58,0)+IF(AW59=19,R59,0)+IF(AW60=19,R60,0)+IF(AW61=19,R61,0)+IF(AW62=19,R62,0)+IF(AW63=19,R63,0)+IF(AW64=19,R64,0)+IF(AW65=19,R65,0)+IF(AW66=19,R66,0)+IF(AW67=19,R67,0)+IF(AW68=19,R68,0)+IF(AW69=19,R69,0)+IF(AW70=19,R70,0)+IF(AW71=19,R71,0)</f>
        <v>#VALUE!</v>
      </c>
      <c r="BG70" s="98" t="e">
        <f>IF(AW52=19,T52,0)+IF(AW53=19,T53,0)+IF(AW54=19,T54,0)+IF(AW55=19,T55,0)+IF(AW56=19,T56,0)+IF(AW57=19,T57,0)+IF(AW58=19,T58,0)+IF(AW59=19,T59,0)+IF(AW60=19,T60,0)+IF(AW61=19,T61,0)+IF(AW62=19,T62,0)+IF(AW63=19,T63,0)+IF(AW64=19,T64,0)+IF(AW65=19,T65,0)+IF(AW66=19,T66,0)+IF(AW67=19,T67,0)+IF(AW68=19,T68,0)+IF(AW69=19,T69,0)+IF(AW70=19,T70,0)+IF(AW71=19,T71,0)</f>
        <v>#VALUE!</v>
      </c>
      <c r="BH70" s="98" t="e">
        <f>IF(AW52=19,W52,0)+IF(AW53=19,W53,0)+IF(AW54=19,W54,0)+IF(AW55=19,W55,0)+IF(AW56=19,W56,0)+IF(AW57=19,W57,0)+IF(AW58=19,W58,0)+IF(AW59=19,W59,0)+IF(AW60=19,W60,0)+IF(AW61=19,W61,0)+IF(AW62=19,W62,0)+IF(AW63=19,W63,0)+IF(AW64=19,W64,0)+IF(AW65=19,W65,0)+IF(AW66=19,W66,0)+IF(AW67=19,W67,0)+IF(AW68=19,W68,0)+IF(AW69=19,W69,0)+IF(AW70=19,W70,0)+IF(AW71=19,W71,0)</f>
        <v>#VALUE!</v>
      </c>
      <c r="BI70" s="98" t="e">
        <f>IF(AW52=19,Z52,0)+IF(AW53=19,Z53,0)+IF(AW54=19,Z54,0)+IF(AW55=19,Z55,0)+IF(AW56=19,Z56,0)+IF(AW57=19,Z57,0)+IF(AW58=19,Z58,0)+IF(AW59=19,Z59,0)+IF(AW60=19,Z60,0)+IF(AW61=19,Z61,0)+IF(AW62=19,Z62,0)+IF(AW63=19,Z63,0)+IF(AW64=19,Z64,0)+IF(AW65=19,Z65,0)+IF(AW66=19,Z66,0)+IF(AW67=19,Z67,0)+IF(AW68=19,Z68,0)+IF(AW69=19,Z69,0)+IF(AW70=19,Z70,0)+IF(AW71=19,Z71,0)</f>
        <v>#VALUE!</v>
      </c>
      <c r="BJ70" s="98" t="e">
        <f>IF(AW52=19,AD52,0)+IF(AW53=19,AD53,0)+IF(AW54=19,AD54,0)+IF(AW55=19,AD55,0)+IF(AW56=19,AD56,0)+IF(AW57=19,AD57,0)+IF(AW58=19,AD58,0)+IF(AW59=19,AD59,0)+IF(AW60=19,AD60,0)+IF(AW61=19,AD61,0)+IF(AW62=19,AD62,0)+IF(AW63=19,AD63,0)+IF(AW64=19,AD64,0)+IF(AW65=19,AD65,0)+IF(AW66=19,AD66,0)+IF(AW67=19,AD67,0)+IF(AW68=19,AD68,0)+IF(AW69=19,AD69,0)+IF(AW70=19,AD70,0)+IF(AW71=19,AD71,0)</f>
        <v>#VALUE!</v>
      </c>
      <c r="BK70" s="98" t="e">
        <f>IF(AW52=19,AI52,0)+IF(AW53=19,AI53,0)+IF(AW54=19,AI54,0)+IF(AW55=19,AI55,0)+IF(AW56=19,AI56,0)+IF(AW57=19,AI57,0)+IF(AW58=19,AI58,0)+IF(AW59=19,AI59,0)+IF(AW60=19,AI60,0)+IF(AW61=19,AI61,0)+IF(AW62=19,AI62,0)+IF(AW63=19,AI63,0)+IF(AW64=19,AI64,0)+IF(AW65=19,AI65,0)+IF(AW66=19,AI66,0)+IF(AW67=19,AI67,0)+IF(AW68=19,AI68,0)+IF(AW69=19,AI69,0)+IF(AW70=19,AI70,0)+IF(AW71=19,AI71,0)</f>
        <v>#VALUE!</v>
      </c>
      <c r="BL70" s="99" t="e">
        <f>IF(AW52=19,AN52,0)+IF(AW53=19,AN53,0)+IF(AW54=19,AN54,0)+IF(AW55=19,AN55,0)+IF(AW56=19,AN56,0)+IF(AW57=19,AN57,0)+IF(AW58=19,AN58,0)+IF(AW59=19,AN59,0)+IF(AW60=19,AN60,0)+IF(AW61=19,AN61,0)+IF(AW62=19,AN62,0)+IF(AW63=19,AN63,0)+IF(AW64=19,AN64,0)+IF(AW65=19,AN65,0)+IF(AW66=19,AN66,0)+IF(AW67=19,AN67,0)+IF(AW68=19,AN68,0)+IF(AW69=19,AN69,0)+IF(AW70=19,AN70,0)+IF(AW71=19,AN71,0)</f>
        <v>#VALUE!</v>
      </c>
      <c r="BM70" s="98"/>
      <c r="BN70" s="98"/>
    </row>
    <row r="71" spans="1:127">
      <c r="A71" s="97" t="str">
        <f>[2]DB!A71</f>
        <v>ÅZÆTZØW</v>
      </c>
      <c r="B71" s="1">
        <f>[2]DB!B71</f>
        <v>60</v>
      </c>
      <c r="C71" s="1">
        <f>[2]DB!D71</f>
        <v>0</v>
      </c>
      <c r="D71" s="1">
        <f>IF(OR(Rækker!BG52="Disket",I71&gt;5,C71=1),1,0)</f>
        <v>0</v>
      </c>
      <c r="E71" s="1">
        <f>[2]DB!F71</f>
        <v>0</v>
      </c>
      <c r="F71" s="1">
        <f>IF(OR(Rækker!BG52="Udmeldt",E71=1),1,0)</f>
        <v>0</v>
      </c>
      <c r="G71" s="1">
        <f>[2]DB!I71</f>
        <v>0</v>
      </c>
      <c r="H71" s="1">
        <f>IF(Rækker!BG52="MR",1,0)</f>
        <v>0</v>
      </c>
      <c r="I71" s="1">
        <f t="shared" si="10"/>
        <v>0</v>
      </c>
      <c r="J71" s="1">
        <f>[2]DB!L71</f>
        <v>0</v>
      </c>
      <c r="K71" s="1">
        <f>IF(Rækker!BG52="Res",1,0)</f>
        <v>0</v>
      </c>
      <c r="L71" s="1">
        <f t="shared" si="11"/>
        <v>0</v>
      </c>
      <c r="M71" s="1">
        <f t="shared" si="31"/>
        <v>0</v>
      </c>
      <c r="N71" s="100">
        <f>[2]DB!AZ71</f>
        <v>16</v>
      </c>
      <c r="O71" s="98" t="str">
        <f>[2]DB!BB71</f>
        <v>2toNone</v>
      </c>
      <c r="P71" s="1">
        <f>IF(O71=A52,B52,0)+IF(O71=A53,B53,0)+IF(O71=A54,B54,0)+IF(O71=A55,B55,0)+IF(O71=A56,B56,0)+IF(O71=A57,B57,0)+IF(O71=A58,B58,0)+IF(O71=A59,B59,0)+IF(O71=A60,B60,0)+IF(O71=A61,B61,0)+IF(O71=A62,B62,0)+IF(O71=A63,B63,0)+IF(O71=A64,B64,0)+IF(O71=A65,B65,0)+IF(O71=A66,B66,0)+IF(O71=A67,B67,0)+IF(O71=A68,B68,0)+IF(O71=A69,B69,0)+IF(O71=A70,B70,0)+IF(O71=A71,B71,0)</f>
        <v>1</v>
      </c>
      <c r="Q71" s="1">
        <f>[2]DB!BF71</f>
        <v>0</v>
      </c>
      <c r="R71" s="1">
        <f>IF(O71=A52,D52,0)+IF(O71=A53,D53,0)+IF(O71=A54,D54,0)+IF(O71=A55,D55,0)+IF(O71=A56,D56,0)+IF(O71=A57,D57,0)+IF(O71=A58,D58,0)+IF(O71=A59,D59,0)+IF(O71=A60,D60,0)+IF(O71=A61,D61,0)+IF(O71=A62,D62,0)+IF(O71=A63,D63,0)+IF(O71=A64,D64,0)+IF(O71=A65,D65,0)+IF(O71=A66,D66,0)+IF(O71=A67,D67,0)+IF(O71=A68,D68,0)+IF(O71=A69,D69,0)+IF(O71=A70,D70,0)+IF(O71=A71,D71,0)</f>
        <v>0</v>
      </c>
      <c r="S71" s="1">
        <f>[2]DB!BG71</f>
        <v>0</v>
      </c>
      <c r="T71" s="1">
        <f>IF(O71=A52,F52,0)+IF(O71=A53,F53,0)+IF(O71=A54,F54,0)+IF(O71=A55,F55,0)+IF(O71=A56,F56,0)+IF(O71=A57,F57,0)+IF(O71=A58,F58,0)+IF(O71=A59,F59,0)+IF(O71=A60,F60,0)+IF(O71=A61,F61,0)+IF(O71=A62,F62,0)+IF(O71=A63,F63,0)+IF(O71=A64,F64,0)+IF(O71=A65,F65,0)+IF(O71=A66,F66,0)+IF(O71=A67,F67,0)+IF(O71=A68,F68,0)+IF(O71=A69,F69,0)+IF(O71=A70,F70,0)+IF(O71=A71,F71,0)</f>
        <v>0</v>
      </c>
      <c r="U71" s="1">
        <f>IF(O71=A52,G52,0)+IF(O71=A53,G53,0)+IF(O71=A54,G54,0)+IF(O71=A55,G55,0)+IF(O71=A56,G56,0)+IF(O71=A57,G57,0)+IF(O71=A58,G58,0)+IF(O71=A59,G59,0)+IF(O71=A60,G60,0)+IF(O71=A61,G61,0)+IF(O71=A62,G62,0)+IF(O71=A63,G63,0)+IF(O71=A64,G64,0)+IF(O71=A65,G65,0)+IF(O71=A66,G66,0)+IF(O71=A67,G67,0)+IF(O71=A68,G68,0)+IF(O71=A69,G69,0)+IF(O71=A70,G70,0)+IF(O71=A71,G71,0)</f>
        <v>0</v>
      </c>
      <c r="V71" s="1">
        <f>IF(O71=A52,H52,0)+IF(O71=A53,H53,0)+IF(O71=A54,H54,0)+IF(O71=A55,H55,0)+IF(O71=A56,H56,0)+IF(O71=A57,H57,0)+IF(O71=A58,H58,0)+IF(O71=A59,H59,0)+IF(O71=A60,H60,0)+IF(O71=A61,H61,0)+IF(O71=A62,H62,0)+IF(O71=A63,H63,0)+IF(O71=A64,H64,0)+IF(O71=A65,H65,0)+IF(O71=A66,H66,0)+IF(O71=A67,H67,0)+IF(O71=A68,H68,0)+IF(O71=A69,H69,0)+IF(O71=A70,H70,0)+IF(O71=A71,H71,0)</f>
        <v>0</v>
      </c>
      <c r="W71" s="1">
        <f t="shared" si="12"/>
        <v>0</v>
      </c>
      <c r="X71" s="1">
        <f>IF(O71=A52,J52,0)+IF(O71=A53,J53,0)+IF(O71=A54,J54,0)+IF(O71=A55,J55,0)+IF(O71=A56,J56,0)+IF(O71=A57,J57,0)+IF(O71=A58,J58,0)+IF(O71=A59,J59,0)+IF(O71=A60,J60,0)+IF(O71=A61,J61,0)+IF(O71=A62,J62,0)+IF(O71=A63,J63,0)+IF(O71=A64,J64,0)+IF(O71=A65,J65,0)+IF(O71=A66,J66,0)+IF(O71=A67,J67,0)+IF(O71=A68,J68,0)+IF(O71=A69,J69,0)+IF(O71=A70,J70,0)+IF(O71=A71,J71,0)</f>
        <v>0</v>
      </c>
      <c r="Y71" s="1">
        <f>IF(O71=A52,K52,0)+IF(O71=A53,K53,0)+IF(O71=A54,K54,0)+IF(O71=A55,K55,0)+IF(O71=A56,K56,0)+IF(O71=A57,K57,0)+IF(O71=A58,K58,0)+IF(O71=A59,K59,0)+IF(O71=A60,K60,0)+IF(O71=A61,K61,0)+IF(O71=A62,K62,0)+IF(O71=A63,K63,0)+IF(O71=A64,K64,0)+IF(O71=A65,K65,0)+IF(O71=A66,K66,0)+IF(O71=A67,K67,0)+IF(O71=A68,K68,0)+IF(O71=A69,K69,0)+IF(O71=A70,K70,0)+IF(O71=A71,K71,0)</f>
        <v>0</v>
      </c>
      <c r="Z71" s="1">
        <f t="shared" si="13"/>
        <v>0</v>
      </c>
      <c r="AA71" s="1">
        <f>[2]DB!BJ71</f>
        <v>63</v>
      </c>
      <c r="AB71" s="1">
        <f>RANK(AA71,AA52:AA71,0)</f>
        <v>18</v>
      </c>
      <c r="AC71" s="1" t="str">
        <f>'3. Division'!AR23</f>
        <v/>
      </c>
      <c r="AD71" s="1" t="e">
        <f t="shared" si="32"/>
        <v>#VALUE!</v>
      </c>
      <c r="AE71" s="1" t="e">
        <f>RANK(AD71,AD52:AD71,0)</f>
        <v>#VALUE!</v>
      </c>
      <c r="AF71" s="1">
        <f>[2]DB!BK71</f>
        <v>24</v>
      </c>
      <c r="AG71" s="1">
        <f>RANK(AF71,AF52:AF71,0)</f>
        <v>16</v>
      </c>
      <c r="AH71" s="1" t="str">
        <f>'3. Division'!AR29</f>
        <v/>
      </c>
      <c r="AI71" s="1" t="e">
        <f t="shared" si="33"/>
        <v>#VALUE!</v>
      </c>
      <c r="AJ71" s="1" t="e">
        <f>RANK(AI71,AI52:AI71,0)</f>
        <v>#VALUE!</v>
      </c>
      <c r="AK71" s="1">
        <f>[2]DB!BL71</f>
        <v>86</v>
      </c>
      <c r="AL71" s="1">
        <f>RANK(AK71,AK52:AK71,0)</f>
        <v>19</v>
      </c>
      <c r="AM71" s="1" t="str">
        <f>'3. Division'!AR35</f>
        <v/>
      </c>
      <c r="AN71" s="1" t="e">
        <f t="shared" si="34"/>
        <v>#VALUE!</v>
      </c>
      <c r="AO71" s="1" t="e">
        <f>RANK(AN71,AN52:AN71,0)</f>
        <v>#VALUE!</v>
      </c>
      <c r="AP71" s="1">
        <f t="shared" si="35"/>
        <v>53</v>
      </c>
      <c r="AQ71" s="1" t="e">
        <f t="shared" si="36"/>
        <v>#VALUE!</v>
      </c>
      <c r="AR71" s="1">
        <f>[2]DB!BA71</f>
        <v>20</v>
      </c>
      <c r="AS71" s="1" t="e">
        <f>RANK(AQ71,AQ52:AQ71,1)+AT71</f>
        <v>#VALUE!</v>
      </c>
      <c r="AT71" s="1" t="e">
        <f>IF(AQ71=AQ52,IF(AD71=AD52,IF(AI71=AI52,IF(AN71=AN52,0,IF(AN71&lt;AN52,1,0)),IF(AI71&lt;AI52,1,0)),IF(AD71&lt;AD52,1,0)),0)+IF(AQ71=AQ53,IF(AD71=AD53,IF(AI71=AI53,IF(AN71=AN53,0,IF(AN71&lt;AN53,1,0)),IF(AI71&lt;AI53,1,0)),IF(AD71&lt;AD53,1,0)),0)+IF(AQ71=AQ54,IF(AD71=AD54,IF(AI71=AI54,IF(AN71=AN54,0,IF(AN71&lt;AN54,1,0)),IF(AI71&lt;AI54,1,0)),IF(AD71&lt;AD54,1,0)),0)+IF(AQ71=AQ55,IF(AD71=AD55,IF(AI71=AI55,IF(AN71=AN55,0,IF(AN71&lt;AN55,1,0)),IF(AI71&lt;AI55,1,0)),IF(AD71&lt;AD55,1,0)),0)+IF(AQ71=AQ56,IF(AD71=AD56,IF(AI71=AI56,IF(AN71=AN56,0,IF(AN71&lt;AN56,1,0)),IF(AI71&lt;AI56,1,0)),IF(AD71&lt;AD56,1,0)),0)+IF(AQ71=AQ57,IF(AD71=AD57,IF(AI71=AI57,IF(AN71=AN57,0,IF(AN71&lt;AN57,1,0)),IF(AI71&lt;AI57,1,0)),IF(AD71&lt;AD57,1,0)),0)+IF(AQ71=AQ58,IF(AD71=AD58,IF(AI71=AI58,IF(AN71=AN58,0,IF(AN71&lt;AN58,1,0)),IF(AI71&lt;AI58,1,0)),IF(AD71&lt;AD58,1,0)),0)+AU71+AV71</f>
        <v>#VALUE!</v>
      </c>
      <c r="AU71" s="1" t="e">
        <f>IF(AQ71=AQ59,IF(AD71=AD59,IF(AI71=AI59,IF(AN71=AN59,0,IF(AN71&lt;AN59,1,0)),IF(AI71&lt;AI59,1,0)),IF(AD71&lt;AD59,1,0)),0)+IF(AQ71=AQ60,IF(AD71=AD60,IF(AI71=AI60,IF(AN71=AN60,0,IF(AN71&lt;AN60,1,0)),IF(AI71&lt;AI60,1,0)),IF(AD71&lt;AD60,1,0)),0)+IF(AQ71=AQ61,IF(AD71=AD61,IF(AI71=AI61,IF(AN71=AN61,0,IF(AN71&lt;AN61,1,0)),IF(AI71&lt;AI61,1,0)),IF(AD71&lt;AD61,1,0)),0)+IF(AQ71=AQ62,IF(AD71=AD62,IF(AI71=AI62,IF(AN71=AN62,0,IF(AN71&lt;AN62,1,0)),IF(AI71&lt;AI62,1,0)),IF(AD71&lt;AD62,1,0)),0)+IF(AQ71=AQ63,IF(AD71=AD63,IF(AI71=AI63,IF(AN71=AN63,0,IF(AN71&lt;AN63,1,0)),IF(AI71&lt;AI63,1,0)),IF(AD71&lt;AD63,1,0)),0)+IF(AQ71=AQ64,IF(AD71=AD64,IF(AI71=AI64,IF(AN71=AN64,0,IF(AN71&lt;AN64,1,0)),IF(AI71&lt;AI64,1,0)),IF(AD71&lt;AD64,1,0)),0)+IF(AQ71=AQ65,IF(AD71=AD65,IF(AI71=AI65,IF(AN71=AN65,0,IF(AN71&lt;AN65,1,0)),IF(AI71&lt;AI65,1,0)),IF(AD71&lt;AD65,1,0)),0)</f>
        <v>#VALUE!</v>
      </c>
      <c r="AV71" s="1" t="e">
        <f>IF(AQ71=AQ66,IF(AD71=AD66,IF(AI71=AI66,IF(AN71=AN66,0,IF(AN71&lt;AN66,1,0)),IF(AI71&lt;AI66,1,0)),IF(AD71&lt;AD66,1,0)),0)+IF(AQ71=AQ67,IF(AD71=AD67,IF(AI71=AI67,IF(AN71=AN67,0,IF(AN71&lt;AN67,1,0)),IF(AI71&lt;AI67,1,0)),IF(AD71&lt;AD67,1,0)),0)+IF(AQ71=AQ68,IF(AD71=AD68,IF(AI71=AI68,IF(AN71=AN68,0,IF(AN71&lt;AN68,1,0)),IF(AI71&lt;AI68,1,0)),IF(AD71&lt;AD68,1,0)),0)+IF(AQ71=AQ69,IF(AD71=AD69,IF(AI71=AI69,IF(AN71=AN69,0,IF(AN71&lt;AN69,1,0)),IF(AI71&lt;AI69,1,0)),IF(AD71&lt;AD69,1,0)),0)+IF(AQ71=AQ70,IF(AD71=AD70,IF(AI71=AI70,IF(AN71=AN70,0,IF(AN71&lt;AN70,1,0)),IF(AI71&lt;AI70,1,0)),IF(AD71&lt;AD70,1,0)),0)+IF(AQ71=AQ71,IF(AD71=AD71,IF(AI71=AI71,IF(AN71=AN71,0,IF(AN71&lt;AN71,1,0)),IF(AI71&lt;AI71,1,0)),IF(AD71&lt;AD71,1,0)),0)</f>
        <v>#VALUE!</v>
      </c>
      <c r="AW71" s="1" t="e">
        <f>IF(AND(AS71=AS52,P71&gt;P52),1,0)+IF(AND(AS71=AS53,P71&gt;P53),1,0)+IF(AND(AS71=AS54,P71&gt;P54),1,0)+IF(AND(AS71=AS55,P71&gt;P55),1,0)+IF(AND(AS71=AS56,P71&gt;P56),1,0)+IF(AND(AS71=AS57,P71&gt;P57),1,0)+IF(AND(AS71=AS58,P71&gt;P58),1,0)+IF(AND(AS71=AS59,P71&gt;P59),1,0)+IF(AND(AS71=AS60,P71&gt;P60),1,0)+IF(AND(AS71=AS61,P71&gt;P61),1,0)+IF(AND(AS71=AS62,P71&gt;P62),1,0)+IF(AND(AS71=AS63,P71&gt;P63),1,0)+IF(AND(AS71=AS64,P71&gt;P64),1,0)+IF(AND(AS71=AS65,P71&gt;P65),1,0)+IF(AND(AS71=AS66,P71&gt;P66),1,0)+IF(AND(AS71=AS67,P71&gt;P67),1,0)+IF(AND(AS71=AS68,P71&gt;P68),1,0)+IF(AND(AS71=AS69,P71&gt;P69),1,0)+IF(AND(AS71=AS70,P71&gt;P70),1,0)+IF(AND(AS71=AS71,P71&gt;P71),1,0)+AS71</f>
        <v>#VALUE!</v>
      </c>
      <c r="AX71" s="1" t="e">
        <f t="shared" si="16"/>
        <v>#VALUE!</v>
      </c>
      <c r="AY71" s="1" t="e">
        <f>IF(OR(R71=1,T71=1),0,IF(RANK(AX71,AX10:AX71,0)=1,10,IF(RANK(AX71,AX10:AX71,0)=2,5,IF(RANK(AX71,AX10:AX71,0)=3,4,IF(RANK(AX71,AX10:AX71,0)=4,3,IF(RANK(AX71,AX10:AX71,0)=5,2,0))))))</f>
        <v>#VALUE!</v>
      </c>
      <c r="AZ71" s="100" t="e">
        <f>IF(AW52=20,AR52,0)+IF(AW53=20,AR53,0)+IF(AW54=20,AR54,0)+IF(AW55=20,AR55,0)+IF(AW56=20,AR56,0)+IF(AW57=20,AR57,0)+IF(AW58=20,AR58,0)+IF(AW59=20,AR59,0)+IF(AW60=20,AR60,0)+IF(AW61=20,AR61,0)+IF(AW62=20,AR62,0)+IF(AW63=20,AR63,0)+IF(AW64=20,AR64,0)+IF(AW65=20,AR65,0)+IF(AW66=20,AR66,0)+IF(AW67=20,AR67,0)+IF(AW68=20,AR68,0)+IF(AW69=20,AR69,0)+IF(AW70=20,AR70,0)+IF(AW71=20,AR71,0)</f>
        <v>#VALUE!</v>
      </c>
      <c r="BA71" s="98" t="e">
        <f>IF(AW52=20,AS52,0)+IF(AW53=20,AS53,0)+IF(AW54=20,AS54,0)+IF(AW55=20,AS55,0)+IF(AW56=20,AS56,0)+IF(AW57=20,AS57,0)+IF(AW58=20,AS58,0)+IF(AW59=20,AS59,0)+IF(AW60=20,AS60,0)+IF(AW61=20,AS61,0)+IF(AW62=20,AS62,0)+IF(AW63=20,AS63,0)+IF(AW64=20,AS64,0)+IF(AW65=20,AS65,0)+IF(AW66=20,AS66,0)+IF(AW67=20,AS67,0)+IF(AW68=20,AS68,0)+IF(AW69=20,AS69,0)+IF(AW70=20,AS70,0)+IF(AW71=20,AS71,0)</f>
        <v>#VALUE!</v>
      </c>
      <c r="BB71" s="98" t="e">
        <f>IF(AW52=20,O52,IF(AW53=20,O53,IF(AW54=20,O54,IF(AW55=20,O55,IF(AW56=20,O56,IF(AW57=20,O57,IF(AW58=20,O58,BC71)))))))</f>
        <v>#VALUE!</v>
      </c>
      <c r="BC71" s="98" t="e">
        <f>IF(AW59=20,O59,IF(AW60=20,O60,IF(AW61=20,O61,IF(AW62=20,O62,IF(AW63=20,O63,IF(AW64=20,O64,IF(AW65=20,O65,BD71)))))))</f>
        <v>#VALUE!</v>
      </c>
      <c r="BD71" s="98" t="e">
        <f>IF(AW66=20,O66,IF(AW67=20,O67,IF(AW68=20,O68,IF(AW69=20,O69,IF(AW70=20,O70,IF(AW71=20,O71,""))))))</f>
        <v>#VALUE!</v>
      </c>
      <c r="BE71" s="98" t="e">
        <f>IF(AW52=20,P52,0)+IF(AW53=20,P53,0)+IF(AW54=20,P54,0)+IF(AW55=20,P55,0)+IF(AW56=20,P56,0)+IF(AW57=20,P57,0)+IF(AW58=20,P58,0)+IF(AW59=20,P59,0)+IF(AW60=20,P60,0)+IF(AW61=20,P61,0)+IF(AW62=20,P62,0)+IF(AW63=20,P63,0)+IF(AW64=20,P64,0)+IF(AW65=20,P65,0)+IF(AW66=20,P66,0)+IF(AW67=20,P67,0)+IF(AW68=20,P68,0)+IF(AW69=20,P69,0)+IF(AW70=20,P70,0)+IF(AW71=20,P71,0)</f>
        <v>#VALUE!</v>
      </c>
      <c r="BF71" s="98" t="e">
        <f>IF(AW52=20,R52,0)+IF(AW53=20,R53,0)+IF(AW54=20,R54,0)+IF(AW55=20,R55,0)+IF(AW56=20,R56,0)+IF(AW57=20,R57,0)+IF(AW58=20,R58,0)+IF(AW59=20,R59,0)+IF(AW60=20,R60,0)+IF(AW61=20,R61,0)+IF(AW62=20,R62,0)+IF(AW63=20,R63,0)+IF(AW64=20,R64,0)+IF(AW65=20,R65,0)+IF(AW66=20,R66,0)+IF(AW67=20,R67,0)+IF(AW68=20,R68,0)+IF(AW69=20,R69,0)+IF(AW70=20,R70,0)+IF(AW71=20,R71,0)</f>
        <v>#VALUE!</v>
      </c>
      <c r="BG71" s="98" t="e">
        <f>IF(AW52=20,T52,0)+IF(AW53=20,T53,0)+IF(AW54=20,T54,0)+IF(AW55=20,T55,0)+IF(AW56=20,T56,0)+IF(AW57=20,T57,0)+IF(AW58=20,T58,0)+IF(AW59=20,T59,0)+IF(AW60=20,T60,0)+IF(AW61=20,T61,0)+IF(AW62=20,T62,0)+IF(AW63=20,T63,0)+IF(AW64=20,T64,0)+IF(AW65=20,T65,0)+IF(AW66=20,T66,0)+IF(AW67=20,T67,0)+IF(AW68=20,T68,0)+IF(AW69=20,T69,0)+IF(AW70=20,T70,0)+IF(AW71=20,T71,0)</f>
        <v>#VALUE!</v>
      </c>
      <c r="BH71" s="98" t="e">
        <f>IF(AW52=20,W52,0)+IF(AW53=20,W53,0)+IF(AW54=20,W54,0)+IF(AW55=20,W55,0)+IF(AW56=20,W56,0)+IF(AW57=20,W57,0)+IF(AW58=20,W58,0)+IF(AW59=20,W59,0)+IF(AW60=20,W60,0)+IF(AW61=20,W61,0)+IF(AW62=20,W62,0)+IF(AW63=20,W63,0)+IF(AW64=20,W64,0)+IF(AW65=20,W65,0)+IF(AW66=20,W66,0)+IF(AW67=20,W67,0)+IF(AW68=20,W68,0)+IF(AW69=20,W69,0)+IF(AW70=20,W70,0)+IF(AW71=20,W71,0)</f>
        <v>#VALUE!</v>
      </c>
      <c r="BI71" s="98" t="e">
        <f>IF(AW52=20,Z52,0)+IF(AW53=20,Z53,0)+IF(AW54=20,Z54,0)+IF(AW55=20,Z55,0)+IF(AW56=20,Z56,0)+IF(AW57=20,Z57,0)+IF(AW58=20,Z58,0)+IF(AW59=20,Z59,0)+IF(AW60=20,Z60,0)+IF(AW61=20,Z61,0)+IF(AW62=20,Z62,0)+IF(AW63=20,Z63,0)+IF(AW64=20,Z64,0)+IF(AW65=20,Z65,0)+IF(AW66=20,Z66,0)+IF(AW67=20,Z67,0)+IF(AW68=20,Z68,0)+IF(AW69=20,Z69,0)+IF(AW70=20,Z70,0)+IF(AW71=20,Z71,0)</f>
        <v>#VALUE!</v>
      </c>
      <c r="BJ71" s="98" t="e">
        <f>IF(AW52=20,AD52,0)+IF(AW53=20,AD53,0)+IF(AW54=20,AD54,0)+IF(AW55=20,AD55,0)+IF(AW56=20,AD56,0)+IF(AW57=20,AD57,0)+IF(AW58=20,AD58,0)+IF(AW59=20,AD59,0)+IF(AW60=20,AD60,0)+IF(AW61=20,AD61,0)+IF(AW62=20,AD62,0)+IF(AW63=20,AD63,0)+IF(AW64=20,AD64,0)+IF(AW65=20,AD65,0)+IF(AW66=20,AD66,0)+IF(AW67=20,AD67,0)+IF(AW68=20,AD68,0)+IF(AW69=20,AD69,0)+IF(AW70=20,AD70,0)+IF(AW71=20,AD71,0)</f>
        <v>#VALUE!</v>
      </c>
      <c r="BK71" s="98" t="e">
        <f>IF(AW52=20,AI52,0)+IF(AW53=20,AI53,0)+IF(AW54=20,AI54,0)+IF(AW55=20,AI55,0)+IF(AW56=20,AI56,0)+IF(AW57=20,AI57,0)+IF(AW58=20,AI58,0)+IF(AW59=20,AI59,0)+IF(AW60=20,AI60,0)+IF(AW61=20,AI61,0)+IF(AW62=20,AI62,0)+IF(AW63=20,AI63,0)+IF(AW64=20,AI64,0)+IF(AW65=20,AI65,0)+IF(AW66=20,AI66,0)+IF(AW67=20,AI67,0)+IF(AW68=20,AI68,0)+IF(AW69=20,AI69,0)+IF(AW70=20,AI70,0)+IF(AW71=20,AI71,0)</f>
        <v>#VALUE!</v>
      </c>
      <c r="BL71" s="99" t="e">
        <f>IF(AW52=20,AN52,0)+IF(AW53=20,AN53,0)+IF(AW54=20,AN54,0)+IF(AW55=20,AN55,0)+IF(AW56=20,AN56,0)+IF(AW57=20,AN57,0)+IF(AW58=20,AN58,0)+IF(AW59=20,AN59,0)+IF(AW60=20,AN60,0)+IF(AW61=20,AN61,0)+IF(AW62=20,AN62,0)+IF(AW63=20,AN63,0)+IF(AW64=20,AN64,0)+IF(AW65=20,AN65,0)+IF(AW66=20,AN66,0)+IF(AW67=20,AN67,0)+IF(AW68=20,AN68,0)+IF(AW69=20,AN69,0)+IF(AW70=20,AN70,0)+IF(AW71=20,AN71,0)</f>
        <v>#VALUE!</v>
      </c>
      <c r="BM71" s="98"/>
      <c r="BN71" s="98"/>
      <c r="CD71" s="1" t="str">
        <f>IF(CD75=B3,IF(CD77&lt;&gt;"",CONCATENATE("Månedens Tippere i ",D3,":"),CONCATENATE("Månedens Tipper i ",D3,":")),"")</f>
        <v/>
      </c>
      <c r="CE71" s="1" t="str">
        <f>IF(CE75=B3,IF(CE77&lt;&gt;"",CONCATENATE("Månedens Tippere i ",D3,":"),CONCATENATE("Månedens Tipper i ",D3,":")),"")</f>
        <v/>
      </c>
      <c r="CF71" s="1" t="str">
        <f>IF(CF75=B3,IF(CF77&lt;&gt;"",CONCATENATE("Månedens Tippere i ",D3,":"),CONCATENATE("Månedens Tipper i ",D3,":")),"")</f>
        <v>Månedens Tipper i marts:</v>
      </c>
      <c r="CG71" s="1" t="str">
        <f>IF(CG75=B3,IF(CG77&lt;&gt;"",CONCATENATE("Månedens Tippere i ",D3,":"),CONCATENATE("Månedens Tipper i ",D3,":")),"")</f>
        <v/>
      </c>
      <c r="CH71" s="1" t="str">
        <f>IF(CH75=B3,IF(CH77&lt;&gt;"",CONCATENATE("Månedens Tippere i ",D3,":"),CONCATENATE("Månedens Tipper i ",D3,":")),"")</f>
        <v/>
      </c>
      <c r="CI71" s="1" t="str">
        <f>IF(CI75=B3,IF(CI77&lt;&gt;"",CONCATENATE("Månedens Tippere i ",D3,":"),CONCATENATE("Månedens Tipper i ",D3,":")),"")</f>
        <v/>
      </c>
      <c r="CJ71" s="1" t="str">
        <f>IF(CJ75=B3,IF(CJ77&lt;&gt;"",CONCATENATE("Månedens Tippere i ",D3,":"),CONCATENATE("Månedens Tipper i ",D3,":")),"")</f>
        <v/>
      </c>
      <c r="CK71" s="1" t="str">
        <f>IF(CK75=B3,IF(CK77&lt;&gt;"",CONCATENATE("Månedens Tippere i ",D3,":"),CONCATENATE("Månedens Tipper i ",D3,":")),"")</f>
        <v/>
      </c>
      <c r="CL71" s="1" t="str">
        <f>IF(CL75=B3,IF(CL77&lt;&gt;"",CONCATENATE("Månedens Tippere i ",D3,":"),CONCATENATE("Månedens Tipper i ",D3,":")),"")</f>
        <v/>
      </c>
      <c r="CM71" s="1" t="str">
        <f>IF(CM75=B3,IF(CM77&lt;&gt;"",CONCATENATE("Månedens Tippere i ",D3,":"),CONCATENATE("Månedens Tipper i ",D3,":")),"")</f>
        <v/>
      </c>
      <c r="CN71" s="1" t="str">
        <f>IF(CN75=B3,IF(CN77&lt;&gt;"",CONCATENATE("Månedens Tippere i ",D3,":"),CONCATENATE("Månedens Tipper i ",D3,":")),"")</f>
        <v/>
      </c>
      <c r="CO71" s="1" t="str">
        <f>IF(CO75=B3,IF(CO77&lt;&gt;"",CONCATENATE("Månedens Tippere i ",D3,":"),CONCATENATE("Månedens Tipper i ",D3,":")),"")</f>
        <v/>
      </c>
    </row>
    <row r="72" spans="1:127">
      <c r="BP72" s="98"/>
      <c r="BQ72" s="98"/>
      <c r="CD72" s="1" t="str">
        <f>IF(CD96=B3,IF(CD98&lt;&gt;"",CONCATENATE("Månedens Tippere i ",D3,":"),CONCATENATE("Månedens Tipper i ",D3,":")),"")</f>
        <v/>
      </c>
      <c r="CE72" s="1" t="str">
        <f>IF(CE96=B3,IF(CE98&lt;&gt;"",CONCATENATE("Månedens Tippere i ",D3,":"),CONCATENATE("Månedens Tipper i ",D3,":")),"")</f>
        <v/>
      </c>
      <c r="CF72" s="1" t="str">
        <f>IF(CF96=B3,IF(CF98&lt;&gt;"",CONCATENATE("Månedens Tippere i ",D3,":"),CONCATENATE("Månedens Tipper i ",D3,":")),"")</f>
        <v>Månedens Tipper i marts:</v>
      </c>
      <c r="CG72" s="1" t="str">
        <f>IF(CG96=B3,IF(CG98&lt;&gt;"",CONCATENATE("Månedens Tippere i ",D3,":"),CONCATENATE("Månedens Tipper i ",D3,":")),"")</f>
        <v/>
      </c>
      <c r="CH72" s="1" t="str">
        <f>IF(CH96=B3,IF(CH98&lt;&gt;"",CONCATENATE("Månedens Tippere i ",D3,":"),CONCATENATE("Månedens Tipper i ",D3,":")),"")</f>
        <v/>
      </c>
      <c r="CI72" s="1" t="str">
        <f>IF(CI96=B3,IF(CI98&lt;&gt;"",CONCATENATE("Månedens Tippere i ",D3,":"),CONCATENATE("Månedens Tipper i ",D3,":")),"")</f>
        <v/>
      </c>
      <c r="CJ72" s="1" t="str">
        <f>IF(CJ96=B3,IF(CJ98&lt;&gt;"",CONCATENATE("Månedens Tippere i ",D3,":"),CONCATENATE("Månedens Tipper i ",D3,":")),"")</f>
        <v/>
      </c>
      <c r="CK72" s="1" t="str">
        <f>IF(CK96=B3,IF(CK98&lt;&gt;"",CONCATENATE("Månedens Tippere i ",D3,":"),CONCATENATE("Månedens Tipper i ",D3,":")),"")</f>
        <v/>
      </c>
      <c r="CL72" s="1" t="str">
        <f>IF(CL96=B3,IF(CL98&lt;&gt;"",CONCATENATE("Månedens Tippere i ",D3,":"),CONCATENATE("Månedens Tipper i ",D3,":")),"")</f>
        <v/>
      </c>
      <c r="CM72" s="1" t="str">
        <f>IF(CM96=B3,IF(CM98&lt;&gt;"",CONCATENATE("Månedens Tippere i ",D3,":"),CONCATENATE("Månedens Tipper i ",D3,":")),"")</f>
        <v/>
      </c>
      <c r="CN72" s="1" t="str">
        <f>IF(CN96=B3,IF(CN98&lt;&gt;"",CONCATENATE("Månedens Tippere i ",D3,":"),CONCATENATE("Månedens Tipper i ",D3,":")),"")</f>
        <v/>
      </c>
      <c r="CO72" s="1" t="str">
        <f>IF(CO96=B3,IF(CO98&lt;&gt;"",CONCATENATE("Månedens Tippere i ",D3,":"),CONCATENATE("Månedens Tipper i ",D3,":")),"")</f>
        <v/>
      </c>
    </row>
    <row r="73" spans="1:127">
      <c r="L73" s="335" t="s">
        <v>16</v>
      </c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4"/>
      <c r="AO73" s="204"/>
      <c r="AP73" s="204"/>
      <c r="AQ73" s="204"/>
      <c r="AR73" s="204"/>
      <c r="AS73" s="204"/>
      <c r="AT73" s="204"/>
      <c r="AU73" s="204"/>
      <c r="AV73" s="204"/>
      <c r="AW73" s="204"/>
      <c r="AX73" s="204"/>
      <c r="AY73" s="334"/>
      <c r="AZ73" s="335" t="s">
        <v>17</v>
      </c>
      <c r="BA73" s="204"/>
      <c r="BB73" s="204"/>
      <c r="BC73" s="204"/>
      <c r="BD73" s="204"/>
      <c r="BE73" s="204"/>
      <c r="BF73" s="204"/>
      <c r="BG73" s="204"/>
      <c r="BH73" s="204"/>
      <c r="BI73" s="204"/>
      <c r="BJ73" s="204"/>
      <c r="BK73" s="204"/>
      <c r="BL73" s="334"/>
      <c r="BM73" s="100"/>
      <c r="BN73" s="98"/>
      <c r="BO73" s="98"/>
      <c r="BP73" s="98"/>
      <c r="BQ73" s="98"/>
      <c r="BR73" s="98"/>
      <c r="CD73" s="1" t="str">
        <f>IF(CD117=B3,IF(CD119&lt;&gt;"",CONCATENATE("Månedens Tippere i ",D3,":"),CONCATENATE("Månedens Tipper i ",D3,":")),"")</f>
        <v/>
      </c>
      <c r="CE73" s="1" t="str">
        <f>IF(CE117=B3,IF(CE119&lt;&gt;"",CONCATENATE("Månedens Tippere i ",D3,":"),CONCATENATE("Månedens Tipper i ",D3,":")),"")</f>
        <v/>
      </c>
      <c r="CF73" s="1" t="str">
        <f>IF(CF117=B3,IF(CF119&lt;&gt;"",CONCATENATE("Månedens Tippere i ",D3,":"),CONCATENATE("Månedens Tipper i ",D3,":")),"")</f>
        <v>Månedens Tipper i marts:</v>
      </c>
      <c r="CG73" s="1" t="str">
        <f>IF(CG117=B3,IF(CG119&lt;&gt;"",CONCATENATE("Månedens Tippere i ",D3,":"),CONCATENATE("Månedens Tipper i ",D3,":")),"")</f>
        <v/>
      </c>
      <c r="CH73" s="1" t="str">
        <f>IF(CH117=B3,IF(CH119&lt;&gt;"",CONCATENATE("Månedens Tippere i ",D3,":"),CONCATENATE("Månedens Tipper i ",D3,":")),"")</f>
        <v/>
      </c>
      <c r="CI73" s="1" t="str">
        <f>IF(CI117=B3,IF(CI119&lt;&gt;"",CONCATENATE("Månedens Tippere i ",D3,":"),CONCATENATE("Månedens Tipper i ",D3,":")),"")</f>
        <v/>
      </c>
      <c r="CJ73" s="1" t="str">
        <f>IF(CJ117=B3,IF(CJ119&lt;&gt;"",CONCATENATE("Månedens Tippere i ",D3,":"),CONCATENATE("Månedens Tipper i ",D3,":")),"")</f>
        <v/>
      </c>
      <c r="CK73" s="1" t="str">
        <f>IF(CK117=B3,IF(CK119&lt;&gt;"",CONCATENATE("Månedens Tippere i ",D3,":"),CONCATENATE("Månedens Tipper i ",D3,":")),"")</f>
        <v/>
      </c>
      <c r="CL73" s="1" t="str">
        <f>IF(CL117=B3,IF(CL119&lt;&gt;"",CONCATENATE("Månedens Tippere i ",D3,":"),CONCATENATE("Månedens Tipper i ",D3,":")),"")</f>
        <v/>
      </c>
      <c r="CM73" s="1" t="str">
        <f>IF(CM117=B3,IF(CM119&lt;&gt;"",CONCATENATE("Månedens Tippere i ",D3,":"),CONCATENATE("Månedens Tipper i ",D3,":")),"")</f>
        <v/>
      </c>
      <c r="CN73" s="1" t="str">
        <f>IF(CN117=B3,IF(CN119&lt;&gt;"",CONCATENATE("Månedens Tippere i ",D3,":"),CONCATENATE("Månedens Tipper i ",D3,":")),"")</f>
        <v/>
      </c>
      <c r="CO73" s="1" t="str">
        <f>IF(CO117=B3,IF(CO119&lt;&gt;"",CONCATENATE("Månedens Tippere i ",D3,":"),CONCATENATE("Månedens Tipper i ",D3,":")),"")</f>
        <v/>
      </c>
    </row>
    <row r="74" spans="1:127">
      <c r="L74" s="100" t="s">
        <v>48</v>
      </c>
      <c r="M74" s="98" t="s">
        <v>47</v>
      </c>
      <c r="N74" s="204" t="s">
        <v>72</v>
      </c>
      <c r="O74" s="204"/>
      <c r="P74" s="204" t="s">
        <v>65</v>
      </c>
      <c r="Q74" s="204"/>
      <c r="R74" s="204" t="s">
        <v>67</v>
      </c>
      <c r="S74" s="204"/>
      <c r="T74" s="204"/>
      <c r="U74" s="204" t="s">
        <v>31</v>
      </c>
      <c r="V74" s="204"/>
      <c r="W74" s="204"/>
      <c r="X74" s="204"/>
      <c r="Y74" s="204" t="s">
        <v>32</v>
      </c>
      <c r="Z74" s="204"/>
      <c r="AA74" s="204"/>
      <c r="AB74" s="204"/>
      <c r="AC74" s="204"/>
      <c r="AD74" s="204" t="s">
        <v>77</v>
      </c>
      <c r="AE74" s="204"/>
      <c r="AF74" s="204"/>
      <c r="AG74" s="204"/>
      <c r="AH74" s="204"/>
      <c r="AI74" s="204" t="s">
        <v>33</v>
      </c>
      <c r="AJ74" s="204"/>
      <c r="AK74" s="204"/>
      <c r="AL74" s="204"/>
      <c r="AM74" s="204"/>
      <c r="AN74" s="204" t="s">
        <v>26</v>
      </c>
      <c r="AO74" s="204"/>
      <c r="AP74" s="204" t="s">
        <v>27</v>
      </c>
      <c r="AQ74" s="204"/>
      <c r="AR74" s="204" t="s">
        <v>28</v>
      </c>
      <c r="AS74" s="204"/>
      <c r="AT74" s="204"/>
      <c r="AU74" s="98" t="s">
        <v>79</v>
      </c>
      <c r="AV74" s="204" t="s">
        <v>25</v>
      </c>
      <c r="AW74" s="204"/>
      <c r="AX74" s="204" t="s">
        <v>90</v>
      </c>
      <c r="AY74" s="334"/>
      <c r="AZ74" s="335" t="s">
        <v>48</v>
      </c>
      <c r="BA74" s="186"/>
      <c r="BB74" s="186"/>
      <c r="BC74" s="98" t="s">
        <v>47</v>
      </c>
      <c r="BD74" s="98" t="s">
        <v>72</v>
      </c>
      <c r="BE74" s="98" t="s">
        <v>65</v>
      </c>
      <c r="BF74" s="98" t="s">
        <v>67</v>
      </c>
      <c r="BG74" s="98" t="s">
        <v>31</v>
      </c>
      <c r="BH74" s="98" t="s">
        <v>32</v>
      </c>
      <c r="BI74" s="98" t="s">
        <v>77</v>
      </c>
      <c r="BJ74" s="98" t="s">
        <v>33</v>
      </c>
      <c r="BK74" s="1" t="s">
        <v>78</v>
      </c>
      <c r="BL74" s="99" t="s">
        <v>90</v>
      </c>
      <c r="BM74" s="100"/>
      <c r="BR74" s="335" t="s">
        <v>16</v>
      </c>
      <c r="BS74" s="204"/>
      <c r="BT74" s="204"/>
      <c r="BU74" s="204"/>
      <c r="BV74" s="204"/>
      <c r="BW74" s="204"/>
      <c r="BX74" s="204"/>
      <c r="BY74" s="204"/>
      <c r="BZ74" s="204"/>
      <c r="CA74" s="204"/>
      <c r="CB74" s="204"/>
      <c r="CC74" s="334"/>
      <c r="CD74" s="335" t="s">
        <v>17</v>
      </c>
      <c r="CE74" s="204"/>
      <c r="CF74" s="204"/>
      <c r="CG74" s="204"/>
      <c r="CH74" s="204"/>
      <c r="CI74" s="204"/>
      <c r="CJ74" s="204"/>
      <c r="CK74" s="204"/>
      <c r="CL74" s="204"/>
      <c r="CM74" s="204"/>
      <c r="CN74" s="204"/>
      <c r="CO74" s="334"/>
      <c r="CP74" s="100"/>
    </row>
    <row r="75" spans="1:127">
      <c r="L75" s="100"/>
      <c r="M75" s="98"/>
      <c r="N75" s="98" t="s">
        <v>16</v>
      </c>
      <c r="O75" s="98" t="s">
        <v>17</v>
      </c>
      <c r="P75" s="98" t="s">
        <v>16</v>
      </c>
      <c r="Q75" s="98" t="s">
        <v>17</v>
      </c>
      <c r="R75" s="98" t="s">
        <v>16</v>
      </c>
      <c r="S75" s="98" t="s">
        <v>68</v>
      </c>
      <c r="T75" s="98" t="s">
        <v>17</v>
      </c>
      <c r="U75" s="98" t="s">
        <v>16</v>
      </c>
      <c r="V75" s="98" t="s">
        <v>68</v>
      </c>
      <c r="W75" s="98" t="s">
        <v>28</v>
      </c>
      <c r="X75" s="98" t="s">
        <v>17</v>
      </c>
      <c r="Y75" s="98" t="s">
        <v>16</v>
      </c>
      <c r="Z75" s="98" t="s">
        <v>25</v>
      </c>
      <c r="AA75" s="98" t="s">
        <v>68</v>
      </c>
      <c r="AB75" s="98" t="s">
        <v>17</v>
      </c>
      <c r="AC75" s="98" t="s">
        <v>25</v>
      </c>
      <c r="AD75" s="98" t="s">
        <v>16</v>
      </c>
      <c r="AE75" s="98" t="s">
        <v>25</v>
      </c>
      <c r="AF75" s="98" t="s">
        <v>68</v>
      </c>
      <c r="AG75" s="98" t="s">
        <v>17</v>
      </c>
      <c r="AH75" s="98" t="s">
        <v>25</v>
      </c>
      <c r="AI75" s="98" t="s">
        <v>16</v>
      </c>
      <c r="AJ75" s="98" t="s">
        <v>25</v>
      </c>
      <c r="AK75" s="98" t="s">
        <v>68</v>
      </c>
      <c r="AL75" s="98" t="s">
        <v>17</v>
      </c>
      <c r="AM75" s="98" t="s">
        <v>25</v>
      </c>
      <c r="AN75" s="98" t="s">
        <v>16</v>
      </c>
      <c r="AO75" s="98" t="s">
        <v>17</v>
      </c>
      <c r="AP75" s="98" t="s">
        <v>16</v>
      </c>
      <c r="AQ75" s="98" t="s">
        <v>17</v>
      </c>
      <c r="AR75" s="98"/>
      <c r="AS75" s="98"/>
      <c r="AT75" s="98"/>
      <c r="AU75" s="98"/>
      <c r="AV75" s="98" t="s">
        <v>16</v>
      </c>
      <c r="AW75" s="98" t="s">
        <v>17</v>
      </c>
      <c r="AX75" s="98" t="s">
        <v>16</v>
      </c>
      <c r="AY75" s="99" t="s">
        <v>17</v>
      </c>
      <c r="AZ75" s="100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9"/>
      <c r="BM75" s="1" t="e">
        <f>IF(BL76=0,AW76,IF(BL77=0,AW77,IF(BL78=0,AW78,IF(BL79=0,AW79,IF(BL80=0,AW80,IF(BL81=0,AW81,IF(BL82=0,AW82,IF(BL83=0,AW83,BN75))))))))</f>
        <v>#VALUE!</v>
      </c>
      <c r="BN75" s="1" t="e">
        <f>IF(BL84=0,AW84,IF(BL85=0,AW85,IF(BL86=0,AW86,IF(BL87=0,AW87,IF(BL88=0,AW88,IF(BL89=0,AW89,IF(BL90=0,AW90,IF(BL91=0,AW91,BO75))))))))</f>
        <v>#VALUE!</v>
      </c>
      <c r="BO75" s="1" t="e">
        <f>IF(BL92=0,AW92,IF(BL93=0,AW93,IF(BL94=0,AW94,IF(BL95=0,AW95,0))))</f>
        <v>#VALUE!</v>
      </c>
      <c r="BR75" s="100" t="s">
        <v>2</v>
      </c>
      <c r="BS75" s="98" t="s">
        <v>3</v>
      </c>
      <c r="BT75" s="98" t="s">
        <v>4</v>
      </c>
      <c r="BU75" s="98" t="s">
        <v>5</v>
      </c>
      <c r="BV75" s="98" t="s">
        <v>6</v>
      </c>
      <c r="BW75" s="98" t="s">
        <v>7</v>
      </c>
      <c r="BX75" s="98" t="s">
        <v>8</v>
      </c>
      <c r="BY75" s="98" t="s">
        <v>9</v>
      </c>
      <c r="BZ75" s="98" t="s">
        <v>10</v>
      </c>
      <c r="CA75" s="98" t="s">
        <v>11</v>
      </c>
      <c r="CB75" s="98" t="s">
        <v>12</v>
      </c>
      <c r="CC75" s="99" t="s">
        <v>13</v>
      </c>
      <c r="CD75" s="100" t="s">
        <v>2</v>
      </c>
      <c r="CE75" s="98" t="s">
        <v>3</v>
      </c>
      <c r="CF75" s="98" t="s">
        <v>4</v>
      </c>
      <c r="CG75" s="98" t="s">
        <v>5</v>
      </c>
      <c r="CH75" s="98" t="s">
        <v>6</v>
      </c>
      <c r="CI75" s="98" t="s">
        <v>7</v>
      </c>
      <c r="CJ75" s="98" t="s">
        <v>8</v>
      </c>
      <c r="CK75" s="98" t="s">
        <v>9</v>
      </c>
      <c r="CL75" s="98" t="s">
        <v>10</v>
      </c>
      <c r="CM75" s="98" t="s">
        <v>11</v>
      </c>
      <c r="CN75" s="98" t="s">
        <v>12</v>
      </c>
      <c r="CO75" s="99" t="s">
        <v>13</v>
      </c>
      <c r="CP75" s="1" t="str">
        <f>'[2]MT + ÅT'!L6</f>
        <v/>
      </c>
      <c r="CQ75" s="1" t="str">
        <f>IF(D1=D2,IF(CO71&lt;&gt;"",CO71,IF(CN71&lt;&gt;"",CN71,IF(CM71&lt;&gt;"",CM71,IF(CL71&lt;&gt;"",CL71,IF(CK71&lt;&gt;"",CK71,IF(CJ71&lt;&gt;"",CJ71,IF(CI71&lt;&gt;"",CI71,CR75))))))),"")</f>
        <v/>
      </c>
      <c r="CR75" s="1" t="str">
        <f>IF(CH71&lt;&gt;"",CH71,IF(CG71&lt;&gt;"",CG71,IF(CF71&lt;&gt;"",CF71,IF(CE71&lt;&gt;"",CE71,CD71))))</f>
        <v>Månedens Tipper i marts:</v>
      </c>
    </row>
    <row r="76" spans="1:127">
      <c r="L76" s="100" t="str">
        <f>[2]DB!AZ76</f>
        <v>Lund</v>
      </c>
      <c r="M76" s="1">
        <f>IF(L76=A10,B10,0)+IF(L76=A11,B11,0)+IF(L76=A12,B12,0)+IF(L76=A13,B13,0)+IF(L76=A14,B14,0)+IF(L76=A15,B15,0)+IF(L76=A16,B16,0)+IF(L76=A17,B17,0)+IF(L76=A18,B18,0)+IF(L76=A19,B19,0)+IF(L76=A20,B20,0)+IF(L76=A21,B21,0)+IF(L76=A22,B22,0)+IF(L76=A23,B23,0)+IF(L76=A24,B24,0)+IF(L76=A25,B25,0)+IF(L76=A26,B26,0)+IF(L76=A27,B27,0)+IF(L76=A28,B28,0)+IF(L76=A29,B29,0)</f>
        <v>36</v>
      </c>
      <c r="N76" s="1">
        <f>[2]DB!BD76</f>
        <v>0</v>
      </c>
      <c r="O76" s="1">
        <f>IF(L76=A10,D10,0)+IF(L76=A11,D11,0)+IF(L76=A12,D12,0)+IF(L76=A13,D13,0)+IF(L76=A14,D14,0)+IF(L76=A15,D15,0)+IF(L76=A16,D16,0)+IF(L76=A17,D17,0)+IF(L76=A18,D18,0)+IF(L76=A19,D19,0)+IF(L76=A20,D20,0)+IF(L76=A21,D21,0)+IF(L76=A22,D22,0)+IF(L76=A23,D23,0)+IF(L76=A24,D24,0)+IF(L76=A25,D25,0)+IF(L76=A26,D26,0)+IF(L76=A27,D27,0)+IF(L76=A28,D28,0)+IF(L76=A29,D29,0)</f>
        <v>0</v>
      </c>
      <c r="P76" s="1">
        <f>[2]DB!BE76</f>
        <v>0</v>
      </c>
      <c r="Q76" s="1">
        <f>IF(L76=A10,F10,0)+IF(L76=A11,F11,0)+IF(L76=A12,F12,0)+IF(L76=A13,F13,0)+IF(L76=A14,F14,0)+IF(L76=A15,F15,0)+IF(L76=A16,F16,0)+IF(L76=A17,F17,0)+IF(L76=A18,F18,0)+IF(L76=A19,F19,0)+IF(L76=A20,F20,0)+IF(L76=A21,F21,0)+IF(L76=A22,F22,0)+IF(L76=A23,F23,0)+IF(L76=A24,F24,0)+IF(L76=A25,F25,0)+IF(L76=A26,F26,0)+IF(L76=A27,F27,0)+IF(L76=A28,F28,0)+IF(L76=A29,F29,0)</f>
        <v>0</v>
      </c>
      <c r="R76" s="1">
        <f>[2]DB!BF76</f>
        <v>0</v>
      </c>
      <c r="S76" s="1">
        <f>IF(L76=A10,H10,0)+IF(L76=A11,H11,0)+IF(L76=A12,H12,0)+IF(L76=A13,H13,0)+IF(L76=A14,H14,0)+IF(L76=A15,H15,0)+IF(L76=A16,H16,0)+IF(L76=A17,H17,0)+IF(L76=A18,H18,0)+IF(L76=A19,H19,0)+IF(L76=A20,H20,0)+IF(L76=A21,H21,0)+IF(L76=A22,H22,0)+IF(L76=A23,H23,0)+IF(L76=A24,H24,0)+IF(L76=A25,H25,0)+IF(L76=A26,H26,0)+IF(L76=A27,H27,0)+IF(L76=A28,H28,0)+IF(L76=A29,H29,0)</f>
        <v>0</v>
      </c>
      <c r="T76" s="1">
        <f>IF(B2&lt;&gt;B3,S76,S76+R76)</f>
        <v>0</v>
      </c>
      <c r="U76" s="1">
        <f>[2]DB!BG76</f>
        <v>0</v>
      </c>
      <c r="V76" s="1">
        <f>IF(L76=A10,K10,0)+IF(L76=A11,K11,0)+IF(L76=A12,K12,0)+IF(L76=A13,K13,0)+IF(L76=A14,K14,0)+IF(L76=A15,K15,0)+IF(L76=A16,K16,0)+IF(L76=A17,K17,0)+IF(L76=A18,K18,0)+IF(L76=A19,K19,0)+IF(L76=A20,K20,0)+IF(L76=A21,K21,0)+IF(L76=A22,K22,0)+IF(L76=A23,K23,0)+IF(L76=A24,K24,0)+IF(L76=A25,K25,0)+IF(L76=A26,K26,0)+IF(L76=A27,K27,0)+IF(L76=A28,K28,0)+IF(L76=A29,K29,0)+W76</f>
        <v>0</v>
      </c>
      <c r="W76" s="1">
        <v>0</v>
      </c>
      <c r="X76" s="1">
        <f>IF(B2&lt;&gt;B3,V76,V76+U76)</f>
        <v>0</v>
      </c>
      <c r="Y76" s="1">
        <f>[2]DB!BH76</f>
        <v>24</v>
      </c>
      <c r="Z76" s="1">
        <f>RANK(Y76,Y76:Y95,0)</f>
        <v>2</v>
      </c>
      <c r="AA76" s="1" t="e">
        <f>IF(L76='1. Division'!F6,'1. Division'!F23,0)+IF(L76='1. Division'!H6,'1. Division'!H23,0)+IF(L76='1. Division'!J6,'1. Division'!J23,0)+IF(L76='1. Division'!L6,'1. Division'!L23,0)+IF(L76='1. Division'!N6,'1. Division'!N23,0)+IF(L76='1. Division'!P6,'1. Division'!P23,0)+IF(L76='1. Division'!R6,'1. Division'!R23,0)+IF(L76='1. Division'!T6,'1. Division'!T23,0)+IF(L76='1. Division'!V6,'1. Division'!V23,0)+IF(L76='1. Division'!X6,'1. Division'!X23,0)+IF(L76='1. Division'!Z6,'1. Division'!Z23,0)+IF(L76='1. Division'!AB6,'1. Division'!AB23,0)+IF(L76='1. Division'!AD6,'1. Division'!AD23,0)+IF(L76='1. Division'!AF6,'1. Division'!AF23,0)+IF(L76='1. Division'!AH6,'1. Division'!AH23,0)+IF(L76='1. Division'!AJ6,'1. Division'!AJ23,0)+IF(L76='1. Division'!AL6,'1. Division'!AL23,0)+IF(L76='1. Division'!AN6,'1. Division'!AN23,0)+IF(L76='1. Division'!AP6,'1. Division'!AP23,0)+IF(L76='1. Division'!AR6,'1. Division'!AR23,0)</f>
        <v>#VALUE!</v>
      </c>
      <c r="AB76" s="1" t="e">
        <f>IF(OR(O76=1,Q76=1),0,IF(B2&lt;&gt;B3,AA76,Y76+AA76))</f>
        <v>#VALUE!</v>
      </c>
      <c r="AC76" s="1" t="e">
        <f>RANK(AB76,AB76:AB95,0)</f>
        <v>#VALUE!</v>
      </c>
      <c r="AD76" s="1">
        <f>[2]DB!BI76</f>
        <v>9</v>
      </c>
      <c r="AE76" s="1">
        <f>RANK(AD76,AD76:AD95,0)</f>
        <v>2</v>
      </c>
      <c r="AF76" s="1" t="e">
        <f>IF(L76='1. Division'!F6,'1. Division'!F29,0)+IF(L76='1. Division'!H6,'1. Division'!H29,0)+IF(L76='1. Division'!J6,'1. Division'!J29,0)+IF(L76='1. Division'!L6,'1. Division'!L29,0)+IF(L76='1. Division'!N6,'1. Division'!N29,0)+IF(L76='1. Division'!P6,'1. Division'!P29,0)+IF(L76='1. Division'!R6,'1. Division'!R29,0)+IF(L76='1. Division'!T6,'1. Division'!T29,0)+IF(L76='1. Division'!V6,'1. Division'!V29,0)+IF(L76='1. Division'!X6,'1. Division'!X29,0)+IF(L76='1. Division'!Z6,'1. Division'!Z29,0)+IF(L76='1. Division'!AB6,'1. Division'!AB29,0)+IF(L76='1. Division'!AD6,'1. Division'!AD29,0)+IF(L76='1. Division'!AF6,'1. Division'!AF29,0)+IF(L76='1. Division'!AH6,'1. Division'!AH29,0)+IF(L76='1. Division'!AJ6,'1. Division'!AJ29,0)+IF(L76='1. Division'!AL6,'1. Division'!AL29,0)+IF(L76='1. Division'!AN6,'1. Division'!AN29,0)+IF(L76='1. Division'!AP6,'1. Division'!AP29,0)+IF(L76='1. Division'!AR6,'1. Division'!AR29,0)</f>
        <v>#VALUE!</v>
      </c>
      <c r="AG76" s="1" t="e">
        <f>IF(OR(O76=1,Q76=1),0,IF(B2&lt;&gt;B3,AF76,AD76+AF76))</f>
        <v>#VALUE!</v>
      </c>
      <c r="AH76" s="1" t="e">
        <f>RANK(AG76,AG76:AG95,0)</f>
        <v>#VALUE!</v>
      </c>
      <c r="AI76" s="1">
        <f>[2]DB!BJ76</f>
        <v>32</v>
      </c>
      <c r="AJ76" s="1">
        <f>RANK(AI76,AI76:AI95,0)</f>
        <v>1</v>
      </c>
      <c r="AK76" s="1" t="e">
        <f>IF(L76='1. Division'!F6,'1. Division'!F35,0)+IF(L76='1. Division'!H6,'1. Division'!H35,0)+IF(L76='1. Division'!J6,'1. Division'!J35,0)+IF(L76='1. Division'!L6,'1. Division'!L35,0)+IF(L76='1. Division'!N6,'1. Division'!N35,0)+IF(L76='1. Division'!P6,'1. Division'!P35,0)+IF(L76='1. Division'!R6,'1. Division'!R35,0)+IF(L76='1. Division'!T6,'1. Division'!T35,0)+IF(L76='1. Division'!V6,'1. Division'!V35,0)+IF(L76='1. Division'!X6,'1. Division'!X35,0)+IF(L76='1. Division'!Z6,'1. Division'!Z35,0)+IF(L76='1. Division'!AB6,'1. Division'!AB35,0)+IF(L76='1. Division'!AD6,'1. Division'!AD35,0)+IF(L76='1. Division'!AF6,'1. Division'!AF35,0)+IF(L76='1. Division'!AH6,'1. Division'!AH35,0)+IF(L76='1. Division'!AJ6,'1. Division'!AJ35,0)+IF(L76='1. Division'!AL6,'1. Division'!AL35,0)+IF(L76='1. Division'!AN6,'1. Division'!AN35,0)+IF(L76='1. Division'!AP6,'1. Division'!AP35,0)+IF(L76='1. Division'!AR6,'1. Division'!AR35,0)</f>
        <v>#VALUE!</v>
      </c>
      <c r="AL76" s="1" t="e">
        <f>IF(OR(O76=1,Q76=1),0,IF(B2&lt;&gt;B3,AK76,AI76+AK76))</f>
        <v>#VALUE!</v>
      </c>
      <c r="AM76" s="1" t="e">
        <f>RANK(AL76,AL76:AL95,0)</f>
        <v>#VALUE!</v>
      </c>
      <c r="AN76" s="1">
        <f>Z76+AE76+AJ76</f>
        <v>5</v>
      </c>
      <c r="AO76" s="1" t="e">
        <f>AC76+AH76+AM76</f>
        <v>#VALUE!</v>
      </c>
      <c r="AP76" s="1">
        <f>[2]DB!AW76</f>
        <v>1</v>
      </c>
      <c r="AQ76" s="1" t="e">
        <f>RANK(AO76,AO76:AO95,1)+AR76</f>
        <v>#VALUE!</v>
      </c>
      <c r="AR76" s="1" t="e">
        <f>IF(AO76=AO76,IF(AB76=AB76,IF(AG76=AG76,IF(AL76=AL76,0,IF(AL76&lt;AL76,1,0)),IF(AG76&lt;AG76,1,0)),IF(AB76&lt;AB76,1,0)),0)+IF(AO76=AO77,IF(AB76=AB77,IF(AG76=AG77,IF(AL76=AL77,0,IF(AL76&lt;AL77,1,0)),IF(AG76&lt;AG77,1,0)),IF(AB76&lt;AB77,1,0)),0)+IF(AO76=AO78,IF(AB76=AB78,IF(AG76=AG78,IF(AL76=AL78,0,IF(AL76&lt;AL78,1,0)),IF(AG76&lt;AG78,1,0)),IF(AB76&lt;AB78,1,0)),0)+IF(AO76=AO79,IF(AB76=AB79,IF(AG76=AG79,IF(AL76=AL79,0,IF(AL76&lt;AL79,1,0)),IF(AG76&lt;AG79,1,0)),IF(AB76&lt;AB79,1,0)),0)+IF(AO76=AO80,IF(AB76=AB80,IF(AG76=AG80,IF(AL76=AL80,0,IF(AL76&lt;AL80,1,0)),IF(AG76&lt;AG80,1,0)),IF(AB76&lt;AB80,1,0)),0)+IF(AO76=AO81,IF(AB76=AB81,IF(AG76=AG81,IF(AL76=AL81,0,IF(AL76&lt;AL81,1,0)),IF(AG76&lt;AG81,1,0)),IF(AB76&lt;AB81,1,0)),0)+IF(AO76=AO82,IF(AB76=AB82,IF(AG76=AG82,IF(AL76=AL82,0,IF(AL76&lt;AL82,1,0)),IF(AG76&lt;AG82,1,0)),IF(AB76&lt;AB82,1,0)),0)+AS76+AT76</f>
        <v>#VALUE!</v>
      </c>
      <c r="AS76" s="1" t="e">
        <f>IF(AO76=AO83,IF(AB76=AB83,IF(AG76=AG83,IF(AL76=AL83,0,IF(AL76&lt;AL83,1,0)),IF(AG76&lt;AG83,1,0)),IF(AB76&lt;AB83,1,0)),0)+IF(AO76=AO84,IF(AB76=AB84,IF(AG76=AG84,IF(AL76=AL84,0,IF(AL76&lt;AL84,1,0)),IF(AG76&lt;AG84,1,0)),IF(AB76&lt;AB84,1,0)),0)+IF(AO76=AO85,IF(AB76=AB85,IF(AG76=AG85,IF(AL76=AL85,0,IF(AL76&lt;AL85,1,0)),IF(AG76&lt;AG85,1,0)),IF(AB76&lt;AB85,1,0)),0)+IF(AO76=AO86,IF(AB76=AB86,IF(AG76=AG86,IF(AL76=AL86,0,IF(AL76&lt;AL86,1,0)),IF(AG76&lt;AG86,1,0)),IF(AB76&lt;AB86,1,0)),0)+IF(AO76=AO87,IF(AB76=AB87,IF(AG76=AG87,IF(AL76=AL87,0,IF(AL76&lt;AL87,1,0)),IF(AG76&lt;AG87,1,0)),IF(AB76&lt;AB87,1,0)),0)+IF(AO76=AO88,IF(AB76=AB88,IF(AG76=AG88,IF(AL76=AL88,0,IF(AL76&lt;AL88,1,0)),IF(AG76&lt;AG88,1,0)),IF(AB76&lt;AB88,1,0)),0)+IF(AO76=AO89,IF(AB76=AB89,IF(AG76=AG89,IF(AL76=AL89,0,IF(AL76&lt;AL89,1,0)),IF(AG76&lt;AG89,1,0)),IF(AB76&lt;AB89,1,0)),0)</f>
        <v>#VALUE!</v>
      </c>
      <c r="AT76" s="1" t="e">
        <f>IF(AO76=AO90,IF(AB76=AB90,IF(AG76=AG90,IF(AL76=AL90,0,IF(AL76&lt;AL90,1,0)),IF(AG76&lt;AG90,1,0)),IF(AB76&lt;AB90,1,0)),0)+IF(AO76=AO91,IF(AB76=AB91,IF(AG76=AG91,IF(AL76=AL91,0,IF(AL76&lt;AL91,1,0)),IF(AG76&lt;AG91,1,0)),IF(AB76&lt;AB91,1,0)),0)+IF(AO76=AO92,IF(AB76=AB92,IF(AG76=AG92,IF(AL76=AL92,0,IF(AL76&lt;AL92,1,0)),IF(AG76&lt;AG92,1,0)),IF(AB76&lt;AB92,1,0)),0)+IF(AO76=AO93,IF(AB76=AB93,IF(AG76=AG93,IF(AL76=AL93,0,IF(AL76&lt;AL93,1,0)),IF(AG76&lt;AG93,1,0)),IF(AB76&lt;AB93,1,0)),0)+IF(AO76=AO94,IF(AB76=AB94,IF(AG76=AG94,IF(AL76=AL94,0,IF(AL76&lt;AL94,1,0)),IF(AG76&lt;AG94,1,0)),IF(AB76&lt;AB94,1,0)),0)+IF(AO76=AO95,IF(AB76=AB95,IF(AG76=AG95,IF(AL76=AL95,0,IF(AL76&lt;AL95,1,0)),IF(AG76&lt;AG95,1,0)),IF(AB76&lt;AB95,1,0)),0)</f>
        <v>#VALUE!</v>
      </c>
      <c r="AU76" s="1" t="e">
        <f>IF(AND(AQ76=AQ76,M76&gt;M76),1,0)+IF(AND(AQ76=AQ77,M76&gt;M77),1,0)+IF(AND(AQ76=AQ78,M76&gt;M78),1,0)+IF(AND(AQ76=AQ79,M76&gt;M79),1,0)+IF(AND(AQ76=AQ80,M76&gt;M80),1,0)+IF(AND(AQ76=AQ81,M76&gt;M81),1,0)+IF(AND(AQ76=AQ82,M76&gt;M82),1,0)+IF(AND(AQ76=AQ83,M76&gt;M83),1,0)+IF(AND(AQ76=AQ84,M76&gt;M84),1,0)+IF(AND(AQ76=AQ85,M76&gt;M85),1,0)+IF(AND(AQ76=AQ86,M76&gt;M86),1,0)+IF(AND(AQ76=AQ87,M76&gt;M87),1,0)+IF(AND(AQ76=AQ88,M76&gt;M88),1,0)+IF(AND(AQ76=AQ89,M76&gt;M89),1,0)+IF(AND(AQ76=AQ90,M76&gt;M90),1,0)+IF(AND(AQ76=AQ91,M76&gt;M91),1,0)+IF(AND(AQ76=AQ92,M76&gt;M92),1,0)+IF(AND(AQ76=AQ93,M76&gt;M93),1,0)+IF(AND(AQ76=AQ94,M76&gt;M94),1,0)+IF(AND(AQ76=AQ95,M76&gt;M95),1,0)+AQ76</f>
        <v>#VALUE!</v>
      </c>
      <c r="AV76" s="1" t="e">
        <f>IF(AU76=1,AP76,0)+IF(AU77=1,AP77,0)+IF(AU78=1,AP78,0)+IF(AU79=1,AP79,0)+IF(AU80=1,AP80,0)+IF(AU81=1,AP81,0)+IF(AU82=1,AP82,0)+IF(AU83=1,AP83,0)+IF(AU84=1,AP84,0)+IF(AU85=1,AP85,0)+IF(AU86=1,AP86,0)+IF(AU87=1,AP87,0)+IF(AU88=1,AP88,0)+IF(AU89=1,AP89,0)+IF(AU90=1,AP90,0)+IF(AU91=1,AP91,0)+IF(AU92=1,AP92,0)+IF(AU93=1,AP93,0)+IF(AU94=1,AP94,0)+IF(AU95=1,AP95,0)</f>
        <v>#VALUE!</v>
      </c>
      <c r="AW76" s="1" t="e">
        <f>IF(AU76=1,AQ76,0)+IF(AU77=1,AQ77,0)+IF(AU78=1,AQ78,0)+IF(AU79=1,AQ79,0)+IF(AU80=1,AQ80,0)+IF(AU81=1,AQ81,0)+IF(AU82=1,AQ82,0)+IF(AU83=1,AQ83,0)+IF(AU84=1,AQ84,0)+IF(AU85=1,AQ85,0)+IF(AU86=1,AQ86,0)+IF(AU87=1,AQ87,0)+IF(AU88=1,AQ88,0)+IF(AU89=1,AQ89,0)+IF(AU90=1,AQ90,0)+IF(AU91=1,AQ91,0)+IF(AU92=1,AQ92,0)+IF(AU93=1,AQ93,0)+IF(AU94=1,AQ94,0)+IF(AU95=1,AQ95,0)</f>
        <v>#VALUE!</v>
      </c>
      <c r="AX76" s="1">
        <f>[2]DB!BL76</f>
        <v>0</v>
      </c>
      <c r="AY76" s="1">
        <f>IF(OR(O76=1,Q76=1,(T76+X76)/D1&gt;0.5),1,0)</f>
        <v>0</v>
      </c>
      <c r="AZ76" s="100" t="e">
        <f>IF(AU76=1,L76,IF(AU77=1,L77,IF(AU78=1,L78,IF(AU79=1,L79,IF(AU80=1,L80,IF(AU81=1,L81,IF(AU82=1,L82,BA76)))))))</f>
        <v>#VALUE!</v>
      </c>
      <c r="BA76" s="98" t="e">
        <f>IF(AU83=1,L83,IF(AU84=1,L84,IF(AU85=1,L85,IF(AU86=1,L86,IF(AU87=1,L87,IF(AU88=1,L88,IF(AU89=1,L89,BB76)))))))</f>
        <v>#VALUE!</v>
      </c>
      <c r="BB76" s="98" t="e">
        <f>IF(AU90=1,L90,IF(AU91=1,L91,IF(AU92=1,L92,IF(AU93=1,L93,IF(AU94=1,L94,IF(AU95=1,L95,""))))))</f>
        <v>#VALUE!</v>
      </c>
      <c r="BC76" s="98" t="e">
        <f>IF(AU76=1,M76,0)+IF(AU77=1,M77,0)+IF(AU78=1,M78,0)+IF(AU79=1,M79,0)+IF(AU80=1,M80,0)+IF(AU81=1,M81,0)+IF(AU82=1,M82,0)+IF(AU83=1,M83,0)+IF(AU84=1,M84,0)+IF(AU85=1,M85,0)+IF(AU86=1,M86,0)+IF(AU87=1,M87,0)+IF(AU88=1,M88,0)+IF(AU89=1,M89,0)+IF(AU90=1,M90,0)+IF(AU91=1,M91,0)+IF(AU92=1,M92,0)+IF(AU93=1,M93,0)+IF(AU94=1,M94,0)+IF(AU95=1,M95,0)</f>
        <v>#VALUE!</v>
      </c>
      <c r="BD76" s="98" t="e">
        <f>IF(AU76=1,O76,0)+IF(AU77=1,O77,0)+IF(AU78=1,O78,0)+IF(AU79=1,O79,0)+IF(AU80=1,O80,0)+IF(AU81=1,O81,0)+IF(AU82=1,O82,0)+IF(AU83=1,O83,0)+IF(AU84=1,O84,0)+IF(AU85=1,O85,0)+IF(AU86=1,O86,0)+IF(AU87=1,O87,0)+IF(AU88=1,O88,0)+IF(AU89=1,O89,0)+IF(AU90=1,O90,0)+IF(AU91=1,O91,0)+IF(AU92=1,O92,0)+IF(AU93=1,O93,0)+IF(AU94=1,O94,0)+IF(AU95=1,O95,0)</f>
        <v>#VALUE!</v>
      </c>
      <c r="BE76" s="98" t="e">
        <f>IF(AU76=1,Q76,0)+IF(AU77=1,Q77,0)+IF(AU78=1,Q78,0)+IF(AU79=1,Q79,0)+IF(AU80=1,Q80,0)+IF(AU81=1,Q81,0)+IF(AU82=1,Q82,0)+IF(AU83=1,Q83,0)+IF(AU84=1,Q84,0)+IF(AU85=1,Q85,0)+IF(AU86=1,Q86,0)+IF(AU87=1,Q87,0)+IF(AU88=1,Q88,0)+IF(AU89=1,Q89,0)+IF(AU90=1,Q90,0)+IF(AU91=1,Q91,0)+IF(AU92=1,Q92,0)+IF(AU93=1,Q93,0)+IF(AU94=1,Q94,0)+IF(AU95=1,Q95,0)</f>
        <v>#VALUE!</v>
      </c>
      <c r="BF76" s="98" t="e">
        <f>IF(AU76=1,T76,0)+IF(AU77=1,T77,0)+IF(AU78=1,T78,0)+IF(AU79=1,T79,0)+IF(AU80=1,T80,0)+IF(AU81=1,T81,0)+IF(AU82=1,T82,0)+IF(AU83=1,T83,0)+IF(AU84=1,T84,0)+IF(AU85=1,T85,0)+IF(AU86=1,T86,0)+IF(AU87=1,T87,0)+IF(AU88=1,T88,0)+IF(AU89=1,T89,0)+IF(AU90=1,T90,0)+IF(AU91=1,T91,0)+IF(AU92=1,T92,0)+IF(AU93=1,T93,0)+IF(AU94=1,T94,0)+IF(AU95=1,T95,0)</f>
        <v>#VALUE!</v>
      </c>
      <c r="BG76" s="98" t="e">
        <f>IF(AU76=1,X76,0)+IF(AU77=1,X77,0)+IF(AU78=1,X78,0)+IF(AU79=1,X79,0)+IF(AU80=1,X80,0)+IF(AU81=1,X81,0)+IF(AU82=1,X82,0)+IF(AU83=1,X83,0)+IF(AU84=1,X84,0)+IF(AU85=1,X85,0)+IF(AU86=1,X86,0)+IF(AU87=1,X87,0)+IF(AU88=1,X88,0)+IF(AU89=1,X89,0)+IF(AU90=1,X90,0)+IF(AU91=1,X91,0)+IF(AU92=1,X92,0)+IF(AU93=1,X93,0)+IF(AU94=1,X94,0)+IF(AU95=1,X95,0)</f>
        <v>#VALUE!</v>
      </c>
      <c r="BH76" s="98" t="e">
        <f>IF(AU76=1,AB76,0)+IF(AU77=1,AB77,0)+IF(AU78=1,AB78,0)+IF(AU79=1,AB79,0)+IF(AU80=1,AB80,0)+IF(AU81=1,AB81,0)+IF(AU82=1,AB82,0)+IF(AU83=1,AB83,0)+IF(AU84=1,AB84,0)+IF(AU85=1,AB85,0)+IF(AU86=1,AB86,0)+IF(AU87=1,AB87,0)+IF(AU88=1,AB88,0)+IF(AU89=1,AB89,0)+IF(AU90=1,AB90,0)+IF(AU91=1,AB91,0)+IF(AU92=1,AB92,0)+IF(AU93=1,AB93,0)+IF(AU94=1,AB94,0)+IF(AU95=1,AB95,0)</f>
        <v>#VALUE!</v>
      </c>
      <c r="BI76" s="98" t="e">
        <f>IF(AU76=1,AG76,0)+IF(AU77=1,AG77,0)+IF(AU78=1,AG78,0)+IF(AU79=1,AG79,0)+IF(AU80=1,AG80,0)+IF(AU81=1,AG81,0)+IF(AU82=1,AG82,0)+IF(AU83=1,AG83,0)+IF(AU84=1,AG84,0)+IF(AU85=1,AG85,0)+IF(AU86=1,AG86,0)+IF(AU87=1,AG87,0)+IF(AU88=1,AG88,0)+IF(AU89=1,AG89,0)+IF(AU90=1,AG90,0)+IF(AU91=1,AG91,0)+IF(AU92=1,AG92,0)+IF(AU93=1,AG93,0)+IF(AU94=1,AG94,0)+IF(AU95=1,AG95,0)</f>
        <v>#VALUE!</v>
      </c>
      <c r="BJ76" s="98" t="e">
        <f>IF(AU76=1,AL76,0)+IF(AU77=1,AL77,0)+IF(AU78=1,AL78,0)+IF(AU79=1,AL79,0)+IF(AU80=1,AL80,0)+IF(AU81=1,AL81,0)+IF(AU82=1,AL82,0)+IF(AU83=1,AL83,0)+IF(AU84=1,AL84,0)+IF(AU85=1,AL85,0)+IF(AU86=1,AL86,0)+IF(AU87=1,AL87,0)+IF(AU88=1,AL88,0)+IF(AU89=1,AL89,0)+IF(AU90=1,AL90,0)+IF(AU91=1,AL91,0)+IF(AU92=1,AL92,0)+IF(AU93=1,AL93,0)+IF(AU94=1,AL94,0)+IF(AU95=1,AL95,0)</f>
        <v>#VALUE!</v>
      </c>
      <c r="BK76" s="1" t="e">
        <f>IF(AU76=1,AO76,0)+IF(AU77=1,AO77,0)+IF(AU78=1,AO78,0)+IF(AU79=1,AO79,0)+IF(AU80=1,AO80,0)+IF(AU81=1,AO81,0)+IF(AU82=1,AO82,0)+IF(AU83=1,AO83,0)+IF(AU84=1,AO84,0)+IF(AU85=1,AO85,0)+IF(AU86=1,AO86,0)+IF(AU87=1,AO87,0)+IF(AU88=1,AO88,0)+IF(AU89=1,AO89,0)+IF(AU90=1,AO90,0)+IF(AU91=1,AO91,0)+IF(AU92=1,AO92,0)+IF(AU93=1,AO93,0)+IF(AU94=1,AO94,0)+IF(AU95=1,AO95,0)</f>
        <v>#VALUE!</v>
      </c>
      <c r="BL76" s="99" t="e">
        <f>IF(AU76=1,AY76,0)+IF(AU77=1,AY77,0)+IF(AU78=1,AY78,0)+IF(AU79=1,AY79,0)+IF(AU80=1,AY80,0)+IF(AU81=1,AY81,0)+IF(AU82=1,AY82,0)+IF(AU83=1,AY83,0)+IF(AU84=1,AY84,0)+IF(AU85=1,AY85,0)+IF(AU86=1,AY86,0)+IF(AU87=1,AY87,0)+IF(AU88=1,AY88,0)+IF(AU89=1,AY89,0)+IF(AU90=1,AY90,0)+IF(AU91=1,AY91,0)+IF(AU92=1,AY92,0)+IF(AU93=1,AY93,0)+IF(AU94=1,AY94,0)+IF(AU95=1,AY95,0)</f>
        <v>#VALUE!</v>
      </c>
      <c r="BM76" s="1" t="e">
        <f>IF(AND(AW76=BM75,BL76=0),AZ76,0)</f>
        <v>#VALUE!</v>
      </c>
      <c r="BN76" s="1">
        <f>COUNTIF(BM76,"&lt;&gt;0")</f>
        <v>1</v>
      </c>
      <c r="BO76" s="1" t="e">
        <f>IF(BN76=1,BM76,IF(BN77=1,BM77,IF(BN78=1,BM78,IF(BN79=1,BM79,IF(BN80=1,BM80,IF(BN81=1,BM81,IF(BN82=1,BM82,IF(BN83=1,BM83,BP76))))))))</f>
        <v>#VALUE!</v>
      </c>
      <c r="BP76" s="1" t="str">
        <f>IF(BN84=1,BM84,IF(BN85=1,BM85,IF(BN86=1,BM86,IF(BN87=1,BM87,IF(BN88=1,BM88,IF(BN89=1,BM89,IF(BN90=1,BM90,IF(BN91=1,BM91,BQ76))))))))</f>
        <v>INGEN</v>
      </c>
      <c r="BQ76" s="1" t="str">
        <f>IF(BN92=1,BM92,IF(BN93=1,BM93,IF(BN94=1,BM94,IF(BN95=1,BM95,"INGEN"))))</f>
        <v>INGEN</v>
      </c>
      <c r="BR76" s="100" t="str">
        <f>[2]DB!CD76</f>
        <v>Fox</v>
      </c>
      <c r="BS76" s="98" t="str">
        <f>[2]DB!CE76</f>
        <v>Kinks</v>
      </c>
      <c r="BT76" s="98" t="str">
        <f>[2]DB!CF76</f>
        <v/>
      </c>
      <c r="BU76" s="98" t="str">
        <f>[2]DB!CG76</f>
        <v/>
      </c>
      <c r="BV76" s="98" t="str">
        <f>[2]DB!CH76</f>
        <v/>
      </c>
      <c r="BW76" s="98" t="str">
        <f>[2]DB!CI76</f>
        <v/>
      </c>
      <c r="BX76" s="98" t="str">
        <f>[2]DB!CJ76</f>
        <v/>
      </c>
      <c r="BY76" s="98" t="str">
        <f>[2]DB!CK76</f>
        <v/>
      </c>
      <c r="BZ76" s="98" t="str">
        <f>[2]DB!CL76</f>
        <v/>
      </c>
      <c r="CA76" s="98" t="str">
        <f>[2]DB!CM76</f>
        <v/>
      </c>
      <c r="CB76" s="98" t="str">
        <f>[2]DB!CN76</f>
        <v/>
      </c>
      <c r="CC76" s="99" t="str">
        <f>[2]DB!CO76</f>
        <v/>
      </c>
      <c r="CD76" s="100" t="str">
        <f>IF(AND(CD75=B3,B3&lt;&gt;B4),BO76,BR76)</f>
        <v>Fox</v>
      </c>
      <c r="CE76" s="98" t="str">
        <f>IF(AND(CE75=B3,B3&lt;&gt;B4),BO76,BS76)</f>
        <v>Kinks</v>
      </c>
      <c r="CF76" s="98" t="str">
        <f>IF(AND(CF75=B3,B3&lt;&gt;B4),BO76,BT76)</f>
        <v/>
      </c>
      <c r="CG76" s="98" t="str">
        <f>IF(AND(CG75=B3,B3&lt;&gt;B4),BO76,BU76)</f>
        <v/>
      </c>
      <c r="CH76" s="98" t="str">
        <f>IF(AND(CH75=B3,B3&lt;&gt;B4),BO76,BV76)</f>
        <v/>
      </c>
      <c r="CI76" s="98" t="str">
        <f>IF(AND(CI75=B3,B3&lt;&gt;B4),BO76,BW76)</f>
        <v/>
      </c>
      <c r="CJ76" s="98" t="str">
        <f>IF(AND(CJ75=B3,B3&lt;&gt;B4),BO76,BX76)</f>
        <v/>
      </c>
      <c r="CK76" s="98" t="str">
        <f>IF(AND(CK75=B3,B3&lt;&gt;B4),BO76,BY76)</f>
        <v/>
      </c>
      <c r="CL76" s="98" t="str">
        <f>IF(AND(CL75=B3,B3&lt;&gt;B4),BO76,BZ76)</f>
        <v/>
      </c>
      <c r="CM76" s="98" t="str">
        <f>IF(AND(CM75=B3,B3&lt;&gt;B4),BO76,CA76)</f>
        <v/>
      </c>
      <c r="CN76" s="98" t="str">
        <f>IF(AND(CN75=B3,B3&lt;&gt;B4),BO76,CB76)</f>
        <v/>
      </c>
      <c r="CO76" s="99" t="str">
        <f>IF(AND(CO75=B3,B3&lt;&gt;B4),BO76,CC76)</f>
        <v/>
      </c>
      <c r="CP76" s="1" t="str">
        <f>'[2]MT + ÅT'!L8</f>
        <v/>
      </c>
    </row>
    <row r="77" spans="1:127">
      <c r="L77" s="100" t="str">
        <f>[2]DB!AZ77</f>
        <v>Far</v>
      </c>
      <c r="M77" s="1">
        <f>IF(L77=A10,B10,0)+IF(L77=A11,B11,0)+IF(L77=A12,B12,0)+IF(L77=A13,B13,0)+IF(L77=A14,B14,0)+IF(L77=A15,B15,0)+IF(L77=A16,B16,0)+IF(L77=A17,B17,0)+IF(L77=A18,B18,0)+IF(L77=A19,B19,0)+IF(L77=A20,B20,0)+IF(L77=A21,B21,0)+IF(L77=A22,B22,0)+IF(L77=A23,B23,0)+IF(L77=A24,B24,0)+IF(L77=A25,B25,0)+IF(L77=A26,B26,0)+IF(L77=A27,B27,0)+IF(L77=A28,B28,0)+IF(L77=A29,B29,0)</f>
        <v>13</v>
      </c>
      <c r="N77" s="1">
        <f>[2]DB!BD77</f>
        <v>0</v>
      </c>
      <c r="O77" s="1">
        <f>IF(L77=A10,D10,0)+IF(L77=A11,D11,0)+IF(L77=A12,D12,0)+IF(L77=A13,D13,0)+IF(L77=A14,D14,0)+IF(L77=A15,D15,0)+IF(L77=A16,D16,0)+IF(L77=A17,D17,0)+IF(L77=A18,D18,0)+IF(L77=A19,D19,0)+IF(L77=A20,D20,0)+IF(L77=A21,D21,0)+IF(L77=A22,D22,0)+IF(L77=A23,D23,0)+IF(L77=A24,D24,0)+IF(L77=A25,D25,0)+IF(L77=A26,D26,0)+IF(L77=A27,D27,0)+IF(L77=A28,D28,0)+IF(L77=A29,D29,0)</f>
        <v>0</v>
      </c>
      <c r="P77" s="1">
        <f>[2]DB!BE77</f>
        <v>0</v>
      </c>
      <c r="Q77" s="1">
        <f>IF(L77=A10,F10,0)+IF(L77=A11,F11,0)+IF(L77=A12,F12,0)+IF(L77=A13,F13,0)+IF(L77=A14,F14,0)+IF(L77=A15,F15,0)+IF(L77=A16,F16,0)+IF(L77=A17,F17,0)+IF(L77=A18,F18,0)+IF(L77=A19,F19,0)+IF(L77=A20,F20,0)+IF(L77=A21,F21,0)+IF(L77=A22,F22,0)+IF(L77=A23,F23,0)+IF(L77=A24,F24,0)+IF(L77=A25,F25,0)+IF(L77=A26,F26,0)+IF(L77=A27,F27,0)+IF(L77=A28,F28,0)+IF(L77=A29,F29,0)</f>
        <v>0</v>
      </c>
      <c r="R77" s="1">
        <f>[2]DB!BF77</f>
        <v>0</v>
      </c>
      <c r="S77" s="1">
        <f>IF(L77=A10,H10,0)+IF(L77=A11,H11,0)+IF(L77=A12,H12,0)+IF(L77=A13,H13,0)+IF(L77=A14,H14,0)+IF(L77=A15,H15,0)+IF(L77=A16,H16,0)+IF(L77=A17,H17,0)+IF(L77=A18,H18,0)+IF(L77=A19,H19,0)+IF(L77=A20,H20,0)+IF(L77=A21,H21,0)+IF(L77=A22,H22,0)+IF(L77=A23,H23,0)+IF(L77=A24,H24,0)+IF(L77=A25,H25,0)+IF(L77=A26,H26,0)+IF(L77=A27,H27,0)+IF(L77=A28,H28,0)+IF(L77=A29,H29,0)</f>
        <v>0</v>
      </c>
      <c r="T77" s="1">
        <f>IF(B2&lt;&gt;B3,S77,S77+R77)</f>
        <v>0</v>
      </c>
      <c r="U77" s="1">
        <f>[2]DB!BG77</f>
        <v>0</v>
      </c>
      <c r="V77" s="1">
        <f>IF(L77=A10,K10,0)+IF(L77=A11,K11,0)+IF(L77=A12,K12,0)+IF(L77=A13,K13,0)+IF(L77=A14,K14,0)+IF(L77=A15,K15,0)+IF(L77=A16,K16,0)+IF(L77=A17,K17,0)+IF(L77=A18,K18,0)+IF(L77=A19,K19,0)+IF(L77=A20,K20,0)+IF(L77=A21,K21,0)+IF(L77=A22,K22,0)+IF(L77=A23,K23,0)+IF(L77=A24,K24,0)+IF(L77=A25,K25,0)+IF(L77=A26,K26,0)+IF(L77=A27,K27,0)+IF(L77=A28,K28,0)+IF(L77=A29,K29,0)+W77</f>
        <v>0</v>
      </c>
      <c r="W77" s="1">
        <v>0</v>
      </c>
      <c r="X77" s="1">
        <f>IF(B2&lt;&gt;B3,V77,V77+U77)</f>
        <v>0</v>
      </c>
      <c r="Y77" s="1">
        <f>[2]DB!BH77</f>
        <v>25</v>
      </c>
      <c r="Z77" s="1">
        <f>RANK(Y77,Y76:Y95,0)</f>
        <v>1</v>
      </c>
      <c r="AA77" s="1" t="e">
        <f>IF(L77='1. Division'!F6,'1. Division'!F23,0)+IF(L77='1. Division'!H6,'1. Division'!H23,0)+IF(L77='1. Division'!J6,'1. Division'!J23,0)+IF(L77='1. Division'!L6,'1. Division'!L23,0)+IF(L77='1. Division'!N6,'1. Division'!N23,0)+IF(L77='1. Division'!P6,'1. Division'!P23,0)+IF(L77='1. Division'!R6,'1. Division'!R23,0)+IF(L77='1. Division'!T6,'1. Division'!T23,0)+IF(L77='1. Division'!V6,'1. Division'!V23,0)+IF(L77='1. Division'!X6,'1. Division'!X23,0)+IF(L77='1. Division'!Z6,'1. Division'!Z23,0)+IF(L77='1. Division'!AB6,'1. Division'!AB23,0)+IF(L77='1. Division'!AD6,'1. Division'!AD23,0)+IF(L77='1. Division'!AF6,'1. Division'!AF23,0)+IF(L77='1. Division'!AH6,'1. Division'!AH23,0)+IF(L77='1. Division'!AJ6,'1. Division'!AJ23,0)+IF(L77='1. Division'!AL6,'1. Division'!AL23,0)+IF(L77='1. Division'!AN6,'1. Division'!AN23,0)+IF(L77='1. Division'!AP6,'1. Division'!AP23,0)+IF(L77='1. Division'!AR6,'1. Division'!AR23,0)</f>
        <v>#VALUE!</v>
      </c>
      <c r="AB77" s="1" t="e">
        <f>IF(OR(O77=1,Q77=1),0,IF(B2&lt;&gt;B3,AA77,Y77+AA77))</f>
        <v>#VALUE!</v>
      </c>
      <c r="AC77" s="1" t="e">
        <f>RANK(AB77,AB76:AB95,0)</f>
        <v>#VALUE!</v>
      </c>
      <c r="AD77" s="1">
        <f>[2]DB!BI77</f>
        <v>9</v>
      </c>
      <c r="AE77" s="1">
        <f>RANK(AD77,AD76:AD95,0)</f>
        <v>2</v>
      </c>
      <c r="AF77" s="1" t="e">
        <f>IF(L77='1. Division'!F6,'1. Division'!F29,0)+IF(L77='1. Division'!H6,'1. Division'!H29,0)+IF(L77='1. Division'!J6,'1. Division'!J29,0)+IF(L77='1. Division'!L6,'1. Division'!L29,0)+IF(L77='1. Division'!N6,'1. Division'!N29,0)+IF(L77='1. Division'!P6,'1. Division'!P29,0)+IF(L77='1. Division'!R6,'1. Division'!R29,0)+IF(L77='1. Division'!T6,'1. Division'!T29,0)+IF(L77='1. Division'!V6,'1. Division'!V29,0)+IF(L77='1. Division'!X6,'1. Division'!X29,0)+IF(L77='1. Division'!Z6,'1. Division'!Z29,0)+IF(L77='1. Division'!AB6,'1. Division'!AB29,0)+IF(L77='1. Division'!AD6,'1. Division'!AD29,0)+IF(L77='1. Division'!AF6,'1. Division'!AF29,0)+IF(L77='1. Division'!AH6,'1. Division'!AH29,0)+IF(L77='1. Division'!AJ6,'1. Division'!AJ29,0)+IF(L77='1. Division'!AL6,'1. Division'!AL29,0)+IF(L77='1. Division'!AN6,'1. Division'!AN29,0)+IF(L77='1. Division'!AP6,'1. Division'!AP29,0)+IF(L77='1. Division'!AR6,'1. Division'!AR29,0)</f>
        <v>#VALUE!</v>
      </c>
      <c r="AG77" s="1" t="e">
        <f>IF(OR(O77=1,Q77=1),0,IF(B2&lt;&gt;B3,AF77,AD77+AF77))</f>
        <v>#VALUE!</v>
      </c>
      <c r="AH77" s="1" t="e">
        <f>RANK(AG77,AG76:AG95,0)</f>
        <v>#VALUE!</v>
      </c>
      <c r="AI77" s="1">
        <f>[2]DB!BJ77</f>
        <v>29</v>
      </c>
      <c r="AJ77" s="1">
        <f>RANK(AI77,AI76:AI95,0)</f>
        <v>5</v>
      </c>
      <c r="AK77" s="1" t="e">
        <f>IF(L77='1. Division'!F6,'1. Division'!F35,0)+IF(L77='1. Division'!H6,'1. Division'!H35,0)+IF(L77='1. Division'!J6,'1. Division'!J35,0)+IF(L77='1. Division'!L6,'1. Division'!L35,0)+IF(L77='1. Division'!N6,'1. Division'!N35,0)+IF(L77='1. Division'!P6,'1. Division'!P35,0)+IF(L77='1. Division'!R6,'1. Division'!R35,0)+IF(L77='1. Division'!T6,'1. Division'!T35,0)+IF(L77='1. Division'!V6,'1. Division'!V35,0)+IF(L77='1. Division'!X6,'1. Division'!X35,0)+IF(L77='1. Division'!Z6,'1. Division'!Z35,0)+IF(L77='1. Division'!AB6,'1. Division'!AB35,0)+IF(L77='1. Division'!AD6,'1. Division'!AD35,0)+IF(L77='1. Division'!AF6,'1. Division'!AF35,0)+IF(L77='1. Division'!AH6,'1. Division'!AH35,0)+IF(L77='1. Division'!AJ6,'1. Division'!AJ35,0)+IF(L77='1. Division'!AL6,'1. Division'!AL35,0)+IF(L77='1. Division'!AN6,'1. Division'!AN35,0)+IF(L77='1. Division'!AP6,'1. Division'!AP35,0)+IF(L77='1. Division'!AR6,'1. Division'!AR35,0)</f>
        <v>#VALUE!</v>
      </c>
      <c r="AL77" s="1" t="e">
        <f>IF(OR(O77=1,Q77=1),0,IF(B2&lt;&gt;B3,AK77,AI77+AK77))</f>
        <v>#VALUE!</v>
      </c>
      <c r="AM77" s="1" t="e">
        <f>RANK(AL77,AL76:AL95,0)</f>
        <v>#VALUE!</v>
      </c>
      <c r="AN77" s="1">
        <f t="shared" ref="AN77:AN95" si="37">Z77+AE77+AJ77</f>
        <v>8</v>
      </c>
      <c r="AO77" s="1" t="e">
        <f t="shared" ref="AO77:AO95" si="38">AC77+AH77+AM77</f>
        <v>#VALUE!</v>
      </c>
      <c r="AP77" s="1">
        <f>[2]DB!AW77</f>
        <v>2</v>
      </c>
      <c r="AQ77" s="1" t="e">
        <f>RANK(AO77,AO76:AO95,1)+AR77</f>
        <v>#VALUE!</v>
      </c>
      <c r="AR77" s="1" t="e">
        <f>IF(AO77=AO76,IF(AB77=AB76,IF(AG77=AG76,IF(AL77=AL76,0,IF(AL77&lt;AL76,1,0)),IF(AG77&lt;AG76,1,0)),IF(AB77&lt;AB76,1,0)),0)+IF(AO77=AO77,IF(AB77=AB77,IF(AG77=AG77,IF(AL77=AL77,0,IF(AL77&lt;AL77,1,0)),IF(AG77&lt;AG77,1,0)),IF(AB77&lt;AB77,1,0)),0)+IF(AO77=AO78,IF(AB77=AB78,IF(AG77=AG78,IF(AL77=AL78,0,IF(AL77&lt;AL78,1,0)),IF(AG77&lt;AG78,1,0)),IF(AB77&lt;AB78,1,0)),0)+IF(AO77=AO79,IF(AB77=AB79,IF(AG77=AG79,IF(AL77=AL79,0,IF(AL77&lt;AL79,1,0)),IF(AG77&lt;AG79,1,0)),IF(AB77&lt;AB79,1,0)),0)+IF(AO77=AO80,IF(AB77=AB80,IF(AG77=AG80,IF(AL77=AL80,0,IF(AL77&lt;AL80,1,0)),IF(AG77&lt;AG80,1,0)),IF(AB77&lt;AB80,1,0)),0)+IF(AO77=AO81,IF(AB77=AB81,IF(AG77=AG81,IF(AL77=AL81,0,IF(AL77&lt;AL81,1,0)),IF(AG77&lt;AG81,1,0)),IF(AB77&lt;AB81,1,0)),0)+IF(AO77=AO82,IF(AB77=AB82,IF(AG77=AG82,IF(AL77=AL82,0,IF(AL77&lt;AL82,1,0)),IF(AG77&lt;AG82,1,0)),IF(AB77&lt;AB82,1,0)),0)+AS77+AT77</f>
        <v>#VALUE!</v>
      </c>
      <c r="AS77" s="1" t="e">
        <f>IF(AO77=AO83,IF(AB77=AB83,IF(AG77=AG83,IF(AL77=AL83,0,IF(AL77&lt;AL83,1,0)),IF(AG77&lt;AG83,1,0)),IF(AB77&lt;AB83,1,0)),0)+IF(AO77=AO84,IF(AB77=AB84,IF(AG77=AG84,IF(AL77=AL84,0,IF(AL77&lt;AL84,1,0)),IF(AG77&lt;AG84,1,0)),IF(AB77&lt;AB84,1,0)),0)+IF(AO77=AO85,IF(AB77=AB85,IF(AG77=AG85,IF(AL77=AL85,0,IF(AL77&lt;AL85,1,0)),IF(AG77&lt;AG85,1,0)),IF(AB77&lt;AB85,1,0)),0)+IF(AO77=AO86,IF(AB77=AB86,IF(AG77=AG86,IF(AL77=AL86,0,IF(AL77&lt;AL86,1,0)),IF(AG77&lt;AG86,1,0)),IF(AB77&lt;AB86,1,0)),0)+IF(AO77=AO87,IF(AB77=AB87,IF(AG77=AG87,IF(AL77=AL87,0,IF(AL77&lt;AL87,1,0)),IF(AG77&lt;AG87,1,0)),IF(AB77&lt;AB87,1,0)),0)+IF(AO77=AO88,IF(AB77=AB88,IF(AG77=AG88,IF(AL77=AL88,0,IF(AL77&lt;AL88,1,0)),IF(AG77&lt;AG88,1,0)),IF(AB77&lt;AB88,1,0)),0)+IF(AO77=AO89,IF(AB77=AB89,IF(AG77=AG89,IF(AL77=AL89,0,IF(AL77&lt;AL89,1,0)),IF(AG77&lt;AG89,1,0)),IF(AB77&lt;AB89,1,0)),0)</f>
        <v>#VALUE!</v>
      </c>
      <c r="AT77" s="1" t="e">
        <f>IF(AO77=AO90,IF(AB77=AB90,IF(AG77=AG90,IF(AL77=AL90,0,IF(AL77&lt;AL90,1,0)),IF(AG77&lt;AG90,1,0)),IF(AB77&lt;AB90,1,0)),0)+IF(AO77=AO91,IF(AB77=AB91,IF(AG77=AG91,IF(AL77=AL91,0,IF(AL77&lt;AL91,1,0)),IF(AG77&lt;AG91,1,0)),IF(AB77&lt;AB91,1,0)),0)+IF(AO77=AO92,IF(AB77=AB92,IF(AG77=AG92,IF(AL77=AL92,0,IF(AL77&lt;AL92,1,0)),IF(AG77&lt;AG92,1,0)),IF(AB77&lt;AB92,1,0)),0)+IF(AO77=AO93,IF(AB77=AB93,IF(AG77=AG93,IF(AL77=AL93,0,IF(AL77&lt;AL93,1,0)),IF(AG77&lt;AG93,1,0)),IF(AB77&lt;AB93,1,0)),0)+IF(AO77=AO94,IF(AB77=AB94,IF(AG77=AG94,IF(AL77=AL94,0,IF(AL77&lt;AL94,1,0)),IF(AG77&lt;AG94,1,0)),IF(AB77&lt;AB94,1,0)),0)+IF(AO77=AO95,IF(AB77=AB95,IF(AG77=AG95,IF(AL77=AL95,0,IF(AL77&lt;AL95,1,0)),IF(AG77&lt;AG95,1,0)),IF(AB77&lt;AB95,1,0)),0)</f>
        <v>#VALUE!</v>
      </c>
      <c r="AU77" s="1" t="e">
        <f>IF(AND(AQ77=AQ76,M77&gt;M76),1,0)+IF(AND(AQ77=AQ77,M77&gt;M77),1,0)+IF(AND(AQ77=AQ78,M77&gt;M78),1,0)+IF(AND(AQ77=AQ79,M77&gt;M79),1,0)+IF(AND(AQ77=AQ80,M77&gt;M80),1,0)+IF(AND(AQ77=AQ81,M77&gt;M81),1,0)+IF(AND(AQ77=AQ82,M77&gt;M82),1,0)+IF(AND(AQ77=AQ83,M77&gt;M83),1,0)+IF(AND(AQ77=AQ84,M77&gt;M84),1,0)+IF(AND(AQ77=AQ85,M77&gt;M85),1,0)+IF(AND(AQ77=AQ86,M77&gt;M86),1,0)+IF(AND(AQ77=AQ87,M77&gt;M87),1,0)+IF(AND(AQ77=AQ88,M77&gt;M88),1,0)+IF(AND(AQ77=AQ89,M77&gt;M89),1,0)+IF(AND(AQ77=AQ90,M77&gt;M90),1,0)+IF(AND(AQ77=AQ91,M77&gt;M91),1,0)+IF(AND(AQ77=AQ92,M77&gt;M92),1,0)+IF(AND(AQ77=AQ93,M77&gt;M93),1,0)+IF(AND(AQ77=AQ94,M77&gt;M94),1,0)+IF(AND(AQ77=AQ95,M77&gt;M95),1,0)+AQ77</f>
        <v>#VALUE!</v>
      </c>
      <c r="AV77" s="1" t="e">
        <f>IF(AU76=2,AP76,0)+IF(AU77=2,AP77,0)+IF(AU78=2,AP78,0)+IF(AU79=2,AP79,0)+IF(AU80=2,AP80,0)+IF(AU81=2,AP81,0)+IF(AU82=2,AP82,0)+IF(AU83=2,AP83,0)+IF(AU84=2,AP84,0)+IF(AU85=2,AP85,0)+IF(AU86=2,AP86,0)+IF(AU87=2,AP87,0)+IF(AU88=2,AP88,0)+IF(AU89=2,AP89,0)+IF(AU90=2,AP90,0)+IF(AU91=2,AP91,0)+IF(AU92=2,AP92,0)+IF(AU93=2,AP93,0)+IF(AU94=2,AP94,0)+IF(AU95=2,AP95,0)</f>
        <v>#VALUE!</v>
      </c>
      <c r="AW77" s="1" t="e">
        <f>IF(AU76=2,AQ76,0)+IF(AU77=2,AQ77,0)+IF(AU78=2,AQ78,0)+IF(AU79=2,AQ79,0)+IF(AU80=2,AQ80,0)+IF(AU81=2,AQ81,0)+IF(AU82=2,AQ82,0)+IF(AU83=2,AQ83,0)+IF(AU84=2,AQ84,0)+IF(AU85=2,AQ85,0)+IF(AU86=2,AQ86,0)+IF(AU87=2,AQ87,0)+IF(AU88=2,AQ88,0)+IF(AU89=2,AQ89,0)+IF(AU90=2,AQ90,0)+IF(AU91=2,AQ91,0)+IF(AU92=2,AQ92,0)+IF(AU93=2,AQ93,0)+IF(AU94=2,AQ94,0)+IF(AU95=2,AQ95,0)</f>
        <v>#VALUE!</v>
      </c>
      <c r="AX77" s="1">
        <f>[2]DB!BL77</f>
        <v>0</v>
      </c>
      <c r="AY77" s="1">
        <f>IF(OR(O77=1,Q77=1,(T77+X77)/D1&gt;0.5),1,0)</f>
        <v>0</v>
      </c>
      <c r="AZ77" s="100" t="e">
        <f>IF(AU76=2,L76,IF(AU77=2,L77,IF(AU78=2,L78,IF(AU79=2,L79,IF(AU80=2,L80,IF(AU81=2,L81,IF(AU82=2,L82,BA77)))))))</f>
        <v>#VALUE!</v>
      </c>
      <c r="BA77" s="98" t="e">
        <f>IF(AU83=2,L83,IF(AU84=2,L84,IF(AU85=2,L85,IF(AU86=2,L86,IF(AU87=2,L87,IF(AU88=2,L88,IF(AU89=2,L89,BB77)))))))</f>
        <v>#VALUE!</v>
      </c>
      <c r="BB77" s="98" t="e">
        <f>IF(AU90=2,L90,IF(AU91=2,L91,IF(AU92=2,L92,IF(AU93=2,L93,IF(AU94=2,L94,IF(AU95=2,L95,""))))))</f>
        <v>#VALUE!</v>
      </c>
      <c r="BC77" s="98" t="e">
        <f>IF(AU76=2,M76,0)+IF(AU77=2,M77,0)+IF(AU78=2,M78,0)+IF(AU79=2,M79,0)+IF(AU80=2,M80,0)+IF(AU81=2,M81,0)+IF(AU82=2,M82,0)+IF(AU83=2,M83,0)+IF(AU84=2,M84,0)+IF(AU85=2,M85,0)+IF(AU86=2,M86,0)+IF(AU87=2,M87,0)+IF(AU88=2,M88,0)+IF(AU89=2,M89,0)+IF(AU90=2,M90,0)+IF(AU91=2,M91,0)+IF(AU92=2,M92,0)+IF(AU93=2,M93,0)+IF(AU94=2,M94,0)+IF(AU95=2,M95,0)</f>
        <v>#VALUE!</v>
      </c>
      <c r="BD77" s="98" t="e">
        <f>IF(AU76=2,O76,0)+IF(AU77=2,O77,0)+IF(AU78=2,O78,0)+IF(AU79=2,O79,0)+IF(AU80=2,O80,0)+IF(AU81=2,O81,0)+IF(AU82=2,O82,0)+IF(AU83=2,O83,0)+IF(AU84=2,O84,0)+IF(AU85=2,O85,0)+IF(AU86=2,O86,0)+IF(AU87=2,O87,0)+IF(AU88=2,O88,0)+IF(AU89=2,O89,0)+IF(AU90=2,O90,0)+IF(AU91=2,O91,0)+IF(AU92=2,O92,0)+IF(AU93=2,O93,0)+IF(AU94=2,O94,0)+IF(AU95=2,O95,0)</f>
        <v>#VALUE!</v>
      </c>
      <c r="BE77" s="98" t="e">
        <f>IF(AU76=2,Q76,0)+IF(AU77=2,Q77,0)+IF(AU78=2,Q78,0)+IF(AU79=2,Q79,0)+IF(AU80=2,Q80,0)+IF(AU81=2,Q81,0)+IF(AU82=2,Q82,0)+IF(AU83=2,Q83,0)+IF(AU84=2,Q84,0)+IF(AU85=2,Q85,0)+IF(AU86=2,Q86,0)+IF(AU87=2,Q87,0)+IF(AU88=2,Q88,0)+IF(AU89=2,Q89,0)+IF(AU90=2,Q90,0)+IF(AU91=2,Q91,0)+IF(AU92=2,Q92,0)+IF(AU93=2,Q93,0)+IF(AU94=2,Q94,0)+IF(AU95=2,Q95,0)</f>
        <v>#VALUE!</v>
      </c>
      <c r="BF77" s="98" t="e">
        <f>IF(AU76=2,T76,0)+IF(AU77=2,T77,0)+IF(AU78=2,T78,0)+IF(AU79=2,T79,0)+IF(AU80=2,T80,0)+IF(AU81=2,T81,0)+IF(AU82=2,T82,0)+IF(AU83=2,T83,0)+IF(AU84=2,T84,0)+IF(AU85=2,T85,0)+IF(AU86=2,T86,0)+IF(AU87=2,T87,0)+IF(AU88=2,T88,0)+IF(AU89=2,T89,0)+IF(AU90=2,T90,0)+IF(AU91=2,T91,0)+IF(AU92=2,T92,0)+IF(AU93=2,T93,0)+IF(AU94=2,T94,0)+IF(AU95=2,T95,0)</f>
        <v>#VALUE!</v>
      </c>
      <c r="BG77" s="98" t="e">
        <f>IF(AU76=2,X76,0)+IF(AU77=2,X77,0)+IF(AU78=2,X78,0)+IF(AU79=2,X79,0)+IF(AU80=2,X80,0)+IF(AU81=2,X81,0)+IF(AU82=2,X82,0)+IF(AU83=2,X83,0)+IF(AU84=2,X84,0)+IF(AU85=2,X85,0)+IF(AU86=2,X86,0)+IF(AU87=2,X87,0)+IF(AU88=2,X88,0)+IF(AU89=2,X89,0)+IF(AU90=2,X90,0)+IF(AU91=2,X91,0)+IF(AU92=2,X92,0)+IF(AU93=2,X93,0)+IF(AU94=2,X94,0)+IF(AU95=2,X95,0)</f>
        <v>#VALUE!</v>
      </c>
      <c r="BH77" s="98" t="e">
        <f>IF(AU76=2,AB76,0)+IF(AU77=2,AB77,0)+IF(AU78=2,AB78,0)+IF(AU79=2,AB79,0)+IF(AU80=2,AB80,0)+IF(AU81=2,AB81,0)+IF(AU82=2,AB82,0)+IF(AU83=2,AB83,0)+IF(AU84=2,AB84,0)+IF(AU85=2,AB85,0)+IF(AU86=2,AB86,0)+IF(AU87=2,AB87,0)+IF(AU88=2,AB88,0)+IF(AU89=2,AB89,0)+IF(AU90=2,AB90,0)+IF(AU91=2,AB91,0)+IF(AU92=2,AB92,0)+IF(AU93=2,AB93,0)+IF(AU94=2,AB94,0)+IF(AU95=2,AB95,0)</f>
        <v>#VALUE!</v>
      </c>
      <c r="BI77" s="98" t="e">
        <f>IF(AU76=2,AG76,0)+IF(AU77=2,AG77,0)+IF(AU78=2,AG78,0)+IF(AU79=2,AG79,0)+IF(AU80=2,AG80,0)+IF(AU81=2,AG81,0)+IF(AU82=2,AG82,0)+IF(AU83=2,AG83,0)+IF(AU84=2,AG84,0)+IF(AU85=2,AG85,0)+IF(AU86=2,AG86,0)+IF(AU87=2,AG87,0)+IF(AU88=2,AG88,0)+IF(AU89=2,AG89,0)+IF(AU90=2,AG90,0)+IF(AU91=2,AG91,0)+IF(AU92=2,AG92,0)+IF(AU93=2,AG93,0)+IF(AU94=2,AG94,0)+IF(AU95=2,AG95,0)</f>
        <v>#VALUE!</v>
      </c>
      <c r="BJ77" s="98" t="e">
        <f>IF(AU76=2,AL76,0)+IF(AU77=2,AL77,0)+IF(AU78=2,AL78,0)+IF(AU79=2,AL79,0)+IF(AU80=2,AL80,0)+IF(AU81=2,AL81,0)+IF(AU82=2,AL82,0)+IF(AU83=2,AL83,0)+IF(AU84=2,AL84,0)+IF(AU85=2,AL85,0)+IF(AU86=2,AL86,0)+IF(AU87=2,AL87,0)+IF(AU88=2,AL88,0)+IF(AU89=2,AL89,0)+IF(AU90=2,AL90,0)+IF(AU91=2,AL91,0)+IF(AU92=2,AL92,0)+IF(AU93=2,AL93,0)+IF(AU94=2,AL94,0)+IF(AU95=2,AL95,0)</f>
        <v>#VALUE!</v>
      </c>
      <c r="BK77" s="1" t="e">
        <f>IF(AU76=2,AO76,0)+IF(AU77=2,AO77,0)+IF(AU78=2,AO78,0)+IF(AU79=2,AO79,0)+IF(AU80=2,AO80,0)+IF(AU81=2,AO81,0)+IF(AU82=2,AO82,0)+IF(AU83=2,AO83,0)+IF(AU84=2,AO84,0)+IF(AU85=2,AO85,0)+IF(AU86=2,AO86,0)+IF(AU87=2,AO87,0)+IF(AU88=2,AO88,0)+IF(AU89=2,AO89,0)+IF(AU90=2,AO90,0)+IF(AU91=2,AO91,0)+IF(AU92=2,AO92,0)+IF(AU93=2,AO93,0)+IF(AU94=2,AO94,0)+IF(AU95=2,AO95,0)</f>
        <v>#VALUE!</v>
      </c>
      <c r="BL77" s="99" t="e">
        <f>IF(AU76=2,AY76,0)+IF(AU77=2,AY77,0)+IF(AU78=2,AY78,0)+IF(AU79=2,AY79,0)+IF(AU80=2,AY80,0)+IF(AU81=2,AY81,0)+IF(AU82=2,AY82,0)+IF(AU83=2,AY83,0)+IF(AU84=2,AY84,0)+IF(AU85=2,AY85,0)+IF(AU86=2,AY86,0)+IF(AU87=2,AY87,0)+IF(AU88=2,AY88,0)+IF(AU89=2,AY89,0)+IF(AU90=2,AY90,0)+IF(AU91=2,AY91,0)+IF(AU92=2,AY92,0)+IF(AU93=2,AY93,0)+IF(AU94=2,AY94,0)+IF(AU95=2,AY95,0)</f>
        <v>#VALUE!</v>
      </c>
      <c r="BM77" s="1" t="e">
        <f>IF(AND(AW77=BM75,BL77=0),AZ77,0)</f>
        <v>#VALUE!</v>
      </c>
      <c r="BN77" s="1">
        <f>COUNTIF(BM76:BM77,"&lt;&gt;0")</f>
        <v>2</v>
      </c>
      <c r="BO77" s="1" t="e">
        <f>IF(BN76=2,BM76,IF(BN77=2,BM77,IF(BN78=2,BM78,IF(BN79=2,BM79,IF(BN80=2,BM80,IF(BN81=2,BM81,IF(BN82=2,BM82,IF(BN83=2,BM83,BP77))))))))</f>
        <v>#VALUE!</v>
      </c>
      <c r="BP77" s="1" t="str">
        <f>IF(BN84=2,BM84,IF(BN85=2,BM85,IF(BN86=2,BM86,IF(BN87=2,BM87,IF(BN88=2,BM88,IF(BN89=2,BM89,IF(BN90=2,BM90,IF(BN91=2,BM91,BQ77))))))))</f>
        <v/>
      </c>
      <c r="BQ77" s="1" t="str">
        <f>IF(BN92=2,BM92,IF(BN93=2,BM93,IF(BN94=2,BM94,IF(BN95=2,BM95,""))))</f>
        <v/>
      </c>
      <c r="BR77" s="100" t="str">
        <f>[2]DB!CD77</f>
        <v/>
      </c>
      <c r="BS77" s="98" t="str">
        <f>[2]DB!CE77</f>
        <v/>
      </c>
      <c r="BT77" s="98" t="str">
        <f>[2]DB!CF77</f>
        <v/>
      </c>
      <c r="BU77" s="98" t="str">
        <f>[2]DB!CG77</f>
        <v/>
      </c>
      <c r="BV77" s="98" t="str">
        <f>[2]DB!CH77</f>
        <v/>
      </c>
      <c r="BW77" s="98" t="str">
        <f>[2]DB!CI77</f>
        <v/>
      </c>
      <c r="BX77" s="98" t="str">
        <f>[2]DB!CJ77</f>
        <v/>
      </c>
      <c r="BY77" s="98" t="str">
        <f>[2]DB!CK77</f>
        <v/>
      </c>
      <c r="BZ77" s="98" t="str">
        <f>[2]DB!CL77</f>
        <v/>
      </c>
      <c r="CA77" s="98" t="str">
        <f>[2]DB!CM77</f>
        <v/>
      </c>
      <c r="CB77" s="98" t="str">
        <f>[2]DB!CN77</f>
        <v/>
      </c>
      <c r="CC77" s="99" t="str">
        <f>[2]DB!CO77</f>
        <v/>
      </c>
      <c r="CD77" s="100" t="str">
        <f>IF(AND(CD75=B3,B3&lt;&gt;B4),BO77,BR77)</f>
        <v/>
      </c>
      <c r="CE77" s="98" t="str">
        <f>IF(AND(CE75=B3,B3&lt;&gt;B4),BO77,BS77)</f>
        <v/>
      </c>
      <c r="CF77" s="98" t="str">
        <f>IF(AND(CF75=B3,B3&lt;&gt;B4),BO77,BT77)</f>
        <v/>
      </c>
      <c r="CG77" s="98" t="str">
        <f>IF(AND(CG75=B3,B3&lt;&gt;B4),BO77,BU77)</f>
        <v/>
      </c>
      <c r="CH77" s="98" t="str">
        <f>IF(AND(CH75=B3,B3&lt;&gt;B4),BO77,BV77)</f>
        <v/>
      </c>
      <c r="CI77" s="98" t="str">
        <f>IF(AND(CI75=B3,B3&lt;&gt;B4),BO77,BW77)</f>
        <v/>
      </c>
      <c r="CJ77" s="98" t="str">
        <f>IF(AND(CJ75=B3,B3&lt;&gt;B4),BO77,BX77)</f>
        <v/>
      </c>
      <c r="CK77" s="98" t="str">
        <f>IF(AND(CK75=B3,B3&lt;&gt;B4),BO77,BY77)</f>
        <v/>
      </c>
      <c r="CL77" s="98" t="str">
        <f>IF(AND(CL75=B3,B3&lt;&gt;B4),BO77,BZ77)</f>
        <v/>
      </c>
      <c r="CM77" s="98" t="str">
        <f>IF(AND(CM75=B3,B3&lt;&gt;B4),BO77,CA77)</f>
        <v/>
      </c>
      <c r="CN77" s="98" t="str">
        <f>IF(AND(CN75=B3,B3&lt;&gt;B4),BO77,CB77)</f>
        <v/>
      </c>
      <c r="CO77" s="99" t="str">
        <f>IF(AND(CO75=B3,B3&lt;&gt;B4),BO77,CC77)</f>
        <v/>
      </c>
      <c r="CP77" s="1" t="str">
        <f>'[2]MT + ÅT'!L9</f>
        <v/>
      </c>
    </row>
    <row r="78" spans="1:127">
      <c r="L78" s="100" t="str">
        <f>[2]DB!AZ78</f>
        <v>Select</v>
      </c>
      <c r="M78" s="1">
        <f>IF(L78=A10,B10,0)+IF(L78=A11,B11,0)+IF(L78=A12,B12,0)+IF(L78=A13,B13,0)+IF(L78=A14,B14,0)+IF(L78=A15,B15,0)+IF(L78=A16,B16,0)+IF(L78=A17,B17,0)+IF(L78=A18,B18,0)+IF(L78=A19,B19,0)+IF(L78=A20,B20,0)+IF(L78=A21,B21,0)+IF(L78=A22,B22,0)+IF(L78=A23,B23,0)+IF(L78=A24,B24,0)+IF(L78=A25,B25,0)+IF(L78=A26,B26,0)+IF(L78=A27,B27,0)+IF(L78=A28,B28,0)+IF(L78=A29,B29,0)</f>
        <v>50</v>
      </c>
      <c r="N78" s="1">
        <f>[2]DB!BD78</f>
        <v>0</v>
      </c>
      <c r="O78" s="1">
        <f>IF(L78=A10,D10,0)+IF(L78=A11,D11,0)+IF(L78=A12,D12,0)+IF(L78=A13,D13,0)+IF(L78=A14,D14,0)+IF(L78=A15,D15,0)+IF(L78=A16,D16,0)+IF(L78=A17,D17,0)+IF(L78=A18,D18,0)+IF(L78=A19,D19,0)+IF(L78=A20,D20,0)+IF(L78=A21,D21,0)+IF(L78=A22,D22,0)+IF(L78=A23,D23,0)+IF(L78=A24,D24,0)+IF(L78=A25,D25,0)+IF(L78=A26,D26,0)+IF(L78=A27,D27,0)+IF(L78=A28,D28,0)+IF(L78=A29,D29,0)</f>
        <v>0</v>
      </c>
      <c r="P78" s="1">
        <f>[2]DB!BE78</f>
        <v>0</v>
      </c>
      <c r="Q78" s="1">
        <f>IF(L78=A10,F10,0)+IF(L78=A11,F11,0)+IF(L78=A12,F12,0)+IF(L78=A13,F13,0)+IF(L78=A14,F14,0)+IF(L78=A15,F15,0)+IF(L78=A16,F16,0)+IF(L78=A17,F17,0)+IF(L78=A18,F18,0)+IF(L78=A19,F19,0)+IF(L78=A20,F20,0)+IF(L78=A21,F21,0)+IF(L78=A22,F22,0)+IF(L78=A23,F23,0)+IF(L78=A24,F24,0)+IF(L78=A25,F25,0)+IF(L78=A26,F26,0)+IF(L78=A27,F27,0)+IF(L78=A28,F28,0)+IF(L78=A29,F29,0)</f>
        <v>0</v>
      </c>
      <c r="R78" s="1">
        <f>[2]DB!BF78</f>
        <v>0</v>
      </c>
      <c r="S78" s="1">
        <f>IF(L78=A10,H10,0)+IF(L78=A11,H11,0)+IF(L78=A12,H12,0)+IF(L78=A13,H13,0)+IF(L78=A14,H14,0)+IF(L78=A15,H15,0)+IF(L78=A16,H16,0)+IF(L78=A17,H17,0)+IF(L78=A18,H18,0)+IF(L78=A19,H19,0)+IF(L78=A20,H20,0)+IF(L78=A21,H21,0)+IF(L78=A22,H22,0)+IF(L78=A23,H23,0)+IF(L78=A24,H24,0)+IF(L78=A25,H25,0)+IF(L78=A26,H26,0)+IF(L78=A27,H27,0)+IF(L78=A28,H28,0)+IF(L78=A29,H29,0)</f>
        <v>0</v>
      </c>
      <c r="T78" s="1">
        <f>IF(B2&lt;&gt;B3,S78,S78+R78)</f>
        <v>0</v>
      </c>
      <c r="U78" s="1">
        <f>[2]DB!BG78</f>
        <v>0</v>
      </c>
      <c r="V78" s="1">
        <f>IF(L78=A10,K10,0)+IF(L78=A11,K11,0)+IF(L78=A12,K12,0)+IF(L78=A13,K13,0)+IF(L78=A14,K14,0)+IF(L78=A15,K15,0)+IF(L78=A16,K16,0)+IF(L78=A17,K17,0)+IF(L78=A18,K18,0)+IF(L78=A19,K19,0)+IF(L78=A20,K20,0)+IF(L78=A21,K21,0)+IF(L78=A22,K22,0)+IF(L78=A23,K23,0)+IF(L78=A24,K24,0)+IF(L78=A25,K25,0)+IF(L78=A26,K26,0)+IF(L78=A27,K27,0)+IF(L78=A28,K28,0)+IF(L78=A29,K29,0)+W78</f>
        <v>0</v>
      </c>
      <c r="W78" s="1">
        <v>0</v>
      </c>
      <c r="X78" s="1">
        <f>IF(B2&lt;&gt;B3,V78,V78+U78)</f>
        <v>0</v>
      </c>
      <c r="Y78" s="1">
        <f>[2]DB!BH78</f>
        <v>23</v>
      </c>
      <c r="Z78" s="1">
        <f>RANK(Y78,Y76:Y95,0)</f>
        <v>8</v>
      </c>
      <c r="AA78" s="1" t="e">
        <f>IF(L78='1. Division'!F6,'1. Division'!F23,0)+IF(L78='1. Division'!H6,'1. Division'!H23,0)+IF(L78='1. Division'!J6,'1. Division'!J23,0)+IF(L78='1. Division'!L6,'1. Division'!L23,0)+IF(L78='1. Division'!N6,'1. Division'!N23,0)+IF(L78='1. Division'!P6,'1. Division'!P23,0)+IF(L78='1. Division'!R6,'1. Division'!R23,0)+IF(L78='1. Division'!T6,'1. Division'!T23,0)+IF(L78='1. Division'!V6,'1. Division'!V23,0)+IF(L78='1. Division'!X6,'1. Division'!X23,0)+IF(L78='1. Division'!Z6,'1. Division'!Z23,0)+IF(L78='1. Division'!AB6,'1. Division'!AB23,0)+IF(L78='1. Division'!AD6,'1. Division'!AD23,0)+IF(L78='1. Division'!AF6,'1. Division'!AF23,0)+IF(L78='1. Division'!AH6,'1. Division'!AH23,0)+IF(L78='1. Division'!AJ6,'1. Division'!AJ23,0)+IF(L78='1. Division'!AL6,'1. Division'!AL23,0)+IF(L78='1. Division'!AN6,'1. Division'!AN23,0)+IF(L78='1. Division'!AP6,'1. Division'!AP23,0)+IF(L78='1. Division'!AR6,'1. Division'!AR23,0)</f>
        <v>#VALUE!</v>
      </c>
      <c r="AB78" s="1" t="e">
        <f>IF(OR(O78=1,Q78=1),0,IF(B2&lt;&gt;B3,AA78,Y78+AA78))</f>
        <v>#VALUE!</v>
      </c>
      <c r="AC78" s="1" t="e">
        <f>RANK(AB78,AB76:AB95,0)</f>
        <v>#VALUE!</v>
      </c>
      <c r="AD78" s="1">
        <f>[2]DB!BI78</f>
        <v>9</v>
      </c>
      <c r="AE78" s="1">
        <f>RANK(AD78,AD76:AD95,0)</f>
        <v>2</v>
      </c>
      <c r="AF78" s="1" t="e">
        <f>IF(L78='1. Division'!F6,'1. Division'!F29,0)+IF(L78='1. Division'!H6,'1. Division'!H29,0)+IF(L78='1. Division'!J6,'1. Division'!J29,0)+IF(L78='1. Division'!L6,'1. Division'!L29,0)+IF(L78='1. Division'!N6,'1. Division'!N29,0)+IF(L78='1. Division'!P6,'1. Division'!P29,0)+IF(L78='1. Division'!R6,'1. Division'!R29,0)+IF(L78='1. Division'!T6,'1. Division'!T29,0)+IF(L78='1. Division'!V6,'1. Division'!V29,0)+IF(L78='1. Division'!X6,'1. Division'!X29,0)+IF(L78='1. Division'!Z6,'1. Division'!Z29,0)+IF(L78='1. Division'!AB6,'1. Division'!AB29,0)+IF(L78='1. Division'!AD6,'1. Division'!AD29,0)+IF(L78='1. Division'!AF6,'1. Division'!AF29,0)+IF(L78='1. Division'!AH6,'1. Division'!AH29,0)+IF(L78='1. Division'!AJ6,'1. Division'!AJ29,0)+IF(L78='1. Division'!AL6,'1. Division'!AL29,0)+IF(L78='1. Division'!AN6,'1. Division'!AN29,0)+IF(L78='1. Division'!AP6,'1. Division'!AP29,0)+IF(L78='1. Division'!AR6,'1. Division'!AR29,0)</f>
        <v>#VALUE!</v>
      </c>
      <c r="AG78" s="1" t="e">
        <f>IF(OR(O78=1,Q78=1),0,IF(B2&lt;&gt;B3,AF78,AD78+AF78))</f>
        <v>#VALUE!</v>
      </c>
      <c r="AH78" s="1" t="e">
        <f>RANK(AG78,AG76:AG95,0)</f>
        <v>#VALUE!</v>
      </c>
      <c r="AI78" s="1">
        <f>[2]DB!BJ78</f>
        <v>30</v>
      </c>
      <c r="AJ78" s="1">
        <f>RANK(AI78,AI76:AI95,0)</f>
        <v>2</v>
      </c>
      <c r="AK78" s="1" t="e">
        <f>IF(L78='1. Division'!F6,'1. Division'!F35,0)+IF(L78='1. Division'!H6,'1. Division'!H35,0)+IF(L78='1. Division'!J6,'1. Division'!J35,0)+IF(L78='1. Division'!L6,'1. Division'!L35,0)+IF(L78='1. Division'!N6,'1. Division'!N35,0)+IF(L78='1. Division'!P6,'1. Division'!P35,0)+IF(L78='1. Division'!R6,'1. Division'!R35,0)+IF(L78='1. Division'!T6,'1. Division'!T35,0)+IF(L78='1. Division'!V6,'1. Division'!V35,0)+IF(L78='1. Division'!X6,'1. Division'!X35,0)+IF(L78='1. Division'!Z6,'1. Division'!Z35,0)+IF(L78='1. Division'!AB6,'1. Division'!AB35,0)+IF(L78='1. Division'!AD6,'1. Division'!AD35,0)+IF(L78='1. Division'!AF6,'1. Division'!AF35,0)+IF(L78='1. Division'!AH6,'1. Division'!AH35,0)+IF(L78='1. Division'!AJ6,'1. Division'!AJ35,0)+IF(L78='1. Division'!AL6,'1. Division'!AL35,0)+IF(L78='1. Division'!AN6,'1. Division'!AN35,0)+IF(L78='1. Division'!AP6,'1. Division'!AP35,0)+IF(L78='1. Division'!AR6,'1. Division'!AR35,0)</f>
        <v>#VALUE!</v>
      </c>
      <c r="AL78" s="1" t="e">
        <f>IF(OR(O78=1,Q78=1),0,IF(B2&lt;&gt;B3,AK78,AI78+AK78))</f>
        <v>#VALUE!</v>
      </c>
      <c r="AM78" s="1" t="e">
        <f>RANK(AL78,AL76:AL95,0)</f>
        <v>#VALUE!</v>
      </c>
      <c r="AN78" s="1">
        <f t="shared" si="37"/>
        <v>12</v>
      </c>
      <c r="AO78" s="1" t="e">
        <f t="shared" si="38"/>
        <v>#VALUE!</v>
      </c>
      <c r="AP78" s="1">
        <f>[2]DB!AW78</f>
        <v>3</v>
      </c>
      <c r="AQ78" s="1" t="e">
        <f>RANK(AO78,AO76:AO95,1)+AR78</f>
        <v>#VALUE!</v>
      </c>
      <c r="AR78" s="1" t="e">
        <f>IF(AO78=AO76,IF(AB78=AB76,IF(AG78=AG76,IF(AL78=AL76,0,IF(AL78&lt;AL76,1,0)),IF(AG78&lt;AG76,1,0)),IF(AB78&lt;AB76,1,0)),0)+IF(AO78=AO77,IF(AB78=AB77,IF(AG78=AG77,IF(AL78=AL77,0,IF(AL78&lt;AL77,1,0)),IF(AG78&lt;AG77,1,0)),IF(AB78&lt;AB77,1,0)),0)+IF(AO78=AO78,IF(AB78=AB78,IF(AG78=AG78,IF(AL78=AL78,0,IF(AL78&lt;AL78,1,0)),IF(AG78&lt;AG78,1,0)),IF(AB78&lt;AB78,1,0)),0)+IF(AO78=AO79,IF(AB78=AB79,IF(AG78=AG79,IF(AL78=AL79,0,IF(AL78&lt;AL79,1,0)),IF(AG78&lt;AG79,1,0)),IF(AB78&lt;AB79,1,0)),0)+IF(AO78=AO80,IF(AB78=AB80,IF(AG78=AG80,IF(AL78=AL80,0,IF(AL78&lt;AL80,1,0)),IF(AG78&lt;AG80,1,0)),IF(AB78&lt;AB80,1,0)),0)+IF(AO78=AO81,IF(AB78=AB81,IF(AG78=AG81,IF(AL78=AL81,0,IF(AL78&lt;AL81,1,0)),IF(AG78&lt;AG81,1,0)),IF(AB78&lt;AB81,1,0)),0)+IF(AO78=AO82,IF(AB78=AB82,IF(AG78=AG82,IF(AL78=AL82,0,IF(AL78&lt;AL82,1,0)),IF(AG78&lt;AG82,1,0)),IF(AB78&lt;AB82,1,0)),0)+AS78+AT78</f>
        <v>#VALUE!</v>
      </c>
      <c r="AS78" s="1" t="e">
        <f>IF(AO78=AO83,IF(AB78=AB83,IF(AG78=AG83,IF(AL78=AL83,0,IF(AL78&lt;AL83,1,0)),IF(AG78&lt;AG83,1,0)),IF(AB78&lt;AB83,1,0)),0)+IF(AO78=AO84,IF(AB78=AB84,IF(AG78=AG84,IF(AL78=AL84,0,IF(AL78&lt;AL84,1,0)),IF(AG78&lt;AG84,1,0)),IF(AB78&lt;AB84,1,0)),0)+IF(AO78=AO85,IF(AB78=AB85,IF(AG78=AG85,IF(AL78=AL85,0,IF(AL78&lt;AL85,1,0)),IF(AG78&lt;AG85,1,0)),IF(AB78&lt;AB85,1,0)),0)+IF(AO78=AO86,IF(AB78=AB86,IF(AG78=AG86,IF(AL78=AL86,0,IF(AL78&lt;AL86,1,0)),IF(AG78&lt;AG86,1,0)),IF(AB78&lt;AB86,1,0)),0)+IF(AO78=AO87,IF(AB78=AB87,IF(AG78=AG87,IF(AL78=AL87,0,IF(AL78&lt;AL87,1,0)),IF(AG78&lt;AG87,1,0)),IF(AB78&lt;AB87,1,0)),0)+IF(AO78=AO88,IF(AB78=AB88,IF(AG78=AG88,IF(AL78=AL88,0,IF(AL78&lt;AL88,1,0)),IF(AG78&lt;AG88,1,0)),IF(AB78&lt;AB88,1,0)),0)+IF(AO78=AO89,IF(AB78=AB89,IF(AG78=AG89,IF(AL78=AL89,0,IF(AL78&lt;AL89,1,0)),IF(AG78&lt;AG89,1,0)),IF(AB78&lt;AB89,1,0)),0)</f>
        <v>#VALUE!</v>
      </c>
      <c r="AT78" s="1" t="e">
        <f>IF(AO78=AO90,IF(AB78=AB90,IF(AG78=AG90,IF(AL78=AL90,0,IF(AL78&lt;AL90,1,0)),IF(AG78&lt;AG90,1,0)),IF(AB78&lt;AB90,1,0)),0)+IF(AO78=AO91,IF(AB78=AB91,IF(AG78=AG91,IF(AL78=AL91,0,IF(AL78&lt;AL91,1,0)),IF(AG78&lt;AG91,1,0)),IF(AB78&lt;AB91,1,0)),0)+IF(AO78=AO92,IF(AB78=AB92,IF(AG78=AG92,IF(AL78=AL92,0,IF(AL78&lt;AL92,1,0)),IF(AG78&lt;AG92,1,0)),IF(AB78&lt;AB92,1,0)),0)+IF(AO78=AO93,IF(AB78=AB93,IF(AG78=AG93,IF(AL78=AL93,0,IF(AL78&lt;AL93,1,0)),IF(AG78&lt;AG93,1,0)),IF(AB78&lt;AB93,1,0)),0)+IF(AO78=AO94,IF(AB78=AB94,IF(AG78=AG94,IF(AL78=AL94,0,IF(AL78&lt;AL94,1,0)),IF(AG78&lt;AG94,1,0)),IF(AB78&lt;AB94,1,0)),0)+IF(AO78=AO95,IF(AB78=AB95,IF(AG78=AG95,IF(AL78=AL95,0,IF(AL78&lt;AL95,1,0)),IF(AG78&lt;AG95,1,0)),IF(AB78&lt;AB95,1,0)),0)</f>
        <v>#VALUE!</v>
      </c>
      <c r="AU78" s="1" t="e">
        <f>IF(AND(AQ78=AQ76,M78&gt;M76),1,0)+IF(AND(AQ78=AQ77,M78&gt;M77),1,0)+IF(AND(AQ78=AQ78,M78&gt;M78),1,0)+IF(AND(AQ78=AQ79,M78&gt;M79),1,0)+IF(AND(AQ78=AQ80,M78&gt;M80),1,0)+IF(AND(AQ78=AQ81,M78&gt;M81),1,0)+IF(AND(AQ78=AQ82,M78&gt;M82),1,0)+IF(AND(AQ78=AQ83,M78&gt;M83),1,0)+IF(AND(AQ78=AQ84,M78&gt;M84),1,0)+IF(AND(AQ78=AQ85,M78&gt;M85),1,0)+IF(AND(AQ78=AQ86,M78&gt;M86),1,0)+IF(AND(AQ78=AQ87,M78&gt;M87),1,0)+IF(AND(AQ78=AQ88,M78&gt;M88),1,0)+IF(AND(AQ78=AQ89,M78&gt;M89),1,0)+IF(AND(AQ78=AQ90,M78&gt;M90),1,0)+IF(AND(AQ78=AQ91,M78&gt;M91),1,0)+IF(AND(AQ78=AQ92,M78&gt;M92),1,0)+IF(AND(AQ78=AQ93,M78&gt;M93),1,0)+IF(AND(AQ78=AQ94,M78&gt;M94),1,0)+IF(AND(AQ78=AQ95,M78&gt;M95),1,0)+AQ78</f>
        <v>#VALUE!</v>
      </c>
      <c r="AV78" s="1" t="e">
        <f>IF(AU76=3,AP76,0)+IF(AU77=3,AP77,0)+IF(AU78=3,AP78,0)+IF(AU79=3,AP79,0)+IF(AU80=3,AP80,0)+IF(AU81=3,AP81,0)+IF(AU82=3,AP82,0)+IF(AU83=3,AP83,0)+IF(AU84=3,AP84,0)+IF(AU85=3,AP85,0)+IF(AU86=3,AP86,0)+IF(AU87=3,AP87,0)+IF(AU88=3,AP88,0)+IF(AU89=3,AP89,0)+IF(AU90=3,AP90,0)+IF(AU91=3,AP91,0)+IF(AU92=3,AP92,0)+IF(AU93=3,AP93,0)+IF(AU94=3,AP94,0)+IF(AU95=3,AP95,0)</f>
        <v>#VALUE!</v>
      </c>
      <c r="AW78" s="1" t="e">
        <f>IF(AU76=3,AQ76,0)+IF(AU77=3,AQ77,0)+IF(AU78=3,AQ78,0)+IF(AU79=3,AQ79,0)+IF(AU80=3,AQ80,0)+IF(AU81=3,AQ81,0)+IF(AU82=3,AQ82,0)+IF(AU83=3,AQ83,0)+IF(AU84=3,AQ84,0)+IF(AU85=3,AQ85,0)+IF(AU86=3,AQ86,0)+IF(AU87=3,AQ87,0)+IF(AU88=3,AQ88,0)+IF(AU89=3,AQ89,0)+IF(AU90=3,AQ90,0)+IF(AU91=3,AQ91,0)+IF(AU92=3,AQ92,0)+IF(AU93=3,AQ93,0)+IF(AU94=3,AQ94,0)+IF(AU95=3,AQ95,0)</f>
        <v>#VALUE!</v>
      </c>
      <c r="AX78" s="1">
        <f>[2]DB!BL78</f>
        <v>0</v>
      </c>
      <c r="AY78" s="1">
        <f>IF(OR(O78=1,Q78=1,(T78+X78)/D1&gt;0.5),1,0)</f>
        <v>0</v>
      </c>
      <c r="AZ78" s="100" t="e">
        <f>IF(AU76=3,L76,IF(AU77=3,L77,IF(AU78=3,L78,IF(AU79=3,L79,IF(AU80=3,L80,IF(AU81=3,L81,IF(AU82=3,L82,BA78)))))))</f>
        <v>#VALUE!</v>
      </c>
      <c r="BA78" s="98" t="e">
        <f>IF(AU83=3,L83,IF(AU84=3,L84,IF(AU85=3,L85,IF(AU86=3,L86,IF(AU87=3,L87,IF(AU88=3,L88,IF(AU89=3,L89,BB78)))))))</f>
        <v>#VALUE!</v>
      </c>
      <c r="BB78" s="98" t="e">
        <f>IF(AU90=3,L90,IF(AU91=3,L91,IF(AU92=3,L92,IF(AU93=3,L93,IF(AU94=3,L94,IF(AU95=3,L95,""))))))</f>
        <v>#VALUE!</v>
      </c>
      <c r="BC78" s="98" t="e">
        <f>IF(AU76=3,M76,0)+IF(AU77=3,M77,0)+IF(AU78=3,M78,0)+IF(AU79=3,M79,0)+IF(AU80=3,M80,0)+IF(AU81=3,M81,0)+IF(AU82=3,M82,0)+IF(AU83=3,M83,0)+IF(AU84=3,M84,0)+IF(AU85=3,M85,0)+IF(AU86=3,M86,0)+IF(AU87=3,M87,0)+IF(AU88=3,M88,0)+IF(AU89=3,M89,0)+IF(AU90=3,M90,0)+IF(AU91=3,M91,0)+IF(AU92=3,M92,0)+IF(AU93=3,M93,0)+IF(AU94=3,M94,0)+IF(AU95=3,M95,0)</f>
        <v>#VALUE!</v>
      </c>
      <c r="BD78" s="98" t="e">
        <f>IF(AU76=3,O76,0)+IF(AU77=3,O77,0)+IF(AU78=3,O78,0)+IF(AU79=3,O79,0)+IF(AU80=3,O80,0)+IF(AU81=3,O81,0)+IF(AU82=3,O82,0)+IF(AU83=3,O83,0)+IF(AU84=3,O84,0)+IF(AU85=3,O85,0)+IF(AU86=3,O86,0)+IF(AU87=3,O87,0)+IF(AU88=3,O88,0)+IF(AU89=3,O89,0)+IF(AU90=3,O90,0)+IF(AU91=3,O91,0)+IF(AU92=3,O92,0)+IF(AU93=3,O93,0)+IF(AU94=3,O94,0)+IF(AU95=3,O95,0)</f>
        <v>#VALUE!</v>
      </c>
      <c r="BE78" s="98" t="e">
        <f>IF(AU76=3,Q76,0)+IF(AU77=3,Q77,0)+IF(AU78=3,Q78,0)+IF(AU79=3,Q79,0)+IF(AU80=3,Q80,0)+IF(AU81=3,Q81,0)+IF(AU82=3,Q82,0)+IF(AU83=3,Q83,0)+IF(AU84=3,Q84,0)+IF(AU85=3,Q85,0)+IF(AU86=3,Q86,0)+IF(AU87=3,Q87,0)+IF(AU88=3,Q88,0)+IF(AU89=3,Q89,0)+IF(AU90=3,Q90,0)+IF(AU91=3,Q91,0)+IF(AU92=3,Q92,0)+IF(AU93=3,Q93,0)+IF(AU94=3,Q94,0)+IF(AU95=3,Q95,0)</f>
        <v>#VALUE!</v>
      </c>
      <c r="BF78" s="98" t="e">
        <f>IF(AU76=3,T76,0)+IF(AU77=3,T77,0)+IF(AU78=3,T78,0)+IF(AU79=3,T79,0)+IF(AU80=3,T80,0)+IF(AU81=3,T81,0)+IF(AU82=3,T82,0)+IF(AU83=3,T83,0)+IF(AU84=3,T84,0)+IF(AU85=3,T85,0)+IF(AU86=3,T86,0)+IF(AU87=3,T87,0)+IF(AU88=3,T88,0)+IF(AU89=3,T89,0)+IF(AU90=3,T90,0)+IF(AU91=3,T91,0)+IF(AU92=3,T92,0)+IF(AU93=3,T93,0)+IF(AU94=3,T94,0)+IF(AU95=3,T95,0)</f>
        <v>#VALUE!</v>
      </c>
      <c r="BG78" s="98" t="e">
        <f>IF(AU76=3,X76,0)+IF(AU77=3,X77,0)+IF(AU78=3,X78,0)+IF(AU79=3,X79,0)+IF(AU80=3,X80,0)+IF(AU81=3,X81,0)+IF(AU82=3,X82,0)+IF(AU83=3,X83,0)+IF(AU84=3,X84,0)+IF(AU85=3,X85,0)+IF(AU86=3,X86,0)+IF(AU87=3,X87,0)+IF(AU88=3,X88,0)+IF(AU89=3,X89,0)+IF(AU90=3,X90,0)+IF(AU91=3,X91,0)+IF(AU92=3,X92,0)+IF(AU93=3,X93,0)+IF(AU94=3,X94,0)+IF(AU95=3,X95,0)</f>
        <v>#VALUE!</v>
      </c>
      <c r="BH78" s="98" t="e">
        <f>IF(AU76=3,AB76,0)+IF(AU77=3,AB77,0)+IF(AU78=3,AB78,0)+IF(AU79=3,AB79,0)+IF(AU80=3,AB80,0)+IF(AU81=3,AB81,0)+IF(AU82=3,AB82,0)+IF(AU83=3,AB83,0)+IF(AU84=3,AB84,0)+IF(AU85=3,AB85,0)+IF(AU86=3,AB86,0)+IF(AU87=3,AB87,0)+IF(AU88=3,AB88,0)+IF(AU89=3,AB89,0)+IF(AU90=3,AB90,0)+IF(AU91=3,AB91,0)+IF(AU92=3,AB92,0)+IF(AU93=3,AB93,0)+IF(AU94=3,AB94,0)+IF(AU95=3,AB95,0)</f>
        <v>#VALUE!</v>
      </c>
      <c r="BI78" s="98" t="e">
        <f>IF(AU76=3,AG76,0)+IF(AU77=3,AG77,0)+IF(AU78=3,AG78,0)+IF(AU79=3,AG79,0)+IF(AU80=3,AG80,0)+IF(AU81=3,AG81,0)+IF(AU82=3,AG82,0)+IF(AU83=3,AG83,0)+IF(AU84=3,AG84,0)+IF(AU85=3,AG85,0)+IF(AU86=3,AG86,0)+IF(AU87=3,AG87,0)+IF(AU88=3,AG88,0)+IF(AU89=3,AG89,0)+IF(AU90=3,AG90,0)+IF(AU91=3,AG91,0)+IF(AU92=3,AG92,0)+IF(AU93=3,AG93,0)+IF(AU94=3,AG94,0)+IF(AU95=3,AG95,0)</f>
        <v>#VALUE!</v>
      </c>
      <c r="BJ78" s="98" t="e">
        <f>IF(AU76=3,AL76,0)+IF(AU77=3,AL77,0)+IF(AU78=3,AL78,0)+IF(AU79=3,AL79,0)+IF(AU80=3,AL80,0)+IF(AU81=3,AL81,0)+IF(AU82=3,AL82,0)+IF(AU83=3,AL83,0)+IF(AU84=3,AL84,0)+IF(AU85=3,AL85,0)+IF(AU86=3,AL86,0)+IF(AU87=3,AL87,0)+IF(AU88=3,AL88,0)+IF(AU89=3,AL89,0)+IF(AU90=3,AL90,0)+IF(AU91=3,AL91,0)+IF(AU92=3,AL92,0)+IF(AU93=3,AL93,0)+IF(AU94=3,AL94,0)+IF(AU95=3,AL95,0)</f>
        <v>#VALUE!</v>
      </c>
      <c r="BK78" s="1" t="e">
        <f>IF(AU76=3,AO76,0)+IF(AU77=3,AO77,0)+IF(AU78=3,AO78,0)+IF(AU79=3,AO79,0)+IF(AU80=3,AO80,0)+IF(AU81=3,AO81,0)+IF(AU82=3,AO82,0)+IF(AU83=3,AO83,0)+IF(AU84=3,AO84,0)+IF(AU85=3,AO85,0)+IF(AU86=3,AO86,0)+IF(AU87=3,AO87,0)+IF(AU88=3,AO88,0)+IF(AU89=3,AO89,0)+IF(AU90=3,AO90,0)+IF(AU91=3,AO91,0)+IF(AU92=3,AO92,0)+IF(AU93=3,AO93,0)+IF(AU94=3,AO94,0)+IF(AU95=3,AO95,0)</f>
        <v>#VALUE!</v>
      </c>
      <c r="BL78" s="99" t="e">
        <f>IF(AU76=3,AY76,0)+IF(AU77=3,AY77,0)+IF(AU78=3,AY78,0)+IF(AU79=3,AY79,0)+IF(AU80=3,AY80,0)+IF(AU81=3,AY81,0)+IF(AU82=3,AY82,0)+IF(AU83=3,AY83,0)+IF(AU84=3,AY84,0)+IF(AU85=3,AY85,0)+IF(AU86=3,AY86,0)+IF(AU87=3,AY87,0)+IF(AU88=3,AY88,0)+IF(AU89=3,AY89,0)+IF(AU90=3,AY90,0)+IF(AU91=3,AY91,0)+IF(AU92=3,AY92,0)+IF(AU93=3,AY93,0)+IF(AU94=3,AY94,0)+IF(AU95=3,AY95,0)</f>
        <v>#VALUE!</v>
      </c>
      <c r="BM78" s="1" t="e">
        <f>IF(AND(AW78=BM75,BL78=0),AZ78,0)</f>
        <v>#VALUE!</v>
      </c>
      <c r="BN78" s="1">
        <f>COUNTIF(BM76:BM78,"&lt;&gt;0")</f>
        <v>3</v>
      </c>
      <c r="BO78" s="1" t="e">
        <f>IF(BN76=3,BM76,IF(BN77=3,BM77,IF(BN78=3,BM78,IF(BN79=3,BM79,IF(BN80=3,BM80,IF(BN81=3,BM81,IF(BN82=3,BM82,IF(BN83=3,BM83,BP78))))))))</f>
        <v>#VALUE!</v>
      </c>
      <c r="BP78" s="1" t="str">
        <f>IF(BN84=3,BM84,IF(BN85=3,BM85,IF(BN86=3,BM86,IF(BN87=3,BM87,IF(BN88=3,BM88,IF(BN89=3,BM89,IF(BN90=3,BM90,IF(BN91=3,BM91,BQ78))))))))</f>
        <v/>
      </c>
      <c r="BQ78" s="1" t="str">
        <f>IF(BN92=3,BM92,IF(BN93=3,BM93,IF(BN94=3,BM94,IF(BN95=3,BM95,""))))</f>
        <v/>
      </c>
      <c r="BR78" s="100" t="str">
        <f>[2]DB!CD78</f>
        <v/>
      </c>
      <c r="BS78" s="98" t="str">
        <f>[2]DB!CE78</f>
        <v/>
      </c>
      <c r="BT78" s="98" t="str">
        <f>[2]DB!CF78</f>
        <v/>
      </c>
      <c r="BU78" s="98" t="str">
        <f>[2]DB!CG78</f>
        <v/>
      </c>
      <c r="BV78" s="98" t="str">
        <f>[2]DB!CH78</f>
        <v/>
      </c>
      <c r="BW78" s="98" t="str">
        <f>[2]DB!CI78</f>
        <v/>
      </c>
      <c r="BX78" s="98" t="str">
        <f>[2]DB!CJ78</f>
        <v/>
      </c>
      <c r="BY78" s="98" t="str">
        <f>[2]DB!CK78</f>
        <v/>
      </c>
      <c r="BZ78" s="98" t="str">
        <f>[2]DB!CL78</f>
        <v/>
      </c>
      <c r="CA78" s="98" t="str">
        <f>[2]DB!CM78</f>
        <v/>
      </c>
      <c r="CB78" s="98" t="str">
        <f>[2]DB!CN78</f>
        <v/>
      </c>
      <c r="CC78" s="99" t="str">
        <f>[2]DB!CO78</f>
        <v/>
      </c>
      <c r="CD78" s="100" t="str">
        <f>IF(AND(CD75=B3,B3&lt;&gt;B4),BO78,BR78)</f>
        <v/>
      </c>
      <c r="CE78" s="98" t="str">
        <f>IF(AND(CE75=B3,B3&lt;&gt;B4),BO78,BS78)</f>
        <v/>
      </c>
      <c r="CF78" s="98" t="str">
        <f>IF(AND(CF75=B3,B3&lt;&gt;B4),BO78,BT78)</f>
        <v/>
      </c>
      <c r="CG78" s="98" t="str">
        <f>IF(AND(CG75=B3,B3&lt;&gt;B4),BO78,BU78)</f>
        <v/>
      </c>
      <c r="CH78" s="98" t="str">
        <f>IF(AND(CH75=B3,B3&lt;&gt;B4),BO78,BV78)</f>
        <v/>
      </c>
      <c r="CI78" s="98" t="str">
        <f>IF(AND(CI75=B3,B3&lt;&gt;B4),BO78,BW78)</f>
        <v/>
      </c>
      <c r="CJ78" s="98" t="str">
        <f>IF(AND(CJ75=B3,B3&lt;&gt;B4),BO78,BX78)</f>
        <v/>
      </c>
      <c r="CK78" s="98" t="str">
        <f>IF(AND(CK75=B3,B3&lt;&gt;B4),BO78,BY78)</f>
        <v/>
      </c>
      <c r="CL78" s="98" t="str">
        <f>IF(AND(CL75=B3,B3&lt;&gt;B4),BO78,BZ78)</f>
        <v/>
      </c>
      <c r="CM78" s="98" t="str">
        <f>IF(AND(CM75=B3,B3&lt;&gt;B4),BO78,CA78)</f>
        <v/>
      </c>
      <c r="CN78" s="98" t="str">
        <f>IF(AND(CN75=B3,B3&lt;&gt;B4),BO78,CB78)</f>
        <v/>
      </c>
      <c r="CO78" s="99" t="str">
        <f>IF(AND(CO75=B3,B3&lt;&gt;B4),BO78,CC78)</f>
        <v/>
      </c>
      <c r="CP78" s="1" t="str">
        <f>'[2]MT + ÅT'!L10</f>
        <v/>
      </c>
    </row>
    <row r="79" spans="1:127">
      <c r="L79" s="100" t="str">
        <f>[2]DB!AZ79</f>
        <v>Flinca</v>
      </c>
      <c r="M79" s="1">
        <f>IF(L79=A10,B10,0)+IF(L79=A11,B11,0)+IF(L79=A12,B12,0)+IF(L79=A13,B13,0)+IF(L79=A14,B14,0)+IF(L79=A15,B15,0)+IF(L79=A16,B16,0)+IF(L79=A17,B17,0)+IF(L79=A18,B18,0)+IF(L79=A19,B19,0)+IF(L79=A20,B20,0)+IF(L79=A21,B21,0)+IF(L79=A22,B22,0)+IF(L79=A23,B23,0)+IF(L79=A24,B24,0)+IF(L79=A25,B25,0)+IF(L79=A26,B26,0)+IF(L79=A27,B27,0)+IF(L79=A28,B28,0)+IF(L79=A29,B29,0)</f>
        <v>14</v>
      </c>
      <c r="N79" s="1">
        <f>[2]DB!BD79</f>
        <v>0</v>
      </c>
      <c r="O79" s="1">
        <f>IF(L79=A10,D10,0)+IF(L79=A11,D11,0)+IF(L79=A12,D12,0)+IF(L79=A13,D13,0)+IF(L79=A14,D14,0)+IF(L79=A15,D15,0)+IF(L79=A16,D16,0)+IF(L79=A17,D17,0)+IF(L79=A18,D18,0)+IF(L79=A19,D19,0)+IF(L79=A20,D20,0)+IF(L79=A21,D21,0)+IF(L79=A22,D22,0)+IF(L79=A23,D23,0)+IF(L79=A24,D24,0)+IF(L79=A25,D25,0)+IF(L79=A26,D26,0)+IF(L79=A27,D27,0)+IF(L79=A28,D28,0)+IF(L79=A29,D29,0)</f>
        <v>0</v>
      </c>
      <c r="P79" s="1">
        <f>[2]DB!BE79</f>
        <v>0</v>
      </c>
      <c r="Q79" s="1">
        <f>IF(L79=A10,F10,0)+IF(L79=A11,F11,0)+IF(L79=A12,F12,0)+IF(L79=A13,F13,0)+IF(L79=A14,F14,0)+IF(L79=A15,F15,0)+IF(L79=A16,F16,0)+IF(L79=A17,F17,0)+IF(L79=A18,F18,0)+IF(L79=A19,F19,0)+IF(L79=A20,F20,0)+IF(L79=A21,F21,0)+IF(L79=A22,F22,0)+IF(L79=A23,F23,0)+IF(L79=A24,F24,0)+IF(L79=A25,F25,0)+IF(L79=A26,F26,0)+IF(L79=A27,F27,0)+IF(L79=A28,F28,0)+IF(L79=A29,F29,0)</f>
        <v>0</v>
      </c>
      <c r="R79" s="1">
        <f>[2]DB!BF79</f>
        <v>0</v>
      </c>
      <c r="S79" s="1">
        <f>IF(L79=A10,H10,0)+IF(L79=A11,H11,0)+IF(L79=A12,H12,0)+IF(L79=A13,H13,0)+IF(L79=A14,H14,0)+IF(L79=A15,H15,0)+IF(L79=A16,H16,0)+IF(L79=A17,H17,0)+IF(L79=A18,H18,0)+IF(L79=A19,H19,0)+IF(L79=A20,H20,0)+IF(L79=A21,H21,0)+IF(L79=A22,H22,0)+IF(L79=A23,H23,0)+IF(L79=A24,H24,0)+IF(L79=A25,H25,0)+IF(L79=A26,H26,0)+IF(L79=A27,H27,0)+IF(L79=A28,H28,0)+IF(L79=A29,H29,0)</f>
        <v>0</v>
      </c>
      <c r="T79" s="1">
        <f>IF(B2&lt;&gt;B3,S79,S79+R79)</f>
        <v>0</v>
      </c>
      <c r="U79" s="1">
        <f>[2]DB!BG79</f>
        <v>0</v>
      </c>
      <c r="V79" s="1">
        <f>IF(L79=A10,K10,0)+IF(L79=A11,K11,0)+IF(L79=A12,K12,0)+IF(L79=A13,K13,0)+IF(L79=A14,K14,0)+IF(L79=A15,K15,0)+IF(L79=A16,K16,0)+IF(L79=A17,K17,0)+IF(L79=A18,K18,0)+IF(L79=A19,K19,0)+IF(L79=A20,K20,0)+IF(L79=A21,K21,0)+IF(L79=A22,K22,0)+IF(L79=A23,K23,0)+IF(L79=A24,K24,0)+IF(L79=A25,K25,0)+IF(L79=A26,K26,0)+IF(L79=A27,K27,0)+IF(L79=A28,K28,0)+IF(L79=A29,K29,0)+W79</f>
        <v>0</v>
      </c>
      <c r="W79" s="1">
        <v>0</v>
      </c>
      <c r="X79" s="1">
        <f>IF(B2&lt;&gt;B3,V79,V79+U79)</f>
        <v>0</v>
      </c>
      <c r="Y79" s="1">
        <f>[2]DB!BH79</f>
        <v>23</v>
      </c>
      <c r="Z79" s="1">
        <f>RANK(Y79,Y76:Y95,0)</f>
        <v>8</v>
      </c>
      <c r="AA79" s="1" t="e">
        <f>IF(L79='1. Division'!F6,'1. Division'!F23,0)+IF(L79='1. Division'!H6,'1. Division'!H23,0)+IF(L79='1. Division'!J6,'1. Division'!J23,0)+IF(L79='1. Division'!L6,'1. Division'!L23,0)+IF(L79='1. Division'!N6,'1. Division'!N23,0)+IF(L79='1. Division'!P6,'1. Division'!P23,0)+IF(L79='1. Division'!R6,'1. Division'!R23,0)+IF(L79='1. Division'!T6,'1. Division'!T23,0)+IF(L79='1. Division'!V6,'1. Division'!V23,0)+IF(L79='1. Division'!X6,'1. Division'!X23,0)+IF(L79='1. Division'!Z6,'1. Division'!Z23,0)+IF(L79='1. Division'!AB6,'1. Division'!AB23,0)+IF(L79='1. Division'!AD6,'1. Division'!AD23,0)+IF(L79='1. Division'!AF6,'1. Division'!AF23,0)+IF(L79='1. Division'!AH6,'1. Division'!AH23,0)+IF(L79='1. Division'!AJ6,'1. Division'!AJ23,0)+IF(L79='1. Division'!AL6,'1. Division'!AL23,0)+IF(L79='1. Division'!AN6,'1. Division'!AN23,0)+IF(L79='1. Division'!AP6,'1. Division'!AP23,0)+IF(L79='1. Division'!AR6,'1. Division'!AR23,0)</f>
        <v>#VALUE!</v>
      </c>
      <c r="AB79" s="1" t="e">
        <f>IF(OR(O79=1,Q79=1),0,IF(B2&lt;&gt;B3,AA79,Y79+AA79))</f>
        <v>#VALUE!</v>
      </c>
      <c r="AC79" s="1" t="e">
        <f>RANK(AB79,AB76:AB95,0)</f>
        <v>#VALUE!</v>
      </c>
      <c r="AD79" s="1">
        <f>[2]DB!BI79</f>
        <v>9</v>
      </c>
      <c r="AE79" s="1">
        <f>RANK(AD79,AD76:AD95,0)</f>
        <v>2</v>
      </c>
      <c r="AF79" s="1" t="e">
        <f>IF(L79='1. Division'!F6,'1. Division'!F29,0)+IF(L79='1. Division'!H6,'1. Division'!H29,0)+IF(L79='1. Division'!J6,'1. Division'!J29,0)+IF(L79='1. Division'!L6,'1. Division'!L29,0)+IF(L79='1. Division'!N6,'1. Division'!N29,0)+IF(L79='1. Division'!P6,'1. Division'!P29,0)+IF(L79='1. Division'!R6,'1. Division'!R29,0)+IF(L79='1. Division'!T6,'1. Division'!T29,0)+IF(L79='1. Division'!V6,'1. Division'!V29,0)+IF(L79='1. Division'!X6,'1. Division'!X29,0)+IF(L79='1. Division'!Z6,'1. Division'!Z29,0)+IF(L79='1. Division'!AB6,'1. Division'!AB29,0)+IF(L79='1. Division'!AD6,'1. Division'!AD29,0)+IF(L79='1. Division'!AF6,'1. Division'!AF29,0)+IF(L79='1. Division'!AH6,'1. Division'!AH29,0)+IF(L79='1. Division'!AJ6,'1. Division'!AJ29,0)+IF(L79='1. Division'!AL6,'1. Division'!AL29,0)+IF(L79='1. Division'!AN6,'1. Division'!AN29,0)+IF(L79='1. Division'!AP6,'1. Division'!AP29,0)+IF(L79='1. Division'!AR6,'1. Division'!AR29,0)</f>
        <v>#VALUE!</v>
      </c>
      <c r="AG79" s="1" t="e">
        <f>IF(OR(O79=1,Q79=1),0,IF(B2&lt;&gt;B3,AF79,AD79+AF79))</f>
        <v>#VALUE!</v>
      </c>
      <c r="AH79" s="1" t="e">
        <f>RANK(AG79,AG76:AG95,0)</f>
        <v>#VALUE!</v>
      </c>
      <c r="AI79" s="1">
        <f>[2]DB!BJ79</f>
        <v>29</v>
      </c>
      <c r="AJ79" s="1">
        <f>RANK(AI79,AI76:AI95,0)</f>
        <v>5</v>
      </c>
      <c r="AK79" s="1" t="e">
        <f>IF(L79='1. Division'!F6,'1. Division'!F35,0)+IF(L79='1. Division'!H6,'1. Division'!H35,0)+IF(L79='1. Division'!J6,'1. Division'!J35,0)+IF(L79='1. Division'!L6,'1. Division'!L35,0)+IF(L79='1. Division'!N6,'1. Division'!N35,0)+IF(L79='1. Division'!P6,'1. Division'!P35,0)+IF(L79='1. Division'!R6,'1. Division'!R35,0)+IF(L79='1. Division'!T6,'1. Division'!T35,0)+IF(L79='1. Division'!V6,'1. Division'!V35,0)+IF(L79='1. Division'!X6,'1. Division'!X35,0)+IF(L79='1. Division'!Z6,'1. Division'!Z35,0)+IF(L79='1. Division'!AB6,'1. Division'!AB35,0)+IF(L79='1. Division'!AD6,'1. Division'!AD35,0)+IF(L79='1. Division'!AF6,'1. Division'!AF35,0)+IF(L79='1. Division'!AH6,'1. Division'!AH35,0)+IF(L79='1. Division'!AJ6,'1. Division'!AJ35,0)+IF(L79='1. Division'!AL6,'1. Division'!AL35,0)+IF(L79='1. Division'!AN6,'1. Division'!AN35,0)+IF(L79='1. Division'!AP6,'1. Division'!AP35,0)+IF(L79='1. Division'!AR6,'1. Division'!AR35,0)</f>
        <v>#VALUE!</v>
      </c>
      <c r="AL79" s="1" t="e">
        <f>IF(OR(O79=1,Q79=1),0,IF(B2&lt;&gt;B3,AK79,AI79+AK79))</f>
        <v>#VALUE!</v>
      </c>
      <c r="AM79" s="1" t="e">
        <f>RANK(AL79,AL76:AL95,0)</f>
        <v>#VALUE!</v>
      </c>
      <c r="AN79" s="1">
        <f t="shared" si="37"/>
        <v>15</v>
      </c>
      <c r="AO79" s="1" t="e">
        <f t="shared" si="38"/>
        <v>#VALUE!</v>
      </c>
      <c r="AP79" s="1">
        <f>[2]DB!AW79</f>
        <v>4</v>
      </c>
      <c r="AQ79" s="1" t="e">
        <f>RANK(AO79,AO76:AO95,1)+AR79</f>
        <v>#VALUE!</v>
      </c>
      <c r="AR79" s="1" t="e">
        <f>IF(AO79=AO76,IF(AB79=AB76,IF(AG79=AG76,IF(AL79=AL76,0,IF(AL79&lt;AL76,1,0)),IF(AG79&lt;AG76,1,0)),IF(AB79&lt;AB76,1,0)),0)+IF(AO79=AO77,IF(AB79=AB77,IF(AG79=AG77,IF(AL79=AL77,0,IF(AL79&lt;AL77,1,0)),IF(AG79&lt;AG77,1,0)),IF(AB79&lt;AB77,1,0)),0)+IF(AO79=AO78,IF(AB79=AB78,IF(AG79=AG78,IF(AL79=AL78,0,IF(AL79&lt;AL78,1,0)),IF(AG79&lt;AG78,1,0)),IF(AB79&lt;AB78,1,0)),0)+IF(AO79=AO79,IF(AB79=AB79,IF(AG79=AG79,IF(AL79=AL79,0,IF(AL79&lt;AL79,1,0)),IF(AG79&lt;AG79,1,0)),IF(AB79&lt;AB79,1,0)),0)+IF(AO79=AO80,IF(AB79=AB80,IF(AG79=AG80,IF(AL79=AL80,0,IF(AL79&lt;AL80,1,0)),IF(AG79&lt;AG80,1,0)),IF(AB79&lt;AB80,1,0)),0)+IF(AO79=AO81,IF(AB79=AB81,IF(AG79=AG81,IF(AL79=AL81,0,IF(AL79&lt;AL81,1,0)),IF(AG79&lt;AG81,1,0)),IF(AB79&lt;AB81,1,0)),0)+IF(AO79=AO82,IF(AB79=AB82,IF(AG79=AG82,IF(AL79=AL82,0,IF(AL79&lt;AL82,1,0)),IF(AG79&lt;AG82,1,0)),IF(AB79&lt;AB82,1,0)),0)+AS79+AT79</f>
        <v>#VALUE!</v>
      </c>
      <c r="AS79" s="1" t="e">
        <f>IF(AO79=AO83,IF(AB79=AB83,IF(AG79=AG83,IF(AL79=AL83,0,IF(AL79&lt;AL83,1,0)),IF(AG79&lt;AG83,1,0)),IF(AB79&lt;AB83,1,0)),0)+IF(AO79=AO84,IF(AB79=AB84,IF(AG79=AG84,IF(AL79=AL84,0,IF(AL79&lt;AL84,1,0)),IF(AG79&lt;AG84,1,0)),IF(AB79&lt;AB84,1,0)),0)+IF(AO79=AO85,IF(AB79=AB85,IF(AG79=AG85,IF(AL79=AL85,0,IF(AL79&lt;AL85,1,0)),IF(AG79&lt;AG85,1,0)),IF(AB79&lt;AB85,1,0)),0)+IF(AO79=AO86,IF(AB79=AB86,IF(AG79=AG86,IF(AL79=AL86,0,IF(AL79&lt;AL86,1,0)),IF(AG79&lt;AG86,1,0)),IF(AB79&lt;AB86,1,0)),0)+IF(AO79=AO87,IF(AB79=AB87,IF(AG79=AG87,IF(AL79=AL87,0,IF(AL79&lt;AL87,1,0)),IF(AG79&lt;AG87,1,0)),IF(AB79&lt;AB87,1,0)),0)+IF(AO79=AO88,IF(AB79=AB88,IF(AG79=AG88,IF(AL79=AL88,0,IF(AL79&lt;AL88,1,0)),IF(AG79&lt;AG88,1,0)),IF(AB79&lt;AB88,1,0)),0)+IF(AO79=AO89,IF(AB79=AB89,IF(AG79=AG89,IF(AL79=AL89,0,IF(AL79&lt;AL89,1,0)),IF(AG79&lt;AG89,1,0)),IF(AB79&lt;AB89,1,0)),0)</f>
        <v>#VALUE!</v>
      </c>
      <c r="AT79" s="1" t="e">
        <f>IF(AO79=AO90,IF(AB79=AB90,IF(AG79=AG90,IF(AL79=AL90,0,IF(AL79&lt;AL90,1,0)),IF(AG79&lt;AG90,1,0)),IF(AB79&lt;AB90,1,0)),0)+IF(AO79=AO91,IF(AB79=AB91,IF(AG79=AG91,IF(AL79=AL91,0,IF(AL79&lt;AL91,1,0)),IF(AG79&lt;AG91,1,0)),IF(AB79&lt;AB91,1,0)),0)+IF(AO79=AO92,IF(AB79=AB92,IF(AG79=AG92,IF(AL79=AL92,0,IF(AL79&lt;AL92,1,0)),IF(AG79&lt;AG92,1,0)),IF(AB79&lt;AB92,1,0)),0)+IF(AO79=AO93,IF(AB79=AB93,IF(AG79=AG93,IF(AL79=AL93,0,IF(AL79&lt;AL93,1,0)),IF(AG79&lt;AG93,1,0)),IF(AB79&lt;AB93,1,0)),0)+IF(AO79=AO94,IF(AB79=AB94,IF(AG79=AG94,IF(AL79=AL94,0,IF(AL79&lt;AL94,1,0)),IF(AG79&lt;AG94,1,0)),IF(AB79&lt;AB94,1,0)),0)+IF(AO79=AO95,IF(AB79=AB95,IF(AG79=AG95,IF(AL79=AL95,0,IF(AL79&lt;AL95,1,0)),IF(AG79&lt;AG95,1,0)),IF(AB79&lt;AB95,1,0)),0)</f>
        <v>#VALUE!</v>
      </c>
      <c r="AU79" s="1" t="e">
        <f>IF(AND(AQ79=AQ76,M79&gt;M76),1,0)+IF(AND(AQ79=AQ77,M79&gt;M77),1,0)+IF(AND(AQ79=AQ78,M79&gt;M78),1,0)+IF(AND(AQ79=AQ79,M79&gt;M79),1,0)+IF(AND(AQ79=AQ80,M79&gt;M80),1,0)+IF(AND(AQ79=AQ81,M79&gt;M81),1,0)+IF(AND(AQ79=AQ82,M79&gt;M82),1,0)+IF(AND(AQ79=AQ83,M79&gt;M83),1,0)+IF(AND(AQ79=AQ84,M79&gt;M84),1,0)+IF(AND(AQ79=AQ85,M79&gt;M85),1,0)+IF(AND(AQ79=AQ86,M79&gt;M86),1,0)+IF(AND(AQ79=AQ87,M79&gt;M87),1,0)+IF(AND(AQ79=AQ88,M79&gt;M88),1,0)+IF(AND(AQ79=AQ89,M79&gt;M89),1,0)+IF(AND(AQ79=AQ90,M79&gt;M90),1,0)+IF(AND(AQ79=AQ91,M79&gt;M91),1,0)+IF(AND(AQ79=AQ92,M79&gt;M92),1,0)+IF(AND(AQ79=AQ93,M79&gt;M93),1,0)+IF(AND(AQ79=AQ94,M79&gt;M94),1,0)+IF(AND(AQ79=AQ95,M79&gt;M95),1,0)+AQ79</f>
        <v>#VALUE!</v>
      </c>
      <c r="AV79" s="1" t="e">
        <f>IF(AU76=4,AP76,0)+IF(AU77=4,AP77,0)+IF(AU78=4,AP78,0)+IF(AU79=4,AP79,0)+IF(AU80=4,AP80,0)+IF(AU81=4,AP81,0)+IF(AU82=4,AP82,0)+IF(AU83=4,AP83,0)+IF(AU84=4,AP84,0)+IF(AU85=4,AP85,0)+IF(AU86=4,AP86,0)+IF(AU87=4,AP87,0)+IF(AU88=4,AP88,0)+IF(AU89=4,AP89,0)+IF(AU90=4,AP90,0)+IF(AU91=4,AP91,0)+IF(AU92=4,AP92,0)+IF(AU93=4,AP93,0)+IF(AU94=4,AP94,0)+IF(AU95=4,AP95,0)</f>
        <v>#VALUE!</v>
      </c>
      <c r="AW79" s="1" t="e">
        <f>IF(AU76=4,AQ76,0)+IF(AU77=4,AQ77,0)+IF(AU78=4,AQ78,0)+IF(AU79=4,AQ79,0)+IF(AU80=4,AQ80,0)+IF(AU81=4,AQ81,0)+IF(AU82=4,AQ82,0)+IF(AU83=4,AQ83,0)+IF(AU84=4,AQ84,0)+IF(AU85=4,AQ85,0)+IF(AU86=4,AQ86,0)+IF(AU87=4,AQ87,0)+IF(AU88=4,AQ88,0)+IF(AU89=4,AQ89,0)+IF(AU90=4,AQ90,0)+IF(AU91=4,AQ91,0)+IF(AU92=4,AQ92,0)+IF(AU93=4,AQ93,0)+IF(AU94=4,AQ94,0)+IF(AU95=4,AQ95,0)</f>
        <v>#VALUE!</v>
      </c>
      <c r="AX79" s="1">
        <f>[2]DB!BL79</f>
        <v>0</v>
      </c>
      <c r="AY79" s="1">
        <f>IF(OR(O79=1,Q79=1,(T79+X79)/D1&gt;0.5),1,0)</f>
        <v>0</v>
      </c>
      <c r="AZ79" s="100" t="e">
        <f>IF(AU76=4,L76,IF(AU77=4,L77,IF(AU78=4,L78,IF(AU79=4,L79,IF(AU80=4,L80,IF(AU81=4,L81,IF(AU82=4,L82,BA79)))))))</f>
        <v>#VALUE!</v>
      </c>
      <c r="BA79" s="98" t="e">
        <f>IF(AU83=4,L83,IF(AU84=4,L84,IF(AU85=4,L85,IF(AU86=4,L86,IF(AU87=4,L87,IF(AU88=4,L88,IF(AU89=4,L89,BB79)))))))</f>
        <v>#VALUE!</v>
      </c>
      <c r="BB79" s="98" t="e">
        <f>IF(AU90=4,L90,IF(AU91=4,L91,IF(AU92=4,L92,IF(AU93=4,L93,IF(AU94=4,L94,IF(AU95=4,L95,""))))))</f>
        <v>#VALUE!</v>
      </c>
      <c r="BC79" s="98" t="e">
        <f>IF(AU76=4,M76,0)+IF(AU77=4,M77,0)+IF(AU78=4,M78,0)+IF(AU79=4,M79,0)+IF(AU80=4,M80,0)+IF(AU81=4,M81,0)+IF(AU82=4,M82,0)+IF(AU83=4,M83,0)+IF(AU84=4,M84,0)+IF(AU85=4,M85,0)+IF(AU86=4,M86,0)+IF(AU87=4,M87,0)+IF(AU88=4,M88,0)+IF(AU89=4,M89,0)+IF(AU90=4,M90,0)+IF(AU91=4,M91,0)+IF(AU92=4,M92,0)+IF(AU93=4,M93,0)+IF(AU94=4,M94,0)+IF(AU95=4,M95,0)</f>
        <v>#VALUE!</v>
      </c>
      <c r="BD79" s="98" t="e">
        <f>IF(AU76=4,O76,0)+IF(AU77=4,O77,0)+IF(AU78=4,O78,0)+IF(AU79=4,O79,0)+IF(AU80=4,O80,0)+IF(AU81=4,O81,0)+IF(AU82=4,O82,0)+IF(AU83=4,O83,0)+IF(AU84=4,O84,0)+IF(AU85=4,O85,0)+IF(AU86=4,O86,0)+IF(AU87=4,O87,0)+IF(AU88=4,O88,0)+IF(AU89=4,O89,0)+IF(AU90=4,O90,0)+IF(AU91=4,O91,0)+IF(AU92=4,O92,0)+IF(AU93=4,O93,0)+IF(AU94=4,O94,0)+IF(AU95=4,O95,0)</f>
        <v>#VALUE!</v>
      </c>
      <c r="BE79" s="98" t="e">
        <f>IF(AU76=4,Q76,0)+IF(AU77=4,Q77,0)+IF(AU78=4,Q78,0)+IF(AU79=4,Q79,0)+IF(AU80=4,Q80,0)+IF(AU81=4,Q81,0)+IF(AU82=4,Q82,0)+IF(AU83=4,Q83,0)+IF(AU84=4,Q84,0)+IF(AU85=4,Q85,0)+IF(AU86=4,Q86,0)+IF(AU87=4,Q87,0)+IF(AU88=4,Q88,0)+IF(AU89=4,Q89,0)+IF(AU90=4,Q90,0)+IF(AU91=4,Q91,0)+IF(AU92=4,Q92,0)+IF(AU93=4,Q93,0)+IF(AU94=4,Q94,0)+IF(AU95=4,Q95,0)</f>
        <v>#VALUE!</v>
      </c>
      <c r="BF79" s="98" t="e">
        <f>IF(AU76=4,T76,0)+IF(AU77=4,T77,0)+IF(AU78=4,T78,0)+IF(AU79=4,T79,0)+IF(AU80=4,T80,0)+IF(AU81=4,T81,0)+IF(AU82=4,T82,0)+IF(AU83=4,T83,0)+IF(AU84=4,T84,0)+IF(AU85=4,T85,0)+IF(AU86=4,T86,0)+IF(AU87=4,T87,0)+IF(AU88=4,T88,0)+IF(AU89=4,T89,0)+IF(AU90=4,T90,0)+IF(AU91=4,T91,0)+IF(AU92=4,T92,0)+IF(AU93=4,T93,0)+IF(AU94=4,T94,0)+IF(AU95=4,T95,0)</f>
        <v>#VALUE!</v>
      </c>
      <c r="BG79" s="98" t="e">
        <f>IF(AU76=4,X76,0)+IF(AU77=4,X77,0)+IF(AU78=4,X78,0)+IF(AU79=4,X79,0)+IF(AU80=4,X80,0)+IF(AU81=4,X81,0)+IF(AU82=4,X82,0)+IF(AU83=4,X83,0)+IF(AU84=4,X84,0)+IF(AU85=4,X85,0)+IF(AU86=4,X86,0)+IF(AU87=4,X87,0)+IF(AU88=4,X88,0)+IF(AU89=4,X89,0)+IF(AU90=4,X90,0)+IF(AU91=4,X91,0)+IF(AU92=4,X92,0)+IF(AU93=4,X93,0)+IF(AU94=4,X94,0)+IF(AU95=4,X95,0)</f>
        <v>#VALUE!</v>
      </c>
      <c r="BH79" s="98" t="e">
        <f>IF(AU76=4,AB76,0)+IF(AU77=4,AB77,0)+IF(AU78=4,AB78,0)+IF(AU79=4,AB79,0)+IF(AU80=4,AB80,0)+IF(AU81=4,AB81,0)+IF(AU82=4,AB82,0)+IF(AU83=4,AB83,0)+IF(AU84=4,AB84,0)+IF(AU85=4,AB85,0)+IF(AU86=4,AB86,0)+IF(AU87=4,AB87,0)+IF(AU88=4,AB88,0)+IF(AU89=4,AB89,0)+IF(AU90=4,AB90,0)+IF(AU91=4,AB91,0)+IF(AU92=4,AB92,0)+IF(AU93=4,AB93,0)+IF(AU94=4,AB94,0)+IF(AU95=4,AB95,0)</f>
        <v>#VALUE!</v>
      </c>
      <c r="BI79" s="98" t="e">
        <f>IF(AU76=4,AG76,0)+IF(AU77=4,AG77,0)+IF(AU78=4,AG78,0)+IF(AU79=4,AG79,0)+IF(AU80=4,AG80,0)+IF(AU81=4,AG81,0)+IF(AU82=4,AG82,0)+IF(AU83=4,AG83,0)+IF(AU84=4,AG84,0)+IF(AU85=4,AG85,0)+IF(AU86=4,AG86,0)+IF(AU87=4,AG87,0)+IF(AU88=4,AG88,0)+IF(AU89=4,AG89,0)+IF(AU90=4,AG90,0)+IF(AU91=4,AG91,0)+IF(AU92=4,AG92,0)+IF(AU93=4,AG93,0)+IF(AU94=4,AG94,0)+IF(AU95=4,AG95,0)</f>
        <v>#VALUE!</v>
      </c>
      <c r="BJ79" s="98" t="e">
        <f>IF(AU76=4,AL76,0)+IF(AU77=4,AL77,0)+IF(AU78=4,AL78,0)+IF(AU79=4,AL79,0)+IF(AU80=4,AL80,0)+IF(AU81=4,AL81,0)+IF(AU82=4,AL82,0)+IF(AU83=4,AL83,0)+IF(AU84=4,AL84,0)+IF(AU85=4,AL85,0)+IF(AU86=4,AL86,0)+IF(AU87=4,AL87,0)+IF(AU88=4,AL88,0)+IF(AU89=4,AL89,0)+IF(AU90=4,AL90,0)+IF(AU91=4,AL91,0)+IF(AU92=4,AL92,0)+IF(AU93=4,AL93,0)+IF(AU94=4,AL94,0)+IF(AU95=4,AL95,0)</f>
        <v>#VALUE!</v>
      </c>
      <c r="BK79" s="1" t="e">
        <f>IF(AU76=4,AO76,0)+IF(AU77=4,AO77,0)+IF(AU78=4,AO78,0)+IF(AU79=4,AO79,0)+IF(AU80=4,AO80,0)+IF(AU81=4,AO81,0)+IF(AU82=4,AO82,0)+IF(AU83=4,AO83,0)+IF(AU84=4,AO84,0)+IF(AU85=4,AO85,0)+IF(AU86=4,AO86,0)+IF(AU87=4,AO87,0)+IF(AU88=4,AO88,0)+IF(AU89=4,AO89,0)+IF(AU90=4,AO90,0)+IF(AU91=4,AO91,0)+IF(AU92=4,AO92,0)+IF(AU93=4,AO93,0)+IF(AU94=4,AO94,0)+IF(AU95=4,AO95,0)</f>
        <v>#VALUE!</v>
      </c>
      <c r="BL79" s="99" t="e">
        <f>IF(AU76=4,AY76,0)+IF(AU77=4,AY77,0)+IF(AU78=4,AY78,0)+IF(AU79=4,AY79,0)+IF(AU80=4,AY80,0)+IF(AU81=4,AY81,0)+IF(AU82=4,AY82,0)+IF(AU83=4,AY83,0)+IF(AU84=4,AY84,0)+IF(AU85=4,AY85,0)+IF(AU86=4,AY86,0)+IF(AU87=4,AY87,0)+IF(AU88=4,AY88,0)+IF(AU89=4,AY89,0)+IF(AU90=4,AY90,0)+IF(AU91=4,AY91,0)+IF(AU92=4,AY92,0)+IF(AU93=4,AY93,0)+IF(AU94=4,AY94,0)+IF(AU95=4,AY95,0)</f>
        <v>#VALUE!</v>
      </c>
      <c r="BM79" s="1" t="e">
        <f>IF(AND(AW79=BM75,BL79=0),AZ79,0)</f>
        <v>#VALUE!</v>
      </c>
      <c r="BN79" s="1">
        <f>COUNTIF(BM76:BM79,"&lt;&gt;0")</f>
        <v>4</v>
      </c>
      <c r="BO79" s="1" t="e">
        <f>IF(BN76=4,BM76,IF(BN77=4,BM77,IF(BN78=4,BM78,IF(BN79=4,BM79,IF(BN80=4,BM80,IF(BN81=4,BM81,IF(BN82=4,BM82,IF(BN83=4,BM83,BP79))))))))</f>
        <v>#VALUE!</v>
      </c>
      <c r="BP79" s="1" t="str">
        <f>IF(BN84=4,BM84,IF(BN85=4,BM85,IF(BN86=4,BM86,IF(BN87=4,BM87,IF(BN88=4,BM88,IF(BN89=4,BM89,IF(BN90=4,BM90,IF(BN91=4,BM91,BQ79))))))))</f>
        <v/>
      </c>
      <c r="BQ79" s="1" t="str">
        <f>IF(BN92=4,BM92,IF(BN93=4,BM93,IF(BN94=4,BM94,IF(BN95=4,BM95,""))))</f>
        <v/>
      </c>
      <c r="BR79" s="100" t="str">
        <f>[2]DB!CD79</f>
        <v/>
      </c>
      <c r="BS79" s="98" t="str">
        <f>[2]DB!CE79</f>
        <v/>
      </c>
      <c r="BT79" s="98" t="str">
        <f>[2]DB!CF79</f>
        <v/>
      </c>
      <c r="BU79" s="98" t="str">
        <f>[2]DB!CG79</f>
        <v/>
      </c>
      <c r="BV79" s="98" t="str">
        <f>[2]DB!CH79</f>
        <v/>
      </c>
      <c r="BW79" s="98" t="str">
        <f>[2]DB!CI79</f>
        <v/>
      </c>
      <c r="BX79" s="98" t="str">
        <f>[2]DB!CJ79</f>
        <v/>
      </c>
      <c r="BY79" s="98" t="str">
        <f>[2]DB!CK79</f>
        <v/>
      </c>
      <c r="BZ79" s="98" t="str">
        <f>[2]DB!CL79</f>
        <v/>
      </c>
      <c r="CA79" s="98" t="str">
        <f>[2]DB!CM79</f>
        <v/>
      </c>
      <c r="CB79" s="98" t="str">
        <f>[2]DB!CN79</f>
        <v/>
      </c>
      <c r="CC79" s="99" t="str">
        <f>[2]DB!CO79</f>
        <v/>
      </c>
      <c r="CD79" s="100" t="str">
        <f>IF(AND(CD75=B3,B3&lt;&gt;B4),BO79,BR79)</f>
        <v/>
      </c>
      <c r="CE79" s="98" t="str">
        <f>IF(AND(CE75=B3,B3&lt;&gt;B4),BO79,BS79)</f>
        <v/>
      </c>
      <c r="CF79" s="98" t="str">
        <f>IF(AND(CF75=B3,B3&lt;&gt;B4),BO79,BT79)</f>
        <v/>
      </c>
      <c r="CG79" s="98" t="str">
        <f>IF(AND(CG75=B3,B3&lt;&gt;B4),BO79,BU79)</f>
        <v/>
      </c>
      <c r="CH79" s="98" t="str">
        <f>IF(AND(CH75=B3,B3&lt;&gt;B4),BO79,BV79)</f>
        <v/>
      </c>
      <c r="CI79" s="98" t="str">
        <f>IF(AND(CI75=B3,B3&lt;&gt;B4),BO79,BW79)</f>
        <v/>
      </c>
      <c r="CJ79" s="98" t="str">
        <f>IF(AND(CJ75=B3,B3&lt;&gt;B4),BO79,BX79)</f>
        <v/>
      </c>
      <c r="CK79" s="98" t="str">
        <f>IF(AND(CK75=B3,B3&lt;&gt;B4),BO79,BY79)</f>
        <v/>
      </c>
      <c r="CL79" s="98" t="str">
        <f>IF(AND(CL75=B3,B3&lt;&gt;B4),BO79,BZ79)</f>
        <v/>
      </c>
      <c r="CM79" s="98" t="str">
        <f>IF(AND(CM75=B3,B3&lt;&gt;B4),BO79,CA79)</f>
        <v/>
      </c>
      <c r="CN79" s="98" t="str">
        <f>IF(AND(CN75=B3,B3&lt;&gt;B4),BO79,CB79)</f>
        <v/>
      </c>
      <c r="CO79" s="99" t="str">
        <f>IF(AND(CO75=B3,B3&lt;&gt;B4),BO79,CC79)</f>
        <v/>
      </c>
      <c r="CP79" s="1" t="str">
        <f>'[2]MT + ÅT'!L11</f>
        <v/>
      </c>
    </row>
    <row r="80" spans="1:127">
      <c r="L80" s="100" t="str">
        <f>[2]DB!AZ80</f>
        <v>United</v>
      </c>
      <c r="M80" s="1">
        <f>IF(L80=A10,B10,0)+IF(L80=A11,B11,0)+IF(L80=A12,B12,0)+IF(L80=A13,B13,0)+IF(L80=A14,B14,0)+IF(L80=A15,B15,0)+IF(L80=A16,B16,0)+IF(L80=A17,B17,0)+IF(L80=A18,B18,0)+IF(L80=A19,B19,0)+IF(L80=A20,B20,0)+IF(L80=A21,B21,0)+IF(L80=A22,B22,0)+IF(L80=A23,B23,0)+IF(L80=A24,B24,0)+IF(L80=A25,B25,0)+IF(L80=A26,B26,0)+IF(L80=A27,B27,0)+IF(L80=A28,B28,0)+IF(L80=A29,B29,0)</f>
        <v>57</v>
      </c>
      <c r="N80" s="1">
        <f>[2]DB!BD80</f>
        <v>0</v>
      </c>
      <c r="O80" s="1">
        <f>IF(L80=A10,D10,0)+IF(L80=A11,D11,0)+IF(L80=A12,D12,0)+IF(L80=A13,D13,0)+IF(L80=A14,D14,0)+IF(L80=A15,D15,0)+IF(L80=A16,D16,0)+IF(L80=A17,D17,0)+IF(L80=A18,D18,0)+IF(L80=A19,D19,0)+IF(L80=A20,D20,0)+IF(L80=A21,D21,0)+IF(L80=A22,D22,0)+IF(L80=A23,D23,0)+IF(L80=A24,D24,0)+IF(L80=A25,D25,0)+IF(L80=A26,D26,0)+IF(L80=A27,D27,0)+IF(L80=A28,D28,0)+IF(L80=A29,D29,0)</f>
        <v>0</v>
      </c>
      <c r="P80" s="1">
        <f>[2]DB!BE80</f>
        <v>0</v>
      </c>
      <c r="Q80" s="1">
        <f>IF(L80=A10,F10,0)+IF(L80=A11,F11,0)+IF(L80=A12,F12,0)+IF(L80=A13,F13,0)+IF(L80=A14,F14,0)+IF(L80=A15,F15,0)+IF(L80=A16,F16,0)+IF(L80=A17,F17,0)+IF(L80=A18,F18,0)+IF(L80=A19,F19,0)+IF(L80=A20,F20,0)+IF(L80=A21,F21,0)+IF(L80=A22,F22,0)+IF(L80=A23,F23,0)+IF(L80=A24,F24,0)+IF(L80=A25,F25,0)+IF(L80=A26,F26,0)+IF(L80=A27,F27,0)+IF(L80=A28,F28,0)+IF(L80=A29,F29,0)</f>
        <v>0</v>
      </c>
      <c r="R80" s="1">
        <f>[2]DB!BF80</f>
        <v>0</v>
      </c>
      <c r="S80" s="1">
        <f>IF(L80=A10,H10,0)+IF(L80=A11,H11,0)+IF(L80=A12,H12,0)+IF(L80=A13,H13,0)+IF(L80=A14,H14,0)+IF(L80=A15,H15,0)+IF(L80=A16,H16,0)+IF(L80=A17,H17,0)+IF(L80=A18,H18,0)+IF(L80=A19,H19,0)+IF(L80=A20,H20,0)+IF(L80=A21,H21,0)+IF(L80=A22,H22,0)+IF(L80=A23,H23,0)+IF(L80=A24,H24,0)+IF(L80=A25,H25,0)+IF(L80=A26,H26,0)+IF(L80=A27,H27,0)+IF(L80=A28,H28,0)+IF(L80=A29,H29,0)</f>
        <v>0</v>
      </c>
      <c r="T80" s="1">
        <f>IF(B2&lt;&gt;B3,S80,S80+R80)</f>
        <v>0</v>
      </c>
      <c r="U80" s="1">
        <f>[2]DB!BG80</f>
        <v>0</v>
      </c>
      <c r="V80" s="1">
        <f>IF(L80=A10,K10,0)+IF(L80=A11,K11,0)+IF(L80=A12,K12,0)+IF(L80=A13,K13,0)+IF(L80=A14,K14,0)+IF(L80=A15,K15,0)+IF(L80=A16,K16,0)+IF(L80=A17,K17,0)+IF(L80=A18,K18,0)+IF(L80=A19,K19,0)+IF(L80=A20,K20,0)+IF(L80=A21,K21,0)+IF(L80=A22,K22,0)+IF(L80=A23,K23,0)+IF(L80=A24,K24,0)+IF(L80=A25,K25,0)+IF(L80=A26,K26,0)+IF(L80=A27,K27,0)+IF(L80=A28,K28,0)+IF(L80=A29,K29,0)+W80</f>
        <v>0</v>
      </c>
      <c r="W80" s="1">
        <v>0</v>
      </c>
      <c r="X80" s="1">
        <f>IF(B2&lt;&gt;B3,V80,V80+U80)</f>
        <v>0</v>
      </c>
      <c r="Y80" s="1">
        <f>[2]DB!BH80</f>
        <v>23</v>
      </c>
      <c r="Z80" s="1">
        <f>RANK(Y80,Y76:Y95,0)</f>
        <v>8</v>
      </c>
      <c r="AA80" s="1" t="e">
        <f>IF(L80='1. Division'!F6,'1. Division'!F23,0)+IF(L80='1. Division'!H6,'1. Division'!H23,0)+IF(L80='1. Division'!J6,'1. Division'!J23,0)+IF(L80='1. Division'!L6,'1. Division'!L23,0)+IF(L80='1. Division'!N6,'1. Division'!N23,0)+IF(L80='1. Division'!P6,'1. Division'!P23,0)+IF(L80='1. Division'!R6,'1. Division'!R23,0)+IF(L80='1. Division'!T6,'1. Division'!T23,0)+IF(L80='1. Division'!V6,'1. Division'!V23,0)+IF(L80='1. Division'!X6,'1. Division'!X23,0)+IF(L80='1. Division'!Z6,'1. Division'!Z23,0)+IF(L80='1. Division'!AB6,'1. Division'!AB23,0)+IF(L80='1. Division'!AD6,'1. Division'!AD23,0)+IF(L80='1. Division'!AF6,'1. Division'!AF23,0)+IF(L80='1. Division'!AH6,'1. Division'!AH23,0)+IF(L80='1. Division'!AJ6,'1. Division'!AJ23,0)+IF(L80='1. Division'!AL6,'1. Division'!AL23,0)+IF(L80='1. Division'!AN6,'1. Division'!AN23,0)+IF(L80='1. Division'!AP6,'1. Division'!AP23,0)+IF(L80='1. Division'!AR6,'1. Division'!AR23,0)</f>
        <v>#VALUE!</v>
      </c>
      <c r="AB80" s="1" t="e">
        <f>IF(OR(O80=1,Q80=1),0,IF(B2&lt;&gt;B3,AA80,Y80+AA80))</f>
        <v>#VALUE!</v>
      </c>
      <c r="AC80" s="1" t="e">
        <f>RANK(AB80,AB76:AB95,0)</f>
        <v>#VALUE!</v>
      </c>
      <c r="AD80" s="1">
        <f>[2]DB!BI80</f>
        <v>9</v>
      </c>
      <c r="AE80" s="1">
        <f>RANK(AD80,AD76:AD95,0)</f>
        <v>2</v>
      </c>
      <c r="AF80" s="1" t="e">
        <f>IF(L80='1. Division'!F6,'1. Division'!F29,0)+IF(L80='1. Division'!H6,'1. Division'!H29,0)+IF(L80='1. Division'!J6,'1. Division'!J29,0)+IF(L80='1. Division'!L6,'1. Division'!L29,0)+IF(L80='1. Division'!N6,'1. Division'!N29,0)+IF(L80='1. Division'!P6,'1. Division'!P29,0)+IF(L80='1. Division'!R6,'1. Division'!R29,0)+IF(L80='1. Division'!T6,'1. Division'!T29,0)+IF(L80='1. Division'!V6,'1. Division'!V29,0)+IF(L80='1. Division'!X6,'1. Division'!X29,0)+IF(L80='1. Division'!Z6,'1. Division'!Z29,0)+IF(L80='1. Division'!AB6,'1. Division'!AB29,0)+IF(L80='1. Division'!AD6,'1. Division'!AD29,0)+IF(L80='1. Division'!AF6,'1. Division'!AF29,0)+IF(L80='1. Division'!AH6,'1. Division'!AH29,0)+IF(L80='1. Division'!AJ6,'1. Division'!AJ29,0)+IF(L80='1. Division'!AL6,'1. Division'!AL29,0)+IF(L80='1. Division'!AN6,'1. Division'!AN29,0)+IF(L80='1. Division'!AP6,'1. Division'!AP29,0)+IF(L80='1. Division'!AR6,'1. Division'!AR29,0)</f>
        <v>#VALUE!</v>
      </c>
      <c r="AG80" s="1" t="e">
        <f>IF(OR(O80=1,Q80=1),0,IF(B2&lt;&gt;B3,AF80,AD80+AF80))</f>
        <v>#VALUE!</v>
      </c>
      <c r="AH80" s="1" t="e">
        <f>RANK(AG80,AG76:AG95,0)</f>
        <v>#VALUE!</v>
      </c>
      <c r="AI80" s="1">
        <f>[2]DB!BJ80</f>
        <v>29</v>
      </c>
      <c r="AJ80" s="1">
        <f>RANK(AI80,AI76:AI95,0)</f>
        <v>5</v>
      </c>
      <c r="AK80" s="1" t="e">
        <f>IF(L80='1. Division'!F6,'1. Division'!F35,0)+IF(L80='1. Division'!H6,'1. Division'!H35,0)+IF(L80='1. Division'!J6,'1. Division'!J35,0)+IF(L80='1. Division'!L6,'1. Division'!L35,0)+IF(L80='1. Division'!N6,'1. Division'!N35,0)+IF(L80='1. Division'!P6,'1. Division'!P35,0)+IF(L80='1. Division'!R6,'1. Division'!R35,0)+IF(L80='1. Division'!T6,'1. Division'!T35,0)+IF(L80='1. Division'!V6,'1. Division'!V35,0)+IF(L80='1. Division'!X6,'1. Division'!X35,0)+IF(L80='1. Division'!Z6,'1. Division'!Z35,0)+IF(L80='1. Division'!AB6,'1. Division'!AB35,0)+IF(L80='1. Division'!AD6,'1. Division'!AD35,0)+IF(L80='1. Division'!AF6,'1. Division'!AF35,0)+IF(L80='1. Division'!AH6,'1. Division'!AH35,0)+IF(L80='1. Division'!AJ6,'1. Division'!AJ35,0)+IF(L80='1. Division'!AL6,'1. Division'!AL35,0)+IF(L80='1. Division'!AN6,'1. Division'!AN35,0)+IF(L80='1. Division'!AP6,'1. Division'!AP35,0)+IF(L80='1. Division'!AR6,'1. Division'!AR35,0)</f>
        <v>#VALUE!</v>
      </c>
      <c r="AL80" s="1" t="e">
        <f>IF(OR(O80=1,Q80=1),0,IF(B2&lt;&gt;B3,AK80,AI80+AK80))</f>
        <v>#VALUE!</v>
      </c>
      <c r="AM80" s="1" t="e">
        <f>RANK(AL80,AL76:AL95,0)</f>
        <v>#VALUE!</v>
      </c>
      <c r="AN80" s="1">
        <f t="shared" si="37"/>
        <v>15</v>
      </c>
      <c r="AO80" s="1" t="e">
        <f t="shared" si="38"/>
        <v>#VALUE!</v>
      </c>
      <c r="AP80" s="1">
        <f>[2]DB!AW80</f>
        <v>4</v>
      </c>
      <c r="AQ80" s="1" t="e">
        <f>RANK(AO80,AO76:AO95,1)+AR80</f>
        <v>#VALUE!</v>
      </c>
      <c r="AR80" s="1" t="e">
        <f>IF(AO80=AO76,IF(AB80=AB76,IF(AG80=AG76,IF(AL80=AL76,0,IF(AL80&lt;AL76,1,0)),IF(AG80&lt;AG76,1,0)),IF(AB80&lt;AB76,1,0)),0)+IF(AO80=AO77,IF(AB80=AB77,IF(AG80=AG77,IF(AL80=AL77,0,IF(AL80&lt;AL77,1,0)),IF(AG80&lt;AG77,1,0)),IF(AB80&lt;AB77,1,0)),0)+IF(AO80=AO78,IF(AB80=AB78,IF(AG80=AG78,IF(AL80=AL78,0,IF(AL80&lt;AL78,1,0)),IF(AG80&lt;AG78,1,0)),IF(AB80&lt;AB78,1,0)),0)+IF(AO80=AO79,IF(AB80=AB79,IF(AG80=AG79,IF(AL80=AL79,0,IF(AL80&lt;AL79,1,0)),IF(AG80&lt;AG79,1,0)),IF(AB80&lt;AB79,1,0)),0)+IF(AO80=AO80,IF(AB80=AB80,IF(AG80=AG80,IF(AL80=AL80,0,IF(AL80&lt;AL80,1,0)),IF(AG80&lt;AG80,1,0)),IF(AB80&lt;AB80,1,0)),0)+IF(AO80=AO81,IF(AB80=AB81,IF(AG80=AG81,IF(AL80=AL81,0,IF(AL80&lt;AL81,1,0)),IF(AG80&lt;AG81,1,0)),IF(AB80&lt;AB81,1,0)),0)+IF(AO80=AO82,IF(AB80=AB82,IF(AG80=AG82,IF(AL80=AL82,0,IF(AL80&lt;AL82,1,0)),IF(AG80&lt;AG82,1,0)),IF(AB80&lt;AB82,1,0)),0)+AS80+AT80</f>
        <v>#VALUE!</v>
      </c>
      <c r="AS80" s="1" t="e">
        <f>IF(AO80=AO83,IF(AB80=AB83,IF(AG80=AG83,IF(AL80=AL83,0,IF(AL80&lt;AL83,1,0)),IF(AG80&lt;AG83,1,0)),IF(AB80&lt;AB83,1,0)),0)+IF(AO80=AO84,IF(AB80=AB84,IF(AG80=AG84,IF(AL80=AL84,0,IF(AL80&lt;AL84,1,0)),IF(AG80&lt;AG84,1,0)),IF(AB80&lt;AB84,1,0)),0)+IF(AO80=AO85,IF(AB80=AB85,IF(AG80=AG85,IF(AL80=AL85,0,IF(AL80&lt;AL85,1,0)),IF(AG80&lt;AG85,1,0)),IF(AB80&lt;AB85,1,0)),0)+IF(AO80=AO86,IF(AB80=AB86,IF(AG80=AG86,IF(AL80=AL86,0,IF(AL80&lt;AL86,1,0)),IF(AG80&lt;AG86,1,0)),IF(AB80&lt;AB86,1,0)),0)+IF(AO80=AO87,IF(AB80=AB87,IF(AG80=AG87,IF(AL80=AL87,0,IF(AL80&lt;AL87,1,0)),IF(AG80&lt;AG87,1,0)),IF(AB80&lt;AB87,1,0)),0)+IF(AO80=AO88,IF(AB80=AB88,IF(AG80=AG88,IF(AL80=AL88,0,IF(AL80&lt;AL88,1,0)),IF(AG80&lt;AG88,1,0)),IF(AB80&lt;AB88,1,0)),0)+IF(AO80=AO89,IF(AB80=AB89,IF(AG80=AG89,IF(AL80=AL89,0,IF(AL80&lt;AL89,1,0)),IF(AG80&lt;AG89,1,0)),IF(AB80&lt;AB89,1,0)),0)</f>
        <v>#VALUE!</v>
      </c>
      <c r="AT80" s="1" t="e">
        <f>IF(AO80=AO90,IF(AB80=AB90,IF(AG80=AG90,IF(AL80=AL90,0,IF(AL80&lt;AL90,1,0)),IF(AG80&lt;AG90,1,0)),IF(AB80&lt;AB90,1,0)),0)+IF(AO80=AO91,IF(AB80=AB91,IF(AG80=AG91,IF(AL80=AL91,0,IF(AL80&lt;AL91,1,0)),IF(AG80&lt;AG91,1,0)),IF(AB80&lt;AB91,1,0)),0)+IF(AO80=AO92,IF(AB80=AB92,IF(AG80=AG92,IF(AL80=AL92,0,IF(AL80&lt;AL92,1,0)),IF(AG80&lt;AG92,1,0)),IF(AB80&lt;AB92,1,0)),0)+IF(AO80=AO93,IF(AB80=AB93,IF(AG80=AG93,IF(AL80=AL93,0,IF(AL80&lt;AL93,1,0)),IF(AG80&lt;AG93,1,0)),IF(AB80&lt;AB93,1,0)),0)+IF(AO80=AO94,IF(AB80=AB94,IF(AG80=AG94,IF(AL80=AL94,0,IF(AL80&lt;AL94,1,0)),IF(AG80&lt;AG94,1,0)),IF(AB80&lt;AB94,1,0)),0)+IF(AO80=AO95,IF(AB80=AB95,IF(AG80=AG95,IF(AL80=AL95,0,IF(AL80&lt;AL95,1,0)),IF(AG80&lt;AG95,1,0)),IF(AB80&lt;AB95,1,0)),0)</f>
        <v>#VALUE!</v>
      </c>
      <c r="AU80" s="1" t="e">
        <f>IF(AND(AQ80=AQ76,M80&gt;M76),1,0)+IF(AND(AQ80=AQ77,M80&gt;M77),1,0)+IF(AND(AQ80=AQ78,M80&gt;M78),1,0)+IF(AND(AQ80=AQ79,M80&gt;M79),1,0)+IF(AND(AQ80=AQ80,M80&gt;M80),1,0)+IF(AND(AQ80=AQ81,M80&gt;M81),1,0)+IF(AND(AQ80=AQ82,M80&gt;M82),1,0)+IF(AND(AQ80=AQ83,M80&gt;M83),1,0)+IF(AND(AQ80=AQ84,M80&gt;M84),1,0)+IF(AND(AQ80=AQ85,M80&gt;M85),1,0)+IF(AND(AQ80=AQ86,M80&gt;M86),1,0)+IF(AND(AQ80=AQ87,M80&gt;M87),1,0)+IF(AND(AQ80=AQ88,M80&gt;M88),1,0)+IF(AND(AQ80=AQ89,M80&gt;M89),1,0)+IF(AND(AQ80=AQ90,M80&gt;M90),1,0)+IF(AND(AQ80=AQ91,M80&gt;M91),1,0)+IF(AND(AQ80=AQ92,M80&gt;M92),1,0)+IF(AND(AQ80=AQ93,M80&gt;M93),1,0)+IF(AND(AQ80=AQ94,M80&gt;M94),1,0)+IF(AND(AQ80=AQ95,M80&gt;M95),1,0)+AQ80</f>
        <v>#VALUE!</v>
      </c>
      <c r="AV80" s="1" t="e">
        <f>IF(AU76=5,AP76,0)+IF(AU77=5,AP77,0)+IF(AU78=5,AP78,0)+IF(AU79=5,AP79,0)+IF(AU80=5,AP80,0)+IF(AU81=5,AP81,0)+IF(AU82=5,AP82,0)+IF(AU83=5,AP83,0)+IF(AU84=5,AP84,0)+IF(AU85=5,AP85,0)+IF(AU86=5,AP86,0)+IF(AU87=5,AP87,0)+IF(AU88=5,AP88,0)+IF(AU89=5,AP89,0)+IF(AU90=5,AP90,0)+IF(AU91=5,AP91,0)+IF(AU92=5,AP92,0)+IF(AU93=5,AP93,0)+IF(AU94=5,AP94,0)+IF(AU95=5,AP95,0)</f>
        <v>#VALUE!</v>
      </c>
      <c r="AW80" s="1" t="e">
        <f>IF(AU76=5,AQ76,0)+IF(AU77=5,AQ77,0)+IF(AU78=5,AQ78,0)+IF(AU79=5,AQ79,0)+IF(AU80=5,AQ80,0)+IF(AU81=5,AQ81,0)+IF(AU82=5,AQ82,0)+IF(AU83=5,AQ83,0)+IF(AU84=5,AQ84,0)+IF(AU85=5,AQ85,0)+IF(AU86=5,AQ86,0)+IF(AU87=5,AQ87,0)+IF(AU88=5,AQ88,0)+IF(AU89=5,AQ89,0)+IF(AU90=5,AQ90,0)+IF(AU91=5,AQ91,0)+IF(AU92=5,AQ92,0)+IF(AU93=5,AQ93,0)+IF(AU94=5,AQ94,0)+IF(AU95=5,AQ95,0)</f>
        <v>#VALUE!</v>
      </c>
      <c r="AX80" s="1">
        <f>[2]DB!BL80</f>
        <v>0</v>
      </c>
      <c r="AY80" s="1">
        <f>IF(OR(O80=1,Q80=1,(T80+X80)/D1&gt;0.5),1,0)</f>
        <v>0</v>
      </c>
      <c r="AZ80" s="100" t="e">
        <f>IF(AU76=5,L76,IF(AU77=5,L77,IF(AU78=5,L78,IF(AU79=5,L79,IF(AU80=5,L80,IF(AU81=5,L81,IF(AU82=5,L82,BA80)))))))</f>
        <v>#VALUE!</v>
      </c>
      <c r="BA80" s="98" t="e">
        <f>IF(AU83=5,L83,IF(AU84=5,L84,IF(AU85=5,L85,IF(AU86=5,L86,IF(AU87=5,L87,IF(AU88=5,L88,IF(AU89=5,L89,BB80)))))))</f>
        <v>#VALUE!</v>
      </c>
      <c r="BB80" s="98" t="e">
        <f>IF(AU90=5,L90,IF(AU91=5,L91,IF(AU92=5,L92,IF(AU93=5,L93,IF(AU94=5,L94,IF(AU95=5,L95,""))))))</f>
        <v>#VALUE!</v>
      </c>
      <c r="BC80" s="98" t="e">
        <f>IF(AU76=5,M76,0)+IF(AU77=5,M77,0)+IF(AU78=5,M78,0)+IF(AU79=5,M79,0)+IF(AU80=5,M80,0)+IF(AU81=5,M81,0)+IF(AU82=5,M82,0)+IF(AU83=5,M83,0)+IF(AU84=5,M84,0)+IF(AU85=5,M85,0)+IF(AU86=5,M86,0)+IF(AU87=5,M87,0)+IF(AU88=5,M88,0)+IF(AU89=5,M89,0)+IF(AU90=5,M90,0)+IF(AU91=5,M91,0)+IF(AU92=5,M92,0)+IF(AU93=5,M93,0)+IF(AU94=5,M94,0)+IF(AU95=5,M95,0)</f>
        <v>#VALUE!</v>
      </c>
      <c r="BD80" s="98" t="e">
        <f>IF(AU76=5,O76,0)+IF(AU77=5,O77,0)+IF(AU78=5,O78,0)+IF(AU79=5,O79,0)+IF(AU80=5,O80,0)+IF(AU81=5,O81,0)+IF(AU82=5,O82,0)+IF(AU83=5,O83,0)+IF(AU84=5,O84,0)+IF(AU85=5,O85,0)+IF(AU86=5,O86,0)+IF(AU87=5,O87,0)+IF(AU88=5,O88,0)+IF(AU89=5,O89,0)+IF(AU90=5,O90,0)+IF(AU91=5,O91,0)+IF(AU92=5,O92,0)+IF(AU93=5,O93,0)+IF(AU94=5,O94,0)+IF(AU95=5,O95,0)</f>
        <v>#VALUE!</v>
      </c>
      <c r="BE80" s="98" t="e">
        <f>IF(AU76=5,Q76,0)+IF(AU77=5,Q77,0)+IF(AU78=5,Q78,0)+IF(AU79=5,Q79,0)+IF(AU80=5,Q80,0)+IF(AU81=5,Q81,0)+IF(AU82=5,Q82,0)+IF(AU83=5,Q83,0)+IF(AU84=5,Q84,0)+IF(AU85=5,Q85,0)+IF(AU86=5,Q86,0)+IF(AU87=5,Q87,0)+IF(AU88=5,Q88,0)+IF(AU89=5,Q89,0)+IF(AU90=5,Q90,0)+IF(AU91=5,Q91,0)+IF(AU92=5,Q92,0)+IF(AU93=5,Q93,0)+IF(AU94=5,Q94,0)+IF(AU95=5,Q95,0)</f>
        <v>#VALUE!</v>
      </c>
      <c r="BF80" s="98" t="e">
        <f>IF(AU76=5,T76,0)+IF(AU77=5,T77,0)+IF(AU78=5,T78,0)+IF(AU79=5,T79,0)+IF(AU80=5,T80,0)+IF(AU81=5,T81,0)+IF(AU82=5,T82,0)+IF(AU83=5,T83,0)+IF(AU84=5,T84,0)+IF(AU85=5,T85,0)+IF(AU86=5,T86,0)+IF(AU87=5,T87,0)+IF(AU88=5,T88,0)+IF(AU89=5,T89,0)+IF(AU90=5,T90,0)+IF(AU91=5,T91,0)+IF(AU92=5,T92,0)+IF(AU93=5,T93,0)+IF(AU94=5,T94,0)+IF(AU95=5,T95,0)</f>
        <v>#VALUE!</v>
      </c>
      <c r="BG80" s="98" t="e">
        <f>IF(AU76=5,X76,0)+IF(AU77=5,X77,0)+IF(AU78=5,X78,0)+IF(AU79=5,X79,0)+IF(AU80=5,X80,0)+IF(AU81=5,X81,0)+IF(AU82=5,X82,0)+IF(AU83=5,X83,0)+IF(AU84=5,X84,0)+IF(AU85=5,X85,0)+IF(AU86=5,X86,0)+IF(AU87=5,X87,0)+IF(AU88=5,X88,0)+IF(AU89=5,X89,0)+IF(AU90=5,X90,0)+IF(AU91=5,X91,0)+IF(AU92=5,X92,0)+IF(AU93=5,X93,0)+IF(AU94=5,X94,0)+IF(AU95=5,X95,0)</f>
        <v>#VALUE!</v>
      </c>
      <c r="BH80" s="98" t="e">
        <f>IF(AU76=5,AB76,0)+IF(AU77=5,AB77,0)+IF(AU78=5,AB78,0)+IF(AU79=5,AB79,0)+IF(AU80=5,AB80,0)+IF(AU81=5,AB81,0)+IF(AU82=5,AB82,0)+IF(AU83=5,AB83,0)+IF(AU84=5,AB84,0)+IF(AU85=5,AB85,0)+IF(AU86=5,AB86,0)+IF(AU87=5,AB87,0)+IF(AU88=5,AB88,0)+IF(AU89=5,AB89,0)+IF(AU90=5,AB90,0)+IF(AU91=5,AB91,0)+IF(AU92=5,AB92,0)+IF(AU93=5,AB93,0)+IF(AU94=5,AB94,0)+IF(AU95=5,AB95,0)</f>
        <v>#VALUE!</v>
      </c>
      <c r="BI80" s="98" t="e">
        <f>IF(AU76=5,AG76,0)+IF(AU77=5,AG77,0)+IF(AU78=5,AG78,0)+IF(AU79=5,AG79,0)+IF(AU80=5,AG80,0)+IF(AU81=5,AG81,0)+IF(AU82=5,AG82,0)+IF(AU83=5,AG83,0)+IF(AU84=5,AG84,0)+IF(AU85=5,AG85,0)+IF(AU86=5,AG86,0)+IF(AU87=5,AG87,0)+IF(AU88=5,AG88,0)+IF(AU89=5,AG89,0)+IF(AU90=5,AG90,0)+IF(AU91=5,AG91,0)+IF(AU92=5,AG92,0)+IF(AU93=5,AG93,0)+IF(AU94=5,AG94,0)+IF(AU95=5,AG95,0)</f>
        <v>#VALUE!</v>
      </c>
      <c r="BJ80" s="98" t="e">
        <f>IF(AU76=5,AL76,0)+IF(AU77=5,AL77,0)+IF(AU78=5,AL78,0)+IF(AU79=5,AL79,0)+IF(AU80=5,AL80,0)+IF(AU81=5,AL81,0)+IF(AU82=5,AL82,0)+IF(AU83=5,AL83,0)+IF(AU84=5,AL84,0)+IF(AU85=5,AL85,0)+IF(AU86=5,AL86,0)+IF(AU87=5,AL87,0)+IF(AU88=5,AL88,0)+IF(AU89=5,AL89,0)+IF(AU90=5,AL90,0)+IF(AU91=5,AL91,0)+IF(AU92=5,AL92,0)+IF(AU93=5,AL93,0)+IF(AU94=5,AL94,0)+IF(AU95=5,AL95,0)</f>
        <v>#VALUE!</v>
      </c>
      <c r="BK80" s="1" t="e">
        <f>IF(AU76=5,AO76,0)+IF(AU77=5,AO77,0)+IF(AU78=5,AO78,0)+IF(AU79=5,AO79,0)+IF(AU80=5,AO80,0)+IF(AU81=5,AO81,0)+IF(AU82=5,AO82,0)+IF(AU83=5,AO83,0)+IF(AU84=5,AO84,0)+IF(AU85=5,AO85,0)+IF(AU86=5,AO86,0)+IF(AU87=5,AO87,0)+IF(AU88=5,AO88,0)+IF(AU89=5,AO89,0)+IF(AU90=5,AO90,0)+IF(AU91=5,AO91,0)+IF(AU92=5,AO92,0)+IF(AU93=5,AO93,0)+IF(AU94=5,AO94,0)+IF(AU95=5,AO95,0)</f>
        <v>#VALUE!</v>
      </c>
      <c r="BL80" s="99" t="e">
        <f>IF(AU76=5,AY76,0)+IF(AU77=5,AY77,0)+IF(AU78=5,AY78,0)+IF(AU79=5,AY79,0)+IF(AU80=5,AY80,0)+IF(AU81=5,AY81,0)+IF(AU82=5,AY82,0)+IF(AU83=5,AY83,0)+IF(AU84=5,AY84,0)+IF(AU85=5,AY85,0)+IF(AU86=5,AY86,0)+IF(AU87=5,AY87,0)+IF(AU88=5,AY88,0)+IF(AU89=5,AY89,0)+IF(AU90=5,AY90,0)+IF(AU91=5,AY91,0)+IF(AU92=5,AY92,0)+IF(AU93=5,AY93,0)+IF(AU94=5,AY94,0)+IF(AU95=5,AY95,0)</f>
        <v>#VALUE!</v>
      </c>
      <c r="BM80" s="1" t="e">
        <f>IF(AND(AW80=BM75,BL80=0),AZ80,0)</f>
        <v>#VALUE!</v>
      </c>
      <c r="BN80" s="1">
        <f>COUNTIF(BM76:BM80,"&lt;&gt;0")</f>
        <v>5</v>
      </c>
      <c r="BO80" s="1" t="e">
        <f>IF(BN76=5,BM76,IF(BN77=5,BM77,IF(BN78=5,BM78,IF(BN79=5,BM79,IF(BN80=5,BM80,IF(BN81=5,BM81,IF(BN82=5,BM82,IF(BN83=5,BM83,BP80))))))))</f>
        <v>#VALUE!</v>
      </c>
      <c r="BP80" s="1" t="str">
        <f>IF(BN84=5,BM84,IF(BN85=5,BM85,IF(BN86=5,BM86,IF(BN87=5,BM87,IF(BN88=5,BM88,IF(BN89=5,BM89,IF(BN90=5,BM90,IF(BN91=5,BM91,BQ80))))))))</f>
        <v/>
      </c>
      <c r="BQ80" s="1" t="str">
        <f>IF(BN92=5,BM92,IF(BN93=5,BM93,IF(BN94=5,BM94,IF(BN95=5,BM95,""))))</f>
        <v/>
      </c>
      <c r="BR80" s="100" t="str">
        <f>[2]DB!CD80</f>
        <v/>
      </c>
      <c r="BS80" s="98" t="str">
        <f>[2]DB!CE80</f>
        <v/>
      </c>
      <c r="BT80" s="98" t="str">
        <f>[2]DB!CF80</f>
        <v/>
      </c>
      <c r="BU80" s="98" t="str">
        <f>[2]DB!CG80</f>
        <v/>
      </c>
      <c r="BV80" s="98" t="str">
        <f>[2]DB!CH80</f>
        <v/>
      </c>
      <c r="BW80" s="98" t="str">
        <f>[2]DB!CI80</f>
        <v/>
      </c>
      <c r="BX80" s="98" t="str">
        <f>[2]DB!CJ80</f>
        <v/>
      </c>
      <c r="BY80" s="98" t="str">
        <f>[2]DB!CK80</f>
        <v/>
      </c>
      <c r="BZ80" s="98" t="str">
        <f>[2]DB!CL80</f>
        <v/>
      </c>
      <c r="CA80" s="98" t="str">
        <f>[2]DB!CM80</f>
        <v/>
      </c>
      <c r="CB80" s="98" t="str">
        <f>[2]DB!CN80</f>
        <v/>
      </c>
      <c r="CC80" s="99" t="str">
        <f>[2]DB!CO80</f>
        <v/>
      </c>
      <c r="CD80" s="100" t="str">
        <f>IF(AND(CD75=B3,B3&lt;&gt;B4),BO80,BR80)</f>
        <v/>
      </c>
      <c r="CE80" s="98" t="str">
        <f>IF(AND(CE75=B3,B3&lt;&gt;B4),BO80,BS80)</f>
        <v/>
      </c>
      <c r="CF80" s="98" t="str">
        <f>IF(AND(CF75=B3,B3&lt;&gt;B4),BO80,BT80)</f>
        <v/>
      </c>
      <c r="CG80" s="98" t="str">
        <f>IF(AND(CG75=B3,B3&lt;&gt;B4),BO80,BU80)</f>
        <v/>
      </c>
      <c r="CH80" s="98" t="str">
        <f>IF(AND(CH75=B3,B3&lt;&gt;B4),BO80,BV80)</f>
        <v/>
      </c>
      <c r="CI80" s="98" t="str">
        <f>IF(AND(CI75=B3,B3&lt;&gt;B4),BO80,BW80)</f>
        <v/>
      </c>
      <c r="CJ80" s="98" t="str">
        <f>IF(AND(CJ75=B3,B3&lt;&gt;B4),BO80,BX80)</f>
        <v/>
      </c>
      <c r="CK80" s="98" t="str">
        <f>IF(AND(CK75=B3,B3&lt;&gt;B4),BO80,BY80)</f>
        <v/>
      </c>
      <c r="CL80" s="98" t="str">
        <f>IF(AND(CL75=B3,B3&lt;&gt;B4),BO80,BZ80)</f>
        <v/>
      </c>
      <c r="CM80" s="98" t="str">
        <f>IF(AND(CM75=B3,B3&lt;&gt;B4),BO80,CA80)</f>
        <v/>
      </c>
      <c r="CN80" s="98" t="str">
        <f>IF(AND(CN75=B3,B3&lt;&gt;B4),BO80,CB80)</f>
        <v/>
      </c>
      <c r="CO80" s="99" t="str">
        <f>IF(AND(CO75=B3,B3&lt;&gt;B4),BO80,CC80)</f>
        <v/>
      </c>
      <c r="CP80" s="1" t="str">
        <f>'[2]MT + ÅT'!L12</f>
        <v/>
      </c>
    </row>
    <row r="81" spans="12:96">
      <c r="L81" s="100" t="str">
        <f>[2]DB!AZ81</f>
        <v>Cork</v>
      </c>
      <c r="M81" s="1">
        <f>IF(L81=A10,B10,0)+IF(L81=A11,B11,0)+IF(L81=A12,B12,0)+IF(L81=A13,B13,0)+IF(L81=A14,B14,0)+IF(L81=A15,B15,0)+IF(L81=A16,B16,0)+IF(L81=A17,B17,0)+IF(L81=A18,B18,0)+IF(L81=A19,B19,0)+IF(L81=A20,B20,0)+IF(L81=A21,B21,0)+IF(L81=A22,B22,0)+IF(L81=A23,B23,0)+IF(L81=A24,B24,0)+IF(L81=A25,B25,0)+IF(L81=A26,B26,0)+IF(L81=A27,B27,0)+IF(L81=A28,B28,0)+IF(L81=A29,B29,0)</f>
        <v>8</v>
      </c>
      <c r="N81" s="1">
        <f>[2]DB!BD81</f>
        <v>0</v>
      </c>
      <c r="O81" s="1">
        <f>IF(L81=A10,D10,0)+IF(L81=A11,D11,0)+IF(L81=A12,D12,0)+IF(L81=A13,D13,0)+IF(L81=A14,D14,0)+IF(L81=A15,D15,0)+IF(L81=A16,D16,0)+IF(L81=A17,D17,0)+IF(L81=A18,D18,0)+IF(L81=A19,D19,0)+IF(L81=A20,D20,0)+IF(L81=A21,D21,0)+IF(L81=A22,D22,0)+IF(L81=A23,D23,0)+IF(L81=A24,D24,0)+IF(L81=A25,D25,0)+IF(L81=A26,D26,0)+IF(L81=A27,D27,0)+IF(L81=A28,D28,0)+IF(L81=A29,D29,0)</f>
        <v>0</v>
      </c>
      <c r="P81" s="1">
        <f>[2]DB!BE81</f>
        <v>0</v>
      </c>
      <c r="Q81" s="1">
        <f>IF(L81=A10,F10,0)+IF(L81=A11,F11,0)+IF(L81=A12,F12,0)+IF(L81=A13,F13,0)+IF(L81=A14,F14,0)+IF(L81=A15,F15,0)+IF(L81=A16,F16,0)+IF(L81=A17,F17,0)+IF(L81=A18,F18,0)+IF(L81=A19,F19,0)+IF(L81=A20,F20,0)+IF(L81=A21,F21,0)+IF(L81=A22,F22,0)+IF(L81=A23,F23,0)+IF(L81=A24,F24,0)+IF(L81=A25,F25,0)+IF(L81=A26,F26,0)+IF(L81=A27,F27,0)+IF(L81=A28,F28,0)+IF(L81=A29,F29,0)</f>
        <v>0</v>
      </c>
      <c r="R81" s="1">
        <f>[2]DB!BF81</f>
        <v>0</v>
      </c>
      <c r="S81" s="1">
        <f>IF(L81=A10,H10,0)+IF(L81=A11,H11,0)+IF(L81=A12,H12,0)+IF(L81=A13,H13,0)+IF(L81=A14,H14,0)+IF(L81=A15,H15,0)+IF(L81=A16,H16,0)+IF(L81=A17,H17,0)+IF(L81=A18,H18,0)+IF(L81=A19,H19,0)+IF(L81=A20,H20,0)+IF(L81=A21,H21,0)+IF(L81=A22,H22,0)+IF(L81=A23,H23,0)+IF(L81=A24,H24,0)+IF(L81=A25,H25,0)+IF(L81=A26,H26,0)+IF(L81=A27,H27,0)+IF(L81=A28,H28,0)+IF(L81=A29,H29,0)</f>
        <v>0</v>
      </c>
      <c r="T81" s="1">
        <f>IF(B2&lt;&gt;B3,S81,S81+R81)</f>
        <v>0</v>
      </c>
      <c r="U81" s="1">
        <f>[2]DB!BG81</f>
        <v>0</v>
      </c>
      <c r="V81" s="1">
        <f>IF(L81=A10,K10,0)+IF(L81=A11,K11,0)+IF(L81=A12,K12,0)+IF(L81=A13,K13,0)+IF(L81=A14,K14,0)+IF(L81=A15,K15,0)+IF(L81=A16,K16,0)+IF(L81=A17,K17,0)+IF(L81=A18,K18,0)+IF(L81=A19,K19,0)+IF(L81=A20,K20,0)+IF(L81=A21,K21,0)+IF(L81=A22,K22,0)+IF(L81=A23,K23,0)+IF(L81=A24,K24,0)+IF(L81=A25,K25,0)+IF(L81=A26,K26,0)+IF(L81=A27,K27,0)+IF(L81=A28,K28,0)+IF(L81=A29,K29,0)+W81</f>
        <v>0</v>
      </c>
      <c r="W81" s="1">
        <v>0</v>
      </c>
      <c r="X81" s="1">
        <f>IF(B2&lt;&gt;B3,V81,V81+U81)</f>
        <v>0</v>
      </c>
      <c r="Y81" s="1">
        <f>[2]DB!BH81</f>
        <v>24</v>
      </c>
      <c r="Z81" s="1">
        <f>RANK(Y81,Y76:Y95,0)</f>
        <v>2</v>
      </c>
      <c r="AA81" s="1" t="e">
        <f>IF(L81='1. Division'!F6,'1. Division'!F23,0)+IF(L81='1. Division'!H6,'1. Division'!H23,0)+IF(L81='1. Division'!J6,'1. Division'!J23,0)+IF(L81='1. Division'!L6,'1. Division'!L23,0)+IF(L81='1. Division'!N6,'1. Division'!N23,0)+IF(L81='1. Division'!P6,'1. Division'!P23,0)+IF(L81='1. Division'!R6,'1. Division'!R23,0)+IF(L81='1. Division'!T6,'1. Division'!T23,0)+IF(L81='1. Division'!V6,'1. Division'!V23,0)+IF(L81='1. Division'!X6,'1. Division'!X23,0)+IF(L81='1. Division'!Z6,'1. Division'!Z23,0)+IF(L81='1. Division'!AB6,'1. Division'!AB23,0)+IF(L81='1. Division'!AD6,'1. Division'!AD23,0)+IF(L81='1. Division'!AF6,'1. Division'!AF23,0)+IF(L81='1. Division'!AH6,'1. Division'!AH23,0)+IF(L81='1. Division'!AJ6,'1. Division'!AJ23,0)+IF(L81='1. Division'!AL6,'1. Division'!AL23,0)+IF(L81='1. Division'!AN6,'1. Division'!AN23,0)+IF(L81='1. Division'!AP6,'1. Division'!AP23,0)+IF(L81='1. Division'!AR6,'1. Division'!AR23,0)</f>
        <v>#VALUE!</v>
      </c>
      <c r="AB81" s="1" t="e">
        <f>IF(OR(O81=1,Q81=1),0,IF(B2&lt;&gt;B3,AA81,Y81+AA81))</f>
        <v>#VALUE!</v>
      </c>
      <c r="AC81" s="1" t="e">
        <f>RANK(AB81,AB76:AB95,0)</f>
        <v>#VALUE!</v>
      </c>
      <c r="AD81" s="1">
        <f>[2]DB!BI81</f>
        <v>9</v>
      </c>
      <c r="AE81" s="1">
        <f>RANK(AD81,AD76:AD95,0)</f>
        <v>2</v>
      </c>
      <c r="AF81" s="1" t="e">
        <f>IF(L81='1. Division'!F6,'1. Division'!F29,0)+IF(L81='1. Division'!H6,'1. Division'!H29,0)+IF(L81='1. Division'!J6,'1. Division'!J29,0)+IF(L81='1. Division'!L6,'1. Division'!L29,0)+IF(L81='1. Division'!N6,'1. Division'!N29,0)+IF(L81='1. Division'!P6,'1. Division'!P29,0)+IF(L81='1. Division'!R6,'1. Division'!R29,0)+IF(L81='1. Division'!T6,'1. Division'!T29,0)+IF(L81='1. Division'!V6,'1. Division'!V29,0)+IF(L81='1. Division'!X6,'1. Division'!X29,0)+IF(L81='1. Division'!Z6,'1. Division'!Z29,0)+IF(L81='1. Division'!AB6,'1. Division'!AB29,0)+IF(L81='1. Division'!AD6,'1. Division'!AD29,0)+IF(L81='1. Division'!AF6,'1. Division'!AF29,0)+IF(L81='1. Division'!AH6,'1. Division'!AH29,0)+IF(L81='1. Division'!AJ6,'1. Division'!AJ29,0)+IF(L81='1. Division'!AL6,'1. Division'!AL29,0)+IF(L81='1. Division'!AN6,'1. Division'!AN29,0)+IF(L81='1. Division'!AP6,'1. Division'!AP29,0)+IF(L81='1. Division'!AR6,'1. Division'!AR29,0)</f>
        <v>#VALUE!</v>
      </c>
      <c r="AG81" s="1" t="e">
        <f>IF(OR(O81=1,Q81=1),0,IF(B2&lt;&gt;B3,AF81,AD81+AF81))</f>
        <v>#VALUE!</v>
      </c>
      <c r="AH81" s="1" t="e">
        <f>RANK(AG81,AG76:AG95,0)</f>
        <v>#VALUE!</v>
      </c>
      <c r="AI81" s="1">
        <f>[2]DB!BJ81</f>
        <v>28</v>
      </c>
      <c r="AJ81" s="1">
        <f>RANK(AI81,AI76:AI95,0)</f>
        <v>14</v>
      </c>
      <c r="AK81" s="1" t="e">
        <f>IF(L81='1. Division'!F6,'1. Division'!F35,0)+IF(L81='1. Division'!H6,'1. Division'!H35,0)+IF(L81='1. Division'!J6,'1. Division'!J35,0)+IF(L81='1. Division'!L6,'1. Division'!L35,0)+IF(L81='1. Division'!N6,'1. Division'!N35,0)+IF(L81='1. Division'!P6,'1. Division'!P35,0)+IF(L81='1. Division'!R6,'1. Division'!R35,0)+IF(L81='1. Division'!T6,'1. Division'!T35,0)+IF(L81='1. Division'!V6,'1. Division'!V35,0)+IF(L81='1. Division'!X6,'1. Division'!X35,0)+IF(L81='1. Division'!Z6,'1. Division'!Z35,0)+IF(L81='1. Division'!AB6,'1. Division'!AB35,0)+IF(L81='1. Division'!AD6,'1. Division'!AD35,0)+IF(L81='1. Division'!AF6,'1. Division'!AF35,0)+IF(L81='1. Division'!AH6,'1. Division'!AH35,0)+IF(L81='1. Division'!AJ6,'1. Division'!AJ35,0)+IF(L81='1. Division'!AL6,'1. Division'!AL35,0)+IF(L81='1. Division'!AN6,'1. Division'!AN35,0)+IF(L81='1. Division'!AP6,'1. Division'!AP35,0)+IF(L81='1. Division'!AR6,'1. Division'!AR35,0)</f>
        <v>#VALUE!</v>
      </c>
      <c r="AL81" s="1" t="e">
        <f>IF(OR(O81=1,Q81=1),0,IF(B2&lt;&gt;B3,AK81,AI81+AK81))</f>
        <v>#VALUE!</v>
      </c>
      <c r="AM81" s="1" t="e">
        <f>RANK(AL81,AL76:AL95,0)</f>
        <v>#VALUE!</v>
      </c>
      <c r="AN81" s="1">
        <f t="shared" si="37"/>
        <v>18</v>
      </c>
      <c r="AO81" s="1" t="e">
        <f t="shared" si="38"/>
        <v>#VALUE!</v>
      </c>
      <c r="AP81" s="1">
        <f>[2]DB!AW81</f>
        <v>6</v>
      </c>
      <c r="AQ81" s="1" t="e">
        <f>RANK(AO81,AO76:AO95,1)+AR81</f>
        <v>#VALUE!</v>
      </c>
      <c r="AR81" s="1" t="e">
        <f>IF(AO81=AO76,IF(AB81=AB76,IF(AG81=AG76,IF(AL81=AL76,0,IF(AL81&lt;AL76,1,0)),IF(AG81&lt;AG76,1,0)),IF(AB81&lt;AB76,1,0)),0)+IF(AO81=AO77,IF(AB81=AB77,IF(AG81=AG77,IF(AL81=AL77,0,IF(AL81&lt;AL77,1,0)),IF(AG81&lt;AG77,1,0)),IF(AB81&lt;AB77,1,0)),0)+IF(AO81=AO78,IF(AB81=AB78,IF(AG81=AG78,IF(AL81=AL78,0,IF(AL81&lt;AL78,1,0)),IF(AG81&lt;AG78,1,0)),IF(AB81&lt;AB78,1,0)),0)+IF(AO81=AO79,IF(AB81=AB79,IF(AG81=AG79,IF(AL81=AL79,0,IF(AL81&lt;AL79,1,0)),IF(AG81&lt;AG79,1,0)),IF(AB81&lt;AB79,1,0)),0)+IF(AO81=AO80,IF(AB81=AB80,IF(AG81=AG80,IF(AL81=AL80,0,IF(AL81&lt;AL80,1,0)),IF(AG81&lt;AG80,1,0)),IF(AB81&lt;AB80,1,0)),0)+IF(AO81=AO81,IF(AB81=AB81,IF(AG81=AG81,IF(AL81=AL81,0,IF(AL81&lt;AL81,1,0)),IF(AG81&lt;AG81,1,0)),IF(AB81&lt;AB81,1,0)),0)+IF(AO81=AO82,IF(AB81=AB82,IF(AG81=AG82,IF(AL81=AL82,0,IF(AL81&lt;AL82,1,0)),IF(AG81&lt;AG82,1,0)),IF(AB81&lt;AB82,1,0)),0)+AS81+AT81</f>
        <v>#VALUE!</v>
      </c>
      <c r="AS81" s="1" t="e">
        <f>IF(AO81=AO83,IF(AB81=AB83,IF(AG81=AG83,IF(AL81=AL83,0,IF(AL81&lt;AL83,1,0)),IF(AG81&lt;AG83,1,0)),IF(AB81&lt;AB83,1,0)),0)+IF(AO81=AO84,IF(AB81=AB84,IF(AG81=AG84,IF(AL81=AL84,0,IF(AL81&lt;AL84,1,0)),IF(AG81&lt;AG84,1,0)),IF(AB81&lt;AB84,1,0)),0)+IF(AO81=AO85,IF(AB81=AB85,IF(AG81=AG85,IF(AL81=AL85,0,IF(AL81&lt;AL85,1,0)),IF(AG81&lt;AG85,1,0)),IF(AB81&lt;AB85,1,0)),0)+IF(AO81=AO86,IF(AB81=AB86,IF(AG81=AG86,IF(AL81=AL86,0,IF(AL81&lt;AL86,1,0)),IF(AG81&lt;AG86,1,0)),IF(AB81&lt;AB86,1,0)),0)+IF(AO81=AO87,IF(AB81=AB87,IF(AG81=AG87,IF(AL81=AL87,0,IF(AL81&lt;AL87,1,0)),IF(AG81&lt;AG87,1,0)),IF(AB81&lt;AB87,1,0)),0)+IF(AO81=AO88,IF(AB81=AB88,IF(AG81=AG88,IF(AL81=AL88,0,IF(AL81&lt;AL88,1,0)),IF(AG81&lt;AG88,1,0)),IF(AB81&lt;AB88,1,0)),0)+IF(AO81=AO89,IF(AB81=AB89,IF(AG81=AG89,IF(AL81=AL89,0,IF(AL81&lt;AL89,1,0)),IF(AG81&lt;AG89,1,0)),IF(AB81&lt;AB89,1,0)),0)</f>
        <v>#VALUE!</v>
      </c>
      <c r="AT81" s="1" t="e">
        <f>IF(AO81=AO90,IF(AB81=AB90,IF(AG81=AG90,IF(AL81=AL90,0,IF(AL81&lt;AL90,1,0)),IF(AG81&lt;AG90,1,0)),IF(AB81&lt;AB90,1,0)),0)+IF(AO81=AO91,IF(AB81=AB91,IF(AG81=AG91,IF(AL81=AL91,0,IF(AL81&lt;AL91,1,0)),IF(AG81&lt;AG91,1,0)),IF(AB81&lt;AB91,1,0)),0)+IF(AO81=AO92,IF(AB81=AB92,IF(AG81=AG92,IF(AL81=AL92,0,IF(AL81&lt;AL92,1,0)),IF(AG81&lt;AG92,1,0)),IF(AB81&lt;AB92,1,0)),0)+IF(AO81=AO93,IF(AB81=AB93,IF(AG81=AG93,IF(AL81=AL93,0,IF(AL81&lt;AL93,1,0)),IF(AG81&lt;AG93,1,0)),IF(AB81&lt;AB93,1,0)),0)+IF(AO81=AO94,IF(AB81=AB94,IF(AG81=AG94,IF(AL81=AL94,0,IF(AL81&lt;AL94,1,0)),IF(AG81&lt;AG94,1,0)),IF(AB81&lt;AB94,1,0)),0)+IF(AO81=AO95,IF(AB81=AB95,IF(AG81=AG95,IF(AL81=AL95,0,IF(AL81&lt;AL95,1,0)),IF(AG81&lt;AG95,1,0)),IF(AB81&lt;AB95,1,0)),0)</f>
        <v>#VALUE!</v>
      </c>
      <c r="AU81" s="1" t="e">
        <f>IF(AND(AQ81=AQ76,M81&gt;M76),1,0)+IF(AND(AQ81=AQ77,M81&gt;M77),1,0)+IF(AND(AQ81=AQ78,M81&gt;M78),1,0)+IF(AND(AQ81=AQ79,M81&gt;M79),1,0)+IF(AND(AQ81=AQ80,M81&gt;M80),1,0)+IF(AND(AQ81=AQ81,M81&gt;M81),1,0)+IF(AND(AQ81=AQ82,M81&gt;M82),1,0)+IF(AND(AQ81=AQ83,M81&gt;M83),1,0)+IF(AND(AQ81=AQ84,M81&gt;M84),1,0)+IF(AND(AQ81=AQ85,M81&gt;M85),1,0)+IF(AND(AQ81=AQ86,M81&gt;M86),1,0)+IF(AND(AQ81=AQ87,M81&gt;M87),1,0)+IF(AND(AQ81=AQ88,M81&gt;M88),1,0)+IF(AND(AQ81=AQ89,M81&gt;M89),1,0)+IF(AND(AQ81=AQ90,M81&gt;M90),1,0)+IF(AND(AQ81=AQ91,M81&gt;M91),1,0)+IF(AND(AQ81=AQ92,M81&gt;M92),1,0)+IF(AND(AQ81=AQ93,M81&gt;M93),1,0)+IF(AND(AQ81=AQ94,M81&gt;M94),1,0)+IF(AND(AQ81=AQ95,M81&gt;M95),1,0)+AQ81</f>
        <v>#VALUE!</v>
      </c>
      <c r="AV81" s="1" t="e">
        <f>IF(AU76=6,AP76,0)+IF(AU77=6,AP77,0)+IF(AU78=6,AP78,0)+IF(AU79=6,AP79,0)+IF(AU80=6,AP80,0)+IF(AU81=6,AP81,0)+IF(AU82=6,AP82,0)+IF(AU83=6,AP83,0)+IF(AU84=6,AP84,0)+IF(AU85=6,AP85,0)+IF(AU86=6,AP86,0)+IF(AU87=6,AP87,0)+IF(AU88=6,AP88,0)+IF(AU89=6,AP89,0)+IF(AU90=6,AP90,0)+IF(AU91=6,AP91,0)+IF(AU92=6,AP92,0)+IF(AU93=6,AP93,0)+IF(AU94=6,AP94,0)+IF(AU95=6,AP95,0)</f>
        <v>#VALUE!</v>
      </c>
      <c r="AW81" s="1" t="e">
        <f>IF(AU76=6,AQ76,0)+IF(AU77=6,AQ77,0)+IF(AU78=6,AQ78,0)+IF(AU79=6,AQ79,0)+IF(AU80=6,AQ80,0)+IF(AU81=6,AQ81,0)+IF(AU82=6,AQ82,0)+IF(AU83=6,AQ83,0)+IF(AU84=6,AQ84,0)+IF(AU85=6,AQ85,0)+IF(AU86=6,AQ86,0)+IF(AU87=6,AQ87,0)+IF(AU88=6,AQ88,0)+IF(AU89=6,AQ89,0)+IF(AU90=6,AQ90,0)+IF(AU91=6,AQ91,0)+IF(AU92=6,AQ92,0)+IF(AU93=6,AQ93,0)+IF(AU94=6,AQ94,0)+IF(AU95=6,AQ95,0)</f>
        <v>#VALUE!</v>
      </c>
      <c r="AX81" s="1">
        <f>[2]DB!BL81</f>
        <v>0</v>
      </c>
      <c r="AY81" s="1">
        <f>IF(OR(O81=1,Q81=1,(T81+X81)/D1&gt;0.5),1,0)</f>
        <v>0</v>
      </c>
      <c r="AZ81" s="100" t="e">
        <f>IF(AU76=6,L76,IF(AU77=6,L77,IF(AU78=6,L78,IF(AU79=6,L79,IF(AU80=6,L80,IF(AU81=6,L81,IF(AU82=6,L82,BA81)))))))</f>
        <v>#VALUE!</v>
      </c>
      <c r="BA81" s="98" t="e">
        <f>IF(AU83=6,L83,IF(AU84=6,L84,IF(AU85=6,L85,IF(AU86=6,L86,IF(AU87=6,L87,IF(AU88=6,L88,IF(AU89=6,L89,BB81)))))))</f>
        <v>#VALUE!</v>
      </c>
      <c r="BB81" s="98" t="e">
        <f>IF(AU90=6,L90,IF(AU91=6,L91,IF(AU92=6,L92,IF(AU93=6,L93,IF(AU94=6,L94,IF(AU95=6,L95,""))))))</f>
        <v>#VALUE!</v>
      </c>
      <c r="BC81" s="98" t="e">
        <f>IF(AU76=6,M76,0)+IF(AU77=6,M77,0)+IF(AU78=6,M78,0)+IF(AU79=6,M79,0)+IF(AU80=6,M80,0)+IF(AU81=6,M81,0)+IF(AU82=6,M82,0)+IF(AU83=6,M83,0)+IF(AU84=6,M84,0)+IF(AU85=6,M85,0)+IF(AU86=6,M86,0)+IF(AU87=6,M87,0)+IF(AU88=6,M88,0)+IF(AU89=6,M89,0)+IF(AU90=6,M90,0)+IF(AU91=6,M91,0)+IF(AU92=6,M92,0)+IF(AU93=6,M93,0)+IF(AU94=6,M94,0)+IF(AU95=6,M95,0)</f>
        <v>#VALUE!</v>
      </c>
      <c r="BD81" s="98" t="e">
        <f>IF(AU76=6,O76,0)+IF(AU77=6,O77,0)+IF(AU78=6,O78,0)+IF(AU79=6,O79,0)+IF(AU80=6,O80,0)+IF(AU81=6,O81,0)+IF(AU82=6,O82,0)+IF(AU83=6,O83,0)+IF(AU84=6,O84,0)+IF(AU85=6,O85,0)+IF(AU86=6,O86,0)+IF(AU87=6,O87,0)+IF(AU88=6,O88,0)+IF(AU89=6,O89,0)+IF(AU90=6,O90,0)+IF(AU91=6,O91,0)+IF(AU92=6,O92,0)+IF(AU93=6,O93,0)+IF(AU94=6,O94,0)+IF(AU95=6,O95,0)</f>
        <v>#VALUE!</v>
      </c>
      <c r="BE81" s="98" t="e">
        <f>IF(AU76=6,Q76,0)+IF(AU77=6,Q77,0)+IF(AU78=6,Q78,0)+IF(AU79=6,Q79,0)+IF(AU80=6,Q80,0)+IF(AU81=6,Q81,0)+IF(AU82=6,Q82,0)+IF(AU83=6,Q83,0)+IF(AU84=6,Q84,0)+IF(AU85=6,Q85,0)+IF(AU86=6,Q86,0)+IF(AU87=6,Q87,0)+IF(AU88=6,Q88,0)+IF(AU89=6,Q89,0)+IF(AU90=6,Q90,0)+IF(AU91=6,Q91,0)+IF(AU92=6,Q92,0)+IF(AU93=6,Q93,0)+IF(AU94=6,Q94,0)+IF(AU95=6,Q95,0)</f>
        <v>#VALUE!</v>
      </c>
      <c r="BF81" s="98" t="e">
        <f>IF(AU76=6,T76,0)+IF(AU77=6,T77,0)+IF(AU78=6,T78,0)+IF(AU79=6,T79,0)+IF(AU80=6,T80,0)+IF(AU81=6,T81,0)+IF(AU82=6,T82,0)+IF(AU83=6,T83,0)+IF(AU84=6,T84,0)+IF(AU85=6,T85,0)+IF(AU86=6,T86,0)+IF(AU87=6,T87,0)+IF(AU88=6,T88,0)+IF(AU89=6,T89,0)+IF(AU90=6,T90,0)+IF(AU91=6,T91,0)+IF(AU92=6,T92,0)+IF(AU93=6,T93,0)+IF(AU94=6,T94,0)+IF(AU95=6,T95,0)</f>
        <v>#VALUE!</v>
      </c>
      <c r="BG81" s="98" t="e">
        <f>IF(AU76=6,X76,0)+IF(AU77=6,X77,0)+IF(AU78=6,X78,0)+IF(AU79=6,X79,0)+IF(AU80=6,X80,0)+IF(AU81=6,X81,0)+IF(AU82=6,X82,0)+IF(AU83=6,X83,0)+IF(AU84=6,X84,0)+IF(AU85=6,X85,0)+IF(AU86=6,X86,0)+IF(AU87=6,X87,0)+IF(AU88=6,X88,0)+IF(AU89=6,X89,0)+IF(AU90=6,X90,0)+IF(AU91=6,X91,0)+IF(AU92=6,X92,0)+IF(AU93=6,X93,0)+IF(AU94=6,X94,0)+IF(AU95=6,X95,0)</f>
        <v>#VALUE!</v>
      </c>
      <c r="BH81" s="98" t="e">
        <f>IF(AU76=6,AB76,0)+IF(AU77=6,AB77,0)+IF(AU78=6,AB78,0)+IF(AU79=6,AB79,0)+IF(AU80=6,AB80,0)+IF(AU81=6,AB81,0)+IF(AU82=6,AB82,0)+IF(AU83=6,AB83,0)+IF(AU84=6,AB84,0)+IF(AU85=6,AB85,0)+IF(AU86=6,AB86,0)+IF(AU87=6,AB87,0)+IF(AU88=6,AB88,0)+IF(AU89=6,AB89,0)+IF(AU90=6,AB90,0)+IF(AU91=6,AB91,0)+IF(AU92=6,AB92,0)+IF(AU93=6,AB93,0)+IF(AU94=6,AB94,0)+IF(AU95=6,AB95,0)</f>
        <v>#VALUE!</v>
      </c>
      <c r="BI81" s="98" t="e">
        <f>IF(AU76=6,AG76,0)+IF(AU77=6,AG77,0)+IF(AU78=6,AG78,0)+IF(AU79=6,AG79,0)+IF(AU80=6,AG80,0)+IF(AU81=6,AG81,0)+IF(AU82=6,AG82,0)+IF(AU83=6,AG83,0)+IF(AU84=6,AG84,0)+IF(AU85=6,AG85,0)+IF(AU86=6,AG86,0)+IF(AU87=6,AG87,0)+IF(AU88=6,AG88,0)+IF(AU89=6,AG89,0)+IF(AU90=6,AG90,0)+IF(AU91=6,AG91,0)+IF(AU92=6,AG92,0)+IF(AU93=6,AG93,0)+IF(AU94=6,AG94,0)+IF(AU95=6,AG95,0)</f>
        <v>#VALUE!</v>
      </c>
      <c r="BJ81" s="98" t="e">
        <f>IF(AU76=6,AL76,0)+IF(AU77=6,AL77,0)+IF(AU78=6,AL78,0)+IF(AU79=6,AL79,0)+IF(AU80=6,AL80,0)+IF(AU81=6,AL81,0)+IF(AU82=6,AL82,0)+IF(AU83=6,AL83,0)+IF(AU84=6,AL84,0)+IF(AU85=6,AL85,0)+IF(AU86=6,AL86,0)+IF(AU87=6,AL87,0)+IF(AU88=6,AL88,0)+IF(AU89=6,AL89,0)+IF(AU90=6,AL90,0)+IF(AU91=6,AL91,0)+IF(AU92=6,AL92,0)+IF(AU93=6,AL93,0)+IF(AU94=6,AL94,0)+IF(AU95=6,AL95,0)</f>
        <v>#VALUE!</v>
      </c>
      <c r="BK81" s="1" t="e">
        <f>IF(AU76=6,AO76,0)+IF(AU77=6,AO77,0)+IF(AU78=6,AO78,0)+IF(AU79=6,AO79,0)+IF(AU80=6,AO80,0)+IF(AU81=6,AO81,0)+IF(AU82=6,AO82,0)+IF(AU83=6,AO83,0)+IF(AU84=6,AO84,0)+IF(AU85=6,AO85,0)+IF(AU86=6,AO86,0)+IF(AU87=6,AO87,0)+IF(AU88=6,AO88,0)+IF(AU89=6,AO89,0)+IF(AU90=6,AO90,0)+IF(AU91=6,AO91,0)+IF(AU92=6,AO92,0)+IF(AU93=6,AO93,0)+IF(AU94=6,AO94,0)+IF(AU95=6,AO95,0)</f>
        <v>#VALUE!</v>
      </c>
      <c r="BL81" s="99" t="e">
        <f>IF(AU76=6,AY76,0)+IF(AU77=6,AY77,0)+IF(AU78=6,AY78,0)+IF(AU79=6,AY79,0)+IF(AU80=6,AY80,0)+IF(AU81=6,AY81,0)+IF(AU82=6,AY82,0)+IF(AU83=6,AY83,0)+IF(AU84=6,AY84,0)+IF(AU85=6,AY85,0)+IF(AU86=6,AY86,0)+IF(AU87=6,AY87,0)+IF(AU88=6,AY88,0)+IF(AU89=6,AY89,0)+IF(AU90=6,AY90,0)+IF(AU91=6,AY91,0)+IF(AU92=6,AY92,0)+IF(AU93=6,AY93,0)+IF(AU94=6,AY94,0)+IF(AU95=6,AY95,0)</f>
        <v>#VALUE!</v>
      </c>
      <c r="BM81" s="1" t="e">
        <f>IF(AND(AW81=BM75,BL81=0),AZ81,0)</f>
        <v>#VALUE!</v>
      </c>
      <c r="BN81" s="1">
        <f>COUNTIF(BM76:BM81,"&lt;&gt;0")</f>
        <v>6</v>
      </c>
      <c r="BO81" s="1" t="e">
        <f>IF(BN76=6,BM76,IF(BN77=6,BM77,IF(BN78=6,BM78,IF(BN79=6,BM79,IF(BN80=6,BM80,IF(BN81=6,BM81,IF(BN82=6,BM82,IF(BN83=6,BM83,BP81))))))))</f>
        <v>#VALUE!</v>
      </c>
      <c r="BP81" s="1" t="str">
        <f>IF(BN84=6,BM84,IF(BN85=6,BM85,IF(BN86=6,BM86,IF(BN87=6,BM87,IF(BN88=6,BM88,IF(BN89=6,BM89,IF(BN90=6,BM90,IF(BN91=6,BM91,BQ81))))))))</f>
        <v/>
      </c>
      <c r="BQ81" s="1" t="str">
        <f>IF(BN92=6,BM92,IF(BN93=6,BM93,IF(BN94=6,BM94,IF(BN95=6,BM95,""))))</f>
        <v/>
      </c>
      <c r="BR81" s="100" t="str">
        <f>[2]DB!CD81</f>
        <v/>
      </c>
      <c r="BS81" s="98" t="str">
        <f>[2]DB!CE81</f>
        <v/>
      </c>
      <c r="BT81" s="98" t="str">
        <f>[2]DB!CF81</f>
        <v/>
      </c>
      <c r="BU81" s="98" t="str">
        <f>[2]DB!CG81</f>
        <v/>
      </c>
      <c r="BV81" s="98" t="str">
        <f>[2]DB!CH81</f>
        <v/>
      </c>
      <c r="BW81" s="98" t="str">
        <f>[2]DB!CI81</f>
        <v/>
      </c>
      <c r="BX81" s="98" t="str">
        <f>[2]DB!CJ81</f>
        <v/>
      </c>
      <c r="BY81" s="98" t="str">
        <f>[2]DB!CK81</f>
        <v/>
      </c>
      <c r="BZ81" s="98" t="str">
        <f>[2]DB!CL81</f>
        <v/>
      </c>
      <c r="CA81" s="98" t="str">
        <f>[2]DB!CM81</f>
        <v/>
      </c>
      <c r="CB81" s="98" t="str">
        <f>[2]DB!CN81</f>
        <v/>
      </c>
      <c r="CC81" s="99" t="str">
        <f>[2]DB!CO81</f>
        <v/>
      </c>
      <c r="CD81" s="100" t="str">
        <f>IF(AND(CD75=B3,B3&lt;&gt;B4),BO81,BR81)</f>
        <v/>
      </c>
      <c r="CE81" s="98" t="str">
        <f>IF(AND(CE75=B3,B3&lt;&gt;B4),BO81,BS81)</f>
        <v/>
      </c>
      <c r="CF81" s="98" t="str">
        <f>IF(AND(CF75=B3,B3&lt;&gt;B4),BO81,BT81)</f>
        <v/>
      </c>
      <c r="CG81" s="98" t="str">
        <f>IF(AND(CG75=B3,B3&lt;&gt;B4),BO81,BU81)</f>
        <v/>
      </c>
      <c r="CH81" s="98" t="str">
        <f>IF(AND(CH75=B3,B3&lt;&gt;B4),BO81,BV81)</f>
        <v/>
      </c>
      <c r="CI81" s="98" t="str">
        <f>IF(AND(CI75=B3,B3&lt;&gt;B4),BO81,BW81)</f>
        <v/>
      </c>
      <c r="CJ81" s="98" t="str">
        <f>IF(AND(CJ75=B3,B3&lt;&gt;B4),BO81,BX81)</f>
        <v/>
      </c>
      <c r="CK81" s="98" t="str">
        <f>IF(AND(CK75=B3,B3&lt;&gt;B4),BO81,BY81)</f>
        <v/>
      </c>
      <c r="CL81" s="98" t="str">
        <f>IF(AND(CL75=B3,B3&lt;&gt;B4),BO81,BZ81)</f>
        <v/>
      </c>
      <c r="CM81" s="98" t="str">
        <f>IF(AND(CM75=B3,B3&lt;&gt;B4),BO81,CA81)</f>
        <v/>
      </c>
      <c r="CN81" s="98" t="str">
        <f>IF(AND(CN75=B3,B3&lt;&gt;B4),BO81,CB81)</f>
        <v/>
      </c>
      <c r="CO81" s="99" t="str">
        <f>IF(AND(CO75=B3,B3&lt;&gt;B4),BO81,CC81)</f>
        <v/>
      </c>
      <c r="CP81" s="1" t="str">
        <f>'[2]MT + ÅT'!L13</f>
        <v/>
      </c>
    </row>
    <row r="82" spans="12:96">
      <c r="L82" s="100" t="str">
        <f>[2]DB!AZ82</f>
        <v>Degnen</v>
      </c>
      <c r="M82" s="1">
        <f>IF(L82=A10,B10,0)+IF(L82=A11,B11,0)+IF(L82=A12,B12,0)+IF(L82=A13,B13,0)+IF(L82=A14,B14,0)+IF(L82=A15,B15,0)+IF(L82=A16,B16,0)+IF(L82=A17,B17,0)+IF(L82=A18,B18,0)+IF(L82=A19,B19,0)+IF(L82=A20,B20,0)+IF(L82=A21,B21,0)+IF(L82=A22,B22,0)+IF(L82=A23,B23,0)+IF(L82=A24,B24,0)+IF(L82=A25,B25,0)+IF(L82=A26,B26,0)+IF(L82=A27,B27,0)+IF(L82=A28,B28,0)+IF(L82=A29,B29,0)</f>
        <v>11</v>
      </c>
      <c r="N82" s="1">
        <f>[2]DB!BD82</f>
        <v>0</v>
      </c>
      <c r="O82" s="1">
        <f>IF(L82=A10,D10,0)+IF(L82=A11,D11,0)+IF(L82=A12,D12,0)+IF(L82=A13,D13,0)+IF(L82=A14,D14,0)+IF(L82=A15,D15,0)+IF(L82=A16,D16,0)+IF(L82=A17,D17,0)+IF(L82=A18,D18,0)+IF(L82=A19,D19,0)+IF(L82=A20,D20,0)+IF(L82=A21,D21,0)+IF(L82=A22,D22,0)+IF(L82=A23,D23,0)+IF(L82=A24,D24,0)+IF(L82=A25,D25,0)+IF(L82=A26,D26,0)+IF(L82=A27,D27,0)+IF(L82=A28,D28,0)+IF(L82=A29,D29,0)</f>
        <v>0</v>
      </c>
      <c r="P82" s="1">
        <f>[2]DB!BE82</f>
        <v>0</v>
      </c>
      <c r="Q82" s="1">
        <f>IF(L82=A10,F10,0)+IF(L82=A11,F11,0)+IF(L82=A12,F12,0)+IF(L82=A13,F13,0)+IF(L82=A14,F14,0)+IF(L82=A15,F15,0)+IF(L82=A16,F16,0)+IF(L82=A17,F17,0)+IF(L82=A18,F18,0)+IF(L82=A19,F19,0)+IF(L82=A20,F20,0)+IF(L82=A21,F21,0)+IF(L82=A22,F22,0)+IF(L82=A23,F23,0)+IF(L82=A24,F24,0)+IF(L82=A25,F25,0)+IF(L82=A26,F26,0)+IF(L82=A27,F27,0)+IF(L82=A28,F28,0)+IF(L82=A29,F29,0)</f>
        <v>0</v>
      </c>
      <c r="R82" s="1">
        <f>[2]DB!BF82</f>
        <v>0</v>
      </c>
      <c r="S82" s="1">
        <f>IF(L82=A10,H10,0)+IF(L82=A11,H11,0)+IF(L82=A12,H12,0)+IF(L82=A13,H13,0)+IF(L82=A14,H14,0)+IF(L82=A15,H15,0)+IF(L82=A16,H16,0)+IF(L82=A17,H17,0)+IF(L82=A18,H18,0)+IF(L82=A19,H19,0)+IF(L82=A20,H20,0)+IF(L82=A21,H21,0)+IF(L82=A22,H22,0)+IF(L82=A23,H23,0)+IF(L82=A24,H24,0)+IF(L82=A25,H25,0)+IF(L82=A26,H26,0)+IF(L82=A27,H27,0)+IF(L82=A28,H28,0)+IF(L82=A29,H29,0)</f>
        <v>0</v>
      </c>
      <c r="T82" s="1">
        <f>IF(B2&lt;&gt;B3,S82,S82+R82)</f>
        <v>0</v>
      </c>
      <c r="U82" s="1">
        <f>[2]DB!BG82</f>
        <v>0</v>
      </c>
      <c r="V82" s="1">
        <f>IF(L82=A10,K10,0)+IF(L82=A11,K11,0)+IF(L82=A12,K12,0)+IF(L82=A13,K13,0)+IF(L82=A14,K14,0)+IF(L82=A15,K15,0)+IF(L82=A16,K16,0)+IF(L82=A17,K17,0)+IF(L82=A18,K18,0)+IF(L82=A19,K19,0)+IF(L82=A20,K20,0)+IF(L82=A21,K21,0)+IF(L82=A22,K22,0)+IF(L82=A23,K23,0)+IF(L82=A24,K24,0)+IF(L82=A25,K25,0)+IF(L82=A26,K26,0)+IF(L82=A27,K27,0)+IF(L82=A28,K28,0)+IF(L82=A29,K29,0)+W82</f>
        <v>0</v>
      </c>
      <c r="W82" s="1">
        <v>0</v>
      </c>
      <c r="X82" s="1">
        <f>IF(B2&lt;&gt;B3,V82,V82+U82)</f>
        <v>0</v>
      </c>
      <c r="Y82" s="1">
        <f>[2]DB!BH82</f>
        <v>24</v>
      </c>
      <c r="Z82" s="1">
        <f>RANK(Y82,Y76:Y95,0)</f>
        <v>2</v>
      </c>
      <c r="AA82" s="1" t="e">
        <f>IF(L82='1. Division'!F6,'1. Division'!F23,0)+IF(L82='1. Division'!H6,'1. Division'!H23,0)+IF(L82='1. Division'!J6,'1. Division'!J23,0)+IF(L82='1. Division'!L6,'1. Division'!L23,0)+IF(L82='1. Division'!N6,'1. Division'!N23,0)+IF(L82='1. Division'!P6,'1. Division'!P23,0)+IF(L82='1. Division'!R6,'1. Division'!R23,0)+IF(L82='1. Division'!T6,'1. Division'!T23,0)+IF(L82='1. Division'!V6,'1. Division'!V23,0)+IF(L82='1. Division'!X6,'1. Division'!X23,0)+IF(L82='1. Division'!Z6,'1. Division'!Z23,0)+IF(L82='1. Division'!AB6,'1. Division'!AB23,0)+IF(L82='1. Division'!AD6,'1. Division'!AD23,0)+IF(L82='1. Division'!AF6,'1. Division'!AF23,0)+IF(L82='1. Division'!AH6,'1. Division'!AH23,0)+IF(L82='1. Division'!AJ6,'1. Division'!AJ23,0)+IF(L82='1. Division'!AL6,'1. Division'!AL23,0)+IF(L82='1. Division'!AN6,'1. Division'!AN23,0)+IF(L82='1. Division'!AP6,'1. Division'!AP23,0)+IF(L82='1. Division'!AR6,'1. Division'!AR23,0)</f>
        <v>#VALUE!</v>
      </c>
      <c r="AB82" s="1" t="e">
        <f>IF(OR(O82=1,Q82=1),0,IF(B2&lt;&gt;B3,AA82,Y82+AA82))</f>
        <v>#VALUE!</v>
      </c>
      <c r="AC82" s="1" t="e">
        <f>RANK(AB82,AB76:AB95,0)</f>
        <v>#VALUE!</v>
      </c>
      <c r="AD82" s="1">
        <f>[2]DB!BI82</f>
        <v>8</v>
      </c>
      <c r="AE82" s="1">
        <f>RANK(AD82,AD76:AD95,0)</f>
        <v>11</v>
      </c>
      <c r="AF82" s="1" t="e">
        <f>IF(L82='1. Division'!F6,'1. Division'!F29,0)+IF(L82='1. Division'!H6,'1. Division'!H29,0)+IF(L82='1. Division'!J6,'1. Division'!J29,0)+IF(L82='1. Division'!L6,'1. Division'!L29,0)+IF(L82='1. Division'!N6,'1. Division'!N29,0)+IF(L82='1. Division'!P6,'1. Division'!P29,0)+IF(L82='1. Division'!R6,'1. Division'!R29,0)+IF(L82='1. Division'!T6,'1. Division'!T29,0)+IF(L82='1. Division'!V6,'1. Division'!V29,0)+IF(L82='1. Division'!X6,'1. Division'!X29,0)+IF(L82='1. Division'!Z6,'1. Division'!Z29,0)+IF(L82='1. Division'!AB6,'1. Division'!AB29,0)+IF(L82='1. Division'!AD6,'1. Division'!AD29,0)+IF(L82='1. Division'!AF6,'1. Division'!AF29,0)+IF(L82='1. Division'!AH6,'1. Division'!AH29,0)+IF(L82='1. Division'!AJ6,'1. Division'!AJ29,0)+IF(L82='1. Division'!AL6,'1. Division'!AL29,0)+IF(L82='1. Division'!AN6,'1. Division'!AN29,0)+IF(L82='1. Division'!AP6,'1. Division'!AP29,0)+IF(L82='1. Division'!AR6,'1. Division'!AR29,0)</f>
        <v>#VALUE!</v>
      </c>
      <c r="AG82" s="1" t="e">
        <f>IF(OR(O82=1,Q82=1),0,IF(B2&lt;&gt;B3,AF82,AD82+AF82))</f>
        <v>#VALUE!</v>
      </c>
      <c r="AH82" s="1" t="e">
        <f>RANK(AG82,AG76:AG95,0)</f>
        <v>#VALUE!</v>
      </c>
      <c r="AI82" s="1">
        <f>[2]DB!BJ82</f>
        <v>29</v>
      </c>
      <c r="AJ82" s="1">
        <f>RANK(AI82,AI76:AI95,0)</f>
        <v>5</v>
      </c>
      <c r="AK82" s="1" t="e">
        <f>IF(L82='1. Division'!F6,'1. Division'!F35,0)+IF(L82='1. Division'!H6,'1. Division'!H35,0)+IF(L82='1. Division'!J6,'1. Division'!J35,0)+IF(L82='1. Division'!L6,'1. Division'!L35,0)+IF(L82='1. Division'!N6,'1. Division'!N35,0)+IF(L82='1. Division'!P6,'1. Division'!P35,0)+IF(L82='1. Division'!R6,'1. Division'!R35,0)+IF(L82='1. Division'!T6,'1. Division'!T35,0)+IF(L82='1. Division'!V6,'1. Division'!V35,0)+IF(L82='1. Division'!X6,'1. Division'!X35,0)+IF(L82='1. Division'!Z6,'1. Division'!Z35,0)+IF(L82='1. Division'!AB6,'1. Division'!AB35,0)+IF(L82='1. Division'!AD6,'1. Division'!AD35,0)+IF(L82='1. Division'!AF6,'1. Division'!AF35,0)+IF(L82='1. Division'!AH6,'1. Division'!AH35,0)+IF(L82='1. Division'!AJ6,'1. Division'!AJ35,0)+IF(L82='1. Division'!AL6,'1. Division'!AL35,0)+IF(L82='1. Division'!AN6,'1. Division'!AN35,0)+IF(L82='1. Division'!AP6,'1. Division'!AP35,0)+IF(L82='1. Division'!AR6,'1. Division'!AR35,0)</f>
        <v>#VALUE!</v>
      </c>
      <c r="AL82" s="1" t="e">
        <f>IF(OR(O82=1,Q82=1),0,IF(B2&lt;&gt;B3,AK82,AI82+AK82))</f>
        <v>#VALUE!</v>
      </c>
      <c r="AM82" s="1" t="e">
        <f>RANK(AL82,AL76:AL95,0)</f>
        <v>#VALUE!</v>
      </c>
      <c r="AN82" s="1">
        <f t="shared" si="37"/>
        <v>18</v>
      </c>
      <c r="AO82" s="1" t="e">
        <f t="shared" si="38"/>
        <v>#VALUE!</v>
      </c>
      <c r="AP82" s="1">
        <f>[2]DB!AW82</f>
        <v>7</v>
      </c>
      <c r="AQ82" s="1" t="e">
        <f>RANK(AO82,AO76:AO95,1)+AR82</f>
        <v>#VALUE!</v>
      </c>
      <c r="AR82" s="1" t="e">
        <f>IF(AO82=AO76,IF(AB82=AB76,IF(AG82=AG76,IF(AL82=AL76,0,IF(AL82&lt;AL76,1,0)),IF(AG82&lt;AG76,1,0)),IF(AB82&lt;AB76,1,0)),0)+IF(AO82=AO77,IF(AB82=AB77,IF(AG82=AG77,IF(AL82=AL77,0,IF(AL82&lt;AL77,1,0)),IF(AG82&lt;AG77,1,0)),IF(AB82&lt;AB77,1,0)),0)+IF(AO82=AO78,IF(AB82=AB78,IF(AG82=AG78,IF(AL82=AL78,0,IF(AL82&lt;AL78,1,0)),IF(AG82&lt;AG78,1,0)),IF(AB82&lt;AB78,1,0)),0)+IF(AO82=AO79,IF(AB82=AB79,IF(AG82=AG79,IF(AL82=AL79,0,IF(AL82&lt;AL79,1,0)),IF(AG82&lt;AG79,1,0)),IF(AB82&lt;AB79,1,0)),0)+IF(AO82=AO80,IF(AB82=AB80,IF(AG82=AG80,IF(AL82=AL80,0,IF(AL82&lt;AL80,1,0)),IF(AG82&lt;AG80,1,0)),IF(AB82&lt;AB80,1,0)),0)+IF(AO82=AO81,IF(AB82=AB81,IF(AG82=AG81,IF(AL82=AL81,0,IF(AL82&lt;AL81,1,0)),IF(AG82&lt;AG81,1,0)),IF(AB82&lt;AB81,1,0)),0)+IF(AO82=AO82,IF(AB82=AB82,IF(AG82=AG82,IF(AL82=AL82,0,IF(AL82&lt;AL82,1,0)),IF(AG82&lt;AG82,1,0)),IF(AB82&lt;AB82,1,0)),0)+AS82+AT82</f>
        <v>#VALUE!</v>
      </c>
      <c r="AS82" s="1" t="e">
        <f>IF(AO82=AO83,IF(AB82=AB83,IF(AG82=AG83,IF(AL82=AL83,0,IF(AL82&lt;AL83,1,0)),IF(AG82&lt;AG83,1,0)),IF(AB82&lt;AB83,1,0)),0)+IF(AO82=AO84,IF(AB82=AB84,IF(AG82=AG84,IF(AL82=AL84,0,IF(AL82&lt;AL84,1,0)),IF(AG82&lt;AG84,1,0)),IF(AB82&lt;AB84,1,0)),0)+IF(AO82=AO85,IF(AB82=AB85,IF(AG82=AG85,IF(AL82=AL85,0,IF(AL82&lt;AL85,1,0)),IF(AG82&lt;AG85,1,0)),IF(AB82&lt;AB85,1,0)),0)+IF(AO82=AO86,IF(AB82=AB86,IF(AG82=AG86,IF(AL82=AL86,0,IF(AL82&lt;AL86,1,0)),IF(AG82&lt;AG86,1,0)),IF(AB82&lt;AB86,1,0)),0)+IF(AO82=AO87,IF(AB82=AB87,IF(AG82=AG87,IF(AL82=AL87,0,IF(AL82&lt;AL87,1,0)),IF(AG82&lt;AG87,1,0)),IF(AB82&lt;AB87,1,0)),0)+IF(AO82=AO88,IF(AB82=AB88,IF(AG82=AG88,IF(AL82=AL88,0,IF(AL82&lt;AL88,1,0)),IF(AG82&lt;AG88,1,0)),IF(AB82&lt;AB88,1,0)),0)+IF(AO82=AO89,IF(AB82=AB89,IF(AG82=AG89,IF(AL82=AL89,0,IF(AL82&lt;AL89,1,0)),IF(AG82&lt;AG89,1,0)),IF(AB82&lt;AB89,1,0)),0)</f>
        <v>#VALUE!</v>
      </c>
      <c r="AT82" s="1" t="e">
        <f>IF(AO82=AO90,IF(AB82=AB90,IF(AG82=AG90,IF(AL82=AL90,0,IF(AL82&lt;AL90,1,0)),IF(AG82&lt;AG90,1,0)),IF(AB82&lt;AB90,1,0)),0)+IF(AO82=AO91,IF(AB82=AB91,IF(AG82=AG91,IF(AL82=AL91,0,IF(AL82&lt;AL91,1,0)),IF(AG82&lt;AG91,1,0)),IF(AB82&lt;AB91,1,0)),0)+IF(AO82=AO92,IF(AB82=AB92,IF(AG82=AG92,IF(AL82=AL92,0,IF(AL82&lt;AL92,1,0)),IF(AG82&lt;AG92,1,0)),IF(AB82&lt;AB92,1,0)),0)+IF(AO82=AO93,IF(AB82=AB93,IF(AG82=AG93,IF(AL82=AL93,0,IF(AL82&lt;AL93,1,0)),IF(AG82&lt;AG93,1,0)),IF(AB82&lt;AB93,1,0)),0)+IF(AO82=AO94,IF(AB82=AB94,IF(AG82=AG94,IF(AL82=AL94,0,IF(AL82&lt;AL94,1,0)),IF(AG82&lt;AG94,1,0)),IF(AB82&lt;AB94,1,0)),0)+IF(AO82=AO95,IF(AB82=AB95,IF(AG82=AG95,IF(AL82=AL95,0,IF(AL82&lt;AL95,1,0)),IF(AG82&lt;AG95,1,0)),IF(AB82&lt;AB95,1,0)),0)</f>
        <v>#VALUE!</v>
      </c>
      <c r="AU82" s="1" t="e">
        <f>IF(AND(AQ82=AQ76,M82&gt;M76),1,0)+IF(AND(AQ82=AQ77,M82&gt;M77),1,0)+IF(AND(AQ82=AQ78,M82&gt;M78),1,0)+IF(AND(AQ82=AQ79,M82&gt;M79),1,0)+IF(AND(AQ82=AQ80,M82&gt;M80),1,0)+IF(AND(AQ82=AQ81,M82&gt;M81),1,0)+IF(AND(AQ82=AQ82,M82&gt;M82),1,0)+IF(AND(AQ82=AQ83,M82&gt;M83),1,0)+IF(AND(AQ82=AQ84,M82&gt;M84),1,0)+IF(AND(AQ82=AQ85,M82&gt;M85),1,0)+IF(AND(AQ82=AQ86,M82&gt;M86),1,0)+IF(AND(AQ82=AQ87,M82&gt;M87),1,0)+IF(AND(AQ82=AQ88,M82&gt;M88),1,0)+IF(AND(AQ82=AQ89,M82&gt;M89),1,0)+IF(AND(AQ82=AQ90,M82&gt;M90),1,0)+IF(AND(AQ82=AQ91,M82&gt;M91),1,0)+IF(AND(AQ82=AQ92,M82&gt;M92),1,0)+IF(AND(AQ82=AQ93,M82&gt;M93),1,0)+IF(AND(AQ82=AQ94,M82&gt;M94),1,0)+IF(AND(AQ82=AQ95,M82&gt;M95),1,0)+AQ82</f>
        <v>#VALUE!</v>
      </c>
      <c r="AV82" s="1" t="e">
        <f>IF(AU76=7,AP76,0)+IF(AU77=7,AP77,0)+IF(AU78=7,AP78,0)+IF(AU79=7,AP79,0)+IF(AU80=7,AP80,0)+IF(AU81=7,AP81,0)+IF(AU82=7,AP82,0)+IF(AU83=7,AP83,0)+IF(AU84=7,AP84,0)+IF(AU85=7,AP85,0)+IF(AU86=7,AP86,0)+IF(AU87=7,AP87,0)+IF(AU88=7,AP88,0)+IF(AU89=7,AP89,0)+IF(AU90=7,AP90,0)+IF(AU91=7,AP91,0)+IF(AU92=7,AP92,0)+IF(AU93=7,AP93,0)+IF(AU94=7,AP94,0)+IF(AU95=7,AP95,0)</f>
        <v>#VALUE!</v>
      </c>
      <c r="AW82" s="1" t="e">
        <f>IF(AU76=7,AQ76,0)+IF(AU77=7,AQ77,0)+IF(AU78=7,AQ78,0)+IF(AU79=7,AQ79,0)+IF(AU80=7,AQ80,0)+IF(AU81=7,AQ81,0)+IF(AU82=7,AQ82,0)+IF(AU83=7,AQ83,0)+IF(AU84=7,AQ84,0)+IF(AU85=7,AQ85,0)+IF(AU86=7,AQ86,0)+IF(AU87=7,AQ87,0)+IF(AU88=7,AQ88,0)+IF(AU89=7,AQ89,0)+IF(AU90=7,AQ90,0)+IF(AU91=7,AQ91,0)+IF(AU92=7,AQ92,0)+IF(AU93=7,AQ93,0)+IF(AU94=7,AQ94,0)+IF(AU95=7,AQ95,0)</f>
        <v>#VALUE!</v>
      </c>
      <c r="AX82" s="1">
        <f>[2]DB!BL82</f>
        <v>0</v>
      </c>
      <c r="AY82" s="1">
        <f>IF(OR(O82=1,Q82=1,(T82+X82)/D1&gt;0.5),1,0)</f>
        <v>0</v>
      </c>
      <c r="AZ82" s="100" t="e">
        <f>IF(AU76=7,L76,IF(AU77=7,L77,IF(AU78=7,L78,IF(AU79=7,L79,IF(AU80=7,L80,IF(AU81=7,L81,IF(AU82=7,L82,BA82)))))))</f>
        <v>#VALUE!</v>
      </c>
      <c r="BA82" s="98" t="e">
        <f>IF(AU83=7,L83,IF(AU84=7,L84,IF(AU85=7,L85,IF(AU86=7,L86,IF(AU87=7,L87,IF(AU88=7,L88,IF(AU89=7,L89,BB82)))))))</f>
        <v>#VALUE!</v>
      </c>
      <c r="BB82" s="98" t="e">
        <f>IF(AU90=7,L90,IF(AU91=7,L91,IF(AU92=7,L92,IF(AU93=7,L93,IF(AU94=7,L94,IF(AU95=7,L95,""))))))</f>
        <v>#VALUE!</v>
      </c>
      <c r="BC82" s="98" t="e">
        <f>IF(AU76=7,M76,0)+IF(AU77=7,M77,0)+IF(AU78=7,M78,0)+IF(AU79=7,M79,0)+IF(AU80=7,M80,0)+IF(AU81=7,M81,0)+IF(AU82=7,M82,0)+IF(AU83=7,M83,0)+IF(AU84=7,M84,0)+IF(AU85=7,M85,0)+IF(AU86=7,M86,0)+IF(AU87=7,M87,0)+IF(AU88=7,M88,0)+IF(AU89=7,M89,0)+IF(AU90=7,M90,0)+IF(AU91=7,M91,0)+IF(AU92=7,M92,0)+IF(AU93=7,M93,0)+IF(AU94=7,M94,0)+IF(AU95=7,M95,0)</f>
        <v>#VALUE!</v>
      </c>
      <c r="BD82" s="98" t="e">
        <f>IF(AU76=7,O76,0)+IF(AU77=7,O77,0)+IF(AU78=7,O78,0)+IF(AU79=7,O79,0)+IF(AU80=7,O80,0)+IF(AU81=7,O81,0)+IF(AU82=7,O82,0)+IF(AU83=7,O83,0)+IF(AU84=7,O84,0)+IF(AU85=7,O85,0)+IF(AU86=7,O86,0)+IF(AU87=7,O87,0)+IF(AU88=7,O88,0)+IF(AU89=7,O89,0)+IF(AU90=7,O90,0)+IF(AU91=7,O91,0)+IF(AU92=7,O92,0)+IF(AU93=7,O93,0)+IF(AU94=7,O94,0)+IF(AU95=7,O95,0)</f>
        <v>#VALUE!</v>
      </c>
      <c r="BE82" s="98" t="e">
        <f>IF(AU76=7,Q76,0)+IF(AU77=7,Q77,0)+IF(AU78=7,Q78,0)+IF(AU79=7,Q79,0)+IF(AU80=7,Q80,0)+IF(AU81=7,Q81,0)+IF(AU82=7,Q82,0)+IF(AU83=7,Q83,0)+IF(AU84=7,Q84,0)+IF(AU85=7,Q85,0)+IF(AU86=7,Q86,0)+IF(AU87=7,Q87,0)+IF(AU88=7,Q88,0)+IF(AU89=7,Q89,0)+IF(AU90=7,Q90,0)+IF(AU91=7,Q91,0)+IF(AU92=7,Q92,0)+IF(AU93=7,Q93,0)+IF(AU94=7,Q94,0)+IF(AU95=7,Q95,0)</f>
        <v>#VALUE!</v>
      </c>
      <c r="BF82" s="98" t="e">
        <f>IF(AU76=7,T76,0)+IF(AU77=7,T77,0)+IF(AU78=7,T78,0)+IF(AU79=7,T79,0)+IF(AU80=7,T80,0)+IF(AU81=7,T81,0)+IF(AU82=7,T82,0)+IF(AU83=7,T83,0)+IF(AU84=7,T84,0)+IF(AU85=7,T85,0)+IF(AU86=7,T86,0)+IF(AU87=7,T87,0)+IF(AU88=7,T88,0)+IF(AU89=7,T89,0)+IF(AU90=7,T90,0)+IF(AU91=7,T91,0)+IF(AU92=7,T92,0)+IF(AU93=7,T93,0)+IF(AU94=7,T94,0)+IF(AU95=7,T95,0)</f>
        <v>#VALUE!</v>
      </c>
      <c r="BG82" s="98" t="e">
        <f>IF(AU76=7,X76,0)+IF(AU77=7,X77,0)+IF(AU78=7,X78,0)+IF(AU79=7,X79,0)+IF(AU80=7,X80,0)+IF(AU81=7,X81,0)+IF(AU82=7,X82,0)+IF(AU83=7,X83,0)+IF(AU84=7,X84,0)+IF(AU85=7,X85,0)+IF(AU86=7,X86,0)+IF(AU87=7,X87,0)+IF(AU88=7,X88,0)+IF(AU89=7,X89,0)+IF(AU90=7,X90,0)+IF(AU91=7,X91,0)+IF(AU92=7,X92,0)+IF(AU93=7,X93,0)+IF(AU94=7,X94,0)+IF(AU95=7,X95,0)</f>
        <v>#VALUE!</v>
      </c>
      <c r="BH82" s="98" t="e">
        <f>IF(AU76=7,AB76,0)+IF(AU77=7,AB77,0)+IF(AU78=7,AB78,0)+IF(AU79=7,AB79,0)+IF(AU80=7,AB80,0)+IF(AU81=7,AB81,0)+IF(AU82=7,AB82,0)+IF(AU83=7,AB83,0)+IF(AU84=7,AB84,0)+IF(AU85=7,AB85,0)+IF(AU86=7,AB86,0)+IF(AU87=7,AB87,0)+IF(AU88=7,AB88,0)+IF(AU89=7,AB89,0)+IF(AU90=7,AB90,0)+IF(AU91=7,AB91,0)+IF(AU92=7,AB92,0)+IF(AU93=7,AB93,0)+IF(AU94=7,AB94,0)+IF(AU95=7,AB95,0)</f>
        <v>#VALUE!</v>
      </c>
      <c r="BI82" s="98" t="e">
        <f>IF(AU76=7,AG76,0)+IF(AU77=7,AG77,0)+IF(AU78=7,AG78,0)+IF(AU79=7,AG79,0)+IF(AU80=7,AG80,0)+IF(AU81=7,AG81,0)+IF(AU82=7,AG82,0)+IF(AU83=7,AG83,0)+IF(AU84=7,AG84,0)+IF(AU85=7,AG85,0)+IF(AU86=7,AG86,0)+IF(AU87=7,AG87,0)+IF(AU88=7,AG88,0)+IF(AU89=7,AG89,0)+IF(AU90=7,AG90,0)+IF(AU91=7,AG91,0)+IF(AU92=7,AG92,0)+IF(AU93=7,AG93,0)+IF(AU94=7,AG94,0)+IF(AU95=7,AG95,0)</f>
        <v>#VALUE!</v>
      </c>
      <c r="BJ82" s="98" t="e">
        <f>IF(AU76=7,AL76,0)+IF(AU77=7,AL77,0)+IF(AU78=7,AL78,0)+IF(AU79=7,AL79,0)+IF(AU80=7,AL80,0)+IF(AU81=7,AL81,0)+IF(AU82=7,AL82,0)+IF(AU83=7,AL83,0)+IF(AU84=7,AL84,0)+IF(AU85=7,AL85,0)+IF(AU86=7,AL86,0)+IF(AU87=7,AL87,0)+IF(AU88=7,AL88,0)+IF(AU89=7,AL89,0)+IF(AU90=7,AL90,0)+IF(AU91=7,AL91,0)+IF(AU92=7,AL92,0)+IF(AU93=7,AL93,0)+IF(AU94=7,AL94,0)+IF(AU95=7,AL95,0)</f>
        <v>#VALUE!</v>
      </c>
      <c r="BK82" s="1" t="e">
        <f>IF(AU76=7,AO76,0)+IF(AU77=7,AO77,0)+IF(AU78=7,AO78,0)+IF(AU79=7,AO79,0)+IF(AU80=7,AO80,0)+IF(AU81=7,AO81,0)+IF(AU82=7,AO82,0)+IF(AU83=7,AO83,0)+IF(AU84=7,AO84,0)+IF(AU85=7,AO85,0)+IF(AU86=7,AO86,0)+IF(AU87=7,AO87,0)+IF(AU88=7,AO88,0)+IF(AU89=7,AO89,0)+IF(AU90=7,AO90,0)+IF(AU91=7,AO91,0)+IF(AU92=7,AO92,0)+IF(AU93=7,AO93,0)+IF(AU94=7,AO94,0)+IF(AU95=7,AO95,0)</f>
        <v>#VALUE!</v>
      </c>
      <c r="BL82" s="99" t="e">
        <f>IF(AU76=7,AY76,0)+IF(AU77=7,AY77,0)+IF(AU78=7,AY78,0)+IF(AU79=7,AY79,0)+IF(AU80=7,AY80,0)+IF(AU81=7,AY81,0)+IF(AU82=7,AY82,0)+IF(AU83=7,AY83,0)+IF(AU84=7,AY84,0)+IF(AU85=7,AY85,0)+IF(AU86=7,AY86,0)+IF(AU87=7,AY87,0)+IF(AU88=7,AY88,0)+IF(AU89=7,AY89,0)+IF(AU90=7,AY90,0)+IF(AU91=7,AY91,0)+IF(AU92=7,AY92,0)+IF(AU93=7,AY93,0)+IF(AU94=7,AY94,0)+IF(AU95=7,AY95,0)</f>
        <v>#VALUE!</v>
      </c>
      <c r="BM82" s="1" t="e">
        <f>IF(AND(AW82=BM75,BL82=0),AZ82,0)</f>
        <v>#VALUE!</v>
      </c>
      <c r="BN82" s="1">
        <f>COUNTIF(BM76:BM82,"&lt;&gt;0")</f>
        <v>7</v>
      </c>
      <c r="BO82" s="1" t="e">
        <f>IF(BN76=7,BM76,IF(BN77=7,BM77,IF(BN78=7,BM78,IF(BN79=7,BM79,IF(BN80=7,BM80,IF(BN81=7,BM81,IF(BN82=7,BM82,IF(BN83=7,BM83,BP82))))))))</f>
        <v>#VALUE!</v>
      </c>
      <c r="BP82" s="1" t="str">
        <f>IF(BN84=7,BM84,IF(BN85=7,BM85,IF(BN86=7,BM86,IF(BN87=7,BM87,IF(BN88=7,BM88,IF(BN89=7,BM89,IF(BN90=7,BM90,IF(BN91=7,BM91,BQ82))))))))</f>
        <v/>
      </c>
      <c r="BQ82" s="1" t="str">
        <f>IF(BN92=7,BM92,IF(BN93=7,BM93,IF(BN94=7,BM94,IF(BN95=7,BM95,""))))</f>
        <v/>
      </c>
      <c r="BR82" s="100" t="str">
        <f>[2]DB!CD82</f>
        <v/>
      </c>
      <c r="BS82" s="98" t="str">
        <f>[2]DB!CE82</f>
        <v/>
      </c>
      <c r="BT82" s="98" t="str">
        <f>[2]DB!CF82</f>
        <v/>
      </c>
      <c r="BU82" s="98" t="str">
        <f>[2]DB!CG82</f>
        <v/>
      </c>
      <c r="BV82" s="98" t="str">
        <f>[2]DB!CH82</f>
        <v/>
      </c>
      <c r="BW82" s="98" t="str">
        <f>[2]DB!CI82</f>
        <v/>
      </c>
      <c r="BX82" s="98" t="str">
        <f>[2]DB!CJ82</f>
        <v/>
      </c>
      <c r="BY82" s="98" t="str">
        <f>[2]DB!CK82</f>
        <v/>
      </c>
      <c r="BZ82" s="98" t="str">
        <f>[2]DB!CL82</f>
        <v/>
      </c>
      <c r="CA82" s="98" t="str">
        <f>[2]DB!CM82</f>
        <v/>
      </c>
      <c r="CB82" s="98" t="str">
        <f>[2]DB!CN82</f>
        <v/>
      </c>
      <c r="CC82" s="99" t="str">
        <f>[2]DB!CO82</f>
        <v/>
      </c>
      <c r="CD82" s="100" t="str">
        <f>IF(AND(CD75=B3,B3&lt;&gt;B4),BO82,BR82)</f>
        <v/>
      </c>
      <c r="CE82" s="98" t="str">
        <f>IF(AND(CE75=B3,B3&lt;&gt;B4),BO82,BS82)</f>
        <v/>
      </c>
      <c r="CF82" s="98" t="str">
        <f>IF(AND(CF75=B3,B3&lt;&gt;B4),BO82,BT82)</f>
        <v/>
      </c>
      <c r="CG82" s="98" t="str">
        <f>IF(AND(CG75=B3,B3&lt;&gt;B4),BO82,BU82)</f>
        <v/>
      </c>
      <c r="CH82" s="98" t="str">
        <f>IF(AND(CH75=B3,B3&lt;&gt;B4),BO82,BV82)</f>
        <v/>
      </c>
      <c r="CI82" s="98" t="str">
        <f>IF(AND(CI75=B3,B3&lt;&gt;B4),BO82,BW82)</f>
        <v/>
      </c>
      <c r="CJ82" s="98" t="str">
        <f>IF(AND(CJ75=B3,B3&lt;&gt;B4),BO82,BX82)</f>
        <v/>
      </c>
      <c r="CK82" s="98" t="str">
        <f>IF(AND(CK75=B3,B3&lt;&gt;B4),BO82,BY82)</f>
        <v/>
      </c>
      <c r="CL82" s="98" t="str">
        <f>IF(AND(CL75=B3,B3&lt;&gt;B4),BO82,BZ82)</f>
        <v/>
      </c>
      <c r="CM82" s="98" t="str">
        <f>IF(AND(CM75=B3,B3&lt;&gt;B4),BO82,CA82)</f>
        <v/>
      </c>
      <c r="CN82" s="98" t="str">
        <f>IF(AND(CN75=B3,B3&lt;&gt;B4),BO82,CB82)</f>
        <v/>
      </c>
      <c r="CO82" s="99" t="str">
        <f>IF(AND(CO75=B3,B3&lt;&gt;B4),BO82,CC82)</f>
        <v/>
      </c>
      <c r="CP82" s="1" t="str">
        <f>'[2]MT + ÅT'!L14</f>
        <v/>
      </c>
    </row>
    <row r="83" spans="12:96">
      <c r="L83" s="100" t="str">
        <f>[2]DB!AZ83</f>
        <v>Kinks</v>
      </c>
      <c r="M83" s="1">
        <f>IF(L83=A10,B10,0)+IF(L83=A11,B11,0)+IF(L83=A12,B12,0)+IF(L83=A13,B13,0)+IF(L83=A14,B14,0)+IF(L83=A15,B15,0)+IF(L83=A16,B16,0)+IF(L83=A17,B17,0)+IF(L83=A18,B18,0)+IF(L83=A19,B19,0)+IF(L83=A20,B20,0)+IF(L83=A21,B21,0)+IF(L83=A22,B22,0)+IF(L83=A23,B23,0)+IF(L83=A24,B24,0)+IF(L83=A25,B25,0)+IF(L83=A26,B26,0)+IF(L83=A27,B27,0)+IF(L83=A28,B28,0)+IF(L83=A29,B29,0)</f>
        <v>28</v>
      </c>
      <c r="N83" s="1">
        <f>[2]DB!BD83</f>
        <v>0</v>
      </c>
      <c r="O83" s="1">
        <f>IF(L83=A10,D10,0)+IF(L83=A11,D11,0)+IF(L83=A12,D12,0)+IF(L83=A13,D13,0)+IF(L83=A14,D14,0)+IF(L83=A15,D15,0)+IF(L83=A16,D16,0)+IF(L83=A17,D17,0)+IF(L83=A18,D18,0)+IF(L83=A19,D19,0)+IF(L83=A20,D20,0)+IF(L83=A21,D21,0)+IF(L83=A22,D22,0)+IF(L83=A23,D23,0)+IF(L83=A24,D24,0)+IF(L83=A25,D25,0)+IF(L83=A26,D26,0)+IF(L83=A27,D27,0)+IF(L83=A28,D28,0)+IF(L83=A29,D29,0)</f>
        <v>0</v>
      </c>
      <c r="P83" s="1">
        <f>[2]DB!BE83</f>
        <v>0</v>
      </c>
      <c r="Q83" s="1">
        <f>IF(L83=A10,F10,0)+IF(L83=A11,F11,0)+IF(L83=A12,F12,0)+IF(L83=A13,F13,0)+IF(L83=A14,F14,0)+IF(L83=A15,F15,0)+IF(L83=A16,F16,0)+IF(L83=A17,F17,0)+IF(L83=A18,F18,0)+IF(L83=A19,F19,0)+IF(L83=A20,F20,0)+IF(L83=A21,F21,0)+IF(L83=A22,F22,0)+IF(L83=A23,F23,0)+IF(L83=A24,F24,0)+IF(L83=A25,F25,0)+IF(L83=A26,F26,0)+IF(L83=A27,F27,0)+IF(L83=A28,F28,0)+IF(L83=A29,F29,0)</f>
        <v>0</v>
      </c>
      <c r="R83" s="1">
        <f>[2]DB!BF83</f>
        <v>0</v>
      </c>
      <c r="S83" s="1">
        <f>IF(L83=A10,H10,0)+IF(L83=A11,H11,0)+IF(L83=A12,H12,0)+IF(L83=A13,H13,0)+IF(L83=A14,H14,0)+IF(L83=A15,H15,0)+IF(L83=A16,H16,0)+IF(L83=A17,H17,0)+IF(L83=A18,H18,0)+IF(L83=A19,H19,0)+IF(L83=A20,H20,0)+IF(L83=A21,H21,0)+IF(L83=A22,H22,0)+IF(L83=A23,H23,0)+IF(L83=A24,H24,0)+IF(L83=A25,H25,0)+IF(L83=A26,H26,0)+IF(L83=A27,H27,0)+IF(L83=A28,H28,0)+IF(L83=A29,H29,0)</f>
        <v>0</v>
      </c>
      <c r="T83" s="1">
        <f>IF(B2&lt;&gt;B3,S83,S83+R83)</f>
        <v>0</v>
      </c>
      <c r="U83" s="1">
        <f>[2]DB!BG83</f>
        <v>0</v>
      </c>
      <c r="V83" s="1">
        <f>IF(L83=A10,K10,0)+IF(L83=A11,K11,0)+IF(L83=A12,K12,0)+IF(L83=A13,K13,0)+IF(L83=A14,K14,0)+IF(L83=A15,K15,0)+IF(L83=A16,K16,0)+IF(L83=A17,K17,0)+IF(L83=A18,K18,0)+IF(L83=A19,K19,0)+IF(L83=A20,K20,0)+IF(L83=A21,K21,0)+IF(L83=A22,K22,0)+IF(L83=A23,K23,0)+IF(L83=A24,K24,0)+IF(L83=A25,K25,0)+IF(L83=A26,K26,0)+IF(L83=A27,K27,0)+IF(L83=A28,K28,0)+IF(L83=A29,K29,0)+W83</f>
        <v>0</v>
      </c>
      <c r="W83" s="1">
        <v>0</v>
      </c>
      <c r="X83" s="1">
        <f>IF(B2&lt;&gt;B3,V83,V83+U83)</f>
        <v>0</v>
      </c>
      <c r="Y83" s="1">
        <f>[2]DB!BH83</f>
        <v>24</v>
      </c>
      <c r="Z83" s="1">
        <f>RANK(Y83,Y76:Y95,0)</f>
        <v>2</v>
      </c>
      <c r="AA83" s="1" t="e">
        <f>IF(L83='1. Division'!F6,'1. Division'!F23,0)+IF(L83='1. Division'!H6,'1. Division'!H23,0)+IF(L83='1. Division'!J6,'1. Division'!J23,0)+IF(L83='1. Division'!L6,'1. Division'!L23,0)+IF(L83='1. Division'!N6,'1. Division'!N23,0)+IF(L83='1. Division'!P6,'1. Division'!P23,0)+IF(L83='1. Division'!R6,'1. Division'!R23,0)+IF(L83='1. Division'!T6,'1. Division'!T23,0)+IF(L83='1. Division'!V6,'1. Division'!V23,0)+IF(L83='1. Division'!X6,'1. Division'!X23,0)+IF(L83='1. Division'!Z6,'1. Division'!Z23,0)+IF(L83='1. Division'!AB6,'1. Division'!AB23,0)+IF(L83='1. Division'!AD6,'1. Division'!AD23,0)+IF(L83='1. Division'!AF6,'1. Division'!AF23,0)+IF(L83='1. Division'!AH6,'1. Division'!AH23,0)+IF(L83='1. Division'!AJ6,'1. Division'!AJ23,0)+IF(L83='1. Division'!AL6,'1. Division'!AL23,0)+IF(L83='1. Division'!AN6,'1. Division'!AN23,0)+IF(L83='1. Division'!AP6,'1. Division'!AP23,0)+IF(L83='1. Division'!AR6,'1. Division'!AR23,0)</f>
        <v>#VALUE!</v>
      </c>
      <c r="AB83" s="1" t="e">
        <f>IF(OR(O83=1,Q83=1),0,IF(B2&lt;&gt;B3,AA83,Y83+AA83))</f>
        <v>#VALUE!</v>
      </c>
      <c r="AC83" s="1" t="e">
        <f>RANK(AB83,AB76:AB95,0)</f>
        <v>#VALUE!</v>
      </c>
      <c r="AD83" s="1">
        <f>[2]DB!BI83</f>
        <v>8</v>
      </c>
      <c r="AE83" s="1">
        <f>RANK(AD83,AD76:AD95,0)</f>
        <v>11</v>
      </c>
      <c r="AF83" s="1" t="e">
        <f>IF(L83='1. Division'!F6,'1. Division'!F29,0)+IF(L83='1. Division'!H6,'1. Division'!H29,0)+IF(L83='1. Division'!J6,'1. Division'!J29,0)+IF(L83='1. Division'!L6,'1. Division'!L29,0)+IF(L83='1. Division'!N6,'1. Division'!N29,0)+IF(L83='1. Division'!P6,'1. Division'!P29,0)+IF(L83='1. Division'!R6,'1. Division'!R29,0)+IF(L83='1. Division'!T6,'1. Division'!T29,0)+IF(L83='1. Division'!V6,'1. Division'!V29,0)+IF(L83='1. Division'!X6,'1. Division'!X29,0)+IF(L83='1. Division'!Z6,'1. Division'!Z29,0)+IF(L83='1. Division'!AB6,'1. Division'!AB29,0)+IF(L83='1. Division'!AD6,'1. Division'!AD29,0)+IF(L83='1. Division'!AF6,'1. Division'!AF29,0)+IF(L83='1. Division'!AH6,'1. Division'!AH29,0)+IF(L83='1. Division'!AJ6,'1. Division'!AJ29,0)+IF(L83='1. Division'!AL6,'1. Division'!AL29,0)+IF(L83='1. Division'!AN6,'1. Division'!AN29,0)+IF(L83='1. Division'!AP6,'1. Division'!AP29,0)+IF(L83='1. Division'!AR6,'1. Division'!AR29,0)</f>
        <v>#VALUE!</v>
      </c>
      <c r="AG83" s="1" t="e">
        <f>IF(OR(O83=1,Q83=1),0,IF(B2&lt;&gt;B3,AF83,AD83+AF83))</f>
        <v>#VALUE!</v>
      </c>
      <c r="AH83" s="1" t="e">
        <f>RANK(AG83,AG76:AG95,0)</f>
        <v>#VALUE!</v>
      </c>
      <c r="AI83" s="1">
        <f>[2]DB!BJ83</f>
        <v>29</v>
      </c>
      <c r="AJ83" s="1">
        <f>RANK(AI83,AI76:AI95,0)</f>
        <v>5</v>
      </c>
      <c r="AK83" s="1" t="e">
        <f>IF(L83='1. Division'!F6,'1. Division'!F35,0)+IF(L83='1. Division'!H6,'1. Division'!H35,0)+IF(L83='1. Division'!J6,'1. Division'!J35,0)+IF(L83='1. Division'!L6,'1. Division'!L35,0)+IF(L83='1. Division'!N6,'1. Division'!N35,0)+IF(L83='1. Division'!P6,'1. Division'!P35,0)+IF(L83='1. Division'!R6,'1. Division'!R35,0)+IF(L83='1. Division'!T6,'1. Division'!T35,0)+IF(L83='1. Division'!V6,'1. Division'!V35,0)+IF(L83='1. Division'!X6,'1. Division'!X35,0)+IF(L83='1. Division'!Z6,'1. Division'!Z35,0)+IF(L83='1. Division'!AB6,'1. Division'!AB35,0)+IF(L83='1. Division'!AD6,'1. Division'!AD35,0)+IF(L83='1. Division'!AF6,'1. Division'!AF35,0)+IF(L83='1. Division'!AH6,'1. Division'!AH35,0)+IF(L83='1. Division'!AJ6,'1. Division'!AJ35,0)+IF(L83='1. Division'!AL6,'1. Division'!AL35,0)+IF(L83='1. Division'!AN6,'1. Division'!AN35,0)+IF(L83='1. Division'!AP6,'1. Division'!AP35,0)+IF(L83='1. Division'!AR6,'1. Division'!AR35,0)</f>
        <v>#VALUE!</v>
      </c>
      <c r="AL83" s="1" t="e">
        <f>IF(OR(O83=1,Q83=1),0,IF(B2&lt;&gt;B3,AK83,AI83+AK83))</f>
        <v>#VALUE!</v>
      </c>
      <c r="AM83" s="1" t="e">
        <f>RANK(AL83,AL76:AL95,0)</f>
        <v>#VALUE!</v>
      </c>
      <c r="AN83" s="1">
        <f t="shared" si="37"/>
        <v>18</v>
      </c>
      <c r="AO83" s="1" t="e">
        <f t="shared" si="38"/>
        <v>#VALUE!</v>
      </c>
      <c r="AP83" s="1">
        <f>[2]DB!AW83</f>
        <v>7</v>
      </c>
      <c r="AQ83" s="1" t="e">
        <f>RANK(AO83,AO76:AO95,1)+AR83</f>
        <v>#VALUE!</v>
      </c>
      <c r="AR83" s="1" t="e">
        <f>IF(AO83=AO76,IF(AB83=AB76,IF(AG83=AG76,IF(AL83=AL76,0,IF(AL83&lt;AL76,1,0)),IF(AG83&lt;AG76,1,0)),IF(AB83&lt;AB76,1,0)),0)+IF(AO83=AO77,IF(AB83=AB77,IF(AG83=AG77,IF(AL83=AL77,0,IF(AL83&lt;AL77,1,0)),IF(AG83&lt;AG77,1,0)),IF(AB83&lt;AB77,1,0)),0)+IF(AO83=AO78,IF(AB83=AB78,IF(AG83=AG78,IF(AL83=AL78,0,IF(AL83&lt;AL78,1,0)),IF(AG83&lt;AG78,1,0)),IF(AB83&lt;AB78,1,0)),0)+IF(AO83=AO79,IF(AB83=AB79,IF(AG83=AG79,IF(AL83=AL79,0,IF(AL83&lt;AL79,1,0)),IF(AG83&lt;AG79,1,0)),IF(AB83&lt;AB79,1,0)),0)+IF(AO83=AO80,IF(AB83=AB80,IF(AG83=AG80,IF(AL83=AL80,0,IF(AL83&lt;AL80,1,0)),IF(AG83&lt;AG80,1,0)),IF(AB83&lt;AB80,1,0)),0)+IF(AO83=AO81,IF(AB83=AB81,IF(AG83=AG81,IF(AL83=AL81,0,IF(AL83&lt;AL81,1,0)),IF(AG83&lt;AG81,1,0)),IF(AB83&lt;AB81,1,0)),0)+IF(AO83=AO82,IF(AB83=AB82,IF(AG83=AG82,IF(AL83=AL82,0,IF(AL83&lt;AL82,1,0)),IF(AG83&lt;AG82,1,0)),IF(AB83&lt;AB82,1,0)),0)+AS83+AT83</f>
        <v>#VALUE!</v>
      </c>
      <c r="AS83" s="1" t="e">
        <f>IF(AO83=AO83,IF(AB83=AB83,IF(AG83=AG83,IF(AL83=AL83,0,IF(AL83&lt;AL83,1,0)),IF(AG83&lt;AG83,1,0)),IF(AB83&lt;AB83,1,0)),0)+IF(AO83=AO84,IF(AB83=AB84,IF(AG83=AG84,IF(AL83=AL84,0,IF(AL83&lt;AL84,1,0)),IF(AG83&lt;AG84,1,0)),IF(AB83&lt;AB84,1,0)),0)+IF(AO83=AO85,IF(AB83=AB85,IF(AG83=AG85,IF(AL83=AL85,0,IF(AL83&lt;AL85,1,0)),IF(AG83&lt;AG85,1,0)),IF(AB83&lt;AB85,1,0)),0)+IF(AO83=AO86,IF(AB83=AB86,IF(AG83=AG86,IF(AL83=AL86,0,IF(AL83&lt;AL86,1,0)),IF(AG83&lt;AG86,1,0)),IF(AB83&lt;AB86,1,0)),0)+IF(AO83=AO87,IF(AB83=AB87,IF(AG83=AG87,IF(AL83=AL87,0,IF(AL83&lt;AL87,1,0)),IF(AG83&lt;AG87,1,0)),IF(AB83&lt;AB87,1,0)),0)+IF(AO83=AO88,IF(AB83=AB88,IF(AG83=AG88,IF(AL83=AL88,0,IF(AL83&lt;AL88,1,0)),IF(AG83&lt;AG88,1,0)),IF(AB83&lt;AB88,1,0)),0)+IF(AO83=AO89,IF(AB83=AB89,IF(AG83=AG89,IF(AL83=AL89,0,IF(AL83&lt;AL89,1,0)),IF(AG83&lt;AG89,1,0)),IF(AB83&lt;AB89,1,0)),0)</f>
        <v>#VALUE!</v>
      </c>
      <c r="AT83" s="1" t="e">
        <f>IF(AO83=AO90,IF(AB83=AB90,IF(AG83=AG90,IF(AL83=AL90,0,IF(AL83&lt;AL90,1,0)),IF(AG83&lt;AG90,1,0)),IF(AB83&lt;AB90,1,0)),0)+IF(AO83=AO91,IF(AB83=AB91,IF(AG83=AG91,IF(AL83=AL91,0,IF(AL83&lt;AL91,1,0)),IF(AG83&lt;AG91,1,0)),IF(AB83&lt;AB91,1,0)),0)+IF(AO83=AO92,IF(AB83=AB92,IF(AG83=AG92,IF(AL83=AL92,0,IF(AL83&lt;AL92,1,0)),IF(AG83&lt;AG92,1,0)),IF(AB83&lt;AB92,1,0)),0)+IF(AO83=AO93,IF(AB83=AB93,IF(AG83=AG93,IF(AL83=AL93,0,IF(AL83&lt;AL93,1,0)),IF(AG83&lt;AG93,1,0)),IF(AB83&lt;AB93,1,0)),0)+IF(AO83=AO94,IF(AB83=AB94,IF(AG83=AG94,IF(AL83=AL94,0,IF(AL83&lt;AL94,1,0)),IF(AG83&lt;AG94,1,0)),IF(AB83&lt;AB94,1,0)),0)+IF(AO83=AO95,IF(AB83=AB95,IF(AG83=AG95,IF(AL83=AL95,0,IF(AL83&lt;AL95,1,0)),IF(AG83&lt;AG95,1,0)),IF(AB83&lt;AB95,1,0)),0)</f>
        <v>#VALUE!</v>
      </c>
      <c r="AU83" s="1" t="e">
        <f>IF(AND(AQ83=AQ76,M83&gt;M76),1,0)+IF(AND(AQ83=AQ77,M83&gt;M77),1,0)+IF(AND(AQ83=AQ78,M83&gt;M78),1,0)+IF(AND(AQ83=AQ79,M83&gt;M79),1,0)+IF(AND(AQ83=AQ80,M83&gt;M80),1,0)+IF(AND(AQ83=AQ81,M83&gt;M81),1,0)+IF(AND(AQ83=AQ82,M83&gt;M82),1,0)+IF(AND(AQ83=AQ83,M83&gt;M83),1,0)+IF(AND(AQ83=AQ84,M83&gt;M84),1,0)+IF(AND(AQ83=AQ85,M83&gt;M85),1,0)+IF(AND(AQ83=AQ86,M83&gt;M86),1,0)+IF(AND(AQ83=AQ87,M83&gt;M87),1,0)+IF(AND(AQ83=AQ88,M83&gt;M88),1,0)+IF(AND(AQ83=AQ89,M83&gt;M89),1,0)+IF(AND(AQ83=AQ90,M83&gt;M90),1,0)+IF(AND(AQ83=AQ91,M83&gt;M91),1,0)+IF(AND(AQ83=AQ92,M83&gt;M92),1,0)+IF(AND(AQ83=AQ93,M83&gt;M93),1,0)+IF(AND(AQ83=AQ94,M83&gt;M94),1,0)+IF(AND(AQ83=AQ95,M83&gt;M95),1,0)+AQ83</f>
        <v>#VALUE!</v>
      </c>
      <c r="AV83" s="1" t="e">
        <f>IF(AU76=8,AP76,0)+IF(AU77=8,AP77,0)+IF(AU78=8,AP78,0)+IF(AU79=8,AP79,0)+IF(AU80=8,AP80,0)+IF(AU81=8,AP81,0)+IF(AU82=8,AP82,0)+IF(AU83=8,AP83,0)+IF(AU84=8,AP84,0)+IF(AU85=8,AP85,0)+IF(AU86=8,AP86,0)+IF(AU87=8,AP87,0)+IF(AU88=8,AP88,0)+IF(AU89=8,AP89,0)+IF(AU90=8,AP90,0)+IF(AU91=8,AP91,0)+IF(AU92=8,AP92,0)+IF(AU93=8,AP93,0)+IF(AU94=8,AP94,0)+IF(AU95=8,AP95,0)</f>
        <v>#VALUE!</v>
      </c>
      <c r="AW83" s="1" t="e">
        <f>IF(AU76=8,AQ76,0)+IF(AU77=8,AQ77,0)+IF(AU78=8,AQ78,0)+IF(AU79=8,AQ79,0)+IF(AU80=8,AQ80,0)+IF(AU81=8,AQ81,0)+IF(AU82=8,AQ82,0)+IF(AU83=8,AQ83,0)+IF(AU84=8,AQ84,0)+IF(AU85=8,AQ85,0)+IF(AU86=8,AQ86,0)+IF(AU87=8,AQ87,0)+IF(AU88=8,AQ88,0)+IF(AU89=8,AQ89,0)+IF(AU90=8,AQ90,0)+IF(AU91=8,AQ91,0)+IF(AU92=8,AQ92,0)+IF(AU93=8,AQ93,0)+IF(AU94=8,AQ94,0)+IF(AU95=8,AQ95,0)</f>
        <v>#VALUE!</v>
      </c>
      <c r="AX83" s="1">
        <f>[2]DB!BL83</f>
        <v>0</v>
      </c>
      <c r="AY83" s="1">
        <f>IF(OR(O83=1,Q83=1,(T83+X83)/D1&gt;0.5),1,0)</f>
        <v>0</v>
      </c>
      <c r="AZ83" s="100" t="e">
        <f>IF(AU76=8,L76,IF(AU77=8,L77,IF(AU78=8,L78,IF(AU79=8,L79,IF(AU80=8,L80,IF(AU81=8,L81,IF(AU82=8,L82,BA83)))))))</f>
        <v>#VALUE!</v>
      </c>
      <c r="BA83" s="98" t="e">
        <f>IF(AU83=8,L83,IF(AU84=8,L84,IF(AU85=8,L85,IF(AU86=8,L86,IF(AU87=8,L87,IF(AU88=8,L88,IF(AU89=8,L89,BB83)))))))</f>
        <v>#VALUE!</v>
      </c>
      <c r="BB83" s="98" t="e">
        <f>IF(AU90=8,L90,IF(AU91=8,L91,IF(AU92=8,L92,IF(AU93=8,L93,IF(AU94=8,L94,IF(AU95=8,L95,""))))))</f>
        <v>#VALUE!</v>
      </c>
      <c r="BC83" s="98" t="e">
        <f>IF(AU76=8,M76,0)+IF(AU77=8,M77,0)+IF(AU78=8,M78,0)+IF(AU79=8,M79,0)+IF(AU80=8,M80,0)+IF(AU81=8,M81,0)+IF(AU82=8,M82,0)+IF(AU83=8,M83,0)+IF(AU84=8,M84,0)+IF(AU85=8,M85,0)+IF(AU86=8,M86,0)+IF(AU87=8,M87,0)+IF(AU88=8,M88,0)+IF(AU89=8,M89,0)+IF(AU90=8,M90,0)+IF(AU91=8,M91,0)+IF(AU92=8,M92,0)+IF(AU93=8,M93,0)+IF(AU94=8,M94,0)+IF(AU95=8,M95,0)</f>
        <v>#VALUE!</v>
      </c>
      <c r="BD83" s="98" t="e">
        <f>IF(AU76=8,O76,0)+IF(AU77=8,O77,0)+IF(AU78=8,O78,0)+IF(AU79=8,O79,0)+IF(AU80=8,O80,0)+IF(AU81=8,O81,0)+IF(AU82=8,O82,0)+IF(AU83=8,O83,0)+IF(AU84=8,O84,0)+IF(AU85=8,O85,0)+IF(AU86=8,O86,0)+IF(AU87=8,O87,0)+IF(AU88=8,O88,0)+IF(AU89=8,O89,0)+IF(AU90=8,O90,0)+IF(AU91=8,O91,0)+IF(AU92=8,O92,0)+IF(AU93=8,O93,0)+IF(AU94=8,O94,0)+IF(AU95=8,O95,0)</f>
        <v>#VALUE!</v>
      </c>
      <c r="BE83" s="98" t="e">
        <f>IF(AU76=8,Q76,0)+IF(AU77=8,Q77,0)+IF(AU78=8,Q78,0)+IF(AU79=8,Q79,0)+IF(AU80=8,Q80,0)+IF(AU81=8,Q81,0)+IF(AU82=8,Q82,0)+IF(AU83=8,Q83,0)+IF(AU84=8,Q84,0)+IF(AU85=8,Q85,0)+IF(AU86=8,Q86,0)+IF(AU87=8,Q87,0)+IF(AU88=8,Q88,0)+IF(AU89=8,Q89,0)+IF(AU90=8,Q90,0)+IF(AU91=8,Q91,0)+IF(AU92=8,Q92,0)+IF(AU93=8,Q93,0)+IF(AU94=8,Q94,0)+IF(AU95=8,Q95,0)</f>
        <v>#VALUE!</v>
      </c>
      <c r="BF83" s="98" t="e">
        <f>IF(AU76=8,T76,0)+IF(AU77=8,T77,0)+IF(AU78=8,T78,0)+IF(AU79=8,T79,0)+IF(AU80=8,T80,0)+IF(AU81=8,T81,0)+IF(AU82=8,T82,0)+IF(AU83=8,T83,0)+IF(AU84=8,T84,0)+IF(AU85=8,T85,0)+IF(AU86=8,T86,0)+IF(AU87=8,T87,0)+IF(AU88=8,T88,0)+IF(AU89=8,T89,0)+IF(AU90=8,T90,0)+IF(AU91=8,T91,0)+IF(AU92=8,T92,0)+IF(AU93=8,T93,0)+IF(AU94=8,T94,0)+IF(AU95=8,T95,0)</f>
        <v>#VALUE!</v>
      </c>
      <c r="BG83" s="98" t="e">
        <f>IF(AU76=8,X76,0)+IF(AU77=8,X77,0)+IF(AU78=8,X78,0)+IF(AU79=8,X79,0)+IF(AU80=8,X80,0)+IF(AU81=8,X81,0)+IF(AU82=8,X82,0)+IF(AU83=8,X83,0)+IF(AU84=8,X84,0)+IF(AU85=8,X85,0)+IF(AU86=8,X86,0)+IF(AU87=8,X87,0)+IF(AU88=8,X88,0)+IF(AU89=8,X89,0)+IF(AU90=8,X90,0)+IF(AU91=8,X91,0)+IF(AU92=8,X92,0)+IF(AU93=8,X93,0)+IF(AU94=8,X94,0)+IF(AU95=8,X95,0)</f>
        <v>#VALUE!</v>
      </c>
      <c r="BH83" s="98" t="e">
        <f>IF(AU76=8,AB76,0)+IF(AU77=8,AB77,0)+IF(AU78=8,AB78,0)+IF(AU79=8,AB79,0)+IF(AU80=8,AB80,0)+IF(AU81=8,AB81,0)+IF(AU82=8,AB82,0)+IF(AU83=8,AB83,0)+IF(AU84=8,AB84,0)+IF(AU85=8,AB85,0)+IF(AU86=8,AB86,0)+IF(AU87=8,AB87,0)+IF(AU88=8,AB88,0)+IF(AU89=8,AB89,0)+IF(AU90=8,AB90,0)+IF(AU91=8,AB91,0)+IF(AU92=8,AB92,0)+IF(AU93=8,AB93,0)+IF(AU94=8,AB94,0)+IF(AU95=8,AB95,0)</f>
        <v>#VALUE!</v>
      </c>
      <c r="BI83" s="98" t="e">
        <f>IF(AU76=8,AG76,0)+IF(AU77=8,AG77,0)+IF(AU78=8,AG78,0)+IF(AU79=8,AG79,0)+IF(AU80=8,AG80,0)+IF(AU81=8,AG81,0)+IF(AU82=8,AG82,0)+IF(AU83=8,AG83,0)+IF(AU84=8,AG84,0)+IF(AU85=8,AG85,0)+IF(AU86=8,AG86,0)+IF(AU87=8,AG87,0)+IF(AU88=8,AG88,0)+IF(AU89=8,AG89,0)+IF(AU90=8,AG90,0)+IF(AU91=8,AG91,0)+IF(AU92=8,AG92,0)+IF(AU93=8,AG93,0)+IF(AU94=8,AG94,0)+IF(AU95=8,AG95,0)</f>
        <v>#VALUE!</v>
      </c>
      <c r="BJ83" s="98" t="e">
        <f>IF(AU76=8,AL76,0)+IF(AU77=8,AL77,0)+IF(AU78=8,AL78,0)+IF(AU79=8,AL79,0)+IF(AU80=8,AL80,0)+IF(AU81=8,AL81,0)+IF(AU82=8,AL82,0)+IF(AU83=8,AL83,0)+IF(AU84=8,AL84,0)+IF(AU85=8,AL85,0)+IF(AU86=8,AL86,0)+IF(AU87=8,AL87,0)+IF(AU88=8,AL88,0)+IF(AU89=8,AL89,0)+IF(AU90=8,AL90,0)+IF(AU91=8,AL91,0)+IF(AU92=8,AL92,0)+IF(AU93=8,AL93,0)+IF(AU94=8,AL94,0)+IF(AU95=8,AL95,0)</f>
        <v>#VALUE!</v>
      </c>
      <c r="BK83" s="1" t="e">
        <f>IF(AU76=8,AO76,0)+IF(AU77=8,AO77,0)+IF(AU78=8,AO78,0)+IF(AU79=8,AO79,0)+IF(AU80=8,AO80,0)+IF(AU81=8,AO81,0)+IF(AU82=8,AO82,0)+IF(AU83=8,AO83,0)+IF(AU84=8,AO84,0)+IF(AU85=8,AO85,0)+IF(AU86=8,AO86,0)+IF(AU87=8,AO87,0)+IF(AU88=8,AO88,0)+IF(AU89=8,AO89,0)+IF(AU90=8,AO90,0)+IF(AU91=8,AO91,0)+IF(AU92=8,AO92,0)+IF(AU93=8,AO93,0)+IF(AU94=8,AO94,0)+IF(AU95=8,AO95,0)</f>
        <v>#VALUE!</v>
      </c>
      <c r="BL83" s="99" t="e">
        <f>IF(AU76=8,AY76,0)+IF(AU77=8,AY77,0)+IF(AU78=8,AY78,0)+IF(AU79=8,AY79,0)+IF(AU80=8,AY80,0)+IF(AU81=8,AY81,0)+IF(AU82=8,AY82,0)+IF(AU83=8,AY83,0)+IF(AU84=8,AY84,0)+IF(AU85=8,AY85,0)+IF(AU86=8,AY86,0)+IF(AU87=8,AY87,0)+IF(AU88=8,AY88,0)+IF(AU89=8,AY89,0)+IF(AU90=8,AY90,0)+IF(AU91=8,AY91,0)+IF(AU92=8,AY92,0)+IF(AU93=8,AY93,0)+IF(AU94=8,AY94,0)+IF(AU95=8,AY95,0)</f>
        <v>#VALUE!</v>
      </c>
      <c r="BM83" s="1" t="e">
        <f>IF(AND(AW83=BM75,BL83=0),AZ83,0)</f>
        <v>#VALUE!</v>
      </c>
      <c r="BN83" s="1">
        <f>COUNTIF(BM76:BM83,"&lt;&gt;0")</f>
        <v>8</v>
      </c>
      <c r="BO83" s="1" t="e">
        <f>IF(BN76=8,BM76,IF(BN77=8,BM77,IF(BN78=8,BM78,IF(BN79=8,BM79,IF(BN80=8,BM80,IF(BN81=8,BM81,IF(BN82=8,BM82,IF(BN83=8,BM83,BP83))))))))</f>
        <v>#VALUE!</v>
      </c>
      <c r="BP83" s="1" t="str">
        <f>IF(BN84=8,BM84,IF(BN85=8,BM85,IF(BN86=8,BM86,IF(BN87=8,BM87,IF(BN88=8,BM88,IF(BN89=8,BM89,IF(BN90=8,BM90,IF(BN91=8,BM91,BQ83))))))))</f>
        <v/>
      </c>
      <c r="BQ83" s="1" t="str">
        <f>IF(BN92=8,BM92,IF(BN93=8,BM93,IF(BN94=8,BM94,IF(BN95=8,BM95,""))))</f>
        <v/>
      </c>
      <c r="BR83" s="100" t="str">
        <f>[2]DB!CD83</f>
        <v/>
      </c>
      <c r="BS83" s="98" t="str">
        <f>[2]DB!CE83</f>
        <v/>
      </c>
      <c r="BT83" s="98" t="str">
        <f>[2]DB!CF83</f>
        <v/>
      </c>
      <c r="BU83" s="98" t="str">
        <f>[2]DB!CG83</f>
        <v/>
      </c>
      <c r="BV83" s="98" t="str">
        <f>[2]DB!CH83</f>
        <v/>
      </c>
      <c r="BW83" s="98" t="str">
        <f>[2]DB!CI83</f>
        <v/>
      </c>
      <c r="BX83" s="98" t="str">
        <f>[2]DB!CJ83</f>
        <v/>
      </c>
      <c r="BY83" s="98" t="str">
        <f>[2]DB!CK83</f>
        <v/>
      </c>
      <c r="BZ83" s="98" t="str">
        <f>[2]DB!CL83</f>
        <v/>
      </c>
      <c r="CA83" s="98" t="str">
        <f>[2]DB!CM83</f>
        <v/>
      </c>
      <c r="CB83" s="98" t="str">
        <f>[2]DB!CN83</f>
        <v/>
      </c>
      <c r="CC83" s="99" t="str">
        <f>[2]DB!CO83</f>
        <v/>
      </c>
      <c r="CD83" s="100" t="str">
        <f>IF(AND(CD75=B3,B3&lt;&gt;B4),BO83,BR83)</f>
        <v/>
      </c>
      <c r="CE83" s="98" t="str">
        <f>IF(AND(CE75=B3,B3&lt;&gt;B4),BO83,BS83)</f>
        <v/>
      </c>
      <c r="CF83" s="98" t="str">
        <f>IF(AND(CF75=B3,B3&lt;&gt;B4),BO83,BT83)</f>
        <v/>
      </c>
      <c r="CG83" s="98" t="str">
        <f>IF(AND(CG75=B3,B3&lt;&gt;B4),BO83,BU83)</f>
        <v/>
      </c>
      <c r="CH83" s="98" t="str">
        <f>IF(AND(CH75=B3,B3&lt;&gt;B4),BO83,BV83)</f>
        <v/>
      </c>
      <c r="CI83" s="98" t="str">
        <f>IF(AND(CI75=B3,B3&lt;&gt;B4),BO83,BW83)</f>
        <v/>
      </c>
      <c r="CJ83" s="98" t="str">
        <f>IF(AND(CJ75=B3,B3&lt;&gt;B4),BO83,BX83)</f>
        <v/>
      </c>
      <c r="CK83" s="98" t="str">
        <f>IF(AND(CK75=B3,B3&lt;&gt;B4),BO83,BY83)</f>
        <v/>
      </c>
      <c r="CL83" s="98" t="str">
        <f>IF(AND(CL75=B3,B3&lt;&gt;B4),BO83,BZ83)</f>
        <v/>
      </c>
      <c r="CM83" s="98" t="str">
        <f>IF(AND(CM75=B3,B3&lt;&gt;B4),BO83,CA83)</f>
        <v/>
      </c>
      <c r="CN83" s="98" t="str">
        <f>IF(AND(CN75=B3,B3&lt;&gt;B4),BO83,CB83)</f>
        <v/>
      </c>
      <c r="CO83" s="99" t="str">
        <f>IF(AND(CO75=B3,B3&lt;&gt;B4),BO83,CC83)</f>
        <v/>
      </c>
      <c r="CP83" s="1" t="str">
        <f>'[2]MT + ÅT'!L15</f>
        <v/>
      </c>
    </row>
    <row r="84" spans="12:96">
      <c r="L84" s="100" t="str">
        <f>[2]DB!AZ84</f>
        <v>Percy</v>
      </c>
      <c r="M84" s="1">
        <f>IF(L84=A10,B10,0)+IF(L84=A11,B11,0)+IF(L84=A12,B12,0)+IF(L84=A13,B13,0)+IF(L84=A14,B14,0)+IF(L84=A15,B15,0)+IF(L84=A16,B16,0)+IF(L84=A17,B17,0)+IF(L84=A18,B18,0)+IF(L84=A19,B19,0)+IF(L84=A20,B20,0)+IF(L84=A21,B21,0)+IF(L84=A22,B22,0)+IF(L84=A23,B23,0)+IF(L84=A24,B24,0)+IF(L84=A25,B25,0)+IF(L84=A26,B26,0)+IF(L84=A27,B27,0)+IF(L84=A28,B28,0)+IF(L84=A29,B29,0)</f>
        <v>45</v>
      </c>
      <c r="N84" s="1">
        <f>[2]DB!BD84</f>
        <v>0</v>
      </c>
      <c r="O84" s="1">
        <f>IF(L84=A10,D10,0)+IF(L84=A11,D11,0)+IF(L84=A12,D12,0)+IF(L84=A13,D13,0)+IF(L84=A14,D14,0)+IF(L84=A15,D15,0)+IF(L84=A16,D16,0)+IF(L84=A17,D17,0)+IF(L84=A18,D18,0)+IF(L84=A19,D19,0)+IF(L84=A20,D20,0)+IF(L84=A21,D21,0)+IF(L84=A22,D22,0)+IF(L84=A23,D23,0)+IF(L84=A24,D24,0)+IF(L84=A25,D25,0)+IF(L84=A26,D26,0)+IF(L84=A27,D27,0)+IF(L84=A28,D28,0)+IF(L84=A29,D29,0)</f>
        <v>0</v>
      </c>
      <c r="P84" s="1">
        <f>[2]DB!BE84</f>
        <v>0</v>
      </c>
      <c r="Q84" s="1">
        <f>IF(L84=A10,F10,0)+IF(L84=A11,F11,0)+IF(L84=A12,F12,0)+IF(L84=A13,F13,0)+IF(L84=A14,F14,0)+IF(L84=A15,F15,0)+IF(L84=A16,F16,0)+IF(L84=A17,F17,0)+IF(L84=A18,F18,0)+IF(L84=A19,F19,0)+IF(L84=A20,F20,0)+IF(L84=A21,F21,0)+IF(L84=A22,F22,0)+IF(L84=A23,F23,0)+IF(L84=A24,F24,0)+IF(L84=A25,F25,0)+IF(L84=A26,F26,0)+IF(L84=A27,F27,0)+IF(L84=A28,F28,0)+IF(L84=A29,F29,0)</f>
        <v>0</v>
      </c>
      <c r="R84" s="1">
        <f>[2]DB!BF84</f>
        <v>0</v>
      </c>
      <c r="S84" s="1">
        <f>IF(L84=A10,H10,0)+IF(L84=A11,H11,0)+IF(L84=A12,H12,0)+IF(L84=A13,H13,0)+IF(L84=A14,H14,0)+IF(L84=A15,H15,0)+IF(L84=A16,H16,0)+IF(L84=A17,H17,0)+IF(L84=A18,H18,0)+IF(L84=A19,H19,0)+IF(L84=A20,H20,0)+IF(L84=A21,H21,0)+IF(L84=A22,H22,0)+IF(L84=A23,H23,0)+IF(L84=A24,H24,0)+IF(L84=A25,H25,0)+IF(L84=A26,H26,0)+IF(L84=A27,H27,0)+IF(L84=A28,H28,0)+IF(L84=A29,H29,0)</f>
        <v>0</v>
      </c>
      <c r="T84" s="1">
        <f>IF(B2&lt;&gt;B3,S84,S84+R84)</f>
        <v>0</v>
      </c>
      <c r="U84" s="1">
        <f>[2]DB!BG84</f>
        <v>0</v>
      </c>
      <c r="V84" s="1">
        <f>IF(L84=A10,K10,0)+IF(L84=A11,K11,0)+IF(L84=A12,K12,0)+IF(L84=A13,K13,0)+IF(L84=A14,K14,0)+IF(L84=A15,K15,0)+IF(L84=A16,K16,0)+IF(L84=A17,K17,0)+IF(L84=A18,K18,0)+IF(L84=A19,K19,0)+IF(L84=A20,K20,0)+IF(L84=A21,K21,0)+IF(L84=A22,K22,0)+IF(L84=A23,K23,0)+IF(L84=A24,K24,0)+IF(L84=A25,K25,0)+IF(L84=A26,K26,0)+IF(L84=A27,K27,0)+IF(L84=A28,K28,0)+IF(L84=A29,K29,0)+W84</f>
        <v>0</v>
      </c>
      <c r="W84" s="1">
        <v>0</v>
      </c>
      <c r="X84" s="1">
        <f>IF(B2&lt;&gt;B3,V84,V84+U84)</f>
        <v>0</v>
      </c>
      <c r="Y84" s="1">
        <f>[2]DB!BH84</f>
        <v>22</v>
      </c>
      <c r="Z84" s="1">
        <f>RANK(Y84,Y76:Y95,0)</f>
        <v>14</v>
      </c>
      <c r="AA84" s="1" t="e">
        <f>IF(L84='1. Division'!F6,'1. Division'!F23,0)+IF(L84='1. Division'!H6,'1. Division'!H23,0)+IF(L84='1. Division'!J6,'1. Division'!J23,0)+IF(L84='1. Division'!L6,'1. Division'!L23,0)+IF(L84='1. Division'!N6,'1. Division'!N23,0)+IF(L84='1. Division'!P6,'1. Division'!P23,0)+IF(L84='1. Division'!R6,'1. Division'!R23,0)+IF(L84='1. Division'!T6,'1. Division'!T23,0)+IF(L84='1. Division'!V6,'1. Division'!V23,0)+IF(L84='1. Division'!X6,'1. Division'!X23,0)+IF(L84='1. Division'!Z6,'1. Division'!Z23,0)+IF(L84='1. Division'!AB6,'1. Division'!AB23,0)+IF(L84='1. Division'!AD6,'1. Division'!AD23,0)+IF(L84='1. Division'!AF6,'1. Division'!AF23,0)+IF(L84='1. Division'!AH6,'1. Division'!AH23,0)+IF(L84='1. Division'!AJ6,'1. Division'!AJ23,0)+IF(L84='1. Division'!AL6,'1. Division'!AL23,0)+IF(L84='1. Division'!AN6,'1. Division'!AN23,0)+IF(L84='1. Division'!AP6,'1. Division'!AP23,0)+IF(L84='1. Division'!AR6,'1. Division'!AR23,0)</f>
        <v>#VALUE!</v>
      </c>
      <c r="AB84" s="1" t="e">
        <f>IF(OR(O84=1,Q84=1),0,IF(B2&lt;&gt;B3,AA84,Y84+AA84))</f>
        <v>#VALUE!</v>
      </c>
      <c r="AC84" s="1" t="e">
        <f>RANK(AB84,AB76:AB95,0)</f>
        <v>#VALUE!</v>
      </c>
      <c r="AD84" s="1">
        <f>[2]DB!BI84</f>
        <v>9</v>
      </c>
      <c r="AE84" s="1">
        <f>RANK(AD84,AD76:AD95,0)</f>
        <v>2</v>
      </c>
      <c r="AF84" s="1" t="e">
        <f>IF(L84='1. Division'!F6,'1. Division'!F29,0)+IF(L84='1. Division'!H6,'1. Division'!H29,0)+IF(L84='1. Division'!J6,'1. Division'!J29,0)+IF(L84='1. Division'!L6,'1. Division'!L29,0)+IF(L84='1. Division'!N6,'1. Division'!N29,0)+IF(L84='1. Division'!P6,'1. Division'!P29,0)+IF(L84='1. Division'!R6,'1. Division'!R29,0)+IF(L84='1. Division'!T6,'1. Division'!T29,0)+IF(L84='1. Division'!V6,'1. Division'!V29,0)+IF(L84='1. Division'!X6,'1. Division'!X29,0)+IF(L84='1. Division'!Z6,'1. Division'!Z29,0)+IF(L84='1. Division'!AB6,'1. Division'!AB29,0)+IF(L84='1. Division'!AD6,'1. Division'!AD29,0)+IF(L84='1. Division'!AF6,'1. Division'!AF29,0)+IF(L84='1. Division'!AH6,'1. Division'!AH29,0)+IF(L84='1. Division'!AJ6,'1. Division'!AJ29,0)+IF(L84='1. Division'!AL6,'1. Division'!AL29,0)+IF(L84='1. Division'!AN6,'1. Division'!AN29,0)+IF(L84='1. Division'!AP6,'1. Division'!AP29,0)+IF(L84='1. Division'!AR6,'1. Division'!AR29,0)</f>
        <v>#VALUE!</v>
      </c>
      <c r="AG84" s="1" t="e">
        <f>IF(OR(O84=1,Q84=1),0,IF(B2&lt;&gt;B3,AF84,AD84+AF84))</f>
        <v>#VALUE!</v>
      </c>
      <c r="AH84" s="1" t="e">
        <f>RANK(AG84,AG76:AG95,0)</f>
        <v>#VALUE!</v>
      </c>
      <c r="AI84" s="1">
        <f>[2]DB!BJ84</f>
        <v>30</v>
      </c>
      <c r="AJ84" s="1">
        <f>RANK(AI84,AI76:AI95,0)</f>
        <v>2</v>
      </c>
      <c r="AK84" s="1" t="e">
        <f>IF(L84='1. Division'!F6,'1. Division'!F35,0)+IF(L84='1. Division'!H6,'1. Division'!H35,0)+IF(L84='1. Division'!J6,'1. Division'!J35,0)+IF(L84='1. Division'!L6,'1. Division'!L35,0)+IF(L84='1. Division'!N6,'1. Division'!N35,0)+IF(L84='1. Division'!P6,'1. Division'!P35,0)+IF(L84='1. Division'!R6,'1. Division'!R35,0)+IF(L84='1. Division'!T6,'1. Division'!T35,0)+IF(L84='1. Division'!V6,'1. Division'!V35,0)+IF(L84='1. Division'!X6,'1. Division'!X35,0)+IF(L84='1. Division'!Z6,'1. Division'!Z35,0)+IF(L84='1. Division'!AB6,'1. Division'!AB35,0)+IF(L84='1. Division'!AD6,'1. Division'!AD35,0)+IF(L84='1. Division'!AF6,'1. Division'!AF35,0)+IF(L84='1. Division'!AH6,'1. Division'!AH35,0)+IF(L84='1. Division'!AJ6,'1. Division'!AJ35,0)+IF(L84='1. Division'!AL6,'1. Division'!AL35,0)+IF(L84='1. Division'!AN6,'1. Division'!AN35,0)+IF(L84='1. Division'!AP6,'1. Division'!AP35,0)+IF(L84='1. Division'!AR6,'1. Division'!AR35,0)</f>
        <v>#VALUE!</v>
      </c>
      <c r="AL84" s="1" t="e">
        <f>IF(OR(O84=1,Q84=1),0,IF(B2&lt;&gt;B3,AK84,AI84+AK84))</f>
        <v>#VALUE!</v>
      </c>
      <c r="AM84" s="1" t="e">
        <f>RANK(AL84,AL76:AL95,0)</f>
        <v>#VALUE!</v>
      </c>
      <c r="AN84" s="1">
        <f t="shared" si="37"/>
        <v>18</v>
      </c>
      <c r="AO84" s="1" t="e">
        <f t="shared" si="38"/>
        <v>#VALUE!</v>
      </c>
      <c r="AP84" s="1">
        <f>[2]DB!AW84</f>
        <v>9</v>
      </c>
      <c r="AQ84" s="1" t="e">
        <f>RANK(AO84,AO76:AO95,1)+AR84</f>
        <v>#VALUE!</v>
      </c>
      <c r="AR84" s="1" t="e">
        <f>IF(AO84=AO76,IF(AB84=AB76,IF(AG84=AG76,IF(AL84=AL76,0,IF(AL84&lt;AL76,1,0)),IF(AG84&lt;AG76,1,0)),IF(AB84&lt;AB76,1,0)),0)+IF(AO84=AO77,IF(AB84=AB77,IF(AG84=AG77,IF(AL84=AL77,0,IF(AL84&lt;AL77,1,0)),IF(AG84&lt;AG77,1,0)),IF(AB84&lt;AB77,1,0)),0)+IF(AO84=AO78,IF(AB84=AB78,IF(AG84=AG78,IF(AL84=AL78,0,IF(AL84&lt;AL78,1,0)),IF(AG84&lt;AG78,1,0)),IF(AB84&lt;AB78,1,0)),0)+IF(AO84=AO79,IF(AB84=AB79,IF(AG84=AG79,IF(AL84=AL79,0,IF(AL84&lt;AL79,1,0)),IF(AG84&lt;AG79,1,0)),IF(AB84&lt;AB79,1,0)),0)+IF(AO84=AO80,IF(AB84=AB80,IF(AG84=AG80,IF(AL84=AL80,0,IF(AL84&lt;AL80,1,0)),IF(AG84&lt;AG80,1,0)),IF(AB84&lt;AB80,1,0)),0)+IF(AO84=AO81,IF(AB84=AB81,IF(AG84=AG81,IF(AL84=AL81,0,IF(AL84&lt;AL81,1,0)),IF(AG84&lt;AG81,1,0)),IF(AB84&lt;AB81,1,0)),0)+IF(AO84=AO82,IF(AB84=AB82,IF(AG84=AG82,IF(AL84=AL82,0,IF(AL84&lt;AL82,1,0)),IF(AG84&lt;AG82,1,0)),IF(AB84&lt;AB82,1,0)),0)+AS84+AT84</f>
        <v>#VALUE!</v>
      </c>
      <c r="AS84" s="1" t="e">
        <f>IF(AO84=AO83,IF(AB84=AB83,IF(AG84=AG83,IF(AL84=AL83,0,IF(AL84&lt;AL83,1,0)),IF(AG84&lt;AG83,1,0)),IF(AB84&lt;AB83,1,0)),0)+IF(AO84=AO84,IF(AB84=AB84,IF(AG84=AG84,IF(AL84=AL84,0,IF(AL84&lt;AL84,1,0)),IF(AG84&lt;AG84,1,0)),IF(AB84&lt;AB84,1,0)),0)+IF(AO84=AO85,IF(AB84=AB85,IF(AG84=AG85,IF(AL84=AL85,0,IF(AL84&lt;AL85,1,0)),IF(AG84&lt;AG85,1,0)),IF(AB84&lt;AB85,1,0)),0)+IF(AO84=AO86,IF(AB84=AB86,IF(AG84=AG86,IF(AL84=AL86,0,IF(AL84&lt;AL86,1,0)),IF(AG84&lt;AG86,1,0)),IF(AB84&lt;AB86,1,0)),0)+IF(AO84=AO87,IF(AB84=AB87,IF(AG84=AG87,IF(AL84=AL87,0,IF(AL84&lt;AL87,1,0)),IF(AG84&lt;AG87,1,0)),IF(AB84&lt;AB87,1,0)),0)+IF(AO84=AO88,IF(AB84=AB88,IF(AG84=AG88,IF(AL84=AL88,0,IF(AL84&lt;AL88,1,0)),IF(AG84&lt;AG88,1,0)),IF(AB84&lt;AB88,1,0)),0)+IF(AO84=AO89,IF(AB84=AB89,IF(AG84=AG89,IF(AL84=AL89,0,IF(AL84&lt;AL89,1,0)),IF(AG84&lt;AG89,1,0)),IF(AB84&lt;AB89,1,0)),0)</f>
        <v>#VALUE!</v>
      </c>
      <c r="AT84" s="1" t="e">
        <f>IF(AO84=AO90,IF(AB84=AB90,IF(AG84=AG90,IF(AL84=AL90,0,IF(AL84&lt;AL90,1,0)),IF(AG84&lt;AG90,1,0)),IF(AB84&lt;AB90,1,0)),0)+IF(AO84=AO91,IF(AB84=AB91,IF(AG84=AG91,IF(AL84=AL91,0,IF(AL84&lt;AL91,1,0)),IF(AG84&lt;AG91,1,0)),IF(AB84&lt;AB91,1,0)),0)+IF(AO84=AO92,IF(AB84=AB92,IF(AG84=AG92,IF(AL84=AL92,0,IF(AL84&lt;AL92,1,0)),IF(AG84&lt;AG92,1,0)),IF(AB84&lt;AB92,1,0)),0)+IF(AO84=AO93,IF(AB84=AB93,IF(AG84=AG93,IF(AL84=AL93,0,IF(AL84&lt;AL93,1,0)),IF(AG84&lt;AG93,1,0)),IF(AB84&lt;AB93,1,0)),0)+IF(AO84=AO94,IF(AB84=AB94,IF(AG84=AG94,IF(AL84=AL94,0,IF(AL84&lt;AL94,1,0)),IF(AG84&lt;AG94,1,0)),IF(AB84&lt;AB94,1,0)),0)+IF(AO84=AO95,IF(AB84=AB95,IF(AG84=AG95,IF(AL84=AL95,0,IF(AL84&lt;AL95,1,0)),IF(AG84&lt;AG95,1,0)),IF(AB84&lt;AB95,1,0)),0)</f>
        <v>#VALUE!</v>
      </c>
      <c r="AU84" s="1" t="e">
        <f>IF(AND(AQ84=AQ76,M84&gt;M76),1,0)+IF(AND(AQ84=AQ77,M84&gt;M77),1,0)+IF(AND(AQ84=AQ78,M84&gt;M78),1,0)+IF(AND(AQ84=AQ79,M84&gt;M79),1,0)+IF(AND(AQ84=AQ80,M84&gt;M80),1,0)+IF(AND(AQ84=AQ81,M84&gt;M81),1,0)+IF(AND(AQ84=AQ82,M84&gt;M82),1,0)+IF(AND(AQ84=AQ83,M84&gt;M83),1,0)+IF(AND(AQ84=AQ84,M84&gt;M84),1,0)+IF(AND(AQ84=AQ85,M84&gt;M85),1,0)+IF(AND(AQ84=AQ86,M84&gt;M86),1,0)+IF(AND(AQ84=AQ87,M84&gt;M87),1,0)+IF(AND(AQ84=AQ88,M84&gt;M88),1,0)+IF(AND(AQ84=AQ89,M84&gt;M89),1,0)+IF(AND(AQ84=AQ90,M84&gt;M90),1,0)+IF(AND(AQ84=AQ91,M84&gt;M91),1,0)+IF(AND(AQ84=AQ92,M84&gt;M92),1,0)+IF(AND(AQ84=AQ93,M84&gt;M93),1,0)+IF(AND(AQ84=AQ94,M84&gt;M94),1,0)+IF(AND(AQ84=AQ95,M84&gt;M95),1,0)+AQ84</f>
        <v>#VALUE!</v>
      </c>
      <c r="AV84" s="1" t="e">
        <f>IF(AU76=9,AP76,0)+IF(AU77=9,AP77,0)+IF(AU78=9,AP78,0)+IF(AU79=9,AP79,0)+IF(AU80=9,AP80,0)+IF(AU81=9,AP81,0)+IF(AU82=9,AP82,0)+IF(AU83=9,AP83,0)+IF(AU84=9,AP84,0)+IF(AU85=9,AP85,0)+IF(AU86=9,AP86,0)+IF(AU87=9,AP87,0)+IF(AU88=9,AP88,0)+IF(AU89=9,AP89,0)+IF(AU90=9,AP90,0)+IF(AU91=9,AP91,0)+IF(AU92=9,AP92,0)+IF(AU93=9,AP93,0)+IF(AU94=9,AP94,0)+IF(AU95=9,AP95,0)</f>
        <v>#VALUE!</v>
      </c>
      <c r="AW84" s="1" t="e">
        <f>IF(AU76=9,AQ76,0)+IF(AU77=9,AQ77,0)+IF(AU78=9,AQ78,0)+IF(AU79=9,AQ79,0)+IF(AU80=9,AQ80,0)+IF(AU81=9,AQ81,0)+IF(AU82=9,AQ82,0)+IF(AU83=9,AQ83,0)+IF(AU84=9,AQ84,0)+IF(AU85=9,AQ85,0)+IF(AU86=9,AQ86,0)+IF(AU87=9,AQ87,0)+IF(AU88=9,AQ88,0)+IF(AU89=9,AQ89,0)+IF(AU90=9,AQ90,0)+IF(AU91=9,AQ91,0)+IF(AU92=9,AQ92,0)+IF(AU93=9,AQ93,0)+IF(AU94=9,AQ94,0)+IF(AU95=9,AQ95,0)</f>
        <v>#VALUE!</v>
      </c>
      <c r="AX84" s="1">
        <f>[2]DB!BL84</f>
        <v>0</v>
      </c>
      <c r="AY84" s="1">
        <f>IF(OR(O84=1,Q84=1,(T84+X84)/D1&gt;0.5),1,0)</f>
        <v>0</v>
      </c>
      <c r="AZ84" s="100" t="e">
        <f>IF(AU76=9,L76,IF(AU77=9,L77,IF(AU78=9,L78,IF(AU79=9,L79,IF(AU80=9,L80,IF(AU81=9,L81,IF(AU82=9,L82,BA84)))))))</f>
        <v>#VALUE!</v>
      </c>
      <c r="BA84" s="98" t="e">
        <f>IF(AU83=9,L83,IF(AU84=9,L84,IF(AU85=9,L85,IF(AU86=9,L86,IF(AU87=9,L87,IF(AU88=9,L88,IF(AU89=9,L89,BB84)))))))</f>
        <v>#VALUE!</v>
      </c>
      <c r="BB84" s="98" t="e">
        <f>IF(AU90=9,L90,IF(AU91=9,L91,IF(AU92=9,L92,IF(AU93=9,L93,IF(AU94=9,L94,IF(AU95=9,L95,""))))))</f>
        <v>#VALUE!</v>
      </c>
      <c r="BC84" s="98" t="e">
        <f>IF(AU76=9,M76,0)+IF(AU77=9,M77,0)+IF(AU78=9,M78,0)+IF(AU79=9,M79,0)+IF(AU80=9,M80,0)+IF(AU81=9,M81,0)+IF(AU82=9,M82,0)+IF(AU83=9,M83,0)+IF(AU84=9,M84,0)+IF(AU85=9,M85,0)+IF(AU86=9,M86,0)+IF(AU87=9,M87,0)+IF(AU88=9,M88,0)+IF(AU89=9,M89,0)+IF(AU90=9,M90,0)+IF(AU91=9,M91,0)+IF(AU92=9,M92,0)+IF(AU93=9,M93,0)+IF(AU94=9,M94,0)+IF(AU95=9,M95,0)</f>
        <v>#VALUE!</v>
      </c>
      <c r="BD84" s="98" t="e">
        <f>IF(AU76=9,O76,0)+IF(AU77=9,O77,0)+IF(AU78=9,O78,0)+IF(AU79=9,O79,0)+IF(AU80=9,O80,0)+IF(AU81=9,O81,0)+IF(AU82=9,O82,0)+IF(AU83=9,O83,0)+IF(AU84=9,O84,0)+IF(AU85=9,O85,0)+IF(AU86=9,O86,0)+IF(AU87=9,O87,0)+IF(AU88=9,O88,0)+IF(AU89=9,O89,0)+IF(AU90=9,O90,0)+IF(AU91=9,O91,0)+IF(AU92=9,O92,0)+IF(AU93=9,O93,0)+IF(AU94=9,O94,0)+IF(AU95=9,O95,0)</f>
        <v>#VALUE!</v>
      </c>
      <c r="BE84" s="98" t="e">
        <f>IF(AU76=9,Q76,0)+IF(AU77=9,Q77,0)+IF(AU78=9,Q78,0)+IF(AU79=9,Q79,0)+IF(AU80=9,Q80,0)+IF(AU81=9,Q81,0)+IF(AU82=9,Q82,0)+IF(AU83=9,Q83,0)+IF(AU84=9,Q84,0)+IF(AU85=9,Q85,0)+IF(AU86=9,Q86,0)+IF(AU87=9,Q87,0)+IF(AU88=9,Q88,0)+IF(AU89=9,Q89,0)+IF(AU90=9,Q90,0)+IF(AU91=9,Q91,0)+IF(AU92=9,Q92,0)+IF(AU93=9,Q93,0)+IF(AU94=9,Q94,0)+IF(AU95=9,Q95,0)</f>
        <v>#VALUE!</v>
      </c>
      <c r="BF84" s="98" t="e">
        <f>IF(AU76=9,T76,0)+IF(AU77=9,T77,0)+IF(AU78=9,T78,0)+IF(AU79=9,T79,0)+IF(AU80=9,T80,0)+IF(AU81=9,T81,0)+IF(AU82=9,T82,0)+IF(AU83=9,T83,0)+IF(AU84=9,T84,0)+IF(AU85=9,T85,0)+IF(AU86=9,T86,0)+IF(AU87=9,T87,0)+IF(AU88=9,T88,0)+IF(AU89=9,T89,0)+IF(AU90=9,T90,0)+IF(AU91=9,T91,0)+IF(AU92=9,T92,0)+IF(AU93=9,T93,0)+IF(AU94=9,T94,0)+IF(AU95=9,T95,0)</f>
        <v>#VALUE!</v>
      </c>
      <c r="BG84" s="98" t="e">
        <f>IF(AU76=9,X76,0)+IF(AU77=9,X77,0)+IF(AU78=9,X78,0)+IF(AU79=9,X79,0)+IF(AU80=9,X80,0)+IF(AU81=9,X81,0)+IF(AU82=9,X82,0)+IF(AU83=9,X83,0)+IF(AU84=9,X84,0)+IF(AU85=9,X85,0)+IF(AU86=9,X86,0)+IF(AU87=9,X87,0)+IF(AU88=9,X88,0)+IF(AU89=9,X89,0)+IF(AU90=9,X90,0)+IF(AU91=9,X91,0)+IF(AU92=9,X92,0)+IF(AU93=9,X93,0)+IF(AU94=9,X94,0)+IF(AU95=9,X95,0)</f>
        <v>#VALUE!</v>
      </c>
      <c r="BH84" s="98" t="e">
        <f>IF(AU76=9,AB76,0)+IF(AU77=9,AB77,0)+IF(AU78=9,AB78,0)+IF(AU79=9,AB79,0)+IF(AU80=9,AB80,0)+IF(AU81=9,AB81,0)+IF(AU82=9,AB82,0)+IF(AU83=9,AB83,0)+IF(AU84=9,AB84,0)+IF(AU85=9,AB85,0)+IF(AU86=9,AB86,0)+IF(AU87=9,AB87,0)+IF(AU88=9,AB88,0)+IF(AU89=9,AB89,0)+IF(AU90=9,AB90,0)+IF(AU91=9,AB91,0)+IF(AU92=9,AB92,0)+IF(AU93=9,AB93,0)+IF(AU94=9,AB94,0)+IF(AU95=9,AB95,0)</f>
        <v>#VALUE!</v>
      </c>
      <c r="BI84" s="98" t="e">
        <f>IF(AU76=9,AG76,0)+IF(AU77=9,AG77,0)+IF(AU78=9,AG78,0)+IF(AU79=9,AG79,0)+IF(AU80=9,AG80,0)+IF(AU81=9,AG81,0)+IF(AU82=9,AG82,0)+IF(AU83=9,AG83,0)+IF(AU84=9,AG84,0)+IF(AU85=9,AG85,0)+IF(AU86=9,AG86,0)+IF(AU87=9,AG87,0)+IF(AU88=9,AG88,0)+IF(AU89=9,AG89,0)+IF(AU90=9,AG90,0)+IF(AU91=9,AG91,0)+IF(AU92=9,AG92,0)+IF(AU93=9,AG93,0)+IF(AU94=9,AG94,0)+IF(AU95=9,AG95,0)</f>
        <v>#VALUE!</v>
      </c>
      <c r="BJ84" s="98" t="e">
        <f>IF(AU76=9,AL76,0)+IF(AU77=9,AL77,0)+IF(AU78=9,AL78,0)+IF(AU79=9,AL79,0)+IF(AU80=9,AL80,0)+IF(AU81=9,AL81,0)+IF(AU82=9,AL82,0)+IF(AU83=9,AL83,0)+IF(AU84=9,AL84,0)+IF(AU85=9,AL85,0)+IF(AU86=9,AL86,0)+IF(AU87=9,AL87,0)+IF(AU88=9,AL88,0)+IF(AU89=9,AL89,0)+IF(AU90=9,AL90,0)+IF(AU91=9,AL91,0)+IF(AU92=9,AL92,0)+IF(AU93=9,AL93,0)+IF(AU94=9,AL94,0)+IF(AU95=9,AL95,0)</f>
        <v>#VALUE!</v>
      </c>
      <c r="BK84" s="1" t="e">
        <f>IF(AU76=9,AO76,0)+IF(AU77=9,AO77,0)+IF(AU78=9,AO78,0)+IF(AU79=9,AO79,0)+IF(AU80=9,AO80,0)+IF(AU81=9,AO81,0)+IF(AU82=9,AO82,0)+IF(AU83=9,AO83,0)+IF(AU84=9,AO84,0)+IF(AU85=9,AO85,0)+IF(AU86=9,AO86,0)+IF(AU87=9,AO87,0)+IF(AU88=9,AO88,0)+IF(AU89=9,AO89,0)+IF(AU90=9,AO90,0)+IF(AU91=9,AO91,0)+IF(AU92=9,AO92,0)+IF(AU93=9,AO93,0)+IF(AU94=9,AO94,0)+IF(AU95=9,AO95,0)</f>
        <v>#VALUE!</v>
      </c>
      <c r="BL84" s="99" t="e">
        <f>IF(AU76=9,AY76,0)+IF(AU77=9,AY77,0)+IF(AU78=9,AY78,0)+IF(AU79=9,AY79,0)+IF(AU80=9,AY80,0)+IF(AU81=9,AY81,0)+IF(AU82=9,AY82,0)+IF(AU83=9,AY83,0)+IF(AU84=9,AY84,0)+IF(AU85=9,AY85,0)+IF(AU86=9,AY86,0)+IF(AU87=9,AY87,0)+IF(AU88=9,AY88,0)+IF(AU89=9,AY89,0)+IF(AU90=9,AY90,0)+IF(AU91=9,AY91,0)+IF(AU92=9,AY92,0)+IF(AU93=9,AY93,0)+IF(AU94=9,AY94,0)+IF(AU95=9,AY95,0)</f>
        <v>#VALUE!</v>
      </c>
      <c r="BM84" s="1" t="e">
        <f>IF(AND(AW84=BM75,BL84=0),AZ84,0)</f>
        <v>#VALUE!</v>
      </c>
      <c r="BN84" s="1">
        <f>COUNTIF(BM76:BM84,"&lt;&gt;0")</f>
        <v>9</v>
      </c>
      <c r="BO84" s="1" t="e">
        <f>IF(BN76=9,BM76,IF(BN77=9,BM77,IF(BN78=9,BM78,IF(BN79=9,BM79,IF(BN80=9,BM80,IF(BN81=9,BM81,IF(BN82=9,BM82,IF(BN83=9,BM83,BP84))))))))</f>
        <v>#VALUE!</v>
      </c>
      <c r="BP84" s="1" t="e">
        <f>IF(BN84=9,BM84,IF(BN85=9,BM85,IF(BN86=9,BM86,IF(BN87=9,BM87,IF(BN88=9,BM88,IF(BN89=9,BM89,IF(BN90=9,BM90,IF(BN91=9,BM91,BQ84))))))))</f>
        <v>#VALUE!</v>
      </c>
      <c r="BQ84" s="1" t="str">
        <f>IF(BN92=9,BM92,IF(BN93=9,BM93,IF(BN94=9,BM94,IF(BN95=9,BM95,""))))</f>
        <v/>
      </c>
      <c r="BR84" s="100" t="str">
        <f>[2]DB!CD84</f>
        <v/>
      </c>
      <c r="BS84" s="98" t="str">
        <f>[2]DB!CE84</f>
        <v/>
      </c>
      <c r="BT84" s="98" t="str">
        <f>[2]DB!CF84</f>
        <v/>
      </c>
      <c r="BU84" s="98" t="str">
        <f>[2]DB!CG84</f>
        <v/>
      </c>
      <c r="BV84" s="98" t="str">
        <f>[2]DB!CH84</f>
        <v/>
      </c>
      <c r="BW84" s="98" t="str">
        <f>[2]DB!CI84</f>
        <v/>
      </c>
      <c r="BX84" s="98" t="str">
        <f>[2]DB!CJ84</f>
        <v/>
      </c>
      <c r="BY84" s="98" t="str">
        <f>[2]DB!CK84</f>
        <v/>
      </c>
      <c r="BZ84" s="98" t="str">
        <f>[2]DB!CL84</f>
        <v/>
      </c>
      <c r="CA84" s="98" t="str">
        <f>[2]DB!CM84</f>
        <v/>
      </c>
      <c r="CB84" s="98" t="str">
        <f>[2]DB!CN84</f>
        <v/>
      </c>
      <c r="CC84" s="99" t="str">
        <f>[2]DB!CO84</f>
        <v/>
      </c>
      <c r="CD84" s="100" t="str">
        <f>IF(AND(CD75=B3,B3&lt;&gt;B4),BO84,BR84)</f>
        <v/>
      </c>
      <c r="CE84" s="98" t="str">
        <f>IF(AND(CE75=B3,B3&lt;&gt;B4),BO84,BS84)</f>
        <v/>
      </c>
      <c r="CF84" s="98" t="str">
        <f>IF(AND(CF75=B3,B3&lt;&gt;B4),BO84,BT84)</f>
        <v/>
      </c>
      <c r="CG84" s="98" t="str">
        <f>IF(AND(CG75=B3,B3&lt;&gt;B4),BO84,BU84)</f>
        <v/>
      </c>
      <c r="CH84" s="98" t="str">
        <f>IF(AND(CH75=B3,B3&lt;&gt;B4),BO84,BV84)</f>
        <v/>
      </c>
      <c r="CI84" s="98" t="str">
        <f>IF(AND(CI75=B3,B3&lt;&gt;B4),BO84,BW84)</f>
        <v/>
      </c>
      <c r="CJ84" s="98" t="str">
        <f>IF(AND(CJ75=B3,B3&lt;&gt;B4),BO84,BX84)</f>
        <v/>
      </c>
      <c r="CK84" s="98" t="str">
        <f>IF(AND(CK75=B3,B3&lt;&gt;B4),BO84,BY84)</f>
        <v/>
      </c>
      <c r="CL84" s="98" t="str">
        <f>IF(AND(CL75=B3,B3&lt;&gt;B4),BO84,BZ84)</f>
        <v/>
      </c>
      <c r="CM84" s="98" t="str">
        <f>IF(AND(CM75=B3,B3&lt;&gt;B4),BO84,CA84)</f>
        <v/>
      </c>
      <c r="CN84" s="98" t="str">
        <f>IF(AND(CN75=B3,B3&lt;&gt;B4),BO84,CB84)</f>
        <v/>
      </c>
      <c r="CO84" s="99" t="str">
        <f>IF(AND(CO75=B3,B3&lt;&gt;B4),BO84,CC84)</f>
        <v/>
      </c>
      <c r="CP84" s="1" t="str">
        <f>'[2]MT + ÅT'!L16</f>
        <v/>
      </c>
    </row>
    <row r="85" spans="12:96">
      <c r="L85" s="100" t="str">
        <f>[2]DB!AZ85</f>
        <v>Kailua</v>
      </c>
      <c r="M85" s="1">
        <f>IF(L85=A10,B10,0)+IF(L85=A11,B11,0)+IF(L85=A12,B12,0)+IF(L85=A13,B13,0)+IF(L85=A14,B14,0)+IF(L85=A15,B15,0)+IF(L85=A16,B16,0)+IF(L85=A17,B17,0)+IF(L85=A18,B18,0)+IF(L85=A19,B19,0)+IF(L85=A20,B20,0)+IF(L85=A21,B21,0)+IF(L85=A22,B22,0)+IF(L85=A23,B23,0)+IF(L85=A24,B24,0)+IF(L85=A25,B25,0)+IF(L85=A26,B26,0)+IF(L85=A27,B27,0)+IF(L85=A28,B28,0)+IF(L85=A29,B29,0)</f>
        <v>27</v>
      </c>
      <c r="N85" s="1">
        <f>[2]DB!BD85</f>
        <v>0</v>
      </c>
      <c r="O85" s="1">
        <f>IF(L85=A10,D10,0)+IF(L85=A11,D11,0)+IF(L85=A12,D12,0)+IF(L85=A13,D13,0)+IF(L85=A14,D14,0)+IF(L85=A15,D15,0)+IF(L85=A16,D16,0)+IF(L85=A17,D17,0)+IF(L85=A18,D18,0)+IF(L85=A19,D19,0)+IF(L85=A20,D20,0)+IF(L85=A21,D21,0)+IF(L85=A22,D22,0)+IF(L85=A23,D23,0)+IF(L85=A24,D24,0)+IF(L85=A25,D25,0)+IF(L85=A26,D26,0)+IF(L85=A27,D27,0)+IF(L85=A28,D28,0)+IF(L85=A29,D29,0)</f>
        <v>0</v>
      </c>
      <c r="P85" s="1">
        <f>[2]DB!BE85</f>
        <v>0</v>
      </c>
      <c r="Q85" s="1">
        <f>IF(L85=A10,F10,0)+IF(L85=A11,F11,0)+IF(L85=A12,F12,0)+IF(L85=A13,F13,0)+IF(L85=A14,F14,0)+IF(L85=A15,F15,0)+IF(L85=A16,F16,0)+IF(L85=A17,F17,0)+IF(L85=A18,F18,0)+IF(L85=A19,F19,0)+IF(L85=A20,F20,0)+IF(L85=A21,F21,0)+IF(L85=A22,F22,0)+IF(L85=A23,F23,0)+IF(L85=A24,F24,0)+IF(L85=A25,F25,0)+IF(L85=A26,F26,0)+IF(L85=A27,F27,0)+IF(L85=A28,F28,0)+IF(L85=A29,F29,0)</f>
        <v>0</v>
      </c>
      <c r="R85" s="1">
        <f>[2]DB!BF85</f>
        <v>0</v>
      </c>
      <c r="S85" s="1">
        <f>IF(L85=A10,H10,0)+IF(L85=A11,H11,0)+IF(L85=A12,H12,0)+IF(L85=A13,H13,0)+IF(L85=A14,H14,0)+IF(L85=A15,H15,0)+IF(L85=A16,H16,0)+IF(L85=A17,H17,0)+IF(L85=A18,H18,0)+IF(L85=A19,H19,0)+IF(L85=A20,H20,0)+IF(L85=A21,H21,0)+IF(L85=A22,H22,0)+IF(L85=A23,H23,0)+IF(L85=A24,H24,0)+IF(L85=A25,H25,0)+IF(L85=A26,H26,0)+IF(L85=A27,H27,0)+IF(L85=A28,H28,0)+IF(L85=A29,H29,0)</f>
        <v>0</v>
      </c>
      <c r="T85" s="1">
        <f>IF(B2&lt;&gt;B3,S85,S85+R85)</f>
        <v>0</v>
      </c>
      <c r="U85" s="1">
        <f>[2]DB!BG85</f>
        <v>0</v>
      </c>
      <c r="V85" s="1">
        <f>IF(L85=A10,K10,0)+IF(L85=A11,K11,0)+IF(L85=A12,K12,0)+IF(L85=A13,K13,0)+IF(L85=A14,K14,0)+IF(L85=A15,K15,0)+IF(L85=A16,K16,0)+IF(L85=A17,K17,0)+IF(L85=A18,K18,0)+IF(L85=A19,K19,0)+IF(L85=A20,K20,0)+IF(L85=A21,K21,0)+IF(L85=A22,K22,0)+IF(L85=A23,K23,0)+IF(L85=A24,K24,0)+IF(L85=A25,K25,0)+IF(L85=A26,K26,0)+IF(L85=A27,K27,0)+IF(L85=A28,K28,0)+IF(L85=A29,K29,0)+W85</f>
        <v>0</v>
      </c>
      <c r="W85" s="1">
        <v>0</v>
      </c>
      <c r="X85" s="1">
        <f>IF(B2&lt;&gt;B3,V85,V85+U85)</f>
        <v>0</v>
      </c>
      <c r="Y85" s="1">
        <f>[2]DB!BH85</f>
        <v>22</v>
      </c>
      <c r="Z85" s="1">
        <f>RANK(Y85,Y76:Y95,0)</f>
        <v>14</v>
      </c>
      <c r="AA85" s="1" t="e">
        <f>IF(L85='1. Division'!F6,'1. Division'!F23,0)+IF(L85='1. Division'!H6,'1. Division'!H23,0)+IF(L85='1. Division'!J6,'1. Division'!J23,0)+IF(L85='1. Division'!L6,'1. Division'!L23,0)+IF(L85='1. Division'!N6,'1. Division'!N23,0)+IF(L85='1. Division'!P6,'1. Division'!P23,0)+IF(L85='1. Division'!R6,'1. Division'!R23,0)+IF(L85='1. Division'!T6,'1. Division'!T23,0)+IF(L85='1. Division'!V6,'1. Division'!V23,0)+IF(L85='1. Division'!X6,'1. Division'!X23,0)+IF(L85='1. Division'!Z6,'1. Division'!Z23,0)+IF(L85='1. Division'!AB6,'1. Division'!AB23,0)+IF(L85='1. Division'!AD6,'1. Division'!AD23,0)+IF(L85='1. Division'!AF6,'1. Division'!AF23,0)+IF(L85='1. Division'!AH6,'1. Division'!AH23,0)+IF(L85='1. Division'!AJ6,'1. Division'!AJ23,0)+IF(L85='1. Division'!AL6,'1. Division'!AL23,0)+IF(L85='1. Division'!AN6,'1. Division'!AN23,0)+IF(L85='1. Division'!AP6,'1. Division'!AP23,0)+IF(L85='1. Division'!AR6,'1. Division'!AR23,0)</f>
        <v>#VALUE!</v>
      </c>
      <c r="AB85" s="1" t="e">
        <f>IF(OR(O85=1,Q85=1),0,IF(B2&lt;&gt;B3,AA85,Y85+AA85))</f>
        <v>#VALUE!</v>
      </c>
      <c r="AC85" s="1" t="e">
        <f>RANK(AB85,AB76:AB95,0)</f>
        <v>#VALUE!</v>
      </c>
      <c r="AD85" s="1">
        <f>[2]DB!BI85</f>
        <v>9</v>
      </c>
      <c r="AE85" s="1">
        <f>RANK(AD85,AD76:AD95,0)</f>
        <v>2</v>
      </c>
      <c r="AF85" s="1" t="e">
        <f>IF(L85='1. Division'!F6,'1. Division'!F29,0)+IF(L85='1. Division'!H6,'1. Division'!H29,0)+IF(L85='1. Division'!J6,'1. Division'!J29,0)+IF(L85='1. Division'!L6,'1. Division'!L29,0)+IF(L85='1. Division'!N6,'1. Division'!N29,0)+IF(L85='1. Division'!P6,'1. Division'!P29,0)+IF(L85='1. Division'!R6,'1. Division'!R29,0)+IF(L85='1. Division'!T6,'1. Division'!T29,0)+IF(L85='1. Division'!V6,'1. Division'!V29,0)+IF(L85='1. Division'!X6,'1. Division'!X29,0)+IF(L85='1. Division'!Z6,'1. Division'!Z29,0)+IF(L85='1. Division'!AB6,'1. Division'!AB29,0)+IF(L85='1. Division'!AD6,'1. Division'!AD29,0)+IF(L85='1. Division'!AF6,'1. Division'!AF29,0)+IF(L85='1. Division'!AH6,'1. Division'!AH29,0)+IF(L85='1. Division'!AJ6,'1. Division'!AJ29,0)+IF(L85='1. Division'!AL6,'1. Division'!AL29,0)+IF(L85='1. Division'!AN6,'1. Division'!AN29,0)+IF(L85='1. Division'!AP6,'1. Division'!AP29,0)+IF(L85='1. Division'!AR6,'1. Division'!AR29,0)</f>
        <v>#VALUE!</v>
      </c>
      <c r="AG85" s="1" t="e">
        <f>IF(OR(O85=1,Q85=1),0,IF(B2&lt;&gt;B3,AF85,AD85+AF85))</f>
        <v>#VALUE!</v>
      </c>
      <c r="AH85" s="1" t="e">
        <f>RANK(AG85,AG76:AG95,0)</f>
        <v>#VALUE!</v>
      </c>
      <c r="AI85" s="1">
        <f>[2]DB!BJ85</f>
        <v>29</v>
      </c>
      <c r="AJ85" s="1">
        <f>RANK(AI85,AI76:AI95,0)</f>
        <v>5</v>
      </c>
      <c r="AK85" s="1" t="e">
        <f>IF(L85='1. Division'!F6,'1. Division'!F35,0)+IF(L85='1. Division'!H6,'1. Division'!H35,0)+IF(L85='1. Division'!J6,'1. Division'!J35,0)+IF(L85='1. Division'!L6,'1. Division'!L35,0)+IF(L85='1. Division'!N6,'1. Division'!N35,0)+IF(L85='1. Division'!P6,'1. Division'!P35,0)+IF(L85='1. Division'!R6,'1. Division'!R35,0)+IF(L85='1. Division'!T6,'1. Division'!T35,0)+IF(L85='1. Division'!V6,'1. Division'!V35,0)+IF(L85='1. Division'!X6,'1. Division'!X35,0)+IF(L85='1. Division'!Z6,'1. Division'!Z35,0)+IF(L85='1. Division'!AB6,'1. Division'!AB35,0)+IF(L85='1. Division'!AD6,'1. Division'!AD35,0)+IF(L85='1. Division'!AF6,'1. Division'!AF35,0)+IF(L85='1. Division'!AH6,'1. Division'!AH35,0)+IF(L85='1. Division'!AJ6,'1. Division'!AJ35,0)+IF(L85='1. Division'!AL6,'1. Division'!AL35,0)+IF(L85='1. Division'!AN6,'1. Division'!AN35,0)+IF(L85='1. Division'!AP6,'1. Division'!AP35,0)+IF(L85='1. Division'!AR6,'1. Division'!AR35,0)</f>
        <v>#VALUE!</v>
      </c>
      <c r="AL85" s="1" t="e">
        <f>IF(OR(O85=1,Q85=1),0,IF(B2&lt;&gt;B3,AK85,AI85+AK85))</f>
        <v>#VALUE!</v>
      </c>
      <c r="AM85" s="1" t="e">
        <f>RANK(AL85,AL76:AL95,0)</f>
        <v>#VALUE!</v>
      </c>
      <c r="AN85" s="1">
        <f t="shared" si="37"/>
        <v>21</v>
      </c>
      <c r="AO85" s="1" t="e">
        <f t="shared" si="38"/>
        <v>#VALUE!</v>
      </c>
      <c r="AP85" s="1">
        <f>[2]DB!AW85</f>
        <v>10</v>
      </c>
      <c r="AQ85" s="1" t="e">
        <f>RANK(AO85,AO76:AO95,1)+AR85</f>
        <v>#VALUE!</v>
      </c>
      <c r="AR85" s="1" t="e">
        <f>IF(AO85=AO76,IF(AB85=AB76,IF(AG85=AG76,IF(AL85=AL76,0,IF(AL85&lt;AL76,1,0)),IF(AG85&lt;AG76,1,0)),IF(AB85&lt;AB76,1,0)),0)+IF(AO85=AO77,IF(AB85=AB77,IF(AG85=AG77,IF(AL85=AL77,0,IF(AL85&lt;AL77,1,0)),IF(AG85&lt;AG77,1,0)),IF(AB85&lt;AB77,1,0)),0)+IF(AO85=AO78,IF(AB85=AB78,IF(AG85=AG78,IF(AL85=AL78,0,IF(AL85&lt;AL78,1,0)),IF(AG85&lt;AG78,1,0)),IF(AB85&lt;AB78,1,0)),0)+IF(AO85=AO79,IF(AB85=AB79,IF(AG85=AG79,IF(AL85=AL79,0,IF(AL85&lt;AL79,1,0)),IF(AG85&lt;AG79,1,0)),IF(AB85&lt;AB79,1,0)),0)+IF(AO85=AO80,IF(AB85=AB80,IF(AG85=AG80,IF(AL85=AL80,0,IF(AL85&lt;AL80,1,0)),IF(AG85&lt;AG80,1,0)),IF(AB85&lt;AB80,1,0)),0)+IF(AO85=AO81,IF(AB85=AB81,IF(AG85=AG81,IF(AL85=AL81,0,IF(AL85&lt;AL81,1,0)),IF(AG85&lt;AG81,1,0)),IF(AB85&lt;AB81,1,0)),0)+IF(AO85=AO82,IF(AB85=AB82,IF(AG85=AG82,IF(AL85=AL82,0,IF(AL85&lt;AL82,1,0)),IF(AG85&lt;AG82,1,0)),IF(AB85&lt;AB82,1,0)),0)+AS85+AT85</f>
        <v>#VALUE!</v>
      </c>
      <c r="AS85" s="1" t="e">
        <f>IF(AO85=AO83,IF(AB85=AB83,IF(AG85=AG83,IF(AL85=AL83,0,IF(AL85&lt;AL83,1,0)),IF(AG85&lt;AG83,1,0)),IF(AB85&lt;AB83,1,0)),0)+IF(AO85=AO84,IF(AB85=AB84,IF(AG85=AG84,IF(AL85=AL84,0,IF(AL85&lt;AL84,1,0)),IF(AG85&lt;AG84,1,0)),IF(AB85&lt;AB84,1,0)),0)+IF(AO85=AO85,IF(AB85=AB85,IF(AG85=AG85,IF(AL85=AL85,0,IF(AL85&lt;AL85,1,0)),IF(AG85&lt;AG85,1,0)),IF(AB85&lt;AB85,1,0)),0)+IF(AO85=AO86,IF(AB85=AB86,IF(AG85=AG86,IF(AL85=AL86,0,IF(AL85&lt;AL86,1,0)),IF(AG85&lt;AG86,1,0)),IF(AB85&lt;AB86,1,0)),0)+IF(AO85=AO87,IF(AB85=AB87,IF(AG85=AG87,IF(AL85=AL87,0,IF(AL85&lt;AL87,1,0)),IF(AG85&lt;AG87,1,0)),IF(AB85&lt;AB87,1,0)),0)+IF(AO85=AO88,IF(AB85=AB88,IF(AG85=AG88,IF(AL85=AL88,0,IF(AL85&lt;AL88,1,0)),IF(AG85&lt;AG88,1,0)),IF(AB85&lt;AB88,1,0)),0)+IF(AO85=AO89,IF(AB85=AB89,IF(AG85=AG89,IF(AL85=AL89,0,IF(AL85&lt;AL89,1,0)),IF(AG85&lt;AG89,1,0)),IF(AB85&lt;AB89,1,0)),0)</f>
        <v>#VALUE!</v>
      </c>
      <c r="AT85" s="1" t="e">
        <f>IF(AO85=AO90,IF(AB85=AB90,IF(AG85=AG90,IF(AL85=AL90,0,IF(AL85&lt;AL90,1,0)),IF(AG85&lt;AG90,1,0)),IF(AB85&lt;AB90,1,0)),0)+IF(AO85=AO91,IF(AB85=AB91,IF(AG85=AG91,IF(AL85=AL91,0,IF(AL85&lt;AL91,1,0)),IF(AG85&lt;AG91,1,0)),IF(AB85&lt;AB91,1,0)),0)+IF(AO85=AO92,IF(AB85=AB92,IF(AG85=AG92,IF(AL85=AL92,0,IF(AL85&lt;AL92,1,0)),IF(AG85&lt;AG92,1,0)),IF(AB85&lt;AB92,1,0)),0)+IF(AO85=AO93,IF(AB85=AB93,IF(AG85=AG93,IF(AL85=AL93,0,IF(AL85&lt;AL93,1,0)),IF(AG85&lt;AG93,1,0)),IF(AB85&lt;AB93,1,0)),0)+IF(AO85=AO94,IF(AB85=AB94,IF(AG85=AG94,IF(AL85=AL94,0,IF(AL85&lt;AL94,1,0)),IF(AG85&lt;AG94,1,0)),IF(AB85&lt;AB94,1,0)),0)+IF(AO85=AO95,IF(AB85=AB95,IF(AG85=AG95,IF(AL85=AL95,0,IF(AL85&lt;AL95,1,0)),IF(AG85&lt;AG95,1,0)),IF(AB85&lt;AB95,1,0)),0)</f>
        <v>#VALUE!</v>
      </c>
      <c r="AU85" s="1" t="e">
        <f>IF(AND(AQ85=AQ76,M85&gt;M76),1,0)+IF(AND(AQ85=AQ77,M85&gt;M77),1,0)+IF(AND(AQ85=AQ78,M85&gt;M78),1,0)+IF(AND(AQ85=AQ79,M85&gt;M79),1,0)+IF(AND(AQ85=AQ80,M85&gt;M80),1,0)+IF(AND(AQ85=AQ81,M85&gt;M81),1,0)+IF(AND(AQ85=AQ82,M85&gt;M82),1,0)+IF(AND(AQ85=AQ83,M85&gt;M83),1,0)+IF(AND(AQ85=AQ84,M85&gt;M84),1,0)+IF(AND(AQ85=AQ85,M85&gt;M85),1,0)+IF(AND(AQ85=AQ86,M85&gt;M86),1,0)+IF(AND(AQ85=AQ87,M85&gt;M87),1,0)+IF(AND(AQ85=AQ88,M85&gt;M88),1,0)+IF(AND(AQ85=AQ89,M85&gt;M89),1,0)+IF(AND(AQ85=AQ90,M85&gt;M90),1,0)+IF(AND(AQ85=AQ91,M85&gt;M91),1,0)+IF(AND(AQ85=AQ92,M85&gt;M92),1,0)+IF(AND(AQ85=AQ93,M85&gt;M93),1,0)+IF(AND(AQ85=AQ94,M85&gt;M94),1,0)+IF(AND(AQ85=AQ95,M85&gt;M95),1,0)+AQ85</f>
        <v>#VALUE!</v>
      </c>
      <c r="AV85" s="1" t="e">
        <f>IF(AU76=10,AP76,0)+IF(AU77=10,AP77,0)+IF(AU78=10,AP78,0)+IF(AU79=10,AP79,0)+IF(AU80=10,AP80,0)+IF(AU81=10,AP81,0)+IF(AU82=10,AP82,0)+IF(AU83=10,AP83,0)+IF(AU84=10,AP84,0)+IF(AU85=10,AP85,0)+IF(AU86=10,AP86,0)+IF(AU87=10,AP87,0)+IF(AU88=10,AP88,0)+IF(AU89=10,AP89,0)+IF(AU90=10,AP90,0)+IF(AU91=10,AP91,0)+IF(AU92=10,AP92,0)+IF(AU93=10,AP93,0)+IF(AU94=10,AP94,0)+IF(AU95=10,AP95,0)</f>
        <v>#VALUE!</v>
      </c>
      <c r="AW85" s="1" t="e">
        <f>IF(AU76=10,AQ76,0)+IF(AU77=10,AQ77,0)+IF(AU78=10,AQ78,0)+IF(AU79=10,AQ79,0)+IF(AU80=10,AQ80,0)+IF(AU81=10,AQ81,0)+IF(AU82=10,AQ82,0)+IF(AU83=10,AQ83,0)+IF(AU84=10,AQ84,0)+IF(AU85=10,AQ85,0)+IF(AU86=10,AQ86,0)+IF(AU87=10,AQ87,0)+IF(AU88=10,AQ88,0)+IF(AU89=10,AQ89,0)+IF(AU90=10,AQ90,0)+IF(AU91=10,AQ91,0)+IF(AU92=10,AQ92,0)+IF(AU93=10,AQ93,0)+IF(AU94=10,AQ94,0)+IF(AU95=10,AQ95,0)</f>
        <v>#VALUE!</v>
      </c>
      <c r="AX85" s="1">
        <f>[2]DB!BL85</f>
        <v>0</v>
      </c>
      <c r="AY85" s="1">
        <f>IF(OR(O85=1,Q85=1,(T85+X85)/D1&gt;0.5),1,0)</f>
        <v>0</v>
      </c>
      <c r="AZ85" s="100" t="e">
        <f>IF(AU76=10,L76,IF(AU77=10,L77,IF(AU78=10,L78,IF(AU79=10,L79,IF(AU80=10,L80,IF(AU81=10,L81,IF(AU82=10,L82,BA85)))))))</f>
        <v>#VALUE!</v>
      </c>
      <c r="BA85" s="98" t="e">
        <f>IF(AU83=10,L83,IF(AU84=10,L84,IF(AU85=10,L85,IF(AU86=10,L86,IF(AU87=10,L87,IF(AU88=10,L88,IF(AU89=10,L89,BB85)))))))</f>
        <v>#VALUE!</v>
      </c>
      <c r="BB85" s="98" t="e">
        <f>IF(AU90=10,L90,IF(AU91=10,L91,IF(AU92=10,L92,IF(AU93=10,L93,IF(AU94=10,L94,IF(AU95=10,L95,""))))))</f>
        <v>#VALUE!</v>
      </c>
      <c r="BC85" s="98" t="e">
        <f>IF(AU76=10,M76,0)+IF(AU77=10,M77,0)+IF(AU78=10,M78,0)+IF(AU79=10,M79,0)+IF(AU80=10,M80,0)+IF(AU81=10,M81,0)+IF(AU82=10,M82,0)+IF(AU83=10,M83,0)+IF(AU84=10,M84,0)+IF(AU85=10,M85,0)+IF(AU86=10,M86,0)+IF(AU87=10,M87,0)+IF(AU88=10,M88,0)+IF(AU89=10,M89,0)+IF(AU90=10,M90,0)+IF(AU91=10,M91,0)+IF(AU92=10,M92,0)+IF(AU93=10,M93,0)+IF(AU94=10,M94,0)+IF(AU95=10,M95,0)</f>
        <v>#VALUE!</v>
      </c>
      <c r="BD85" s="98" t="e">
        <f>IF(AU76=10,O76,0)+IF(AU77=10,O77,0)+IF(AU78=10,O78,0)+IF(AU79=10,O79,0)+IF(AU80=10,O80,0)+IF(AU81=10,O81,0)+IF(AU82=10,O82,0)+IF(AU83=10,O83,0)+IF(AU84=10,O84,0)+IF(AU85=10,O85,0)+IF(AU86=10,O86,0)+IF(AU87=10,O87,0)+IF(AU88=10,O88,0)+IF(AU89=10,O89,0)+IF(AU90=10,O90,0)+IF(AU91=10,O91,0)+IF(AU92=10,O92,0)+IF(AU93=10,O93,0)+IF(AU94=10,O94,0)+IF(AU95=10,O95,0)</f>
        <v>#VALUE!</v>
      </c>
      <c r="BE85" s="98" t="e">
        <f>IF(AU76=10,Q76,0)+IF(AU77=10,Q77,0)+IF(AU78=10,Q78,0)+IF(AU79=10,Q79,0)+IF(AU80=10,Q80,0)+IF(AU81=10,Q81,0)+IF(AU82=10,Q82,0)+IF(AU83=10,Q83,0)+IF(AU84=10,Q84,0)+IF(AU85=10,Q85,0)+IF(AU86=10,Q86,0)+IF(AU87=10,Q87,0)+IF(AU88=10,Q88,0)+IF(AU89=10,Q89,0)+IF(AU90=10,Q90,0)+IF(AU91=10,Q91,0)+IF(AU92=10,Q92,0)+IF(AU93=10,Q93,0)+IF(AU94=10,Q94,0)+IF(AU95=10,Q95,0)</f>
        <v>#VALUE!</v>
      </c>
      <c r="BF85" s="98" t="e">
        <f>IF(AU76=10,T76,0)+IF(AU77=10,T77,0)+IF(AU78=10,T78,0)+IF(AU79=10,T79,0)+IF(AU80=10,T80,0)+IF(AU81=10,T81,0)+IF(AU82=10,T82,0)+IF(AU83=10,T83,0)+IF(AU84=10,T84,0)+IF(AU85=10,T85,0)+IF(AU86=10,T86,0)+IF(AU87=10,T87,0)+IF(AU88=10,T88,0)+IF(AU89=10,T89,0)+IF(AU90=10,T90,0)+IF(AU91=10,T91,0)+IF(AU92=10,T92,0)+IF(AU93=10,T93,0)+IF(AU94=10,T94,0)+IF(AU95=10,T95,0)</f>
        <v>#VALUE!</v>
      </c>
      <c r="BG85" s="98" t="e">
        <f>IF(AU76=10,X76,0)+IF(AU77=10,X77,0)+IF(AU78=10,X78,0)+IF(AU79=10,X79,0)+IF(AU80=10,X80,0)+IF(AU81=10,X81,0)+IF(AU82=10,X82,0)+IF(AU83=10,X83,0)+IF(AU84=10,X84,0)+IF(AU85=10,X85,0)+IF(AU86=10,X86,0)+IF(AU87=10,X87,0)+IF(AU88=10,X88,0)+IF(AU89=10,X89,0)+IF(AU90=10,X90,0)+IF(AU91=10,X91,0)+IF(AU92=10,X92,0)+IF(AU93=10,X93,0)+IF(AU94=10,X94,0)+IF(AU95=10,X95,0)</f>
        <v>#VALUE!</v>
      </c>
      <c r="BH85" s="98" t="e">
        <f>IF(AU76=10,AB76,0)+IF(AU77=10,AB77,0)+IF(AU78=10,AB78,0)+IF(AU79=10,AB79,0)+IF(AU80=10,AB80,0)+IF(AU81=10,AB81,0)+IF(AU82=10,AB82,0)+IF(AU83=10,AB83,0)+IF(AU84=10,AB84,0)+IF(AU85=10,AB85,0)+IF(AU86=10,AB86,0)+IF(AU87=10,AB87,0)+IF(AU88=10,AB88,0)+IF(AU89=10,AB89,0)+IF(AU90=10,AB90,0)+IF(AU91=10,AB91,0)+IF(AU92=10,AB92,0)+IF(AU93=10,AB93,0)+IF(AU94=10,AB94,0)+IF(AU95=10,AB95,0)</f>
        <v>#VALUE!</v>
      </c>
      <c r="BI85" s="98" t="e">
        <f>IF(AU76=10,AG76,0)+IF(AU77=10,AG77,0)+IF(AU78=10,AG78,0)+IF(AU79=10,AG79,0)+IF(AU80=10,AG80,0)+IF(AU81=10,AG81,0)+IF(AU82=10,AG82,0)+IF(AU83=10,AG83,0)+IF(AU84=10,AG84,0)+IF(AU85=10,AG85,0)+IF(AU86=10,AG86,0)+IF(AU87=10,AG87,0)+IF(AU88=10,AG88,0)+IF(AU89=10,AG89,0)+IF(AU90=10,AG90,0)+IF(AU91=10,AG91,0)+IF(AU92=10,AG92,0)+IF(AU93=10,AG93,0)+IF(AU94=10,AG94,0)+IF(AU95=10,AG95,0)</f>
        <v>#VALUE!</v>
      </c>
      <c r="BJ85" s="98" t="e">
        <f>IF(AU76=10,AL76,0)+IF(AU77=10,AL77,0)+IF(AU78=10,AL78,0)+IF(AU79=10,AL79,0)+IF(AU80=10,AL80,0)+IF(AU81=10,AL81,0)+IF(AU82=10,AL82,0)+IF(AU83=10,AL83,0)+IF(AU84=10,AL84,0)+IF(AU85=10,AL85,0)+IF(AU86=10,AL86,0)+IF(AU87=10,AL87,0)+IF(AU88=10,AL88,0)+IF(AU89=10,AL89,0)+IF(AU90=10,AL90,0)+IF(AU91=10,AL91,0)+IF(AU92=10,AL92,0)+IF(AU93=10,AL93,0)+IF(AU94=10,AL94,0)+IF(AU95=10,AL95,0)</f>
        <v>#VALUE!</v>
      </c>
      <c r="BK85" s="1" t="e">
        <f>IF(AU76=10,AO76,0)+IF(AU77=10,AO77,0)+IF(AU78=10,AO78,0)+IF(AU79=10,AO79,0)+IF(AU80=10,AO80,0)+IF(AU81=10,AO81,0)+IF(AU82=10,AO82,0)+IF(AU83=10,AO83,0)+IF(AU84=10,AO84,0)+IF(AU85=10,AO85,0)+IF(AU86=10,AO86,0)+IF(AU87=10,AO87,0)+IF(AU88=10,AO88,0)+IF(AU89=10,AO89,0)+IF(AU90=10,AO90,0)+IF(AU91=10,AO91,0)+IF(AU92=10,AO92,0)+IF(AU93=10,AO93,0)+IF(AU94=10,AO94,0)+IF(AU95=10,AO95,0)</f>
        <v>#VALUE!</v>
      </c>
      <c r="BL85" s="99" t="e">
        <f>IF(AU76=10,AY76,0)+IF(AU77=10,AY77,0)+IF(AU78=10,AY78,0)+IF(AU79=10,AY79,0)+IF(AU80=10,AY80,0)+IF(AU81=10,AY81,0)+IF(AU82=10,AY82,0)+IF(AU83=10,AY83,0)+IF(AU84=10,AY84,0)+IF(AU85=10,AY85,0)+IF(AU86=10,AY86,0)+IF(AU87=10,AY87,0)+IF(AU88=10,AY88,0)+IF(AU89=10,AY89,0)+IF(AU90=10,AY90,0)+IF(AU91=10,AY91,0)+IF(AU92=10,AY92,0)+IF(AU93=10,AY93,0)+IF(AU94=10,AY94,0)+IF(AU95=10,AY95,0)</f>
        <v>#VALUE!</v>
      </c>
      <c r="BM85" s="1" t="e">
        <f>IF(AND(AW85=BM75,BL85=0),AZ85,0)</f>
        <v>#VALUE!</v>
      </c>
      <c r="BN85" s="1">
        <f>COUNTIF(BM76:BM85,"&lt;&gt;0")</f>
        <v>10</v>
      </c>
      <c r="BO85" s="1" t="e">
        <f>IF(BN76=10,BM76,IF(BN77=10,BM77,IF(BN78=10,BM78,IF(BN79=10,BM79,IF(BN80=10,BM80,IF(BN81=10,BM81,IF(BN82=10,BM82,IF(BN83=10,BM83,BP85))))))))</f>
        <v>#VALUE!</v>
      </c>
      <c r="BP85" s="1" t="e">
        <f>IF(BN84=10,BM84,IF(BN85=10,BM85,IF(BN86=10,BM86,IF(BN87=10,BM87,IF(BN88=10,BM88,IF(BN89=10,BM89,IF(BN90=10,BM90,IF(BN91=10,BM91,BQ85))))))))</f>
        <v>#VALUE!</v>
      </c>
      <c r="BQ85" s="1" t="str">
        <f>IF(BN92=10,BM92,IF(BN93=10,BM93,IF(BN94=10,BM94,IF(BN95=10,BM95,""))))</f>
        <v/>
      </c>
      <c r="BR85" s="100" t="str">
        <f>[2]DB!CD85</f>
        <v/>
      </c>
      <c r="BS85" s="98" t="str">
        <f>[2]DB!CE85</f>
        <v/>
      </c>
      <c r="BT85" s="98" t="str">
        <f>[2]DB!CF85</f>
        <v/>
      </c>
      <c r="BU85" s="98" t="str">
        <f>[2]DB!CG85</f>
        <v/>
      </c>
      <c r="BV85" s="98" t="str">
        <f>[2]DB!CH85</f>
        <v/>
      </c>
      <c r="BW85" s="98" t="str">
        <f>[2]DB!CI85</f>
        <v/>
      </c>
      <c r="BX85" s="98" t="str">
        <f>[2]DB!CJ85</f>
        <v/>
      </c>
      <c r="BY85" s="98" t="str">
        <f>[2]DB!CK85</f>
        <v/>
      </c>
      <c r="BZ85" s="98" t="str">
        <f>[2]DB!CL85</f>
        <v/>
      </c>
      <c r="CA85" s="98" t="str">
        <f>[2]DB!CM85</f>
        <v/>
      </c>
      <c r="CB85" s="98" t="str">
        <f>[2]DB!CN85</f>
        <v/>
      </c>
      <c r="CC85" s="99" t="str">
        <f>[2]DB!CO85</f>
        <v/>
      </c>
      <c r="CD85" s="100" t="str">
        <f>IF(AND(CD75=B3,B3&lt;&gt;B4),BO85,BR85)</f>
        <v/>
      </c>
      <c r="CE85" s="98" t="str">
        <f>IF(AND(CE75=B3,B3&lt;&gt;B4),BO85,BS85)</f>
        <v/>
      </c>
      <c r="CF85" s="98" t="str">
        <f>IF(AND(CF75=B3,B3&lt;&gt;B4),BO85,BT85)</f>
        <v/>
      </c>
      <c r="CG85" s="98" t="str">
        <f>IF(AND(CG75=B3,B3&lt;&gt;B4),BO85,BU85)</f>
        <v/>
      </c>
      <c r="CH85" s="98" t="str">
        <f>IF(AND(CH75=B3,B3&lt;&gt;B4),BO85,BV85)</f>
        <v/>
      </c>
      <c r="CI85" s="98" t="str">
        <f>IF(AND(CI75=B3,B3&lt;&gt;B4),BO85,BW85)</f>
        <v/>
      </c>
      <c r="CJ85" s="98" t="str">
        <f>IF(AND(CJ75=B3,B3&lt;&gt;B4),BO85,BX85)</f>
        <v/>
      </c>
      <c r="CK85" s="98" t="str">
        <f>IF(AND(CK75=B3,B3&lt;&gt;B4),BO85,BY85)</f>
        <v/>
      </c>
      <c r="CL85" s="98" t="str">
        <f>IF(AND(CL75=B3,B3&lt;&gt;B4),BO85,BZ85)</f>
        <v/>
      </c>
      <c r="CM85" s="98" t="str">
        <f>IF(AND(CM75=B3,B3&lt;&gt;B4),BO85,CA85)</f>
        <v/>
      </c>
      <c r="CN85" s="98" t="str">
        <f>IF(AND(CN75=B3,B3&lt;&gt;B4),BO85,CB85)</f>
        <v/>
      </c>
      <c r="CO85" s="99" t="str">
        <f>IF(AND(CO75=B3,B3&lt;&gt;B4),BO85,CC85)</f>
        <v/>
      </c>
      <c r="CP85" s="1" t="str">
        <f>'[2]MT + ÅT'!L17</f>
        <v/>
      </c>
    </row>
    <row r="86" spans="12:96">
      <c r="L86" s="100" t="str">
        <f>[2]DB!AZ86</f>
        <v>Futte</v>
      </c>
      <c r="M86" s="1">
        <f>IF(L86=A10,B10,0)+IF(L86=A11,B11,0)+IF(L86=A12,B12,0)+IF(L86=A13,B13,0)+IF(L86=A14,B14,0)+IF(L86=A15,B15,0)+IF(L86=A16,B16,0)+IF(L86=A17,B17,0)+IF(L86=A18,B18,0)+IF(L86=A19,B19,0)+IF(L86=A20,B20,0)+IF(L86=A21,B21,0)+IF(L86=A22,B22,0)+IF(L86=A23,B23,0)+IF(L86=A24,B24,0)+IF(L86=A25,B25,0)+IF(L86=A26,B26,0)+IF(L86=A27,B27,0)+IF(L86=A28,B28,0)+IF(L86=A29,B29,0)</f>
        <v>18</v>
      </c>
      <c r="N86" s="1">
        <f>[2]DB!BD86</f>
        <v>0</v>
      </c>
      <c r="O86" s="1">
        <f>IF(L86=A10,D10,0)+IF(L86=A11,D11,0)+IF(L86=A12,D12,0)+IF(L86=A13,D13,0)+IF(L86=A14,D14,0)+IF(L86=A15,D15,0)+IF(L86=A16,D16,0)+IF(L86=A17,D17,0)+IF(L86=A18,D18,0)+IF(L86=A19,D19,0)+IF(L86=A20,D20,0)+IF(L86=A21,D21,0)+IF(L86=A22,D22,0)+IF(L86=A23,D23,0)+IF(L86=A24,D24,0)+IF(L86=A25,D25,0)+IF(L86=A26,D26,0)+IF(L86=A27,D27,0)+IF(L86=A28,D28,0)+IF(L86=A29,D29,0)</f>
        <v>0</v>
      </c>
      <c r="P86" s="1">
        <f>[2]DB!BE86</f>
        <v>0</v>
      </c>
      <c r="Q86" s="1">
        <f>IF(L86=A10,F10,0)+IF(L86=A11,F11,0)+IF(L86=A12,F12,0)+IF(L86=A13,F13,0)+IF(L86=A14,F14,0)+IF(L86=A15,F15,0)+IF(L86=A16,F16,0)+IF(L86=A17,F17,0)+IF(L86=A18,F18,0)+IF(L86=A19,F19,0)+IF(L86=A20,F20,0)+IF(L86=A21,F21,0)+IF(L86=A22,F22,0)+IF(L86=A23,F23,0)+IF(L86=A24,F24,0)+IF(L86=A25,F25,0)+IF(L86=A26,F26,0)+IF(L86=A27,F27,0)+IF(L86=A28,F28,0)+IF(L86=A29,F29,0)</f>
        <v>0</v>
      </c>
      <c r="R86" s="1">
        <f>[2]DB!BF86</f>
        <v>0</v>
      </c>
      <c r="S86" s="1">
        <f>IF(L86=A10,H10,0)+IF(L86=A11,H11,0)+IF(L86=A12,H12,0)+IF(L86=A13,H13,0)+IF(L86=A14,H14,0)+IF(L86=A15,H15,0)+IF(L86=A16,H16,0)+IF(L86=A17,H17,0)+IF(L86=A18,H18,0)+IF(L86=A19,H19,0)+IF(L86=A20,H20,0)+IF(L86=A21,H21,0)+IF(L86=A22,H22,0)+IF(L86=A23,H23,0)+IF(L86=A24,H24,0)+IF(L86=A25,H25,0)+IF(L86=A26,H26,0)+IF(L86=A27,H27,0)+IF(L86=A28,H28,0)+IF(L86=A29,H29,0)</f>
        <v>0</v>
      </c>
      <c r="T86" s="1">
        <f>IF(B2&lt;&gt;B3,S86,S86+R86)</f>
        <v>0</v>
      </c>
      <c r="U86" s="1">
        <f>[2]DB!BG86</f>
        <v>0</v>
      </c>
      <c r="V86" s="1">
        <f>IF(L86=A10,K10,0)+IF(L86=A11,K11,0)+IF(L86=A12,K12,0)+IF(L86=A13,K13,0)+IF(L86=A14,K14,0)+IF(L86=A15,K15,0)+IF(L86=A16,K16,0)+IF(L86=A17,K17,0)+IF(L86=A18,K18,0)+IF(L86=A19,K19,0)+IF(L86=A20,K20,0)+IF(L86=A21,K21,0)+IF(L86=A22,K22,0)+IF(L86=A23,K23,0)+IF(L86=A24,K24,0)+IF(L86=A25,K25,0)+IF(L86=A26,K26,0)+IF(L86=A27,K27,0)+IF(L86=A28,K28,0)+IF(L86=A29,K29,0)+W86</f>
        <v>0</v>
      </c>
      <c r="W86" s="1">
        <v>0</v>
      </c>
      <c r="X86" s="1">
        <f>IF(B2&lt;&gt;B3,V86,V86+U86)</f>
        <v>0</v>
      </c>
      <c r="Y86" s="1">
        <f>[2]DB!BH86</f>
        <v>24</v>
      </c>
      <c r="Z86" s="1">
        <f>RANK(Y86,Y76:Y95,0)</f>
        <v>2</v>
      </c>
      <c r="AA86" s="1" t="e">
        <f>IF(L86='1. Division'!F6,'1. Division'!F23,0)+IF(L86='1. Division'!H6,'1. Division'!H23,0)+IF(L86='1. Division'!J6,'1. Division'!J23,0)+IF(L86='1. Division'!L6,'1. Division'!L23,0)+IF(L86='1. Division'!N6,'1. Division'!N23,0)+IF(L86='1. Division'!P6,'1. Division'!P23,0)+IF(L86='1. Division'!R6,'1. Division'!R23,0)+IF(L86='1. Division'!T6,'1. Division'!T23,0)+IF(L86='1. Division'!V6,'1. Division'!V23,0)+IF(L86='1. Division'!X6,'1. Division'!X23,0)+IF(L86='1. Division'!Z6,'1. Division'!Z23,0)+IF(L86='1. Division'!AB6,'1. Division'!AB23,0)+IF(L86='1. Division'!AD6,'1. Division'!AD23,0)+IF(L86='1. Division'!AF6,'1. Division'!AF23,0)+IF(L86='1. Division'!AH6,'1. Division'!AH23,0)+IF(L86='1. Division'!AJ6,'1. Division'!AJ23,0)+IF(L86='1. Division'!AL6,'1. Division'!AL23,0)+IF(L86='1. Division'!AN6,'1. Division'!AN23,0)+IF(L86='1. Division'!AP6,'1. Division'!AP23,0)+IF(L86='1. Division'!AR6,'1. Division'!AR23,0)</f>
        <v>#VALUE!</v>
      </c>
      <c r="AB86" s="1" t="e">
        <f>IF(OR(O86=1,Q86=1),0,IF(B2&lt;&gt;B3,AA86,Y86+AA86))</f>
        <v>#VALUE!</v>
      </c>
      <c r="AC86" s="1" t="e">
        <f>RANK(AB86,AB76:AB95,0)</f>
        <v>#VALUE!</v>
      </c>
      <c r="AD86" s="1">
        <f>[2]DB!BI86</f>
        <v>7</v>
      </c>
      <c r="AE86" s="1">
        <f>RANK(AD86,AD76:AD95,0)</f>
        <v>18</v>
      </c>
      <c r="AF86" s="1" t="e">
        <f>IF(L86='1. Division'!F6,'1. Division'!F29,0)+IF(L86='1. Division'!H6,'1. Division'!H29,0)+IF(L86='1. Division'!J6,'1. Division'!J29,0)+IF(L86='1. Division'!L6,'1. Division'!L29,0)+IF(L86='1. Division'!N6,'1. Division'!N29,0)+IF(L86='1. Division'!P6,'1. Division'!P29,0)+IF(L86='1. Division'!R6,'1. Division'!R29,0)+IF(L86='1. Division'!T6,'1. Division'!T29,0)+IF(L86='1. Division'!V6,'1. Division'!V29,0)+IF(L86='1. Division'!X6,'1. Division'!X29,0)+IF(L86='1. Division'!Z6,'1. Division'!Z29,0)+IF(L86='1. Division'!AB6,'1. Division'!AB29,0)+IF(L86='1. Division'!AD6,'1. Division'!AD29,0)+IF(L86='1. Division'!AF6,'1. Division'!AF29,0)+IF(L86='1. Division'!AH6,'1. Division'!AH29,0)+IF(L86='1. Division'!AJ6,'1. Division'!AJ29,0)+IF(L86='1. Division'!AL6,'1. Division'!AL29,0)+IF(L86='1. Division'!AN6,'1. Division'!AN29,0)+IF(L86='1. Division'!AP6,'1. Division'!AP29,0)+IF(L86='1. Division'!AR6,'1. Division'!AR29,0)</f>
        <v>#VALUE!</v>
      </c>
      <c r="AG86" s="1" t="e">
        <f>IF(OR(O86=1,Q86=1),0,IF(B2&lt;&gt;B3,AF86,AD86+AF86))</f>
        <v>#VALUE!</v>
      </c>
      <c r="AH86" s="1" t="e">
        <f>RANK(AG86,AG76:AG95,0)</f>
        <v>#VALUE!</v>
      </c>
      <c r="AI86" s="1">
        <f>[2]DB!BJ86</f>
        <v>30</v>
      </c>
      <c r="AJ86" s="1">
        <f>RANK(AI86,AI76:AI95,0)</f>
        <v>2</v>
      </c>
      <c r="AK86" s="1" t="e">
        <f>IF(L86='1. Division'!F6,'1. Division'!F35,0)+IF(L86='1. Division'!H6,'1. Division'!H35,0)+IF(L86='1. Division'!J6,'1. Division'!J35,0)+IF(L86='1. Division'!L6,'1. Division'!L35,0)+IF(L86='1. Division'!N6,'1. Division'!N35,0)+IF(L86='1. Division'!P6,'1. Division'!P35,0)+IF(L86='1. Division'!R6,'1. Division'!R35,0)+IF(L86='1. Division'!T6,'1. Division'!T35,0)+IF(L86='1. Division'!V6,'1. Division'!V35,0)+IF(L86='1. Division'!X6,'1. Division'!X35,0)+IF(L86='1. Division'!Z6,'1. Division'!Z35,0)+IF(L86='1. Division'!AB6,'1. Division'!AB35,0)+IF(L86='1. Division'!AD6,'1. Division'!AD35,0)+IF(L86='1. Division'!AF6,'1. Division'!AF35,0)+IF(L86='1. Division'!AH6,'1. Division'!AH35,0)+IF(L86='1. Division'!AJ6,'1. Division'!AJ35,0)+IF(L86='1. Division'!AL6,'1. Division'!AL35,0)+IF(L86='1. Division'!AN6,'1. Division'!AN35,0)+IF(L86='1. Division'!AP6,'1. Division'!AP35,0)+IF(L86='1. Division'!AR6,'1. Division'!AR35,0)</f>
        <v>#VALUE!</v>
      </c>
      <c r="AL86" s="1" t="e">
        <f>IF(OR(O86=1,Q86=1),0,IF(B2&lt;&gt;B3,AK86,AI86+AK86))</f>
        <v>#VALUE!</v>
      </c>
      <c r="AM86" s="1" t="e">
        <f>RANK(AL86,AL76:AL95,0)</f>
        <v>#VALUE!</v>
      </c>
      <c r="AN86" s="1">
        <f t="shared" si="37"/>
        <v>22</v>
      </c>
      <c r="AO86" s="1" t="e">
        <f t="shared" si="38"/>
        <v>#VALUE!</v>
      </c>
      <c r="AP86" s="1">
        <f>[2]DB!AW86</f>
        <v>11</v>
      </c>
      <c r="AQ86" s="1" t="e">
        <f>RANK(AO86,AO76:AO95,1)+AR86</f>
        <v>#VALUE!</v>
      </c>
      <c r="AR86" s="1" t="e">
        <f>IF(AO86=AO76,IF(AB86=AB76,IF(AG86=AG76,IF(AL86=AL76,0,IF(AL86&lt;AL76,1,0)),IF(AG86&lt;AG76,1,0)),IF(AB86&lt;AB76,1,0)),0)+IF(AO86=AO77,IF(AB86=AB77,IF(AG86=AG77,IF(AL86=AL77,0,IF(AL86&lt;AL77,1,0)),IF(AG86&lt;AG77,1,0)),IF(AB86&lt;AB77,1,0)),0)+IF(AO86=AO78,IF(AB86=AB78,IF(AG86=AG78,IF(AL86=AL78,0,IF(AL86&lt;AL78,1,0)),IF(AG86&lt;AG78,1,0)),IF(AB86&lt;AB78,1,0)),0)+IF(AO86=AO79,IF(AB86=AB79,IF(AG86=AG79,IF(AL86=AL79,0,IF(AL86&lt;AL79,1,0)),IF(AG86&lt;AG79,1,0)),IF(AB86&lt;AB79,1,0)),0)+IF(AO86=AO80,IF(AB86=AB80,IF(AG86=AG80,IF(AL86=AL80,0,IF(AL86&lt;AL80,1,0)),IF(AG86&lt;AG80,1,0)),IF(AB86&lt;AB80,1,0)),0)+IF(AO86=AO81,IF(AB86=AB81,IF(AG86=AG81,IF(AL86=AL81,0,IF(AL86&lt;AL81,1,0)),IF(AG86&lt;AG81,1,0)),IF(AB86&lt;AB81,1,0)),0)+IF(AO86=AO82,IF(AB86=AB82,IF(AG86=AG82,IF(AL86=AL82,0,IF(AL86&lt;AL82,1,0)),IF(AG86&lt;AG82,1,0)),IF(AB86&lt;AB82,1,0)),0)+AS86+AT86</f>
        <v>#VALUE!</v>
      </c>
      <c r="AS86" s="1" t="e">
        <f>IF(AO86=AO83,IF(AB86=AB83,IF(AG86=AG83,IF(AL86=AL83,0,IF(AL86&lt;AL83,1,0)),IF(AG86&lt;AG83,1,0)),IF(AB86&lt;AB83,1,0)),0)+IF(AO86=AO84,IF(AB86=AB84,IF(AG86=AG84,IF(AL86=AL84,0,IF(AL86&lt;AL84,1,0)),IF(AG86&lt;AG84,1,0)),IF(AB86&lt;AB84,1,0)),0)+IF(AO86=AO85,IF(AB86=AB85,IF(AG86=AG85,IF(AL86=AL85,0,IF(AL86&lt;AL85,1,0)),IF(AG86&lt;AG85,1,0)),IF(AB86&lt;AB85,1,0)),0)+IF(AO86=AO86,IF(AB86=AB86,IF(AG86=AG86,IF(AL86=AL86,0,IF(AL86&lt;AL86,1,0)),IF(AG86&lt;AG86,1,0)),IF(AB86&lt;AB86,1,0)),0)+IF(AO86=AO87,IF(AB86=AB87,IF(AG86=AG87,IF(AL86=AL87,0,IF(AL86&lt;AL87,1,0)),IF(AG86&lt;AG87,1,0)),IF(AB86&lt;AB87,1,0)),0)+IF(AO86=AO88,IF(AB86=AB88,IF(AG86=AG88,IF(AL86=AL88,0,IF(AL86&lt;AL88,1,0)),IF(AG86&lt;AG88,1,0)),IF(AB86&lt;AB88,1,0)),0)+IF(AO86=AO89,IF(AB86=AB89,IF(AG86=AG89,IF(AL86=AL89,0,IF(AL86&lt;AL89,1,0)),IF(AG86&lt;AG89,1,0)),IF(AB86&lt;AB89,1,0)),0)</f>
        <v>#VALUE!</v>
      </c>
      <c r="AT86" s="1" t="e">
        <f>IF(AO86=AO90,IF(AB86=AB90,IF(AG86=AG90,IF(AL86=AL90,0,IF(AL86&lt;AL90,1,0)),IF(AG86&lt;AG90,1,0)),IF(AB86&lt;AB90,1,0)),0)+IF(AO86=AO91,IF(AB86=AB91,IF(AG86=AG91,IF(AL86=AL91,0,IF(AL86&lt;AL91,1,0)),IF(AG86&lt;AG91,1,0)),IF(AB86&lt;AB91,1,0)),0)+IF(AO86=AO92,IF(AB86=AB92,IF(AG86=AG92,IF(AL86=AL92,0,IF(AL86&lt;AL92,1,0)),IF(AG86&lt;AG92,1,0)),IF(AB86&lt;AB92,1,0)),0)+IF(AO86=AO93,IF(AB86=AB93,IF(AG86=AG93,IF(AL86=AL93,0,IF(AL86&lt;AL93,1,0)),IF(AG86&lt;AG93,1,0)),IF(AB86&lt;AB93,1,0)),0)+IF(AO86=AO94,IF(AB86=AB94,IF(AG86=AG94,IF(AL86=AL94,0,IF(AL86&lt;AL94,1,0)),IF(AG86&lt;AG94,1,0)),IF(AB86&lt;AB94,1,0)),0)+IF(AO86=AO95,IF(AB86=AB95,IF(AG86=AG95,IF(AL86=AL95,0,IF(AL86&lt;AL95,1,0)),IF(AG86&lt;AG95,1,0)),IF(AB86&lt;AB95,1,0)),0)</f>
        <v>#VALUE!</v>
      </c>
      <c r="AU86" s="1" t="e">
        <f>IF(AND(AQ86=AQ76,M86&gt;M76),1,0)+IF(AND(AQ86=AQ77,M86&gt;M77),1,0)+IF(AND(AQ86=AQ78,M86&gt;M78),1,0)+IF(AND(AQ86=AQ79,M86&gt;M79),1,0)+IF(AND(AQ86=AQ80,M86&gt;M80),1,0)+IF(AND(AQ86=AQ81,M86&gt;M81),1,0)+IF(AND(AQ86=AQ82,M86&gt;M82),1,0)+IF(AND(AQ86=AQ83,M86&gt;M83),1,0)+IF(AND(AQ86=AQ84,M86&gt;M84),1,0)+IF(AND(AQ86=AQ85,M86&gt;M85),1,0)+IF(AND(AQ86=AQ86,M86&gt;M86),1,0)+IF(AND(AQ86=AQ87,M86&gt;M87),1,0)+IF(AND(AQ86=AQ88,M86&gt;M88),1,0)+IF(AND(AQ86=AQ89,M86&gt;M89),1,0)+IF(AND(AQ86=AQ90,M86&gt;M90),1,0)+IF(AND(AQ86=AQ91,M86&gt;M91),1,0)+IF(AND(AQ86=AQ92,M86&gt;M92),1,0)+IF(AND(AQ86=AQ93,M86&gt;M93),1,0)+IF(AND(AQ86=AQ94,M86&gt;M94),1,0)+IF(AND(AQ86=AQ95,M86&gt;M95),1,0)+AQ86</f>
        <v>#VALUE!</v>
      </c>
      <c r="AV86" s="1" t="e">
        <f>IF(AU76=11,AP76,0)+IF(AU77=11,AP77,0)+IF(AU78=11,AP78,0)+IF(AU79=11,AP79,0)+IF(AU80=11,AP80,0)+IF(AU81=11,AP81,0)+IF(AU82=11,AP82,0)+IF(AU83=11,AP83,0)+IF(AU84=11,AP84,0)+IF(AU85=11,AP85,0)+IF(AU86=11,AP86,0)+IF(AU87=11,AP87,0)+IF(AU88=11,AP88,0)+IF(AU89=11,AP89,0)+IF(AU90=11,AP90,0)+IF(AU91=11,AP91,0)+IF(AU92=11,AP92,0)+IF(AU93=11,AP93,0)+IF(AU94=11,AP94,0)+IF(AU95=11,AP95,0)</f>
        <v>#VALUE!</v>
      </c>
      <c r="AW86" s="1" t="e">
        <f>IF(AU76=11,AQ76,0)+IF(AU77=11,AQ77,0)+IF(AU78=11,AQ78,0)+IF(AU79=11,AQ79,0)+IF(AU80=11,AQ80,0)+IF(AU81=11,AQ81,0)+IF(AU82=11,AQ82,0)+IF(AU83=11,AQ83,0)+IF(AU84=11,AQ84,0)+IF(AU85=11,AQ85,0)+IF(AU86=11,AQ86,0)+IF(AU87=11,AQ87,0)+IF(AU88=11,AQ88,0)+IF(AU89=11,AQ89,0)+IF(AU90=11,AQ90,0)+IF(AU91=11,AQ91,0)+IF(AU92=11,AQ92,0)+IF(AU93=11,AQ93,0)+IF(AU94=11,AQ94,0)+IF(AU95=11,AQ95,0)</f>
        <v>#VALUE!</v>
      </c>
      <c r="AX86" s="1">
        <f>[2]DB!BL86</f>
        <v>0</v>
      </c>
      <c r="AY86" s="1">
        <f>IF(OR(O86=1,Q86=1,(T86+X86)/D1&gt;0.5),1,0)</f>
        <v>0</v>
      </c>
      <c r="AZ86" s="100" t="e">
        <f>IF(AU76=11,L76,IF(AU77=11,L77,IF(AU78=11,L78,IF(AU79=11,L79,IF(AU80=11,L80,IF(AU81=11,L81,IF(AU82=11,L82,BA86)))))))</f>
        <v>#VALUE!</v>
      </c>
      <c r="BA86" s="98" t="e">
        <f>IF(AU83=11,L83,IF(AU84=11,L84,IF(AU85=11,L85,IF(AU86=11,L86,IF(AU87=11,L87,IF(AU88=11,L88,IF(AU89=11,L89,BB86)))))))</f>
        <v>#VALUE!</v>
      </c>
      <c r="BB86" s="98" t="e">
        <f>IF(AU90=11,L90,IF(AU91=11,L91,IF(AU92=11,L92,IF(AU93=11,L93,IF(AU94=11,L94,IF(AU95=11,L95,""))))))</f>
        <v>#VALUE!</v>
      </c>
      <c r="BC86" s="98" t="e">
        <f>IF(AU76=11,M76,0)+IF(AU77=11,M77,0)+IF(AU78=11,M78,0)+IF(AU79=11,M79,0)+IF(AU80=11,M80,0)+IF(AU81=11,M81,0)+IF(AU82=11,M82,0)+IF(AU83=11,M83,0)+IF(AU84=11,M84,0)+IF(AU85=11,M85,0)+IF(AU86=11,M86,0)+IF(AU87=11,M87,0)+IF(AU88=11,M88,0)+IF(AU89=11,M89,0)+IF(AU90=11,M90,0)+IF(AU91=11,M91,0)+IF(AU92=11,M92,0)+IF(AU93=11,M93,0)+IF(AU94=11,M94,0)+IF(AU95=11,M95,0)</f>
        <v>#VALUE!</v>
      </c>
      <c r="BD86" s="98" t="e">
        <f>IF(AU76=11,O76,0)+IF(AU77=11,O77,0)+IF(AU78=11,O78,0)+IF(AU79=11,O79,0)+IF(AU80=11,O80,0)+IF(AU81=11,O81,0)+IF(AU82=11,O82,0)+IF(AU83=11,O83,0)+IF(AU84=11,O84,0)+IF(AU85=11,O85,0)+IF(AU86=11,O86,0)+IF(AU87=11,O87,0)+IF(AU88=11,O88,0)+IF(AU89=11,O89,0)+IF(AU90=11,O90,0)+IF(AU91=11,O91,0)+IF(AU92=11,O92,0)+IF(AU93=11,O93,0)+IF(AU94=11,O94,0)+IF(AU95=11,O95,0)</f>
        <v>#VALUE!</v>
      </c>
      <c r="BE86" s="98" t="e">
        <f>IF(AU76=11,Q76,0)+IF(AU77=11,Q77,0)+IF(AU78=11,Q78,0)+IF(AU79=11,Q79,0)+IF(AU80=11,Q80,0)+IF(AU81=11,Q81,0)+IF(AU82=11,Q82,0)+IF(AU83=11,Q83,0)+IF(AU84=11,Q84,0)+IF(AU85=11,Q85,0)+IF(AU86=11,Q86,0)+IF(AU87=11,Q87,0)+IF(AU88=11,Q88,0)+IF(AU89=11,Q89,0)+IF(AU90=11,Q90,0)+IF(AU91=11,Q91,0)+IF(AU92=11,Q92,0)+IF(AU93=11,Q93,0)+IF(AU94=11,Q94,0)+IF(AU95=11,Q95,0)</f>
        <v>#VALUE!</v>
      </c>
      <c r="BF86" s="98" t="e">
        <f>IF(AU76=11,T76,0)+IF(AU77=11,T77,0)+IF(AU78=11,T78,0)+IF(AU79=11,T79,0)+IF(AU80=11,T80,0)+IF(AU81=11,T81,0)+IF(AU82=11,T82,0)+IF(AU83=11,T83,0)+IF(AU84=11,T84,0)+IF(AU85=11,T85,0)+IF(AU86=11,T86,0)+IF(AU87=11,T87,0)+IF(AU88=11,T88,0)+IF(AU89=11,T89,0)+IF(AU90=11,T90,0)+IF(AU91=11,T91,0)+IF(AU92=11,T92,0)+IF(AU93=11,T93,0)+IF(AU94=11,T94,0)+IF(AU95=11,T95,0)</f>
        <v>#VALUE!</v>
      </c>
      <c r="BG86" s="98" t="e">
        <f>IF(AU76=11,X76,0)+IF(AU77=11,X77,0)+IF(AU78=11,X78,0)+IF(AU79=11,X79,0)+IF(AU80=11,X80,0)+IF(AU81=11,X81,0)+IF(AU82=11,X82,0)+IF(AU83=11,X83,0)+IF(AU84=11,X84,0)+IF(AU85=11,X85,0)+IF(AU86=11,X86,0)+IF(AU87=11,X87,0)+IF(AU88=11,X88,0)+IF(AU89=11,X89,0)+IF(AU90=11,X90,0)+IF(AU91=11,X91,0)+IF(AU92=11,X92,0)+IF(AU93=11,X93,0)+IF(AU94=11,X94,0)+IF(AU95=11,X95,0)</f>
        <v>#VALUE!</v>
      </c>
      <c r="BH86" s="98" t="e">
        <f>IF(AU76=11,AB76,0)+IF(AU77=11,AB77,0)+IF(AU78=11,AB78,0)+IF(AU79=11,AB79,0)+IF(AU80=11,AB80,0)+IF(AU81=11,AB81,0)+IF(AU82=11,AB82,0)+IF(AU83=11,AB83,0)+IF(AU84=11,AB84,0)+IF(AU85=11,AB85,0)+IF(AU86=11,AB86,0)+IF(AU87=11,AB87,0)+IF(AU88=11,AB88,0)+IF(AU89=11,AB89,0)+IF(AU90=11,AB90,0)+IF(AU91=11,AB91,0)+IF(AU92=11,AB92,0)+IF(AU93=11,AB93,0)+IF(AU94=11,AB94,0)+IF(AU95=11,AB95,0)</f>
        <v>#VALUE!</v>
      </c>
      <c r="BI86" s="98" t="e">
        <f>IF(AU76=11,AG76,0)+IF(AU77=11,AG77,0)+IF(AU78=11,AG78,0)+IF(AU79=11,AG79,0)+IF(AU80=11,AG80,0)+IF(AU81=11,AG81,0)+IF(AU82=11,AG82,0)+IF(AU83=11,AG83,0)+IF(AU84=11,AG84,0)+IF(AU85=11,AG85,0)+IF(AU86=11,AG86,0)+IF(AU87=11,AG87,0)+IF(AU88=11,AG88,0)+IF(AU89=11,AG89,0)+IF(AU90=11,AG90,0)+IF(AU91=11,AG91,0)+IF(AU92=11,AG92,0)+IF(AU93=11,AG93,0)+IF(AU94=11,AG94,0)+IF(AU95=11,AG95,0)</f>
        <v>#VALUE!</v>
      </c>
      <c r="BJ86" s="98" t="e">
        <f>IF(AU76=11,AL76,0)+IF(AU77=11,AL77,0)+IF(AU78=11,AL78,0)+IF(AU79=11,AL79,0)+IF(AU80=11,AL80,0)+IF(AU81=11,AL81,0)+IF(AU82=11,AL82,0)+IF(AU83=11,AL83,0)+IF(AU84=11,AL84,0)+IF(AU85=11,AL85,0)+IF(AU86=11,AL86,0)+IF(AU87=11,AL87,0)+IF(AU88=11,AL88,0)+IF(AU89=11,AL89,0)+IF(AU90=11,AL90,0)+IF(AU91=11,AL91,0)+IF(AU92=11,AL92,0)+IF(AU93=11,AL93,0)+IF(AU94=11,AL94,0)+IF(AU95=11,AL95,0)</f>
        <v>#VALUE!</v>
      </c>
      <c r="BK86" s="1" t="e">
        <f>IF(AU76=11,AO76,0)+IF(AU77=11,AO77,0)+IF(AU78=11,AO78,0)+IF(AU79=11,AO79,0)+IF(AU80=11,AO80,0)+IF(AU81=11,AO81,0)+IF(AU82=11,AO82,0)+IF(AU83=11,AO83,0)+IF(AU84=11,AO84,0)+IF(AU85=11,AO85,0)+IF(AU86=11,AO86,0)+IF(AU87=11,AO87,0)+IF(AU88=11,AO88,0)+IF(AU89=11,AO89,0)+IF(AU90=11,AO90,0)+IF(AU91=11,AO91,0)+IF(AU92=11,AO92,0)+IF(AU93=11,AO93,0)+IF(AU94=11,AO94,0)+IF(AU95=11,AO95,0)</f>
        <v>#VALUE!</v>
      </c>
      <c r="BL86" s="99" t="e">
        <f>IF(AU76=11,AY76,0)+IF(AU77=11,AY77,0)+IF(AU78=11,AY78,0)+IF(AU79=11,AY79,0)+IF(AU80=11,AY80,0)+IF(AU81=11,AY81,0)+IF(AU82=11,AY82,0)+IF(AU83=11,AY83,0)+IF(AU84=11,AY84,0)+IF(AU85=11,AY85,0)+IF(AU86=11,AY86,0)+IF(AU87=11,AY87,0)+IF(AU88=11,AY88,0)+IF(AU89=11,AY89,0)+IF(AU90=11,AY90,0)+IF(AU91=11,AY91,0)+IF(AU92=11,AY92,0)+IF(AU93=11,AY93,0)+IF(AU94=11,AY94,0)+IF(AU95=11,AY95,0)</f>
        <v>#VALUE!</v>
      </c>
      <c r="BM86" s="1" t="e">
        <f>IF(AND(AW86=BM75,BL86=0),AZ86,0)</f>
        <v>#VALUE!</v>
      </c>
      <c r="BN86" s="1">
        <f>COUNTIF(BM76:BM86,"&lt;&gt;0")</f>
        <v>11</v>
      </c>
      <c r="BO86" s="1" t="e">
        <f>IF(BN76=11,BM76,IF(BN77=11,BM77,IF(BN78=11,BM78,IF(BN79=11,BM79,IF(BN80=11,BM80,IF(BN81=11,BM81,IF(BN82=11,BM82,IF(BN83=11,BM83,BP86))))))))</f>
        <v>#VALUE!</v>
      </c>
      <c r="BP86" s="1" t="e">
        <f>IF(BN84=11,BM84,IF(BN85=11,BM85,IF(BN86=11,BM86,IF(BN87=11,BM87,IF(BN88=11,BM88,IF(BN89=11,BM89,IF(BN90=11,BM90,IF(BN91=11,BM91,BQ86))))))))</f>
        <v>#VALUE!</v>
      </c>
      <c r="BQ86" s="1" t="str">
        <f>IF(BN92=11,BM92,IF(BN93=11,BM93,IF(BN94=11,BM94,IF(BN95=11,BM95,""))))</f>
        <v/>
      </c>
      <c r="BR86" s="100" t="str">
        <f>[2]DB!CD86</f>
        <v/>
      </c>
      <c r="BS86" s="98" t="str">
        <f>[2]DB!CE86</f>
        <v/>
      </c>
      <c r="BT86" s="98" t="str">
        <f>[2]DB!CF86</f>
        <v/>
      </c>
      <c r="BU86" s="98" t="str">
        <f>[2]DB!CG86</f>
        <v/>
      </c>
      <c r="BV86" s="98" t="str">
        <f>[2]DB!CH86</f>
        <v/>
      </c>
      <c r="BW86" s="98" t="str">
        <f>[2]DB!CI86</f>
        <v/>
      </c>
      <c r="BX86" s="98" t="str">
        <f>[2]DB!CJ86</f>
        <v/>
      </c>
      <c r="BY86" s="98" t="str">
        <f>[2]DB!CK86</f>
        <v/>
      </c>
      <c r="BZ86" s="98" t="str">
        <f>[2]DB!CL86</f>
        <v/>
      </c>
      <c r="CA86" s="98" t="str">
        <f>[2]DB!CM86</f>
        <v/>
      </c>
      <c r="CB86" s="98" t="str">
        <f>[2]DB!CN86</f>
        <v/>
      </c>
      <c r="CC86" s="99" t="str">
        <f>[2]DB!CO86</f>
        <v/>
      </c>
      <c r="CD86" s="100" t="str">
        <f>IF(AND(CD75=B3,B3&lt;&gt;B4),BO86,BR86)</f>
        <v/>
      </c>
      <c r="CE86" s="98" t="str">
        <f>IF(AND(CE75=B3,B3&lt;&gt;B4),BO86,BS86)</f>
        <v/>
      </c>
      <c r="CF86" s="98" t="str">
        <f>IF(AND(CF75=B3,B3&lt;&gt;B4),BO86,BT86)</f>
        <v/>
      </c>
      <c r="CG86" s="98" t="str">
        <f>IF(AND(CG75=B3,B3&lt;&gt;B4),BO86,BU86)</f>
        <v/>
      </c>
      <c r="CH86" s="98" t="str">
        <f>IF(AND(CH75=B3,B3&lt;&gt;B4),BO86,BV86)</f>
        <v/>
      </c>
      <c r="CI86" s="98" t="str">
        <f>IF(AND(CI75=B3,B3&lt;&gt;B4),BO86,BW86)</f>
        <v/>
      </c>
      <c r="CJ86" s="98" t="str">
        <f>IF(AND(CJ75=B3,B3&lt;&gt;B4),BO86,BX86)</f>
        <v/>
      </c>
      <c r="CK86" s="98" t="str">
        <f>IF(AND(CK75=B3,B3&lt;&gt;B4),BO86,BY86)</f>
        <v/>
      </c>
      <c r="CL86" s="98" t="str">
        <f>IF(AND(CL75=B3,B3&lt;&gt;B4),BO86,BZ86)</f>
        <v/>
      </c>
      <c r="CM86" s="98" t="str">
        <f>IF(AND(CM75=B3,B3&lt;&gt;B4),BO86,CA86)</f>
        <v/>
      </c>
      <c r="CN86" s="98" t="str">
        <f>IF(AND(CN75=B3,B3&lt;&gt;B4),BO86,CB86)</f>
        <v/>
      </c>
      <c r="CO86" s="99" t="str">
        <f>IF(AND(CO75=B3,B3&lt;&gt;B4),BO86,CC86)</f>
        <v/>
      </c>
      <c r="CP86" s="1" t="str">
        <f>'[2]MT + ÅT'!L18</f>
        <v/>
      </c>
    </row>
    <row r="87" spans="12:96">
      <c r="L87" s="100" t="str">
        <f>[2]DB!AZ87</f>
        <v>Chelsea</v>
      </c>
      <c r="M87" s="1">
        <f>IF(L87=A10,B10,0)+IF(L87=A11,B11,0)+IF(L87=A12,B12,0)+IF(L87=A13,B13,0)+IF(L87=A14,B14,0)+IF(L87=A15,B15,0)+IF(L87=A16,B16,0)+IF(L87=A17,B17,0)+IF(L87=A18,B18,0)+IF(L87=A19,B19,0)+IF(L87=A20,B20,0)+IF(L87=A21,B21,0)+IF(L87=A22,B22,0)+IF(L87=A23,B23,0)+IF(L87=A24,B24,0)+IF(L87=A25,B25,0)+IF(L87=A26,B26,0)+IF(L87=A27,B27,0)+IF(L87=A28,B28,0)+IF(L87=A29,B29,0)</f>
        <v>7</v>
      </c>
      <c r="N87" s="1">
        <f>[2]DB!BD87</f>
        <v>0</v>
      </c>
      <c r="O87" s="1">
        <f>IF(L87=A10,D10,0)+IF(L87=A11,D11,0)+IF(L87=A12,D12,0)+IF(L87=A13,D13,0)+IF(L87=A14,D14,0)+IF(L87=A15,D15,0)+IF(L87=A16,D16,0)+IF(L87=A17,D17,0)+IF(L87=A18,D18,0)+IF(L87=A19,D19,0)+IF(L87=A20,D20,0)+IF(L87=A21,D21,0)+IF(L87=A22,D22,0)+IF(L87=A23,D23,0)+IF(L87=A24,D24,0)+IF(L87=A25,D25,0)+IF(L87=A26,D26,0)+IF(L87=A27,D27,0)+IF(L87=A28,D28,0)+IF(L87=A29,D29,0)</f>
        <v>0</v>
      </c>
      <c r="P87" s="1">
        <f>[2]DB!BE87</f>
        <v>0</v>
      </c>
      <c r="Q87" s="1">
        <f>IF(L87=A10,F10,0)+IF(L87=A11,F11,0)+IF(L87=A12,F12,0)+IF(L87=A13,F13,0)+IF(L87=A14,F14,0)+IF(L87=A15,F15,0)+IF(L87=A16,F16,0)+IF(L87=A17,F17,0)+IF(L87=A18,F18,0)+IF(L87=A19,F19,0)+IF(L87=A20,F20,0)+IF(L87=A21,F21,0)+IF(L87=A22,F22,0)+IF(L87=A23,F23,0)+IF(L87=A24,F24,0)+IF(L87=A25,F25,0)+IF(L87=A26,F26,0)+IF(L87=A27,F27,0)+IF(L87=A28,F28,0)+IF(L87=A29,F29,0)</f>
        <v>0</v>
      </c>
      <c r="R87" s="1">
        <f>[2]DB!BF87</f>
        <v>0</v>
      </c>
      <c r="S87" s="1">
        <f>IF(L87=A10,H10,0)+IF(L87=A11,H11,0)+IF(L87=A12,H12,0)+IF(L87=A13,H13,0)+IF(L87=A14,H14,0)+IF(L87=A15,H15,0)+IF(L87=A16,H16,0)+IF(L87=A17,H17,0)+IF(L87=A18,H18,0)+IF(L87=A19,H19,0)+IF(L87=A20,H20,0)+IF(L87=A21,H21,0)+IF(L87=A22,H22,0)+IF(L87=A23,H23,0)+IF(L87=A24,H24,0)+IF(L87=A25,H25,0)+IF(L87=A26,H26,0)+IF(L87=A27,H27,0)+IF(L87=A28,H28,0)+IF(L87=A29,H29,0)</f>
        <v>0</v>
      </c>
      <c r="T87" s="1">
        <f>IF(B2&lt;&gt;B3,S87,S87+R87)</f>
        <v>0</v>
      </c>
      <c r="U87" s="1">
        <f>[2]DB!BG87</f>
        <v>0</v>
      </c>
      <c r="V87" s="1">
        <f>IF(L87=A10,K10,0)+IF(L87=A11,K11,0)+IF(L87=A12,K12,0)+IF(L87=A13,K13,0)+IF(L87=A14,K14,0)+IF(L87=A15,K15,0)+IF(L87=A16,K16,0)+IF(L87=A17,K17,0)+IF(L87=A18,K18,0)+IF(L87=A19,K19,0)+IF(L87=A20,K20,0)+IF(L87=A21,K21,0)+IF(L87=A22,K22,0)+IF(L87=A23,K23,0)+IF(L87=A24,K24,0)+IF(L87=A25,K25,0)+IF(L87=A26,K26,0)+IF(L87=A27,K27,0)+IF(L87=A28,K28,0)+IF(L87=A29,K29,0)+W87</f>
        <v>0</v>
      </c>
      <c r="W87" s="1">
        <v>0</v>
      </c>
      <c r="X87" s="1">
        <f>IF(B2&lt;&gt;B3,V87,V87+U87)</f>
        <v>0</v>
      </c>
      <c r="Y87" s="1">
        <f>[2]DB!BH87</f>
        <v>23</v>
      </c>
      <c r="Z87" s="1">
        <f>RANK(Y87,Y76:Y95,0)</f>
        <v>8</v>
      </c>
      <c r="AA87" s="1" t="e">
        <f>IF(L87='1. Division'!F6,'1. Division'!F23,0)+IF(L87='1. Division'!H6,'1. Division'!H23,0)+IF(L87='1. Division'!J6,'1. Division'!J23,0)+IF(L87='1. Division'!L6,'1. Division'!L23,0)+IF(L87='1. Division'!N6,'1. Division'!N23,0)+IF(L87='1. Division'!P6,'1. Division'!P23,0)+IF(L87='1. Division'!R6,'1. Division'!R23,0)+IF(L87='1. Division'!T6,'1. Division'!T23,0)+IF(L87='1. Division'!V6,'1. Division'!V23,0)+IF(L87='1. Division'!X6,'1. Division'!X23,0)+IF(L87='1. Division'!Z6,'1. Division'!Z23,0)+IF(L87='1. Division'!AB6,'1. Division'!AB23,0)+IF(L87='1. Division'!AD6,'1. Division'!AD23,0)+IF(L87='1. Division'!AF6,'1. Division'!AF23,0)+IF(L87='1. Division'!AH6,'1. Division'!AH23,0)+IF(L87='1. Division'!AJ6,'1. Division'!AJ23,0)+IF(L87='1. Division'!AL6,'1. Division'!AL23,0)+IF(L87='1. Division'!AN6,'1. Division'!AN23,0)+IF(L87='1. Division'!AP6,'1. Division'!AP23,0)+IF(L87='1. Division'!AR6,'1. Division'!AR23,0)</f>
        <v>#VALUE!</v>
      </c>
      <c r="AB87" s="1" t="e">
        <f>IF(OR(O87=1,Q87=1),0,IF(B2&lt;&gt;B3,AA87,Y87+AA87))</f>
        <v>#VALUE!</v>
      </c>
      <c r="AC87" s="1" t="e">
        <f>RANK(AB87,AB76:AB95,0)</f>
        <v>#VALUE!</v>
      </c>
      <c r="AD87" s="1">
        <f>[2]DB!BI87</f>
        <v>10</v>
      </c>
      <c r="AE87" s="1">
        <f>RANK(AD87,AD76:AD95,0)</f>
        <v>1</v>
      </c>
      <c r="AF87" s="1" t="e">
        <f>IF(L87='1. Division'!F6,'1. Division'!F29,0)+IF(L87='1. Division'!H6,'1. Division'!H29,0)+IF(L87='1. Division'!J6,'1. Division'!J29,0)+IF(L87='1. Division'!L6,'1. Division'!L29,0)+IF(L87='1. Division'!N6,'1. Division'!N29,0)+IF(L87='1. Division'!P6,'1. Division'!P29,0)+IF(L87='1. Division'!R6,'1. Division'!R29,0)+IF(L87='1. Division'!T6,'1. Division'!T29,0)+IF(L87='1. Division'!V6,'1. Division'!V29,0)+IF(L87='1. Division'!X6,'1. Division'!X29,0)+IF(L87='1. Division'!Z6,'1. Division'!Z29,0)+IF(L87='1. Division'!AB6,'1. Division'!AB29,0)+IF(L87='1. Division'!AD6,'1. Division'!AD29,0)+IF(L87='1. Division'!AF6,'1. Division'!AF29,0)+IF(L87='1. Division'!AH6,'1. Division'!AH29,0)+IF(L87='1. Division'!AJ6,'1. Division'!AJ29,0)+IF(L87='1. Division'!AL6,'1. Division'!AL29,0)+IF(L87='1. Division'!AN6,'1. Division'!AN29,0)+IF(L87='1. Division'!AP6,'1. Division'!AP29,0)+IF(L87='1. Division'!AR6,'1. Division'!AR29,0)</f>
        <v>#VALUE!</v>
      </c>
      <c r="AG87" s="1" t="e">
        <f>IF(OR(O87=1,Q87=1),0,IF(B2&lt;&gt;B3,AF87,AD87+AF87))</f>
        <v>#VALUE!</v>
      </c>
      <c r="AH87" s="1" t="e">
        <f>RANK(AG87,AG76:AG95,0)</f>
        <v>#VALUE!</v>
      </c>
      <c r="AI87" s="1">
        <f>[2]DB!BJ87</f>
        <v>28</v>
      </c>
      <c r="AJ87" s="1">
        <f>RANK(AI87,AI76:AI95,0)</f>
        <v>14</v>
      </c>
      <c r="AK87" s="1" t="e">
        <f>IF(L87='1. Division'!F6,'1. Division'!F35,0)+IF(L87='1. Division'!H6,'1. Division'!H35,0)+IF(L87='1. Division'!J6,'1. Division'!J35,0)+IF(L87='1. Division'!L6,'1. Division'!L35,0)+IF(L87='1. Division'!N6,'1. Division'!N35,0)+IF(L87='1. Division'!P6,'1. Division'!P35,0)+IF(L87='1. Division'!R6,'1. Division'!R35,0)+IF(L87='1. Division'!T6,'1. Division'!T35,0)+IF(L87='1. Division'!V6,'1. Division'!V35,0)+IF(L87='1. Division'!X6,'1. Division'!X35,0)+IF(L87='1. Division'!Z6,'1. Division'!Z35,0)+IF(L87='1. Division'!AB6,'1. Division'!AB35,0)+IF(L87='1. Division'!AD6,'1. Division'!AD35,0)+IF(L87='1. Division'!AF6,'1. Division'!AF35,0)+IF(L87='1. Division'!AH6,'1. Division'!AH35,0)+IF(L87='1. Division'!AJ6,'1. Division'!AJ35,0)+IF(L87='1. Division'!AL6,'1. Division'!AL35,0)+IF(L87='1. Division'!AN6,'1. Division'!AN35,0)+IF(L87='1. Division'!AP6,'1. Division'!AP35,0)+IF(L87='1. Division'!AR6,'1. Division'!AR35,0)</f>
        <v>#VALUE!</v>
      </c>
      <c r="AL87" s="1" t="e">
        <f>IF(OR(O87=1,Q87=1),0,IF(B2&lt;&gt;B3,AK87,AI87+AK87))</f>
        <v>#VALUE!</v>
      </c>
      <c r="AM87" s="1" t="e">
        <f>RANK(AL87,AL76:AL95,0)</f>
        <v>#VALUE!</v>
      </c>
      <c r="AN87" s="1">
        <f t="shared" si="37"/>
        <v>23</v>
      </c>
      <c r="AO87" s="1" t="e">
        <f t="shared" si="38"/>
        <v>#VALUE!</v>
      </c>
      <c r="AP87" s="1">
        <f>[2]DB!AW87</f>
        <v>12</v>
      </c>
      <c r="AQ87" s="1" t="e">
        <f>RANK(AO87,AO76:AO95,1)+AR87</f>
        <v>#VALUE!</v>
      </c>
      <c r="AR87" s="1" t="e">
        <f>IF(AO87=AO76,IF(AB87=AB76,IF(AG87=AG76,IF(AL87=AL76,0,IF(AL87&lt;AL76,1,0)),IF(AG87&lt;AG76,1,0)),IF(AB87&lt;AB76,1,0)),0)+IF(AO87=AO77,IF(AB87=AB77,IF(AG87=AG77,IF(AL87=AL77,0,IF(AL87&lt;AL77,1,0)),IF(AG87&lt;AG77,1,0)),IF(AB87&lt;AB77,1,0)),0)+IF(AO87=AO78,IF(AB87=AB78,IF(AG87=AG78,IF(AL87=AL78,0,IF(AL87&lt;AL78,1,0)),IF(AG87&lt;AG78,1,0)),IF(AB87&lt;AB78,1,0)),0)+IF(AO87=AO79,IF(AB87=AB79,IF(AG87=AG79,IF(AL87=AL79,0,IF(AL87&lt;AL79,1,0)),IF(AG87&lt;AG79,1,0)),IF(AB87&lt;AB79,1,0)),0)+IF(AO87=AO80,IF(AB87=AB80,IF(AG87=AG80,IF(AL87=AL80,0,IF(AL87&lt;AL80,1,0)),IF(AG87&lt;AG80,1,0)),IF(AB87&lt;AB80,1,0)),0)+IF(AO87=AO81,IF(AB87=AB81,IF(AG87=AG81,IF(AL87=AL81,0,IF(AL87&lt;AL81,1,0)),IF(AG87&lt;AG81,1,0)),IF(AB87&lt;AB81,1,0)),0)+IF(AO87=AO82,IF(AB87=AB82,IF(AG87=AG82,IF(AL87=AL82,0,IF(AL87&lt;AL82,1,0)),IF(AG87&lt;AG82,1,0)),IF(AB87&lt;AB82,1,0)),0)+AS87+AT87</f>
        <v>#VALUE!</v>
      </c>
      <c r="AS87" s="1" t="e">
        <f>IF(AO87=AO83,IF(AB87=AB83,IF(AG87=AG83,IF(AL87=AL83,0,IF(AL87&lt;AL83,1,0)),IF(AG87&lt;AG83,1,0)),IF(AB87&lt;AB83,1,0)),0)+IF(AO87=AO84,IF(AB87=AB84,IF(AG87=AG84,IF(AL87=AL84,0,IF(AL87&lt;AL84,1,0)),IF(AG87&lt;AG84,1,0)),IF(AB87&lt;AB84,1,0)),0)+IF(AO87=AO85,IF(AB87=AB85,IF(AG87=AG85,IF(AL87=AL85,0,IF(AL87&lt;AL85,1,0)),IF(AG87&lt;AG85,1,0)),IF(AB87&lt;AB85,1,0)),0)+IF(AO87=AO86,IF(AB87=AB86,IF(AG87=AG86,IF(AL87=AL86,0,IF(AL87&lt;AL86,1,0)),IF(AG87&lt;AG86,1,0)),IF(AB87&lt;AB86,1,0)),0)+IF(AO87=AO87,IF(AB87=AB87,IF(AG87=AG87,IF(AL87=AL87,0,IF(AL87&lt;AL87,1,0)),IF(AG87&lt;AG87,1,0)),IF(AB87&lt;AB87,1,0)),0)+IF(AO87=AO88,IF(AB87=AB88,IF(AG87=AG88,IF(AL87=AL88,0,IF(AL87&lt;AL88,1,0)),IF(AG87&lt;AG88,1,0)),IF(AB87&lt;AB88,1,0)),0)+IF(AO87=AO89,IF(AB87=AB89,IF(AG87=AG89,IF(AL87=AL89,0,IF(AL87&lt;AL89,1,0)),IF(AG87&lt;AG89,1,0)),IF(AB87&lt;AB89,1,0)),0)</f>
        <v>#VALUE!</v>
      </c>
      <c r="AT87" s="1" t="e">
        <f>IF(AO87=AO90,IF(AB87=AB90,IF(AG87=AG90,IF(AL87=AL90,0,IF(AL87&lt;AL90,1,0)),IF(AG87&lt;AG90,1,0)),IF(AB87&lt;AB90,1,0)),0)+IF(AO87=AO91,IF(AB87=AB91,IF(AG87=AG91,IF(AL87=AL91,0,IF(AL87&lt;AL91,1,0)),IF(AG87&lt;AG91,1,0)),IF(AB87&lt;AB91,1,0)),0)+IF(AO87=AO92,IF(AB87=AB92,IF(AG87=AG92,IF(AL87=AL92,0,IF(AL87&lt;AL92,1,0)),IF(AG87&lt;AG92,1,0)),IF(AB87&lt;AB92,1,0)),0)+IF(AO87=AO93,IF(AB87=AB93,IF(AG87=AG93,IF(AL87=AL93,0,IF(AL87&lt;AL93,1,0)),IF(AG87&lt;AG93,1,0)),IF(AB87&lt;AB93,1,0)),0)+IF(AO87=AO94,IF(AB87=AB94,IF(AG87=AG94,IF(AL87=AL94,0,IF(AL87&lt;AL94,1,0)),IF(AG87&lt;AG94,1,0)),IF(AB87&lt;AB94,1,0)),0)+IF(AO87=AO95,IF(AB87=AB95,IF(AG87=AG95,IF(AL87=AL95,0,IF(AL87&lt;AL95,1,0)),IF(AG87&lt;AG95,1,0)),IF(AB87&lt;AB95,1,0)),0)</f>
        <v>#VALUE!</v>
      </c>
      <c r="AU87" s="1" t="e">
        <f>IF(AND(AQ87=AQ76,M87&gt;M76),1,0)+IF(AND(AQ87=AQ77,M87&gt;M77),1,0)+IF(AND(AQ87=AQ78,M87&gt;M78),1,0)+IF(AND(AQ87=AQ79,M87&gt;M79),1,0)+IF(AND(AQ87=AQ80,M87&gt;M80),1,0)+IF(AND(AQ87=AQ81,M87&gt;M81),1,0)+IF(AND(AQ87=AQ82,M87&gt;M82),1,0)+IF(AND(AQ87=AQ83,M87&gt;M83),1,0)+IF(AND(AQ87=AQ84,M87&gt;M84),1,0)+IF(AND(AQ87=AQ85,M87&gt;M85),1,0)+IF(AND(AQ87=AQ86,M87&gt;M86),1,0)+IF(AND(AQ87=AQ87,M87&gt;M87),1,0)+IF(AND(AQ87=AQ88,M87&gt;M88),1,0)+IF(AND(AQ87=AQ89,M87&gt;M89),1,0)+IF(AND(AQ87=AQ90,M87&gt;M90),1,0)+IF(AND(AQ87=AQ91,M87&gt;M91),1,0)+IF(AND(AQ87=AQ92,M87&gt;M92),1,0)+IF(AND(AQ87=AQ93,M87&gt;M93),1,0)+IF(AND(AQ87=AQ94,M87&gt;M94),1,0)+IF(AND(AQ87=AQ95,M87&gt;M95),1,0)+AQ87</f>
        <v>#VALUE!</v>
      </c>
      <c r="AV87" s="1" t="e">
        <f>IF(AU76=12,AP76,0)+IF(AU77=12,AP77,0)+IF(AU78=12,AP78,0)+IF(AU79=12,AP79,0)+IF(AU80=12,AP80,0)+IF(AU81=12,AP81,0)+IF(AU82=12,AP82,0)+IF(AU83=12,AP83,0)+IF(AU84=12,AP84,0)+IF(AU85=12,AP85,0)+IF(AU86=12,AP86,0)+IF(AU87=12,AP87,0)+IF(AU88=12,AP88,0)+IF(AU89=12,AP89,0)+IF(AU90=12,AP90,0)+IF(AU91=12,AP91,0)+IF(AU92=12,AP92,0)+IF(AU93=12,AP93,0)+IF(AU94=12,AP94,0)+IF(AU95=12,AP95,0)</f>
        <v>#VALUE!</v>
      </c>
      <c r="AW87" s="1" t="e">
        <f>IF(AU76=12,AQ76,0)+IF(AU77=12,AQ77,0)+IF(AU78=12,AQ78,0)+IF(AU79=12,AQ79,0)+IF(AU80=12,AQ80,0)+IF(AU81=12,AQ81,0)+IF(AU82=12,AQ82,0)+IF(AU83=12,AQ83,0)+IF(AU84=12,AQ84,0)+IF(AU85=12,AQ85,0)+IF(AU86=12,AQ86,0)+IF(AU87=12,AQ87,0)+IF(AU88=12,AQ88,0)+IF(AU89=12,AQ89,0)+IF(AU90=12,AQ90,0)+IF(AU91=12,AQ91,0)+IF(AU92=12,AQ92,0)+IF(AU93=12,AQ93,0)+IF(AU94=12,AQ94,0)+IF(AU95=12,AQ95,0)</f>
        <v>#VALUE!</v>
      </c>
      <c r="AX87" s="1">
        <f>[2]DB!BL87</f>
        <v>0</v>
      </c>
      <c r="AY87" s="1">
        <f>IF(OR(O87=1,Q87=1,(T87+X87)/D1&gt;0.5),1,0)</f>
        <v>0</v>
      </c>
      <c r="AZ87" s="100" t="e">
        <f>IF(AU76=12,L76,IF(AU77=12,L77,IF(AU78=12,L78,IF(AU79=12,L79,IF(AU80=12,L80,IF(AU81=12,L81,IF(AU82=12,L82,BA87)))))))</f>
        <v>#VALUE!</v>
      </c>
      <c r="BA87" s="98" t="e">
        <f>IF(AU83=12,L83,IF(AU84=12,L84,IF(AU85=12,L85,IF(AU86=12,L86,IF(AU87=12,L87,IF(AU88=12,L88,IF(AU89=12,L89,BB87)))))))</f>
        <v>#VALUE!</v>
      </c>
      <c r="BB87" s="98" t="e">
        <f>IF(AU90=12,L90,IF(AU91=12,L91,IF(AU92=12,L92,IF(AU93=12,L93,IF(AU94=12,L94,IF(AU95=12,L95,""))))))</f>
        <v>#VALUE!</v>
      </c>
      <c r="BC87" s="98" t="e">
        <f>IF(AU76=12,M76,0)+IF(AU77=12,M77,0)+IF(AU78=12,M78,0)+IF(AU79=12,M79,0)+IF(AU80=12,M80,0)+IF(AU81=12,M81,0)+IF(AU82=12,M82,0)+IF(AU83=12,M83,0)+IF(AU84=12,M84,0)+IF(AU85=12,M85,0)+IF(AU86=12,M86,0)+IF(AU87=12,M87,0)+IF(AU88=12,M88,0)+IF(AU89=12,M89,0)+IF(AU90=12,M90,0)+IF(AU91=12,M91,0)+IF(AU92=12,M92,0)+IF(AU93=12,M93,0)+IF(AU94=12,M94,0)+IF(AU95=12,M95,0)</f>
        <v>#VALUE!</v>
      </c>
      <c r="BD87" s="98" t="e">
        <f>IF(AU76=12,O76,0)+IF(AU77=12,O77,0)+IF(AU78=12,O78,0)+IF(AU79=12,O79,0)+IF(AU80=12,O80,0)+IF(AU81=12,O81,0)+IF(AU82=12,O82,0)+IF(AU83=12,O83,0)+IF(AU84=12,O84,0)+IF(AU85=12,O85,0)+IF(AU86=12,O86,0)+IF(AU87=12,O87,0)+IF(AU88=12,O88,0)+IF(AU89=12,O89,0)+IF(AU90=12,O90,0)+IF(AU91=12,O91,0)+IF(AU92=12,O92,0)+IF(AU93=12,O93,0)+IF(AU94=12,O94,0)+IF(AU95=12,O95,0)</f>
        <v>#VALUE!</v>
      </c>
      <c r="BE87" s="98" t="e">
        <f>IF(AU76=12,Q76,0)+IF(AU77=12,Q77,0)+IF(AU78=12,Q78,0)+IF(AU79=12,Q79,0)+IF(AU80=12,Q80,0)+IF(AU81=12,Q81,0)+IF(AU82=12,Q82,0)+IF(AU83=12,Q83,0)+IF(AU84=12,Q84,0)+IF(AU85=12,Q85,0)+IF(AU86=12,Q86,0)+IF(AU87=12,Q87,0)+IF(AU88=12,Q88,0)+IF(AU89=12,Q89,0)+IF(AU90=12,Q90,0)+IF(AU91=12,Q91,0)+IF(AU92=12,Q92,0)+IF(AU93=12,Q93,0)+IF(AU94=12,Q94,0)+IF(AU95=12,Q95,0)</f>
        <v>#VALUE!</v>
      </c>
      <c r="BF87" s="98" t="e">
        <f>IF(AU76=12,T76,0)+IF(AU77=12,T77,0)+IF(AU78=12,T78,0)+IF(AU79=12,T79,0)+IF(AU80=12,T80,0)+IF(AU81=12,T81,0)+IF(AU82=12,T82,0)+IF(AU83=12,T83,0)+IF(AU84=12,T84,0)+IF(AU85=12,T85,0)+IF(AU86=12,T86,0)+IF(AU87=12,T87,0)+IF(AU88=12,T88,0)+IF(AU89=12,T89,0)+IF(AU90=12,T90,0)+IF(AU91=12,T91,0)+IF(AU92=12,T92,0)+IF(AU93=12,T93,0)+IF(AU94=12,T94,0)+IF(AU95=12,T95,0)</f>
        <v>#VALUE!</v>
      </c>
      <c r="BG87" s="98" t="e">
        <f>IF(AU76=12,X76,0)+IF(AU77=12,X77,0)+IF(AU78=12,X78,0)+IF(AU79=12,X79,0)+IF(AU80=12,X80,0)+IF(AU81=12,X81,0)+IF(AU82=12,X82,0)+IF(AU83=12,X83,0)+IF(AU84=12,X84,0)+IF(AU85=12,X85,0)+IF(AU86=12,X86,0)+IF(AU87=12,X87,0)+IF(AU88=12,X88,0)+IF(AU89=12,X89,0)+IF(AU90=12,X90,0)+IF(AU91=12,X91,0)+IF(AU92=12,X92,0)+IF(AU93=12,X93,0)+IF(AU94=12,X94,0)+IF(AU95=12,X95,0)</f>
        <v>#VALUE!</v>
      </c>
      <c r="BH87" s="98" t="e">
        <f>IF(AU76=12,AB76,0)+IF(AU77=12,AB77,0)+IF(AU78=12,AB78,0)+IF(AU79=12,AB79,0)+IF(AU80=12,AB80,0)+IF(AU81=12,AB81,0)+IF(AU82=12,AB82,0)+IF(AU83=12,AB83,0)+IF(AU84=12,AB84,0)+IF(AU85=12,AB85,0)+IF(AU86=12,AB86,0)+IF(AU87=12,AB87,0)+IF(AU88=12,AB88,0)+IF(AU89=12,AB89,0)+IF(AU90=12,AB90,0)+IF(AU91=12,AB91,0)+IF(AU92=12,AB92,0)+IF(AU93=12,AB93,0)+IF(AU94=12,AB94,0)+IF(AU95=12,AB95,0)</f>
        <v>#VALUE!</v>
      </c>
      <c r="BI87" s="98" t="e">
        <f>IF(AU76=12,AG76,0)+IF(AU77=12,AG77,0)+IF(AU78=12,AG78,0)+IF(AU79=12,AG79,0)+IF(AU80=12,AG80,0)+IF(AU81=12,AG81,0)+IF(AU82=12,AG82,0)+IF(AU83=12,AG83,0)+IF(AU84=12,AG84,0)+IF(AU85=12,AG85,0)+IF(AU86=12,AG86,0)+IF(AU87=12,AG87,0)+IF(AU88=12,AG88,0)+IF(AU89=12,AG89,0)+IF(AU90=12,AG90,0)+IF(AU91=12,AG91,0)+IF(AU92=12,AG92,0)+IF(AU93=12,AG93,0)+IF(AU94=12,AG94,0)+IF(AU95=12,AG95,0)</f>
        <v>#VALUE!</v>
      </c>
      <c r="BJ87" s="98" t="e">
        <f>IF(AU76=12,AL76,0)+IF(AU77=12,AL77,0)+IF(AU78=12,AL78,0)+IF(AU79=12,AL79,0)+IF(AU80=12,AL80,0)+IF(AU81=12,AL81,0)+IF(AU82=12,AL82,0)+IF(AU83=12,AL83,0)+IF(AU84=12,AL84,0)+IF(AU85=12,AL85,0)+IF(AU86=12,AL86,0)+IF(AU87=12,AL87,0)+IF(AU88=12,AL88,0)+IF(AU89=12,AL89,0)+IF(AU90=12,AL90,0)+IF(AU91=12,AL91,0)+IF(AU92=12,AL92,0)+IF(AU93=12,AL93,0)+IF(AU94=12,AL94,0)+IF(AU95=12,AL95,0)</f>
        <v>#VALUE!</v>
      </c>
      <c r="BK87" s="1" t="e">
        <f>IF(AU76=12,AO76,0)+IF(AU77=12,AO77,0)+IF(AU78=12,AO78,0)+IF(AU79=12,AO79,0)+IF(AU80=12,AO80,0)+IF(AU81=12,AO81,0)+IF(AU82=12,AO82,0)+IF(AU83=12,AO83,0)+IF(AU84=12,AO84,0)+IF(AU85=12,AO85,0)+IF(AU86=12,AO86,0)+IF(AU87=12,AO87,0)+IF(AU88=12,AO88,0)+IF(AU89=12,AO89,0)+IF(AU90=12,AO90,0)+IF(AU91=12,AO91,0)+IF(AU92=12,AO92,0)+IF(AU93=12,AO93,0)+IF(AU94=12,AO94,0)+IF(AU95=12,AO95,0)</f>
        <v>#VALUE!</v>
      </c>
      <c r="BL87" s="99" t="e">
        <f>IF(AU76=12,AY76,0)+IF(AU77=12,AY77,0)+IF(AU78=12,AY78,0)+IF(AU79=12,AY79,0)+IF(AU80=12,AY80,0)+IF(AU81=12,AY81,0)+IF(AU82=12,AY82,0)+IF(AU83=12,AY83,0)+IF(AU84=12,AY84,0)+IF(AU85=12,AY85,0)+IF(AU86=12,AY86,0)+IF(AU87=12,AY87,0)+IF(AU88=12,AY88,0)+IF(AU89=12,AY89,0)+IF(AU90=12,AY90,0)+IF(AU91=12,AY91,0)+IF(AU92=12,AY92,0)+IF(AU93=12,AY93,0)+IF(AU94=12,AY94,0)+IF(AU95=12,AY95,0)</f>
        <v>#VALUE!</v>
      </c>
      <c r="BM87" s="1" t="e">
        <f>IF(AND(AW87=BM75,BL87=0),AZ87,0)</f>
        <v>#VALUE!</v>
      </c>
      <c r="BN87" s="1">
        <f>COUNTIF(BM76:BM87,"&lt;&gt;0")</f>
        <v>12</v>
      </c>
      <c r="BO87" s="1" t="e">
        <f>IF(BN76=12,BM76,IF(BN77=12,BM77,IF(BN78=12,BM78,IF(BN79=12,BM79,IF(BN80=12,BM80,IF(BN81=12,BM81,IF(BN82=12,BM82,IF(BN83=12,BM83,BP87))))))))</f>
        <v>#VALUE!</v>
      </c>
      <c r="BP87" s="1" t="e">
        <f>IF(BN84=12,BM84,IF(BN85=12,BM85,IF(BN86=12,BM86,IF(BN87=12,BM87,IF(BN88=12,BM88,IF(BN89=12,BM89,IF(BN90=12,BM90,IF(BN91=12,BM91,BQ87))))))))</f>
        <v>#VALUE!</v>
      </c>
      <c r="BQ87" s="1" t="str">
        <f>IF(BN92=12,BM92,IF(BN93=12,BM93,IF(BN94=12,BM94,IF(BN95=12,BM95,""))))</f>
        <v/>
      </c>
      <c r="BR87" s="100" t="str">
        <f>[2]DB!CD87</f>
        <v/>
      </c>
      <c r="BS87" s="98" t="str">
        <f>[2]DB!CE87</f>
        <v/>
      </c>
      <c r="BT87" s="98" t="str">
        <f>[2]DB!CF87</f>
        <v/>
      </c>
      <c r="BU87" s="98" t="str">
        <f>[2]DB!CG87</f>
        <v/>
      </c>
      <c r="BV87" s="98" t="str">
        <f>[2]DB!CH87</f>
        <v/>
      </c>
      <c r="BW87" s="98" t="str">
        <f>[2]DB!CI87</f>
        <v/>
      </c>
      <c r="BX87" s="98" t="str">
        <f>[2]DB!CJ87</f>
        <v/>
      </c>
      <c r="BY87" s="98" t="str">
        <f>[2]DB!CK87</f>
        <v/>
      </c>
      <c r="BZ87" s="98" t="str">
        <f>[2]DB!CL87</f>
        <v/>
      </c>
      <c r="CA87" s="98" t="str">
        <f>[2]DB!CM87</f>
        <v/>
      </c>
      <c r="CB87" s="98" t="str">
        <f>[2]DB!CN87</f>
        <v/>
      </c>
      <c r="CC87" s="99" t="str">
        <f>[2]DB!CO87</f>
        <v/>
      </c>
      <c r="CD87" s="100" t="str">
        <f>IF(AND(CD75=B3,B3&lt;&gt;B4),BO87,BR87)</f>
        <v/>
      </c>
      <c r="CE87" s="98" t="str">
        <f>IF(AND(CE75=B3,B3&lt;&gt;B4),BO87,BS87)</f>
        <v/>
      </c>
      <c r="CF87" s="98" t="str">
        <f>IF(AND(CF75=B3,B3&lt;&gt;B4),BO87,BT87)</f>
        <v/>
      </c>
      <c r="CG87" s="98" t="str">
        <f>IF(AND(CG75=B3,B3&lt;&gt;B4),BO87,BU87)</f>
        <v/>
      </c>
      <c r="CH87" s="98" t="str">
        <f>IF(AND(CH75=B3,B3&lt;&gt;B4),BO87,BV87)</f>
        <v/>
      </c>
      <c r="CI87" s="98" t="str">
        <f>IF(AND(CI75=B3,B3&lt;&gt;B4),BO87,BW87)</f>
        <v/>
      </c>
      <c r="CJ87" s="98" t="str">
        <f>IF(AND(CJ75=B3,B3&lt;&gt;B4),BO87,BX87)</f>
        <v/>
      </c>
      <c r="CK87" s="98" t="str">
        <f>IF(AND(CK75=B3,B3&lt;&gt;B4),BO87,BY87)</f>
        <v/>
      </c>
      <c r="CL87" s="98" t="str">
        <f>IF(AND(CL75=B3,B3&lt;&gt;B4),BO87,BZ87)</f>
        <v/>
      </c>
      <c r="CM87" s="98" t="str">
        <f>IF(AND(CM75=B3,B3&lt;&gt;B4),BO87,CA87)</f>
        <v/>
      </c>
      <c r="CN87" s="98" t="str">
        <f>IF(AND(CN75=B3,B3&lt;&gt;B4),BO87,CB87)</f>
        <v/>
      </c>
      <c r="CO87" s="99" t="str">
        <f>IF(AND(CO75=B3,B3&lt;&gt;B4),BO87,CC87)</f>
        <v/>
      </c>
      <c r="CP87" s="1" t="str">
        <f>'[2]MT + ÅT'!L19</f>
        <v/>
      </c>
    </row>
    <row r="88" spans="12:96">
      <c r="L88" s="100" t="str">
        <f>[2]DB!AZ88</f>
        <v>Idskov</v>
      </c>
      <c r="M88" s="1">
        <f>IF(L88=A10,B10,0)+IF(L88=A11,B11,0)+IF(L88=A12,B12,0)+IF(L88=A13,B13,0)+IF(L88=A14,B14,0)+IF(L88=A15,B15,0)+IF(L88=A16,B16,0)+IF(L88=A17,B17,0)+IF(L88=A18,B18,0)+IF(L88=A19,B19,0)+IF(L88=A20,B20,0)+IF(L88=A21,B21,0)+IF(L88=A22,B22,0)+IF(L88=A23,B23,0)+IF(L88=A24,B24,0)+IF(L88=A25,B25,0)+IF(L88=A26,B26,0)+IF(L88=A27,B27,0)+IF(L88=A28,B28,0)+IF(L88=A29,B29,0)</f>
        <v>25</v>
      </c>
      <c r="N88" s="1">
        <f>[2]DB!BD88</f>
        <v>0</v>
      </c>
      <c r="O88" s="1">
        <f>IF(L88=A10,D10,0)+IF(L88=A11,D11,0)+IF(L88=A12,D12,0)+IF(L88=A13,D13,0)+IF(L88=A14,D14,0)+IF(L88=A15,D15,0)+IF(L88=A16,D16,0)+IF(L88=A17,D17,0)+IF(L88=A18,D18,0)+IF(L88=A19,D19,0)+IF(L88=A20,D20,0)+IF(L88=A21,D21,0)+IF(L88=A22,D22,0)+IF(L88=A23,D23,0)+IF(L88=A24,D24,0)+IF(L88=A25,D25,0)+IF(L88=A26,D26,0)+IF(L88=A27,D27,0)+IF(L88=A28,D28,0)+IF(L88=A29,D29,0)</f>
        <v>0</v>
      </c>
      <c r="P88" s="1">
        <f>[2]DB!BE88</f>
        <v>0</v>
      </c>
      <c r="Q88" s="1">
        <f>IF(L88=A10,F10,0)+IF(L88=A11,F11,0)+IF(L88=A12,F12,0)+IF(L88=A13,F13,0)+IF(L88=A14,F14,0)+IF(L88=A15,F15,0)+IF(L88=A16,F16,0)+IF(L88=A17,F17,0)+IF(L88=A18,F18,0)+IF(L88=A19,F19,0)+IF(L88=A20,F20,0)+IF(L88=A21,F21,0)+IF(L88=A22,F22,0)+IF(L88=A23,F23,0)+IF(L88=A24,F24,0)+IF(L88=A25,F25,0)+IF(L88=A26,F26,0)+IF(L88=A27,F27,0)+IF(L88=A28,F28,0)+IF(L88=A29,F29,0)</f>
        <v>0</v>
      </c>
      <c r="R88" s="1">
        <f>[2]DB!BF88</f>
        <v>0</v>
      </c>
      <c r="S88" s="1">
        <f>IF(L88=A10,H10,0)+IF(L88=A11,H11,0)+IF(L88=A12,H12,0)+IF(L88=A13,H13,0)+IF(L88=A14,H14,0)+IF(L88=A15,H15,0)+IF(L88=A16,H16,0)+IF(L88=A17,H17,0)+IF(L88=A18,H18,0)+IF(L88=A19,H19,0)+IF(L88=A20,H20,0)+IF(L88=A21,H21,0)+IF(L88=A22,H22,0)+IF(L88=A23,H23,0)+IF(L88=A24,H24,0)+IF(L88=A25,H25,0)+IF(L88=A26,H26,0)+IF(L88=A27,H27,0)+IF(L88=A28,H28,0)+IF(L88=A29,H29,0)</f>
        <v>0</v>
      </c>
      <c r="T88" s="1">
        <f>IF(B2&lt;&gt;B3,S88,S88+R88)</f>
        <v>0</v>
      </c>
      <c r="U88" s="1">
        <f>[2]DB!BG88</f>
        <v>0</v>
      </c>
      <c r="V88" s="1">
        <f>IF(L88=A10,K10,0)+IF(L88=A11,K11,0)+IF(L88=A12,K12,0)+IF(L88=A13,K13,0)+IF(L88=A14,K14,0)+IF(L88=A15,K15,0)+IF(L88=A16,K16,0)+IF(L88=A17,K17,0)+IF(L88=A18,K18,0)+IF(L88=A19,K19,0)+IF(L88=A20,K20,0)+IF(L88=A21,K21,0)+IF(L88=A22,K22,0)+IF(L88=A23,K23,0)+IF(L88=A24,K24,0)+IF(L88=A25,K25,0)+IF(L88=A26,K26,0)+IF(L88=A27,K27,0)+IF(L88=A28,K28,0)+IF(L88=A29,K29,0)+W88</f>
        <v>0</v>
      </c>
      <c r="W88" s="1">
        <v>0</v>
      </c>
      <c r="X88" s="1">
        <f>IF(B2&lt;&gt;B3,V88,V88+U88)</f>
        <v>0</v>
      </c>
      <c r="Y88" s="1">
        <f>[2]DB!BH88</f>
        <v>23</v>
      </c>
      <c r="Z88" s="1">
        <f>RANK(Y88,Y76:Y95,0)</f>
        <v>8</v>
      </c>
      <c r="AA88" s="1" t="e">
        <f>IF(L88='1. Division'!F6,'1. Division'!F23,0)+IF(L88='1. Division'!H6,'1. Division'!H23,0)+IF(L88='1. Division'!J6,'1. Division'!J23,0)+IF(L88='1. Division'!L6,'1. Division'!L23,0)+IF(L88='1. Division'!N6,'1. Division'!N23,0)+IF(L88='1. Division'!P6,'1. Division'!P23,0)+IF(L88='1. Division'!R6,'1. Division'!R23,0)+IF(L88='1. Division'!T6,'1. Division'!T23,0)+IF(L88='1. Division'!V6,'1. Division'!V23,0)+IF(L88='1. Division'!X6,'1. Division'!X23,0)+IF(L88='1. Division'!Z6,'1. Division'!Z23,0)+IF(L88='1. Division'!AB6,'1. Division'!AB23,0)+IF(L88='1. Division'!AD6,'1. Division'!AD23,0)+IF(L88='1. Division'!AF6,'1. Division'!AF23,0)+IF(L88='1. Division'!AH6,'1. Division'!AH23,0)+IF(L88='1. Division'!AJ6,'1. Division'!AJ23,0)+IF(L88='1. Division'!AL6,'1. Division'!AL23,0)+IF(L88='1. Division'!AN6,'1. Division'!AN23,0)+IF(L88='1. Division'!AP6,'1. Division'!AP23,0)+IF(L88='1. Division'!AR6,'1. Division'!AR23,0)</f>
        <v>#VALUE!</v>
      </c>
      <c r="AB88" s="1" t="e">
        <f>IF(OR(O88=1,Q88=1),0,IF(B2&lt;&gt;B3,AA88,Y88+AA88))</f>
        <v>#VALUE!</v>
      </c>
      <c r="AC88" s="1" t="e">
        <f>RANK(AB88,AB76:AB95,0)</f>
        <v>#VALUE!</v>
      </c>
      <c r="AD88" s="1">
        <f>[2]DB!BI88</f>
        <v>8</v>
      </c>
      <c r="AE88" s="1">
        <f>RANK(AD88,AD76:AD95,0)</f>
        <v>11</v>
      </c>
      <c r="AF88" s="1" t="e">
        <f>IF(L88='1. Division'!F6,'1. Division'!F29,0)+IF(L88='1. Division'!H6,'1. Division'!H29,0)+IF(L88='1. Division'!J6,'1. Division'!J29,0)+IF(L88='1. Division'!L6,'1. Division'!L29,0)+IF(L88='1. Division'!N6,'1. Division'!N29,0)+IF(L88='1. Division'!P6,'1. Division'!P29,0)+IF(L88='1. Division'!R6,'1. Division'!R29,0)+IF(L88='1. Division'!T6,'1. Division'!T29,0)+IF(L88='1. Division'!V6,'1. Division'!V29,0)+IF(L88='1. Division'!X6,'1. Division'!X29,0)+IF(L88='1. Division'!Z6,'1. Division'!Z29,0)+IF(L88='1. Division'!AB6,'1. Division'!AB29,0)+IF(L88='1. Division'!AD6,'1. Division'!AD29,0)+IF(L88='1. Division'!AF6,'1. Division'!AF29,0)+IF(L88='1. Division'!AH6,'1. Division'!AH29,0)+IF(L88='1. Division'!AJ6,'1. Division'!AJ29,0)+IF(L88='1. Division'!AL6,'1. Division'!AL29,0)+IF(L88='1. Division'!AN6,'1. Division'!AN29,0)+IF(L88='1. Division'!AP6,'1. Division'!AP29,0)+IF(L88='1. Division'!AR6,'1. Division'!AR29,0)</f>
        <v>#VALUE!</v>
      </c>
      <c r="AG88" s="1" t="e">
        <f>IF(OR(O88=1,Q88=1),0,IF(B2&lt;&gt;B3,AF88,AD88+AF88))</f>
        <v>#VALUE!</v>
      </c>
      <c r="AH88" s="1" t="e">
        <f>RANK(AG88,AG76:AG95,0)</f>
        <v>#VALUE!</v>
      </c>
      <c r="AI88" s="1">
        <f>[2]DB!BJ88</f>
        <v>29</v>
      </c>
      <c r="AJ88" s="1">
        <f>RANK(AI88,AI76:AI95,0)</f>
        <v>5</v>
      </c>
      <c r="AK88" s="1" t="e">
        <f>IF(L88='1. Division'!F6,'1. Division'!F35,0)+IF(L88='1. Division'!H6,'1. Division'!H35,0)+IF(L88='1. Division'!J6,'1. Division'!J35,0)+IF(L88='1. Division'!L6,'1. Division'!L35,0)+IF(L88='1. Division'!N6,'1. Division'!N35,0)+IF(L88='1. Division'!P6,'1. Division'!P35,0)+IF(L88='1. Division'!R6,'1. Division'!R35,0)+IF(L88='1. Division'!T6,'1. Division'!T35,0)+IF(L88='1. Division'!V6,'1. Division'!V35,0)+IF(L88='1. Division'!X6,'1. Division'!X35,0)+IF(L88='1. Division'!Z6,'1. Division'!Z35,0)+IF(L88='1. Division'!AB6,'1. Division'!AB35,0)+IF(L88='1. Division'!AD6,'1. Division'!AD35,0)+IF(L88='1. Division'!AF6,'1. Division'!AF35,0)+IF(L88='1. Division'!AH6,'1. Division'!AH35,0)+IF(L88='1. Division'!AJ6,'1. Division'!AJ35,0)+IF(L88='1. Division'!AL6,'1. Division'!AL35,0)+IF(L88='1. Division'!AN6,'1. Division'!AN35,0)+IF(L88='1. Division'!AP6,'1. Division'!AP35,0)+IF(L88='1. Division'!AR6,'1. Division'!AR35,0)</f>
        <v>#VALUE!</v>
      </c>
      <c r="AL88" s="1" t="e">
        <f>IF(OR(O88=1,Q88=1),0,IF(B2&lt;&gt;B3,AK88,AI88+AK88))</f>
        <v>#VALUE!</v>
      </c>
      <c r="AM88" s="1" t="e">
        <f>RANK(AL88,AL76:AL95,0)</f>
        <v>#VALUE!</v>
      </c>
      <c r="AN88" s="1">
        <f t="shared" si="37"/>
        <v>24</v>
      </c>
      <c r="AO88" s="1" t="e">
        <f t="shared" si="38"/>
        <v>#VALUE!</v>
      </c>
      <c r="AP88" s="1">
        <f>[2]DB!AW88</f>
        <v>13</v>
      </c>
      <c r="AQ88" s="1" t="e">
        <f>RANK(AO88,AO76:AO95,1)+AR88</f>
        <v>#VALUE!</v>
      </c>
      <c r="AR88" s="1" t="e">
        <f>IF(AO88=AO76,IF(AB88=AB76,IF(AG88=AG76,IF(AL88=AL76,0,IF(AL88&lt;AL76,1,0)),IF(AG88&lt;AG76,1,0)),IF(AB88&lt;AB76,1,0)),0)+IF(AO88=AO77,IF(AB88=AB77,IF(AG88=AG77,IF(AL88=AL77,0,IF(AL88&lt;AL77,1,0)),IF(AG88&lt;AG77,1,0)),IF(AB88&lt;AB77,1,0)),0)+IF(AO88=AO78,IF(AB88=AB78,IF(AG88=AG78,IF(AL88=AL78,0,IF(AL88&lt;AL78,1,0)),IF(AG88&lt;AG78,1,0)),IF(AB88&lt;AB78,1,0)),0)+IF(AO88=AO79,IF(AB88=AB79,IF(AG88=AG79,IF(AL88=AL79,0,IF(AL88&lt;AL79,1,0)),IF(AG88&lt;AG79,1,0)),IF(AB88&lt;AB79,1,0)),0)+IF(AO88=AO80,IF(AB88=AB80,IF(AG88=AG80,IF(AL88=AL80,0,IF(AL88&lt;AL80,1,0)),IF(AG88&lt;AG80,1,0)),IF(AB88&lt;AB80,1,0)),0)+IF(AO88=AO81,IF(AB88=AB81,IF(AG88=AG81,IF(AL88=AL81,0,IF(AL88&lt;AL81,1,0)),IF(AG88&lt;AG81,1,0)),IF(AB88&lt;AB81,1,0)),0)+IF(AO88=AO82,IF(AB88=AB82,IF(AG88=AG82,IF(AL88=AL82,0,IF(AL88&lt;AL82,1,0)),IF(AG88&lt;AG82,1,0)),IF(AB88&lt;AB82,1,0)),0)+AS88+AT88</f>
        <v>#VALUE!</v>
      </c>
      <c r="AS88" s="1" t="e">
        <f>IF(AO88=AO83,IF(AB88=AB83,IF(AG88=AG83,IF(AL88=AL83,0,IF(AL88&lt;AL83,1,0)),IF(AG88&lt;AG83,1,0)),IF(AB88&lt;AB83,1,0)),0)+IF(AO88=AO84,IF(AB88=AB84,IF(AG88=AG84,IF(AL88=AL84,0,IF(AL88&lt;AL84,1,0)),IF(AG88&lt;AG84,1,0)),IF(AB88&lt;AB84,1,0)),0)+IF(AO88=AO85,IF(AB88=AB85,IF(AG88=AG85,IF(AL88=AL85,0,IF(AL88&lt;AL85,1,0)),IF(AG88&lt;AG85,1,0)),IF(AB88&lt;AB85,1,0)),0)+IF(AO88=AO86,IF(AB88=AB86,IF(AG88=AG86,IF(AL88=AL86,0,IF(AL88&lt;AL86,1,0)),IF(AG88&lt;AG86,1,0)),IF(AB88&lt;AB86,1,0)),0)+IF(AO88=AO87,IF(AB88=AB87,IF(AG88=AG87,IF(AL88=AL87,0,IF(AL88&lt;AL87,1,0)),IF(AG88&lt;AG87,1,0)),IF(AB88&lt;AB87,1,0)),0)+IF(AO88=AO88,IF(AB88=AB88,IF(AG88=AG88,IF(AL88=AL88,0,IF(AL88&lt;AL88,1,0)),IF(AG88&lt;AG88,1,0)),IF(AB88&lt;AB88,1,0)),0)+IF(AO88=AO89,IF(AB88=AB89,IF(AG88=AG89,IF(AL88=AL89,0,IF(AL88&lt;AL89,1,0)),IF(AG88&lt;AG89,1,0)),IF(AB88&lt;AB89,1,0)),0)</f>
        <v>#VALUE!</v>
      </c>
      <c r="AT88" s="1" t="e">
        <f>IF(AO88=AO90,IF(AB88=AB90,IF(AG88=AG90,IF(AL88=AL90,0,IF(AL88&lt;AL90,1,0)),IF(AG88&lt;AG90,1,0)),IF(AB88&lt;AB90,1,0)),0)+IF(AO88=AO91,IF(AB88=AB91,IF(AG88=AG91,IF(AL88=AL91,0,IF(AL88&lt;AL91,1,0)),IF(AG88&lt;AG91,1,0)),IF(AB88&lt;AB91,1,0)),0)+IF(AO88=AO92,IF(AB88=AB92,IF(AG88=AG92,IF(AL88=AL92,0,IF(AL88&lt;AL92,1,0)),IF(AG88&lt;AG92,1,0)),IF(AB88&lt;AB92,1,0)),0)+IF(AO88=AO93,IF(AB88=AB93,IF(AG88=AG93,IF(AL88=AL93,0,IF(AL88&lt;AL93,1,0)),IF(AG88&lt;AG93,1,0)),IF(AB88&lt;AB93,1,0)),0)+IF(AO88=AO94,IF(AB88=AB94,IF(AG88=AG94,IF(AL88=AL94,0,IF(AL88&lt;AL94,1,0)),IF(AG88&lt;AG94,1,0)),IF(AB88&lt;AB94,1,0)),0)+IF(AO88=AO95,IF(AB88=AB95,IF(AG88=AG95,IF(AL88=AL95,0,IF(AL88&lt;AL95,1,0)),IF(AG88&lt;AG95,1,0)),IF(AB88&lt;AB95,1,0)),0)</f>
        <v>#VALUE!</v>
      </c>
      <c r="AU88" s="1" t="e">
        <f>IF(AND(AQ88=AQ76,M88&gt;M76),1,0)+IF(AND(AQ88=AQ77,M88&gt;M77),1,0)+IF(AND(AQ88=AQ78,M88&gt;M78),1,0)+IF(AND(AQ88=AQ79,M88&gt;M79),1,0)+IF(AND(AQ88=AQ80,M88&gt;M80),1,0)+IF(AND(AQ88=AQ81,M88&gt;M81),1,0)+IF(AND(AQ88=AQ82,M88&gt;M82),1,0)+IF(AND(AQ88=AQ83,M88&gt;M83),1,0)+IF(AND(AQ88=AQ84,M88&gt;M84),1,0)+IF(AND(AQ88=AQ85,M88&gt;M85),1,0)+IF(AND(AQ88=AQ86,M88&gt;M86),1,0)+IF(AND(AQ88=AQ87,M88&gt;M87),1,0)+IF(AND(AQ88=AQ88,M88&gt;M88),1,0)+IF(AND(AQ88=AQ89,M88&gt;M89),1,0)+IF(AND(AQ88=AQ90,M88&gt;M90),1,0)+IF(AND(AQ88=AQ91,M88&gt;M91),1,0)+IF(AND(AQ88=AQ92,M88&gt;M92),1,0)+IF(AND(AQ88=AQ93,M88&gt;M93),1,0)+IF(AND(AQ88=AQ94,M88&gt;M94),1,0)+IF(AND(AQ88=AQ95,M88&gt;M95),1,0)+AQ88</f>
        <v>#VALUE!</v>
      </c>
      <c r="AV88" s="1" t="e">
        <f>IF(AU76=13,AP76,0)+IF(AU77=13,AP77,0)+IF(AU78=13,AP78,0)+IF(AU79=13,AP79,0)+IF(AU80=13,AP80,0)+IF(AU81=13,AP81,0)+IF(AU82=13,AP82,0)+IF(AU83=13,AP83,0)+IF(AU84=13,AP84,0)+IF(AU85=13,AP85,0)+IF(AU86=13,AP86,0)+IF(AU87=13,AP87,0)+IF(AU88=13,AP88,0)+IF(AU89=13,AP89,0)+IF(AU90=13,AP90,0)+IF(AU91=13,AP91,0)+IF(AU92=13,AP92,0)+IF(AU93=13,AP93,0)+IF(AU94=13,AP94,0)+IF(AU95=13,AP95,0)</f>
        <v>#VALUE!</v>
      </c>
      <c r="AW88" s="1" t="e">
        <f>IF(AU76=13,AQ76,0)+IF(AU77=13,AQ77,0)+IF(AU78=13,AQ78,0)+IF(AU79=13,AQ79,0)+IF(AU80=13,AQ80,0)+IF(AU81=13,AQ81,0)+IF(AU82=13,AQ82,0)+IF(AU83=13,AQ83,0)+IF(AU84=13,AQ84,0)+IF(AU85=13,AQ85,0)+IF(AU86=13,AQ86,0)+IF(AU87=13,AQ87,0)+IF(AU88=13,AQ88,0)+IF(AU89=13,AQ89,0)+IF(AU90=13,AQ90,0)+IF(AU91=13,AQ91,0)+IF(AU92=13,AQ92,0)+IF(AU93=13,AQ93,0)+IF(AU94=13,AQ94,0)+IF(AU95=13,AQ95,0)</f>
        <v>#VALUE!</v>
      </c>
      <c r="AX88" s="1">
        <f>[2]DB!BL88</f>
        <v>0</v>
      </c>
      <c r="AY88" s="1">
        <f>IF(OR(O88=1,Q88=1,(T88+X88)/D1&gt;0.5),1,0)</f>
        <v>0</v>
      </c>
      <c r="AZ88" s="100" t="e">
        <f>IF(AU76=13,L76,IF(AU77=13,L77,IF(AU78=13,L78,IF(AU79=13,L79,IF(AU80=13,L80,IF(AU81=13,L81,IF(AU82=13,L82,BA88)))))))</f>
        <v>#VALUE!</v>
      </c>
      <c r="BA88" s="98" t="e">
        <f>IF(AU83=13,L83,IF(AU84=13,L84,IF(AU85=13,L85,IF(AU86=13,L86,IF(AU87=13,L87,IF(AU88=13,L88,IF(AU89=13,L89,BB88)))))))</f>
        <v>#VALUE!</v>
      </c>
      <c r="BB88" s="98" t="e">
        <f>IF(AU90=13,L90,IF(AU91=13,L91,IF(AU92=13,L92,IF(AU93=13,L93,IF(AU94=13,L94,IF(AU95=13,L95,""))))))</f>
        <v>#VALUE!</v>
      </c>
      <c r="BC88" s="98" t="e">
        <f>IF(AU76=13,M76,0)+IF(AU77=13,M77,0)+IF(AU78=13,M78,0)+IF(AU79=13,M79,0)+IF(AU80=13,M80,0)+IF(AU81=13,M81,0)+IF(AU82=13,M82,0)+IF(AU83=13,M83,0)+IF(AU84=13,M84,0)+IF(AU85=13,M85,0)+IF(AU86=13,M86,0)+IF(AU87=13,M87,0)+IF(AU88=13,M88,0)+IF(AU89=13,M89,0)+IF(AU90=13,M90,0)+IF(AU91=13,M91,0)+IF(AU92=13,M92,0)+IF(AU93=13,M93,0)+IF(AU94=13,M94,0)+IF(AU95=13,M95,0)</f>
        <v>#VALUE!</v>
      </c>
      <c r="BD88" s="98" t="e">
        <f>IF(AU76=13,O76,0)+IF(AU77=13,O77,0)+IF(AU78=13,O78,0)+IF(AU79=13,O79,0)+IF(AU80=13,O80,0)+IF(AU81=13,O81,0)+IF(AU82=13,O82,0)+IF(AU83=13,O83,0)+IF(AU84=13,O84,0)+IF(AU85=13,O85,0)+IF(AU86=13,O86,0)+IF(AU87=13,O87,0)+IF(AU88=13,O88,0)+IF(AU89=13,O89,0)+IF(AU90=13,O90,0)+IF(AU91=13,O91,0)+IF(AU92=13,O92,0)+IF(AU93=13,O93,0)+IF(AU94=13,O94,0)+IF(AU95=13,O95,0)</f>
        <v>#VALUE!</v>
      </c>
      <c r="BE88" s="98" t="e">
        <f>IF(AU76=13,Q76,0)+IF(AU77=13,Q77,0)+IF(AU78=13,Q78,0)+IF(AU79=13,Q79,0)+IF(AU80=13,Q80,0)+IF(AU81=13,Q81,0)+IF(AU82=13,Q82,0)+IF(AU83=13,Q83,0)+IF(AU84=13,Q84,0)+IF(AU85=13,Q85,0)+IF(AU86=13,Q86,0)+IF(AU87=13,Q87,0)+IF(AU88=13,Q88,0)+IF(AU89=13,Q89,0)+IF(AU90=13,Q90,0)+IF(AU91=13,Q91,0)+IF(AU92=13,Q92,0)+IF(AU93=13,Q93,0)+IF(AU94=13,Q94,0)+IF(AU95=13,Q95,0)</f>
        <v>#VALUE!</v>
      </c>
      <c r="BF88" s="98" t="e">
        <f>IF(AU76=13,T76,0)+IF(AU77=13,T77,0)+IF(AU78=13,T78,0)+IF(AU79=13,T79,0)+IF(AU80=13,T80,0)+IF(AU81=13,T81,0)+IF(AU82=13,T82,0)+IF(AU83=13,T83,0)+IF(AU84=13,T84,0)+IF(AU85=13,T85,0)+IF(AU86=13,T86,0)+IF(AU87=13,T87,0)+IF(AU88=13,T88,0)+IF(AU89=13,T89,0)+IF(AU90=13,T90,0)+IF(AU91=13,T91,0)+IF(AU92=13,T92,0)+IF(AU93=13,T93,0)+IF(AU94=13,T94,0)+IF(AU95=13,T95,0)</f>
        <v>#VALUE!</v>
      </c>
      <c r="BG88" s="98" t="e">
        <f>IF(AU76=13,X76,0)+IF(AU77=13,X77,0)+IF(AU78=13,X78,0)+IF(AU79=13,X79,0)+IF(AU80=13,X80,0)+IF(AU81=13,X81,0)+IF(AU82=13,X82,0)+IF(AU83=13,X83,0)+IF(AU84=13,X84,0)+IF(AU85=13,X85,0)+IF(AU86=13,X86,0)+IF(AU87=13,X87,0)+IF(AU88=13,X88,0)+IF(AU89=13,X89,0)+IF(AU90=13,X90,0)+IF(AU91=13,X91,0)+IF(AU92=13,X92,0)+IF(AU93=13,X93,0)+IF(AU94=13,X94,0)+IF(AU95=13,X95,0)</f>
        <v>#VALUE!</v>
      </c>
      <c r="BH88" s="98" t="e">
        <f>IF(AU76=13,AB76,0)+IF(AU77=13,AB77,0)+IF(AU78=13,AB78,0)+IF(AU79=13,AB79,0)+IF(AU80=13,AB80,0)+IF(AU81=13,AB81,0)+IF(AU82=13,AB82,0)+IF(AU83=13,AB83,0)+IF(AU84=13,AB84,0)+IF(AU85=13,AB85,0)+IF(AU86=13,AB86,0)+IF(AU87=13,AB87,0)+IF(AU88=13,AB88,0)+IF(AU89=13,AB89,0)+IF(AU90=13,AB90,0)+IF(AU91=13,AB91,0)+IF(AU92=13,AB92,0)+IF(AU93=13,AB93,0)+IF(AU94=13,AB94,0)+IF(AU95=13,AB95,0)</f>
        <v>#VALUE!</v>
      </c>
      <c r="BI88" s="98" t="e">
        <f>IF(AU76=13,AG76,0)+IF(AU77=13,AG77,0)+IF(AU78=13,AG78,0)+IF(AU79=13,AG79,0)+IF(AU80=13,AG80,0)+IF(AU81=13,AG81,0)+IF(AU82=13,AG82,0)+IF(AU83=13,AG83,0)+IF(AU84=13,AG84,0)+IF(AU85=13,AG85,0)+IF(AU86=13,AG86,0)+IF(AU87=13,AG87,0)+IF(AU88=13,AG88,0)+IF(AU89=13,AG89,0)+IF(AU90=13,AG90,0)+IF(AU91=13,AG91,0)+IF(AU92=13,AG92,0)+IF(AU93=13,AG93,0)+IF(AU94=13,AG94,0)+IF(AU95=13,AG95,0)</f>
        <v>#VALUE!</v>
      </c>
      <c r="BJ88" s="98" t="e">
        <f>IF(AU76=13,AL76,0)+IF(AU77=13,AL77,0)+IF(AU78=13,AL78,0)+IF(AU79=13,AL79,0)+IF(AU80=13,AL80,0)+IF(AU81=13,AL81,0)+IF(AU82=13,AL82,0)+IF(AU83=13,AL83,0)+IF(AU84=13,AL84,0)+IF(AU85=13,AL85,0)+IF(AU86=13,AL86,0)+IF(AU87=13,AL87,0)+IF(AU88=13,AL88,0)+IF(AU89=13,AL89,0)+IF(AU90=13,AL90,0)+IF(AU91=13,AL91,0)+IF(AU92=13,AL92,0)+IF(AU93=13,AL93,0)+IF(AU94=13,AL94,0)+IF(AU95=13,AL95,0)</f>
        <v>#VALUE!</v>
      </c>
      <c r="BK88" s="1" t="e">
        <f>IF(AU76=13,AO76,0)+IF(AU77=13,AO77,0)+IF(AU78=13,AO78,0)+IF(AU79=13,AO79,0)+IF(AU80=13,AO80,0)+IF(AU81=13,AO81,0)+IF(AU82=13,AO82,0)+IF(AU83=13,AO83,0)+IF(AU84=13,AO84,0)+IF(AU85=13,AO85,0)+IF(AU86=13,AO86,0)+IF(AU87=13,AO87,0)+IF(AU88=13,AO88,0)+IF(AU89=13,AO89,0)+IF(AU90=13,AO90,0)+IF(AU91=13,AO91,0)+IF(AU92=13,AO92,0)+IF(AU93=13,AO93,0)+IF(AU94=13,AO94,0)+IF(AU95=13,AO95,0)</f>
        <v>#VALUE!</v>
      </c>
      <c r="BL88" s="99" t="e">
        <f>IF(AU76=13,AY76,0)+IF(AU77=13,AY77,0)+IF(AU78=13,AY78,0)+IF(AU79=13,AY79,0)+IF(AU80=13,AY80,0)+IF(AU81=13,AY81,0)+IF(AU82=13,AY82,0)+IF(AU83=13,AY83,0)+IF(AU84=13,AY84,0)+IF(AU85=13,AY85,0)+IF(AU86=13,AY86,0)+IF(AU87=13,AY87,0)+IF(AU88=13,AY88,0)+IF(AU89=13,AY89,0)+IF(AU90=13,AY90,0)+IF(AU91=13,AY91,0)+IF(AU92=13,AY92,0)+IF(AU93=13,AY93,0)+IF(AU94=13,AY94,0)+IF(AU95=13,AY95,0)</f>
        <v>#VALUE!</v>
      </c>
      <c r="BM88" s="1" t="e">
        <f>IF(AND(AW88=BM75,BL88=0),AZ88,0)</f>
        <v>#VALUE!</v>
      </c>
      <c r="BN88" s="1">
        <f>COUNTIF(BM76:BM88,"&lt;&gt;0")</f>
        <v>13</v>
      </c>
      <c r="BO88" s="1" t="e">
        <f>IF(BN76=13,BM76,IF(BN77=13,BM77,IF(BN78=13,BM78,IF(BN79=13,BM79,IF(BN80=13,BM80,IF(BN81=13,BM81,IF(BN82=13,BM82,IF(BN83=13,BM83,BP88))))))))</f>
        <v>#VALUE!</v>
      </c>
      <c r="BP88" s="1" t="e">
        <f>IF(BN84=13,BM84,IF(BN85=13,BM85,IF(BN86=13,BM86,IF(BN87=13,BM87,IF(BN88=13,BM88,IF(BN89=13,BM89,IF(BN90=13,BM90,IF(BN91=13,BM91,BQ88))))))))</f>
        <v>#VALUE!</v>
      </c>
      <c r="BQ88" s="1" t="str">
        <f>IF(BN92=13,BM92,IF(BN93=13,BM93,IF(BN94=13,BM94,IF(BN95=13,BM95,""))))</f>
        <v/>
      </c>
      <c r="BR88" s="100" t="str">
        <f>[2]DB!CD88</f>
        <v/>
      </c>
      <c r="BS88" s="98" t="str">
        <f>[2]DB!CE88</f>
        <v/>
      </c>
      <c r="BT88" s="98" t="str">
        <f>[2]DB!CF88</f>
        <v/>
      </c>
      <c r="BU88" s="98" t="str">
        <f>[2]DB!CG88</f>
        <v/>
      </c>
      <c r="BV88" s="98" t="str">
        <f>[2]DB!CH88</f>
        <v/>
      </c>
      <c r="BW88" s="98" t="str">
        <f>[2]DB!CI88</f>
        <v/>
      </c>
      <c r="BX88" s="98" t="str">
        <f>[2]DB!CJ88</f>
        <v/>
      </c>
      <c r="BY88" s="98" t="str">
        <f>[2]DB!CK88</f>
        <v/>
      </c>
      <c r="BZ88" s="98" t="str">
        <f>[2]DB!CL88</f>
        <v/>
      </c>
      <c r="CA88" s="98" t="str">
        <f>[2]DB!CM88</f>
        <v/>
      </c>
      <c r="CB88" s="98" t="str">
        <f>[2]DB!CN88</f>
        <v/>
      </c>
      <c r="CC88" s="99" t="str">
        <f>[2]DB!CO88</f>
        <v/>
      </c>
      <c r="CD88" s="100" t="str">
        <f>IF(AND(CD75=B3,B3&lt;&gt;B4),BO88,BR88)</f>
        <v/>
      </c>
      <c r="CE88" s="98" t="str">
        <f>IF(AND(CE75=B3,B3&lt;&gt;B4),BO88,BS88)</f>
        <v/>
      </c>
      <c r="CF88" s="98" t="str">
        <f>IF(AND(CF75=B3,B3&lt;&gt;B4),BO88,BT88)</f>
        <v/>
      </c>
      <c r="CG88" s="98" t="str">
        <f>IF(AND(CG75=B3,B3&lt;&gt;B4),BO88,BU88)</f>
        <v/>
      </c>
      <c r="CH88" s="98" t="str">
        <f>IF(AND(CH75=B3,B3&lt;&gt;B4),BO88,BV88)</f>
        <v/>
      </c>
      <c r="CI88" s="98" t="str">
        <f>IF(AND(CI75=B3,B3&lt;&gt;B4),BO88,BW88)</f>
        <v/>
      </c>
      <c r="CJ88" s="98" t="str">
        <f>IF(AND(CJ75=B3,B3&lt;&gt;B4),BO88,BX88)</f>
        <v/>
      </c>
      <c r="CK88" s="98" t="str">
        <f>IF(AND(CK75=B3,B3&lt;&gt;B4),BO88,BY88)</f>
        <v/>
      </c>
      <c r="CL88" s="98" t="str">
        <f>IF(AND(CL75=B3,B3&lt;&gt;B4),BO88,BZ88)</f>
        <v/>
      </c>
      <c r="CM88" s="98" t="str">
        <f>IF(AND(CM75=B3,B3&lt;&gt;B4),BO88,CA88)</f>
        <v/>
      </c>
      <c r="CN88" s="98" t="str">
        <f>IF(AND(CN75=B3,B3&lt;&gt;B4),BO88,CB88)</f>
        <v/>
      </c>
      <c r="CO88" s="99" t="str">
        <f>IF(AND(CO75=B3,B3&lt;&gt;B4),BO88,CC88)</f>
        <v/>
      </c>
      <c r="CP88" s="1" t="str">
        <f>'[2]MT + ÅT'!L20</f>
        <v/>
      </c>
    </row>
    <row r="89" spans="12:96">
      <c r="L89" s="100" t="str">
        <f>[2]DB!AZ89</f>
        <v>Arsenal</v>
      </c>
      <c r="M89" s="1">
        <f>IF(L89=A10,B10,0)+IF(L89=A11,B11,0)+IF(L89=A12,B12,0)+IF(L89=A13,B13,0)+IF(L89=A14,B14,0)+IF(L89=A15,B15,0)+IF(L89=A16,B16,0)+IF(L89=A17,B17,0)+IF(L89=A18,B18,0)+IF(L89=A19,B19,0)+IF(L89=A20,B20,0)+IF(L89=A21,B21,0)+IF(L89=A22,B22,0)+IF(L89=A23,B23,0)+IF(L89=A24,B24,0)+IF(L89=A25,B25,0)+IF(L89=A26,B26,0)+IF(L89=A27,B27,0)+IF(L89=A28,B28,0)+IF(L89=A29,B29,0)</f>
        <v>4</v>
      </c>
      <c r="N89" s="1">
        <f>[2]DB!BD89</f>
        <v>0</v>
      </c>
      <c r="O89" s="1">
        <f>IF(L89=A10,D10,0)+IF(L89=A11,D11,0)+IF(L89=A12,D12,0)+IF(L89=A13,D13,0)+IF(L89=A14,D14,0)+IF(L89=A15,D15,0)+IF(L89=A16,D16,0)+IF(L89=A17,D17,0)+IF(L89=A18,D18,0)+IF(L89=A19,D19,0)+IF(L89=A20,D20,0)+IF(L89=A21,D21,0)+IF(L89=A22,D22,0)+IF(L89=A23,D23,0)+IF(L89=A24,D24,0)+IF(L89=A25,D25,0)+IF(L89=A26,D26,0)+IF(L89=A27,D27,0)+IF(L89=A28,D28,0)+IF(L89=A29,D29,0)</f>
        <v>0</v>
      </c>
      <c r="P89" s="1">
        <f>[2]DB!BE89</f>
        <v>0</v>
      </c>
      <c r="Q89" s="1">
        <f>IF(L89=A10,F10,0)+IF(L89=A11,F11,0)+IF(L89=A12,F12,0)+IF(L89=A13,F13,0)+IF(L89=A14,F14,0)+IF(L89=A15,F15,0)+IF(L89=A16,F16,0)+IF(L89=A17,F17,0)+IF(L89=A18,F18,0)+IF(L89=A19,F19,0)+IF(L89=A20,F20,0)+IF(L89=A21,F21,0)+IF(L89=A22,F22,0)+IF(L89=A23,F23,0)+IF(L89=A24,F24,0)+IF(L89=A25,F25,0)+IF(L89=A26,F26,0)+IF(L89=A27,F27,0)+IF(L89=A28,F28,0)+IF(L89=A29,F29,0)</f>
        <v>0</v>
      </c>
      <c r="R89" s="1">
        <f>[2]DB!BF89</f>
        <v>0</v>
      </c>
      <c r="S89" s="1">
        <f>IF(L89=A10,H10,0)+IF(L89=A11,H11,0)+IF(L89=A12,H12,0)+IF(L89=A13,H13,0)+IF(L89=A14,H14,0)+IF(L89=A15,H15,0)+IF(L89=A16,H16,0)+IF(L89=A17,H17,0)+IF(L89=A18,H18,0)+IF(L89=A19,H19,0)+IF(L89=A20,H20,0)+IF(L89=A21,H21,0)+IF(L89=A22,H22,0)+IF(L89=A23,H23,0)+IF(L89=A24,H24,0)+IF(L89=A25,H25,0)+IF(L89=A26,H26,0)+IF(L89=A27,H27,0)+IF(L89=A28,H28,0)+IF(L89=A29,H29,0)</f>
        <v>0</v>
      </c>
      <c r="T89" s="1">
        <f>IF(B2&lt;&gt;B3,S89,S89+R89)</f>
        <v>0</v>
      </c>
      <c r="U89" s="1">
        <f>[2]DB!BG89</f>
        <v>0</v>
      </c>
      <c r="V89" s="1">
        <f>IF(L89=A10,K10,0)+IF(L89=A11,K11,0)+IF(L89=A12,K12,0)+IF(L89=A13,K13,0)+IF(L89=A14,K14,0)+IF(L89=A15,K15,0)+IF(L89=A16,K16,0)+IF(L89=A17,K17,0)+IF(L89=A18,K18,0)+IF(L89=A19,K19,0)+IF(L89=A20,K20,0)+IF(L89=A21,K21,0)+IF(L89=A22,K22,0)+IF(L89=A23,K23,0)+IF(L89=A24,K24,0)+IF(L89=A25,K25,0)+IF(L89=A26,K26,0)+IF(L89=A27,K27,0)+IF(L89=A28,K28,0)+IF(L89=A29,K29,0)+W89</f>
        <v>0</v>
      </c>
      <c r="W89" s="1">
        <v>0</v>
      </c>
      <c r="X89" s="1">
        <f>IF(B2&lt;&gt;B3,V89,V89+U89)</f>
        <v>0</v>
      </c>
      <c r="Y89" s="1">
        <f>[2]DB!BH89</f>
        <v>24</v>
      </c>
      <c r="Z89" s="1">
        <f>RANK(Y89,Y76:Y95,0)</f>
        <v>2</v>
      </c>
      <c r="AA89" s="1" t="e">
        <f>IF(L89='1. Division'!F6,'1. Division'!F23,0)+IF(L89='1. Division'!H6,'1. Division'!H23,0)+IF(L89='1. Division'!J6,'1. Division'!J23,0)+IF(L89='1. Division'!L6,'1. Division'!L23,0)+IF(L89='1. Division'!N6,'1. Division'!N23,0)+IF(L89='1. Division'!P6,'1. Division'!P23,0)+IF(L89='1. Division'!R6,'1. Division'!R23,0)+IF(L89='1. Division'!T6,'1. Division'!T23,0)+IF(L89='1. Division'!V6,'1. Division'!V23,0)+IF(L89='1. Division'!X6,'1. Division'!X23,0)+IF(L89='1. Division'!Z6,'1. Division'!Z23,0)+IF(L89='1. Division'!AB6,'1. Division'!AB23,0)+IF(L89='1. Division'!AD6,'1. Division'!AD23,0)+IF(L89='1. Division'!AF6,'1. Division'!AF23,0)+IF(L89='1. Division'!AH6,'1. Division'!AH23,0)+IF(L89='1. Division'!AJ6,'1. Division'!AJ23,0)+IF(L89='1. Division'!AL6,'1. Division'!AL23,0)+IF(L89='1. Division'!AN6,'1. Division'!AN23,0)+IF(L89='1. Division'!AP6,'1. Division'!AP23,0)+IF(L89='1. Division'!AR6,'1. Division'!AR23,0)</f>
        <v>#VALUE!</v>
      </c>
      <c r="AB89" s="1" t="e">
        <f>IF(OR(O89=1,Q89=1),0,IF(B2&lt;&gt;B3,AA89,Y89+AA89))</f>
        <v>#VALUE!</v>
      </c>
      <c r="AC89" s="1" t="e">
        <f>RANK(AB89,AB76:AB95,0)</f>
        <v>#VALUE!</v>
      </c>
      <c r="AD89" s="1">
        <f>[2]DB!BI89</f>
        <v>7</v>
      </c>
      <c r="AE89" s="1">
        <f>RANK(AD89,AD76:AD95,0)</f>
        <v>18</v>
      </c>
      <c r="AF89" s="1" t="e">
        <f>IF(L89='1. Division'!F6,'1. Division'!F29,0)+IF(L89='1. Division'!H6,'1. Division'!H29,0)+IF(L89='1. Division'!J6,'1. Division'!J29,0)+IF(L89='1. Division'!L6,'1. Division'!L29,0)+IF(L89='1. Division'!N6,'1. Division'!N29,0)+IF(L89='1. Division'!P6,'1. Division'!P29,0)+IF(L89='1. Division'!R6,'1. Division'!R29,0)+IF(L89='1. Division'!T6,'1. Division'!T29,0)+IF(L89='1. Division'!V6,'1. Division'!V29,0)+IF(L89='1. Division'!X6,'1. Division'!X29,0)+IF(L89='1. Division'!Z6,'1. Division'!Z29,0)+IF(L89='1. Division'!AB6,'1. Division'!AB29,0)+IF(L89='1. Division'!AD6,'1. Division'!AD29,0)+IF(L89='1. Division'!AF6,'1. Division'!AF29,0)+IF(L89='1. Division'!AH6,'1. Division'!AH29,0)+IF(L89='1. Division'!AJ6,'1. Division'!AJ29,0)+IF(L89='1. Division'!AL6,'1. Division'!AL29,0)+IF(L89='1. Division'!AN6,'1. Division'!AN29,0)+IF(L89='1. Division'!AP6,'1. Division'!AP29,0)+IF(L89='1. Division'!AR6,'1. Division'!AR29,0)</f>
        <v>#VALUE!</v>
      </c>
      <c r="AG89" s="1" t="e">
        <f>IF(OR(O89=1,Q89=1),0,IF(B2&lt;&gt;B3,AF89,AD89+AF89))</f>
        <v>#VALUE!</v>
      </c>
      <c r="AH89" s="1" t="e">
        <f>RANK(AG89,AG76:AG95,0)</f>
        <v>#VALUE!</v>
      </c>
      <c r="AI89" s="1">
        <f>[2]DB!BJ89</f>
        <v>29</v>
      </c>
      <c r="AJ89" s="1">
        <f>RANK(AI89,AI76:AI95,0)</f>
        <v>5</v>
      </c>
      <c r="AK89" s="1" t="e">
        <f>IF(L89='1. Division'!F6,'1. Division'!F35,0)+IF(L89='1. Division'!H6,'1. Division'!H35,0)+IF(L89='1. Division'!J6,'1. Division'!J35,0)+IF(L89='1. Division'!L6,'1. Division'!L35,0)+IF(L89='1. Division'!N6,'1. Division'!N35,0)+IF(L89='1. Division'!P6,'1. Division'!P35,0)+IF(L89='1. Division'!R6,'1. Division'!R35,0)+IF(L89='1. Division'!T6,'1. Division'!T35,0)+IF(L89='1. Division'!V6,'1. Division'!V35,0)+IF(L89='1. Division'!X6,'1. Division'!X35,0)+IF(L89='1. Division'!Z6,'1. Division'!Z35,0)+IF(L89='1. Division'!AB6,'1. Division'!AB35,0)+IF(L89='1. Division'!AD6,'1. Division'!AD35,0)+IF(L89='1. Division'!AF6,'1. Division'!AF35,0)+IF(L89='1. Division'!AH6,'1. Division'!AH35,0)+IF(L89='1. Division'!AJ6,'1. Division'!AJ35,0)+IF(L89='1. Division'!AL6,'1. Division'!AL35,0)+IF(L89='1. Division'!AN6,'1. Division'!AN35,0)+IF(L89='1. Division'!AP6,'1. Division'!AP35,0)+IF(L89='1. Division'!AR6,'1. Division'!AR35,0)</f>
        <v>#VALUE!</v>
      </c>
      <c r="AL89" s="1" t="e">
        <f>IF(OR(O89=1,Q89=1),0,IF(B2&lt;&gt;B3,AK89,AI89+AK89))</f>
        <v>#VALUE!</v>
      </c>
      <c r="AM89" s="1" t="e">
        <f>RANK(AL89,AL76:AL95,0)</f>
        <v>#VALUE!</v>
      </c>
      <c r="AN89" s="1">
        <f t="shared" si="37"/>
        <v>25</v>
      </c>
      <c r="AO89" s="1" t="e">
        <f t="shared" si="38"/>
        <v>#VALUE!</v>
      </c>
      <c r="AP89" s="1">
        <f>[2]DB!AW89</f>
        <v>14</v>
      </c>
      <c r="AQ89" s="1" t="e">
        <f>RANK(AO89,AO76:AO95,1)+AR89</f>
        <v>#VALUE!</v>
      </c>
      <c r="AR89" s="1" t="e">
        <f>IF(AO89=AO76,IF(AB89=AB76,IF(AG89=AG76,IF(AL89=AL76,0,IF(AL89&lt;AL76,1,0)),IF(AG89&lt;AG76,1,0)),IF(AB89&lt;AB76,1,0)),0)+IF(AO89=AO77,IF(AB89=AB77,IF(AG89=AG77,IF(AL89=AL77,0,IF(AL89&lt;AL77,1,0)),IF(AG89&lt;AG77,1,0)),IF(AB89&lt;AB77,1,0)),0)+IF(AO89=AO78,IF(AB89=AB78,IF(AG89=AG78,IF(AL89=AL78,0,IF(AL89&lt;AL78,1,0)),IF(AG89&lt;AG78,1,0)),IF(AB89&lt;AB78,1,0)),0)+IF(AO89=AO79,IF(AB89=AB79,IF(AG89=AG79,IF(AL89=AL79,0,IF(AL89&lt;AL79,1,0)),IF(AG89&lt;AG79,1,0)),IF(AB89&lt;AB79,1,0)),0)+IF(AO89=AO80,IF(AB89=AB80,IF(AG89=AG80,IF(AL89=AL80,0,IF(AL89&lt;AL80,1,0)),IF(AG89&lt;AG80,1,0)),IF(AB89&lt;AB80,1,0)),0)+IF(AO89=AO81,IF(AB89=AB81,IF(AG89=AG81,IF(AL89=AL81,0,IF(AL89&lt;AL81,1,0)),IF(AG89&lt;AG81,1,0)),IF(AB89&lt;AB81,1,0)),0)+IF(AO89=AO82,IF(AB89=AB82,IF(AG89=AG82,IF(AL89=AL82,0,IF(AL89&lt;AL82,1,0)),IF(AG89&lt;AG82,1,0)),IF(AB89&lt;AB82,1,0)),0)+AS89+AT89</f>
        <v>#VALUE!</v>
      </c>
      <c r="AS89" s="1" t="e">
        <f>IF(AO89=AO83,IF(AB89=AB83,IF(AG89=AG83,IF(AL89=AL83,0,IF(AL89&lt;AL83,1,0)),IF(AG89&lt;AG83,1,0)),IF(AB89&lt;AB83,1,0)),0)+IF(AO89=AO84,IF(AB89=AB84,IF(AG89=AG84,IF(AL89=AL84,0,IF(AL89&lt;AL84,1,0)),IF(AG89&lt;AG84,1,0)),IF(AB89&lt;AB84,1,0)),0)+IF(AO89=AO85,IF(AB89=AB85,IF(AG89=AG85,IF(AL89=AL85,0,IF(AL89&lt;AL85,1,0)),IF(AG89&lt;AG85,1,0)),IF(AB89&lt;AB85,1,0)),0)+IF(AO89=AO86,IF(AB89=AB86,IF(AG89=AG86,IF(AL89=AL86,0,IF(AL89&lt;AL86,1,0)),IF(AG89&lt;AG86,1,0)),IF(AB89&lt;AB86,1,0)),0)+IF(AO89=AO87,IF(AB89=AB87,IF(AG89=AG87,IF(AL89=AL87,0,IF(AL89&lt;AL87,1,0)),IF(AG89&lt;AG87,1,0)),IF(AB89&lt;AB87,1,0)),0)+IF(AO89=AO88,IF(AB89=AB88,IF(AG89=AG88,IF(AL89=AL88,0,IF(AL89&lt;AL88,1,0)),IF(AG89&lt;AG88,1,0)),IF(AB89&lt;AB88,1,0)),0)+IF(AO89=AO89,IF(AB89=AB89,IF(AG89=AG89,IF(AL89=AL89,0,IF(AL89&lt;AL89,1,0)),IF(AG89&lt;AG89,1,0)),IF(AB89&lt;AB89,1,0)),0)</f>
        <v>#VALUE!</v>
      </c>
      <c r="AT89" s="1" t="e">
        <f>IF(AO89=AO90,IF(AB89=AB90,IF(AG89=AG90,IF(AL89=AL90,0,IF(AL89&lt;AL90,1,0)),IF(AG89&lt;AG90,1,0)),IF(AB89&lt;AB90,1,0)),0)+IF(AO89=AO91,IF(AB89=AB91,IF(AG89=AG91,IF(AL89=AL91,0,IF(AL89&lt;AL91,1,0)),IF(AG89&lt;AG91,1,0)),IF(AB89&lt;AB91,1,0)),0)+IF(AO89=AO92,IF(AB89=AB92,IF(AG89=AG92,IF(AL89=AL92,0,IF(AL89&lt;AL92,1,0)),IF(AG89&lt;AG92,1,0)),IF(AB89&lt;AB92,1,0)),0)+IF(AO89=AO93,IF(AB89=AB93,IF(AG89=AG93,IF(AL89=AL93,0,IF(AL89&lt;AL93,1,0)),IF(AG89&lt;AG93,1,0)),IF(AB89&lt;AB93,1,0)),0)+IF(AO89=AO94,IF(AB89=AB94,IF(AG89=AG94,IF(AL89=AL94,0,IF(AL89&lt;AL94,1,0)),IF(AG89&lt;AG94,1,0)),IF(AB89&lt;AB94,1,0)),0)+IF(AO89=AO95,IF(AB89=AB95,IF(AG89=AG95,IF(AL89=AL95,0,IF(AL89&lt;AL95,1,0)),IF(AG89&lt;AG95,1,0)),IF(AB89&lt;AB95,1,0)),0)</f>
        <v>#VALUE!</v>
      </c>
      <c r="AU89" s="1" t="e">
        <f>IF(AND(AQ89=AQ76,M89&gt;M76),1,0)+IF(AND(AQ89=AQ77,M89&gt;M77),1,0)+IF(AND(AQ89=AQ78,M89&gt;M78),1,0)+IF(AND(AQ89=AQ79,M89&gt;M79),1,0)+IF(AND(AQ89=AQ80,M89&gt;M80),1,0)+IF(AND(AQ89=AQ81,M89&gt;M81),1,0)+IF(AND(AQ89=AQ82,M89&gt;M82),1,0)+IF(AND(AQ89=AQ83,M89&gt;M83),1,0)+IF(AND(AQ89=AQ84,M89&gt;M84),1,0)+IF(AND(AQ89=AQ85,M89&gt;M85),1,0)+IF(AND(AQ89=AQ86,M89&gt;M86),1,0)+IF(AND(AQ89=AQ87,M89&gt;M87),1,0)+IF(AND(AQ89=AQ88,M89&gt;M88),1,0)+IF(AND(AQ89=AQ89,M89&gt;M89),1,0)+IF(AND(AQ89=AQ90,M89&gt;M90),1,0)+IF(AND(AQ89=AQ91,M89&gt;M91),1,0)+IF(AND(AQ89=AQ92,M89&gt;M92),1,0)+IF(AND(AQ89=AQ93,M89&gt;M93),1,0)+IF(AND(AQ89=AQ94,M89&gt;M94),1,0)+IF(AND(AQ89=AQ95,M89&gt;M95),1,0)+AQ89</f>
        <v>#VALUE!</v>
      </c>
      <c r="AV89" s="1" t="e">
        <f>IF(AU76=14,AP76,0)+IF(AU77=14,AP77,0)+IF(AU78=14,AP78,0)+IF(AU79=14,AP79,0)+IF(AU80=14,AP80,0)+IF(AU81=14,AP81,0)+IF(AU82=14,AP82,0)+IF(AU83=14,AP83,0)+IF(AU84=14,AP84,0)+IF(AU85=14,AP85,0)+IF(AU86=14,AP86,0)+IF(AU87=14,AP87,0)+IF(AU88=14,AP88,0)+IF(AU89=14,AP89,0)+IF(AU90=14,AP90,0)+IF(AU91=14,AP91,0)+IF(AU92=14,AP92,0)+IF(AU93=14,AP93,0)+IF(AU94=14,AP94,0)+IF(AU95=14,AP95,0)</f>
        <v>#VALUE!</v>
      </c>
      <c r="AW89" s="1" t="e">
        <f>IF(AU76=14,AQ76,0)+IF(AU77=14,AQ77,0)+IF(AU78=14,AQ78,0)+IF(AU79=14,AQ79,0)+IF(AU80=14,AQ80,0)+IF(AU81=14,AQ81,0)+IF(AU82=14,AQ82,0)+IF(AU83=14,AQ83,0)+IF(AU84=14,AQ84,0)+IF(AU85=14,AQ85,0)+IF(AU86=14,AQ86,0)+IF(AU87=14,AQ87,0)+IF(AU88=14,AQ88,0)+IF(AU89=14,AQ89,0)+IF(AU90=14,AQ90,0)+IF(AU91=14,AQ91,0)+IF(AU92=14,AQ92,0)+IF(AU93=14,AQ93,0)+IF(AU94=14,AQ94,0)+IF(AU95=14,AQ95,0)</f>
        <v>#VALUE!</v>
      </c>
      <c r="AX89" s="1">
        <f>[2]DB!BL89</f>
        <v>0</v>
      </c>
      <c r="AY89" s="1">
        <f>IF(OR(O89=1,Q89=1,(T89+X89)/D1&gt;0.5),1,0)</f>
        <v>0</v>
      </c>
      <c r="AZ89" s="100" t="e">
        <f>IF(AU76=14,L76,IF(AU77=14,L77,IF(AU78=14,L78,IF(AU79=14,L79,IF(AU80=14,L80,IF(AU81=14,L81,IF(AU82=14,L82,BA89)))))))</f>
        <v>#VALUE!</v>
      </c>
      <c r="BA89" s="98" t="e">
        <f>IF(AU83=14,L83,IF(AU84=14,L84,IF(AU85=14,L85,IF(AU86=14,L86,IF(AU87=14,L87,IF(AU88=14,L88,IF(AU89=14,L89,BB89)))))))</f>
        <v>#VALUE!</v>
      </c>
      <c r="BB89" s="98" t="e">
        <f>IF(AU90=14,L90,IF(AU91=14,L91,IF(AU92=14,L92,IF(AU93=14,L93,IF(AU94=14,L94,IF(AU95=14,L95,""))))))</f>
        <v>#VALUE!</v>
      </c>
      <c r="BC89" s="98" t="e">
        <f>IF(AU76=14,M76,0)+IF(AU77=14,M77,0)+IF(AU78=14,M78,0)+IF(AU79=14,M79,0)+IF(AU80=14,M80,0)+IF(AU81=14,M81,0)+IF(AU82=14,M82,0)+IF(AU83=14,M83,0)+IF(AU84=14,M84,0)+IF(AU85=14,M85,0)+IF(AU86=14,M86,0)+IF(AU87=14,M87,0)+IF(AU88=14,M88,0)+IF(AU89=14,M89,0)+IF(AU90=14,M90,0)+IF(AU91=14,M91,0)+IF(AU92=14,M92,0)+IF(AU93=14,M93,0)+IF(AU94=14,M94,0)+IF(AU95=14,M95,0)</f>
        <v>#VALUE!</v>
      </c>
      <c r="BD89" s="98" t="e">
        <f>IF(AU76=14,O76,0)+IF(AU77=14,O77,0)+IF(AU78=14,O78,0)+IF(AU79=14,O79,0)+IF(AU80=14,O80,0)+IF(AU81=14,O81,0)+IF(AU82=14,O82,0)+IF(AU83=14,O83,0)+IF(AU84=14,O84,0)+IF(AU85=14,O85,0)+IF(AU86=14,O86,0)+IF(AU87=14,O87,0)+IF(AU88=14,O88,0)+IF(AU89=14,O89,0)+IF(AU90=14,O90,0)+IF(AU91=14,O91,0)+IF(AU92=14,O92,0)+IF(AU93=14,O93,0)+IF(AU94=14,O94,0)+IF(AU95=14,O95,0)</f>
        <v>#VALUE!</v>
      </c>
      <c r="BE89" s="98" t="e">
        <f>IF(AU76=14,Q76,0)+IF(AU77=14,Q77,0)+IF(AU78=14,Q78,0)+IF(AU79=14,Q79,0)+IF(AU80=14,Q80,0)+IF(AU81=14,Q81,0)+IF(AU82=14,Q82,0)+IF(AU83=14,Q83,0)+IF(AU84=14,Q84,0)+IF(AU85=14,Q85,0)+IF(AU86=14,Q86,0)+IF(AU87=14,Q87,0)+IF(AU88=14,Q88,0)+IF(AU89=14,Q89,0)+IF(AU90=14,Q90,0)+IF(AU91=14,Q91,0)+IF(AU92=14,Q92,0)+IF(AU93=14,Q93,0)+IF(AU94=14,Q94,0)+IF(AU95=14,Q95,0)</f>
        <v>#VALUE!</v>
      </c>
      <c r="BF89" s="98" t="e">
        <f>IF(AU76=14,T76,0)+IF(AU77=14,T77,0)+IF(AU78=14,T78,0)+IF(AU79=14,T79,0)+IF(AU80=14,T80,0)+IF(AU81=14,T81,0)+IF(AU82=14,T82,0)+IF(AU83=14,T83,0)+IF(AU84=14,T84,0)+IF(AU85=14,T85,0)+IF(AU86=14,T86,0)+IF(AU87=14,T87,0)+IF(AU88=14,T88,0)+IF(AU89=14,T89,0)+IF(AU90=14,T90,0)+IF(AU91=14,T91,0)+IF(AU92=14,T92,0)+IF(AU93=14,T93,0)+IF(AU94=14,T94,0)+IF(AU95=14,T95,0)</f>
        <v>#VALUE!</v>
      </c>
      <c r="BG89" s="98" t="e">
        <f>IF(AU76=14,X76,0)+IF(AU77=14,X77,0)+IF(AU78=14,X78,0)+IF(AU79=14,X79,0)+IF(AU80=14,X80,0)+IF(AU81=14,X81,0)+IF(AU82=14,X82,0)+IF(AU83=14,X83,0)+IF(AU84=14,X84,0)+IF(AU85=14,X85,0)+IF(AU86=14,X86,0)+IF(AU87=14,X87,0)+IF(AU88=14,X88,0)+IF(AU89=14,X89,0)+IF(AU90=14,X90,0)+IF(AU91=14,X91,0)+IF(AU92=14,X92,0)+IF(AU93=14,X93,0)+IF(AU94=14,X94,0)+IF(AU95=14,X95,0)</f>
        <v>#VALUE!</v>
      </c>
      <c r="BH89" s="98" t="e">
        <f>IF(AU76=14,AB76,0)+IF(AU77=14,AB77,0)+IF(AU78=14,AB78,0)+IF(AU79=14,AB79,0)+IF(AU80=14,AB80,0)+IF(AU81=14,AB81,0)+IF(AU82=14,AB82,0)+IF(AU83=14,AB83,0)+IF(AU84=14,AB84,0)+IF(AU85=14,AB85,0)+IF(AU86=14,AB86,0)+IF(AU87=14,AB87,0)+IF(AU88=14,AB88,0)+IF(AU89=14,AB89,0)+IF(AU90=14,AB90,0)+IF(AU91=14,AB91,0)+IF(AU92=14,AB92,0)+IF(AU93=14,AB93,0)+IF(AU94=14,AB94,0)+IF(AU95=14,AB95,0)</f>
        <v>#VALUE!</v>
      </c>
      <c r="BI89" s="98" t="e">
        <f>IF(AU76=14,AG76,0)+IF(AU77=14,AG77,0)+IF(AU78=14,AG78,0)+IF(AU79=14,AG79,0)+IF(AU80=14,AG80,0)+IF(AU81=14,AG81,0)+IF(AU82=14,AG82,0)+IF(AU83=14,AG83,0)+IF(AU84=14,AG84,0)+IF(AU85=14,AG85,0)+IF(AU86=14,AG86,0)+IF(AU87=14,AG87,0)+IF(AU88=14,AG88,0)+IF(AU89=14,AG89,0)+IF(AU90=14,AG90,0)+IF(AU91=14,AG91,0)+IF(AU92=14,AG92,0)+IF(AU93=14,AG93,0)+IF(AU94=14,AG94,0)+IF(AU95=14,AG95,0)</f>
        <v>#VALUE!</v>
      </c>
      <c r="BJ89" s="98" t="e">
        <f>IF(AU76=14,AL76,0)+IF(AU77=14,AL77,0)+IF(AU78=14,AL78,0)+IF(AU79=14,AL79,0)+IF(AU80=14,AL80,0)+IF(AU81=14,AL81,0)+IF(AU82=14,AL82,0)+IF(AU83=14,AL83,0)+IF(AU84=14,AL84,0)+IF(AU85=14,AL85,0)+IF(AU86=14,AL86,0)+IF(AU87=14,AL87,0)+IF(AU88=14,AL88,0)+IF(AU89=14,AL89,0)+IF(AU90=14,AL90,0)+IF(AU91=14,AL91,0)+IF(AU92=14,AL92,0)+IF(AU93=14,AL93,0)+IF(AU94=14,AL94,0)+IF(AU95=14,AL95,0)</f>
        <v>#VALUE!</v>
      </c>
      <c r="BK89" s="1" t="e">
        <f>IF(AU76=14,AO76,0)+IF(AU77=14,AO77,0)+IF(AU78=14,AO78,0)+IF(AU79=14,AO79,0)+IF(AU80=14,AO80,0)+IF(AU81=14,AO81,0)+IF(AU82=14,AO82,0)+IF(AU83=14,AO83,0)+IF(AU84=14,AO84,0)+IF(AU85=14,AO85,0)+IF(AU86=14,AO86,0)+IF(AU87=14,AO87,0)+IF(AU88=14,AO88,0)+IF(AU89=14,AO89,0)+IF(AU90=14,AO90,0)+IF(AU91=14,AO91,0)+IF(AU92=14,AO92,0)+IF(AU93=14,AO93,0)+IF(AU94=14,AO94,0)+IF(AU95=14,AO95,0)</f>
        <v>#VALUE!</v>
      </c>
      <c r="BL89" s="99" t="e">
        <f>IF(AU76=14,AY76,0)+IF(AU77=14,AY77,0)+IF(AU78=14,AY78,0)+IF(AU79=14,AY79,0)+IF(AU80=14,AY80,0)+IF(AU81=14,AY81,0)+IF(AU82=14,AY82,0)+IF(AU83=14,AY83,0)+IF(AU84=14,AY84,0)+IF(AU85=14,AY85,0)+IF(AU86=14,AY86,0)+IF(AU87=14,AY87,0)+IF(AU88=14,AY88,0)+IF(AU89=14,AY89,0)+IF(AU90=14,AY90,0)+IF(AU91=14,AY91,0)+IF(AU92=14,AY92,0)+IF(AU93=14,AY93,0)+IF(AU94=14,AY94,0)+IF(AU95=14,AY95,0)</f>
        <v>#VALUE!</v>
      </c>
      <c r="BM89" s="1" t="e">
        <f>IF(AND(AW89=BM75,BL89=0),AZ89,0)</f>
        <v>#VALUE!</v>
      </c>
      <c r="BN89" s="1">
        <f>COUNTIF(BM76:BM89,"&lt;&gt;0")</f>
        <v>14</v>
      </c>
      <c r="BO89" s="1" t="e">
        <f>IF(BN76=14,BM76,IF(BN77=14,BM77,IF(BN78=14,BM78,IF(BN79=14,BM79,IF(BN80=14,BM80,IF(BN81=14,BM81,IF(BN82=14,BM82,IF(BN83=14,BM83,BP89))))))))</f>
        <v>#VALUE!</v>
      </c>
      <c r="BP89" s="1" t="e">
        <f>IF(BN84=14,BM84,IF(BN85=14,BM85,IF(BN86=14,BM86,IF(BN87=14,BM87,IF(BN88=14,BM88,IF(BN89=14,BM89,IF(BN90=14,BM90,IF(BN91=14,BM91,BQ89))))))))</f>
        <v>#VALUE!</v>
      </c>
      <c r="BQ89" s="1" t="str">
        <f>IF(BN92=14,BM92,IF(BN93=14,BM93,IF(BN94=14,BM94,IF(BN95=14,BM95,""))))</f>
        <v/>
      </c>
      <c r="BR89" s="100" t="str">
        <f>[2]DB!CD89</f>
        <v/>
      </c>
      <c r="BS89" s="98" t="str">
        <f>[2]DB!CE89</f>
        <v/>
      </c>
      <c r="BT89" s="98" t="str">
        <f>[2]DB!CF89</f>
        <v/>
      </c>
      <c r="BU89" s="98" t="str">
        <f>[2]DB!CG89</f>
        <v/>
      </c>
      <c r="BV89" s="98" t="str">
        <f>[2]DB!CH89</f>
        <v/>
      </c>
      <c r="BW89" s="98" t="str">
        <f>[2]DB!CI89</f>
        <v/>
      </c>
      <c r="BX89" s="98" t="str">
        <f>[2]DB!CJ89</f>
        <v/>
      </c>
      <c r="BY89" s="98" t="str">
        <f>[2]DB!CK89</f>
        <v/>
      </c>
      <c r="BZ89" s="98" t="str">
        <f>[2]DB!CL89</f>
        <v/>
      </c>
      <c r="CA89" s="98" t="str">
        <f>[2]DB!CM89</f>
        <v/>
      </c>
      <c r="CB89" s="98" t="str">
        <f>[2]DB!CN89</f>
        <v/>
      </c>
      <c r="CC89" s="99" t="str">
        <f>[2]DB!CO89</f>
        <v/>
      </c>
      <c r="CD89" s="100" t="str">
        <f>IF(AND(CD75=B3,B3&lt;&gt;B4),BO89,BR89)</f>
        <v/>
      </c>
      <c r="CE89" s="98" t="str">
        <f>IF(AND(CE75=B3,B3&lt;&gt;B4),BO89,BS89)</f>
        <v/>
      </c>
      <c r="CF89" s="98" t="str">
        <f>IF(AND(CF75=B3,B3&lt;&gt;B4),BO89,BT89)</f>
        <v/>
      </c>
      <c r="CG89" s="98" t="str">
        <f>IF(AND(CG75=B3,B3&lt;&gt;B4),BO89,BU89)</f>
        <v/>
      </c>
      <c r="CH89" s="98" t="str">
        <f>IF(AND(CH75=B3,B3&lt;&gt;B4),BO89,BV89)</f>
        <v/>
      </c>
      <c r="CI89" s="98" t="str">
        <f>IF(AND(CI75=B3,B3&lt;&gt;B4),BO89,BW89)</f>
        <v/>
      </c>
      <c r="CJ89" s="98" t="str">
        <f>IF(AND(CJ75=B3,B3&lt;&gt;B4),BO89,BX89)</f>
        <v/>
      </c>
      <c r="CK89" s="98" t="str">
        <f>IF(AND(CK75=B3,B3&lt;&gt;B4),BO89,BY89)</f>
        <v/>
      </c>
      <c r="CL89" s="98" t="str">
        <f>IF(AND(CL75=B3,B3&lt;&gt;B4),BO89,BZ89)</f>
        <v/>
      </c>
      <c r="CM89" s="98" t="str">
        <f>IF(AND(CM75=B3,B3&lt;&gt;B4),BO89,CA89)</f>
        <v/>
      </c>
      <c r="CN89" s="98" t="str">
        <f>IF(AND(CN75=B3,B3&lt;&gt;B4),BO89,CB89)</f>
        <v/>
      </c>
      <c r="CO89" s="99" t="str">
        <f>IF(AND(CO75=B3,B3&lt;&gt;B4),BO89,CC89)</f>
        <v/>
      </c>
      <c r="CP89" s="1" t="str">
        <f>'[2]MT + ÅT'!L21</f>
        <v/>
      </c>
    </row>
    <row r="90" spans="12:96">
      <c r="L90" s="100" t="str">
        <f>[2]DB!AZ90</f>
        <v>Frydkær</v>
      </c>
      <c r="M90" s="1">
        <f>IF(L90=A10,B10,0)+IF(L90=A11,B11,0)+IF(L90=A12,B12,0)+IF(L90=A13,B13,0)+IF(L90=A14,B14,0)+IF(L90=A15,B15,0)+IF(L90=A16,B16,0)+IF(L90=A17,B17,0)+IF(L90=A18,B18,0)+IF(L90=A19,B19,0)+IF(L90=A20,B20,0)+IF(L90=A21,B21,0)+IF(L90=A22,B22,0)+IF(L90=A23,B23,0)+IF(L90=A24,B24,0)+IF(L90=A25,B25,0)+IF(L90=A26,B26,0)+IF(L90=A27,B27,0)+IF(L90=A28,B28,0)+IF(L90=A29,B29,0)</f>
        <v>17</v>
      </c>
      <c r="N90" s="1">
        <f>[2]DB!BD90</f>
        <v>0</v>
      </c>
      <c r="O90" s="1">
        <f>IF(L90=A10,D10,0)+IF(L90=A11,D11,0)+IF(L90=A12,D12,0)+IF(L90=A13,D13,0)+IF(L90=A14,D14,0)+IF(L90=A15,D15,0)+IF(L90=A16,D16,0)+IF(L90=A17,D17,0)+IF(L90=A18,D18,0)+IF(L90=A19,D19,0)+IF(L90=A20,D20,0)+IF(L90=A21,D21,0)+IF(L90=A22,D22,0)+IF(L90=A23,D23,0)+IF(L90=A24,D24,0)+IF(L90=A25,D25,0)+IF(L90=A26,D26,0)+IF(L90=A27,D27,0)+IF(L90=A28,D28,0)+IF(L90=A29,D29,0)</f>
        <v>0</v>
      </c>
      <c r="P90" s="1">
        <f>[2]DB!BE90</f>
        <v>0</v>
      </c>
      <c r="Q90" s="1">
        <f>IF(L90=A10,F10,0)+IF(L90=A11,F11,0)+IF(L90=A12,F12,0)+IF(L90=A13,F13,0)+IF(L90=A14,F14,0)+IF(L90=A15,F15,0)+IF(L90=A16,F16,0)+IF(L90=A17,F17,0)+IF(L90=A18,F18,0)+IF(L90=A19,F19,0)+IF(L90=A20,F20,0)+IF(L90=A21,F21,0)+IF(L90=A22,F22,0)+IF(L90=A23,F23,0)+IF(L90=A24,F24,0)+IF(L90=A25,F25,0)+IF(L90=A26,F26,0)+IF(L90=A27,F27,0)+IF(L90=A28,F28,0)+IF(L90=A29,F29,0)</f>
        <v>0</v>
      </c>
      <c r="R90" s="1">
        <f>[2]DB!BF90</f>
        <v>0</v>
      </c>
      <c r="S90" s="1">
        <f>IF(L90=A10,H10,0)+IF(L90=A11,H11,0)+IF(L90=A12,H12,0)+IF(L90=A13,H13,0)+IF(L90=A14,H14,0)+IF(L90=A15,H15,0)+IF(L90=A16,H16,0)+IF(L90=A17,H17,0)+IF(L90=A18,H18,0)+IF(L90=A19,H19,0)+IF(L90=A20,H20,0)+IF(L90=A21,H21,0)+IF(L90=A22,H22,0)+IF(L90=A23,H23,0)+IF(L90=A24,H24,0)+IF(L90=A25,H25,0)+IF(L90=A26,H26,0)+IF(L90=A27,H27,0)+IF(L90=A28,H28,0)+IF(L90=A29,H29,0)</f>
        <v>0</v>
      </c>
      <c r="T90" s="1">
        <f>IF(B2&lt;&gt;B3,S90,S90+R90)</f>
        <v>0</v>
      </c>
      <c r="U90" s="1">
        <f>[2]DB!BG90</f>
        <v>0</v>
      </c>
      <c r="V90" s="1">
        <f>IF(L90=A10,K10,0)+IF(L90=A11,K11,0)+IF(L90=A12,K12,0)+IF(L90=A13,K13,0)+IF(L90=A14,K14,0)+IF(L90=A15,K15,0)+IF(L90=A16,K16,0)+IF(L90=A17,K17,0)+IF(L90=A18,K18,0)+IF(L90=A19,K19,0)+IF(L90=A20,K20,0)+IF(L90=A21,K21,0)+IF(L90=A22,K22,0)+IF(L90=A23,K23,0)+IF(L90=A24,K24,0)+IF(L90=A25,K25,0)+IF(L90=A26,K26,0)+IF(L90=A27,K27,0)+IF(L90=A28,K28,0)+IF(L90=A29,K29,0)+W90</f>
        <v>1</v>
      </c>
      <c r="W90" s="1">
        <v>0</v>
      </c>
      <c r="X90" s="1">
        <f>IF(B2&lt;&gt;B3,V90,V90+U90)</f>
        <v>1</v>
      </c>
      <c r="Y90" s="1">
        <f>[2]DB!BH90</f>
        <v>23</v>
      </c>
      <c r="Z90" s="1">
        <f>RANK(Y90,Y76:Y95,0)</f>
        <v>8</v>
      </c>
      <c r="AA90" s="1" t="e">
        <f>IF(L90='1. Division'!F6,'1. Division'!F23,0)+IF(L90='1. Division'!H6,'1. Division'!H23,0)+IF(L90='1. Division'!J6,'1. Division'!J23,0)+IF(L90='1. Division'!L6,'1. Division'!L23,0)+IF(L90='1. Division'!N6,'1. Division'!N23,0)+IF(L90='1. Division'!P6,'1. Division'!P23,0)+IF(L90='1. Division'!R6,'1. Division'!R23,0)+IF(L90='1. Division'!T6,'1. Division'!T23,0)+IF(L90='1. Division'!V6,'1. Division'!V23,0)+IF(L90='1. Division'!X6,'1. Division'!X23,0)+IF(L90='1. Division'!Z6,'1. Division'!Z23,0)+IF(L90='1. Division'!AB6,'1. Division'!AB23,0)+IF(L90='1. Division'!AD6,'1. Division'!AD23,0)+IF(L90='1. Division'!AF6,'1. Division'!AF23,0)+IF(L90='1. Division'!AH6,'1. Division'!AH23,0)+IF(L90='1. Division'!AJ6,'1. Division'!AJ23,0)+IF(L90='1. Division'!AL6,'1. Division'!AL23,0)+IF(L90='1. Division'!AN6,'1. Division'!AN23,0)+IF(L90='1. Division'!AP6,'1. Division'!AP23,0)+IF(L90='1. Division'!AR6,'1. Division'!AR23,0)</f>
        <v>#VALUE!</v>
      </c>
      <c r="AB90" s="1" t="e">
        <f>IF(OR(O90=1,Q90=1),0,IF(B2&lt;&gt;B3,AA90,Y90+AA90))</f>
        <v>#VALUE!</v>
      </c>
      <c r="AC90" s="1" t="e">
        <f>RANK(AB90,AB76:AB95,0)</f>
        <v>#VALUE!</v>
      </c>
      <c r="AD90" s="1">
        <f>[2]DB!BI90</f>
        <v>8</v>
      </c>
      <c r="AE90" s="1">
        <f>RANK(AD90,AD76:AD95,0)</f>
        <v>11</v>
      </c>
      <c r="AF90" s="1" t="e">
        <f>IF(L90='1. Division'!F6,'1. Division'!F29,0)+IF(L90='1. Division'!H6,'1. Division'!H29,0)+IF(L90='1. Division'!J6,'1. Division'!J29,0)+IF(L90='1. Division'!L6,'1. Division'!L29,0)+IF(L90='1. Division'!N6,'1. Division'!N29,0)+IF(L90='1. Division'!P6,'1. Division'!P29,0)+IF(L90='1. Division'!R6,'1. Division'!R29,0)+IF(L90='1. Division'!T6,'1. Division'!T29,0)+IF(L90='1. Division'!V6,'1. Division'!V29,0)+IF(L90='1. Division'!X6,'1. Division'!X29,0)+IF(L90='1. Division'!Z6,'1. Division'!Z29,0)+IF(L90='1. Division'!AB6,'1. Division'!AB29,0)+IF(L90='1. Division'!AD6,'1. Division'!AD29,0)+IF(L90='1. Division'!AF6,'1. Division'!AF29,0)+IF(L90='1. Division'!AH6,'1. Division'!AH29,0)+IF(L90='1. Division'!AJ6,'1. Division'!AJ29,0)+IF(L90='1. Division'!AL6,'1. Division'!AL29,0)+IF(L90='1. Division'!AN6,'1. Division'!AN29,0)+IF(L90='1. Division'!AP6,'1. Division'!AP29,0)+IF(L90='1. Division'!AR6,'1. Division'!AR29,0)</f>
        <v>#VALUE!</v>
      </c>
      <c r="AG90" s="1" t="e">
        <f>IF(OR(O90=1,Q90=1),0,IF(B2&lt;&gt;B3,AF90,AD90+AF90))</f>
        <v>#VALUE!</v>
      </c>
      <c r="AH90" s="1" t="e">
        <f>RANK(AG90,AG76:AG95,0)</f>
        <v>#VALUE!</v>
      </c>
      <c r="AI90" s="1">
        <f>[2]DB!BJ90</f>
        <v>28</v>
      </c>
      <c r="AJ90" s="1">
        <f>RANK(AI90,AI76:AI95,0)</f>
        <v>14</v>
      </c>
      <c r="AK90" s="1" t="e">
        <f>IF(L90='1. Division'!F6,'1. Division'!F35,0)+IF(L90='1. Division'!H6,'1. Division'!H35,0)+IF(L90='1. Division'!J6,'1. Division'!J35,0)+IF(L90='1. Division'!L6,'1. Division'!L35,0)+IF(L90='1. Division'!N6,'1. Division'!N35,0)+IF(L90='1. Division'!P6,'1. Division'!P35,0)+IF(L90='1. Division'!R6,'1. Division'!R35,0)+IF(L90='1. Division'!T6,'1. Division'!T35,0)+IF(L90='1. Division'!V6,'1. Division'!V35,0)+IF(L90='1. Division'!X6,'1. Division'!X35,0)+IF(L90='1. Division'!Z6,'1. Division'!Z35,0)+IF(L90='1. Division'!AB6,'1. Division'!AB35,0)+IF(L90='1. Division'!AD6,'1. Division'!AD35,0)+IF(L90='1. Division'!AF6,'1. Division'!AF35,0)+IF(L90='1. Division'!AH6,'1. Division'!AH35,0)+IF(L90='1. Division'!AJ6,'1. Division'!AJ35,0)+IF(L90='1. Division'!AL6,'1. Division'!AL35,0)+IF(L90='1. Division'!AN6,'1. Division'!AN35,0)+IF(L90='1. Division'!AP6,'1. Division'!AP35,0)+IF(L90='1. Division'!AR6,'1. Division'!AR35,0)</f>
        <v>#VALUE!</v>
      </c>
      <c r="AL90" s="1" t="e">
        <f>IF(OR(O90=1,Q90=1),0,IF(B2&lt;&gt;B3,AK90,AI90+AK90))</f>
        <v>#VALUE!</v>
      </c>
      <c r="AM90" s="1" t="e">
        <f>RANK(AL90,AL76:AL95,0)</f>
        <v>#VALUE!</v>
      </c>
      <c r="AN90" s="1">
        <f t="shared" si="37"/>
        <v>33</v>
      </c>
      <c r="AO90" s="1" t="e">
        <f t="shared" si="38"/>
        <v>#VALUE!</v>
      </c>
      <c r="AP90" s="1">
        <f>[2]DB!AW90</f>
        <v>15</v>
      </c>
      <c r="AQ90" s="1" t="e">
        <f>RANK(AO90,AO76:AO95,1)+AR90</f>
        <v>#VALUE!</v>
      </c>
      <c r="AR90" s="1" t="e">
        <f>IF(AO90=AO76,IF(AB90=AB76,IF(AG90=AG76,IF(AL90=AL76,0,IF(AL90&lt;AL76,1,0)),IF(AG90&lt;AG76,1,0)),IF(AB90&lt;AB76,1,0)),0)+IF(AO90=AO77,IF(AB90=AB77,IF(AG90=AG77,IF(AL90=AL77,0,IF(AL90&lt;AL77,1,0)),IF(AG90&lt;AG77,1,0)),IF(AB90&lt;AB77,1,0)),0)+IF(AO90=AO78,IF(AB90=AB78,IF(AG90=AG78,IF(AL90=AL78,0,IF(AL90&lt;AL78,1,0)),IF(AG90&lt;AG78,1,0)),IF(AB90&lt;AB78,1,0)),0)+IF(AO90=AO79,IF(AB90=AB79,IF(AG90=AG79,IF(AL90=AL79,0,IF(AL90&lt;AL79,1,0)),IF(AG90&lt;AG79,1,0)),IF(AB90&lt;AB79,1,0)),0)+IF(AO90=AO80,IF(AB90=AB80,IF(AG90=AG80,IF(AL90=AL80,0,IF(AL90&lt;AL80,1,0)),IF(AG90&lt;AG80,1,0)),IF(AB90&lt;AB80,1,0)),0)+IF(AO90=AO81,IF(AB90=AB81,IF(AG90=AG81,IF(AL90=AL81,0,IF(AL90&lt;AL81,1,0)),IF(AG90&lt;AG81,1,0)),IF(AB90&lt;AB81,1,0)),0)+IF(AO90=AO82,IF(AB90=AB82,IF(AG90=AG82,IF(AL90=AL82,0,IF(AL90&lt;AL82,1,0)),IF(AG90&lt;AG82,1,0)),IF(AB90&lt;AB82,1,0)),0)+AS90+AT90</f>
        <v>#VALUE!</v>
      </c>
      <c r="AS90" s="1" t="e">
        <f>IF(AO90=AO83,IF(AB90=AB83,IF(AG90=AG83,IF(AL90=AL83,0,IF(AL90&lt;AL83,1,0)),IF(AG90&lt;AG83,1,0)),IF(AB90&lt;AB83,1,0)),0)+IF(AO90=AO84,IF(AB90=AB84,IF(AG90=AG84,IF(AL90=AL84,0,IF(AL90&lt;AL84,1,0)),IF(AG90&lt;AG84,1,0)),IF(AB90&lt;AB84,1,0)),0)+IF(AO90=AO85,IF(AB90=AB85,IF(AG90=AG85,IF(AL90=AL85,0,IF(AL90&lt;AL85,1,0)),IF(AG90&lt;AG85,1,0)),IF(AB90&lt;AB85,1,0)),0)+IF(AO90=AO86,IF(AB90=AB86,IF(AG90=AG86,IF(AL90=AL86,0,IF(AL90&lt;AL86,1,0)),IF(AG90&lt;AG86,1,0)),IF(AB90&lt;AB86,1,0)),0)+IF(AO90=AO87,IF(AB90=AB87,IF(AG90=AG87,IF(AL90=AL87,0,IF(AL90&lt;AL87,1,0)),IF(AG90&lt;AG87,1,0)),IF(AB90&lt;AB87,1,0)),0)+IF(AO90=AO88,IF(AB90=AB88,IF(AG90=AG88,IF(AL90=AL88,0,IF(AL90&lt;AL88,1,0)),IF(AG90&lt;AG88,1,0)),IF(AB90&lt;AB88,1,0)),0)+IF(AO90=AO89,IF(AB90=AB89,IF(AG90=AG89,IF(AL90=AL89,0,IF(AL90&lt;AL89,1,0)),IF(AG90&lt;AG89,1,0)),IF(AB90&lt;AB89,1,0)),0)</f>
        <v>#VALUE!</v>
      </c>
      <c r="AT90" s="1" t="e">
        <f>IF(AO90=AO90,IF(AB90=AB90,IF(AG90=AG90,IF(AL90=AL90,0,IF(AL90&lt;AL90,1,0)),IF(AG90&lt;AG90,1,0)),IF(AB90&lt;AB90,1,0)),0)+IF(AO90=AO91,IF(AB90=AB91,IF(AG90=AG91,IF(AL90=AL91,0,IF(AL90&lt;AL91,1,0)),IF(AG90&lt;AG91,1,0)),IF(AB90&lt;AB91,1,0)),0)+IF(AO90=AO92,IF(AB90=AB92,IF(AG90=AG92,IF(AL90=AL92,0,IF(AL90&lt;AL92,1,0)),IF(AG90&lt;AG92,1,0)),IF(AB90&lt;AB92,1,0)),0)+IF(AO90=AO93,IF(AB90=AB93,IF(AG90=AG93,IF(AL90=AL93,0,IF(AL90&lt;AL93,1,0)),IF(AG90&lt;AG93,1,0)),IF(AB90&lt;AB93,1,0)),0)+IF(AO90=AO94,IF(AB90=AB94,IF(AG90=AG94,IF(AL90=AL94,0,IF(AL90&lt;AL94,1,0)),IF(AG90&lt;AG94,1,0)),IF(AB90&lt;AB94,1,0)),0)+IF(AO90=AO95,IF(AB90=AB95,IF(AG90=AG95,IF(AL90=AL95,0,IF(AL90&lt;AL95,1,0)),IF(AG90&lt;AG95,1,0)),IF(AB90&lt;AB95,1,0)),0)</f>
        <v>#VALUE!</v>
      </c>
      <c r="AU90" s="1" t="e">
        <f>IF(AND(AQ90=AQ76,M90&gt;M76),1,0)+IF(AND(AQ90=AQ77,M90&gt;M77),1,0)+IF(AND(AQ90=AQ78,M90&gt;M78),1,0)+IF(AND(AQ90=AQ79,M90&gt;M79),1,0)+IF(AND(AQ90=AQ80,M90&gt;M80),1,0)+IF(AND(AQ90=AQ81,M90&gt;M81),1,0)+IF(AND(AQ90=AQ82,M90&gt;M82),1,0)+IF(AND(AQ90=AQ83,M90&gt;M83),1,0)+IF(AND(AQ90=AQ84,M90&gt;M84),1,0)+IF(AND(AQ90=AQ85,M90&gt;M85),1,0)+IF(AND(AQ90=AQ86,M90&gt;M86),1,0)+IF(AND(AQ90=AQ87,M90&gt;M87),1,0)+IF(AND(AQ90=AQ88,M90&gt;M88),1,0)+IF(AND(AQ90=AQ89,M90&gt;M89),1,0)+IF(AND(AQ90=AQ90,M90&gt;M90),1,0)+IF(AND(AQ90=AQ91,M90&gt;M91),1,0)+IF(AND(AQ90=AQ92,M90&gt;M92),1,0)+IF(AND(AQ90=AQ93,M90&gt;M93),1,0)+IF(AND(AQ90=AQ94,M90&gt;M94),1,0)+IF(AND(AQ90=AQ95,M90&gt;M95),1,0)+AQ90</f>
        <v>#VALUE!</v>
      </c>
      <c r="AV90" s="1" t="e">
        <f>IF(AU76=15,AP76,0)+IF(AU77=15,AP77,0)+IF(AU78=15,AP78,0)+IF(AU79=15,AP79,0)+IF(AU80=15,AP80,0)+IF(AU81=15,AP81,0)+IF(AU82=15,AP82,0)+IF(AU83=15,AP83,0)+IF(AU84=15,AP84,0)+IF(AU85=15,AP85,0)+IF(AU86=15,AP86,0)+IF(AU87=15,AP87,0)+IF(AU88=15,AP88,0)+IF(AU89=15,AP89,0)+IF(AU90=15,AP90,0)+IF(AU91=15,AP91,0)+IF(AU92=15,AP92,0)+IF(AU93=15,AP93,0)+IF(AU94=15,AP94,0)+IF(AU95=15,AP95,0)</f>
        <v>#VALUE!</v>
      </c>
      <c r="AW90" s="1" t="e">
        <f>IF(AU76=15,AQ76,0)+IF(AU77=15,AQ77,0)+IF(AU78=15,AQ78,0)+IF(AU79=15,AQ79,0)+IF(AU80=15,AQ80,0)+IF(AU81=15,AQ81,0)+IF(AU82=15,AQ82,0)+IF(AU83=15,AQ83,0)+IF(AU84=15,AQ84,0)+IF(AU85=15,AQ85,0)+IF(AU86=15,AQ86,0)+IF(AU87=15,AQ87,0)+IF(AU88=15,AQ88,0)+IF(AU89=15,AQ89,0)+IF(AU90=15,AQ90,0)+IF(AU91=15,AQ91,0)+IF(AU92=15,AQ92,0)+IF(AU93=15,AQ93,0)+IF(AU94=15,AQ94,0)+IF(AU95=15,AQ95,0)</f>
        <v>#VALUE!</v>
      </c>
      <c r="AX90" s="1">
        <f>[2]DB!BL90</f>
        <v>0</v>
      </c>
      <c r="AY90" s="1">
        <f>IF(OR(O90=1,Q90=1,(T90+X90)/D1&gt;0.5),1,0)</f>
        <v>0</v>
      </c>
      <c r="AZ90" s="100" t="e">
        <f>IF(AU76=15,L76,IF(AU77=15,L77,IF(AU78=15,L78,IF(AU79=15,L79,IF(AU80=15,L80,IF(AU81=15,L81,IF(AU82=15,L82,BA90)))))))</f>
        <v>#VALUE!</v>
      </c>
      <c r="BA90" s="98" t="e">
        <f>IF(AU83=15,L83,IF(AU84=15,L84,IF(AU85=15,L85,IF(AU86=15,L86,IF(AU87=15,L87,IF(AU88=15,L88,IF(AU89=15,L89,BB90)))))))</f>
        <v>#VALUE!</v>
      </c>
      <c r="BB90" s="98" t="e">
        <f>IF(AU90=15,L90,IF(AU91=15,L91,IF(AU92=15,L92,IF(AU93=15,L93,IF(AU94=15,L94,IF(AU95=15,L95,""))))))</f>
        <v>#VALUE!</v>
      </c>
      <c r="BC90" s="98" t="e">
        <f>IF(AU76=15,M76,0)+IF(AU77=15,M77,0)+IF(AU78=15,M78,0)+IF(AU79=15,M79,0)+IF(AU80=15,M80,0)+IF(AU81=15,M81,0)+IF(AU82=15,M82,0)+IF(AU83=15,M83,0)+IF(AU84=15,M84,0)+IF(AU85=15,M85,0)+IF(AU86=15,M86,0)+IF(AU87=15,M87,0)+IF(AU88=15,M88,0)+IF(AU89=15,M89,0)+IF(AU90=15,M90,0)+IF(AU91=15,M91,0)+IF(AU92=15,M92,0)+IF(AU93=15,M93,0)+IF(AU94=15,M94,0)+IF(AU95=15,M95,0)</f>
        <v>#VALUE!</v>
      </c>
      <c r="BD90" s="98" t="e">
        <f>IF(AU76=15,O76,0)+IF(AU77=15,O77,0)+IF(AU78=15,O78,0)+IF(AU79=15,O79,0)+IF(AU80=15,O80,0)+IF(AU81=15,O81,0)+IF(AU82=15,O82,0)+IF(AU83=15,O83,0)+IF(AU84=15,O84,0)+IF(AU85=15,O85,0)+IF(AU86=15,O86,0)+IF(AU87=15,O87,0)+IF(AU88=15,O88,0)+IF(AU89=15,O89,0)+IF(AU90=15,O90,0)+IF(AU91=15,O91,0)+IF(AU92=15,O92,0)+IF(AU93=15,O93,0)+IF(AU94=15,O94,0)+IF(AU95=15,O95,0)</f>
        <v>#VALUE!</v>
      </c>
      <c r="BE90" s="98" t="e">
        <f>IF(AU76=15,Q76,0)+IF(AU77=15,Q77,0)+IF(AU78=15,Q78,0)+IF(AU79=15,Q79,0)+IF(AU80=15,Q80,0)+IF(AU81=15,Q81,0)+IF(AU82=15,Q82,0)+IF(AU83=15,Q83,0)+IF(AU84=15,Q84,0)+IF(AU85=15,Q85,0)+IF(AU86=15,Q86,0)+IF(AU87=15,Q87,0)+IF(AU88=15,Q88,0)+IF(AU89=15,Q89,0)+IF(AU90=15,Q90,0)+IF(AU91=15,Q91,0)+IF(AU92=15,Q92,0)+IF(AU93=15,Q93,0)+IF(AU94=15,Q94,0)+IF(AU95=15,Q95,0)</f>
        <v>#VALUE!</v>
      </c>
      <c r="BF90" s="98" t="e">
        <f>IF(AU76=15,T76,0)+IF(AU77=15,T77,0)+IF(AU78=15,T78,0)+IF(AU79=15,T79,0)+IF(AU80=15,T80,0)+IF(AU81=15,T81,0)+IF(AU82=15,T82,0)+IF(AU83=15,T83,0)+IF(AU84=15,T84,0)+IF(AU85=15,T85,0)+IF(AU86=15,T86,0)+IF(AU87=15,T87,0)+IF(AU88=15,T88,0)+IF(AU89=15,T89,0)+IF(AU90=15,T90,0)+IF(AU91=15,T91,0)+IF(AU92=15,T92,0)+IF(AU93=15,T93,0)+IF(AU94=15,T94,0)+IF(AU95=15,T95,0)</f>
        <v>#VALUE!</v>
      </c>
      <c r="BG90" s="98" t="e">
        <f>IF(AU76=15,X76,0)+IF(AU77=15,X77,0)+IF(AU78=15,X78,0)+IF(AU79=15,X79,0)+IF(AU80=15,X80,0)+IF(AU81=15,X81,0)+IF(AU82=15,X82,0)+IF(AU83=15,X83,0)+IF(AU84=15,X84,0)+IF(AU85=15,X85,0)+IF(AU86=15,X86,0)+IF(AU87=15,X87,0)+IF(AU88=15,X88,0)+IF(AU89=15,X89,0)+IF(AU90=15,X90,0)+IF(AU91=15,X91,0)+IF(AU92=15,X92,0)+IF(AU93=15,X93,0)+IF(AU94=15,X94,0)+IF(AU95=15,X95,0)</f>
        <v>#VALUE!</v>
      </c>
      <c r="BH90" s="98" t="e">
        <f>IF(AU76=15,AB76,0)+IF(AU77=15,AB77,0)+IF(AU78=15,AB78,0)+IF(AU79=15,AB79,0)+IF(AU80=15,AB80,0)+IF(AU81=15,AB81,0)+IF(AU82=15,AB82,0)+IF(AU83=15,AB83,0)+IF(AU84=15,AB84,0)+IF(AU85=15,AB85,0)+IF(AU86=15,AB86,0)+IF(AU87=15,AB87,0)+IF(AU88=15,AB88,0)+IF(AU89=15,AB89,0)+IF(AU90=15,AB90,0)+IF(AU91=15,AB91,0)+IF(AU92=15,AB92,0)+IF(AU93=15,AB93,0)+IF(AU94=15,AB94,0)+IF(AU95=15,AB95,0)</f>
        <v>#VALUE!</v>
      </c>
      <c r="BI90" s="98" t="e">
        <f>IF(AU76=15,AG76,0)+IF(AU77=15,AG77,0)+IF(AU78=15,AG78,0)+IF(AU79=15,AG79,0)+IF(AU80=15,AG80,0)+IF(AU81=15,AG81,0)+IF(AU82=15,AG82,0)+IF(AU83=15,AG83,0)+IF(AU84=15,AG84,0)+IF(AU85=15,AG85,0)+IF(AU86=15,AG86,0)+IF(AU87=15,AG87,0)+IF(AU88=15,AG88,0)+IF(AU89=15,AG89,0)+IF(AU90=15,AG90,0)+IF(AU91=15,AG91,0)+IF(AU92=15,AG92,0)+IF(AU93=15,AG93,0)+IF(AU94=15,AG94,0)+IF(AU95=15,AG95,0)</f>
        <v>#VALUE!</v>
      </c>
      <c r="BJ90" s="98" t="e">
        <f>IF(AU76=15,AL76,0)+IF(AU77=15,AL77,0)+IF(AU78=15,AL78,0)+IF(AU79=15,AL79,0)+IF(AU80=15,AL80,0)+IF(AU81=15,AL81,0)+IF(AU82=15,AL82,0)+IF(AU83=15,AL83,0)+IF(AU84=15,AL84,0)+IF(AU85=15,AL85,0)+IF(AU86=15,AL86,0)+IF(AU87=15,AL87,0)+IF(AU88=15,AL88,0)+IF(AU89=15,AL89,0)+IF(AU90=15,AL90,0)+IF(AU91=15,AL91,0)+IF(AU92=15,AL92,0)+IF(AU93=15,AL93,0)+IF(AU94=15,AL94,0)+IF(AU95=15,AL95,0)</f>
        <v>#VALUE!</v>
      </c>
      <c r="BK90" s="1" t="e">
        <f>IF(AU76=15,AO76,0)+IF(AU77=15,AO77,0)+IF(AU78=15,AO78,0)+IF(AU79=15,AO79,0)+IF(AU80=15,AO80,0)+IF(AU81=15,AO81,0)+IF(AU82=15,AO82,0)+IF(AU83=15,AO83,0)+IF(AU84=15,AO84,0)+IF(AU85=15,AO85,0)+IF(AU86=15,AO86,0)+IF(AU87=15,AO87,0)+IF(AU88=15,AO88,0)+IF(AU89=15,AO89,0)+IF(AU90=15,AO90,0)+IF(AU91=15,AO91,0)+IF(AU92=15,AO92,0)+IF(AU93=15,AO93,0)+IF(AU94=15,AO94,0)+IF(AU95=15,AO95,0)</f>
        <v>#VALUE!</v>
      </c>
      <c r="BL90" s="99" t="e">
        <f>IF(AU76=15,AY76,0)+IF(AU77=15,AY77,0)+IF(AU78=15,AY78,0)+IF(AU79=15,AY79,0)+IF(AU80=15,AY80,0)+IF(AU81=15,AY81,0)+IF(AU82=15,AY82,0)+IF(AU83=15,AY83,0)+IF(AU84=15,AY84,0)+IF(AU85=15,AY85,0)+IF(AU86=15,AY86,0)+IF(AU87=15,AY87,0)+IF(AU88=15,AY88,0)+IF(AU89=15,AY89,0)+IF(AU90=15,AY90,0)+IF(AU91=15,AY91,0)+IF(AU92=15,AY92,0)+IF(AU93=15,AY93,0)+IF(AU94=15,AY94,0)+IF(AU95=15,AY95,0)</f>
        <v>#VALUE!</v>
      </c>
      <c r="BM90" s="1" t="e">
        <f>IF(AND(AW90=BM75,BL90=0),AZ90,0)</f>
        <v>#VALUE!</v>
      </c>
      <c r="BN90" s="1">
        <f>COUNTIF(BM76:BM90,"&lt;&gt;0")</f>
        <v>15</v>
      </c>
      <c r="BO90" s="1" t="e">
        <f>IF(BN76=15,BM76,IF(BN77=15,BM77,IF(BN78=15,BM78,IF(BN79=15,BM79,IF(BN80=15,BM80,IF(BN81=15,BM81,IF(BN82=15,BM82,IF(BN83=15,BM83,BP90))))))))</f>
        <v>#VALUE!</v>
      </c>
      <c r="BP90" s="1" t="e">
        <f>IF(BN84=15,BM84,IF(BN85=15,BM85,IF(BN86=15,BM86,IF(BN87=15,BM87,IF(BN88=15,BM88,IF(BN89=15,BM89,IF(BN90=15,BM90,IF(BN91=15,BM91,BQ90))))))))</f>
        <v>#VALUE!</v>
      </c>
      <c r="BQ90" s="1" t="str">
        <f>IF(BN92=15,BM92,IF(BN93=15,BM93,IF(BN94=15,BM94,IF(BN95=15,BM95,""))))</f>
        <v/>
      </c>
      <c r="BR90" s="100" t="str">
        <f>[2]DB!CD90</f>
        <v/>
      </c>
      <c r="BS90" s="98" t="str">
        <f>[2]DB!CE90</f>
        <v/>
      </c>
      <c r="BT90" s="98" t="str">
        <f>[2]DB!CF90</f>
        <v/>
      </c>
      <c r="BU90" s="98" t="str">
        <f>[2]DB!CG90</f>
        <v/>
      </c>
      <c r="BV90" s="98" t="str">
        <f>[2]DB!CH90</f>
        <v/>
      </c>
      <c r="BW90" s="98" t="str">
        <f>[2]DB!CI90</f>
        <v/>
      </c>
      <c r="BX90" s="98" t="str">
        <f>[2]DB!CJ90</f>
        <v/>
      </c>
      <c r="BY90" s="98" t="str">
        <f>[2]DB!CK90</f>
        <v/>
      </c>
      <c r="BZ90" s="98" t="str">
        <f>[2]DB!CL90</f>
        <v/>
      </c>
      <c r="CA90" s="98" t="str">
        <f>[2]DB!CM90</f>
        <v/>
      </c>
      <c r="CB90" s="98" t="str">
        <f>[2]DB!CN90</f>
        <v/>
      </c>
      <c r="CC90" s="99" t="str">
        <f>[2]DB!CO90</f>
        <v/>
      </c>
      <c r="CD90" s="100" t="str">
        <f>IF(AND(CD75=B3,B3&lt;&gt;B4),BO90,BR90)</f>
        <v/>
      </c>
      <c r="CE90" s="98" t="str">
        <f>IF(AND(CE75=B3,B3&lt;&gt;B4),BO90,BS90)</f>
        <v/>
      </c>
      <c r="CF90" s="98" t="str">
        <f>IF(AND(CF75=B3,B3&lt;&gt;B4),BO90,BT90)</f>
        <v/>
      </c>
      <c r="CG90" s="98" t="str">
        <f>IF(AND(CG75=B3,B3&lt;&gt;B4),BO90,BU90)</f>
        <v/>
      </c>
      <c r="CH90" s="98" t="str">
        <f>IF(AND(CH75=B3,B3&lt;&gt;B4),BO90,BV90)</f>
        <v/>
      </c>
      <c r="CI90" s="98" t="str">
        <f>IF(AND(CI75=B3,B3&lt;&gt;B4),BO90,BW90)</f>
        <v/>
      </c>
      <c r="CJ90" s="98" t="str">
        <f>IF(AND(CJ75=B3,B3&lt;&gt;B4),BO90,BX90)</f>
        <v/>
      </c>
      <c r="CK90" s="98" t="str">
        <f>IF(AND(CK75=B3,B3&lt;&gt;B4),BO90,BY90)</f>
        <v/>
      </c>
      <c r="CL90" s="98" t="str">
        <f>IF(AND(CL75=B3,B3&lt;&gt;B4),BO90,BZ90)</f>
        <v/>
      </c>
      <c r="CM90" s="98" t="str">
        <f>IF(AND(CM75=B3,B3&lt;&gt;B4),BO90,CA90)</f>
        <v/>
      </c>
      <c r="CN90" s="98" t="str">
        <f>IF(AND(CN75=B3,B3&lt;&gt;B4),BO90,CB90)</f>
        <v/>
      </c>
      <c r="CO90" s="99" t="str">
        <f>IF(AND(CO75=B3,B3&lt;&gt;B4),BO90,CC90)</f>
        <v/>
      </c>
      <c r="CP90" s="1" t="str">
        <f>'[2]MT + ÅT'!L22</f>
        <v/>
      </c>
    </row>
    <row r="91" spans="12:96">
      <c r="L91" s="100" t="str">
        <f>[2]DB!AZ91</f>
        <v>Zico</v>
      </c>
      <c r="M91" s="1">
        <f>IF(L91=A10,B10,0)+IF(L91=A11,B11,0)+IF(L91=A12,B12,0)+IF(L91=A13,B13,0)+IF(L91=A14,B14,0)+IF(L91=A15,B15,0)+IF(L91=A16,B16,0)+IF(L91=A17,B17,0)+IF(L91=A18,B18,0)+IF(L91=A19,B19,0)+IF(L91=A20,B20,0)+IF(L91=A21,B21,0)+IF(L91=A22,B22,0)+IF(L91=A23,B23,0)+IF(L91=A24,B24,0)+IF(L91=A25,B25,0)+IF(L91=A26,B26,0)+IF(L91=A27,B27,0)+IF(L91=A28,B28,0)+IF(L91=A29,B29,0)</f>
        <v>59</v>
      </c>
      <c r="N91" s="1">
        <f>[2]DB!BD91</f>
        <v>0</v>
      </c>
      <c r="O91" s="1">
        <f>IF(L91=A10,D10,0)+IF(L91=A11,D11,0)+IF(L91=A12,D12,0)+IF(L91=A13,D13,0)+IF(L91=A14,D14,0)+IF(L91=A15,D15,0)+IF(L91=A16,D16,0)+IF(L91=A17,D17,0)+IF(L91=A18,D18,0)+IF(L91=A19,D19,0)+IF(L91=A20,D20,0)+IF(L91=A21,D21,0)+IF(L91=A22,D22,0)+IF(L91=A23,D23,0)+IF(L91=A24,D24,0)+IF(L91=A25,D25,0)+IF(L91=A26,D26,0)+IF(L91=A27,D27,0)+IF(L91=A28,D28,0)+IF(L91=A29,D29,0)</f>
        <v>0</v>
      </c>
      <c r="P91" s="1">
        <f>[2]DB!BE91</f>
        <v>0</v>
      </c>
      <c r="Q91" s="1">
        <f>IF(L91=A10,F10,0)+IF(L91=A11,F11,0)+IF(L91=A12,F12,0)+IF(L91=A13,F13,0)+IF(L91=A14,F14,0)+IF(L91=A15,F15,0)+IF(L91=A16,F16,0)+IF(L91=A17,F17,0)+IF(L91=A18,F18,0)+IF(L91=A19,F19,0)+IF(L91=A20,F20,0)+IF(L91=A21,F21,0)+IF(L91=A22,F22,0)+IF(L91=A23,F23,0)+IF(L91=A24,F24,0)+IF(L91=A25,F25,0)+IF(L91=A26,F26,0)+IF(L91=A27,F27,0)+IF(L91=A28,F28,0)+IF(L91=A29,F29,0)</f>
        <v>0</v>
      </c>
      <c r="R91" s="1">
        <f>[2]DB!BF91</f>
        <v>0</v>
      </c>
      <c r="S91" s="1">
        <f>IF(L91=A10,H10,0)+IF(L91=A11,H11,0)+IF(L91=A12,H12,0)+IF(L91=A13,H13,0)+IF(L91=A14,H14,0)+IF(L91=A15,H15,0)+IF(L91=A16,H16,0)+IF(L91=A17,H17,0)+IF(L91=A18,H18,0)+IF(L91=A19,H19,0)+IF(L91=A20,H20,0)+IF(L91=A21,H21,0)+IF(L91=A22,H22,0)+IF(L91=A23,H23,0)+IF(L91=A24,H24,0)+IF(L91=A25,H25,0)+IF(L91=A26,H26,0)+IF(L91=A27,H27,0)+IF(L91=A28,H28,0)+IF(L91=A29,H29,0)</f>
        <v>0</v>
      </c>
      <c r="T91" s="1">
        <f>IF(B2&lt;&gt;B3,S91,S91+R91)</f>
        <v>0</v>
      </c>
      <c r="U91" s="1">
        <f>[2]DB!BG91</f>
        <v>0</v>
      </c>
      <c r="V91" s="1">
        <f>IF(L91=A10,K10,0)+IF(L91=A11,K11,0)+IF(L91=A12,K12,0)+IF(L91=A13,K13,0)+IF(L91=A14,K14,0)+IF(L91=A15,K15,0)+IF(L91=A16,K16,0)+IF(L91=A17,K17,0)+IF(L91=A18,K18,0)+IF(L91=A19,K19,0)+IF(L91=A20,K20,0)+IF(L91=A21,K21,0)+IF(L91=A22,K22,0)+IF(L91=A23,K23,0)+IF(L91=A24,K24,0)+IF(L91=A25,K25,0)+IF(L91=A26,K26,0)+IF(L91=A27,K27,0)+IF(L91=A28,K28,0)+IF(L91=A29,K29,0)+W91</f>
        <v>0</v>
      </c>
      <c r="W91" s="1">
        <v>0</v>
      </c>
      <c r="X91" s="1">
        <f>IF(B2&lt;&gt;B3,V91,V91+U91)</f>
        <v>0</v>
      </c>
      <c r="Y91" s="1">
        <f>[2]DB!BH91</f>
        <v>22</v>
      </c>
      <c r="Z91" s="1">
        <f>RANK(Y91,Y76:Y95,0)</f>
        <v>14</v>
      </c>
      <c r="AA91" s="1" t="e">
        <f>IF(L91='1. Division'!F6,'1. Division'!F23,0)+IF(L91='1. Division'!H6,'1. Division'!H23,0)+IF(L91='1. Division'!J6,'1. Division'!J23,0)+IF(L91='1. Division'!L6,'1. Division'!L23,0)+IF(L91='1. Division'!N6,'1. Division'!N23,0)+IF(L91='1. Division'!P6,'1. Division'!P23,0)+IF(L91='1. Division'!R6,'1. Division'!R23,0)+IF(L91='1. Division'!T6,'1. Division'!T23,0)+IF(L91='1. Division'!V6,'1. Division'!V23,0)+IF(L91='1. Division'!X6,'1. Division'!X23,0)+IF(L91='1. Division'!Z6,'1. Division'!Z23,0)+IF(L91='1. Division'!AB6,'1. Division'!AB23,0)+IF(L91='1. Division'!AD6,'1. Division'!AD23,0)+IF(L91='1. Division'!AF6,'1. Division'!AF23,0)+IF(L91='1. Division'!AH6,'1. Division'!AH23,0)+IF(L91='1. Division'!AJ6,'1. Division'!AJ23,0)+IF(L91='1. Division'!AL6,'1. Division'!AL23,0)+IF(L91='1. Division'!AN6,'1. Division'!AN23,0)+IF(L91='1. Division'!AP6,'1. Division'!AP23,0)+IF(L91='1. Division'!AR6,'1. Division'!AR23,0)</f>
        <v>#VALUE!</v>
      </c>
      <c r="AB91" s="1" t="e">
        <f>IF(OR(O91=1,Q91=1),0,IF(B2&lt;&gt;B3,AA91,Y91+AA91))</f>
        <v>#VALUE!</v>
      </c>
      <c r="AC91" s="1" t="e">
        <f>RANK(AB91,AB76:AB95,0)</f>
        <v>#VALUE!</v>
      </c>
      <c r="AD91" s="1">
        <f>[2]DB!BI91</f>
        <v>9</v>
      </c>
      <c r="AE91" s="1">
        <f>RANK(AD91,AD76:AD95,0)</f>
        <v>2</v>
      </c>
      <c r="AF91" s="1" t="e">
        <f>IF(L91='1. Division'!F6,'1. Division'!F29,0)+IF(L91='1. Division'!H6,'1. Division'!H29,0)+IF(L91='1. Division'!J6,'1. Division'!J29,0)+IF(L91='1. Division'!L6,'1. Division'!L29,0)+IF(L91='1. Division'!N6,'1. Division'!N29,0)+IF(L91='1. Division'!P6,'1. Division'!P29,0)+IF(L91='1. Division'!R6,'1. Division'!R29,0)+IF(L91='1. Division'!T6,'1. Division'!T29,0)+IF(L91='1. Division'!V6,'1. Division'!V29,0)+IF(L91='1. Division'!X6,'1. Division'!X29,0)+IF(L91='1. Division'!Z6,'1. Division'!Z29,0)+IF(L91='1. Division'!AB6,'1. Division'!AB29,0)+IF(L91='1. Division'!AD6,'1. Division'!AD29,0)+IF(L91='1. Division'!AF6,'1. Division'!AF29,0)+IF(L91='1. Division'!AH6,'1. Division'!AH29,0)+IF(L91='1. Division'!AJ6,'1. Division'!AJ29,0)+IF(L91='1. Division'!AL6,'1. Division'!AL29,0)+IF(L91='1. Division'!AN6,'1. Division'!AN29,0)+IF(L91='1. Division'!AP6,'1. Division'!AP29,0)+IF(L91='1. Division'!AR6,'1. Division'!AR29,0)</f>
        <v>#VALUE!</v>
      </c>
      <c r="AG91" s="1" t="e">
        <f>IF(OR(O91=1,Q91=1),0,IF(B2&lt;&gt;B3,AF91,AD91+AF91))</f>
        <v>#VALUE!</v>
      </c>
      <c r="AH91" s="1" t="e">
        <f>RANK(AG91,AG76:AG95,0)</f>
        <v>#VALUE!</v>
      </c>
      <c r="AI91" s="1">
        <f>[2]DB!BJ91</f>
        <v>27</v>
      </c>
      <c r="AJ91" s="1">
        <f>RANK(AI91,AI76:AI95,0)</f>
        <v>18</v>
      </c>
      <c r="AK91" s="1" t="e">
        <f>IF(L91='1. Division'!F6,'1. Division'!F35,0)+IF(L91='1. Division'!H6,'1. Division'!H35,0)+IF(L91='1. Division'!J6,'1. Division'!J35,0)+IF(L91='1. Division'!L6,'1. Division'!L35,0)+IF(L91='1. Division'!N6,'1. Division'!N35,0)+IF(L91='1. Division'!P6,'1. Division'!P35,0)+IF(L91='1. Division'!R6,'1. Division'!R35,0)+IF(L91='1. Division'!T6,'1. Division'!T35,0)+IF(L91='1. Division'!V6,'1. Division'!V35,0)+IF(L91='1. Division'!X6,'1. Division'!X35,0)+IF(L91='1. Division'!Z6,'1. Division'!Z35,0)+IF(L91='1. Division'!AB6,'1. Division'!AB35,0)+IF(L91='1. Division'!AD6,'1. Division'!AD35,0)+IF(L91='1. Division'!AF6,'1. Division'!AF35,0)+IF(L91='1. Division'!AH6,'1. Division'!AH35,0)+IF(L91='1. Division'!AJ6,'1. Division'!AJ35,0)+IF(L91='1. Division'!AL6,'1. Division'!AL35,0)+IF(L91='1. Division'!AN6,'1. Division'!AN35,0)+IF(L91='1. Division'!AP6,'1. Division'!AP35,0)+IF(L91='1. Division'!AR6,'1. Division'!AR35,0)</f>
        <v>#VALUE!</v>
      </c>
      <c r="AL91" s="1" t="e">
        <f>IF(OR(O91=1,Q91=1),0,IF(B2&lt;&gt;B3,AK91,AI91+AK91))</f>
        <v>#VALUE!</v>
      </c>
      <c r="AM91" s="1" t="e">
        <f>RANK(AL91,AL76:AL95,0)</f>
        <v>#VALUE!</v>
      </c>
      <c r="AN91" s="1">
        <f t="shared" si="37"/>
        <v>34</v>
      </c>
      <c r="AO91" s="1" t="e">
        <f t="shared" si="38"/>
        <v>#VALUE!</v>
      </c>
      <c r="AP91" s="1">
        <f>[2]DB!AW91</f>
        <v>16</v>
      </c>
      <c r="AQ91" s="1" t="e">
        <f>RANK(AO91,AO76:AO95,1)+AR91</f>
        <v>#VALUE!</v>
      </c>
      <c r="AR91" s="1" t="e">
        <f>IF(AO91=AO76,IF(AB91=AB76,IF(AG91=AG76,IF(AL91=AL76,0,IF(AL91&lt;AL76,1,0)),IF(AG91&lt;AG76,1,0)),IF(AB91&lt;AB76,1,0)),0)+IF(AO91=AO77,IF(AB91=AB77,IF(AG91=AG77,IF(AL91=AL77,0,IF(AL91&lt;AL77,1,0)),IF(AG91&lt;AG77,1,0)),IF(AB91&lt;AB77,1,0)),0)+IF(AO91=AO78,IF(AB91=AB78,IF(AG91=AG78,IF(AL91=AL78,0,IF(AL91&lt;AL78,1,0)),IF(AG91&lt;AG78,1,0)),IF(AB91&lt;AB78,1,0)),0)+IF(AO91=AO79,IF(AB91=AB79,IF(AG91=AG79,IF(AL91=AL79,0,IF(AL91&lt;AL79,1,0)),IF(AG91&lt;AG79,1,0)),IF(AB91&lt;AB79,1,0)),0)+IF(AO91=AO80,IF(AB91=AB80,IF(AG91=AG80,IF(AL91=AL80,0,IF(AL91&lt;AL80,1,0)),IF(AG91&lt;AG80,1,0)),IF(AB91&lt;AB80,1,0)),0)+IF(AO91=AO81,IF(AB91=AB81,IF(AG91=AG81,IF(AL91=AL81,0,IF(AL91&lt;AL81,1,0)),IF(AG91&lt;AG81,1,0)),IF(AB91&lt;AB81,1,0)),0)+IF(AO91=AO82,IF(AB91=AB82,IF(AG91=AG82,IF(AL91=AL82,0,IF(AL91&lt;AL82,1,0)),IF(AG91&lt;AG82,1,0)),IF(AB91&lt;AB82,1,0)),0)+AS91+AT91</f>
        <v>#VALUE!</v>
      </c>
      <c r="AS91" s="1" t="e">
        <f>IF(AO91=AO83,IF(AB91=AB83,IF(AG91=AG83,IF(AL91=AL83,0,IF(AL91&lt;AL83,1,0)),IF(AG91&lt;AG83,1,0)),IF(AB91&lt;AB83,1,0)),0)+IF(AO91=AO84,IF(AB91=AB84,IF(AG91=AG84,IF(AL91=AL84,0,IF(AL91&lt;AL84,1,0)),IF(AG91&lt;AG84,1,0)),IF(AB91&lt;AB84,1,0)),0)+IF(AO91=AO85,IF(AB91=AB85,IF(AG91=AG85,IF(AL91=AL85,0,IF(AL91&lt;AL85,1,0)),IF(AG91&lt;AG85,1,0)),IF(AB91&lt;AB85,1,0)),0)+IF(AO91=AO86,IF(AB91=AB86,IF(AG91=AG86,IF(AL91=AL86,0,IF(AL91&lt;AL86,1,0)),IF(AG91&lt;AG86,1,0)),IF(AB91&lt;AB86,1,0)),0)+IF(AO91=AO87,IF(AB91=AB87,IF(AG91=AG87,IF(AL91=AL87,0,IF(AL91&lt;AL87,1,0)),IF(AG91&lt;AG87,1,0)),IF(AB91&lt;AB87,1,0)),0)+IF(AO91=AO88,IF(AB91=AB88,IF(AG91=AG88,IF(AL91=AL88,0,IF(AL91&lt;AL88,1,0)),IF(AG91&lt;AG88,1,0)),IF(AB91&lt;AB88,1,0)),0)+IF(AO91=AO89,IF(AB91=AB89,IF(AG91=AG89,IF(AL91=AL89,0,IF(AL91&lt;AL89,1,0)),IF(AG91&lt;AG89,1,0)),IF(AB91&lt;AB89,1,0)),0)</f>
        <v>#VALUE!</v>
      </c>
      <c r="AT91" s="1" t="e">
        <f>IF(AO91=AO90,IF(AB91=AB90,IF(AG91=AG90,IF(AL91=AL90,0,IF(AL91&lt;AL90,1,0)),IF(AG91&lt;AG90,1,0)),IF(AB91&lt;AB90,1,0)),0)+IF(AO91=AO91,IF(AB91=AB91,IF(AG91=AG91,IF(AL91=AL91,0,IF(AL91&lt;AL91,1,0)),IF(AG91&lt;AG91,1,0)),IF(AB91&lt;AB91,1,0)),0)+IF(AO91=AO92,IF(AB91=AB92,IF(AG91=AG92,IF(AL91=AL92,0,IF(AL91&lt;AL92,1,0)),IF(AG91&lt;AG92,1,0)),IF(AB91&lt;AB92,1,0)),0)+IF(AO91=AO93,IF(AB91=AB93,IF(AG91=AG93,IF(AL91=AL93,0,IF(AL91&lt;AL93,1,0)),IF(AG91&lt;AG93,1,0)),IF(AB91&lt;AB93,1,0)),0)+IF(AO91=AO94,IF(AB91=AB94,IF(AG91=AG94,IF(AL91=AL94,0,IF(AL91&lt;AL94,1,0)),IF(AG91&lt;AG94,1,0)),IF(AB91&lt;AB94,1,0)),0)+IF(AO91=AO95,IF(AB91=AB95,IF(AG91=AG95,IF(AL91=AL95,0,IF(AL91&lt;AL95,1,0)),IF(AG91&lt;AG95,1,0)),IF(AB91&lt;AB95,1,0)),0)</f>
        <v>#VALUE!</v>
      </c>
      <c r="AU91" s="1" t="e">
        <f>IF(AND(AQ91=AQ76,M91&gt;M76),1,0)+IF(AND(AQ91=AQ77,M91&gt;M77),1,0)+IF(AND(AQ91=AQ78,M91&gt;M78),1,0)+IF(AND(AQ91=AQ79,M91&gt;M79),1,0)+IF(AND(AQ91=AQ80,M91&gt;M80),1,0)+IF(AND(AQ91=AQ81,M91&gt;M81),1,0)+IF(AND(AQ91=AQ82,M91&gt;M82),1,0)+IF(AND(AQ91=AQ83,M91&gt;M83),1,0)+IF(AND(AQ91=AQ84,M91&gt;M84),1,0)+IF(AND(AQ91=AQ85,M91&gt;M85),1,0)+IF(AND(AQ91=AQ86,M91&gt;M86),1,0)+IF(AND(AQ91=AQ87,M91&gt;M87),1,0)+IF(AND(AQ91=AQ88,M91&gt;M88),1,0)+IF(AND(AQ91=AQ89,M91&gt;M89),1,0)+IF(AND(AQ91=AQ90,M91&gt;M90),1,0)+IF(AND(AQ91=AQ91,M91&gt;M91),1,0)+IF(AND(AQ91=AQ92,M91&gt;M92),1,0)+IF(AND(AQ91=AQ93,M91&gt;M93),1,0)+IF(AND(AQ91=AQ94,M91&gt;M94),1,0)+IF(AND(AQ91=AQ95,M91&gt;M95),1,0)+AQ91</f>
        <v>#VALUE!</v>
      </c>
      <c r="AV91" s="1" t="e">
        <f>IF(AU76=16,AP76,0)+IF(AU77=16,AP77,0)+IF(AU78=16,AP78,0)+IF(AU79=16,AP79,0)+IF(AU80=16,AP80,0)+IF(AU81=16,AP81,0)+IF(AU82=16,AP82,0)+IF(AU83=16,AP83,0)+IF(AU84=16,AP84,0)+IF(AU85=16,AP85,0)+IF(AU86=16,AP86,0)+IF(AU87=16,AP87,0)+IF(AU88=16,AP88,0)+IF(AU89=16,AP89,0)+IF(AU90=16,AP90,0)+IF(AU91=16,AP91,0)+IF(AU92=16,AP92,0)+IF(AU93=16,AP93,0)+IF(AU94=16,AP94,0)+IF(AU95=16,AP95,0)</f>
        <v>#VALUE!</v>
      </c>
      <c r="AW91" s="1" t="e">
        <f>IF(AU76=16,AQ76,0)+IF(AU77=16,AQ77,0)+IF(AU78=16,AQ78,0)+IF(AU79=16,AQ79,0)+IF(AU80=16,AQ80,0)+IF(AU81=16,AQ81,0)+IF(AU82=16,AQ82,0)+IF(AU83=16,AQ83,0)+IF(AU84=16,AQ84,0)+IF(AU85=16,AQ85,0)+IF(AU86=16,AQ86,0)+IF(AU87=16,AQ87,0)+IF(AU88=16,AQ88,0)+IF(AU89=16,AQ89,0)+IF(AU90=16,AQ90,0)+IF(AU91=16,AQ91,0)+IF(AU92=16,AQ92,0)+IF(AU93=16,AQ93,0)+IF(AU94=16,AQ94,0)+IF(AU95=16,AQ95,0)</f>
        <v>#VALUE!</v>
      </c>
      <c r="AX91" s="1">
        <f>[2]DB!BL91</f>
        <v>0</v>
      </c>
      <c r="AY91" s="1">
        <f>IF(OR(O91=1,Q91=1,(T91+X91)/D1&gt;0.5),1,0)</f>
        <v>0</v>
      </c>
      <c r="AZ91" s="100" t="e">
        <f>IF(AU76=16,L76,IF(AU77=16,L77,IF(AU78=16,L78,IF(AU79=16,L79,IF(AU80=16,L80,IF(AU81=16,L81,IF(AU82=16,L82,BA91)))))))</f>
        <v>#VALUE!</v>
      </c>
      <c r="BA91" s="98" t="e">
        <f>IF(AU83=16,L83,IF(AU84=16,L84,IF(AU85=16,L85,IF(AU86=16,L86,IF(AU87=16,L87,IF(AU88=16,L88,IF(AU89=16,L89,BB91)))))))</f>
        <v>#VALUE!</v>
      </c>
      <c r="BB91" s="98" t="e">
        <f>IF(AU90=16,L90,IF(AU91=16,L91,IF(AU92=16,L92,IF(AU93=16,L93,IF(AU94=16,L94,IF(AU95=16,L95,""))))))</f>
        <v>#VALUE!</v>
      </c>
      <c r="BC91" s="98" t="e">
        <f>IF(AU76=16,M76,0)+IF(AU77=16,M77,0)+IF(AU78=16,M78,0)+IF(AU79=16,M79,0)+IF(AU80=16,M80,0)+IF(AU81=16,M81,0)+IF(AU82=16,M82,0)+IF(AU83=16,M83,0)+IF(AU84=16,M84,0)+IF(AU85=16,M85,0)+IF(AU86=16,M86,0)+IF(AU87=16,M87,0)+IF(AU88=16,M88,0)+IF(AU89=16,M89,0)+IF(AU90=16,M90,0)+IF(AU91=16,M91,0)+IF(AU92=16,M92,0)+IF(AU93=16,M93,0)+IF(AU94=16,M94,0)+IF(AU95=16,M95,0)</f>
        <v>#VALUE!</v>
      </c>
      <c r="BD91" s="98" t="e">
        <f>IF(AU76=16,O76,0)+IF(AU77=16,O77,0)+IF(AU78=16,O78,0)+IF(AU79=16,O79,0)+IF(AU80=16,O80,0)+IF(AU81=16,O81,0)+IF(AU82=16,O82,0)+IF(AU83=16,O83,0)+IF(AU84=16,O84,0)+IF(AU85=16,O85,0)+IF(AU86=16,O86,0)+IF(AU87=16,O87,0)+IF(AU88=16,O88,0)+IF(AU89=16,O89,0)+IF(AU90=16,O90,0)+IF(AU91=16,O91,0)+IF(AU92=16,O92,0)+IF(AU93=16,O93,0)+IF(AU94=16,O94,0)+IF(AU95=16,O95,0)</f>
        <v>#VALUE!</v>
      </c>
      <c r="BE91" s="98" t="e">
        <f>IF(AU76=16,Q76,0)+IF(AU77=16,Q77,0)+IF(AU78=16,Q78,0)+IF(AU79=16,Q79,0)+IF(AU80=16,Q80,0)+IF(AU81=16,Q81,0)+IF(AU82=16,Q82,0)+IF(AU83=16,Q83,0)+IF(AU84=16,Q84,0)+IF(AU85=16,Q85,0)+IF(AU86=16,Q86,0)+IF(AU87=16,Q87,0)+IF(AU88=16,Q88,0)+IF(AU89=16,Q89,0)+IF(AU90=16,Q90,0)+IF(AU91=16,Q91,0)+IF(AU92=16,Q92,0)+IF(AU93=16,Q93,0)+IF(AU94=16,Q94,0)+IF(AU95=16,Q95,0)</f>
        <v>#VALUE!</v>
      </c>
      <c r="BF91" s="98" t="e">
        <f>IF(AU76=16,T76,0)+IF(AU77=16,T77,0)+IF(AU78=16,T78,0)+IF(AU79=16,T79,0)+IF(AU80=16,T80,0)+IF(AU81=16,T81,0)+IF(AU82=16,T82,0)+IF(AU83=16,T83,0)+IF(AU84=16,T84,0)+IF(AU85=16,T85,0)+IF(AU86=16,T86,0)+IF(AU87=16,T87,0)+IF(AU88=16,T88,0)+IF(AU89=16,T89,0)+IF(AU90=16,T90,0)+IF(AU91=16,T91,0)+IF(AU92=16,T92,0)+IF(AU93=16,T93,0)+IF(AU94=16,T94,0)+IF(AU95=16,T95,0)</f>
        <v>#VALUE!</v>
      </c>
      <c r="BG91" s="98" t="e">
        <f>IF(AU76=16,X76,0)+IF(AU77=16,X77,0)+IF(AU78=16,X78,0)+IF(AU79=16,X79,0)+IF(AU80=16,X80,0)+IF(AU81=16,X81,0)+IF(AU82=16,X82,0)+IF(AU83=16,X83,0)+IF(AU84=16,X84,0)+IF(AU85=16,X85,0)+IF(AU86=16,X86,0)+IF(AU87=16,X87,0)+IF(AU88=16,X88,0)+IF(AU89=16,X89,0)+IF(AU90=16,X90,0)+IF(AU91=16,X91,0)+IF(AU92=16,X92,0)+IF(AU93=16,X93,0)+IF(AU94=16,X94,0)+IF(AU95=16,X95,0)</f>
        <v>#VALUE!</v>
      </c>
      <c r="BH91" s="98" t="e">
        <f>IF(AU76=16,AB76,0)+IF(AU77=16,AB77,0)+IF(AU78=16,AB78,0)+IF(AU79=16,AB79,0)+IF(AU80=16,AB80,0)+IF(AU81=16,AB81,0)+IF(AU82=16,AB82,0)+IF(AU83=16,AB83,0)+IF(AU84=16,AB84,0)+IF(AU85=16,AB85,0)+IF(AU86=16,AB86,0)+IF(AU87=16,AB87,0)+IF(AU88=16,AB88,0)+IF(AU89=16,AB89,0)+IF(AU90=16,AB90,0)+IF(AU91=16,AB91,0)+IF(AU92=16,AB92,0)+IF(AU93=16,AB93,0)+IF(AU94=16,AB94,0)+IF(AU95=16,AB95,0)</f>
        <v>#VALUE!</v>
      </c>
      <c r="BI91" s="98" t="e">
        <f>IF(AU76=16,AG76,0)+IF(AU77=16,AG77,0)+IF(AU78=16,AG78,0)+IF(AU79=16,AG79,0)+IF(AU80=16,AG80,0)+IF(AU81=16,AG81,0)+IF(AU82=16,AG82,0)+IF(AU83=16,AG83,0)+IF(AU84=16,AG84,0)+IF(AU85=16,AG85,0)+IF(AU86=16,AG86,0)+IF(AU87=16,AG87,0)+IF(AU88=16,AG88,0)+IF(AU89=16,AG89,0)+IF(AU90=16,AG90,0)+IF(AU91=16,AG91,0)+IF(AU92=16,AG92,0)+IF(AU93=16,AG93,0)+IF(AU94=16,AG94,0)+IF(AU95=16,AG95,0)</f>
        <v>#VALUE!</v>
      </c>
      <c r="BJ91" s="98" t="e">
        <f>IF(AU76=16,AL76,0)+IF(AU77=16,AL77,0)+IF(AU78=16,AL78,0)+IF(AU79=16,AL79,0)+IF(AU80=16,AL80,0)+IF(AU81=16,AL81,0)+IF(AU82=16,AL82,0)+IF(AU83=16,AL83,0)+IF(AU84=16,AL84,0)+IF(AU85=16,AL85,0)+IF(AU86=16,AL86,0)+IF(AU87=16,AL87,0)+IF(AU88=16,AL88,0)+IF(AU89=16,AL89,0)+IF(AU90=16,AL90,0)+IF(AU91=16,AL91,0)+IF(AU92=16,AL92,0)+IF(AU93=16,AL93,0)+IF(AU94=16,AL94,0)+IF(AU95=16,AL95,0)</f>
        <v>#VALUE!</v>
      </c>
      <c r="BK91" s="1" t="e">
        <f>IF(AU76=16,AO76,0)+IF(AU77=16,AO77,0)+IF(AU78=16,AO78,0)+IF(AU79=16,AO79,0)+IF(AU80=16,AO80,0)+IF(AU81=16,AO81,0)+IF(AU82=16,AO82,0)+IF(AU83=16,AO83,0)+IF(AU84=16,AO84,0)+IF(AU85=16,AO85,0)+IF(AU86=16,AO86,0)+IF(AU87=16,AO87,0)+IF(AU88=16,AO88,0)+IF(AU89=16,AO89,0)+IF(AU90=16,AO90,0)+IF(AU91=16,AO91,0)+IF(AU92=16,AO92,0)+IF(AU93=16,AO93,0)+IF(AU94=16,AO94,0)+IF(AU95=16,AO95,0)</f>
        <v>#VALUE!</v>
      </c>
      <c r="BL91" s="99" t="e">
        <f>IF(AU76=16,AY76,0)+IF(AU77=16,AY77,0)+IF(AU78=16,AY78,0)+IF(AU79=16,AY79,0)+IF(AU80=16,AY80,0)+IF(AU81=16,AY81,0)+IF(AU82=16,AY82,0)+IF(AU83=16,AY83,0)+IF(AU84=16,AY84,0)+IF(AU85=16,AY85,0)+IF(AU86=16,AY86,0)+IF(AU87=16,AY87,0)+IF(AU88=16,AY88,0)+IF(AU89=16,AY89,0)+IF(AU90=16,AY90,0)+IF(AU91=16,AY91,0)+IF(AU92=16,AY92,0)+IF(AU93=16,AY93,0)+IF(AU94=16,AY94,0)+IF(AU95=16,AY95,0)</f>
        <v>#VALUE!</v>
      </c>
      <c r="BM91" s="1" t="e">
        <f>IF(AND(AW91=BM75,BL91=0),AZ91,0)</f>
        <v>#VALUE!</v>
      </c>
      <c r="BN91" s="1">
        <f>COUNTIF(BM76:BM91,"&lt;&gt;0")</f>
        <v>16</v>
      </c>
      <c r="BO91" s="1" t="e">
        <f>IF(BN76=16,BM76,IF(BN77=16,BM77,IF(BN78=16,BM78,IF(BN79=16,BM79,IF(BN80=16,BM80,IF(BN81=16,BM81,IF(BN82=16,BM82,IF(BN83=16,BM83,BP91))))))))</f>
        <v>#VALUE!</v>
      </c>
      <c r="BP91" s="1" t="e">
        <f>IF(BN84=16,BM84,IF(BN85=16,BM85,IF(BN86=16,BM86,IF(BN87=16,BM87,IF(BN88=16,BM88,IF(BN89=16,BM89,IF(BN90=16,BM90,IF(BN91=16,BM91,BQ91))))))))</f>
        <v>#VALUE!</v>
      </c>
      <c r="BQ91" s="1" t="str">
        <f>IF(BN92=16,BM92,IF(BN93=16,BM93,IF(BN94=16,BM94,IF(BN95=16,BM95,""))))</f>
        <v/>
      </c>
      <c r="BR91" s="100" t="str">
        <f>[2]DB!CD91</f>
        <v/>
      </c>
      <c r="BS91" s="98" t="str">
        <f>[2]DB!CE91</f>
        <v/>
      </c>
      <c r="BT91" s="98" t="str">
        <f>[2]DB!CF91</f>
        <v/>
      </c>
      <c r="BU91" s="98" t="str">
        <f>[2]DB!CG91</f>
        <v/>
      </c>
      <c r="BV91" s="98" t="str">
        <f>[2]DB!CH91</f>
        <v/>
      </c>
      <c r="BW91" s="98" t="str">
        <f>[2]DB!CI91</f>
        <v/>
      </c>
      <c r="BX91" s="98" t="str">
        <f>[2]DB!CJ91</f>
        <v/>
      </c>
      <c r="BY91" s="98" t="str">
        <f>[2]DB!CK91</f>
        <v/>
      </c>
      <c r="BZ91" s="98" t="str">
        <f>[2]DB!CL91</f>
        <v/>
      </c>
      <c r="CA91" s="98" t="str">
        <f>[2]DB!CM91</f>
        <v/>
      </c>
      <c r="CB91" s="98" t="str">
        <f>[2]DB!CN91</f>
        <v/>
      </c>
      <c r="CC91" s="99" t="str">
        <f>[2]DB!CO91</f>
        <v/>
      </c>
      <c r="CD91" s="100" t="str">
        <f>IF(AND(CD75=B3,B3&lt;&gt;B4),BO91,BR91)</f>
        <v/>
      </c>
      <c r="CE91" s="98" t="str">
        <f>IF(AND(CE75=B3,B3&lt;&gt;B4),BO91,BS91)</f>
        <v/>
      </c>
      <c r="CF91" s="98" t="str">
        <f>IF(AND(CF75=B3,B3&lt;&gt;B4),BO91,BT91)</f>
        <v/>
      </c>
      <c r="CG91" s="98" t="str">
        <f>IF(AND(CG75=B3,B3&lt;&gt;B4),BO91,BU91)</f>
        <v/>
      </c>
      <c r="CH91" s="98" t="str">
        <f>IF(AND(CH75=B3,B3&lt;&gt;B4),BO91,BV91)</f>
        <v/>
      </c>
      <c r="CI91" s="98" t="str">
        <f>IF(AND(CI75=B3,B3&lt;&gt;B4),BO91,BW91)</f>
        <v/>
      </c>
      <c r="CJ91" s="98" t="str">
        <f>IF(AND(CJ75=B3,B3&lt;&gt;B4),BO91,BX91)</f>
        <v/>
      </c>
      <c r="CK91" s="98" t="str">
        <f>IF(AND(CK75=B3,B3&lt;&gt;B4),BO91,BY91)</f>
        <v/>
      </c>
      <c r="CL91" s="98" t="str">
        <f>IF(AND(CL75=B3,B3&lt;&gt;B4),BO91,BZ91)</f>
        <v/>
      </c>
      <c r="CM91" s="98" t="str">
        <f>IF(AND(CM75=B3,B3&lt;&gt;B4),BO91,CA91)</f>
        <v/>
      </c>
      <c r="CN91" s="98" t="str">
        <f>IF(AND(CN75=B3,B3&lt;&gt;B4),BO91,CB91)</f>
        <v/>
      </c>
      <c r="CO91" s="99" t="str">
        <f>IF(AND(CO75=B3,B3&lt;&gt;B4),BO91,CC91)</f>
        <v/>
      </c>
      <c r="CP91" s="1" t="str">
        <f>'[2]MT + ÅT'!L23</f>
        <v/>
      </c>
    </row>
    <row r="92" spans="12:96">
      <c r="L92" s="100" t="str">
        <f>[2]DB!AZ92</f>
        <v>Himbo</v>
      </c>
      <c r="M92" s="1">
        <f>IF(L92=A10,B10,0)+IF(L92=A11,B11,0)+IF(L92=A12,B12,0)+IF(L92=A13,B13,0)+IF(L92=A14,B14,0)+IF(L92=A15,B15,0)+IF(L92=A16,B16,0)+IF(L92=A17,B17,0)+IF(L92=A18,B18,0)+IF(L92=A19,B19,0)+IF(L92=A20,B20,0)+IF(L92=A21,B21,0)+IF(L92=A22,B22,0)+IF(L92=A23,B23,0)+IF(L92=A24,B24,0)+IF(L92=A25,B25,0)+IF(L92=A26,B26,0)+IF(L92=A27,B27,0)+IF(L92=A28,B28,0)+IF(L92=A29,B29,0)</f>
        <v>22</v>
      </c>
      <c r="N92" s="1">
        <f>[2]DB!BD92</f>
        <v>0</v>
      </c>
      <c r="O92" s="1">
        <f>IF(L92=A10,D10,0)+IF(L92=A11,D11,0)+IF(L92=A12,D12,0)+IF(L92=A13,D13,0)+IF(L92=A14,D14,0)+IF(L92=A15,D15,0)+IF(L92=A16,D16,0)+IF(L92=A17,D17,0)+IF(L92=A18,D18,0)+IF(L92=A19,D19,0)+IF(L92=A20,D20,0)+IF(L92=A21,D21,0)+IF(L92=A22,D22,0)+IF(L92=A23,D23,0)+IF(L92=A24,D24,0)+IF(L92=A25,D25,0)+IF(L92=A26,D26,0)+IF(L92=A27,D27,0)+IF(L92=A28,D28,0)+IF(L92=A29,D29,0)</f>
        <v>0</v>
      </c>
      <c r="P92" s="1">
        <f>[2]DB!BE92</f>
        <v>0</v>
      </c>
      <c r="Q92" s="1">
        <f>IF(L92=A10,F10,0)+IF(L92=A11,F11,0)+IF(L92=A12,F12,0)+IF(L92=A13,F13,0)+IF(L92=A14,F14,0)+IF(L92=A15,F15,0)+IF(L92=A16,F16,0)+IF(L92=A17,F17,0)+IF(L92=A18,F18,0)+IF(L92=A19,F19,0)+IF(L92=A20,F20,0)+IF(L92=A21,F21,0)+IF(L92=A22,F22,0)+IF(L92=A23,F23,0)+IF(L92=A24,F24,0)+IF(L92=A25,F25,0)+IF(L92=A26,F26,0)+IF(L92=A27,F27,0)+IF(L92=A28,F28,0)+IF(L92=A29,F29,0)</f>
        <v>0</v>
      </c>
      <c r="R92" s="1">
        <f>[2]DB!BF92</f>
        <v>0</v>
      </c>
      <c r="S92" s="1">
        <f>IF(L92=A10,H10,0)+IF(L92=A11,H11,0)+IF(L92=A12,H12,0)+IF(L92=A13,H13,0)+IF(L92=A14,H14,0)+IF(L92=A15,H15,0)+IF(L92=A16,H16,0)+IF(L92=A17,H17,0)+IF(L92=A18,H18,0)+IF(L92=A19,H19,0)+IF(L92=A20,H20,0)+IF(L92=A21,H21,0)+IF(L92=A22,H22,0)+IF(L92=A23,H23,0)+IF(L92=A24,H24,0)+IF(L92=A25,H25,0)+IF(L92=A26,H26,0)+IF(L92=A27,H27,0)+IF(L92=A28,H28,0)+IF(L92=A29,H29,0)</f>
        <v>0</v>
      </c>
      <c r="T92" s="1">
        <f>IF(B2&lt;&gt;B3,S92,S92+R92)</f>
        <v>0</v>
      </c>
      <c r="U92" s="1">
        <f>[2]DB!BG92</f>
        <v>0</v>
      </c>
      <c r="V92" s="1">
        <f>IF(L92=A10,K10,0)+IF(L92=A11,K11,0)+IF(L92=A12,K12,0)+IF(L92=A13,K13,0)+IF(L92=A14,K14,0)+IF(L92=A15,K15,0)+IF(L92=A16,K16,0)+IF(L92=A17,K17,0)+IF(L92=A18,K18,0)+IF(L92=A19,K19,0)+IF(L92=A20,K20,0)+IF(L92=A21,K21,0)+IF(L92=A22,K22,0)+IF(L92=A23,K23,0)+IF(L92=A24,K24,0)+IF(L92=A25,K25,0)+IF(L92=A26,K26,0)+IF(L92=A27,K27,0)+IF(L92=A28,K28,0)+IF(L92=A29,K29,0)+W92</f>
        <v>0</v>
      </c>
      <c r="W92" s="1">
        <v>0</v>
      </c>
      <c r="X92" s="1">
        <f>IF(B2&lt;&gt;B3,V92,V92+U92)</f>
        <v>0</v>
      </c>
      <c r="Y92" s="1">
        <f>[2]DB!BH92</f>
        <v>21</v>
      </c>
      <c r="Z92" s="1">
        <f>RANK(Y92,Y76:Y95,0)</f>
        <v>18</v>
      </c>
      <c r="AA92" s="1" t="e">
        <f>IF(L92='1. Division'!F6,'1. Division'!F23,0)+IF(L92='1. Division'!H6,'1. Division'!H23,0)+IF(L92='1. Division'!J6,'1. Division'!J23,0)+IF(L92='1. Division'!L6,'1. Division'!L23,0)+IF(L92='1. Division'!N6,'1. Division'!N23,0)+IF(L92='1. Division'!P6,'1. Division'!P23,0)+IF(L92='1. Division'!R6,'1. Division'!R23,0)+IF(L92='1. Division'!T6,'1. Division'!T23,0)+IF(L92='1. Division'!V6,'1. Division'!V23,0)+IF(L92='1. Division'!X6,'1. Division'!X23,0)+IF(L92='1. Division'!Z6,'1. Division'!Z23,0)+IF(L92='1. Division'!AB6,'1. Division'!AB23,0)+IF(L92='1. Division'!AD6,'1. Division'!AD23,0)+IF(L92='1. Division'!AF6,'1. Division'!AF23,0)+IF(L92='1. Division'!AH6,'1. Division'!AH23,0)+IF(L92='1. Division'!AJ6,'1. Division'!AJ23,0)+IF(L92='1. Division'!AL6,'1. Division'!AL23,0)+IF(L92='1. Division'!AN6,'1. Division'!AN23,0)+IF(L92='1. Division'!AP6,'1. Division'!AP23,0)+IF(L92='1. Division'!AR6,'1. Division'!AR23,0)</f>
        <v>#VALUE!</v>
      </c>
      <c r="AB92" s="1" t="e">
        <f>IF(OR(O92=1,Q92=1),0,IF(B2&lt;&gt;B3,AA92,Y92+AA92))</f>
        <v>#VALUE!</v>
      </c>
      <c r="AC92" s="1" t="e">
        <f>RANK(AB92,AB76:AB95,0)</f>
        <v>#VALUE!</v>
      </c>
      <c r="AD92" s="1">
        <f>[2]DB!BI92</f>
        <v>8</v>
      </c>
      <c r="AE92" s="1">
        <f>RANK(AD92,AD76:AD95,0)</f>
        <v>11</v>
      </c>
      <c r="AF92" s="1" t="e">
        <f>IF(L92='1. Division'!F6,'1. Division'!F29,0)+IF(L92='1. Division'!H6,'1. Division'!H29,0)+IF(L92='1. Division'!J6,'1. Division'!J29,0)+IF(L92='1. Division'!L6,'1. Division'!L29,0)+IF(L92='1. Division'!N6,'1. Division'!N29,0)+IF(L92='1. Division'!P6,'1. Division'!P29,0)+IF(L92='1. Division'!R6,'1. Division'!R29,0)+IF(L92='1. Division'!T6,'1. Division'!T29,0)+IF(L92='1. Division'!V6,'1. Division'!V29,0)+IF(L92='1. Division'!X6,'1. Division'!X29,0)+IF(L92='1. Division'!Z6,'1. Division'!Z29,0)+IF(L92='1. Division'!AB6,'1. Division'!AB29,0)+IF(L92='1. Division'!AD6,'1. Division'!AD29,0)+IF(L92='1. Division'!AF6,'1. Division'!AF29,0)+IF(L92='1. Division'!AH6,'1. Division'!AH29,0)+IF(L92='1. Division'!AJ6,'1. Division'!AJ29,0)+IF(L92='1. Division'!AL6,'1. Division'!AL29,0)+IF(L92='1. Division'!AN6,'1. Division'!AN29,0)+IF(L92='1. Division'!AP6,'1. Division'!AP29,0)+IF(L92='1. Division'!AR6,'1. Division'!AR29,0)</f>
        <v>#VALUE!</v>
      </c>
      <c r="AG92" s="1" t="e">
        <f>IF(OR(O92=1,Q92=1),0,IF(B2&lt;&gt;B3,AF92,AD92+AF92))</f>
        <v>#VALUE!</v>
      </c>
      <c r="AH92" s="1" t="e">
        <f>RANK(AG92,AG76:AG95,0)</f>
        <v>#VALUE!</v>
      </c>
      <c r="AI92" s="1">
        <f>[2]DB!BJ92</f>
        <v>29</v>
      </c>
      <c r="AJ92" s="1">
        <f>RANK(AI92,AI76:AI95,0)</f>
        <v>5</v>
      </c>
      <c r="AK92" s="1" t="e">
        <f>IF(L92='1. Division'!F6,'1. Division'!F35,0)+IF(L92='1. Division'!H6,'1. Division'!H35,0)+IF(L92='1. Division'!J6,'1. Division'!J35,0)+IF(L92='1. Division'!L6,'1. Division'!L35,0)+IF(L92='1. Division'!N6,'1. Division'!N35,0)+IF(L92='1. Division'!P6,'1. Division'!P35,0)+IF(L92='1. Division'!R6,'1. Division'!R35,0)+IF(L92='1. Division'!T6,'1. Division'!T35,0)+IF(L92='1. Division'!V6,'1. Division'!V35,0)+IF(L92='1. Division'!X6,'1. Division'!X35,0)+IF(L92='1. Division'!Z6,'1. Division'!Z35,0)+IF(L92='1. Division'!AB6,'1. Division'!AB35,0)+IF(L92='1. Division'!AD6,'1. Division'!AD35,0)+IF(L92='1. Division'!AF6,'1. Division'!AF35,0)+IF(L92='1. Division'!AH6,'1. Division'!AH35,0)+IF(L92='1. Division'!AJ6,'1. Division'!AJ35,0)+IF(L92='1. Division'!AL6,'1. Division'!AL35,0)+IF(L92='1. Division'!AN6,'1. Division'!AN35,0)+IF(L92='1. Division'!AP6,'1. Division'!AP35,0)+IF(L92='1. Division'!AR6,'1. Division'!AR35,0)</f>
        <v>#VALUE!</v>
      </c>
      <c r="AL92" s="1" t="e">
        <f>IF(OR(O92=1,Q92=1),0,IF(B2&lt;&gt;B3,AK92,AI92+AK92))</f>
        <v>#VALUE!</v>
      </c>
      <c r="AM92" s="1" t="e">
        <f>RANK(AL92,AL76:AL95,0)</f>
        <v>#VALUE!</v>
      </c>
      <c r="AN92" s="1">
        <f t="shared" si="37"/>
        <v>34</v>
      </c>
      <c r="AO92" s="1" t="e">
        <f t="shared" si="38"/>
        <v>#VALUE!</v>
      </c>
      <c r="AP92" s="1">
        <f>[2]DB!AW92</f>
        <v>17</v>
      </c>
      <c r="AQ92" s="1" t="e">
        <f>RANK(AO92,AO76:AO95,1)+AR92</f>
        <v>#VALUE!</v>
      </c>
      <c r="AR92" s="1" t="e">
        <f>IF(AO92=AO76,IF(AB92=AB76,IF(AG92=AG76,IF(AL92=AL76,0,IF(AL92&lt;AL76,1,0)),IF(AG92&lt;AG76,1,0)),IF(AB92&lt;AB76,1,0)),0)+IF(AO92=AO77,IF(AB92=AB77,IF(AG92=AG77,IF(AL92=AL77,0,IF(AL92&lt;AL77,1,0)),IF(AG92&lt;AG77,1,0)),IF(AB92&lt;AB77,1,0)),0)+IF(AO92=AO78,IF(AB92=AB78,IF(AG92=AG78,IF(AL92=AL78,0,IF(AL92&lt;AL78,1,0)),IF(AG92&lt;AG78,1,0)),IF(AB92&lt;AB78,1,0)),0)+IF(AO92=AO79,IF(AB92=AB79,IF(AG92=AG79,IF(AL92=AL79,0,IF(AL92&lt;AL79,1,0)),IF(AG92&lt;AG79,1,0)),IF(AB92&lt;AB79,1,0)),0)+IF(AO92=AO80,IF(AB92=AB80,IF(AG92=AG80,IF(AL92=AL80,0,IF(AL92&lt;AL80,1,0)),IF(AG92&lt;AG80,1,0)),IF(AB92&lt;AB80,1,0)),0)+IF(AO92=AO81,IF(AB92=AB81,IF(AG92=AG81,IF(AL92=AL81,0,IF(AL92&lt;AL81,1,0)),IF(AG92&lt;AG81,1,0)),IF(AB92&lt;AB81,1,0)),0)+IF(AO92=AO82,IF(AB92=AB82,IF(AG92=AG82,IF(AL92=AL82,0,IF(AL92&lt;AL82,1,0)),IF(AG92&lt;AG82,1,0)),IF(AB92&lt;AB82,1,0)),0)+AS92+AT92</f>
        <v>#VALUE!</v>
      </c>
      <c r="AS92" s="1" t="e">
        <f>IF(AO92=AO83,IF(AB92=AB83,IF(AG92=AG83,IF(AL92=AL83,0,IF(AL92&lt;AL83,1,0)),IF(AG92&lt;AG83,1,0)),IF(AB92&lt;AB83,1,0)),0)+IF(AO92=AO84,IF(AB92=AB84,IF(AG92=AG84,IF(AL92=AL84,0,IF(AL92&lt;AL84,1,0)),IF(AG92&lt;AG84,1,0)),IF(AB92&lt;AB84,1,0)),0)+IF(AO92=AO85,IF(AB92=AB85,IF(AG92=AG85,IF(AL92=AL85,0,IF(AL92&lt;AL85,1,0)),IF(AG92&lt;AG85,1,0)),IF(AB92&lt;AB85,1,0)),0)+IF(AO92=AO86,IF(AB92=AB86,IF(AG92=AG86,IF(AL92=AL86,0,IF(AL92&lt;AL86,1,0)),IF(AG92&lt;AG86,1,0)),IF(AB92&lt;AB86,1,0)),0)+IF(AO92=AO87,IF(AB92=AB87,IF(AG92=AG87,IF(AL92=AL87,0,IF(AL92&lt;AL87,1,0)),IF(AG92&lt;AG87,1,0)),IF(AB92&lt;AB87,1,0)),0)+IF(AO92=AO88,IF(AB92=AB88,IF(AG92=AG88,IF(AL92=AL88,0,IF(AL92&lt;AL88,1,0)),IF(AG92&lt;AG88,1,0)),IF(AB92&lt;AB88,1,0)),0)+IF(AO92=AO89,IF(AB92=AB89,IF(AG92=AG89,IF(AL92=AL89,0,IF(AL92&lt;AL89,1,0)),IF(AG92&lt;AG89,1,0)),IF(AB92&lt;AB89,1,0)),0)</f>
        <v>#VALUE!</v>
      </c>
      <c r="AT92" s="1" t="e">
        <f>IF(AO92=AO90,IF(AB92=AB90,IF(AG92=AG90,IF(AL92=AL90,0,IF(AL92&lt;AL90,1,0)),IF(AG92&lt;AG90,1,0)),IF(AB92&lt;AB90,1,0)),0)+IF(AO92=AO91,IF(AB92=AB91,IF(AG92=AG91,IF(AL92=AL91,0,IF(AL92&lt;AL91,1,0)),IF(AG92&lt;AG91,1,0)),IF(AB92&lt;AB91,1,0)),0)+IF(AO92=AO92,IF(AB92=AB92,IF(AG92=AG92,IF(AL92=AL92,0,IF(AL92&lt;AL92,1,0)),IF(AG92&lt;AG92,1,0)),IF(AB92&lt;AB92,1,0)),0)+IF(AO92=AO93,IF(AB92=AB93,IF(AG92=AG93,IF(AL92=AL93,0,IF(AL92&lt;AL93,1,0)),IF(AG92&lt;AG93,1,0)),IF(AB92&lt;AB93,1,0)),0)+IF(AO92=AO94,IF(AB92=AB94,IF(AG92=AG94,IF(AL92=AL94,0,IF(AL92&lt;AL94,1,0)),IF(AG92&lt;AG94,1,0)),IF(AB92&lt;AB94,1,0)),0)+IF(AO92=AO95,IF(AB92=AB95,IF(AG92=AG95,IF(AL92=AL95,0,IF(AL92&lt;AL95,1,0)),IF(AG92&lt;AG95,1,0)),IF(AB92&lt;AB95,1,0)),0)</f>
        <v>#VALUE!</v>
      </c>
      <c r="AU92" s="1" t="e">
        <f>IF(AND(AQ92=AQ76,M92&gt;M76),1,0)+IF(AND(AQ92=AQ77,M92&gt;M77),1,0)+IF(AND(AQ92=AQ78,M92&gt;M78),1,0)+IF(AND(AQ92=AQ79,M92&gt;M79),1,0)+IF(AND(AQ92=AQ80,M92&gt;M80),1,0)+IF(AND(AQ92=AQ81,M92&gt;M81),1,0)+IF(AND(AQ92=AQ82,M92&gt;M82),1,0)+IF(AND(AQ92=AQ83,M92&gt;M83),1,0)+IF(AND(AQ92=AQ84,M92&gt;M84),1,0)+IF(AND(AQ92=AQ85,M92&gt;M85),1,0)+IF(AND(AQ92=AQ86,M92&gt;M86),1,0)+IF(AND(AQ92=AQ87,M92&gt;M87),1,0)+IF(AND(AQ92=AQ88,M92&gt;M88),1,0)+IF(AND(AQ92=AQ89,M92&gt;M89),1,0)+IF(AND(AQ92=AQ90,M92&gt;M90),1,0)+IF(AND(AQ92=AQ91,M92&gt;M91),1,0)+IF(AND(AQ92=AQ92,M92&gt;M92),1,0)+IF(AND(AQ92=AQ93,M92&gt;M93),1,0)+IF(AND(AQ92=AQ94,M92&gt;M94),1,0)+IF(AND(AQ92=AQ95,M92&gt;M95),1,0)+AQ92</f>
        <v>#VALUE!</v>
      </c>
      <c r="AV92" s="1" t="e">
        <f>IF(AU76=17,AP76,0)+IF(AU77=17,AP77,0)+IF(AU78=17,AP78,0)+IF(AU79=17,AP79,0)+IF(AU80=17,AP80,0)+IF(AU81=17,AP81,0)+IF(AU82=17,AP82,0)+IF(AU83=17,AP83,0)+IF(AU84=17,AP84,0)+IF(AU85=17,AP85,0)+IF(AU86=17,AP86,0)+IF(AU87=17,AP87,0)+IF(AU88=17,AP88,0)+IF(AU89=17,AP89,0)+IF(AU90=17,AP90,0)+IF(AU91=17,AP91,0)+IF(AU92=17,AP92,0)+IF(AU93=17,AP93,0)+IF(AU94=17,AP94,0)+IF(AU95=17,AP95,0)</f>
        <v>#VALUE!</v>
      </c>
      <c r="AW92" s="1" t="e">
        <f>IF(AU76=17,AQ76,0)+IF(AU77=17,AQ77,0)+IF(AU78=17,AQ78,0)+IF(AU79=17,AQ79,0)+IF(AU80=17,AQ80,0)+IF(AU81=17,AQ81,0)+IF(AU82=17,AQ82,0)+IF(AU83=17,AQ83,0)+IF(AU84=17,AQ84,0)+IF(AU85=17,AQ85,0)+IF(AU86=17,AQ86,0)+IF(AU87=17,AQ87,0)+IF(AU88=17,AQ88,0)+IF(AU89=17,AQ89,0)+IF(AU90=17,AQ90,0)+IF(AU91=17,AQ91,0)+IF(AU92=17,AQ92,0)+IF(AU93=17,AQ93,0)+IF(AU94=17,AQ94,0)+IF(AU95=17,AQ95,0)</f>
        <v>#VALUE!</v>
      </c>
      <c r="AX92" s="1">
        <f>[2]DB!BL92</f>
        <v>0</v>
      </c>
      <c r="AY92" s="1">
        <f>IF(OR(O92=1,Q92=1,(T92+X92)/D1&gt;0.5),1,0)</f>
        <v>0</v>
      </c>
      <c r="AZ92" s="100" t="e">
        <f>IF(AU76=17,L76,IF(AU77=17,L77,IF(AU78=17,L78,IF(AU79=17,L79,IF(AU80=17,L80,IF(AU81=17,L81,IF(AU82=17,L82,BA92)))))))</f>
        <v>#VALUE!</v>
      </c>
      <c r="BA92" s="98" t="e">
        <f>IF(AU83=17,L83,IF(AU84=17,L84,IF(AU85=17,L85,IF(AU86=17,L86,IF(AU87=17,L87,IF(AU88=17,L88,IF(AU89=17,L89,BB92)))))))</f>
        <v>#VALUE!</v>
      </c>
      <c r="BB92" s="98" t="e">
        <f>IF(AU90=17,L90,IF(AU91=17,L91,IF(AU92=17,L92,IF(AU93=17,L93,IF(AU94=17,L94,IF(AU95=17,L95,""))))))</f>
        <v>#VALUE!</v>
      </c>
      <c r="BC92" s="98" t="e">
        <f>IF(AU76=17,M76,0)+IF(AU77=17,M77,0)+IF(AU78=17,M78,0)+IF(AU79=17,M79,0)+IF(AU80=17,M80,0)+IF(AU81=17,M81,0)+IF(AU82=17,M82,0)+IF(AU83=17,M83,0)+IF(AU84=17,M84,0)+IF(AU85=17,M85,0)+IF(AU86=17,M86,0)+IF(AU87=17,M87,0)+IF(AU88=17,M88,0)+IF(AU89=17,M89,0)+IF(AU90=17,M90,0)+IF(AU91=17,M91,0)+IF(AU92=17,M92,0)+IF(AU93=17,M93,0)+IF(AU94=17,M94,0)+IF(AU95=17,M95,0)</f>
        <v>#VALUE!</v>
      </c>
      <c r="BD92" s="98" t="e">
        <f>IF(AU76=17,O76,0)+IF(AU77=17,O77,0)+IF(AU78=17,O78,0)+IF(AU79=17,O79,0)+IF(AU80=17,O80,0)+IF(AU81=17,O81,0)+IF(AU82=17,O82,0)+IF(AU83=17,O83,0)+IF(AU84=17,O84,0)+IF(AU85=17,O85,0)+IF(AU86=17,O86,0)+IF(AU87=17,O87,0)+IF(AU88=17,O88,0)+IF(AU89=17,O89,0)+IF(AU90=17,O90,0)+IF(AU91=17,O91,0)+IF(AU92=17,O92,0)+IF(AU93=17,O93,0)+IF(AU94=17,O94,0)+IF(AU95=17,O95,0)</f>
        <v>#VALUE!</v>
      </c>
      <c r="BE92" s="98" t="e">
        <f>IF(AU76=17,Q76,0)+IF(AU77=17,Q77,0)+IF(AU78=17,Q78,0)+IF(AU79=17,Q79,0)+IF(AU80=17,Q80,0)+IF(AU81=17,Q81,0)+IF(AU82=17,Q82,0)+IF(AU83=17,Q83,0)+IF(AU84=17,Q84,0)+IF(AU85=17,Q85,0)+IF(AU86=17,Q86,0)+IF(AU87=17,Q87,0)+IF(AU88=17,Q88,0)+IF(AU89=17,Q89,0)+IF(AU90=17,Q90,0)+IF(AU91=17,Q91,0)+IF(AU92=17,Q92,0)+IF(AU93=17,Q93,0)+IF(AU94=17,Q94,0)+IF(AU95=17,Q95,0)</f>
        <v>#VALUE!</v>
      </c>
      <c r="BF92" s="98" t="e">
        <f>IF(AU76=17,T76,0)+IF(AU77=17,T77,0)+IF(AU78=17,T78,0)+IF(AU79=17,T79,0)+IF(AU80=17,T80,0)+IF(AU81=17,T81,0)+IF(AU82=17,T82,0)+IF(AU83=17,T83,0)+IF(AU84=17,T84,0)+IF(AU85=17,T85,0)+IF(AU86=17,T86,0)+IF(AU87=17,T87,0)+IF(AU88=17,T88,0)+IF(AU89=17,T89,0)+IF(AU90=17,T90,0)+IF(AU91=17,T91,0)+IF(AU92=17,T92,0)+IF(AU93=17,T93,0)+IF(AU94=17,T94,0)+IF(AU95=17,T95,0)</f>
        <v>#VALUE!</v>
      </c>
      <c r="BG92" s="98" t="e">
        <f>IF(AU76=17,X76,0)+IF(AU77=17,X77,0)+IF(AU78=17,X78,0)+IF(AU79=17,X79,0)+IF(AU80=17,X80,0)+IF(AU81=17,X81,0)+IF(AU82=17,X82,0)+IF(AU83=17,X83,0)+IF(AU84=17,X84,0)+IF(AU85=17,X85,0)+IF(AU86=17,X86,0)+IF(AU87=17,X87,0)+IF(AU88=17,X88,0)+IF(AU89=17,X89,0)+IF(AU90=17,X90,0)+IF(AU91=17,X91,0)+IF(AU92=17,X92,0)+IF(AU93=17,X93,0)+IF(AU94=17,X94,0)+IF(AU95=17,X95,0)</f>
        <v>#VALUE!</v>
      </c>
      <c r="BH92" s="98" t="e">
        <f>IF(AU76=17,AB76,0)+IF(AU77=17,AB77,0)+IF(AU78=17,AB78,0)+IF(AU79=17,AB79,0)+IF(AU80=17,AB80,0)+IF(AU81=17,AB81,0)+IF(AU82=17,AB82,0)+IF(AU83=17,AB83,0)+IF(AU84=17,AB84,0)+IF(AU85=17,AB85,0)+IF(AU86=17,AB86,0)+IF(AU87=17,AB87,0)+IF(AU88=17,AB88,0)+IF(AU89=17,AB89,0)+IF(AU90=17,AB90,0)+IF(AU91=17,AB91,0)+IF(AU92=17,AB92,0)+IF(AU93=17,AB93,0)+IF(AU94=17,AB94,0)+IF(AU95=17,AB95,0)</f>
        <v>#VALUE!</v>
      </c>
      <c r="BI92" s="98" t="e">
        <f>IF(AU76=17,AG76,0)+IF(AU77=17,AG77,0)+IF(AU78=17,AG78,0)+IF(AU79=17,AG79,0)+IF(AU80=17,AG80,0)+IF(AU81=17,AG81,0)+IF(AU82=17,AG82,0)+IF(AU83=17,AG83,0)+IF(AU84=17,AG84,0)+IF(AU85=17,AG85,0)+IF(AU86=17,AG86,0)+IF(AU87=17,AG87,0)+IF(AU88=17,AG88,0)+IF(AU89=17,AG89,0)+IF(AU90=17,AG90,0)+IF(AU91=17,AG91,0)+IF(AU92=17,AG92,0)+IF(AU93=17,AG93,0)+IF(AU94=17,AG94,0)+IF(AU95=17,AG95,0)</f>
        <v>#VALUE!</v>
      </c>
      <c r="BJ92" s="98" t="e">
        <f>IF(AU76=17,AL76,0)+IF(AU77=17,AL77,0)+IF(AU78=17,AL78,0)+IF(AU79=17,AL79,0)+IF(AU80=17,AL80,0)+IF(AU81=17,AL81,0)+IF(AU82=17,AL82,0)+IF(AU83=17,AL83,0)+IF(AU84=17,AL84,0)+IF(AU85=17,AL85,0)+IF(AU86=17,AL86,0)+IF(AU87=17,AL87,0)+IF(AU88=17,AL88,0)+IF(AU89=17,AL89,0)+IF(AU90=17,AL90,0)+IF(AU91=17,AL91,0)+IF(AU92=17,AL92,0)+IF(AU93=17,AL93,0)+IF(AU94=17,AL94,0)+IF(AU95=17,AL95,0)</f>
        <v>#VALUE!</v>
      </c>
      <c r="BK92" s="1" t="e">
        <f>IF(AU76=17,AO76,0)+IF(AU77=17,AO77,0)+IF(AU78=17,AO78,0)+IF(AU79=17,AO79,0)+IF(AU80=17,AO80,0)+IF(AU81=17,AO81,0)+IF(AU82=17,AO82,0)+IF(AU83=17,AO83,0)+IF(AU84=17,AO84,0)+IF(AU85=17,AO85,0)+IF(AU86=17,AO86,0)+IF(AU87=17,AO87,0)+IF(AU88=17,AO88,0)+IF(AU89=17,AO89,0)+IF(AU90=17,AO90,0)+IF(AU91=17,AO91,0)+IF(AU92=17,AO92,0)+IF(AU93=17,AO93,0)+IF(AU94=17,AO94,0)+IF(AU95=17,AO95,0)</f>
        <v>#VALUE!</v>
      </c>
      <c r="BL92" s="99" t="e">
        <f>IF(AU76=17,AY76,0)+IF(AU77=17,AY77,0)+IF(AU78=17,AY78,0)+IF(AU79=17,AY79,0)+IF(AU80=17,AY80,0)+IF(AU81=17,AY81,0)+IF(AU82=17,AY82,0)+IF(AU83=17,AY83,0)+IF(AU84=17,AY84,0)+IF(AU85=17,AY85,0)+IF(AU86=17,AY86,0)+IF(AU87=17,AY87,0)+IF(AU88=17,AY88,0)+IF(AU89=17,AY89,0)+IF(AU90=17,AY90,0)+IF(AU91=17,AY91,0)+IF(AU92=17,AY92,0)+IF(AU93=17,AY93,0)+IF(AU94=17,AY94,0)+IF(AU95=17,AY95,0)</f>
        <v>#VALUE!</v>
      </c>
      <c r="BM92" s="1" t="e">
        <f>IF(AND(AW92=BM75,BL92=0),AZ92,0)</f>
        <v>#VALUE!</v>
      </c>
      <c r="BN92" s="1">
        <f>COUNTIF(BM76:BM92,"&lt;&gt;0")</f>
        <v>17</v>
      </c>
      <c r="BO92" s="1" t="e">
        <f>IF(BN76=17,BM76,IF(BN77=17,BM77,IF(BN78=17,BM78,IF(BN79=17,BM79,IF(BN80=17,BM80,IF(BN81=17,BM81,IF(BN82=17,BM82,IF(BN83=17,BM83,BP92))))))))</f>
        <v>#VALUE!</v>
      </c>
      <c r="BP92" s="1" t="e">
        <f>IF(BN84=17,BM84,IF(BN85=17,BM85,IF(BN86=17,BM86,IF(BN87=17,BM87,IF(BN88=17,BM88,IF(BN89=17,BM89,IF(BN90=17,BM90,IF(BN91=17,BM91,BQ92))))))))</f>
        <v>#VALUE!</v>
      </c>
      <c r="BQ92" s="1" t="e">
        <f>IF(BN92=17,BM92,IF(BN93=17,BM93,IF(BN94=17,BM94,IF(BN95=17,BM95,""))))</f>
        <v>#VALUE!</v>
      </c>
      <c r="BR92" s="100" t="str">
        <f>[2]DB!CD92</f>
        <v/>
      </c>
      <c r="BS92" s="98" t="str">
        <f>[2]DB!CE92</f>
        <v/>
      </c>
      <c r="BT92" s="98" t="str">
        <f>[2]DB!CF92</f>
        <v/>
      </c>
      <c r="BU92" s="98" t="str">
        <f>[2]DB!CG92</f>
        <v/>
      </c>
      <c r="BV92" s="98" t="str">
        <f>[2]DB!CH92</f>
        <v/>
      </c>
      <c r="BW92" s="98" t="str">
        <f>[2]DB!CI92</f>
        <v/>
      </c>
      <c r="BX92" s="98" t="str">
        <f>[2]DB!CJ92</f>
        <v/>
      </c>
      <c r="BY92" s="98" t="str">
        <f>[2]DB!CK92</f>
        <v/>
      </c>
      <c r="BZ92" s="98" t="str">
        <f>[2]DB!CL92</f>
        <v/>
      </c>
      <c r="CA92" s="98" t="str">
        <f>[2]DB!CM92</f>
        <v/>
      </c>
      <c r="CB92" s="98" t="str">
        <f>[2]DB!CN92</f>
        <v/>
      </c>
      <c r="CC92" s="99" t="str">
        <f>[2]DB!CO92</f>
        <v/>
      </c>
      <c r="CD92" s="100" t="str">
        <f>IF(AND(CD75=B3,B3&lt;&gt;B4),BO92,BR92)</f>
        <v/>
      </c>
      <c r="CE92" s="98" t="str">
        <f>IF(AND(CE75=B3,B3&lt;&gt;B4),BO92,BS92)</f>
        <v/>
      </c>
      <c r="CF92" s="98" t="str">
        <f>IF(AND(CF75=B3,B3&lt;&gt;B4),BO92,BT92)</f>
        <v/>
      </c>
      <c r="CG92" s="98" t="str">
        <f>IF(AND(CG75=B3,B3&lt;&gt;B4),BO92,BU92)</f>
        <v/>
      </c>
      <c r="CH92" s="98" t="str">
        <f>IF(AND(CH75=B3,B3&lt;&gt;B4),BO92,BV92)</f>
        <v/>
      </c>
      <c r="CI92" s="98" t="str">
        <f>IF(AND(CI75=B3,B3&lt;&gt;B4),BO92,BW92)</f>
        <v/>
      </c>
      <c r="CJ92" s="98" t="str">
        <f>IF(AND(CJ75=B3,B3&lt;&gt;B4),BO92,BX92)</f>
        <v/>
      </c>
      <c r="CK92" s="98" t="str">
        <f>IF(AND(CK75=B3,B3&lt;&gt;B4),BO92,BY92)</f>
        <v/>
      </c>
      <c r="CL92" s="98" t="str">
        <f>IF(AND(CL75=B3,B3&lt;&gt;B4),BO92,BZ92)</f>
        <v/>
      </c>
      <c r="CM92" s="98" t="str">
        <f>IF(AND(CM75=B3,B3&lt;&gt;B4),BO92,CA92)</f>
        <v/>
      </c>
      <c r="CN92" s="98" t="str">
        <f>IF(AND(CN75=B3,B3&lt;&gt;B4),BO92,CB92)</f>
        <v/>
      </c>
      <c r="CO92" s="99" t="str">
        <f>IF(AND(CO75=B3,B3&lt;&gt;B4),BO92,CC92)</f>
        <v/>
      </c>
      <c r="CP92" s="1" t="str">
        <f>'[2]MT + ÅT'!L24</f>
        <v/>
      </c>
    </row>
    <row r="93" spans="12:96">
      <c r="L93" s="100" t="str">
        <f>[2]DB!AZ93</f>
        <v>Stoke</v>
      </c>
      <c r="M93" s="1">
        <f>IF(L93=A10,B10,0)+IF(L93=A11,B11,0)+IF(L93=A12,B12,0)+IF(L93=A13,B13,0)+IF(L93=A14,B14,0)+IF(L93=A15,B15,0)+IF(L93=A16,B16,0)+IF(L93=A17,B17,0)+IF(L93=A18,B18,0)+IF(L93=A19,B19,0)+IF(L93=A20,B20,0)+IF(L93=A21,B21,0)+IF(L93=A22,B22,0)+IF(L93=A23,B23,0)+IF(L93=A24,B24,0)+IF(L93=A25,B25,0)+IF(L93=A26,B26,0)+IF(L93=A27,B27,0)+IF(L93=A28,B28,0)+IF(L93=A29,B29,0)</f>
        <v>54</v>
      </c>
      <c r="N93" s="1">
        <f>[2]DB!BD93</f>
        <v>0</v>
      </c>
      <c r="O93" s="1">
        <f>IF(L93=A10,D10,0)+IF(L93=A11,D11,0)+IF(L93=A12,D12,0)+IF(L93=A13,D13,0)+IF(L93=A14,D14,0)+IF(L93=A15,D15,0)+IF(L93=A16,D16,0)+IF(L93=A17,D17,0)+IF(L93=A18,D18,0)+IF(L93=A19,D19,0)+IF(L93=A20,D20,0)+IF(L93=A21,D21,0)+IF(L93=A22,D22,0)+IF(L93=A23,D23,0)+IF(L93=A24,D24,0)+IF(L93=A25,D25,0)+IF(L93=A26,D26,0)+IF(L93=A27,D27,0)+IF(L93=A28,D28,0)+IF(L93=A29,D29,0)</f>
        <v>0</v>
      </c>
      <c r="P93" s="1">
        <f>[2]DB!BE93</f>
        <v>0</v>
      </c>
      <c r="Q93" s="1">
        <f>IF(L93=A10,F10,0)+IF(L93=A11,F11,0)+IF(L93=A12,F12,0)+IF(L93=A13,F13,0)+IF(L93=A14,F14,0)+IF(L93=A15,F15,0)+IF(L93=A16,F16,0)+IF(L93=A17,F17,0)+IF(L93=A18,F18,0)+IF(L93=A19,F19,0)+IF(L93=A20,F20,0)+IF(L93=A21,F21,0)+IF(L93=A22,F22,0)+IF(L93=A23,F23,0)+IF(L93=A24,F24,0)+IF(L93=A25,F25,0)+IF(L93=A26,F26,0)+IF(L93=A27,F27,0)+IF(L93=A28,F28,0)+IF(L93=A29,F29,0)</f>
        <v>0</v>
      </c>
      <c r="R93" s="1">
        <f>[2]DB!BF93</f>
        <v>0</v>
      </c>
      <c r="S93" s="1">
        <f>IF(L93=A10,H10,0)+IF(L93=A11,H11,0)+IF(L93=A12,H12,0)+IF(L93=A13,H13,0)+IF(L93=A14,H14,0)+IF(L93=A15,H15,0)+IF(L93=A16,H16,0)+IF(L93=A17,H17,0)+IF(L93=A18,H18,0)+IF(L93=A19,H19,0)+IF(L93=A20,H20,0)+IF(L93=A21,H21,0)+IF(L93=A22,H22,0)+IF(L93=A23,H23,0)+IF(L93=A24,H24,0)+IF(L93=A25,H25,0)+IF(L93=A26,H26,0)+IF(L93=A27,H27,0)+IF(L93=A28,H28,0)+IF(L93=A29,H29,0)</f>
        <v>0</v>
      </c>
      <c r="T93" s="1">
        <f>IF(B2&lt;&gt;B3,S93,S93+R93)</f>
        <v>0</v>
      </c>
      <c r="U93" s="1">
        <f>[2]DB!BG93</f>
        <v>0</v>
      </c>
      <c r="V93" s="1">
        <f>IF(L93=A10,K10,0)+IF(L93=A11,K11,0)+IF(L93=A12,K12,0)+IF(L93=A13,K13,0)+IF(L93=A14,K14,0)+IF(L93=A15,K15,0)+IF(L93=A16,K16,0)+IF(L93=A17,K17,0)+IF(L93=A18,K18,0)+IF(L93=A19,K19,0)+IF(L93=A20,K20,0)+IF(L93=A21,K21,0)+IF(L93=A22,K22,0)+IF(L93=A23,K23,0)+IF(L93=A24,K24,0)+IF(L93=A25,K25,0)+IF(L93=A26,K26,0)+IF(L93=A27,K27,0)+IF(L93=A28,K28,0)+IF(L93=A29,K29,0)+W93</f>
        <v>0</v>
      </c>
      <c r="W93" s="1">
        <v>0</v>
      </c>
      <c r="X93" s="1">
        <f>IF(B2&lt;&gt;B3,V93,V93+U93)</f>
        <v>0</v>
      </c>
      <c r="Y93" s="1">
        <f>[2]DB!BH93</f>
        <v>22</v>
      </c>
      <c r="Z93" s="1">
        <f>RANK(Y93,Y76:Y95,0)</f>
        <v>14</v>
      </c>
      <c r="AA93" s="1" t="e">
        <f>IF(L93='1. Division'!F6,'1. Division'!F23,0)+IF(L93='1. Division'!H6,'1. Division'!H23,0)+IF(L93='1. Division'!J6,'1. Division'!J23,0)+IF(L93='1. Division'!L6,'1. Division'!L23,0)+IF(L93='1. Division'!N6,'1. Division'!N23,0)+IF(L93='1. Division'!P6,'1. Division'!P23,0)+IF(L93='1. Division'!R6,'1. Division'!R23,0)+IF(L93='1. Division'!T6,'1. Division'!T23,0)+IF(L93='1. Division'!V6,'1. Division'!V23,0)+IF(L93='1. Division'!X6,'1. Division'!X23,0)+IF(L93='1. Division'!Z6,'1. Division'!Z23,0)+IF(L93='1. Division'!AB6,'1. Division'!AB23,0)+IF(L93='1. Division'!AD6,'1. Division'!AD23,0)+IF(L93='1. Division'!AF6,'1. Division'!AF23,0)+IF(L93='1. Division'!AH6,'1. Division'!AH23,0)+IF(L93='1. Division'!AJ6,'1. Division'!AJ23,0)+IF(L93='1. Division'!AL6,'1. Division'!AL23,0)+IF(L93='1. Division'!AN6,'1. Division'!AN23,0)+IF(L93='1. Division'!AP6,'1. Division'!AP23,0)+IF(L93='1. Division'!AR6,'1. Division'!AR23,0)</f>
        <v>#VALUE!</v>
      </c>
      <c r="AB93" s="1" t="e">
        <f>IF(OR(O93=1,Q93=1),0,IF(B2&lt;&gt;B3,AA93,Y93+AA93))</f>
        <v>#VALUE!</v>
      </c>
      <c r="AC93" s="1" t="e">
        <f>RANK(AB93,AB76:AB95,0)</f>
        <v>#VALUE!</v>
      </c>
      <c r="AD93" s="1">
        <f>[2]DB!BI93</f>
        <v>8</v>
      </c>
      <c r="AE93" s="1">
        <f>RANK(AD93,AD76:AD95,0)</f>
        <v>11</v>
      </c>
      <c r="AF93" s="1" t="e">
        <f>IF(L93='1. Division'!F6,'1. Division'!F29,0)+IF(L93='1. Division'!H6,'1. Division'!H29,0)+IF(L93='1. Division'!J6,'1. Division'!J29,0)+IF(L93='1. Division'!L6,'1. Division'!L29,0)+IF(L93='1. Division'!N6,'1. Division'!N29,0)+IF(L93='1. Division'!P6,'1. Division'!P29,0)+IF(L93='1. Division'!R6,'1. Division'!R29,0)+IF(L93='1. Division'!T6,'1. Division'!T29,0)+IF(L93='1. Division'!V6,'1. Division'!V29,0)+IF(L93='1. Division'!X6,'1. Division'!X29,0)+IF(L93='1. Division'!Z6,'1. Division'!Z29,0)+IF(L93='1. Division'!AB6,'1. Division'!AB29,0)+IF(L93='1. Division'!AD6,'1. Division'!AD29,0)+IF(L93='1. Division'!AF6,'1. Division'!AF29,0)+IF(L93='1. Division'!AH6,'1. Division'!AH29,0)+IF(L93='1. Division'!AJ6,'1. Division'!AJ29,0)+IF(L93='1. Division'!AL6,'1. Division'!AL29,0)+IF(L93='1. Division'!AN6,'1. Division'!AN29,0)+IF(L93='1. Division'!AP6,'1. Division'!AP29,0)+IF(L93='1. Division'!AR6,'1. Division'!AR29,0)</f>
        <v>#VALUE!</v>
      </c>
      <c r="AG93" s="1" t="e">
        <f>IF(OR(O93=1,Q93=1),0,IF(B2&lt;&gt;B3,AF93,AD93+AF93))</f>
        <v>#VALUE!</v>
      </c>
      <c r="AH93" s="1" t="e">
        <f>RANK(AG93,AG76:AG95,0)</f>
        <v>#VALUE!</v>
      </c>
      <c r="AI93" s="1">
        <f>[2]DB!BJ93</f>
        <v>27</v>
      </c>
      <c r="AJ93" s="1">
        <f>RANK(AI93,AI76:AI95,0)</f>
        <v>18</v>
      </c>
      <c r="AK93" s="1" t="e">
        <f>IF(L93='1. Division'!F6,'1. Division'!F35,0)+IF(L93='1. Division'!H6,'1. Division'!H35,0)+IF(L93='1. Division'!J6,'1. Division'!J35,0)+IF(L93='1. Division'!L6,'1. Division'!L35,0)+IF(L93='1. Division'!N6,'1. Division'!N35,0)+IF(L93='1. Division'!P6,'1. Division'!P35,0)+IF(L93='1. Division'!R6,'1. Division'!R35,0)+IF(L93='1. Division'!T6,'1. Division'!T35,0)+IF(L93='1. Division'!V6,'1. Division'!V35,0)+IF(L93='1. Division'!X6,'1. Division'!X35,0)+IF(L93='1. Division'!Z6,'1. Division'!Z35,0)+IF(L93='1. Division'!AB6,'1. Division'!AB35,0)+IF(L93='1. Division'!AD6,'1. Division'!AD35,0)+IF(L93='1. Division'!AF6,'1. Division'!AF35,0)+IF(L93='1. Division'!AH6,'1. Division'!AH35,0)+IF(L93='1. Division'!AJ6,'1. Division'!AJ35,0)+IF(L93='1. Division'!AL6,'1. Division'!AL35,0)+IF(L93='1. Division'!AN6,'1. Division'!AN35,0)+IF(L93='1. Division'!AP6,'1. Division'!AP35,0)+IF(L93='1. Division'!AR6,'1. Division'!AR35,0)</f>
        <v>#VALUE!</v>
      </c>
      <c r="AL93" s="1" t="e">
        <f>IF(OR(O93=1,Q93=1),0,IF(B2&lt;&gt;B3,AK93,AI93+AK93))</f>
        <v>#VALUE!</v>
      </c>
      <c r="AM93" s="1" t="e">
        <f>RANK(AL93,AL76:AL95,0)</f>
        <v>#VALUE!</v>
      </c>
      <c r="AN93" s="1">
        <f t="shared" si="37"/>
        <v>43</v>
      </c>
      <c r="AO93" s="1" t="e">
        <f t="shared" si="38"/>
        <v>#VALUE!</v>
      </c>
      <c r="AP93" s="1">
        <f>[2]DB!AW93</f>
        <v>18</v>
      </c>
      <c r="AQ93" s="1" t="e">
        <f>RANK(AO93,AO76:AO95,1)+AR93</f>
        <v>#VALUE!</v>
      </c>
      <c r="AR93" s="1" t="e">
        <f>IF(AO93=AO76,IF(AB93=AB76,IF(AG93=AG76,IF(AL93=AL76,0,IF(AL93&lt;AL76,1,0)),IF(AG93&lt;AG76,1,0)),IF(AB93&lt;AB76,1,0)),0)+IF(AO93=AO77,IF(AB93=AB77,IF(AG93=AG77,IF(AL93=AL77,0,IF(AL93&lt;AL77,1,0)),IF(AG93&lt;AG77,1,0)),IF(AB93&lt;AB77,1,0)),0)+IF(AO93=AO78,IF(AB93=AB78,IF(AG93=AG78,IF(AL93=AL78,0,IF(AL93&lt;AL78,1,0)),IF(AG93&lt;AG78,1,0)),IF(AB93&lt;AB78,1,0)),0)+IF(AO93=AO79,IF(AB93=AB79,IF(AG93=AG79,IF(AL93=AL79,0,IF(AL93&lt;AL79,1,0)),IF(AG93&lt;AG79,1,0)),IF(AB93&lt;AB79,1,0)),0)+IF(AO93=AO80,IF(AB93=AB80,IF(AG93=AG80,IF(AL93=AL80,0,IF(AL93&lt;AL80,1,0)),IF(AG93&lt;AG80,1,0)),IF(AB93&lt;AB80,1,0)),0)+IF(AO93=AO81,IF(AB93=AB81,IF(AG93=AG81,IF(AL93=AL81,0,IF(AL93&lt;AL81,1,0)),IF(AG93&lt;AG81,1,0)),IF(AB93&lt;AB81,1,0)),0)+IF(AO93=AO82,IF(AB93=AB82,IF(AG93=AG82,IF(AL93=AL82,0,IF(AL93&lt;AL82,1,0)),IF(AG93&lt;AG82,1,0)),IF(AB93&lt;AB82,1,0)),0)+AS93+AT93</f>
        <v>#VALUE!</v>
      </c>
      <c r="AS93" s="1" t="e">
        <f>IF(AO93=AO83,IF(AB93=AB83,IF(AG93=AG83,IF(AL93=AL83,0,IF(AL93&lt;AL83,1,0)),IF(AG93&lt;AG83,1,0)),IF(AB93&lt;AB83,1,0)),0)+IF(AO93=AO84,IF(AB93=AB84,IF(AG93=AG84,IF(AL93=AL84,0,IF(AL93&lt;AL84,1,0)),IF(AG93&lt;AG84,1,0)),IF(AB93&lt;AB84,1,0)),0)+IF(AO93=AO85,IF(AB93=AB85,IF(AG93=AG85,IF(AL93=AL85,0,IF(AL93&lt;AL85,1,0)),IF(AG93&lt;AG85,1,0)),IF(AB93&lt;AB85,1,0)),0)+IF(AO93=AO86,IF(AB93=AB86,IF(AG93=AG86,IF(AL93=AL86,0,IF(AL93&lt;AL86,1,0)),IF(AG93&lt;AG86,1,0)),IF(AB93&lt;AB86,1,0)),0)+IF(AO93=AO87,IF(AB93=AB87,IF(AG93=AG87,IF(AL93=AL87,0,IF(AL93&lt;AL87,1,0)),IF(AG93&lt;AG87,1,0)),IF(AB93&lt;AB87,1,0)),0)+IF(AO93=AO88,IF(AB93=AB88,IF(AG93=AG88,IF(AL93=AL88,0,IF(AL93&lt;AL88,1,0)),IF(AG93&lt;AG88,1,0)),IF(AB93&lt;AB88,1,0)),0)+IF(AO93=AO89,IF(AB93=AB89,IF(AG93=AG89,IF(AL93=AL89,0,IF(AL93&lt;AL89,1,0)),IF(AG93&lt;AG89,1,0)),IF(AB93&lt;AB89,1,0)),0)</f>
        <v>#VALUE!</v>
      </c>
      <c r="AT93" s="1" t="e">
        <f>IF(AO93=AO90,IF(AB93=AB90,IF(AG93=AG90,IF(AL93=AL90,0,IF(AL93&lt;AL90,1,0)),IF(AG93&lt;AG90,1,0)),IF(AB93&lt;AB90,1,0)),0)+IF(AO93=AO91,IF(AB93=AB91,IF(AG93=AG91,IF(AL93=AL91,0,IF(AL93&lt;AL91,1,0)),IF(AG93&lt;AG91,1,0)),IF(AB93&lt;AB91,1,0)),0)+IF(AO93=AO92,IF(AB93=AB92,IF(AG93=AG92,IF(AL93=AL92,0,IF(AL93&lt;AL92,1,0)),IF(AG93&lt;AG92,1,0)),IF(AB93&lt;AB92,1,0)),0)+IF(AO93=AO93,IF(AB93=AB93,IF(AG93=AG93,IF(AL93=AL93,0,IF(AL93&lt;AL93,1,0)),IF(AG93&lt;AG93,1,0)),IF(AB93&lt;AB93,1,0)),0)+IF(AO93=AO94,IF(AB93=AB94,IF(AG93=AG94,IF(AL93=AL94,0,IF(AL93&lt;AL94,1,0)),IF(AG93&lt;AG94,1,0)),IF(AB93&lt;AB94,1,0)),0)+IF(AO93=AO95,IF(AB93=AB95,IF(AG93=AG95,IF(AL93=AL95,0,IF(AL93&lt;AL95,1,0)),IF(AG93&lt;AG95,1,0)),IF(AB93&lt;AB95,1,0)),0)</f>
        <v>#VALUE!</v>
      </c>
      <c r="AU93" s="1" t="e">
        <f>IF(AND(AQ93=AQ76,M93&gt;M76),1,0)+IF(AND(AQ93=AQ77,M93&gt;M77),1,0)+IF(AND(AQ93=AQ78,M93&gt;M78),1,0)+IF(AND(AQ93=AQ79,M93&gt;M79),1,0)+IF(AND(AQ93=AQ80,M93&gt;M80),1,0)+IF(AND(AQ93=AQ81,M93&gt;M81),1,0)+IF(AND(AQ93=AQ82,M93&gt;M82),1,0)+IF(AND(AQ93=AQ83,M93&gt;M83),1,0)+IF(AND(AQ93=AQ84,M93&gt;M84),1,0)+IF(AND(AQ93=AQ85,M93&gt;M85),1,0)+IF(AND(AQ93=AQ86,M93&gt;M86),1,0)+IF(AND(AQ93=AQ87,M93&gt;M87),1,0)+IF(AND(AQ93=AQ88,M93&gt;M88),1,0)+IF(AND(AQ93=AQ89,M93&gt;M89),1,0)+IF(AND(AQ93=AQ90,M93&gt;M90),1,0)+IF(AND(AQ93=AQ91,M93&gt;M91),1,0)+IF(AND(AQ93=AQ92,M93&gt;M92),1,0)+IF(AND(AQ93=AQ93,M93&gt;M93),1,0)+IF(AND(AQ93=AQ94,M93&gt;M94),1,0)+IF(AND(AQ93=AQ95,M93&gt;M95),1,0)+AQ93</f>
        <v>#VALUE!</v>
      </c>
      <c r="AV93" s="1" t="e">
        <f>IF(AU76=18,AP76,0)+IF(AU77=18,AP77,0)+IF(AU78=18,AP78,0)+IF(AU79=18,AP79,0)+IF(AU80=18,AP80,0)+IF(AU81=18,AP81,0)+IF(AU82=18,AP82,0)+IF(AU83=18,AP83,0)+IF(AU84=18,AP84,0)+IF(AU85=18,AP85,0)+IF(AU86=18,AP86,0)+IF(AU87=18,AP87,0)+IF(AU88=18,AP88,0)+IF(AU89=18,AP89,0)+IF(AU90=18,AP90,0)+IF(AU91=18,AP91,0)+IF(AU92=18,AP92,0)+IF(AU93=18,AP93,0)+IF(AU94=18,AP94,0)+IF(AU95=18,AP95,0)</f>
        <v>#VALUE!</v>
      </c>
      <c r="AW93" s="1" t="e">
        <f>IF(AU76=18,AQ76,0)+IF(AU77=18,AQ77,0)+IF(AU78=18,AQ78,0)+IF(AU79=18,AQ79,0)+IF(AU80=18,AQ80,0)+IF(AU81=18,AQ81,0)+IF(AU82=18,AQ82,0)+IF(AU83=18,AQ83,0)+IF(AU84=18,AQ84,0)+IF(AU85=18,AQ85,0)+IF(AU86=18,AQ86,0)+IF(AU87=18,AQ87,0)+IF(AU88=18,AQ88,0)+IF(AU89=18,AQ89,0)+IF(AU90=18,AQ90,0)+IF(AU91=18,AQ91,0)+IF(AU92=18,AQ92,0)+IF(AU93=18,AQ93,0)+IF(AU94=18,AQ94,0)+IF(AU95=18,AQ95,0)</f>
        <v>#VALUE!</v>
      </c>
      <c r="AX93" s="1">
        <f>[2]DB!BL93</f>
        <v>0</v>
      </c>
      <c r="AY93" s="1">
        <f>IF(OR(O93=1,Q93=1,(T93+X93)/D1&gt;0.5),1,0)</f>
        <v>0</v>
      </c>
      <c r="AZ93" s="100" t="e">
        <f>IF(AU76=18,L76,IF(AU77=18,L77,IF(AU78=18,L78,IF(AU79=18,L79,IF(AU80=18,L80,IF(AU81=18,L81,IF(AU82=18,L82,BA93)))))))</f>
        <v>#VALUE!</v>
      </c>
      <c r="BA93" s="98" t="e">
        <f>IF(AU83=18,L83,IF(AU84=18,L84,IF(AU85=18,L85,IF(AU86=18,L86,IF(AU87=18,L87,IF(AU88=18,L88,IF(AU89=18,L89,BB93)))))))</f>
        <v>#VALUE!</v>
      </c>
      <c r="BB93" s="98" t="e">
        <f>IF(AU90=18,L90,IF(AU91=18,L91,IF(AU92=18,L92,IF(AU93=18,L93,IF(AU94=18,L94,IF(AU95=18,L95,""))))))</f>
        <v>#VALUE!</v>
      </c>
      <c r="BC93" s="98" t="e">
        <f>IF(AU76=18,M76,0)+IF(AU77=18,M77,0)+IF(AU78=18,M78,0)+IF(AU79=18,M79,0)+IF(AU80=18,M80,0)+IF(AU81=18,M81,0)+IF(AU82=18,M82,0)+IF(AU83=18,M83,0)+IF(AU84=18,M84,0)+IF(AU85=18,M85,0)+IF(AU86=18,M86,0)+IF(AU87=18,M87,0)+IF(AU88=18,M88,0)+IF(AU89=18,M89,0)+IF(AU90=18,M90,0)+IF(AU91=18,M91,0)+IF(AU92=18,M92,0)+IF(AU93=18,M93,0)+IF(AU94=18,M94,0)+IF(AU95=18,M95,0)</f>
        <v>#VALUE!</v>
      </c>
      <c r="BD93" s="98" t="e">
        <f>IF(AU76=18,O76,0)+IF(AU77=18,O77,0)+IF(AU78=18,O78,0)+IF(AU79=18,O79,0)+IF(AU80=18,O80,0)+IF(AU81=18,O81,0)+IF(AU82=18,O82,0)+IF(AU83=18,O83,0)+IF(AU84=18,O84,0)+IF(AU85=18,O85,0)+IF(AU86=18,O86,0)+IF(AU87=18,O87,0)+IF(AU88=18,O88,0)+IF(AU89=18,O89,0)+IF(AU90=18,O90,0)+IF(AU91=18,O91,0)+IF(AU92=18,O92,0)+IF(AU93=18,O93,0)+IF(AU94=18,O94,0)+IF(AU95=18,O95,0)</f>
        <v>#VALUE!</v>
      </c>
      <c r="BE93" s="98" t="e">
        <f>IF(AU76=18,Q76,0)+IF(AU77=18,Q77,0)+IF(AU78=18,Q78,0)+IF(AU79=18,Q79,0)+IF(AU80=18,Q80,0)+IF(AU81=18,Q81,0)+IF(AU82=18,Q82,0)+IF(AU83=18,Q83,0)+IF(AU84=18,Q84,0)+IF(AU85=18,Q85,0)+IF(AU86=18,Q86,0)+IF(AU87=18,Q87,0)+IF(AU88=18,Q88,0)+IF(AU89=18,Q89,0)+IF(AU90=18,Q90,0)+IF(AU91=18,Q91,0)+IF(AU92=18,Q92,0)+IF(AU93=18,Q93,0)+IF(AU94=18,Q94,0)+IF(AU95=18,Q95,0)</f>
        <v>#VALUE!</v>
      </c>
      <c r="BF93" s="98" t="e">
        <f>IF(AU76=18,T76,0)+IF(AU77=18,T77,0)+IF(AU78=18,T78,0)+IF(AU79=18,T79,0)+IF(AU80=18,T80,0)+IF(AU81=18,T81,0)+IF(AU82=18,T82,0)+IF(AU83=18,T83,0)+IF(AU84=18,T84,0)+IF(AU85=18,T85,0)+IF(AU86=18,T86,0)+IF(AU87=18,T87,0)+IF(AU88=18,T88,0)+IF(AU89=18,T89,0)+IF(AU90=18,T90,0)+IF(AU91=18,T91,0)+IF(AU92=18,T92,0)+IF(AU93=18,T93,0)+IF(AU94=18,T94,0)+IF(AU95=18,T95,0)</f>
        <v>#VALUE!</v>
      </c>
      <c r="BG93" s="98" t="e">
        <f>IF(AU76=18,X76,0)+IF(AU77=18,X77,0)+IF(AU78=18,X78,0)+IF(AU79=18,X79,0)+IF(AU80=18,X80,0)+IF(AU81=18,X81,0)+IF(AU82=18,X82,0)+IF(AU83=18,X83,0)+IF(AU84=18,X84,0)+IF(AU85=18,X85,0)+IF(AU86=18,X86,0)+IF(AU87=18,X87,0)+IF(AU88=18,X88,0)+IF(AU89=18,X89,0)+IF(AU90=18,X90,0)+IF(AU91=18,X91,0)+IF(AU92=18,X92,0)+IF(AU93=18,X93,0)+IF(AU94=18,X94,0)+IF(AU95=18,X95,0)</f>
        <v>#VALUE!</v>
      </c>
      <c r="BH93" s="98" t="e">
        <f>IF(AU76=18,AB76,0)+IF(AU77=18,AB77,0)+IF(AU78=18,AB78,0)+IF(AU79=18,AB79,0)+IF(AU80=18,AB80,0)+IF(AU81=18,AB81,0)+IF(AU82=18,AB82,0)+IF(AU83=18,AB83,0)+IF(AU84=18,AB84,0)+IF(AU85=18,AB85,0)+IF(AU86=18,AB86,0)+IF(AU87=18,AB87,0)+IF(AU88=18,AB88,0)+IF(AU89=18,AB89,0)+IF(AU90=18,AB90,0)+IF(AU91=18,AB91,0)+IF(AU92=18,AB92,0)+IF(AU93=18,AB93,0)+IF(AU94=18,AB94,0)+IF(AU95=18,AB95,0)</f>
        <v>#VALUE!</v>
      </c>
      <c r="BI93" s="98" t="e">
        <f>IF(AU76=18,AG76,0)+IF(AU77=18,AG77,0)+IF(AU78=18,AG78,0)+IF(AU79=18,AG79,0)+IF(AU80=18,AG80,0)+IF(AU81=18,AG81,0)+IF(AU82=18,AG82,0)+IF(AU83=18,AG83,0)+IF(AU84=18,AG84,0)+IF(AU85=18,AG85,0)+IF(AU86=18,AG86,0)+IF(AU87=18,AG87,0)+IF(AU88=18,AG88,0)+IF(AU89=18,AG89,0)+IF(AU90=18,AG90,0)+IF(AU91=18,AG91,0)+IF(AU92=18,AG92,0)+IF(AU93=18,AG93,0)+IF(AU94=18,AG94,0)+IF(AU95=18,AG95,0)</f>
        <v>#VALUE!</v>
      </c>
      <c r="BJ93" s="98" t="e">
        <f>IF(AU76=18,AL76,0)+IF(AU77=18,AL77,0)+IF(AU78=18,AL78,0)+IF(AU79=18,AL79,0)+IF(AU80=18,AL80,0)+IF(AU81=18,AL81,0)+IF(AU82=18,AL82,0)+IF(AU83=18,AL83,0)+IF(AU84=18,AL84,0)+IF(AU85=18,AL85,0)+IF(AU86=18,AL86,0)+IF(AU87=18,AL87,0)+IF(AU88=18,AL88,0)+IF(AU89=18,AL89,0)+IF(AU90=18,AL90,0)+IF(AU91=18,AL91,0)+IF(AU92=18,AL92,0)+IF(AU93=18,AL93,0)+IF(AU94=18,AL94,0)+IF(AU95=18,AL95,0)</f>
        <v>#VALUE!</v>
      </c>
      <c r="BK93" s="1" t="e">
        <f>IF(AU76=18,AO76,0)+IF(AU77=18,AO77,0)+IF(AU78=18,AO78,0)+IF(AU79=18,AO79,0)+IF(AU80=18,AO80,0)+IF(AU81=18,AO81,0)+IF(AU82=18,AO82,0)+IF(AU83=18,AO83,0)+IF(AU84=18,AO84,0)+IF(AU85=18,AO85,0)+IF(AU86=18,AO86,0)+IF(AU87=18,AO87,0)+IF(AU88=18,AO88,0)+IF(AU89=18,AO89,0)+IF(AU90=18,AO90,0)+IF(AU91=18,AO91,0)+IF(AU92=18,AO92,0)+IF(AU93=18,AO93,0)+IF(AU94=18,AO94,0)+IF(AU95=18,AO95,0)</f>
        <v>#VALUE!</v>
      </c>
      <c r="BL93" s="99" t="e">
        <f>IF(AU76=18,AY76,0)+IF(AU77=18,AY77,0)+IF(AU78=18,AY78,0)+IF(AU79=18,AY79,0)+IF(AU80=18,AY80,0)+IF(AU81=18,AY81,0)+IF(AU82=18,AY82,0)+IF(AU83=18,AY83,0)+IF(AU84=18,AY84,0)+IF(AU85=18,AY85,0)+IF(AU86=18,AY86,0)+IF(AU87=18,AY87,0)+IF(AU88=18,AY88,0)+IF(AU89=18,AY89,0)+IF(AU90=18,AY90,0)+IF(AU91=18,AY91,0)+IF(AU92=18,AY92,0)+IF(AU93=18,AY93,0)+IF(AU94=18,AY94,0)+IF(AU95=18,AY95,0)</f>
        <v>#VALUE!</v>
      </c>
      <c r="BM93" s="1" t="e">
        <f>IF(AND(AW93=BM75,BL93=0),AZ93,0)</f>
        <v>#VALUE!</v>
      </c>
      <c r="BN93" s="1">
        <f>COUNTIF(BM76:BM93,"&lt;&gt;0")</f>
        <v>18</v>
      </c>
      <c r="BO93" s="1" t="e">
        <f>IF(BN76=18,BM76,IF(BN77=18,BM77,IF(BN78=18,BM78,IF(BN79=18,BM79,IF(BN80=18,BM80,IF(BN81=18,BM81,IF(BN82=18,BM82,IF(BN83=18,BM83,BP93))))))))</f>
        <v>#VALUE!</v>
      </c>
      <c r="BP93" s="1" t="e">
        <f>IF(BN84=18,BM84,IF(BN85=18,BM85,IF(BN86=18,BM86,IF(BN87=18,BM87,IF(BN88=18,BM88,IF(BN89=18,BM89,IF(BN90=18,BM90,IF(BN91=18,BM91,BQ93))))))))</f>
        <v>#VALUE!</v>
      </c>
      <c r="BQ93" s="1" t="e">
        <f>IF(BN92=18,BM92,IF(BN93=18,BM93,IF(BN94=18,BM94,IF(BN95=18,BM95,""))))</f>
        <v>#VALUE!</v>
      </c>
      <c r="BR93" s="100" t="str">
        <f>[2]DB!CD93</f>
        <v/>
      </c>
      <c r="BS93" s="98" t="str">
        <f>[2]DB!CE93</f>
        <v/>
      </c>
      <c r="BT93" s="98" t="str">
        <f>[2]DB!CF93</f>
        <v/>
      </c>
      <c r="BU93" s="98" t="str">
        <f>[2]DB!CG93</f>
        <v/>
      </c>
      <c r="BV93" s="98" t="str">
        <f>[2]DB!CH93</f>
        <v/>
      </c>
      <c r="BW93" s="98" t="str">
        <f>[2]DB!CI93</f>
        <v/>
      </c>
      <c r="BX93" s="98" t="str">
        <f>[2]DB!CJ93</f>
        <v/>
      </c>
      <c r="BY93" s="98" t="str">
        <f>[2]DB!CK93</f>
        <v/>
      </c>
      <c r="BZ93" s="98" t="str">
        <f>[2]DB!CL93</f>
        <v/>
      </c>
      <c r="CA93" s="98" t="str">
        <f>[2]DB!CM93</f>
        <v/>
      </c>
      <c r="CB93" s="98" t="str">
        <f>[2]DB!CN93</f>
        <v/>
      </c>
      <c r="CC93" s="99" t="str">
        <f>[2]DB!CO93</f>
        <v/>
      </c>
      <c r="CD93" s="100" t="str">
        <f>IF(AND(CD75=B3,B3&lt;&gt;B4),BO93,BR93)</f>
        <v/>
      </c>
      <c r="CE93" s="98" t="str">
        <f>IF(AND(CE75=B3,B3&lt;&gt;B4),BO93,BS93)</f>
        <v/>
      </c>
      <c r="CF93" s="98" t="str">
        <f>IF(AND(CF75=B3,B3&lt;&gt;B4),BO93,BT93)</f>
        <v/>
      </c>
      <c r="CG93" s="98" t="str">
        <f>IF(AND(CG75=B3,B3&lt;&gt;B4),BO93,BU93)</f>
        <v/>
      </c>
      <c r="CH93" s="98" t="str">
        <f>IF(AND(CH75=B3,B3&lt;&gt;B4),BO93,BV93)</f>
        <v/>
      </c>
      <c r="CI93" s="98" t="str">
        <f>IF(AND(CI75=B3,B3&lt;&gt;B4),BO93,BW93)</f>
        <v/>
      </c>
      <c r="CJ93" s="98" t="str">
        <f>IF(AND(CJ75=B3,B3&lt;&gt;B4),BO93,BX93)</f>
        <v/>
      </c>
      <c r="CK93" s="98" t="str">
        <f>IF(AND(CK75=B3,B3&lt;&gt;B4),BO93,BY93)</f>
        <v/>
      </c>
      <c r="CL93" s="98" t="str">
        <f>IF(AND(CL75=B3,B3&lt;&gt;B4),BO93,BZ93)</f>
        <v/>
      </c>
      <c r="CM93" s="98" t="str">
        <f>IF(AND(CM75=B3,B3&lt;&gt;B4),BO93,CA93)</f>
        <v/>
      </c>
      <c r="CN93" s="98" t="str">
        <f>IF(AND(CN75=B3,B3&lt;&gt;B4),BO93,CB93)</f>
        <v/>
      </c>
      <c r="CO93" s="99" t="str">
        <f>IF(AND(CO75=B3,B3&lt;&gt;B4),BO93,CC93)</f>
        <v/>
      </c>
      <c r="CP93" s="1" t="str">
        <f>'[2]MT + ÅT'!L25</f>
        <v/>
      </c>
    </row>
    <row r="94" spans="12:96">
      <c r="L94" s="100" t="str">
        <f>[2]DB!AZ94</f>
        <v>Derby</v>
      </c>
      <c r="M94" s="1">
        <f>IF(L94=A10,B10,0)+IF(L94=A11,B11,0)+IF(L94=A12,B12,0)+IF(L94=A13,B13,0)+IF(L94=A14,B14,0)+IF(L94=A15,B15,0)+IF(L94=A16,B16,0)+IF(L94=A17,B17,0)+IF(L94=A18,B18,0)+IF(L94=A19,B19,0)+IF(L94=A20,B20,0)+IF(L94=A21,B21,0)+IF(L94=A22,B22,0)+IF(L94=A23,B23,0)+IF(L94=A24,B24,0)+IF(L94=A25,B25,0)+IF(L94=A26,B26,0)+IF(L94=A27,B27,0)+IF(L94=A28,B28,0)+IF(L94=A29,B29,0)</f>
        <v>12</v>
      </c>
      <c r="N94" s="1">
        <f>[2]DB!BD94</f>
        <v>0</v>
      </c>
      <c r="O94" s="1">
        <f>IF(L94=A10,D10,0)+IF(L94=A11,D11,0)+IF(L94=A12,D12,0)+IF(L94=A13,D13,0)+IF(L94=A14,D14,0)+IF(L94=A15,D15,0)+IF(L94=A16,D16,0)+IF(L94=A17,D17,0)+IF(L94=A18,D18,0)+IF(L94=A19,D19,0)+IF(L94=A20,D20,0)+IF(L94=A21,D21,0)+IF(L94=A22,D22,0)+IF(L94=A23,D23,0)+IF(L94=A24,D24,0)+IF(L94=A25,D25,0)+IF(L94=A26,D26,0)+IF(L94=A27,D27,0)+IF(L94=A28,D28,0)+IF(L94=A29,D29,0)</f>
        <v>0</v>
      </c>
      <c r="P94" s="1">
        <f>[2]DB!BE94</f>
        <v>0</v>
      </c>
      <c r="Q94" s="1">
        <f>IF(L94=A10,F10,0)+IF(L94=A11,F11,0)+IF(L94=A12,F12,0)+IF(L94=A13,F13,0)+IF(L94=A14,F14,0)+IF(L94=A15,F15,0)+IF(L94=A16,F16,0)+IF(L94=A17,F17,0)+IF(L94=A18,F18,0)+IF(L94=A19,F19,0)+IF(L94=A20,F20,0)+IF(L94=A21,F21,0)+IF(L94=A22,F22,0)+IF(L94=A23,F23,0)+IF(L94=A24,F24,0)+IF(L94=A25,F25,0)+IF(L94=A26,F26,0)+IF(L94=A27,F27,0)+IF(L94=A28,F28,0)+IF(L94=A29,F29,0)</f>
        <v>0</v>
      </c>
      <c r="R94" s="1">
        <f>[2]DB!BF94</f>
        <v>0</v>
      </c>
      <c r="S94" s="1">
        <f>IF(L94=A10,H10,0)+IF(L94=A11,H11,0)+IF(L94=A12,H12,0)+IF(L94=A13,H13,0)+IF(L94=A14,H14,0)+IF(L94=A15,H15,0)+IF(L94=A16,H16,0)+IF(L94=A17,H17,0)+IF(L94=A18,H18,0)+IF(L94=A19,H19,0)+IF(L94=A20,H20,0)+IF(L94=A21,H21,0)+IF(L94=A22,H22,0)+IF(L94=A23,H23,0)+IF(L94=A24,H24,0)+IF(L94=A25,H25,0)+IF(L94=A26,H26,0)+IF(L94=A27,H27,0)+IF(L94=A28,H28,0)+IF(L94=A29,H29,0)</f>
        <v>0</v>
      </c>
      <c r="T94" s="1">
        <f>IF(B2&lt;&gt;B3,S94,S94+R94)</f>
        <v>0</v>
      </c>
      <c r="U94" s="1">
        <f>[2]DB!BG94</f>
        <v>0</v>
      </c>
      <c r="V94" s="1">
        <f>IF(L94=A10,K10,0)+IF(L94=A11,K11,0)+IF(L94=A12,K12,0)+IF(L94=A13,K13,0)+IF(L94=A14,K14,0)+IF(L94=A15,K15,0)+IF(L94=A16,K16,0)+IF(L94=A17,K17,0)+IF(L94=A18,K18,0)+IF(L94=A19,K19,0)+IF(L94=A20,K20,0)+IF(L94=A21,K21,0)+IF(L94=A22,K22,0)+IF(L94=A23,K23,0)+IF(L94=A24,K24,0)+IF(L94=A25,K25,0)+IF(L94=A26,K26,0)+IF(L94=A27,K27,0)+IF(L94=A28,K28,0)+IF(L94=A29,K29,0)+W94</f>
        <v>0</v>
      </c>
      <c r="W94" s="1">
        <v>0</v>
      </c>
      <c r="X94" s="1">
        <f>IF(B2&lt;&gt;B3,V94,V94+U94)</f>
        <v>0</v>
      </c>
      <c r="Y94" s="1">
        <f>[2]DB!BH94</f>
        <v>19</v>
      </c>
      <c r="Z94" s="1">
        <f>RANK(Y94,Y76:Y95,0)</f>
        <v>20</v>
      </c>
      <c r="AA94" s="1" t="e">
        <f>IF(L94='1. Division'!F6,'1. Division'!F23,0)+IF(L94='1. Division'!H6,'1. Division'!H23,0)+IF(L94='1. Division'!J6,'1. Division'!J23,0)+IF(L94='1. Division'!L6,'1. Division'!L23,0)+IF(L94='1. Division'!N6,'1. Division'!N23,0)+IF(L94='1. Division'!P6,'1. Division'!P23,0)+IF(L94='1. Division'!R6,'1. Division'!R23,0)+IF(L94='1. Division'!T6,'1. Division'!T23,0)+IF(L94='1. Division'!V6,'1. Division'!V23,0)+IF(L94='1. Division'!X6,'1. Division'!X23,0)+IF(L94='1. Division'!Z6,'1. Division'!Z23,0)+IF(L94='1. Division'!AB6,'1. Division'!AB23,0)+IF(L94='1. Division'!AD6,'1. Division'!AD23,0)+IF(L94='1. Division'!AF6,'1. Division'!AF23,0)+IF(L94='1. Division'!AH6,'1. Division'!AH23,0)+IF(L94='1. Division'!AJ6,'1. Division'!AJ23,0)+IF(L94='1. Division'!AL6,'1. Division'!AL23,0)+IF(L94='1. Division'!AN6,'1. Division'!AN23,0)+IF(L94='1. Division'!AP6,'1. Division'!AP23,0)+IF(L94='1. Division'!AR6,'1. Division'!AR23,0)</f>
        <v>#VALUE!</v>
      </c>
      <c r="AB94" s="1" t="e">
        <f>IF(OR(O94=1,Q94=1),0,IF(B2&lt;&gt;B3,AA94,Y94+AA94))</f>
        <v>#VALUE!</v>
      </c>
      <c r="AC94" s="1" t="e">
        <f>RANK(AB94,AB76:AB95,0)</f>
        <v>#VALUE!</v>
      </c>
      <c r="AD94" s="1">
        <f>[2]DB!BI94</f>
        <v>8</v>
      </c>
      <c r="AE94" s="1">
        <f>RANK(AD94,AD76:AD95,0)</f>
        <v>11</v>
      </c>
      <c r="AF94" s="1" t="e">
        <f>IF(L94='1. Division'!F6,'1. Division'!F29,0)+IF(L94='1. Division'!H6,'1. Division'!H29,0)+IF(L94='1. Division'!J6,'1. Division'!J29,0)+IF(L94='1. Division'!L6,'1. Division'!L29,0)+IF(L94='1. Division'!N6,'1. Division'!N29,0)+IF(L94='1. Division'!P6,'1. Division'!P29,0)+IF(L94='1. Division'!R6,'1. Division'!R29,0)+IF(L94='1. Division'!T6,'1. Division'!T29,0)+IF(L94='1. Division'!V6,'1. Division'!V29,0)+IF(L94='1. Division'!X6,'1. Division'!X29,0)+IF(L94='1. Division'!Z6,'1. Division'!Z29,0)+IF(L94='1. Division'!AB6,'1. Division'!AB29,0)+IF(L94='1. Division'!AD6,'1. Division'!AD29,0)+IF(L94='1. Division'!AF6,'1. Division'!AF29,0)+IF(L94='1. Division'!AH6,'1. Division'!AH29,0)+IF(L94='1. Division'!AJ6,'1. Division'!AJ29,0)+IF(L94='1. Division'!AL6,'1. Division'!AL29,0)+IF(L94='1. Division'!AN6,'1. Division'!AN29,0)+IF(L94='1. Division'!AP6,'1. Division'!AP29,0)+IF(L94='1. Division'!AR6,'1. Division'!AR29,0)</f>
        <v>#VALUE!</v>
      </c>
      <c r="AG94" s="1" t="e">
        <f>IF(OR(O94=1,Q94=1),0,IF(B2&lt;&gt;B3,AF94,AD94+AF94))</f>
        <v>#VALUE!</v>
      </c>
      <c r="AH94" s="1" t="e">
        <f>RANK(AG94,AG76:AG95,0)</f>
        <v>#VALUE!</v>
      </c>
      <c r="AI94" s="1">
        <f>[2]DB!BJ94</f>
        <v>28</v>
      </c>
      <c r="AJ94" s="1">
        <f>RANK(AI94,AI76:AI95,0)</f>
        <v>14</v>
      </c>
      <c r="AK94" s="1" t="e">
        <f>IF(L94='1. Division'!F6,'1. Division'!F35,0)+IF(L94='1. Division'!H6,'1. Division'!H35,0)+IF(L94='1. Division'!J6,'1. Division'!J35,0)+IF(L94='1. Division'!L6,'1. Division'!L35,0)+IF(L94='1. Division'!N6,'1. Division'!N35,0)+IF(L94='1. Division'!P6,'1. Division'!P35,0)+IF(L94='1. Division'!R6,'1. Division'!R35,0)+IF(L94='1. Division'!T6,'1. Division'!T35,0)+IF(L94='1. Division'!V6,'1. Division'!V35,0)+IF(L94='1. Division'!X6,'1. Division'!X35,0)+IF(L94='1. Division'!Z6,'1. Division'!Z35,0)+IF(L94='1. Division'!AB6,'1. Division'!AB35,0)+IF(L94='1. Division'!AD6,'1. Division'!AD35,0)+IF(L94='1. Division'!AF6,'1. Division'!AF35,0)+IF(L94='1. Division'!AH6,'1. Division'!AH35,0)+IF(L94='1. Division'!AJ6,'1. Division'!AJ35,0)+IF(L94='1. Division'!AL6,'1. Division'!AL35,0)+IF(L94='1. Division'!AN6,'1. Division'!AN35,0)+IF(L94='1. Division'!AP6,'1. Division'!AP35,0)+IF(L94='1. Division'!AR6,'1. Division'!AR35,0)</f>
        <v>#VALUE!</v>
      </c>
      <c r="AL94" s="1" t="e">
        <f>IF(OR(O94=1,Q94=1),0,IF(B2&lt;&gt;B3,AK94,AI94+AK94))</f>
        <v>#VALUE!</v>
      </c>
      <c r="AM94" s="1" t="e">
        <f>RANK(AL94,AL76:AL95,0)</f>
        <v>#VALUE!</v>
      </c>
      <c r="AN94" s="1">
        <f t="shared" si="37"/>
        <v>45</v>
      </c>
      <c r="AO94" s="1" t="e">
        <f t="shared" si="38"/>
        <v>#VALUE!</v>
      </c>
      <c r="AP94" s="1">
        <f>[2]DB!AW94</f>
        <v>19</v>
      </c>
      <c r="AQ94" s="1" t="e">
        <f>RANK(AO94,AO76:AO95,1)+AR94</f>
        <v>#VALUE!</v>
      </c>
      <c r="AR94" s="1" t="e">
        <f>IF(AO94=AO76,IF(AB94=AB76,IF(AG94=AG76,IF(AL94=AL76,0,IF(AL94&lt;AL76,1,0)),IF(AG94&lt;AG76,1,0)),IF(AB94&lt;AB76,1,0)),0)+IF(AO94=AO77,IF(AB94=AB77,IF(AG94=AG77,IF(AL94=AL77,0,IF(AL94&lt;AL77,1,0)),IF(AG94&lt;AG77,1,0)),IF(AB94&lt;AB77,1,0)),0)+IF(AO94=AO78,IF(AB94=AB78,IF(AG94=AG78,IF(AL94=AL78,0,IF(AL94&lt;AL78,1,0)),IF(AG94&lt;AG78,1,0)),IF(AB94&lt;AB78,1,0)),0)+IF(AO94=AO79,IF(AB94=AB79,IF(AG94=AG79,IF(AL94=AL79,0,IF(AL94&lt;AL79,1,0)),IF(AG94&lt;AG79,1,0)),IF(AB94&lt;AB79,1,0)),0)+IF(AO94=AO80,IF(AB94=AB80,IF(AG94=AG80,IF(AL94=AL80,0,IF(AL94&lt;AL80,1,0)),IF(AG94&lt;AG80,1,0)),IF(AB94&lt;AB80,1,0)),0)+IF(AO94=AO81,IF(AB94=AB81,IF(AG94=AG81,IF(AL94=AL81,0,IF(AL94&lt;AL81,1,0)),IF(AG94&lt;AG81,1,0)),IF(AB94&lt;AB81,1,0)),0)+IF(AO94=AO82,IF(AB94=AB82,IF(AG94=AG82,IF(AL94=AL82,0,IF(AL94&lt;AL82,1,0)),IF(AG94&lt;AG82,1,0)),IF(AB94&lt;AB82,1,0)),0)+AS94+AT94</f>
        <v>#VALUE!</v>
      </c>
      <c r="AS94" s="1" t="e">
        <f>IF(AO94=AO83,IF(AB94=AB83,IF(AG94=AG83,IF(AL94=AL83,0,IF(AL94&lt;AL83,1,0)),IF(AG94&lt;AG83,1,0)),IF(AB94&lt;AB83,1,0)),0)+IF(AO94=AO84,IF(AB94=AB84,IF(AG94=AG84,IF(AL94=AL84,0,IF(AL94&lt;AL84,1,0)),IF(AG94&lt;AG84,1,0)),IF(AB94&lt;AB84,1,0)),0)+IF(AO94=AO85,IF(AB94=AB85,IF(AG94=AG85,IF(AL94=AL85,0,IF(AL94&lt;AL85,1,0)),IF(AG94&lt;AG85,1,0)),IF(AB94&lt;AB85,1,0)),0)+IF(AO94=AO86,IF(AB94=AB86,IF(AG94=AG86,IF(AL94=AL86,0,IF(AL94&lt;AL86,1,0)),IF(AG94&lt;AG86,1,0)),IF(AB94&lt;AB86,1,0)),0)+IF(AO94=AO87,IF(AB94=AB87,IF(AG94=AG87,IF(AL94=AL87,0,IF(AL94&lt;AL87,1,0)),IF(AG94&lt;AG87,1,0)),IF(AB94&lt;AB87,1,0)),0)+IF(AO94=AO88,IF(AB94=AB88,IF(AG94=AG88,IF(AL94=AL88,0,IF(AL94&lt;AL88,1,0)),IF(AG94&lt;AG88,1,0)),IF(AB94&lt;AB88,1,0)),0)+IF(AO94=AO89,IF(AB94=AB89,IF(AG94=AG89,IF(AL94=AL89,0,IF(AL94&lt;AL89,1,0)),IF(AG94&lt;AG89,1,0)),IF(AB94&lt;AB89,1,0)),0)</f>
        <v>#VALUE!</v>
      </c>
      <c r="AT94" s="1" t="e">
        <f>IF(AO94=AO90,IF(AB94=AB90,IF(AG94=AG90,IF(AL94=AL90,0,IF(AL94&lt;AL90,1,0)),IF(AG94&lt;AG90,1,0)),IF(AB94&lt;AB90,1,0)),0)+IF(AO94=AO91,IF(AB94=AB91,IF(AG94=AG91,IF(AL94=AL91,0,IF(AL94&lt;AL91,1,0)),IF(AG94&lt;AG91,1,0)),IF(AB94&lt;AB91,1,0)),0)+IF(AO94=AO92,IF(AB94=AB92,IF(AG94=AG92,IF(AL94=AL92,0,IF(AL94&lt;AL92,1,0)),IF(AG94&lt;AG92,1,0)),IF(AB94&lt;AB92,1,0)),0)+IF(AO94=AO93,IF(AB94=AB93,IF(AG94=AG93,IF(AL94=AL93,0,IF(AL94&lt;AL93,1,0)),IF(AG94&lt;AG93,1,0)),IF(AB94&lt;AB93,1,0)),0)+IF(AO94=AO94,IF(AB94=AB94,IF(AG94=AG94,IF(AL94=AL94,0,IF(AL94&lt;AL94,1,0)),IF(AG94&lt;AG94,1,0)),IF(AB94&lt;AB94,1,0)),0)+IF(AO94=AO95,IF(AB94=AB95,IF(AG94=AG95,IF(AL94=AL95,0,IF(AL94&lt;AL95,1,0)),IF(AG94&lt;AG95,1,0)),IF(AB94&lt;AB95,1,0)),0)</f>
        <v>#VALUE!</v>
      </c>
      <c r="AU94" s="1" t="e">
        <f>IF(AND(AQ94=AQ76,M94&gt;M76),1,0)+IF(AND(AQ94=AQ77,M94&gt;M77),1,0)+IF(AND(AQ94=AQ78,M94&gt;M78),1,0)+IF(AND(AQ94=AQ79,M94&gt;M79),1,0)+IF(AND(AQ94=AQ80,M94&gt;M80),1,0)+IF(AND(AQ94=AQ81,M94&gt;M81),1,0)+IF(AND(AQ94=AQ82,M94&gt;M82),1,0)+IF(AND(AQ94=AQ83,M94&gt;M83),1,0)+IF(AND(AQ94=AQ84,M94&gt;M84),1,0)+IF(AND(AQ94=AQ85,M94&gt;M85),1,0)+IF(AND(AQ94=AQ86,M94&gt;M86),1,0)+IF(AND(AQ94=AQ87,M94&gt;M87),1,0)+IF(AND(AQ94=AQ88,M94&gt;M88),1,0)+IF(AND(AQ94=AQ89,M94&gt;M89),1,0)+IF(AND(AQ94=AQ90,M94&gt;M90),1,0)+IF(AND(AQ94=AQ91,M94&gt;M91),1,0)+IF(AND(AQ94=AQ92,M94&gt;M92),1,0)+IF(AND(AQ94=AQ93,M94&gt;M93),1,0)+IF(AND(AQ94=AQ94,M94&gt;M94),1,0)+IF(AND(AQ94=AQ95,M94&gt;M95),1,0)+AQ94</f>
        <v>#VALUE!</v>
      </c>
      <c r="AV94" s="1" t="e">
        <f>IF(AU76=19,AP76,0)+IF(AU77=19,AP77,0)+IF(AU78=19,AP78,0)+IF(AU79=19,AP79,0)+IF(AU80=19,AP80,0)+IF(AU81=19,AP81,0)+IF(AU82=19,AP82,0)+IF(AU83=19,AP83,0)+IF(AU84=19,AP84,0)+IF(AU85=19,AP85,0)+IF(AU86=19,AP86,0)+IF(AU87=19,AP87,0)+IF(AU88=19,AP88,0)+IF(AU89=19,AP89,0)+IF(AU90=19,AP90,0)+IF(AU91=19,AP91,0)+IF(AU92=19,AP92,0)+IF(AU93=19,AP93,0)+IF(AU94=19,AP94,0)+IF(AU95=19,AP95,0)</f>
        <v>#VALUE!</v>
      </c>
      <c r="AW94" s="1" t="e">
        <f>IF(AU76=19,AQ76,0)+IF(AU77=19,AQ77,0)+IF(AU78=19,AQ78,0)+IF(AU79=19,AQ79,0)+IF(AU80=19,AQ80,0)+IF(AU81=19,AQ81,0)+IF(AU82=19,AQ82,0)+IF(AU83=19,AQ83,0)+IF(AU84=19,AQ84,0)+IF(AU85=19,AQ85,0)+IF(AU86=19,AQ86,0)+IF(AU87=19,AQ87,0)+IF(AU88=19,AQ88,0)+IF(AU89=19,AQ89,0)+IF(AU90=19,AQ90,0)+IF(AU91=19,AQ91,0)+IF(AU92=19,AQ92,0)+IF(AU93=19,AQ93,0)+IF(AU94=19,AQ94,0)+IF(AU95=19,AQ95,0)</f>
        <v>#VALUE!</v>
      </c>
      <c r="AX94" s="1">
        <f>[2]DB!BL94</f>
        <v>0</v>
      </c>
      <c r="AY94" s="1">
        <f>IF(OR(O94=1,Q94=1,(T94+X94)/D1&gt;0.5),1,0)</f>
        <v>0</v>
      </c>
      <c r="AZ94" s="100" t="e">
        <f>IF(AU76=19,L76,IF(AU77=19,L77,IF(AU78=19,L78,IF(AU79=19,L79,IF(AU80=19,L80,IF(AU81=19,L81,IF(AU82=19,L82,BA94)))))))</f>
        <v>#VALUE!</v>
      </c>
      <c r="BA94" s="98" t="e">
        <f>IF(AU83=19,L83,IF(AU84=19,L84,IF(AU85=19,L85,IF(AU86=19,L86,IF(AU87=19,L87,IF(AU88=19,L88,IF(AU89=19,L89,BB94)))))))</f>
        <v>#VALUE!</v>
      </c>
      <c r="BB94" s="98" t="e">
        <f>IF(AU90=19,L90,IF(AU91=19,L91,IF(AU92=19,L92,IF(AU93=19,L93,IF(AU94=19,L94,IF(AU95=19,L95,""))))))</f>
        <v>#VALUE!</v>
      </c>
      <c r="BC94" s="98" t="e">
        <f>IF(AU76=19,M76,0)+IF(AU77=19,M77,0)+IF(AU78=19,M78,0)+IF(AU79=19,M79,0)+IF(AU80=19,M80,0)+IF(AU81=19,M81,0)+IF(AU82=19,M82,0)+IF(AU83=19,M83,0)+IF(AU84=19,M84,0)+IF(AU85=19,M85,0)+IF(AU86=19,M86,0)+IF(AU87=19,M87,0)+IF(AU88=19,M88,0)+IF(AU89=19,M89,0)+IF(AU90=19,M90,0)+IF(AU91=19,M91,0)+IF(AU92=19,M92,0)+IF(AU93=19,M93,0)+IF(AU94=19,M94,0)+IF(AU95=19,M95,0)</f>
        <v>#VALUE!</v>
      </c>
      <c r="BD94" s="98" t="e">
        <f>IF(AU76=19,O76,0)+IF(AU77=19,O77,0)+IF(AU78=19,O78,0)+IF(AU79=19,O79,0)+IF(AU80=19,O80,0)+IF(AU81=19,O81,0)+IF(AU82=19,O82,0)+IF(AU83=19,O83,0)+IF(AU84=19,O84,0)+IF(AU85=19,O85,0)+IF(AU86=19,O86,0)+IF(AU87=19,O87,0)+IF(AU88=19,O88,0)+IF(AU89=19,O89,0)+IF(AU90=19,O90,0)+IF(AU91=19,O91,0)+IF(AU92=19,O92,0)+IF(AU93=19,O93,0)+IF(AU94=19,O94,0)+IF(AU95=19,O95,0)</f>
        <v>#VALUE!</v>
      </c>
      <c r="BE94" s="98" t="e">
        <f>IF(AU76=19,Q76,0)+IF(AU77=19,Q77,0)+IF(AU78=19,Q78,0)+IF(AU79=19,Q79,0)+IF(AU80=19,Q80,0)+IF(AU81=19,Q81,0)+IF(AU82=19,Q82,0)+IF(AU83=19,Q83,0)+IF(AU84=19,Q84,0)+IF(AU85=19,Q85,0)+IF(AU86=19,Q86,0)+IF(AU87=19,Q87,0)+IF(AU88=19,Q88,0)+IF(AU89=19,Q89,0)+IF(AU90=19,Q90,0)+IF(AU91=19,Q91,0)+IF(AU92=19,Q92,0)+IF(AU93=19,Q93,0)+IF(AU94=19,Q94,0)+IF(AU95=19,Q95,0)</f>
        <v>#VALUE!</v>
      </c>
      <c r="BF94" s="98" t="e">
        <f>IF(AU76=19,T76,0)+IF(AU77=19,T77,0)+IF(AU78=19,T78,0)+IF(AU79=19,T79,0)+IF(AU80=19,T80,0)+IF(AU81=19,T81,0)+IF(AU82=19,T82,0)+IF(AU83=19,T83,0)+IF(AU84=19,T84,0)+IF(AU85=19,T85,0)+IF(AU86=19,T86,0)+IF(AU87=19,T87,0)+IF(AU88=19,T88,0)+IF(AU89=19,T89,0)+IF(AU90=19,T90,0)+IF(AU91=19,T91,0)+IF(AU92=19,T92,0)+IF(AU93=19,T93,0)+IF(AU94=19,T94,0)+IF(AU95=19,T95,0)</f>
        <v>#VALUE!</v>
      </c>
      <c r="BG94" s="98" t="e">
        <f>IF(AU76=19,X76,0)+IF(AU77=19,X77,0)+IF(AU78=19,X78,0)+IF(AU79=19,X79,0)+IF(AU80=19,X80,0)+IF(AU81=19,X81,0)+IF(AU82=19,X82,0)+IF(AU83=19,X83,0)+IF(AU84=19,X84,0)+IF(AU85=19,X85,0)+IF(AU86=19,X86,0)+IF(AU87=19,X87,0)+IF(AU88=19,X88,0)+IF(AU89=19,X89,0)+IF(AU90=19,X90,0)+IF(AU91=19,X91,0)+IF(AU92=19,X92,0)+IF(AU93=19,X93,0)+IF(AU94=19,X94,0)+IF(AU95=19,X95,0)</f>
        <v>#VALUE!</v>
      </c>
      <c r="BH94" s="98" t="e">
        <f>IF(AU76=19,AB76,0)+IF(AU77=19,AB77,0)+IF(AU78=19,AB78,0)+IF(AU79=19,AB79,0)+IF(AU80=19,AB80,0)+IF(AU81=19,AB81,0)+IF(AU82=19,AB82,0)+IF(AU83=19,AB83,0)+IF(AU84=19,AB84,0)+IF(AU85=19,AB85,0)+IF(AU86=19,AB86,0)+IF(AU87=19,AB87,0)+IF(AU88=19,AB88,0)+IF(AU89=19,AB89,0)+IF(AU90=19,AB90,0)+IF(AU91=19,AB91,0)+IF(AU92=19,AB92,0)+IF(AU93=19,AB93,0)+IF(AU94=19,AB94,0)+IF(AU95=19,AB95,0)</f>
        <v>#VALUE!</v>
      </c>
      <c r="BI94" s="98" t="e">
        <f>IF(AU76=19,AG76,0)+IF(AU77=19,AG77,0)+IF(AU78=19,AG78,0)+IF(AU79=19,AG79,0)+IF(AU80=19,AG80,0)+IF(AU81=19,AG81,0)+IF(AU82=19,AG82,0)+IF(AU83=19,AG83,0)+IF(AU84=19,AG84,0)+IF(AU85=19,AG85,0)+IF(AU86=19,AG86,0)+IF(AU87=19,AG87,0)+IF(AU88=19,AG88,0)+IF(AU89=19,AG89,0)+IF(AU90=19,AG90,0)+IF(AU91=19,AG91,0)+IF(AU92=19,AG92,0)+IF(AU93=19,AG93,0)+IF(AU94=19,AG94,0)+IF(AU95=19,AG95,0)</f>
        <v>#VALUE!</v>
      </c>
      <c r="BJ94" s="98" t="e">
        <f>IF(AU76=19,AL76,0)+IF(AU77=19,AL77,0)+IF(AU78=19,AL78,0)+IF(AU79=19,AL79,0)+IF(AU80=19,AL80,0)+IF(AU81=19,AL81,0)+IF(AU82=19,AL82,0)+IF(AU83=19,AL83,0)+IF(AU84=19,AL84,0)+IF(AU85=19,AL85,0)+IF(AU86=19,AL86,0)+IF(AU87=19,AL87,0)+IF(AU88=19,AL88,0)+IF(AU89=19,AL89,0)+IF(AU90=19,AL90,0)+IF(AU91=19,AL91,0)+IF(AU92=19,AL92,0)+IF(AU93=19,AL93,0)+IF(AU94=19,AL94,0)+IF(AU95=19,AL95,0)</f>
        <v>#VALUE!</v>
      </c>
      <c r="BK94" s="1" t="e">
        <f>IF(AU76=19,AO76,0)+IF(AU77=19,AO77,0)+IF(AU78=19,AO78,0)+IF(AU79=19,AO79,0)+IF(AU80=19,AO80,0)+IF(AU81=19,AO81,0)+IF(AU82=19,AO82,0)+IF(AU83=19,AO83,0)+IF(AU84=19,AO84,0)+IF(AU85=19,AO85,0)+IF(AU86=19,AO86,0)+IF(AU87=19,AO87,0)+IF(AU88=19,AO88,0)+IF(AU89=19,AO89,0)+IF(AU90=19,AO90,0)+IF(AU91=19,AO91,0)+IF(AU92=19,AO92,0)+IF(AU93=19,AO93,0)+IF(AU94=19,AO94,0)+IF(AU95=19,AO95,0)</f>
        <v>#VALUE!</v>
      </c>
      <c r="BL94" s="99" t="e">
        <f>IF(AU76=19,AY76,0)+IF(AU77=19,AY77,0)+IF(AU78=19,AY78,0)+IF(AU79=19,AY79,0)+IF(AU80=19,AY80,0)+IF(AU81=19,AY81,0)+IF(AU82=19,AY82,0)+IF(AU83=19,AY83,0)+IF(AU84=19,AY84,0)+IF(AU85=19,AY85,0)+IF(AU86=19,AY86,0)+IF(AU87=19,AY87,0)+IF(AU88=19,AY88,0)+IF(AU89=19,AY89,0)+IF(AU90=19,AY90,0)+IF(AU91=19,AY91,0)+IF(AU92=19,AY92,0)+IF(AU93=19,AY93,0)+IF(AU94=19,AY94,0)+IF(AU95=19,AY95,0)</f>
        <v>#VALUE!</v>
      </c>
      <c r="BM94" s="1" t="e">
        <f>IF(AND(AW94=BM75,BL94=0),AZ94,0)</f>
        <v>#VALUE!</v>
      </c>
      <c r="BN94" s="1">
        <f>COUNTIF(BM76:BM94,"&lt;&gt;0")</f>
        <v>19</v>
      </c>
      <c r="BO94" s="1" t="e">
        <f>IF(BN76=19,BM76,IF(BN77=19,BM77,IF(BN78=19,BM78,IF(BN79=19,BM79,IF(BN80=19,BM80,IF(BN81=19,BM81,IF(BN82=19,BM82,IF(BN83=19,BM83,BP94))))))))</f>
        <v>#VALUE!</v>
      </c>
      <c r="BP94" s="1" t="e">
        <f>IF(BN84=19,BM84,IF(BN85=19,BM85,IF(BN86=19,BM86,IF(BN87=19,BM87,IF(BN88=19,BM88,IF(BN89=19,BM89,IF(BN90=19,BM90,IF(BN91=19,BM91,BQ94))))))))</f>
        <v>#VALUE!</v>
      </c>
      <c r="BQ94" s="1" t="e">
        <f>IF(BN92=19,BM92,IF(BN93=19,BM93,IF(BN94=19,BM94,IF(BN95=19,BM95,""))))</f>
        <v>#VALUE!</v>
      </c>
      <c r="BR94" s="100" t="str">
        <f>[2]DB!CD94</f>
        <v/>
      </c>
      <c r="BS94" s="98" t="str">
        <f>[2]DB!CE94</f>
        <v/>
      </c>
      <c r="BT94" s="98" t="str">
        <f>[2]DB!CF94</f>
        <v/>
      </c>
      <c r="BU94" s="98" t="str">
        <f>[2]DB!CG94</f>
        <v/>
      </c>
      <c r="BV94" s="98" t="str">
        <f>[2]DB!CH94</f>
        <v/>
      </c>
      <c r="BW94" s="98" t="str">
        <f>[2]DB!CI94</f>
        <v/>
      </c>
      <c r="BX94" s="98" t="str">
        <f>[2]DB!CJ94</f>
        <v/>
      </c>
      <c r="BY94" s="98" t="str">
        <f>[2]DB!CK94</f>
        <v/>
      </c>
      <c r="BZ94" s="98" t="str">
        <f>[2]DB!CL94</f>
        <v/>
      </c>
      <c r="CA94" s="98" t="str">
        <f>[2]DB!CM94</f>
        <v/>
      </c>
      <c r="CB94" s="98" t="str">
        <f>[2]DB!CN94</f>
        <v/>
      </c>
      <c r="CC94" s="99" t="str">
        <f>[2]DB!CO94</f>
        <v/>
      </c>
      <c r="CD94" s="100" t="str">
        <f>IF(AND(CD75=B3,B3&lt;&gt;B4),BO94,BR94)</f>
        <v/>
      </c>
      <c r="CE94" s="98" t="str">
        <f>IF(AND(CE75=B3,B3&lt;&gt;B4),BO94,BS94)</f>
        <v/>
      </c>
      <c r="CF94" s="98" t="str">
        <f>IF(AND(CF75=B3,B3&lt;&gt;B4),BO94,BT94)</f>
        <v/>
      </c>
      <c r="CG94" s="98" t="str">
        <f>IF(AND(CG75=B3,B3&lt;&gt;B4),BO94,BU94)</f>
        <v/>
      </c>
      <c r="CH94" s="98" t="str">
        <f>IF(AND(CH75=B3,B3&lt;&gt;B4),BO94,BV94)</f>
        <v/>
      </c>
      <c r="CI94" s="98" t="str">
        <f>IF(AND(CI75=B3,B3&lt;&gt;B4),BO94,BW94)</f>
        <v/>
      </c>
      <c r="CJ94" s="98" t="str">
        <f>IF(AND(CJ75=B3,B3&lt;&gt;B4),BO94,BX94)</f>
        <v/>
      </c>
      <c r="CK94" s="98" t="str">
        <f>IF(AND(CK75=B3,B3&lt;&gt;B4),BO94,BY94)</f>
        <v/>
      </c>
      <c r="CL94" s="98" t="str">
        <f>IF(AND(CL75=B3,B3&lt;&gt;B4),BO94,BZ94)</f>
        <v/>
      </c>
      <c r="CM94" s="98" t="str">
        <f>IF(AND(CM75=B3,B3&lt;&gt;B4),BO94,CA94)</f>
        <v/>
      </c>
      <c r="CN94" s="98" t="str">
        <f>IF(AND(CN75=B3,B3&lt;&gt;B4),BO94,CB94)</f>
        <v/>
      </c>
      <c r="CO94" s="99" t="str">
        <f>IF(AND(CO75=B3,B3&lt;&gt;B4),BO94,CC94)</f>
        <v/>
      </c>
      <c r="CP94" s="1" t="str">
        <f>'[2]MT + ÅT'!L26</f>
        <v/>
      </c>
    </row>
    <row r="95" spans="12:96">
      <c r="L95" s="100" t="str">
        <f>[2]DB!AZ95</f>
        <v>Fox</v>
      </c>
      <c r="M95" s="1">
        <f>IF(L95=A10,B10,0)+IF(L95=A11,B11,0)+IF(L95=A12,B12,0)+IF(L95=A13,B13,0)+IF(L95=A14,B14,0)+IF(L95=A15,B15,0)+IF(L95=A16,B16,0)+IF(L95=A17,B17,0)+IF(L95=A18,B18,0)+IF(L95=A19,B19,0)+IF(L95=A20,B20,0)+IF(L95=A21,B21,0)+IF(L95=A22,B22,0)+IF(L95=A23,B23,0)+IF(L95=A24,B24,0)+IF(L95=A25,B25,0)+IF(L95=A26,B26,0)+IF(L95=A27,B27,0)+IF(L95=A28,B28,0)+IF(L95=A29,B29,0)</f>
        <v>16</v>
      </c>
      <c r="N95" s="1">
        <f>[2]DB!BD95</f>
        <v>0</v>
      </c>
      <c r="O95" s="1">
        <f>IF(L95=A10,D10,0)+IF(L95=A11,D11,0)+IF(L95=A12,D12,0)+IF(L95=A13,D13,0)+IF(L95=A14,D14,0)+IF(L95=A15,D15,0)+IF(L95=A16,D16,0)+IF(L95=A17,D17,0)+IF(L95=A18,D18,0)+IF(L95=A19,D19,0)+IF(L95=A20,D20,0)+IF(L95=A21,D21,0)+IF(L95=A22,D22,0)+IF(L95=A23,D23,0)+IF(L95=A24,D24,0)+IF(L95=A25,D25,0)+IF(L95=A26,D26,0)+IF(L95=A27,D27,0)+IF(L95=A28,D28,0)+IF(L95=A29,D29,0)</f>
        <v>0</v>
      </c>
      <c r="P95" s="1">
        <f>[2]DB!BE95</f>
        <v>0</v>
      </c>
      <c r="Q95" s="1">
        <f>IF(L95=A10,F10,0)+IF(L95=A11,F11,0)+IF(L95=A12,F12,0)+IF(L95=A13,F13,0)+IF(L95=A14,F14,0)+IF(L95=A15,F15,0)+IF(L95=A16,F16,0)+IF(L95=A17,F17,0)+IF(L95=A18,F18,0)+IF(L95=A19,F19,0)+IF(L95=A20,F20,0)+IF(L95=A21,F21,0)+IF(L95=A22,F22,0)+IF(L95=A23,F23,0)+IF(L95=A24,F24,0)+IF(L95=A25,F25,0)+IF(L95=A26,F26,0)+IF(L95=A27,F27,0)+IF(L95=A28,F28,0)+IF(L95=A29,F29,0)</f>
        <v>0</v>
      </c>
      <c r="R95" s="1">
        <f>[2]DB!BF95</f>
        <v>0</v>
      </c>
      <c r="S95" s="1">
        <f>IF(L95=A10,H10,0)+IF(L95=A11,H11,0)+IF(L95=A12,H12,0)+IF(L95=A13,H13,0)+IF(L95=A14,H14,0)+IF(L95=A15,H15,0)+IF(L95=A16,H16,0)+IF(L95=A17,H17,0)+IF(L95=A18,H18,0)+IF(L95=A19,H19,0)+IF(L95=A20,H20,0)+IF(L95=A21,H21,0)+IF(L95=A22,H22,0)+IF(L95=A23,H23,0)+IF(L95=A24,H24,0)+IF(L95=A25,H25,0)+IF(L95=A26,H26,0)+IF(L95=A27,H27,0)+IF(L95=A28,H28,0)+IF(L95=A29,H29,0)</f>
        <v>0</v>
      </c>
      <c r="T95" s="1">
        <f>IF(B2&lt;&gt;B3,S95,S95+R95)</f>
        <v>0</v>
      </c>
      <c r="U95" s="1">
        <f>[2]DB!BG95</f>
        <v>0</v>
      </c>
      <c r="V95" s="1">
        <f>IF(L95=A10,K10,0)+IF(L95=A11,K11,0)+IF(L95=A12,K12,0)+IF(L95=A13,K13,0)+IF(L95=A14,K14,0)+IF(L95=A15,K15,0)+IF(L95=A16,K16,0)+IF(L95=A17,K17,0)+IF(L95=A18,K18,0)+IF(L95=A19,K19,0)+IF(L95=A20,K20,0)+IF(L95=A21,K21,0)+IF(L95=A22,K22,0)+IF(L95=A23,K23,0)+IF(L95=A24,K24,0)+IF(L95=A25,K25,0)+IF(L95=A26,K26,0)+IF(L95=A27,K27,0)+IF(L95=A28,K28,0)+IF(L95=A29,K29,0)+W95</f>
        <v>0</v>
      </c>
      <c r="W95" s="1">
        <v>0</v>
      </c>
      <c r="X95" s="1">
        <f>IF(B2&lt;&gt;B3,V95,V95+U95)</f>
        <v>0</v>
      </c>
      <c r="Y95" s="1">
        <f>[2]DB!BH95</f>
        <v>21</v>
      </c>
      <c r="Z95" s="1">
        <f>RANK(Y95,Y76:Y95,0)</f>
        <v>18</v>
      </c>
      <c r="AA95" s="1" t="e">
        <f>IF(L95='1. Division'!F6,'1. Division'!F23,0)+IF(L95='1. Division'!H6,'1. Division'!H23,0)+IF(L95='1. Division'!J6,'1. Division'!J23,0)+IF(L95='1. Division'!L6,'1. Division'!L23,0)+IF(L95='1. Division'!N6,'1. Division'!N23,0)+IF(L95='1. Division'!P6,'1. Division'!P23,0)+IF(L95='1. Division'!R6,'1. Division'!R23,0)+IF(L95='1. Division'!T6,'1. Division'!T23,0)+IF(L95='1. Division'!V6,'1. Division'!V23,0)+IF(L95='1. Division'!X6,'1. Division'!X23,0)+IF(L95='1. Division'!Z6,'1. Division'!Z23,0)+IF(L95='1. Division'!AB6,'1. Division'!AB23,0)+IF(L95='1. Division'!AD6,'1. Division'!AD23,0)+IF(L95='1. Division'!AF6,'1. Division'!AF23,0)+IF(L95='1. Division'!AH6,'1. Division'!AH23,0)+IF(L95='1. Division'!AJ6,'1. Division'!AJ23,0)+IF(L95='1. Division'!AL6,'1. Division'!AL23,0)+IF(L95='1. Division'!AN6,'1. Division'!AN23,0)+IF(L95='1. Division'!AP6,'1. Division'!AP23,0)+IF(L95='1. Division'!AR6,'1. Division'!AR23,0)</f>
        <v>#VALUE!</v>
      </c>
      <c r="AB95" s="1" t="e">
        <f>IF(OR(O95=1,Q95=1),0,IF(B2&lt;&gt;B3,AA95,Y95+AA95))</f>
        <v>#VALUE!</v>
      </c>
      <c r="AC95" s="1" t="e">
        <f>RANK(AB95,AB76:AB95,0)</f>
        <v>#VALUE!</v>
      </c>
      <c r="AD95" s="1">
        <f>[2]DB!BI95</f>
        <v>7</v>
      </c>
      <c r="AE95" s="1">
        <f>RANK(AD95,AD76:AD95,0)</f>
        <v>18</v>
      </c>
      <c r="AF95" s="1" t="e">
        <f>IF(L95='1. Division'!F6,'1. Division'!F29,0)+IF(L95='1. Division'!H6,'1. Division'!H29,0)+IF(L95='1. Division'!J6,'1. Division'!J29,0)+IF(L95='1. Division'!L6,'1. Division'!L29,0)+IF(L95='1. Division'!N6,'1. Division'!N29,0)+IF(L95='1. Division'!P6,'1. Division'!P29,0)+IF(L95='1. Division'!R6,'1. Division'!R29,0)+IF(L95='1. Division'!T6,'1. Division'!T29,0)+IF(L95='1. Division'!V6,'1. Division'!V29,0)+IF(L95='1. Division'!X6,'1. Division'!X29,0)+IF(L95='1. Division'!Z6,'1. Division'!Z29,0)+IF(L95='1. Division'!AB6,'1. Division'!AB29,0)+IF(L95='1. Division'!AD6,'1. Division'!AD29,0)+IF(L95='1. Division'!AF6,'1. Division'!AF29,0)+IF(L95='1. Division'!AH6,'1. Division'!AH29,0)+IF(L95='1. Division'!AJ6,'1. Division'!AJ29,0)+IF(L95='1. Division'!AL6,'1. Division'!AL29,0)+IF(L95='1. Division'!AN6,'1. Division'!AN29,0)+IF(L95='1. Division'!AP6,'1. Division'!AP29,0)+IF(L95='1. Division'!AR6,'1. Division'!AR29,0)</f>
        <v>#VALUE!</v>
      </c>
      <c r="AG95" s="1" t="e">
        <f>IF(OR(O95=1,Q95=1),0,IF(B2&lt;&gt;B3,AF95,AD95+AF95))</f>
        <v>#VALUE!</v>
      </c>
      <c r="AH95" s="1" t="e">
        <f>RANK(AG95,AG76:AG95,0)</f>
        <v>#VALUE!</v>
      </c>
      <c r="AI95" s="1">
        <f>[2]DB!BJ95</f>
        <v>27</v>
      </c>
      <c r="AJ95" s="1">
        <f>RANK(AI95,AI76:AI95,0)</f>
        <v>18</v>
      </c>
      <c r="AK95" s="1" t="e">
        <f>IF(L95='1. Division'!F6,'1. Division'!F35,0)+IF(L95='1. Division'!H6,'1. Division'!H35,0)+IF(L95='1. Division'!J6,'1. Division'!J35,0)+IF(L95='1. Division'!L6,'1. Division'!L35,0)+IF(L95='1. Division'!N6,'1. Division'!N35,0)+IF(L95='1. Division'!P6,'1. Division'!P35,0)+IF(L95='1. Division'!R6,'1. Division'!R35,0)+IF(L95='1. Division'!T6,'1. Division'!T35,0)+IF(L95='1. Division'!V6,'1. Division'!V35,0)+IF(L95='1. Division'!X6,'1. Division'!X35,0)+IF(L95='1. Division'!Z6,'1. Division'!Z35,0)+IF(L95='1. Division'!AB6,'1. Division'!AB35,0)+IF(L95='1. Division'!AD6,'1. Division'!AD35,0)+IF(L95='1. Division'!AF6,'1. Division'!AF35,0)+IF(L95='1. Division'!AH6,'1. Division'!AH35,0)+IF(L95='1. Division'!AJ6,'1. Division'!AJ35,0)+IF(L95='1. Division'!AL6,'1. Division'!AL35,0)+IF(L95='1. Division'!AN6,'1. Division'!AN35,0)+IF(L95='1. Division'!AP6,'1. Division'!AP35,0)+IF(L95='1. Division'!AR6,'1. Division'!AR35,0)</f>
        <v>#VALUE!</v>
      </c>
      <c r="AL95" s="1" t="e">
        <f>IF(OR(O95=1,Q95=1),0,IF(B2&lt;&gt;B3,AK95,AI95+AK95))</f>
        <v>#VALUE!</v>
      </c>
      <c r="AM95" s="1" t="e">
        <f>RANK(AL95,AL76:AL95,0)</f>
        <v>#VALUE!</v>
      </c>
      <c r="AN95" s="1">
        <f t="shared" si="37"/>
        <v>54</v>
      </c>
      <c r="AO95" s="1" t="e">
        <f t="shared" si="38"/>
        <v>#VALUE!</v>
      </c>
      <c r="AP95" s="1">
        <f>[2]DB!AW95</f>
        <v>20</v>
      </c>
      <c r="AQ95" s="1" t="e">
        <f>RANK(AO95,AO76:AO95,1)+AR95</f>
        <v>#VALUE!</v>
      </c>
      <c r="AR95" s="1" t="e">
        <f>IF(AO95=AO76,IF(AB95=AB76,IF(AG95=AG76,IF(AL95=AL76,0,IF(AL95&lt;AL76,1,0)),IF(AG95&lt;AG76,1,0)),IF(AB95&lt;AB76,1,0)),0)+IF(AO95=AO77,IF(AB95=AB77,IF(AG95=AG77,IF(AL95=AL77,0,IF(AL95&lt;AL77,1,0)),IF(AG95&lt;AG77,1,0)),IF(AB95&lt;AB77,1,0)),0)+IF(AO95=AO78,IF(AB95=AB78,IF(AG95=AG78,IF(AL95=AL78,0,IF(AL95&lt;AL78,1,0)),IF(AG95&lt;AG78,1,0)),IF(AB95&lt;AB78,1,0)),0)+IF(AO95=AO79,IF(AB95=AB79,IF(AG95=AG79,IF(AL95=AL79,0,IF(AL95&lt;AL79,1,0)),IF(AG95&lt;AG79,1,0)),IF(AB95&lt;AB79,1,0)),0)+IF(AO95=AO80,IF(AB95=AB80,IF(AG95=AG80,IF(AL95=AL80,0,IF(AL95&lt;AL80,1,0)),IF(AG95&lt;AG80,1,0)),IF(AB95&lt;AB80,1,0)),0)+IF(AO95=AO81,IF(AB95=AB81,IF(AG95=AG81,IF(AL95=AL81,0,IF(AL95&lt;AL81,1,0)),IF(AG95&lt;AG81,1,0)),IF(AB95&lt;AB81,1,0)),0)+IF(AO95=AO82,IF(AB95=AB82,IF(AG95=AG82,IF(AL95=AL82,0,IF(AL95&lt;AL82,1,0)),IF(AG95&lt;AG82,1,0)),IF(AB95&lt;AB82,1,0)),0)+AS95+AT95</f>
        <v>#VALUE!</v>
      </c>
      <c r="AS95" s="1" t="e">
        <f>IF(AO95=AO83,IF(AB95=AB83,IF(AG95=AG83,IF(AL95=AL83,0,IF(AL95&lt;AL83,1,0)),IF(AG95&lt;AG83,1,0)),IF(AB95&lt;AB83,1,0)),0)+IF(AO95=AO84,IF(AB95=AB84,IF(AG95=AG84,IF(AL95=AL84,0,IF(AL95&lt;AL84,1,0)),IF(AG95&lt;AG84,1,0)),IF(AB95&lt;AB84,1,0)),0)+IF(AO95=AO85,IF(AB95=AB85,IF(AG95=AG85,IF(AL95=AL85,0,IF(AL95&lt;AL85,1,0)),IF(AG95&lt;AG85,1,0)),IF(AB95&lt;AB85,1,0)),0)+IF(AO95=AO86,IF(AB95=AB86,IF(AG95=AG86,IF(AL95=AL86,0,IF(AL95&lt;AL86,1,0)),IF(AG95&lt;AG86,1,0)),IF(AB95&lt;AB86,1,0)),0)+IF(AO95=AO87,IF(AB95=AB87,IF(AG95=AG87,IF(AL95=AL87,0,IF(AL95&lt;AL87,1,0)),IF(AG95&lt;AG87,1,0)),IF(AB95&lt;AB87,1,0)),0)+IF(AO95=AO88,IF(AB95=AB88,IF(AG95=AG88,IF(AL95=AL88,0,IF(AL95&lt;AL88,1,0)),IF(AG95&lt;AG88,1,0)),IF(AB95&lt;AB88,1,0)),0)+IF(AO95=AO89,IF(AB95=AB89,IF(AG95=AG89,IF(AL95=AL89,0,IF(AL95&lt;AL89,1,0)),IF(AG95&lt;AG89,1,0)),IF(AB95&lt;AB89,1,0)),0)</f>
        <v>#VALUE!</v>
      </c>
      <c r="AT95" s="1" t="e">
        <f>IF(AO95=AO90,IF(AB95=AB90,IF(AG95=AG90,IF(AL95=AL90,0,IF(AL95&lt;AL90,1,0)),IF(AG95&lt;AG90,1,0)),IF(AB95&lt;AB90,1,0)),0)+IF(AO95=AO91,IF(AB95=AB91,IF(AG95=AG91,IF(AL95=AL91,0,IF(AL95&lt;AL91,1,0)),IF(AG95&lt;AG91,1,0)),IF(AB95&lt;AB91,1,0)),0)+IF(AO95=AO92,IF(AB95=AB92,IF(AG95=AG92,IF(AL95=AL92,0,IF(AL95&lt;AL92,1,0)),IF(AG95&lt;AG92,1,0)),IF(AB95&lt;AB92,1,0)),0)+IF(AO95=AO93,IF(AB95=AB93,IF(AG95=AG93,IF(AL95=AL93,0,IF(AL95&lt;AL93,1,0)),IF(AG95&lt;AG93,1,0)),IF(AB95&lt;AB93,1,0)),0)+IF(AO95=AO94,IF(AB95=AB94,IF(AG95=AG94,IF(AL95=AL94,0,IF(AL95&lt;AL94,1,0)),IF(AG95&lt;AG94,1,0)),IF(AB95&lt;AB94,1,0)),0)+IF(AO95=AO95,IF(AB95=AB95,IF(AG95=AG95,IF(AL95=AL95,0,IF(AL95&lt;AL95,1,0)),IF(AG95&lt;AG95,1,0)),IF(AB95&lt;AB95,1,0)),0)</f>
        <v>#VALUE!</v>
      </c>
      <c r="AU95" s="1" t="e">
        <f>IF(AND(AQ95=AQ76,M95&gt;M76),1,0)+IF(AND(AQ95=AQ77,M95&gt;M77),1,0)+IF(AND(AQ95=AQ78,M95&gt;M78),1,0)+IF(AND(AQ95=AQ79,M95&gt;M79),1,0)+IF(AND(AQ95=AQ80,M95&gt;M80),1,0)+IF(AND(AQ95=AQ81,M95&gt;M81),1,0)+IF(AND(AQ95=AQ82,M95&gt;M82),1,0)+IF(AND(AQ95=AQ83,M95&gt;M83),1,0)+IF(AND(AQ95=AQ84,M95&gt;M84),1,0)+IF(AND(AQ95=AQ85,M95&gt;M85),1,0)+IF(AND(AQ95=AQ86,M95&gt;M86),1,0)+IF(AND(AQ95=AQ87,M95&gt;M87),1,0)+IF(AND(AQ95=AQ88,M95&gt;M88),1,0)+IF(AND(AQ95=AQ89,M95&gt;M89),1,0)+IF(AND(AQ95=AQ90,M95&gt;M90),1,0)+IF(AND(AQ95=AQ91,M95&gt;M91),1,0)+IF(AND(AQ95=AQ92,M95&gt;M92),1,0)+IF(AND(AQ95=AQ93,M95&gt;M93),1,0)+IF(AND(AQ95=AQ94,M95&gt;M94),1,0)+IF(AND(AQ95=AQ95,M95&gt;M95),1,0)+AQ95</f>
        <v>#VALUE!</v>
      </c>
      <c r="AV95" s="1" t="e">
        <f>IF(AU76=20,AP76,0)+IF(AU77=20,AP77,0)+IF(AU78=20,AP78,0)+IF(AU79=20,AP79,0)+IF(AU80=20,AP80,0)+IF(AU81=20,AP81,0)+IF(AU82=20,AP82,0)+IF(AU83=20,AP83,0)+IF(AU84=20,AP84,0)+IF(AU85=20,AP85,0)+IF(AU86=20,AP86,0)+IF(AU87=20,AP87,0)+IF(AU88=20,AP88,0)+IF(AU89=20,AP89,0)+IF(AU90=20,AP90,0)+IF(AU91=20,AP91,0)+IF(AU92=20,AP92,0)+IF(AU93=20,AP93,0)+IF(AU94=20,AP94,0)+IF(AU95=20,AP95,0)</f>
        <v>#VALUE!</v>
      </c>
      <c r="AW95" s="1" t="e">
        <f>IF(AU76=20,AQ76,0)+IF(AU77=20,AQ77,0)+IF(AU78=20,AQ78,0)+IF(AU79=20,AQ79,0)+IF(AU80=20,AQ80,0)+IF(AU81=20,AQ81,0)+IF(AU82=20,AQ82,0)+IF(AU83=20,AQ83,0)+IF(AU84=20,AQ84,0)+IF(AU85=20,AQ85,0)+IF(AU86=20,AQ86,0)+IF(AU87=20,AQ87,0)+IF(AU88=20,AQ88,0)+IF(AU89=20,AQ89,0)+IF(AU90=20,AQ90,0)+IF(AU91=20,AQ91,0)+IF(AU92=20,AQ92,0)+IF(AU93=20,AQ93,0)+IF(AU94=20,AQ94,0)+IF(AU95=20,AQ95,0)</f>
        <v>#VALUE!</v>
      </c>
      <c r="AX95" s="1">
        <f>[2]DB!BL95</f>
        <v>0</v>
      </c>
      <c r="AY95" s="1">
        <f>IF(OR(O95=1,Q95=1,(T95+X95)/D1&gt;0.5),1,0)</f>
        <v>0</v>
      </c>
      <c r="AZ95" s="100" t="e">
        <f>IF(AU76=20,L76,IF(AU77=20,L77,IF(AU78=20,L78,IF(AU79=20,L79,IF(AU80=20,L80,IF(AU81=20,L81,IF(AU82=20,L82,BA95)))))))</f>
        <v>#VALUE!</v>
      </c>
      <c r="BA95" s="98" t="e">
        <f>IF(AU83=20,L83,IF(AU84=20,L84,IF(AU85=20,L85,IF(AU86=20,L86,IF(AU87=20,L87,IF(AU88=20,L88,IF(AU89=20,L89,BB95)))))))</f>
        <v>#VALUE!</v>
      </c>
      <c r="BB95" s="98" t="e">
        <f>IF(AU90=20,L90,IF(AU91=20,L91,IF(AU92=20,L92,IF(AU93=20,L93,IF(AU94=20,L94,IF(AU95=20,L95,""))))))</f>
        <v>#VALUE!</v>
      </c>
      <c r="BC95" s="98" t="e">
        <f>IF(AU76=20,M76,0)+IF(AU77=20,M77,0)+IF(AU78=20,M78,0)+IF(AU79=20,M79,0)+IF(AU80=20,M80,0)+IF(AU81=20,M81,0)+IF(AU82=20,M82,0)+IF(AU83=20,M83,0)+IF(AU84=20,M84,0)+IF(AU85=20,M85,0)+IF(AU86=20,M86,0)+IF(AU87=20,M87,0)+IF(AU88=20,M88,0)+IF(AU89=20,M89,0)+IF(AU90=20,M90,0)+IF(AU91=20,M91,0)+IF(AU92=20,M92,0)+IF(AU93=20,M93,0)+IF(AU94=20,M94,0)+IF(AU95=20,M95,0)</f>
        <v>#VALUE!</v>
      </c>
      <c r="BD95" s="98" t="e">
        <f>IF(AU76=20,O76,0)+IF(AU77=20,O77,0)+IF(AU78=20,O78,0)+IF(AU79=20,O79,0)+IF(AU80=20,O80,0)+IF(AU81=20,O81,0)+IF(AU82=20,O82,0)+IF(AU83=20,O83,0)+IF(AU84=20,O84,0)+IF(AU85=20,O85,0)+IF(AU86=20,O86,0)+IF(AU87=20,O87,0)+IF(AU88=20,O88,0)+IF(AU89=20,O89,0)+IF(AU90=20,O90,0)+IF(AU91=20,O91,0)+IF(AU92=20,O92,0)+IF(AU93=20,O93,0)+IF(AU94=20,O94,0)+IF(AU95=20,O95,0)</f>
        <v>#VALUE!</v>
      </c>
      <c r="BE95" s="98" t="e">
        <f>IF(AU76=20,Q76,0)+IF(AU77=20,Q77,0)+IF(AU78=20,Q78,0)+IF(AU79=20,Q79,0)+IF(AU80=20,Q80,0)+IF(AU81=20,Q81,0)+IF(AU82=20,Q82,0)+IF(AU83=20,Q83,0)+IF(AU84=20,Q84,0)+IF(AU85=20,Q85,0)+IF(AU86=20,Q86,0)+IF(AU87=20,Q87,0)+IF(AU88=20,Q88,0)+IF(AU89=20,Q89,0)+IF(AU90=20,Q90,0)+IF(AU91=20,Q91,0)+IF(AU92=20,Q92,0)+IF(AU93=20,Q93,0)+IF(AU94=20,Q94,0)+IF(AU95=20,Q95,0)</f>
        <v>#VALUE!</v>
      </c>
      <c r="BF95" s="98" t="e">
        <f>IF(AU76=20,T76,0)+IF(AU77=20,T77,0)+IF(AU78=20,T78,0)+IF(AU79=20,T79,0)+IF(AU80=20,T80,0)+IF(AU81=20,T81,0)+IF(AU82=20,T82,0)+IF(AU83=20,T83,0)+IF(AU84=20,T84,0)+IF(AU85=20,T85,0)+IF(AU86=20,T86,0)+IF(AU87=20,T87,0)+IF(AU88=20,T88,0)+IF(AU89=20,T89,0)+IF(AU90=20,T90,0)+IF(AU91=20,T91,0)+IF(AU92=20,T92,0)+IF(AU93=20,T93,0)+IF(AU94=20,T94,0)+IF(AU95=20,T95,0)</f>
        <v>#VALUE!</v>
      </c>
      <c r="BG95" s="98" t="e">
        <f>IF(AU76=20,X76,0)+IF(AU77=20,X77,0)+IF(AU78=20,X78,0)+IF(AU79=20,X79,0)+IF(AU80=20,X80,0)+IF(AU81=20,X81,0)+IF(AU82=20,X82,0)+IF(AU83=20,X83,0)+IF(AU84=20,X84,0)+IF(AU85=20,X85,0)+IF(AU86=20,X86,0)+IF(AU87=20,X87,0)+IF(AU88=20,X88,0)+IF(AU89=20,X89,0)+IF(AU90=20,X90,0)+IF(AU91=20,X91,0)+IF(AU92=20,X92,0)+IF(AU93=20,X93,0)+IF(AU94=20,X94,0)+IF(AU95=20,X95,0)</f>
        <v>#VALUE!</v>
      </c>
      <c r="BH95" s="98" t="e">
        <f>IF(AU76=20,AB76,0)+IF(AU77=20,AB77,0)+IF(AU78=20,AB78,0)+IF(AU79=20,AB79,0)+IF(AU80=20,AB80,0)+IF(AU81=20,AB81,0)+IF(AU82=20,AB82,0)+IF(AU83=20,AB83,0)+IF(AU84=20,AB84,0)+IF(AU85=20,AB85,0)+IF(AU86=20,AB86,0)+IF(AU87=20,AB87,0)+IF(AU88=20,AB88,0)+IF(AU89=20,AB89,0)+IF(AU90=20,AB90,0)+IF(AU91=20,AB91,0)+IF(AU92=20,AB92,0)+IF(AU93=20,AB93,0)+IF(AU94=20,AB94,0)+IF(AU95=20,AB95,0)</f>
        <v>#VALUE!</v>
      </c>
      <c r="BI95" s="98" t="e">
        <f>IF(AU76=20,AG76,0)+IF(AU77=20,AG77,0)+IF(AU78=20,AG78,0)+IF(AU79=20,AG79,0)+IF(AU80=20,AG80,0)+IF(AU81=20,AG81,0)+IF(AU82=20,AG82,0)+IF(AU83=20,AG83,0)+IF(AU84=20,AG84,0)+IF(AU85=20,AG85,0)+IF(AU86=20,AG86,0)+IF(AU87=20,AG87,0)+IF(AU88=20,AG88,0)+IF(AU89=20,AG89,0)+IF(AU90=20,AG90,0)+IF(AU91=20,AG91,0)+IF(AU92=20,AG92,0)+IF(AU93=20,AG93,0)+IF(AU94=20,AG94,0)+IF(AU95=20,AG95,0)</f>
        <v>#VALUE!</v>
      </c>
      <c r="BJ95" s="98" t="e">
        <f>IF(AU76=20,AL76,0)+IF(AU77=20,AL77,0)+IF(AU78=20,AL78,0)+IF(AU79=20,AL79,0)+IF(AU80=20,AL80,0)+IF(AU81=20,AL81,0)+IF(AU82=20,AL82,0)+IF(AU83=20,AL83,0)+IF(AU84=20,AL84,0)+IF(AU85=20,AL85,0)+IF(AU86=20,AL86,0)+IF(AU87=20,AL87,0)+IF(AU88=20,AL88,0)+IF(AU89=20,AL89,0)+IF(AU90=20,AL90,0)+IF(AU91=20,AL91,0)+IF(AU92=20,AL92,0)+IF(AU93=20,AL93,0)+IF(AU94=20,AL94,0)+IF(AU95=20,AL95,0)</f>
        <v>#VALUE!</v>
      </c>
      <c r="BK95" s="1" t="e">
        <f>IF(AU76=20,AO76,0)+IF(AU77=20,AO77,0)+IF(AU78=20,AO78,0)+IF(AU79=20,AO79,0)+IF(AU80=20,AO80,0)+IF(AU81=20,AO81,0)+IF(AU82=20,AO82,0)+IF(AU83=20,AO83,0)+IF(AU84=20,AO84,0)+IF(AU85=20,AO85,0)+IF(AU86=20,AO86,0)+IF(AU87=20,AO87,0)+IF(AU88=20,AO88,0)+IF(AU89=20,AO89,0)+IF(AU90=20,AO90,0)+IF(AU91=20,AO91,0)+IF(AU92=20,AO92,0)+IF(AU93=20,AO93,0)+IF(AU94=20,AO94,0)+IF(AU95=20,AO95,0)</f>
        <v>#VALUE!</v>
      </c>
      <c r="BL95" s="99" t="e">
        <f>IF(AU76=20,AY76,0)+IF(AU77=20,AY77,0)+IF(AU78=20,AY78,0)+IF(AU79=20,AY79,0)+IF(AU80=20,AY80,0)+IF(AU81=20,AY81,0)+IF(AU82=20,AY82,0)+IF(AU83=20,AY83,0)+IF(AU84=20,AY84,0)+IF(AU85=20,AY85,0)+IF(AU86=20,AY86,0)+IF(AU87=20,AY87,0)+IF(AU88=20,AY88,0)+IF(AU89=20,AY89,0)+IF(AU90=20,AY90,0)+IF(AU91=20,AY91,0)+IF(AU92=20,AY92,0)+IF(AU93=20,AY93,0)+IF(AU94=20,AY94,0)+IF(AU95=20,AY95,0)</f>
        <v>#VALUE!</v>
      </c>
      <c r="BM95" s="1" t="e">
        <f>IF(AND(AW95=BM75,BL95=0),AZ95,0)</f>
        <v>#VALUE!</v>
      </c>
      <c r="BN95" s="1">
        <f>COUNTIF(BM76:BM95,"&lt;&gt;0")</f>
        <v>20</v>
      </c>
      <c r="BO95" s="1" t="e">
        <f>IF(BN76=20,BM76,IF(BN77=20,BM77,IF(BN78=20,BM78,IF(BN79=20,BM79,IF(BN80=20,BM80,IF(BN81=20,BM81,IF(BN82=20,BM82,IF(BN83=20,BM83,BP95))))))))</f>
        <v>#VALUE!</v>
      </c>
      <c r="BP95" s="1" t="e">
        <f>IF(BN84=20,BM84,IF(BN85=20,BM85,IF(BN86=20,BM86,IF(BN87=20,BM87,IF(BN88=20,BM88,IF(BN89=20,BM89,IF(BN90=20,BM90,IF(BN91=20,BM91,BQ95))))))))</f>
        <v>#VALUE!</v>
      </c>
      <c r="BQ95" s="1" t="e">
        <f>IF(BN92=20,BM92,IF(BN93=20,BM93,IF(BN94=20,BM94,IF(BN95=20,BM95,""))))</f>
        <v>#VALUE!</v>
      </c>
      <c r="BR95" s="100" t="str">
        <f>[2]DB!CD95</f>
        <v/>
      </c>
      <c r="BS95" s="98" t="str">
        <f>[2]DB!CE95</f>
        <v/>
      </c>
      <c r="BT95" s="98" t="str">
        <f>[2]DB!CF95</f>
        <v/>
      </c>
      <c r="BU95" s="98" t="str">
        <f>[2]DB!CG95</f>
        <v/>
      </c>
      <c r="BV95" s="98" t="str">
        <f>[2]DB!CH95</f>
        <v/>
      </c>
      <c r="BW95" s="98" t="str">
        <f>[2]DB!CI95</f>
        <v/>
      </c>
      <c r="BX95" s="98" t="str">
        <f>[2]DB!CJ95</f>
        <v/>
      </c>
      <c r="BY95" s="98" t="str">
        <f>[2]DB!CK95</f>
        <v/>
      </c>
      <c r="BZ95" s="98" t="str">
        <f>[2]DB!CL95</f>
        <v/>
      </c>
      <c r="CA95" s="98" t="str">
        <f>[2]DB!CM95</f>
        <v/>
      </c>
      <c r="CB95" s="98" t="str">
        <f>[2]DB!CN95</f>
        <v/>
      </c>
      <c r="CC95" s="99" t="str">
        <f>[2]DB!CO95</f>
        <v/>
      </c>
      <c r="CD95" s="100" t="str">
        <f>IF(AND(CD75=B3,B3&lt;&gt;B4),BO95,BR95)</f>
        <v/>
      </c>
      <c r="CE95" s="98" t="str">
        <f>IF(AND(CE75=B3,B3&lt;&gt;B4),BO95,BS95)</f>
        <v/>
      </c>
      <c r="CF95" s="98" t="str">
        <f>IF(AND(CF75=B3,B3&lt;&gt;B4),BO95,BT95)</f>
        <v/>
      </c>
      <c r="CG95" s="98" t="str">
        <f>IF(AND(CG75=B3,B3&lt;&gt;B4),BO95,BU95)</f>
        <v/>
      </c>
      <c r="CH95" s="98" t="str">
        <f>IF(AND(CH75=B3,B3&lt;&gt;B4),BO95,BV95)</f>
        <v/>
      </c>
      <c r="CI95" s="98" t="str">
        <f>IF(AND(CI75=B3,B3&lt;&gt;B4),BO95,BW95)</f>
        <v/>
      </c>
      <c r="CJ95" s="98" t="str">
        <f>IF(AND(CJ75=B3,B3&lt;&gt;B4),BO95,BX95)</f>
        <v/>
      </c>
      <c r="CK95" s="98" t="str">
        <f>IF(AND(CK75=B3,B3&lt;&gt;B4),BO95,BY95)</f>
        <v/>
      </c>
      <c r="CL95" s="98" t="str">
        <f>IF(AND(CL75=B3,B3&lt;&gt;B4),BO95,BZ95)</f>
        <v/>
      </c>
      <c r="CM95" s="98" t="str">
        <f>IF(AND(CM75=B3,B3&lt;&gt;B4),BO95,CA95)</f>
        <v/>
      </c>
      <c r="CN95" s="98" t="str">
        <f>IF(AND(CN75=B3,B3&lt;&gt;B4),BO95,CB95)</f>
        <v/>
      </c>
      <c r="CO95" s="99" t="str">
        <f>IF(AND(CO75=B3,B3&lt;&gt;B4),BO95,CC95)</f>
        <v/>
      </c>
      <c r="CP95" s="1" t="str">
        <f>'[2]MT + ÅT'!L27</f>
        <v/>
      </c>
    </row>
    <row r="96" spans="12:96">
      <c r="L96" s="100"/>
      <c r="AZ96" s="100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L96" s="99"/>
      <c r="BM96" s="1" t="e">
        <f>IF(BL97=0,AW97,IF(BL98=0,AW98,IF(BL99=0,AW99,IF(BL100=0,AW100,IF(BL101=0,AW101,IF(BL102=0,AW102,IF(BL103=0,AW103,IF(BL104=0,AW104,BN96))))))))</f>
        <v>#VALUE!</v>
      </c>
      <c r="BN96" s="1" t="e">
        <f>IF(BL105=0,AW105,IF(BL106=0,AW106,IF(BL107=0,AW107,IF(BL108=0,AW108,IF(BL109=0,AW109,IF(BL110=0,AW110,IF(BL111=0,AW111,IF(BL112=0,AW112,BO96))))))))</f>
        <v>#VALUE!</v>
      </c>
      <c r="BO96" s="1" t="e">
        <f>IF(BL113=0,AW113,IF(BL114=0,AW114,IF(BL115=0,AW115,IF(BL116=0,AW116,0))))</f>
        <v>#VALUE!</v>
      </c>
      <c r="BR96" s="100" t="s">
        <v>2</v>
      </c>
      <c r="BS96" s="98" t="s">
        <v>3</v>
      </c>
      <c r="BT96" s="98" t="s">
        <v>4</v>
      </c>
      <c r="BU96" s="98" t="s">
        <v>5</v>
      </c>
      <c r="BV96" s="98" t="s">
        <v>6</v>
      </c>
      <c r="BW96" s="98" t="s">
        <v>7</v>
      </c>
      <c r="BX96" s="98" t="s">
        <v>8</v>
      </c>
      <c r="BY96" s="98" t="s">
        <v>9</v>
      </c>
      <c r="BZ96" s="98" t="s">
        <v>10</v>
      </c>
      <c r="CA96" s="98" t="s">
        <v>11</v>
      </c>
      <c r="CB96" s="98" t="s">
        <v>12</v>
      </c>
      <c r="CC96" s="99" t="s">
        <v>13</v>
      </c>
      <c r="CD96" s="100" t="s">
        <v>2</v>
      </c>
      <c r="CE96" s="98" t="s">
        <v>3</v>
      </c>
      <c r="CF96" s="98" t="s">
        <v>4</v>
      </c>
      <c r="CG96" s="98" t="s">
        <v>5</v>
      </c>
      <c r="CH96" s="98" t="s">
        <v>6</v>
      </c>
      <c r="CI96" s="98" t="s">
        <v>7</v>
      </c>
      <c r="CJ96" s="98" t="s">
        <v>8</v>
      </c>
      <c r="CK96" s="98" t="s">
        <v>9</v>
      </c>
      <c r="CL96" s="98" t="s">
        <v>10</v>
      </c>
      <c r="CM96" s="98" t="s">
        <v>11</v>
      </c>
      <c r="CN96" s="98" t="s">
        <v>12</v>
      </c>
      <c r="CO96" s="99" t="s">
        <v>13</v>
      </c>
      <c r="CP96" s="1" t="str">
        <f>'[2]MT + ÅT'!L31</f>
        <v/>
      </c>
      <c r="CQ96" s="1" t="str">
        <f>IF(D1=D2,IF(CO72&lt;&gt;"",CO72,IF(CN72&lt;&gt;"",CN72,IF(CM72&lt;&gt;"",CM72,IF(CL72&lt;&gt;"",CL72,IF(CK72&lt;&gt;"",CK72,IF(CJ72&lt;&gt;"",CJ72,IF(CI72&lt;&gt;"",CI72,CR96))))))),"")</f>
        <v/>
      </c>
      <c r="CR96" s="1" t="str">
        <f>IF(CH72&lt;&gt;"",CH72,IF(CG72&lt;&gt;"",CG72,IF(CF72&lt;&gt;"",CF72,IF(CE72&lt;&gt;"",CE72,CD72))))</f>
        <v>Månedens Tipper i marts:</v>
      </c>
    </row>
    <row r="97" spans="12:94">
      <c r="L97" s="100" t="str">
        <f>[2]DB!AZ97</f>
        <v>IanRush</v>
      </c>
      <c r="M97" s="1">
        <f>IF(L97=A31,B31,0)+IF(L97=A32,B32,0)+IF(L97=A33,B33,0)+IF(L97=A34,B34,0)+IF(L97=A35,B35,0)+IF(L97=A36,B36,0)+IF(L97=A37,B37,0)+IF(L97=A38,B38,0)+IF(L97=A39,B39,0)+IF(L97=A40,B40,0)+IF(L97=A41,B41,0)+IF(L97=A42,B42,0)+IF(L97=A43,B43,0)+IF(L97=A44,B44,0)+IF(L97=A45,B45,0)+IF(L97=A46,B46,0)+IF(L97=A47,B47,0)+IF(L97=A48,B48,0)+IF(L97=A49,B49,0)+IF(L97=A50,B50,0)</f>
        <v>24</v>
      </c>
      <c r="N97" s="1">
        <f>[2]DB!BD97</f>
        <v>0</v>
      </c>
      <c r="O97" s="1">
        <f>IF(L97=A31,D31,0)+IF(L97=A32,D32,0)+IF(L97=A33,D33,0)+IF(L97=A34,D34,0)+IF(L97=A35,D35,0)+IF(L97=A36,D36,0)+IF(L97=A37,D37,0)+IF(L97=A38,D38,0)+IF(L97=A39,D39,0)+IF(L97=A40,D40,0)+IF(L97=A41,D41,0)+IF(L97=A42,D42,0)+IF(L97=A43,D43,0)+IF(L97=A44,D44,0)+IF(L97=A45,D45,0)+IF(L97=A46,D46,0)+IF(L97=A47,D47,0)+IF(L97=A48,D48,0)+IF(L97=A49,D49,0)+IF(L97=A50,D50,0)</f>
        <v>0</v>
      </c>
      <c r="P97" s="1">
        <f>[2]DB!BE97</f>
        <v>0</v>
      </c>
      <c r="Q97" s="1">
        <f>IF(L97=A31,F31,0)+IF(L97=A32,F32,0)+IF(L97=A33,F33,0)+IF(L97=A34,F34,0)+IF(L97=A35,F35,0)+IF(L97=A36,F36,0)+IF(L97=A37,F37,0)+IF(L97=A38,F38,0)+IF(L97=A39,F39,0)+IF(L97=A40,F40,0)+IF(L97=A41,F41,0)+IF(L97=A42,F42,0)+IF(L97=A43,F43,0)+IF(L97=A44,F44,0)+IF(L97=A45,F45,0)+IF(L97=A46,F46,0)+IF(L97=A47,F47,0)+IF(L97=A48,F48,0)+IF(L97=A49,F49,0)+IF(L97=A50,F50,0)</f>
        <v>0</v>
      </c>
      <c r="R97" s="1">
        <f>[2]DB!BF97</f>
        <v>0</v>
      </c>
      <c r="S97" s="1">
        <f>IF(L97=A31,H31,0)+IF(L97=A32,H32,0)+IF(L97=A33,H33,0)+IF(L97=A34,H34,0)+IF(L97=A35,H35,0)+IF(L97=A36,H36,0)+IF(L97=A37,H37,0)+IF(L97=A38,H38,0)+IF(L97=A39,H39,0)+IF(L97=A40,H40,0)+IF(L97=A41,H41,0)+IF(L97=A42,H42,0)+IF(L97=A43,H43,0)+IF(L97=A44,H44,0)+IF(L97=A45,H45,0)+IF(L97=A46,H46,0)+IF(L97=A47,H47,0)+IF(L97=A48,H48,0)+IF(L97=A49,H49,0)+IF(L97=A50,H50,0)</f>
        <v>0</v>
      </c>
      <c r="T97" s="1">
        <f>IF(B2&lt;&gt;B3,S97,S97+R97)</f>
        <v>0</v>
      </c>
      <c r="U97" s="1">
        <f>[2]DB!BG97</f>
        <v>0</v>
      </c>
      <c r="V97" s="1">
        <f>IF(L97=A31,K31,0)+IF(L97=A32,K32,0)+IF(L97=A33,K33,0)+IF(L97=A34,K34,0)+IF(L97=A35,K35,0)+IF(L97=A36,K36,0)+IF(L97=A37,K37,0)+IF(L97=A38,K38,0)+IF(L97=A39,K39,0)+IF(L97=A40,K40,0)+IF(L97=A41,K41,0)+IF(L97=A42,K42,0)+IF(L97=A43,K43,0)+IF(L97=A44,K44,0)+IF(L97=A45,K45,0)+IF(L97=A46,K46,0)+IF(L97=A47,K47,0)+IF(L97=A48,K48,0)+IF(L97=A49,K49,0)+IF(L97=A50,K50,0)+W97</f>
        <v>0</v>
      </c>
      <c r="W97" s="1">
        <v>0</v>
      </c>
      <c r="X97" s="1">
        <f>IF(B2&lt;&gt;B3,V97,V97+U97)</f>
        <v>0</v>
      </c>
      <c r="Y97" s="1">
        <f>[2]DB!BH97</f>
        <v>26</v>
      </c>
      <c r="Z97" s="1">
        <f>RANK(Y97,Y97:Y116,0)</f>
        <v>1</v>
      </c>
      <c r="AA97" s="1" t="e">
        <f>IF(L97='2. Division'!F6,'2. Division'!F23,0)+IF(L97='2. Division'!H6,'2. Division'!H23,0)+IF(L97='2. Division'!J6,'2. Division'!J23,0)+IF(L97='2. Division'!L6,'2. Division'!L23,0)+IF(L97='2. Division'!N6,'2. Division'!N23,0)+IF(L97='2. Division'!P6,'2. Division'!P23,0)+IF(L97='2. Division'!R6,'2. Division'!R23,0)+IF(L97='2. Division'!T6,'2. Division'!T23,0)+IF(L97='2. Division'!V6,'2. Division'!V23,0)+IF(L97='2. Division'!X6,'2. Division'!X23,0)+IF(L97='2. Division'!Z6,'2. Division'!Z23,0)+IF(L97='2. Division'!AB6,'2. Division'!AB23,0)+IF(L97='2. Division'!AD6,'2. Division'!AD23,0)+IF(L97='2. Division'!AF6,'2. Division'!AF23,0)+IF(L97='2. Division'!AH6,'2. Division'!AH23,0)+IF(L97='2. Division'!AJ6,'2. Division'!AJ23,0)+IF(L97='2. Division'!AL6,'2. Division'!AL23,0)+IF(L97='2. Division'!AN6,'2. Division'!AN23,0)+IF(L97='2. Division'!AP6,'2. Division'!AP23,0)+IF(L97='2. Division'!AR6,'2. Division'!AR23,0)</f>
        <v>#VALUE!</v>
      </c>
      <c r="AB97" s="1" t="e">
        <f>IF(OR(O97=1,Q97=1),0,IF(B2&lt;&gt;B3,AA97,Y97+AA97))</f>
        <v>#VALUE!</v>
      </c>
      <c r="AC97" s="1" t="e">
        <f>RANK(AB97,AB97:AB116,0)</f>
        <v>#VALUE!</v>
      </c>
      <c r="AD97" s="1">
        <f>[2]DB!BI97</f>
        <v>9</v>
      </c>
      <c r="AE97" s="1">
        <f>RANK(AD97,AD97:AD116,0)</f>
        <v>1</v>
      </c>
      <c r="AF97" s="1" t="e">
        <f>IF(L97='2. Division'!F6,'2. Division'!F29,0)+IF(L97='2. Division'!H6,'2. Division'!H29,0)+IF(L97='2. Division'!J6,'2. Division'!J29,0)+IF(L97='2. Division'!L6,'2. Division'!L29,0)+IF(L97='2. Division'!N6,'2. Division'!N29,0)+IF(L97='2. Division'!P6,'2. Division'!P29,0)+IF(L97='2. Division'!R6,'2. Division'!R29,0)+IF(L97='2. Division'!T6,'2. Division'!T29,0)+IF(L97='2. Division'!V6,'2. Division'!V29,0)+IF(L97='2. Division'!X6,'2. Division'!X29,0)+IF(L97='2. Division'!Z6,'2. Division'!Z29,0)+IF(L97='2. Division'!AB6,'2. Division'!AB29,0)+IF(L97='2. Division'!AD6,'2. Division'!AD29,0)+IF(L97='2. Division'!AF6,'2. Division'!AF29,0)+IF(L97='2. Division'!AH6,'2. Division'!AH29,0)+IF(L97='2. Division'!AJ6,'2. Division'!AJ29,0)+IF(L97='2. Division'!AL6,'2. Division'!AL29,0)+IF(L97='2. Division'!AN6,'2. Division'!AN29,0)+IF(L97='2. Division'!AP6,'2. Division'!AP29,0)+IF(L97='2. Division'!AR6,'2. Division'!AR29,0)</f>
        <v>#VALUE!</v>
      </c>
      <c r="AG97" s="1" t="e">
        <f>IF(OR(O97=1,Q97=1),0,IF(B2&lt;&gt;B3,AF97,AD97+AF97))</f>
        <v>#VALUE!</v>
      </c>
      <c r="AH97" s="1" t="e">
        <f>RANK(AG97,AG97:AG116,0)</f>
        <v>#VALUE!</v>
      </c>
      <c r="AI97" s="1">
        <f>[2]DB!BJ97</f>
        <v>30</v>
      </c>
      <c r="AJ97" s="1">
        <f>RANK(AI97,AI97:AI116,0)</f>
        <v>1</v>
      </c>
      <c r="AK97" s="1" t="e">
        <f>IF(L97='2. Division'!F6,'2. Division'!F35,0)+IF(L97='2. Division'!H6,'2. Division'!H35,0)+IF(L97='2. Division'!J6,'2. Division'!J35,0)+IF(L97='2. Division'!L6,'2. Division'!L35,0)+IF(L97='2. Division'!N6,'2. Division'!N35,0)+IF(L97='2. Division'!P6,'2. Division'!P35,0)+IF(L97='2. Division'!R6,'2. Division'!R35,0)+IF(L97='2. Division'!T6,'2. Division'!T35,0)+IF(L97='2. Division'!V6,'2. Division'!V35,0)+IF(L97='2. Division'!X6,'2. Division'!X35,0)+IF(L97='2. Division'!Z6,'2. Division'!Z35,0)+IF(L97='2. Division'!AB6,'2. Division'!AB35,0)+IF(L97='2. Division'!AD6,'2. Division'!AD35,0)+IF(L97='2. Division'!AF6,'2. Division'!AF35,0)+IF(L97='2. Division'!AH6,'2. Division'!AH35,0)+IF(L97='2. Division'!AJ6,'2. Division'!AJ35,0)+IF(L97='2. Division'!AL6,'2. Division'!AL35,0)+IF(L97='2. Division'!AN6,'2. Division'!AN35,0)+IF(L97='2. Division'!AP6,'2. Division'!AP35,0)+IF(L97='2. Division'!AR6,'2. Division'!AR35,0)</f>
        <v>#VALUE!</v>
      </c>
      <c r="AL97" s="1" t="e">
        <f>IF(OR(O97=1,Q97=1),0,IF(B2&lt;&gt;B3,AK97,AI97+AK97))</f>
        <v>#VALUE!</v>
      </c>
      <c r="AM97" s="1" t="e">
        <f>RANK(AL97,AL97:AL116,0)</f>
        <v>#VALUE!</v>
      </c>
      <c r="AN97" s="1">
        <f>Z97+AE97+AJ97</f>
        <v>3</v>
      </c>
      <c r="AO97" s="1" t="e">
        <f>AC97+AH97+AM97</f>
        <v>#VALUE!</v>
      </c>
      <c r="AP97" s="1">
        <f>[2]DB!AW97</f>
        <v>1</v>
      </c>
      <c r="AQ97" s="1" t="e">
        <f>RANK(AO97,AO97:AO116,1)+AR97</f>
        <v>#VALUE!</v>
      </c>
      <c r="AR97" s="1" t="e">
        <f>IF(AO97=AO97,IF(AB97=AB97,IF(AG97=AG97,IF(AL97=AL97,0,IF(AL97&lt;AL97,1,0)),IF(AG97&lt;AG97,1,0)),IF(AB97&lt;AB97,1,0)),0)+IF(AO97=AO98,IF(AB97=AB98,IF(AG97=AG98,IF(AL97=AL98,0,IF(AL97&lt;AL98,1,0)),IF(AG97&lt;AG98,1,0)),IF(AB97&lt;AB98,1,0)),0)+IF(AO97=AO99,IF(AB97=AB99,IF(AG97=AG99,IF(AL97=AL99,0,IF(AL97&lt;AL99,1,0)),IF(AG97&lt;AG99,1,0)),IF(AB97&lt;AB99,1,0)),0)+IF(AO97=AO100,IF(AB97=AB100,IF(AG97=AG100,IF(AL97=AL100,0,IF(AL97&lt;AL100,1,0)),IF(AG97&lt;AG100,1,0)),IF(AB97&lt;AB100,1,0)),0)+IF(AO97=AO101,IF(AB97=AB101,IF(AG97=AG101,IF(AL97=AL101,0,IF(AL97&lt;AL101,1,0)),IF(AG97&lt;AG101,1,0)),IF(AB97&lt;AB101,1,0)),0)+IF(AO97=AO102,IF(AB97=AB102,IF(AG97=AG102,IF(AL97=AL102,0,IF(AL97&lt;AL102,1,0)),IF(AG97&lt;AG102,1,0)),IF(AB97&lt;AB102,1,0)),0)+IF(AO97=AO103,IF(AB97=AB103,IF(AG97=AG103,IF(AL97=AL103,0,IF(AL97&lt;AL103,1,0)),IF(AG97&lt;AG103,1,0)),IF(AB97&lt;AB103,1,0)),0)+AS97+AT97</f>
        <v>#VALUE!</v>
      </c>
      <c r="AS97" s="1" t="e">
        <f>IF(AO97=AO104,IF(AB97=AB104,IF(AG97=AG104,IF(AL97=AL104,0,IF(AL97&lt;AL104,1,0)),IF(AG97&lt;AG104,1,0)),IF(AB97&lt;AB104,1,0)),0)+IF(AO97=AO105,IF(AB97=AB105,IF(AG97=AG105,IF(AL97=AL105,0,IF(AL97&lt;AL105,1,0)),IF(AG97&lt;AG105,1,0)),IF(AB97&lt;AB105,1,0)),0)+IF(AO97=AO106,IF(AB97=AB106,IF(AG97=AG106,IF(AL97=AL106,0,IF(AL97&lt;AL106,1,0)),IF(AG97&lt;AG106,1,0)),IF(AB97&lt;AB106,1,0)),0)+IF(AO97=AO107,IF(AB97=AB107,IF(AG97=AG107,IF(AL97=AL107,0,IF(AL97&lt;AL107,1,0)),IF(AG97&lt;AG107,1,0)),IF(AB97&lt;AB107,1,0)),0)+IF(AO97=AO108,IF(AB97=AB108,IF(AG97=AG108,IF(AL97=AL108,0,IF(AL97&lt;AL108,1,0)),IF(AG97&lt;AG108,1,0)),IF(AB97&lt;AB108,1,0)),0)+IF(AO97=AO109,IF(AB97=AB109,IF(AG97=AG109,IF(AL97=AL109,0,IF(AL97&lt;AL109,1,0)),IF(AG97&lt;AG109,1,0)),IF(AB97&lt;AB109,1,0)),0)+IF(AO97=AO110,IF(AB97=AB110,IF(AG97=AG110,IF(AL97=AL110,0,IF(AL97&lt;AL110,1,0)),IF(AG97&lt;AG110,1,0)),IF(AB97&lt;AB110,1,0)),0)</f>
        <v>#VALUE!</v>
      </c>
      <c r="AT97" s="1" t="e">
        <f>IF(AO97=AO111,IF(AB97=AB111,IF(AG97=AG111,IF(AL97=AL111,0,IF(AL97&lt;AL111,1,0)),IF(AG97&lt;AG111,1,0)),IF(AB97&lt;AB111,1,0)),0)+IF(AO97=AO112,IF(AB97=AB112,IF(AG97=AG112,IF(AL97=AL112,0,IF(AL97&lt;AL112,1,0)),IF(AG97&lt;AG112,1,0)),IF(AB97&lt;AB112,1,0)),0)+IF(AO97=AO113,IF(AB97=AB113,IF(AG97=AG113,IF(AL97=AL113,0,IF(AL97&lt;AL113,1,0)),IF(AG97&lt;AG113,1,0)),IF(AB97&lt;AB113,1,0)),0)+IF(AO97=AO114,IF(AB97=AB114,IF(AG97=AG114,IF(AL97=AL114,0,IF(AL97&lt;AL114,1,0)),IF(AG97&lt;AG114,1,0)),IF(AB97&lt;AB114,1,0)),0)+IF(AO97=AO115,IF(AB97=AB115,IF(AG97=AG115,IF(AL97=AL115,0,IF(AL97&lt;AL115,1,0)),IF(AG97&lt;AG115,1,0)),IF(AB97&lt;AB115,1,0)),0)+IF(AO97=AO116,IF(AB97=AB116,IF(AG97=AG116,IF(AL97=AL116,0,IF(AL97&lt;AL116,1,0)),IF(AG97&lt;AG116,1,0)),IF(AB97&lt;AB116,1,0)),0)</f>
        <v>#VALUE!</v>
      </c>
      <c r="AU97" s="1" t="e">
        <f>IF(AND(AQ97=AQ97,M97&gt;M97),1,0)+IF(AND(AQ97=AQ98,M97&gt;M98),1,0)+IF(AND(AQ97=AQ99,M97&gt;M99),1,0)+IF(AND(AQ97=AQ100,M97&gt;M100),1,0)+IF(AND(AQ97=AQ101,M97&gt;M101),1,0)+IF(AND(AQ97=AQ102,M97&gt;M102),1,0)+IF(AND(AQ97=AQ103,M97&gt;M103),1,0)+IF(AND(AQ97=AQ104,M97&gt;M104),1,0)+IF(AND(AQ97=AQ105,M97&gt;M105),1,0)+IF(AND(AQ97=AQ106,M97&gt;M106),1,0)+IF(AND(AQ97=AQ107,M97&gt;M107),1,0)+IF(AND(AQ97=AQ108,M97&gt;M108),1,0)+IF(AND(AQ97=AQ109,M97&gt;M109),1,0)+IF(AND(AQ97=AQ110,M97&gt;M110),1,0)+IF(AND(AQ97=AQ111,M97&gt;M111),1,0)+IF(AND(AQ97=AQ112,M97&gt;M112),1,0)+IF(AND(AQ97=AQ113,M97&gt;M113),1,0)+IF(AND(AQ97=AQ114,M97&gt;M114),1,0)+IF(AND(AQ97=AQ115,M97&gt;M115),1,0)+IF(AND(AQ97=AQ116,M97&gt;M116),1,0)+AQ97</f>
        <v>#VALUE!</v>
      </c>
      <c r="AV97" s="1" t="e">
        <f>IF(AU97=1,AP97,0)+IF(AU98=1,AP98,0)+IF(AU99=1,AP99,0)+IF(AU100=1,AP100,0)+IF(AU101=1,AP101,0)+IF(AU102=1,AP102,0)+IF(AU103=1,AP103,0)+IF(AU104=1,AP104,0)+IF(AU105=1,AP105,0)+IF(AU106=1,AP106,0)+IF(AU107=1,AP107,0)+IF(AU108=1,AP108,0)+IF(AU109=1,AP109,0)+IF(AU110=1,AP110,0)+IF(AU111=1,AP111,0)+IF(AU112=1,AP112,0)+IF(AU113=1,AP113,0)+IF(AU114=1,AP114,0)+IF(AU115=1,AP115,0)+IF(AU116=1,AP116,0)</f>
        <v>#VALUE!</v>
      </c>
      <c r="AW97" s="1" t="e">
        <f>IF(AU97=1,AQ97,0)+IF(AU98=1,AQ98,0)+IF(AU99=1,AQ99,0)+IF(AU100=1,AQ100,0)+IF(AU101=1,AQ101,0)+IF(AU102=1,AQ102,0)+IF(AU103=1,AQ103,0)+IF(AU104=1,AQ104,0)+IF(AU105=1,AQ105,0)+IF(AU106=1,AQ106,0)+IF(AU107=1,AQ107,0)+IF(AU108=1,AQ108,0)+IF(AU109=1,AQ109,0)+IF(AU110=1,AQ110,0)+IF(AU111=1,AQ111,0)+IF(AU112=1,AQ112,0)+IF(AU113=1,AQ113,0)+IF(AU114=1,AQ114,0)+IF(AU115=1,AQ115,0)+IF(AU116=1,AQ116,0)</f>
        <v>#VALUE!</v>
      </c>
      <c r="AX97" s="1">
        <f>[2]DB!BL97</f>
        <v>0</v>
      </c>
      <c r="AY97" s="1">
        <f>IF(OR(O97=1,Q97=1,(T97+X97)/D1&gt;0.5),1,0)</f>
        <v>0</v>
      </c>
      <c r="AZ97" s="100" t="e">
        <f>IF(AU97=1,L97,IF(AU98=1,L98,IF(AU99=1,L99,IF(AU100=1,L100,IF(AU101=1,L101,IF(AU102=1,L102,IF(AU103=1,L103,BA97)))))))</f>
        <v>#VALUE!</v>
      </c>
      <c r="BA97" s="98" t="e">
        <f>IF(AU104=1,L104,IF(AU105=1,L105,IF(AU106=1,L106,IF(AU107=1,L107,IF(AU108=1,L108,IF(AU109=1,L109,IF(AU110=1,L110,BB97)))))))</f>
        <v>#VALUE!</v>
      </c>
      <c r="BB97" s="98" t="e">
        <f>IF(AU111=1,L111,IF(AU112=1,L112,IF(AU113=1,L113,IF(AU114=1,L114,IF(AU115=1,L115,IF(AU116=1,L116,""))))))</f>
        <v>#VALUE!</v>
      </c>
      <c r="BC97" s="98" t="e">
        <f>IF(AU97=1,M97,0)+IF(AU98=1,M98,0)+IF(AU99=1,M99,0)+IF(AU100=1,M100,0)+IF(AU101=1,M101,0)+IF(AU102=1,M102,0)+IF(AU103=1,M103,0)+IF(AU104=1,M104,0)+IF(AU105=1,M105,0)+IF(AU106=1,M106,0)+IF(AU107=1,M107,0)+IF(AU108=1,M108,0)+IF(AU109=1,M109,0)+IF(AU110=1,M110,0)+IF(AU111=1,M111,0)+IF(AU112=1,M112,0)+IF(AU113=1,M113,0)+IF(AU114=1,M114,0)+IF(AU115=1,M115,0)+IF(AU116=1,M116,0)</f>
        <v>#VALUE!</v>
      </c>
      <c r="BD97" s="98" t="e">
        <f>IF(AU97=1,O97,0)+IF(AU98=1,O98,0)+IF(AU99=1,O99,0)+IF(AU100=1,O100,0)+IF(AU101=1,O101,0)+IF(AU102=1,O102,0)+IF(AU103=1,O103,0)+IF(AU104=1,O104,0)+IF(AU105=1,O105,0)+IF(AU106=1,O106,0)+IF(AU107=1,O107,0)+IF(AU108=1,O108,0)+IF(AU109=1,O109,0)+IF(AU110=1,O110,0)+IF(AU111=1,O111,0)+IF(AU112=1,O112,0)+IF(AU113=1,O113,0)+IF(AU114=1,O114,0)+IF(AU115=1,O115,0)+IF(AU116=1,O116,0)</f>
        <v>#VALUE!</v>
      </c>
      <c r="BE97" s="98" t="e">
        <f>IF(AU97=1,Q97,0)+IF(AU98=1,Q98,0)+IF(AU99=1,Q99,0)+IF(AU100=1,Q100,0)+IF(AU101=1,Q101,0)+IF(AU102=1,Q102,0)+IF(AU103=1,Q103,0)+IF(AU104=1,Q104,0)+IF(AU105=1,Q105,0)+IF(AU106=1,Q106,0)+IF(AU107=1,Q107,0)+IF(AU108=1,Q108,0)+IF(AU109=1,Q109,0)+IF(AU110=1,Q110,0)+IF(AU111=1,Q111,0)+IF(AU112=1,Q112,0)+IF(AU113=1,Q113,0)+IF(AU114=1,Q114,0)+IF(AU115=1,Q115,0)+IF(AU116=1,Q116,0)</f>
        <v>#VALUE!</v>
      </c>
      <c r="BF97" s="98" t="e">
        <f>IF(AU97=1,T97,0)+IF(AU98=1,T98,0)+IF(AU99=1,T99,0)+IF(AU100=1,T100,0)+IF(AU101=1,T101,0)+IF(AU102=1,T102,0)+IF(AU103=1,T103,0)+IF(AU104=1,T104,0)+IF(AU105=1,T105,0)+IF(AU106=1,T106,0)+IF(AU107=1,T107,0)+IF(AU108=1,T108,0)+IF(AU109=1,T109,0)+IF(AU110=1,T110,0)+IF(AU111=1,T111,0)+IF(AU112=1,T112,0)+IF(AU113=1,T113,0)+IF(AU114=1,T114,0)+IF(AU115=1,T115,0)+IF(AU116=1,T116,0)</f>
        <v>#VALUE!</v>
      </c>
      <c r="BG97" s="98" t="e">
        <f>IF(AU97=1,X97,0)+IF(AU98=1,X98,0)+IF(AU99=1,X99,0)+IF(AU100=1,X100,0)+IF(AU101=1,X101,0)+IF(AU102=1,X102,0)+IF(AU103=1,X103,0)+IF(AU104=1,X104,0)+IF(AU105=1,X105,0)+IF(AU106=1,X106,0)+IF(AU107=1,X107,0)+IF(AU108=1,X108,0)+IF(AU109=1,X109,0)+IF(AU110=1,X110,0)+IF(AU111=1,X111,0)+IF(AU112=1,X112,0)+IF(AU113=1,X113,0)+IF(AU114=1,X114,0)+IF(AU115=1,X115,0)+IF(AU116=1,X116,0)</f>
        <v>#VALUE!</v>
      </c>
      <c r="BH97" s="98" t="e">
        <f>IF(AU97=1,AB97,0)+IF(AU98=1,AB98,0)+IF(AU99=1,AB99,0)+IF(AU100=1,AB100,0)+IF(AU101=1,AB101,0)+IF(AU102=1,AB102,0)+IF(AU103=1,AB103,0)+IF(AU104=1,AB104,0)+IF(AU105=1,AB105,0)+IF(AU106=1,AB106,0)+IF(AU107=1,AB107,0)+IF(AU108=1,AB108,0)+IF(AU109=1,AB109,0)+IF(AU110=1,AB110,0)+IF(AU111=1,AB111,0)+IF(AU112=1,AB112,0)+IF(AU113=1,AB113,0)+IF(AU114=1,AB114,0)+IF(AU115=1,AB115,0)+IF(AU116=1,AB116,0)</f>
        <v>#VALUE!</v>
      </c>
      <c r="BI97" s="98" t="e">
        <f>IF(AU97=1,AG97,0)+IF(AU98=1,AG98,0)+IF(AU99=1,AG99,0)+IF(AU100=1,AG100,0)+IF(AU101=1,AG101,0)+IF(AU102=1,AG102,0)+IF(AU103=1,AG103,0)+IF(AU104=1,AG104,0)+IF(AU105=1,AG105,0)+IF(AU106=1,AG106,0)+IF(AU107=1,AG107,0)+IF(AU108=1,AG108,0)+IF(AU109=1,AG109,0)+IF(AU110=1,AG110,0)+IF(AU111=1,AG111,0)+IF(AU112=1,AG112,0)+IF(AU113=1,AG113,0)+IF(AU114=1,AG114,0)+IF(AU115=1,AG115,0)+IF(AU116=1,AG116,0)</f>
        <v>#VALUE!</v>
      </c>
      <c r="BJ97" s="98" t="e">
        <f>IF(AU97=1,AL97,0)+IF(AU98=1,AL98,0)+IF(AU99=1,AL99,0)+IF(AU100=1,AL100,0)+IF(AU101=1,AL101,0)+IF(AU102=1,AL102,0)+IF(AU103=1,AL103,0)+IF(AU104=1,AL104,0)+IF(AU105=1,AL105,0)+IF(AU106=1,AL106,0)+IF(AU107=1,AL107,0)+IF(AU108=1,AL108,0)+IF(AU109=1,AL109,0)+IF(AU110=1,AL110,0)+IF(AU111=1,AL111,0)+IF(AU112=1,AL112,0)+IF(AU113=1,AL113,0)+IF(AU114=1,AL114,0)+IF(AU115=1,AL115,0)+IF(AU116=1,AL116,0)</f>
        <v>#VALUE!</v>
      </c>
      <c r="BK97" s="1" t="e">
        <f>IF(AU97=1,AO97,0)+IF(AU98=1,AO98,0)+IF(AU99=1,AO99,0)+IF(AU100=1,AO100,0)+IF(AU101=1,AO101,0)+IF(AU102=1,AO102,0)+IF(AU103=1,AO103,0)+IF(AU104=1,AO104,0)+IF(AU105=1,AO105,0)+IF(AU106=1,AO106,0)+IF(AU107=1,AO107,0)+IF(AU108=1,AO108,0)+IF(AU109=1,AO109,0)+IF(AU110=1,AO110,0)+IF(AU111=1,AO111,0)+IF(AU112=1,AO112,0)+IF(AU113=1,AO113,0)+IF(AU114=1,AO114,0)+IF(AU115=1,AO115,0)+IF(AU116=1,AO116,0)</f>
        <v>#VALUE!</v>
      </c>
      <c r="BL97" s="99" t="e">
        <f>IF(AU97=1,AY97,0)+IF(AU98=1,AY98,0)+IF(AU99=1,AY99,0)+IF(AU100=1,AY100,0)+IF(AU101=1,AY101,0)+IF(AU102=1,AY102,0)+IF(AU103=1,AY103,0)+IF(AU104=1,AY104,0)+IF(AU105=1,AY105,0)+IF(AU106=1,AY106,0)+IF(AU107=1,AY107,0)+IF(AU108=1,AY108,0)+IF(AU109=1,AY109,0)+IF(AU110=1,AY110,0)+IF(AU111=1,AY111,0)+IF(AU112=1,AY112,0)+IF(AU113=1,AY113,0)+IF(AU114=1,AY114,0)+IF(AU115=1,AY115,0)+IF(AU116=1,AY116,0)</f>
        <v>#VALUE!</v>
      </c>
      <c r="BM97" s="1" t="e">
        <f>IF(AND(AW97=BM96,BL97=0),AZ97,0)</f>
        <v>#VALUE!</v>
      </c>
      <c r="BN97" s="1">
        <f>COUNTIF(BM97,"&lt;&gt;0")</f>
        <v>1</v>
      </c>
      <c r="BO97" s="1" t="e">
        <f>IF(BN97=1,BM97,IF(BN98=1,BM98,IF(BN99=1,BM99,IF(BN100=1,BM100,IF(BN101=1,BM101,IF(BN102=1,BM102,IF(BN103=1,BM103,IF(BN104=1,BM104,BP97))))))))</f>
        <v>#VALUE!</v>
      </c>
      <c r="BP97" s="1" t="str">
        <f>IF(BN105=1,BM105,IF(BN106=1,BM106,IF(BN107=1,BM107,IF(BN108=1,BM108,IF(BN109=1,BM109,IF(BN110=1,BM110,IF(BN111=1,BM111,IF(BN112=1,BM112,BQ97))))))))</f>
        <v>INGEN</v>
      </c>
      <c r="BQ97" s="1" t="str">
        <f>IF(BN113=1,BM113,IF(BN114=1,BM114,IF(BN115=1,BM115,IF(BN116=1,BM116,"INGEN"))))</f>
        <v>INGEN</v>
      </c>
      <c r="BR97" s="100" t="str">
        <f>[2]DB!CD97</f>
        <v>Anderup</v>
      </c>
      <c r="BS97" s="98" t="str">
        <f>[2]DB!CE97</f>
        <v>Cottee</v>
      </c>
      <c r="BT97" s="98" t="str">
        <f>[2]DB!CF97</f>
        <v/>
      </c>
      <c r="BU97" s="98" t="str">
        <f>[2]DB!CG97</f>
        <v/>
      </c>
      <c r="BV97" s="98" t="str">
        <f>[2]DB!CH97</f>
        <v/>
      </c>
      <c r="BW97" s="98" t="str">
        <f>[2]DB!CI97</f>
        <v/>
      </c>
      <c r="BX97" s="98" t="str">
        <f>[2]DB!CJ97</f>
        <v/>
      </c>
      <c r="BY97" s="98" t="str">
        <f>[2]DB!CK97</f>
        <v/>
      </c>
      <c r="BZ97" s="98" t="str">
        <f>[2]DB!CL97</f>
        <v/>
      </c>
      <c r="CA97" s="98" t="str">
        <f>[2]DB!CM97</f>
        <v/>
      </c>
      <c r="CB97" s="98" t="str">
        <f>[2]DB!CN97</f>
        <v/>
      </c>
      <c r="CC97" s="99" t="str">
        <f>[2]DB!CO97</f>
        <v/>
      </c>
      <c r="CD97" s="100" t="str">
        <f>IF(AND(CD96=B3,B3&lt;&gt;B4),BO97,BR97)</f>
        <v>Anderup</v>
      </c>
      <c r="CE97" s="98" t="str">
        <f>IF(AND(CE96=B3,B3&lt;&gt;B4),BO97,BS97)</f>
        <v>Cottee</v>
      </c>
      <c r="CF97" s="98" t="str">
        <f>IF(AND(CF96=B3,B3&lt;&gt;B4),BO97,BT97)</f>
        <v/>
      </c>
      <c r="CG97" s="98" t="str">
        <f>IF(AND(CG96=B3,B3&lt;&gt;B4),BO97,BU97)</f>
        <v/>
      </c>
      <c r="CH97" s="98" t="str">
        <f>IF(AND(CH96=B3,B3&lt;&gt;B4),BO97,BV97)</f>
        <v/>
      </c>
      <c r="CI97" s="98" t="str">
        <f>IF(AND(CI96=B3,B3&lt;&gt;B4),BO97,BW97)</f>
        <v/>
      </c>
      <c r="CJ97" s="98" t="str">
        <f>IF(AND(CJ96=B3,B3&lt;&gt;B4),BO97,BX97)</f>
        <v/>
      </c>
      <c r="CK97" s="98" t="str">
        <f>IF(AND(CK96=B3,B3&lt;&gt;B4),BO97,BY97)</f>
        <v/>
      </c>
      <c r="CL97" s="98" t="str">
        <f>IF(AND(CL96=B3,B3&lt;&gt;B4),BO97,BZ97)</f>
        <v/>
      </c>
      <c r="CM97" s="98" t="str">
        <f>IF(AND(CM96=B3,B3&lt;&gt;B4),BO97,CA97)</f>
        <v/>
      </c>
      <c r="CN97" s="98" t="str">
        <f>IF(AND(CN96=B3,B3&lt;&gt;B4),BO97,CB97)</f>
        <v/>
      </c>
      <c r="CO97" s="99" t="str">
        <f>IF(AND(CO96=B3,B3&lt;&gt;B4),BO97,CC97)</f>
        <v/>
      </c>
      <c r="CP97" s="1" t="str">
        <f>'[2]MT + ÅT'!L33</f>
        <v/>
      </c>
    </row>
    <row r="98" spans="12:94">
      <c r="L98" s="100" t="str">
        <f>[2]DB!AZ98</f>
        <v>Harry</v>
      </c>
      <c r="M98" s="1">
        <f>IF(L98=A31,B31,0)+IF(L98=A32,B32,0)+IF(L98=A33,B33,0)+IF(L98=A34,B34,0)+IF(L98=A35,B35,0)+IF(L98=A36,B36,0)+IF(L98=A37,B37,0)+IF(L98=A38,B38,0)+IF(L98=A39,B39,0)+IF(L98=A40,B40,0)+IF(L98=A41,B41,0)+IF(L98=A42,B42,0)+IF(L98=A43,B43,0)+IF(L98=A44,B44,0)+IF(L98=A45,B45,0)+IF(L98=A46,B46,0)+IF(L98=A47,B47,0)+IF(L98=A48,B48,0)+IF(L98=A49,B49,0)+IF(L98=A50,B50,0)</f>
        <v>20</v>
      </c>
      <c r="N98" s="1">
        <f>[2]DB!BD98</f>
        <v>0</v>
      </c>
      <c r="O98" s="1">
        <f>IF(L98=A31,D31,0)+IF(L98=A32,D32,0)+IF(L98=A33,D33,0)+IF(L98=A34,D34,0)+IF(L98=A35,D35,0)+IF(L98=A36,D36,0)+IF(L98=A37,D37,0)+IF(L98=A38,D38,0)+IF(L98=A39,D39,0)+IF(L98=A40,D40,0)+IF(L98=A41,D41,0)+IF(L98=A42,D42,0)+IF(L98=A43,D43,0)+IF(L98=A44,D44,0)+IF(L98=A45,D45,0)+IF(L98=A46,D46,0)+IF(L98=A47,D47,0)+IF(L98=A48,D48,0)+IF(L98=A49,D49,0)+IF(L98=A50,D50,0)</f>
        <v>0</v>
      </c>
      <c r="P98" s="1">
        <f>[2]DB!BE98</f>
        <v>0</v>
      </c>
      <c r="Q98" s="1">
        <f>IF(L98=A31,F31,0)+IF(L98=A32,F32,0)+IF(L98=A33,F33,0)+IF(L98=A34,F34,0)+IF(L98=A35,F35,0)+IF(L98=A36,F36,0)+IF(L98=A37,F37,0)+IF(L98=A38,F38,0)+IF(L98=A39,F39,0)+IF(L98=A40,F40,0)+IF(L98=A41,F41,0)+IF(L98=A42,F42,0)+IF(L98=A43,F43,0)+IF(L98=A44,F44,0)+IF(L98=A45,F45,0)+IF(L98=A46,F46,0)+IF(L98=A47,F47,0)+IF(L98=A48,F48,0)+IF(L98=A49,F49,0)+IF(L98=A50,F50,0)</f>
        <v>0</v>
      </c>
      <c r="R98" s="1">
        <f>[2]DB!BF98</f>
        <v>0</v>
      </c>
      <c r="S98" s="1">
        <f>IF(L98=A31,H31,0)+IF(L98=A32,H32,0)+IF(L98=A33,H33,0)+IF(L98=A34,H34,0)+IF(L98=A35,H35,0)+IF(L98=A36,H36,0)+IF(L98=A37,H37,0)+IF(L98=A38,H38,0)+IF(L98=A39,H39,0)+IF(L98=A40,H40,0)+IF(L98=A41,H41,0)+IF(L98=A42,H42,0)+IF(L98=A43,H43,0)+IF(L98=A44,H44,0)+IF(L98=A45,H45,0)+IF(L98=A46,H46,0)+IF(L98=A47,H47,0)+IF(L98=A48,H48,0)+IF(L98=A49,H49,0)+IF(L98=A50,H50,0)</f>
        <v>0</v>
      </c>
      <c r="T98" s="1">
        <f>IF(B2&lt;&gt;B3,S98,S98+R98)</f>
        <v>0</v>
      </c>
      <c r="U98" s="1">
        <f>[2]DB!BG98</f>
        <v>0</v>
      </c>
      <c r="V98" s="1">
        <f>IF(L98=A31,K31,0)+IF(L98=A32,K32,0)+IF(L98=A33,K33,0)+IF(L98=A34,K34,0)+IF(L98=A35,K35,0)+IF(L98=A36,K36,0)+IF(L98=A37,K37,0)+IF(L98=A38,K38,0)+IF(L98=A39,K39,0)+IF(L98=A40,K40,0)+IF(L98=A41,K41,0)+IF(L98=A42,K42,0)+IF(L98=A43,K43,0)+IF(L98=A44,K44,0)+IF(L98=A45,K45,0)+IF(L98=A46,K46,0)+IF(L98=A47,K47,0)+IF(L98=A48,K48,0)+IF(L98=A49,K49,0)+IF(L98=A50,K50,0)+W98</f>
        <v>0</v>
      </c>
      <c r="W98" s="1">
        <v>0</v>
      </c>
      <c r="X98" s="1">
        <f>IF(B2&lt;&gt;B3,V98,V98+U98)</f>
        <v>0</v>
      </c>
      <c r="Y98" s="1">
        <f>[2]DB!BH98</f>
        <v>24</v>
      </c>
      <c r="Z98" s="1">
        <f>RANK(Y98,Y97:Y116,0)</f>
        <v>3</v>
      </c>
      <c r="AA98" s="1" t="e">
        <f>IF(L98='2. Division'!F6,'2. Division'!F23,0)+IF(L98='2. Division'!H6,'2. Division'!H23,0)+IF(L98='2. Division'!J6,'2. Division'!J23,0)+IF(L98='2. Division'!L6,'2. Division'!L23,0)+IF(L98='2. Division'!N6,'2. Division'!N23,0)+IF(L98='2. Division'!P6,'2. Division'!P23,0)+IF(L98='2. Division'!R6,'2. Division'!R23,0)+IF(L98='2. Division'!T6,'2. Division'!T23,0)+IF(L98='2. Division'!V6,'2. Division'!V23,0)+IF(L98='2. Division'!X6,'2. Division'!X23,0)+IF(L98='2. Division'!Z6,'2. Division'!Z23,0)+IF(L98='2. Division'!AB6,'2. Division'!AB23,0)+IF(L98='2. Division'!AD6,'2. Division'!AD23,0)+IF(L98='2. Division'!AF6,'2. Division'!AF23,0)+IF(L98='2. Division'!AH6,'2. Division'!AH23,0)+IF(L98='2. Division'!AJ6,'2. Division'!AJ23,0)+IF(L98='2. Division'!AL6,'2. Division'!AL23,0)+IF(L98='2. Division'!AN6,'2. Division'!AN23,0)+IF(L98='2. Division'!AP6,'2. Division'!AP23,0)+IF(L98='2. Division'!AR6,'2. Division'!AR23,0)</f>
        <v>#VALUE!</v>
      </c>
      <c r="AB98" s="1" t="e">
        <f>IF(OR(O98=1,Q98=1),0,IF(B2&lt;&gt;B3,AA98,Y98+AA98))</f>
        <v>#VALUE!</v>
      </c>
      <c r="AC98" s="1" t="e">
        <f>RANK(AB98,AB97:AB116,0)</f>
        <v>#VALUE!</v>
      </c>
      <c r="AD98" s="1">
        <f>[2]DB!BI98</f>
        <v>9</v>
      </c>
      <c r="AE98" s="1">
        <f>RANK(AD98,AD97:AD116,0)</f>
        <v>1</v>
      </c>
      <c r="AF98" s="1" t="e">
        <f>IF(L98='2. Division'!F6,'2. Division'!F29,0)+IF(L98='2. Division'!H6,'2. Division'!H29,0)+IF(L98='2. Division'!J6,'2. Division'!J29,0)+IF(L98='2. Division'!L6,'2. Division'!L29,0)+IF(L98='2. Division'!N6,'2. Division'!N29,0)+IF(L98='2. Division'!P6,'2. Division'!P29,0)+IF(L98='2. Division'!R6,'2. Division'!R29,0)+IF(L98='2. Division'!T6,'2. Division'!T29,0)+IF(L98='2. Division'!V6,'2. Division'!V29,0)+IF(L98='2. Division'!X6,'2. Division'!X29,0)+IF(L98='2. Division'!Z6,'2. Division'!Z29,0)+IF(L98='2. Division'!AB6,'2. Division'!AB29,0)+IF(L98='2. Division'!AD6,'2. Division'!AD29,0)+IF(L98='2. Division'!AF6,'2. Division'!AF29,0)+IF(L98='2. Division'!AH6,'2. Division'!AH29,0)+IF(L98='2. Division'!AJ6,'2. Division'!AJ29,0)+IF(L98='2. Division'!AL6,'2. Division'!AL29,0)+IF(L98='2. Division'!AN6,'2. Division'!AN29,0)+IF(L98='2. Division'!AP6,'2. Division'!AP29,0)+IF(L98='2. Division'!AR6,'2. Division'!AR29,0)</f>
        <v>#VALUE!</v>
      </c>
      <c r="AG98" s="1" t="e">
        <f>IF(OR(O98=1,Q98=1),0,IF(B2&lt;&gt;B3,AF98,AD98+AF98))</f>
        <v>#VALUE!</v>
      </c>
      <c r="AH98" s="1" t="e">
        <f>RANK(AG98,AG97:AG116,0)</f>
        <v>#VALUE!</v>
      </c>
      <c r="AI98" s="1">
        <f>[2]DB!BJ98</f>
        <v>30</v>
      </c>
      <c r="AJ98" s="1">
        <f>RANK(AI98,AI97:AI116,0)</f>
        <v>1</v>
      </c>
      <c r="AK98" s="1" t="e">
        <f>IF(L98='2. Division'!F6,'2. Division'!F35,0)+IF(L98='2. Division'!H6,'2. Division'!H35,0)+IF(L98='2. Division'!J6,'2. Division'!J35,0)+IF(L98='2. Division'!L6,'2. Division'!L35,0)+IF(L98='2. Division'!N6,'2. Division'!N35,0)+IF(L98='2. Division'!P6,'2. Division'!P35,0)+IF(L98='2. Division'!R6,'2. Division'!R35,0)+IF(L98='2. Division'!T6,'2. Division'!T35,0)+IF(L98='2. Division'!V6,'2. Division'!V35,0)+IF(L98='2. Division'!X6,'2. Division'!X35,0)+IF(L98='2. Division'!Z6,'2. Division'!Z35,0)+IF(L98='2. Division'!AB6,'2. Division'!AB35,0)+IF(L98='2. Division'!AD6,'2. Division'!AD35,0)+IF(L98='2. Division'!AF6,'2. Division'!AF35,0)+IF(L98='2. Division'!AH6,'2. Division'!AH35,0)+IF(L98='2. Division'!AJ6,'2. Division'!AJ35,0)+IF(L98='2. Division'!AL6,'2. Division'!AL35,0)+IF(L98='2. Division'!AN6,'2. Division'!AN35,0)+IF(L98='2. Division'!AP6,'2. Division'!AP35,0)+IF(L98='2. Division'!AR6,'2. Division'!AR35,0)</f>
        <v>#VALUE!</v>
      </c>
      <c r="AL98" s="1" t="e">
        <f>IF(OR(O98=1,Q98=1),0,IF(B2&lt;&gt;B3,AK98,AI98+AK98))</f>
        <v>#VALUE!</v>
      </c>
      <c r="AM98" s="1" t="e">
        <f>RANK(AL98,AL97:AL116,0)</f>
        <v>#VALUE!</v>
      </c>
      <c r="AN98" s="1">
        <f t="shared" ref="AN98:AN116" si="39">Z98+AE98+AJ98</f>
        <v>5</v>
      </c>
      <c r="AO98" s="1" t="e">
        <f t="shared" ref="AO98:AO116" si="40">AC98+AH98+AM98</f>
        <v>#VALUE!</v>
      </c>
      <c r="AP98" s="1">
        <f>[2]DB!AW98</f>
        <v>2</v>
      </c>
      <c r="AQ98" s="1" t="e">
        <f>RANK(AO98,AO97:AO116,1)+AR98</f>
        <v>#VALUE!</v>
      </c>
      <c r="AR98" s="1" t="e">
        <f>IF(AO98=AO97,IF(AB98=AB97,IF(AG98=AG97,IF(AL98=AL97,0,IF(AL98&lt;AL97,1,0)),IF(AG98&lt;AG97,1,0)),IF(AB98&lt;AB97,1,0)),0)+IF(AO98=AO98,IF(AB98=AB98,IF(AG98=AG98,IF(AL98=AL98,0,IF(AL98&lt;AL98,1,0)),IF(AG98&lt;AG98,1,0)),IF(AB98&lt;AB98,1,0)),0)+IF(AO98=AO99,IF(AB98=AB99,IF(AG98=AG99,IF(AL98=AL99,0,IF(AL98&lt;AL99,1,0)),IF(AG98&lt;AG99,1,0)),IF(AB98&lt;AB99,1,0)),0)+IF(AO98=AO100,IF(AB98=AB100,IF(AG98=AG100,IF(AL98=AL100,0,IF(AL98&lt;AL100,1,0)),IF(AG98&lt;AG100,1,0)),IF(AB98&lt;AB100,1,0)),0)+IF(AO98=AO101,IF(AB98=AB101,IF(AG98=AG101,IF(AL98=AL101,0,IF(AL98&lt;AL101,1,0)),IF(AG98&lt;AG101,1,0)),IF(AB98&lt;AB101,1,0)),0)+IF(AO98=AO102,IF(AB98=AB102,IF(AG98=AG102,IF(AL98=AL102,0,IF(AL98&lt;AL102,1,0)),IF(AG98&lt;AG102,1,0)),IF(AB98&lt;AB102,1,0)),0)+IF(AO98=AO103,IF(AB98=AB103,IF(AG98=AG103,IF(AL98=AL103,0,IF(AL98&lt;AL103,1,0)),IF(AG98&lt;AG103,1,0)),IF(AB98&lt;AB103,1,0)),0)+AS98+AT98</f>
        <v>#VALUE!</v>
      </c>
      <c r="AS98" s="1" t="e">
        <f>IF(AO98=AO104,IF(AB98=AB104,IF(AG98=AG104,IF(AL98=AL104,0,IF(AL98&lt;AL104,1,0)),IF(AG98&lt;AG104,1,0)),IF(AB98&lt;AB104,1,0)),0)+IF(AO98=AO105,IF(AB98=AB105,IF(AG98=AG105,IF(AL98=AL105,0,IF(AL98&lt;AL105,1,0)),IF(AG98&lt;AG105,1,0)),IF(AB98&lt;AB105,1,0)),0)+IF(AO98=AO106,IF(AB98=AB106,IF(AG98=AG106,IF(AL98=AL106,0,IF(AL98&lt;AL106,1,0)),IF(AG98&lt;AG106,1,0)),IF(AB98&lt;AB106,1,0)),0)+IF(AO98=AO107,IF(AB98=AB107,IF(AG98=AG107,IF(AL98=AL107,0,IF(AL98&lt;AL107,1,0)),IF(AG98&lt;AG107,1,0)),IF(AB98&lt;AB107,1,0)),0)+IF(AO98=AO108,IF(AB98=AB108,IF(AG98=AG108,IF(AL98=AL108,0,IF(AL98&lt;AL108,1,0)),IF(AG98&lt;AG108,1,0)),IF(AB98&lt;AB108,1,0)),0)+IF(AO98=AO109,IF(AB98=AB109,IF(AG98=AG109,IF(AL98=AL109,0,IF(AL98&lt;AL109,1,0)),IF(AG98&lt;AG109,1,0)),IF(AB98&lt;AB109,1,0)),0)+IF(AO98=AO110,IF(AB98=AB110,IF(AG98=AG110,IF(AL98=AL110,0,IF(AL98&lt;AL110,1,0)),IF(AG98&lt;AG110,1,0)),IF(AB98&lt;AB110,1,0)),0)</f>
        <v>#VALUE!</v>
      </c>
      <c r="AT98" s="1" t="e">
        <f>IF(AO98=AO111,IF(AB98=AB111,IF(AG98=AG111,IF(AL98=AL111,0,IF(AL98&lt;AL111,1,0)),IF(AG98&lt;AG111,1,0)),IF(AB98&lt;AB111,1,0)),0)+IF(AO98=AO112,IF(AB98=AB112,IF(AG98=AG112,IF(AL98=AL112,0,IF(AL98&lt;AL112,1,0)),IF(AG98&lt;AG112,1,0)),IF(AB98&lt;AB112,1,0)),0)+IF(AO98=AO113,IF(AB98=AB113,IF(AG98=AG113,IF(AL98=AL113,0,IF(AL98&lt;AL113,1,0)),IF(AG98&lt;AG113,1,0)),IF(AB98&lt;AB113,1,0)),0)+IF(AO98=AO114,IF(AB98=AB114,IF(AG98=AG114,IF(AL98=AL114,0,IF(AL98&lt;AL114,1,0)),IF(AG98&lt;AG114,1,0)),IF(AB98&lt;AB114,1,0)),0)+IF(AO98=AO115,IF(AB98=AB115,IF(AG98=AG115,IF(AL98=AL115,0,IF(AL98&lt;AL115,1,0)),IF(AG98&lt;AG115,1,0)),IF(AB98&lt;AB115,1,0)),0)+IF(AO98=AO116,IF(AB98=AB116,IF(AG98=AG116,IF(AL98=AL116,0,IF(AL98&lt;AL116,1,0)),IF(AG98&lt;AG116,1,0)),IF(AB98&lt;AB116,1,0)),0)</f>
        <v>#VALUE!</v>
      </c>
      <c r="AU98" s="1" t="e">
        <f>IF(AND(AQ98=AQ97,M98&gt;M97),1,0)+IF(AND(AQ98=AQ98,M98&gt;M98),1,0)+IF(AND(AQ98=AQ99,M98&gt;M99),1,0)+IF(AND(AQ98=AQ100,M98&gt;M100),1,0)+IF(AND(AQ98=AQ101,M98&gt;M101),1,0)+IF(AND(AQ98=AQ102,M98&gt;M102),1,0)+IF(AND(AQ98=AQ103,M98&gt;M103),1,0)+IF(AND(AQ98=AQ104,M98&gt;M104),1,0)+IF(AND(AQ98=AQ105,M98&gt;M105),1,0)+IF(AND(AQ98=AQ106,M98&gt;M106),1,0)+IF(AND(AQ98=AQ107,M98&gt;M107),1,0)+IF(AND(AQ98=AQ108,M98&gt;M108),1,0)+IF(AND(AQ98=AQ109,M98&gt;M109),1,0)+IF(AND(AQ98=AQ110,M98&gt;M110),1,0)+IF(AND(AQ98=AQ111,M98&gt;M111),1,0)+IF(AND(AQ98=AQ112,M98&gt;M112),1,0)+IF(AND(AQ98=AQ113,M98&gt;M113),1,0)+IF(AND(AQ98=AQ114,M98&gt;M114),1,0)+IF(AND(AQ98=AQ115,M98&gt;M115),1,0)+IF(AND(AQ98=AQ116,M98&gt;M116),1,0)+AQ98</f>
        <v>#VALUE!</v>
      </c>
      <c r="AV98" s="1" t="e">
        <f>IF(AU97=2,AP97,0)+IF(AU98=2,AP98,0)+IF(AU99=2,AP99,0)+IF(AU100=2,AP100,0)+IF(AU101=2,AP101,0)+IF(AU102=2,AP102,0)+IF(AU103=2,AP103,0)+IF(AU104=2,AP104,0)+IF(AU105=2,AP105,0)+IF(AU106=2,AP106,0)+IF(AU107=2,AP107,0)+IF(AU108=2,AP108,0)+IF(AU109=2,AP109,0)+IF(AU110=2,AP110,0)+IF(AU111=2,AP111,0)+IF(AU112=2,AP112,0)+IF(AU113=2,AP113,0)+IF(AU114=2,AP114,0)+IF(AU115=2,AP115,0)+IF(AU116=2,AP116,0)</f>
        <v>#VALUE!</v>
      </c>
      <c r="AW98" s="1" t="e">
        <f>IF(AU97=2,AQ97,0)+IF(AU98=2,AQ98,0)+IF(AU99=2,AQ99,0)+IF(AU100=2,AQ100,0)+IF(AU101=2,AQ101,0)+IF(AU102=2,AQ102,0)+IF(AU103=2,AQ103,0)+IF(AU104=2,AQ104,0)+IF(AU105=2,AQ105,0)+IF(AU106=2,AQ106,0)+IF(AU107=2,AQ107,0)+IF(AU108=2,AQ108,0)+IF(AU109=2,AQ109,0)+IF(AU110=2,AQ110,0)+IF(AU111=2,AQ111,0)+IF(AU112=2,AQ112,0)+IF(AU113=2,AQ113,0)+IF(AU114=2,AQ114,0)+IF(AU115=2,AQ115,0)+IF(AU116=2,AQ116,0)</f>
        <v>#VALUE!</v>
      </c>
      <c r="AX98" s="1">
        <f>[2]DB!BL98</f>
        <v>0</v>
      </c>
      <c r="AY98" s="1">
        <f>IF(OR(O98=1,Q98=1,(T98+X98)/D1&gt;0.5),1,0)</f>
        <v>0</v>
      </c>
      <c r="AZ98" s="100" t="e">
        <f>IF(AU97=2,L97,IF(AU98=2,L98,IF(AU99=2,L99,IF(AU100=2,L100,IF(AU101=2,L101,IF(AU102=2,L102,IF(AU103=2,L103,BA98)))))))</f>
        <v>#VALUE!</v>
      </c>
      <c r="BA98" s="98" t="e">
        <f>IF(AU104=2,L104,IF(AU105=2,L105,IF(AU106=2,L106,IF(AU107=2,L107,IF(AU108=2,L108,IF(AU109=2,L109,IF(AU110=2,L110,BB98)))))))</f>
        <v>#VALUE!</v>
      </c>
      <c r="BB98" s="98" t="e">
        <f>IF(AU111=2,L111,IF(AU112=2,L112,IF(AU113=2,L113,IF(AU114=2,L114,IF(AU115=2,L115,IF(AU116=2,L116,""))))))</f>
        <v>#VALUE!</v>
      </c>
      <c r="BC98" s="98" t="e">
        <f>IF(AU97=2,M97,0)+IF(AU98=2,M98,0)+IF(AU99=2,M99,0)+IF(AU100=2,M100,0)+IF(AU101=2,M101,0)+IF(AU102=2,M102,0)+IF(AU103=2,M103,0)+IF(AU104=2,M104,0)+IF(AU105=2,M105,0)+IF(AU106=2,M106,0)+IF(AU107=2,M107,0)+IF(AU108=2,M108,0)+IF(AU109=2,M109,0)+IF(AU110=2,M110,0)+IF(AU111=2,M111,0)+IF(AU112=2,M112,0)+IF(AU113=2,M113,0)+IF(AU114=2,M114,0)+IF(AU115=2,M115,0)+IF(AU116=2,M116,0)</f>
        <v>#VALUE!</v>
      </c>
      <c r="BD98" s="98" t="e">
        <f>IF(AU97=2,O97,0)+IF(AU98=2,O98,0)+IF(AU99=2,O99,0)+IF(AU100=2,O100,0)+IF(AU101=2,O101,0)+IF(AU102=2,O102,0)+IF(AU103=2,O103,0)+IF(AU104=2,O104,0)+IF(AU105=2,O105,0)+IF(AU106=2,O106,0)+IF(AU107=2,O107,0)+IF(AU108=2,O108,0)+IF(AU109=2,O109,0)+IF(AU110=2,O110,0)+IF(AU111=2,O111,0)+IF(AU112=2,O112,0)+IF(AU113=2,O113,0)+IF(AU114=2,O114,0)+IF(AU115=2,O115,0)+IF(AU116=2,O116,0)</f>
        <v>#VALUE!</v>
      </c>
      <c r="BE98" s="98" t="e">
        <f>IF(AU97=2,Q97,0)+IF(AU98=2,Q98,0)+IF(AU99=2,Q99,0)+IF(AU100=2,Q100,0)+IF(AU101=2,Q101,0)+IF(AU102=2,Q102,0)+IF(AU103=2,Q103,0)+IF(AU104=2,Q104,0)+IF(AU105=2,Q105,0)+IF(AU106=2,Q106,0)+IF(AU107=2,Q107,0)+IF(AU108=2,Q108,0)+IF(AU109=2,Q109,0)+IF(AU110=2,Q110,0)+IF(AU111=2,Q111,0)+IF(AU112=2,Q112,0)+IF(AU113=2,Q113,0)+IF(AU114=2,Q114,0)+IF(AU115=2,Q115,0)+IF(AU116=2,Q116,0)</f>
        <v>#VALUE!</v>
      </c>
      <c r="BF98" s="98" t="e">
        <f>IF(AU97=2,T97,0)+IF(AU98=2,T98,0)+IF(AU99=2,T99,0)+IF(AU100=2,T100,0)+IF(AU101=2,T101,0)+IF(AU102=2,T102,0)+IF(AU103=2,T103,0)+IF(AU104=2,T104,0)+IF(AU105=2,T105,0)+IF(AU106=2,T106,0)+IF(AU107=2,T107,0)+IF(AU108=2,T108,0)+IF(AU109=2,T109,0)+IF(AU110=2,T110,0)+IF(AU111=2,T111,0)+IF(AU112=2,T112,0)+IF(AU113=2,T113,0)+IF(AU114=2,T114,0)+IF(AU115=2,T115,0)+IF(AU116=2,T116,0)</f>
        <v>#VALUE!</v>
      </c>
      <c r="BG98" s="98" t="e">
        <f>IF(AU97=2,X97,0)+IF(AU98=2,X98,0)+IF(AU99=2,X99,0)+IF(AU100=2,X100,0)+IF(AU101=2,X101,0)+IF(AU102=2,X102,0)+IF(AU103=2,X103,0)+IF(AU104=2,X104,0)+IF(AU105=2,X105,0)+IF(AU106=2,X106,0)+IF(AU107=2,X107,0)+IF(AU108=2,X108,0)+IF(AU109=2,X109,0)+IF(AU110=2,X110,0)+IF(AU111=2,X111,0)+IF(AU112=2,X112,0)+IF(AU113=2,X113,0)+IF(AU114=2,X114,0)+IF(AU115=2,X115,0)+IF(AU116=2,X116,0)</f>
        <v>#VALUE!</v>
      </c>
      <c r="BH98" s="98" t="e">
        <f>IF(AU97=2,AB97,0)+IF(AU98=2,AB98,0)+IF(AU99=2,AB99,0)+IF(AU100=2,AB100,0)+IF(AU101=2,AB101,0)+IF(AU102=2,AB102,0)+IF(AU103=2,AB103,0)+IF(AU104=2,AB104,0)+IF(AU105=2,AB105,0)+IF(AU106=2,AB106,0)+IF(AU107=2,AB107,0)+IF(AU108=2,AB108,0)+IF(AU109=2,AB109,0)+IF(AU110=2,AB110,0)+IF(AU111=2,AB111,0)+IF(AU112=2,AB112,0)+IF(AU113=2,AB113,0)+IF(AU114=2,AB114,0)+IF(AU115=2,AB115,0)+IF(AU116=2,AB116,0)</f>
        <v>#VALUE!</v>
      </c>
      <c r="BI98" s="98" t="e">
        <f>IF(AU97=2,AG97,0)+IF(AU98=2,AG98,0)+IF(AU99=2,AG99,0)+IF(AU100=2,AG100,0)+IF(AU101=2,AG101,0)+IF(AU102=2,AG102,0)+IF(AU103=2,AG103,0)+IF(AU104=2,AG104,0)+IF(AU105=2,AG105,0)+IF(AU106=2,AG106,0)+IF(AU107=2,AG107,0)+IF(AU108=2,AG108,0)+IF(AU109=2,AG109,0)+IF(AU110=2,AG110,0)+IF(AU111=2,AG111,0)+IF(AU112=2,AG112,0)+IF(AU113=2,AG113,0)+IF(AU114=2,AG114,0)+IF(AU115=2,AG115,0)+IF(AU116=2,AG116,0)</f>
        <v>#VALUE!</v>
      </c>
      <c r="BJ98" s="98" t="e">
        <f>IF(AU97=2,AL97,0)+IF(AU98=2,AL98,0)+IF(AU99=2,AL99,0)+IF(AU100=2,AL100,0)+IF(AU101=2,AL101,0)+IF(AU102=2,AL102,0)+IF(AU103=2,AL103,0)+IF(AU104=2,AL104,0)+IF(AU105=2,AL105,0)+IF(AU106=2,AL106,0)+IF(AU107=2,AL107,0)+IF(AU108=2,AL108,0)+IF(AU109=2,AL109,0)+IF(AU110=2,AL110,0)+IF(AU111=2,AL111,0)+IF(AU112=2,AL112,0)+IF(AU113=2,AL113,0)+IF(AU114=2,AL114,0)+IF(AU115=2,AL115,0)+IF(AU116=2,AL116,0)</f>
        <v>#VALUE!</v>
      </c>
      <c r="BK98" s="1" t="e">
        <f>IF(AU97=2,AO97,0)+IF(AU98=2,AO98,0)+IF(AU99=2,AO99,0)+IF(AU100=2,AO100,0)+IF(AU101=2,AO101,0)+IF(AU102=2,AO102,0)+IF(AU103=2,AO103,0)+IF(AU104=2,AO104,0)+IF(AU105=2,AO105,0)+IF(AU106=2,AO106,0)+IF(AU107=2,AO107,0)+IF(AU108=2,AO108,0)+IF(AU109=2,AO109,0)+IF(AU110=2,AO110,0)+IF(AU111=2,AO111,0)+IF(AU112=2,AO112,0)+IF(AU113=2,AO113,0)+IF(AU114=2,AO114,0)+IF(AU115=2,AO115,0)+IF(AU116=2,AO116,0)</f>
        <v>#VALUE!</v>
      </c>
      <c r="BL98" s="99" t="e">
        <f>IF(AU97=2,AY97,0)+IF(AU98=2,AY98,0)+IF(AU99=2,AY99,0)+IF(AU100=2,AY100,0)+IF(AU101=2,AY101,0)+IF(AU102=2,AY102,0)+IF(AU103=2,AY103,0)+IF(AU104=2,AY104,0)+IF(AU105=2,AY105,0)+IF(AU106=2,AY106,0)+IF(AU107=2,AY107,0)+IF(AU108=2,AY108,0)+IF(AU109=2,AY109,0)+IF(AU110=2,AY110,0)+IF(AU111=2,AY111,0)+IF(AU112=2,AY112,0)+IF(AU113=2,AY113,0)+IF(AU114=2,AY114,0)+IF(AU115=2,AY115,0)+IF(AU116=2,AY116,0)</f>
        <v>#VALUE!</v>
      </c>
      <c r="BM98" s="1" t="e">
        <f>IF(AND(AW98=BM96,BL98=0),AZ98,0)</f>
        <v>#VALUE!</v>
      </c>
      <c r="BN98" s="1">
        <f>COUNTIF(BM97:BM98,"&lt;&gt;0")</f>
        <v>2</v>
      </c>
      <c r="BO98" s="1" t="e">
        <f>IF(BN97=2,BM97,IF(BN98=2,BM98,IF(BN99=2,BM99,IF(BN100=2,BM100,IF(BN101=2,BM101,IF(BN102=2,BM102,IF(BN103=2,BM103,IF(BN104=2,BM104,BP98))))))))</f>
        <v>#VALUE!</v>
      </c>
      <c r="BP98" s="1" t="str">
        <f>IF(BN105=2,BM105,IF(BN106=2,BM106,IF(BN107=2,BM107,IF(BN108=2,BM108,IF(BN109=2,BM109,IF(BN110=2,BM110,IF(BN111=2,BM111,IF(BN112=2,BM112,BQ98))))))))</f>
        <v/>
      </c>
      <c r="BQ98" s="1" t="str">
        <f>IF(BN113=2,BM113,IF(BN114=2,BM114,IF(BN115=2,BM115,IF(BN116=2,BM116,""))))</f>
        <v/>
      </c>
      <c r="BR98" s="100" t="str">
        <f>[2]DB!CD98</f>
        <v/>
      </c>
      <c r="BS98" s="98" t="str">
        <f>[2]DB!CE98</f>
        <v/>
      </c>
      <c r="BT98" s="98" t="str">
        <f>[2]DB!CF98</f>
        <v/>
      </c>
      <c r="BU98" s="98" t="str">
        <f>[2]DB!CG98</f>
        <v/>
      </c>
      <c r="BV98" s="98" t="str">
        <f>[2]DB!CH98</f>
        <v/>
      </c>
      <c r="BW98" s="98" t="str">
        <f>[2]DB!CI98</f>
        <v/>
      </c>
      <c r="BX98" s="98" t="str">
        <f>[2]DB!CJ98</f>
        <v/>
      </c>
      <c r="BY98" s="98" t="str">
        <f>[2]DB!CK98</f>
        <v/>
      </c>
      <c r="BZ98" s="98" t="str">
        <f>[2]DB!CL98</f>
        <v/>
      </c>
      <c r="CA98" s="98" t="str">
        <f>[2]DB!CM98</f>
        <v/>
      </c>
      <c r="CB98" s="98" t="str">
        <f>[2]DB!CN98</f>
        <v/>
      </c>
      <c r="CC98" s="99" t="str">
        <f>[2]DB!CO98</f>
        <v/>
      </c>
      <c r="CD98" s="100" t="str">
        <f>IF(AND(CD96=B3,B3&lt;&gt;B4),BO98,BR98)</f>
        <v/>
      </c>
      <c r="CE98" s="98" t="str">
        <f>IF(AND(CE96=B3,B3&lt;&gt;B4),BO98,BS98)</f>
        <v/>
      </c>
      <c r="CF98" s="98" t="str">
        <f>IF(AND(CF96=B3,B3&lt;&gt;B4),BO98,BT98)</f>
        <v/>
      </c>
      <c r="CG98" s="98" t="str">
        <f>IF(AND(CG96=B3,B3&lt;&gt;B4),BO98,BU98)</f>
        <v/>
      </c>
      <c r="CH98" s="98" t="str">
        <f>IF(AND(CH96=B3,B3&lt;&gt;B4),BO98,BV98)</f>
        <v/>
      </c>
      <c r="CI98" s="98" t="str">
        <f>IF(AND(CI96=B3,B3&lt;&gt;B4),BO98,BW98)</f>
        <v/>
      </c>
      <c r="CJ98" s="98" t="str">
        <f>IF(AND(CJ96=B3,B3&lt;&gt;B4),BO98,BX98)</f>
        <v/>
      </c>
      <c r="CK98" s="98" t="str">
        <f>IF(AND(CK96=B3,B3&lt;&gt;B4),BO98,BY98)</f>
        <v/>
      </c>
      <c r="CL98" s="98" t="str">
        <f>IF(AND(CL96=B3,B3&lt;&gt;B4),BO98,BZ98)</f>
        <v/>
      </c>
      <c r="CM98" s="98" t="str">
        <f>IF(AND(CM96=B3,B3&lt;&gt;B4),BO98,CA98)</f>
        <v/>
      </c>
      <c r="CN98" s="98" t="str">
        <f>IF(AND(CN96=B3,B3&lt;&gt;B4),BO98,CB98)</f>
        <v/>
      </c>
      <c r="CO98" s="99" t="str">
        <f>IF(AND(CO96=B3,B3&lt;&gt;B4),BO98,CC98)</f>
        <v/>
      </c>
      <c r="CP98" s="1" t="str">
        <f>'[2]MT + ÅT'!L34</f>
        <v/>
      </c>
    </row>
    <row r="99" spans="12:94">
      <c r="L99" s="100" t="str">
        <f>[2]DB!AZ99</f>
        <v>McCoist</v>
      </c>
      <c r="M99" s="1">
        <f>IF(L99=A31,B31,0)+IF(L99=A32,B32,0)+IF(L99=A33,B33,0)+IF(L99=A34,B34,0)+IF(L99=A35,B35,0)+IF(L99=A36,B36,0)+IF(L99=A37,B37,0)+IF(L99=A38,B38,0)+IF(L99=A39,B39,0)+IF(L99=A40,B40,0)+IF(L99=A41,B41,0)+IF(L99=A42,B42,0)+IF(L99=A43,B43,0)+IF(L99=A44,B44,0)+IF(L99=A45,B45,0)+IF(L99=A46,B46,0)+IF(L99=A47,B47,0)+IF(L99=A48,B48,0)+IF(L99=A49,B49,0)+IF(L99=A50,B50,0)</f>
        <v>39</v>
      </c>
      <c r="N99" s="1">
        <f>[2]DB!BD99</f>
        <v>0</v>
      </c>
      <c r="O99" s="1">
        <f>IF(L99=A31,D31,0)+IF(L99=A32,D32,0)+IF(L99=A33,D33,0)+IF(L99=A34,D34,0)+IF(L99=A35,D35,0)+IF(L99=A36,D36,0)+IF(L99=A37,D37,0)+IF(L99=A38,D38,0)+IF(L99=A39,D39,0)+IF(L99=A40,D40,0)+IF(L99=A41,D41,0)+IF(L99=A42,D42,0)+IF(L99=A43,D43,0)+IF(L99=A44,D44,0)+IF(L99=A45,D45,0)+IF(L99=A46,D46,0)+IF(L99=A47,D47,0)+IF(L99=A48,D48,0)+IF(L99=A49,D49,0)+IF(L99=A50,D50,0)</f>
        <v>0</v>
      </c>
      <c r="P99" s="1">
        <f>[2]DB!BE99</f>
        <v>0</v>
      </c>
      <c r="Q99" s="1">
        <f>IF(L99=A31,F31,0)+IF(L99=A32,F32,0)+IF(L99=A33,F33,0)+IF(L99=A34,F34,0)+IF(L99=A35,F35,0)+IF(L99=A36,F36,0)+IF(L99=A37,F37,0)+IF(L99=A38,F38,0)+IF(L99=A39,F39,0)+IF(L99=A40,F40,0)+IF(L99=A41,F41,0)+IF(L99=A42,F42,0)+IF(L99=A43,F43,0)+IF(L99=A44,F44,0)+IF(L99=A45,F45,0)+IF(L99=A46,F46,0)+IF(L99=A47,F47,0)+IF(L99=A48,F48,0)+IF(L99=A49,F49,0)+IF(L99=A50,F50,0)</f>
        <v>0</v>
      </c>
      <c r="R99" s="1">
        <f>[2]DB!BF99</f>
        <v>0</v>
      </c>
      <c r="S99" s="1">
        <f>IF(L99=A31,H31,0)+IF(L99=A32,H32,0)+IF(L99=A33,H33,0)+IF(L99=A34,H34,0)+IF(L99=A35,H35,0)+IF(L99=A36,H36,0)+IF(L99=A37,H37,0)+IF(L99=A38,H38,0)+IF(L99=A39,H39,0)+IF(L99=A40,H40,0)+IF(L99=A41,H41,0)+IF(L99=A42,H42,0)+IF(L99=A43,H43,0)+IF(L99=A44,H44,0)+IF(L99=A45,H45,0)+IF(L99=A46,H46,0)+IF(L99=A47,H47,0)+IF(L99=A48,H48,0)+IF(L99=A49,H49,0)+IF(L99=A50,H50,0)</f>
        <v>0</v>
      </c>
      <c r="T99" s="1">
        <f>IF(B2&lt;&gt;B3,S99,S99+R99)</f>
        <v>0</v>
      </c>
      <c r="U99" s="1">
        <f>[2]DB!BG99</f>
        <v>0</v>
      </c>
      <c r="V99" s="1">
        <f>IF(L99=A31,K31,0)+IF(L99=A32,K32,0)+IF(L99=A33,K33,0)+IF(L99=A34,K34,0)+IF(L99=A35,K35,0)+IF(L99=A36,K36,0)+IF(L99=A37,K37,0)+IF(L99=A38,K38,0)+IF(L99=A39,K39,0)+IF(L99=A40,K40,0)+IF(L99=A41,K41,0)+IF(L99=A42,K42,0)+IF(L99=A43,K43,0)+IF(L99=A44,K44,0)+IF(L99=A45,K45,0)+IF(L99=A46,K46,0)+IF(L99=A47,K47,0)+IF(L99=A48,K48,0)+IF(L99=A49,K49,0)+IF(L99=A50,K50,0)+W99</f>
        <v>0</v>
      </c>
      <c r="W99" s="1">
        <v>0</v>
      </c>
      <c r="X99" s="1">
        <f>IF(B2&lt;&gt;B3,V99,V99+U99)</f>
        <v>0</v>
      </c>
      <c r="Y99" s="1">
        <f>[2]DB!BH99</f>
        <v>24</v>
      </c>
      <c r="Z99" s="1">
        <f>RANK(Y99,Y97:Y116,0)</f>
        <v>3</v>
      </c>
      <c r="AA99" s="1" t="e">
        <f>IF(L99='2. Division'!F6,'2. Division'!F23,0)+IF(L99='2. Division'!H6,'2. Division'!H23,0)+IF(L99='2. Division'!J6,'2. Division'!J23,0)+IF(L99='2. Division'!L6,'2. Division'!L23,0)+IF(L99='2. Division'!N6,'2. Division'!N23,0)+IF(L99='2. Division'!P6,'2. Division'!P23,0)+IF(L99='2. Division'!R6,'2. Division'!R23,0)+IF(L99='2. Division'!T6,'2. Division'!T23,0)+IF(L99='2. Division'!V6,'2. Division'!V23,0)+IF(L99='2. Division'!X6,'2. Division'!X23,0)+IF(L99='2. Division'!Z6,'2. Division'!Z23,0)+IF(L99='2. Division'!AB6,'2. Division'!AB23,0)+IF(L99='2. Division'!AD6,'2. Division'!AD23,0)+IF(L99='2. Division'!AF6,'2. Division'!AF23,0)+IF(L99='2. Division'!AH6,'2. Division'!AH23,0)+IF(L99='2. Division'!AJ6,'2. Division'!AJ23,0)+IF(L99='2. Division'!AL6,'2. Division'!AL23,0)+IF(L99='2. Division'!AN6,'2. Division'!AN23,0)+IF(L99='2. Division'!AP6,'2. Division'!AP23,0)+IF(L99='2. Division'!AR6,'2. Division'!AR23,0)</f>
        <v>#VALUE!</v>
      </c>
      <c r="AB99" s="1" t="e">
        <f>IF(OR(O99=1,Q99=1),0,IF(B2&lt;&gt;B3,AA99,Y99+AA99))</f>
        <v>#VALUE!</v>
      </c>
      <c r="AC99" s="1" t="e">
        <f>RANK(AB99,AB97:AB116,0)</f>
        <v>#VALUE!</v>
      </c>
      <c r="AD99" s="1">
        <f>[2]DB!BI99</f>
        <v>9</v>
      </c>
      <c r="AE99" s="1">
        <f>RANK(AD99,AD97:AD116,0)</f>
        <v>1</v>
      </c>
      <c r="AF99" s="1" t="e">
        <f>IF(L99='2. Division'!F6,'2. Division'!F29,0)+IF(L99='2. Division'!H6,'2. Division'!H29,0)+IF(L99='2. Division'!J6,'2. Division'!J29,0)+IF(L99='2. Division'!L6,'2. Division'!L29,0)+IF(L99='2. Division'!N6,'2. Division'!N29,0)+IF(L99='2. Division'!P6,'2. Division'!P29,0)+IF(L99='2. Division'!R6,'2. Division'!R29,0)+IF(L99='2. Division'!T6,'2. Division'!T29,0)+IF(L99='2. Division'!V6,'2. Division'!V29,0)+IF(L99='2. Division'!X6,'2. Division'!X29,0)+IF(L99='2. Division'!Z6,'2. Division'!Z29,0)+IF(L99='2. Division'!AB6,'2. Division'!AB29,0)+IF(L99='2. Division'!AD6,'2. Division'!AD29,0)+IF(L99='2. Division'!AF6,'2. Division'!AF29,0)+IF(L99='2. Division'!AH6,'2. Division'!AH29,0)+IF(L99='2. Division'!AJ6,'2. Division'!AJ29,0)+IF(L99='2. Division'!AL6,'2. Division'!AL29,0)+IF(L99='2. Division'!AN6,'2. Division'!AN29,0)+IF(L99='2. Division'!AP6,'2. Division'!AP29,0)+IF(L99='2. Division'!AR6,'2. Division'!AR29,0)</f>
        <v>#VALUE!</v>
      </c>
      <c r="AG99" s="1" t="e">
        <f>IF(OR(O99=1,Q99=1),0,IF(B2&lt;&gt;B3,AF99,AD99+AF99))</f>
        <v>#VALUE!</v>
      </c>
      <c r="AH99" s="1" t="e">
        <f>RANK(AG99,AG97:AG116,0)</f>
        <v>#VALUE!</v>
      </c>
      <c r="AI99" s="1">
        <f>[2]DB!BJ99</f>
        <v>30</v>
      </c>
      <c r="AJ99" s="1">
        <f>RANK(AI99,AI97:AI116,0)</f>
        <v>1</v>
      </c>
      <c r="AK99" s="1" t="e">
        <f>IF(L99='2. Division'!F6,'2. Division'!F35,0)+IF(L99='2. Division'!H6,'2. Division'!H35,0)+IF(L99='2. Division'!J6,'2. Division'!J35,0)+IF(L99='2. Division'!L6,'2. Division'!L35,0)+IF(L99='2. Division'!N6,'2. Division'!N35,0)+IF(L99='2. Division'!P6,'2. Division'!P35,0)+IF(L99='2. Division'!R6,'2. Division'!R35,0)+IF(L99='2. Division'!T6,'2. Division'!T35,0)+IF(L99='2. Division'!V6,'2. Division'!V35,0)+IF(L99='2. Division'!X6,'2. Division'!X35,0)+IF(L99='2. Division'!Z6,'2. Division'!Z35,0)+IF(L99='2. Division'!AB6,'2. Division'!AB35,0)+IF(L99='2. Division'!AD6,'2. Division'!AD35,0)+IF(L99='2. Division'!AF6,'2. Division'!AF35,0)+IF(L99='2. Division'!AH6,'2. Division'!AH35,0)+IF(L99='2. Division'!AJ6,'2. Division'!AJ35,0)+IF(L99='2. Division'!AL6,'2. Division'!AL35,0)+IF(L99='2. Division'!AN6,'2. Division'!AN35,0)+IF(L99='2. Division'!AP6,'2. Division'!AP35,0)+IF(L99='2. Division'!AR6,'2. Division'!AR35,0)</f>
        <v>#VALUE!</v>
      </c>
      <c r="AL99" s="1" t="e">
        <f>IF(OR(O99=1,Q99=1),0,IF(B2&lt;&gt;B3,AK99,AI99+AK99))</f>
        <v>#VALUE!</v>
      </c>
      <c r="AM99" s="1" t="e">
        <f>RANK(AL99,AL97:AL116,0)</f>
        <v>#VALUE!</v>
      </c>
      <c r="AN99" s="1">
        <f t="shared" si="39"/>
        <v>5</v>
      </c>
      <c r="AO99" s="1" t="e">
        <f t="shared" si="40"/>
        <v>#VALUE!</v>
      </c>
      <c r="AP99" s="1">
        <f>[2]DB!AW99</f>
        <v>2</v>
      </c>
      <c r="AQ99" s="1" t="e">
        <f>RANK(AO99,AO97:AO116,1)+AR99</f>
        <v>#VALUE!</v>
      </c>
      <c r="AR99" s="1" t="e">
        <f>IF(AO99=AO97,IF(AB99=AB97,IF(AG99=AG97,IF(AL99=AL97,0,IF(AL99&lt;AL97,1,0)),IF(AG99&lt;AG97,1,0)),IF(AB99&lt;AB97,1,0)),0)+IF(AO99=AO98,IF(AB99=AB98,IF(AG99=AG98,IF(AL99=AL98,0,IF(AL99&lt;AL98,1,0)),IF(AG99&lt;AG98,1,0)),IF(AB99&lt;AB98,1,0)),0)+IF(AO99=AO99,IF(AB99=AB99,IF(AG99=AG99,IF(AL99=AL99,0,IF(AL99&lt;AL99,1,0)),IF(AG99&lt;AG99,1,0)),IF(AB99&lt;AB99,1,0)),0)+IF(AO99=AO100,IF(AB99=AB100,IF(AG99=AG100,IF(AL99=AL100,0,IF(AL99&lt;AL100,1,0)),IF(AG99&lt;AG100,1,0)),IF(AB99&lt;AB100,1,0)),0)+IF(AO99=AO101,IF(AB99=AB101,IF(AG99=AG101,IF(AL99=AL101,0,IF(AL99&lt;AL101,1,0)),IF(AG99&lt;AG101,1,0)),IF(AB99&lt;AB101,1,0)),0)+IF(AO99=AO102,IF(AB99=AB102,IF(AG99=AG102,IF(AL99=AL102,0,IF(AL99&lt;AL102,1,0)),IF(AG99&lt;AG102,1,0)),IF(AB99&lt;AB102,1,0)),0)+IF(AO99=AO103,IF(AB99=AB103,IF(AG99=AG103,IF(AL99=AL103,0,IF(AL99&lt;AL103,1,0)),IF(AG99&lt;AG103,1,0)),IF(AB99&lt;AB103,1,0)),0)+AS99+AT99</f>
        <v>#VALUE!</v>
      </c>
      <c r="AS99" s="1" t="e">
        <f>IF(AO99=AO104,IF(AB99=AB104,IF(AG99=AG104,IF(AL99=AL104,0,IF(AL99&lt;AL104,1,0)),IF(AG99&lt;AG104,1,0)),IF(AB99&lt;AB104,1,0)),0)+IF(AO99=AO105,IF(AB99=AB105,IF(AG99=AG105,IF(AL99=AL105,0,IF(AL99&lt;AL105,1,0)),IF(AG99&lt;AG105,1,0)),IF(AB99&lt;AB105,1,0)),0)+IF(AO99=AO106,IF(AB99=AB106,IF(AG99=AG106,IF(AL99=AL106,0,IF(AL99&lt;AL106,1,0)),IF(AG99&lt;AG106,1,0)),IF(AB99&lt;AB106,1,0)),0)+IF(AO99=AO107,IF(AB99=AB107,IF(AG99=AG107,IF(AL99=AL107,0,IF(AL99&lt;AL107,1,0)),IF(AG99&lt;AG107,1,0)),IF(AB99&lt;AB107,1,0)),0)+IF(AO99=AO108,IF(AB99=AB108,IF(AG99=AG108,IF(AL99=AL108,0,IF(AL99&lt;AL108,1,0)),IF(AG99&lt;AG108,1,0)),IF(AB99&lt;AB108,1,0)),0)+IF(AO99=AO109,IF(AB99=AB109,IF(AG99=AG109,IF(AL99=AL109,0,IF(AL99&lt;AL109,1,0)),IF(AG99&lt;AG109,1,0)),IF(AB99&lt;AB109,1,0)),0)+IF(AO99=AO110,IF(AB99=AB110,IF(AG99=AG110,IF(AL99=AL110,0,IF(AL99&lt;AL110,1,0)),IF(AG99&lt;AG110,1,0)),IF(AB99&lt;AB110,1,0)),0)</f>
        <v>#VALUE!</v>
      </c>
      <c r="AT99" s="1" t="e">
        <f>IF(AO99=AO111,IF(AB99=AB111,IF(AG99=AG111,IF(AL99=AL111,0,IF(AL99&lt;AL111,1,0)),IF(AG99&lt;AG111,1,0)),IF(AB99&lt;AB111,1,0)),0)+IF(AO99=AO112,IF(AB99=AB112,IF(AG99=AG112,IF(AL99=AL112,0,IF(AL99&lt;AL112,1,0)),IF(AG99&lt;AG112,1,0)),IF(AB99&lt;AB112,1,0)),0)+IF(AO99=AO113,IF(AB99=AB113,IF(AG99=AG113,IF(AL99=AL113,0,IF(AL99&lt;AL113,1,0)),IF(AG99&lt;AG113,1,0)),IF(AB99&lt;AB113,1,0)),0)+IF(AO99=AO114,IF(AB99=AB114,IF(AG99=AG114,IF(AL99=AL114,0,IF(AL99&lt;AL114,1,0)),IF(AG99&lt;AG114,1,0)),IF(AB99&lt;AB114,1,0)),0)+IF(AO99=AO115,IF(AB99=AB115,IF(AG99=AG115,IF(AL99=AL115,0,IF(AL99&lt;AL115,1,0)),IF(AG99&lt;AG115,1,0)),IF(AB99&lt;AB115,1,0)),0)+IF(AO99=AO116,IF(AB99=AB116,IF(AG99=AG116,IF(AL99=AL116,0,IF(AL99&lt;AL116,1,0)),IF(AG99&lt;AG116,1,0)),IF(AB99&lt;AB116,1,0)),0)</f>
        <v>#VALUE!</v>
      </c>
      <c r="AU99" s="1" t="e">
        <f>IF(AND(AQ99=AQ97,M99&gt;M97),1,0)+IF(AND(AQ99=AQ98,M99&gt;M98),1,0)+IF(AND(AQ99=AQ99,M99&gt;M99),1,0)+IF(AND(AQ99=AQ100,M99&gt;M100),1,0)+IF(AND(AQ99=AQ101,M99&gt;M101),1,0)+IF(AND(AQ99=AQ102,M99&gt;M102),1,0)+IF(AND(AQ99=AQ103,M99&gt;M103),1,0)+IF(AND(AQ99=AQ104,M99&gt;M104),1,0)+IF(AND(AQ99=AQ105,M99&gt;M105),1,0)+IF(AND(AQ99=AQ106,M99&gt;M106),1,0)+IF(AND(AQ99=AQ107,M99&gt;M107),1,0)+IF(AND(AQ99=AQ108,M99&gt;M108),1,0)+IF(AND(AQ99=AQ109,M99&gt;M109),1,0)+IF(AND(AQ99=AQ110,M99&gt;M110),1,0)+IF(AND(AQ99=AQ111,M99&gt;M111),1,0)+IF(AND(AQ99=AQ112,M99&gt;M112),1,0)+IF(AND(AQ99=AQ113,M99&gt;M113),1,0)+IF(AND(AQ99=AQ114,M99&gt;M114),1,0)+IF(AND(AQ99=AQ115,M99&gt;M115),1,0)+IF(AND(AQ99=AQ116,M99&gt;M116),1,0)+AQ99</f>
        <v>#VALUE!</v>
      </c>
      <c r="AV99" s="1" t="e">
        <f>IF(AU97=3,AP97,0)+IF(AU98=3,AP98,0)+IF(AU99=3,AP99,0)+IF(AU100=3,AP100,0)+IF(AU101=3,AP101,0)+IF(AU102=3,AP102,0)+IF(AU103=3,AP103,0)+IF(AU104=3,AP104,0)+IF(AU105=3,AP105,0)+IF(AU106=3,AP106,0)+IF(AU107=3,AP107,0)+IF(AU108=3,AP108,0)+IF(AU109=3,AP109,0)+IF(AU110=3,AP110,0)+IF(AU111=3,AP111,0)+IF(AU112=3,AP112,0)+IF(AU113=3,AP113,0)+IF(AU114=3,AP114,0)+IF(AU115=3,AP115,0)+IF(AU116=3,AP116,0)</f>
        <v>#VALUE!</v>
      </c>
      <c r="AW99" s="1" t="e">
        <f>IF(AU97=3,AQ97,0)+IF(AU98=3,AQ98,0)+IF(AU99=3,AQ99,0)+IF(AU100=3,AQ100,0)+IF(AU101=3,AQ101,0)+IF(AU102=3,AQ102,0)+IF(AU103=3,AQ103,0)+IF(AU104=3,AQ104,0)+IF(AU105=3,AQ105,0)+IF(AU106=3,AQ106,0)+IF(AU107=3,AQ107,0)+IF(AU108=3,AQ108,0)+IF(AU109=3,AQ109,0)+IF(AU110=3,AQ110,0)+IF(AU111=3,AQ111,0)+IF(AU112=3,AQ112,0)+IF(AU113=3,AQ113,0)+IF(AU114=3,AQ114,0)+IF(AU115=3,AQ115,0)+IF(AU116=3,AQ116,0)</f>
        <v>#VALUE!</v>
      </c>
      <c r="AX99" s="1">
        <f>[2]DB!BL99</f>
        <v>0</v>
      </c>
      <c r="AY99" s="1">
        <f>IF(OR(O99=1,Q99=1,(T99+X99)/D1&gt;0.5),1,0)</f>
        <v>0</v>
      </c>
      <c r="AZ99" s="100" t="e">
        <f>IF(AU97=3,L97,IF(AU98=3,L98,IF(AU99=3,L99,IF(AU100=3,L100,IF(AU101=3,L101,IF(AU102=3,L102,IF(AU103=3,L103,BA99)))))))</f>
        <v>#VALUE!</v>
      </c>
      <c r="BA99" s="98" t="e">
        <f>IF(AU104=3,L104,IF(AU105=3,L105,IF(AU106=3,L106,IF(AU107=3,L107,IF(AU108=3,L108,IF(AU109=3,L109,IF(AU110=3,L110,BB99)))))))</f>
        <v>#VALUE!</v>
      </c>
      <c r="BB99" s="98" t="e">
        <f>IF(AU111=3,L111,IF(AU112=3,L112,IF(AU113=3,L113,IF(AU114=3,L114,IF(AU115=3,L115,IF(AU116=3,L116,""))))))</f>
        <v>#VALUE!</v>
      </c>
      <c r="BC99" s="98" t="e">
        <f>IF(AU97=3,M97,0)+IF(AU98=3,M98,0)+IF(AU99=3,M99,0)+IF(AU100=3,M100,0)+IF(AU101=3,M101,0)+IF(AU102=3,M102,0)+IF(AU103=3,M103,0)+IF(AU104=3,M104,0)+IF(AU105=3,M105,0)+IF(AU106=3,M106,0)+IF(AU107=3,M107,0)+IF(AU108=3,M108,0)+IF(AU109=3,M109,0)+IF(AU110=3,M110,0)+IF(AU111=3,M111,0)+IF(AU112=3,M112,0)+IF(AU113=3,M113,0)+IF(AU114=3,M114,0)+IF(AU115=3,M115,0)+IF(AU116=3,M116,0)</f>
        <v>#VALUE!</v>
      </c>
      <c r="BD99" s="98" t="e">
        <f>IF(AU97=3,O97,0)+IF(AU98=3,O98,0)+IF(AU99=3,O99,0)+IF(AU100=3,O100,0)+IF(AU101=3,O101,0)+IF(AU102=3,O102,0)+IF(AU103=3,O103,0)+IF(AU104=3,O104,0)+IF(AU105=3,O105,0)+IF(AU106=3,O106,0)+IF(AU107=3,O107,0)+IF(AU108=3,O108,0)+IF(AU109=3,O109,0)+IF(AU110=3,O110,0)+IF(AU111=3,O111,0)+IF(AU112=3,O112,0)+IF(AU113=3,O113,0)+IF(AU114=3,O114,0)+IF(AU115=3,O115,0)+IF(AU116=3,O116,0)</f>
        <v>#VALUE!</v>
      </c>
      <c r="BE99" s="98" t="e">
        <f>IF(AU97=3,Q97,0)+IF(AU98=3,Q98,0)+IF(AU99=3,Q99,0)+IF(AU100=3,Q100,0)+IF(AU101=3,Q101,0)+IF(AU102=3,Q102,0)+IF(AU103=3,Q103,0)+IF(AU104=3,Q104,0)+IF(AU105=3,Q105,0)+IF(AU106=3,Q106,0)+IF(AU107=3,Q107,0)+IF(AU108=3,Q108,0)+IF(AU109=3,Q109,0)+IF(AU110=3,Q110,0)+IF(AU111=3,Q111,0)+IF(AU112=3,Q112,0)+IF(AU113=3,Q113,0)+IF(AU114=3,Q114,0)+IF(AU115=3,Q115,0)+IF(AU116=3,Q116,0)</f>
        <v>#VALUE!</v>
      </c>
      <c r="BF99" s="98" t="e">
        <f>IF(AU97=3,T97,0)+IF(AU98=3,T98,0)+IF(AU99=3,T99,0)+IF(AU100=3,T100,0)+IF(AU101=3,T101,0)+IF(AU102=3,T102,0)+IF(AU103=3,T103,0)+IF(AU104=3,T104,0)+IF(AU105=3,T105,0)+IF(AU106=3,T106,0)+IF(AU107=3,T107,0)+IF(AU108=3,T108,0)+IF(AU109=3,T109,0)+IF(AU110=3,T110,0)+IF(AU111=3,T111,0)+IF(AU112=3,T112,0)+IF(AU113=3,T113,0)+IF(AU114=3,T114,0)+IF(AU115=3,T115,0)+IF(AU116=3,T116,0)</f>
        <v>#VALUE!</v>
      </c>
      <c r="BG99" s="98" t="e">
        <f>IF(AU97=3,X97,0)+IF(AU98=3,X98,0)+IF(AU99=3,X99,0)+IF(AU100=3,X100,0)+IF(AU101=3,X101,0)+IF(AU102=3,X102,0)+IF(AU103=3,X103,0)+IF(AU104=3,X104,0)+IF(AU105=3,X105,0)+IF(AU106=3,X106,0)+IF(AU107=3,X107,0)+IF(AU108=3,X108,0)+IF(AU109=3,X109,0)+IF(AU110=3,X110,0)+IF(AU111=3,X111,0)+IF(AU112=3,X112,0)+IF(AU113=3,X113,0)+IF(AU114=3,X114,0)+IF(AU115=3,X115,0)+IF(AU116=3,X116,0)</f>
        <v>#VALUE!</v>
      </c>
      <c r="BH99" s="98" t="e">
        <f>IF(AU97=3,AB97,0)+IF(AU98=3,AB98,0)+IF(AU99=3,AB99,0)+IF(AU100=3,AB100,0)+IF(AU101=3,AB101,0)+IF(AU102=3,AB102,0)+IF(AU103=3,AB103,0)+IF(AU104=3,AB104,0)+IF(AU105=3,AB105,0)+IF(AU106=3,AB106,0)+IF(AU107=3,AB107,0)+IF(AU108=3,AB108,0)+IF(AU109=3,AB109,0)+IF(AU110=3,AB110,0)+IF(AU111=3,AB111,0)+IF(AU112=3,AB112,0)+IF(AU113=3,AB113,0)+IF(AU114=3,AB114,0)+IF(AU115=3,AB115,0)+IF(AU116=3,AB116,0)</f>
        <v>#VALUE!</v>
      </c>
      <c r="BI99" s="98" t="e">
        <f>IF(AU97=3,AG97,0)+IF(AU98=3,AG98,0)+IF(AU99=3,AG99,0)+IF(AU100=3,AG100,0)+IF(AU101=3,AG101,0)+IF(AU102=3,AG102,0)+IF(AU103=3,AG103,0)+IF(AU104=3,AG104,0)+IF(AU105=3,AG105,0)+IF(AU106=3,AG106,0)+IF(AU107=3,AG107,0)+IF(AU108=3,AG108,0)+IF(AU109=3,AG109,0)+IF(AU110=3,AG110,0)+IF(AU111=3,AG111,0)+IF(AU112=3,AG112,0)+IF(AU113=3,AG113,0)+IF(AU114=3,AG114,0)+IF(AU115=3,AG115,0)+IF(AU116=3,AG116,0)</f>
        <v>#VALUE!</v>
      </c>
      <c r="BJ99" s="98" t="e">
        <f>IF(AU97=3,AL97,0)+IF(AU98=3,AL98,0)+IF(AU99=3,AL99,0)+IF(AU100=3,AL100,0)+IF(AU101=3,AL101,0)+IF(AU102=3,AL102,0)+IF(AU103=3,AL103,0)+IF(AU104=3,AL104,0)+IF(AU105=3,AL105,0)+IF(AU106=3,AL106,0)+IF(AU107=3,AL107,0)+IF(AU108=3,AL108,0)+IF(AU109=3,AL109,0)+IF(AU110=3,AL110,0)+IF(AU111=3,AL111,0)+IF(AU112=3,AL112,0)+IF(AU113=3,AL113,0)+IF(AU114=3,AL114,0)+IF(AU115=3,AL115,0)+IF(AU116=3,AL116,0)</f>
        <v>#VALUE!</v>
      </c>
      <c r="BK99" s="1" t="e">
        <f>IF(AU97=3,AO97,0)+IF(AU98=3,AO98,0)+IF(AU99=3,AO99,0)+IF(AU100=3,AO100,0)+IF(AU101=3,AO101,0)+IF(AU102=3,AO102,0)+IF(AU103=3,AO103,0)+IF(AU104=3,AO104,0)+IF(AU105=3,AO105,0)+IF(AU106=3,AO106,0)+IF(AU107=3,AO107,0)+IF(AU108=3,AO108,0)+IF(AU109=3,AO109,0)+IF(AU110=3,AO110,0)+IF(AU111=3,AO111,0)+IF(AU112=3,AO112,0)+IF(AU113=3,AO113,0)+IF(AU114=3,AO114,0)+IF(AU115=3,AO115,0)+IF(AU116=3,AO116,0)</f>
        <v>#VALUE!</v>
      </c>
      <c r="BL99" s="99" t="e">
        <f>IF(AU97=3,AY97,0)+IF(AU98=3,AY98,0)+IF(AU99=3,AY99,0)+IF(AU100=3,AY100,0)+IF(AU101=3,AY101,0)+IF(AU102=3,AY102,0)+IF(AU103=3,AY103,0)+IF(AU104=3,AY104,0)+IF(AU105=3,AY105,0)+IF(AU106=3,AY106,0)+IF(AU107=3,AY107,0)+IF(AU108=3,AY108,0)+IF(AU109=3,AY109,0)+IF(AU110=3,AY110,0)+IF(AU111=3,AY111,0)+IF(AU112=3,AY112,0)+IF(AU113=3,AY113,0)+IF(AU114=3,AY114,0)+IF(AU115=3,AY115,0)+IF(AU116=3,AY116,0)</f>
        <v>#VALUE!</v>
      </c>
      <c r="BM99" s="1" t="e">
        <f>IF(AND(AW99=BM96,BL99=0),AZ99,0)</f>
        <v>#VALUE!</v>
      </c>
      <c r="BN99" s="1">
        <f>COUNTIF(BM97:BM99,"&lt;&gt;0")</f>
        <v>3</v>
      </c>
      <c r="BO99" s="1" t="e">
        <f>IF(BN97=3,BM97,IF(BN98=3,BM98,IF(BN99=3,BM99,IF(BN100=3,BM100,IF(BN101=3,BM101,IF(BN102=3,BM102,IF(BN103=3,BM103,IF(BN104=3,BM104,BP99))))))))</f>
        <v>#VALUE!</v>
      </c>
      <c r="BP99" s="1" t="str">
        <f>IF(BN105=3,BM105,IF(BN106=3,BM106,IF(BN107=3,BM107,IF(BN108=3,BM108,IF(BN109=3,BM109,IF(BN110=3,BM110,IF(BN111=3,BM111,IF(BN112=3,BM112,BQ99))))))))</f>
        <v/>
      </c>
      <c r="BQ99" s="1" t="str">
        <f>IF(BN113=3,BM113,IF(BN114=3,BM114,IF(BN115=3,BM115,IF(BN116=3,BM116,""))))</f>
        <v/>
      </c>
      <c r="BR99" s="100" t="str">
        <f>[2]DB!CD99</f>
        <v/>
      </c>
      <c r="BS99" s="98" t="str">
        <f>[2]DB!CE99</f>
        <v/>
      </c>
      <c r="BT99" s="98" t="str">
        <f>[2]DB!CF99</f>
        <v/>
      </c>
      <c r="BU99" s="98" t="str">
        <f>[2]DB!CG99</f>
        <v/>
      </c>
      <c r="BV99" s="98" t="str">
        <f>[2]DB!CH99</f>
        <v/>
      </c>
      <c r="BW99" s="98" t="str">
        <f>[2]DB!CI99</f>
        <v/>
      </c>
      <c r="BX99" s="98" t="str">
        <f>[2]DB!CJ99</f>
        <v/>
      </c>
      <c r="BY99" s="98" t="str">
        <f>[2]DB!CK99</f>
        <v/>
      </c>
      <c r="BZ99" s="98" t="str">
        <f>[2]DB!CL99</f>
        <v/>
      </c>
      <c r="CA99" s="98" t="str">
        <f>[2]DB!CM99</f>
        <v/>
      </c>
      <c r="CB99" s="98" t="str">
        <f>[2]DB!CN99</f>
        <v/>
      </c>
      <c r="CC99" s="99" t="str">
        <f>[2]DB!CO99</f>
        <v/>
      </c>
      <c r="CD99" s="100" t="str">
        <f>IF(AND(CD96=B3,B3&lt;&gt;B4),BO99,BR99)</f>
        <v/>
      </c>
      <c r="CE99" s="98" t="str">
        <f>IF(AND(CE96=B3,B3&lt;&gt;B4),BO99,BS99)</f>
        <v/>
      </c>
      <c r="CF99" s="98" t="str">
        <f>IF(AND(CF96=B3,B3&lt;&gt;B4),BO99,BT99)</f>
        <v/>
      </c>
      <c r="CG99" s="98" t="str">
        <f>IF(AND(CG96=B3,B3&lt;&gt;B4),BO99,BU99)</f>
        <v/>
      </c>
      <c r="CH99" s="98" t="str">
        <f>IF(AND(CH96=B3,B3&lt;&gt;B4),BO99,BV99)</f>
        <v/>
      </c>
      <c r="CI99" s="98" t="str">
        <f>IF(AND(CI96=B3,B3&lt;&gt;B4),BO99,BW99)</f>
        <v/>
      </c>
      <c r="CJ99" s="98" t="str">
        <f>IF(AND(CJ96=B3,B3&lt;&gt;B4),BO99,BX99)</f>
        <v/>
      </c>
      <c r="CK99" s="98" t="str">
        <f>IF(AND(CK96=B3,B3&lt;&gt;B4),BO99,BY99)</f>
        <v/>
      </c>
      <c r="CL99" s="98" t="str">
        <f>IF(AND(CL96=B3,B3&lt;&gt;B4),BO99,BZ99)</f>
        <v/>
      </c>
      <c r="CM99" s="98" t="str">
        <f>IF(AND(CM96=B3,B3&lt;&gt;B4),BO99,CA99)</f>
        <v/>
      </c>
      <c r="CN99" s="98" t="str">
        <f>IF(AND(CN96=B3,B3&lt;&gt;B4),BO99,CB99)</f>
        <v/>
      </c>
      <c r="CO99" s="99" t="str">
        <f>IF(AND(CO96=B3,B3&lt;&gt;B4),BO99,CC99)</f>
        <v/>
      </c>
      <c r="CP99" s="1" t="str">
        <f>'[2]MT + ÅT'!L35</f>
        <v/>
      </c>
    </row>
    <row r="100" spans="12:94">
      <c r="L100" s="100" t="str">
        <f>[2]DB!AZ100</f>
        <v>Watson</v>
      </c>
      <c r="M100" s="1">
        <f>IF(L100=A31,B31,0)+IF(L100=A32,B32,0)+IF(L100=A33,B33,0)+IF(L100=A34,B34,0)+IF(L100=A35,B35,0)+IF(L100=A36,B36,0)+IF(L100=A37,B37,0)+IF(L100=A38,B38,0)+IF(L100=A39,B39,0)+IF(L100=A40,B40,0)+IF(L100=A41,B41,0)+IF(L100=A42,B42,0)+IF(L100=A43,B43,0)+IF(L100=A44,B44,0)+IF(L100=A45,B45,0)+IF(L100=A46,B46,0)+IF(L100=A47,B47,0)+IF(L100=A48,B48,0)+IF(L100=A49,B49,0)+IF(L100=A50,B50,0)</f>
        <v>58</v>
      </c>
      <c r="N100" s="1">
        <f>[2]DB!BD100</f>
        <v>0</v>
      </c>
      <c r="O100" s="1">
        <f>IF(L100=A31,D31,0)+IF(L100=A32,D32,0)+IF(L100=A33,D33,0)+IF(L100=A34,D34,0)+IF(L100=A35,D35,0)+IF(L100=A36,D36,0)+IF(L100=A37,D37,0)+IF(L100=A38,D38,0)+IF(L100=A39,D39,0)+IF(L100=A40,D40,0)+IF(L100=A41,D41,0)+IF(L100=A42,D42,0)+IF(L100=A43,D43,0)+IF(L100=A44,D44,0)+IF(L100=A45,D45,0)+IF(L100=A46,D46,0)+IF(L100=A47,D47,0)+IF(L100=A48,D48,0)+IF(L100=A49,D49,0)+IF(L100=A50,D50,0)</f>
        <v>0</v>
      </c>
      <c r="P100" s="1">
        <f>[2]DB!BE100</f>
        <v>0</v>
      </c>
      <c r="Q100" s="1">
        <f>IF(L100=A31,F31,0)+IF(L100=A32,F32,0)+IF(L100=A33,F33,0)+IF(L100=A34,F34,0)+IF(L100=A35,F35,0)+IF(L100=A36,F36,0)+IF(L100=A37,F37,0)+IF(L100=A38,F38,0)+IF(L100=A39,F39,0)+IF(L100=A40,F40,0)+IF(L100=A41,F41,0)+IF(L100=A42,F42,0)+IF(L100=A43,F43,0)+IF(L100=A44,F44,0)+IF(L100=A45,F45,0)+IF(L100=A46,F46,0)+IF(L100=A47,F47,0)+IF(L100=A48,F48,0)+IF(L100=A49,F49,0)+IF(L100=A50,F50,0)</f>
        <v>0</v>
      </c>
      <c r="R100" s="1">
        <f>[2]DB!BF100</f>
        <v>0</v>
      </c>
      <c r="S100" s="1">
        <f>IF(L100=A31,H31,0)+IF(L100=A32,H32,0)+IF(L100=A33,H33,0)+IF(L100=A34,H34,0)+IF(L100=A35,H35,0)+IF(L100=A36,H36,0)+IF(L100=A37,H37,0)+IF(L100=A38,H38,0)+IF(L100=A39,H39,0)+IF(L100=A40,H40,0)+IF(L100=A41,H41,0)+IF(L100=A42,H42,0)+IF(L100=A43,H43,0)+IF(L100=A44,H44,0)+IF(L100=A45,H45,0)+IF(L100=A46,H46,0)+IF(L100=A47,H47,0)+IF(L100=A48,H48,0)+IF(L100=A49,H49,0)+IF(L100=A50,H50,0)</f>
        <v>0</v>
      </c>
      <c r="T100" s="1">
        <f>IF(B2&lt;&gt;B3,S100,S100+R100)</f>
        <v>0</v>
      </c>
      <c r="U100" s="1">
        <f>[2]DB!BG100</f>
        <v>0</v>
      </c>
      <c r="V100" s="1">
        <f>IF(L100=A31,K31,0)+IF(L100=A32,K32,0)+IF(L100=A33,K33,0)+IF(L100=A34,K34,0)+IF(L100=A35,K35,0)+IF(L100=A36,K36,0)+IF(L100=A37,K37,0)+IF(L100=A38,K38,0)+IF(L100=A39,K39,0)+IF(L100=A40,K40,0)+IF(L100=A41,K41,0)+IF(L100=A42,K42,0)+IF(L100=A43,K43,0)+IF(L100=A44,K44,0)+IF(L100=A45,K45,0)+IF(L100=A46,K46,0)+IF(L100=A47,K47,0)+IF(L100=A48,K48,0)+IF(L100=A49,K49,0)+IF(L100=A50,K50,0)+W100</f>
        <v>0</v>
      </c>
      <c r="W100" s="1">
        <v>0</v>
      </c>
      <c r="X100" s="1">
        <f>IF(B2&lt;&gt;B3,V100,V100+U100)</f>
        <v>0</v>
      </c>
      <c r="Y100" s="1">
        <f>[2]DB!BH100</f>
        <v>22</v>
      </c>
      <c r="Z100" s="1">
        <f>RANK(Y100,Y97:Y116,0)</f>
        <v>8</v>
      </c>
      <c r="AA100" s="1" t="e">
        <f>IF(L100='2. Division'!F6,'2. Division'!F23,0)+IF(L100='2. Division'!H6,'2. Division'!H23,0)+IF(L100='2. Division'!J6,'2. Division'!J23,0)+IF(L100='2. Division'!L6,'2. Division'!L23,0)+IF(L100='2. Division'!N6,'2. Division'!N23,0)+IF(L100='2. Division'!P6,'2. Division'!P23,0)+IF(L100='2. Division'!R6,'2. Division'!R23,0)+IF(L100='2. Division'!T6,'2. Division'!T23,0)+IF(L100='2. Division'!V6,'2. Division'!V23,0)+IF(L100='2. Division'!X6,'2. Division'!X23,0)+IF(L100='2. Division'!Z6,'2. Division'!Z23,0)+IF(L100='2. Division'!AB6,'2. Division'!AB23,0)+IF(L100='2. Division'!AD6,'2. Division'!AD23,0)+IF(L100='2. Division'!AF6,'2. Division'!AF23,0)+IF(L100='2. Division'!AH6,'2. Division'!AH23,0)+IF(L100='2. Division'!AJ6,'2. Division'!AJ23,0)+IF(L100='2. Division'!AL6,'2. Division'!AL23,0)+IF(L100='2. Division'!AN6,'2. Division'!AN23,0)+IF(L100='2. Division'!AP6,'2. Division'!AP23,0)+IF(L100='2. Division'!AR6,'2. Division'!AR23,0)</f>
        <v>#VALUE!</v>
      </c>
      <c r="AB100" s="1" t="e">
        <f>IF(OR(O100=1,Q100=1),0,IF(B2&lt;&gt;B3,AA100,Y100+AA100))</f>
        <v>#VALUE!</v>
      </c>
      <c r="AC100" s="1" t="e">
        <f>RANK(AB100,AB97:AB116,0)</f>
        <v>#VALUE!</v>
      </c>
      <c r="AD100" s="1">
        <f>[2]DB!BI100</f>
        <v>9</v>
      </c>
      <c r="AE100" s="1">
        <f>RANK(AD100,AD97:AD116,0)</f>
        <v>1</v>
      </c>
      <c r="AF100" s="1" t="e">
        <f>IF(L100='2. Division'!F6,'2. Division'!F29,0)+IF(L100='2. Division'!H6,'2. Division'!H29,0)+IF(L100='2. Division'!J6,'2. Division'!J29,0)+IF(L100='2. Division'!L6,'2. Division'!L29,0)+IF(L100='2. Division'!N6,'2. Division'!N29,0)+IF(L100='2. Division'!P6,'2. Division'!P29,0)+IF(L100='2. Division'!R6,'2. Division'!R29,0)+IF(L100='2. Division'!T6,'2. Division'!T29,0)+IF(L100='2. Division'!V6,'2. Division'!V29,0)+IF(L100='2. Division'!X6,'2. Division'!X29,0)+IF(L100='2. Division'!Z6,'2. Division'!Z29,0)+IF(L100='2. Division'!AB6,'2. Division'!AB29,0)+IF(L100='2. Division'!AD6,'2. Division'!AD29,0)+IF(L100='2. Division'!AF6,'2. Division'!AF29,0)+IF(L100='2. Division'!AH6,'2. Division'!AH29,0)+IF(L100='2. Division'!AJ6,'2. Division'!AJ29,0)+IF(L100='2. Division'!AL6,'2. Division'!AL29,0)+IF(L100='2. Division'!AN6,'2. Division'!AN29,0)+IF(L100='2. Division'!AP6,'2. Division'!AP29,0)+IF(L100='2. Division'!AR6,'2. Division'!AR29,0)</f>
        <v>#VALUE!</v>
      </c>
      <c r="AG100" s="1" t="e">
        <f>IF(OR(O100=1,Q100=1),0,IF(B2&lt;&gt;B3,AF100,AD100+AF100))</f>
        <v>#VALUE!</v>
      </c>
      <c r="AH100" s="1" t="e">
        <f>RANK(AG100,AG97:AG116,0)</f>
        <v>#VALUE!</v>
      </c>
      <c r="AI100" s="1">
        <f>[2]DB!BJ100</f>
        <v>30</v>
      </c>
      <c r="AJ100" s="1">
        <f>RANK(AI100,AI97:AI116,0)</f>
        <v>1</v>
      </c>
      <c r="AK100" s="1" t="e">
        <f>IF(L100='2. Division'!F6,'2. Division'!F35,0)+IF(L100='2. Division'!H6,'2. Division'!H35,0)+IF(L100='2. Division'!J6,'2. Division'!J35,0)+IF(L100='2. Division'!L6,'2. Division'!L35,0)+IF(L100='2. Division'!N6,'2. Division'!N35,0)+IF(L100='2. Division'!P6,'2. Division'!P35,0)+IF(L100='2. Division'!R6,'2. Division'!R35,0)+IF(L100='2. Division'!T6,'2. Division'!T35,0)+IF(L100='2. Division'!V6,'2. Division'!V35,0)+IF(L100='2. Division'!X6,'2. Division'!X35,0)+IF(L100='2. Division'!Z6,'2. Division'!Z35,0)+IF(L100='2. Division'!AB6,'2. Division'!AB35,0)+IF(L100='2. Division'!AD6,'2. Division'!AD35,0)+IF(L100='2. Division'!AF6,'2. Division'!AF35,0)+IF(L100='2. Division'!AH6,'2. Division'!AH35,0)+IF(L100='2. Division'!AJ6,'2. Division'!AJ35,0)+IF(L100='2. Division'!AL6,'2. Division'!AL35,0)+IF(L100='2. Division'!AN6,'2. Division'!AN35,0)+IF(L100='2. Division'!AP6,'2. Division'!AP35,0)+IF(L100='2. Division'!AR6,'2. Division'!AR35,0)</f>
        <v>#VALUE!</v>
      </c>
      <c r="AL100" s="1" t="e">
        <f>IF(OR(O100=1,Q100=1),0,IF(B2&lt;&gt;B3,AK100,AI100+AK100))</f>
        <v>#VALUE!</v>
      </c>
      <c r="AM100" s="1" t="e">
        <f>RANK(AL100,AL97:AL116,0)</f>
        <v>#VALUE!</v>
      </c>
      <c r="AN100" s="1">
        <f t="shared" si="39"/>
        <v>10</v>
      </c>
      <c r="AO100" s="1" t="e">
        <f t="shared" si="40"/>
        <v>#VALUE!</v>
      </c>
      <c r="AP100" s="1">
        <f>[2]DB!AW100</f>
        <v>4</v>
      </c>
      <c r="AQ100" s="1" t="e">
        <f>RANK(AO100,AO97:AO116,1)+AR100</f>
        <v>#VALUE!</v>
      </c>
      <c r="AR100" s="1" t="e">
        <f>IF(AO100=AO97,IF(AB100=AB97,IF(AG100=AG97,IF(AL100=AL97,0,IF(AL100&lt;AL97,1,0)),IF(AG100&lt;AG97,1,0)),IF(AB100&lt;AB97,1,0)),0)+IF(AO100=AO98,IF(AB100=AB98,IF(AG100=AG98,IF(AL100=AL98,0,IF(AL100&lt;AL98,1,0)),IF(AG100&lt;AG98,1,0)),IF(AB100&lt;AB98,1,0)),0)+IF(AO100=AO99,IF(AB100=AB99,IF(AG100=AG99,IF(AL100=AL99,0,IF(AL100&lt;AL99,1,0)),IF(AG100&lt;AG99,1,0)),IF(AB100&lt;AB99,1,0)),0)+IF(AO100=AO100,IF(AB100=AB100,IF(AG100=AG100,IF(AL100=AL100,0,IF(AL100&lt;AL100,1,0)),IF(AG100&lt;AG100,1,0)),IF(AB100&lt;AB100,1,0)),0)+IF(AO100=AO101,IF(AB100=AB101,IF(AG100=AG101,IF(AL100=AL101,0,IF(AL100&lt;AL101,1,0)),IF(AG100&lt;AG101,1,0)),IF(AB100&lt;AB101,1,0)),0)+IF(AO100=AO102,IF(AB100=AB102,IF(AG100=AG102,IF(AL100=AL102,0,IF(AL100&lt;AL102,1,0)),IF(AG100&lt;AG102,1,0)),IF(AB100&lt;AB102,1,0)),0)+IF(AO100=AO103,IF(AB100=AB103,IF(AG100=AG103,IF(AL100=AL103,0,IF(AL100&lt;AL103,1,0)),IF(AG100&lt;AG103,1,0)),IF(AB100&lt;AB103,1,0)),0)+AS100+AT100</f>
        <v>#VALUE!</v>
      </c>
      <c r="AS100" s="1" t="e">
        <f>IF(AO100=AO104,IF(AB100=AB104,IF(AG100=AG104,IF(AL100=AL104,0,IF(AL100&lt;AL104,1,0)),IF(AG100&lt;AG104,1,0)),IF(AB100&lt;AB104,1,0)),0)+IF(AO100=AO105,IF(AB100=AB105,IF(AG100=AG105,IF(AL100=AL105,0,IF(AL100&lt;AL105,1,0)),IF(AG100&lt;AG105,1,0)),IF(AB100&lt;AB105,1,0)),0)+IF(AO100=AO106,IF(AB100=AB106,IF(AG100=AG106,IF(AL100=AL106,0,IF(AL100&lt;AL106,1,0)),IF(AG100&lt;AG106,1,0)),IF(AB100&lt;AB106,1,0)),0)+IF(AO100=AO107,IF(AB100=AB107,IF(AG100=AG107,IF(AL100=AL107,0,IF(AL100&lt;AL107,1,0)),IF(AG100&lt;AG107,1,0)),IF(AB100&lt;AB107,1,0)),0)+IF(AO100=AO108,IF(AB100=AB108,IF(AG100=AG108,IF(AL100=AL108,0,IF(AL100&lt;AL108,1,0)),IF(AG100&lt;AG108,1,0)),IF(AB100&lt;AB108,1,0)),0)+IF(AO100=AO109,IF(AB100=AB109,IF(AG100=AG109,IF(AL100=AL109,0,IF(AL100&lt;AL109,1,0)),IF(AG100&lt;AG109,1,0)),IF(AB100&lt;AB109,1,0)),0)+IF(AO100=AO110,IF(AB100=AB110,IF(AG100=AG110,IF(AL100=AL110,0,IF(AL100&lt;AL110,1,0)),IF(AG100&lt;AG110,1,0)),IF(AB100&lt;AB110,1,0)),0)</f>
        <v>#VALUE!</v>
      </c>
      <c r="AT100" s="1" t="e">
        <f>IF(AO100=AO111,IF(AB100=AB111,IF(AG100=AG111,IF(AL100=AL111,0,IF(AL100&lt;AL111,1,0)),IF(AG100&lt;AG111,1,0)),IF(AB100&lt;AB111,1,0)),0)+IF(AO100=AO112,IF(AB100=AB112,IF(AG100=AG112,IF(AL100=AL112,0,IF(AL100&lt;AL112,1,0)),IF(AG100&lt;AG112,1,0)),IF(AB100&lt;AB112,1,0)),0)+IF(AO100=AO113,IF(AB100=AB113,IF(AG100=AG113,IF(AL100=AL113,0,IF(AL100&lt;AL113,1,0)),IF(AG100&lt;AG113,1,0)),IF(AB100&lt;AB113,1,0)),0)+IF(AO100=AO114,IF(AB100=AB114,IF(AG100=AG114,IF(AL100=AL114,0,IF(AL100&lt;AL114,1,0)),IF(AG100&lt;AG114,1,0)),IF(AB100&lt;AB114,1,0)),0)+IF(AO100=AO115,IF(AB100=AB115,IF(AG100=AG115,IF(AL100=AL115,0,IF(AL100&lt;AL115,1,0)),IF(AG100&lt;AG115,1,0)),IF(AB100&lt;AB115,1,0)),0)+IF(AO100=AO116,IF(AB100=AB116,IF(AG100=AG116,IF(AL100=AL116,0,IF(AL100&lt;AL116,1,0)),IF(AG100&lt;AG116,1,0)),IF(AB100&lt;AB116,1,0)),0)</f>
        <v>#VALUE!</v>
      </c>
      <c r="AU100" s="1" t="e">
        <f>IF(AND(AQ100=AQ97,M100&gt;M97),1,0)+IF(AND(AQ100=AQ98,M100&gt;M98),1,0)+IF(AND(AQ100=AQ99,M100&gt;M99),1,0)+IF(AND(AQ100=AQ100,M100&gt;M100),1,0)+IF(AND(AQ100=AQ101,M100&gt;M101),1,0)+IF(AND(AQ100=AQ102,M100&gt;M102),1,0)+IF(AND(AQ100=AQ103,M100&gt;M103),1,0)+IF(AND(AQ100=AQ104,M100&gt;M104),1,0)+IF(AND(AQ100=AQ105,M100&gt;M105),1,0)+IF(AND(AQ100=AQ106,M100&gt;M106),1,0)+IF(AND(AQ100=AQ107,M100&gt;M107),1,0)+IF(AND(AQ100=AQ108,M100&gt;M108),1,0)+IF(AND(AQ100=AQ109,M100&gt;M109),1,0)+IF(AND(AQ100=AQ110,M100&gt;M110),1,0)+IF(AND(AQ100=AQ111,M100&gt;M111),1,0)+IF(AND(AQ100=AQ112,M100&gt;M112),1,0)+IF(AND(AQ100=AQ113,M100&gt;M113),1,0)+IF(AND(AQ100=AQ114,M100&gt;M114),1,0)+IF(AND(AQ100=AQ115,M100&gt;M115),1,0)+IF(AND(AQ100=AQ116,M100&gt;M116),1,0)+AQ100</f>
        <v>#VALUE!</v>
      </c>
      <c r="AV100" s="1" t="e">
        <f>IF(AU97=4,AP97,0)+IF(AU98=4,AP98,0)+IF(AU99=4,AP99,0)+IF(AU100=4,AP100,0)+IF(AU101=4,AP101,0)+IF(AU102=4,AP102,0)+IF(AU103=4,AP103,0)+IF(AU104=4,AP104,0)+IF(AU105=4,AP105,0)+IF(AU106=4,AP106,0)+IF(AU107=4,AP107,0)+IF(AU108=4,AP108,0)+IF(AU109=4,AP109,0)+IF(AU110=4,AP110,0)+IF(AU111=4,AP111,0)+IF(AU112=4,AP112,0)+IF(AU113=4,AP113,0)+IF(AU114=4,AP114,0)+IF(AU115=4,AP115,0)+IF(AU116=4,AP116,0)</f>
        <v>#VALUE!</v>
      </c>
      <c r="AW100" s="1" t="e">
        <f>IF(AU97=4,AQ97,0)+IF(AU98=4,AQ98,0)+IF(AU99=4,AQ99,0)+IF(AU100=4,AQ100,0)+IF(AU101=4,AQ101,0)+IF(AU102=4,AQ102,0)+IF(AU103=4,AQ103,0)+IF(AU104=4,AQ104,0)+IF(AU105=4,AQ105,0)+IF(AU106=4,AQ106,0)+IF(AU107=4,AQ107,0)+IF(AU108=4,AQ108,0)+IF(AU109=4,AQ109,0)+IF(AU110=4,AQ110,0)+IF(AU111=4,AQ111,0)+IF(AU112=4,AQ112,0)+IF(AU113=4,AQ113,0)+IF(AU114=4,AQ114,0)+IF(AU115=4,AQ115,0)+IF(AU116=4,AQ116,0)</f>
        <v>#VALUE!</v>
      </c>
      <c r="AX100" s="1">
        <f>[2]DB!BL100</f>
        <v>0</v>
      </c>
      <c r="AY100" s="1">
        <f>IF(OR(O100=1,Q100=1,(T100+X100)/D1&gt;0.5),1,0)</f>
        <v>0</v>
      </c>
      <c r="AZ100" s="100" t="e">
        <f>IF(AU97=4,L97,IF(AU98=4,L98,IF(AU99=4,L99,IF(AU100=4,L100,IF(AU101=4,L101,IF(AU102=4,L102,IF(AU103=4,L103,BA100)))))))</f>
        <v>#VALUE!</v>
      </c>
      <c r="BA100" s="98" t="e">
        <f>IF(AU104=4,L104,IF(AU105=4,L105,IF(AU106=4,L106,IF(AU107=4,L107,IF(AU108=4,L108,IF(AU109=4,L109,IF(AU110=4,L110,BB100)))))))</f>
        <v>#VALUE!</v>
      </c>
      <c r="BB100" s="98" t="e">
        <f>IF(AU111=4,L111,IF(AU112=4,L112,IF(AU113=4,L113,IF(AU114=4,L114,IF(AU115=4,L115,IF(AU116=4,L116,""))))))</f>
        <v>#VALUE!</v>
      </c>
      <c r="BC100" s="98" t="e">
        <f>IF(AU97=4,M97,0)+IF(AU98=4,M98,0)+IF(AU99=4,M99,0)+IF(AU100=4,M100,0)+IF(AU101=4,M101,0)+IF(AU102=4,M102,0)+IF(AU103=4,M103,0)+IF(AU104=4,M104,0)+IF(AU105=4,M105,0)+IF(AU106=4,M106,0)+IF(AU107=4,M107,0)+IF(AU108=4,M108,0)+IF(AU109=4,M109,0)+IF(AU110=4,M110,0)+IF(AU111=4,M111,0)+IF(AU112=4,M112,0)+IF(AU113=4,M113,0)+IF(AU114=4,M114,0)+IF(AU115=4,M115,0)+IF(AU116=4,M116,0)</f>
        <v>#VALUE!</v>
      </c>
      <c r="BD100" s="98" t="e">
        <f>IF(AU97=4,O97,0)+IF(AU98=4,O98,0)+IF(AU99=4,O99,0)+IF(AU100=4,O100,0)+IF(AU101=4,O101,0)+IF(AU102=4,O102,0)+IF(AU103=4,O103,0)+IF(AU104=4,O104,0)+IF(AU105=4,O105,0)+IF(AU106=4,O106,0)+IF(AU107=4,O107,0)+IF(AU108=4,O108,0)+IF(AU109=4,O109,0)+IF(AU110=4,O110,0)+IF(AU111=4,O111,0)+IF(AU112=4,O112,0)+IF(AU113=4,O113,0)+IF(AU114=4,O114,0)+IF(AU115=4,O115,0)+IF(AU116=4,O116,0)</f>
        <v>#VALUE!</v>
      </c>
      <c r="BE100" s="98" t="e">
        <f>IF(AU97=4,Q97,0)+IF(AU98=4,Q98,0)+IF(AU99=4,Q99,0)+IF(AU100=4,Q100,0)+IF(AU101=4,Q101,0)+IF(AU102=4,Q102,0)+IF(AU103=4,Q103,0)+IF(AU104=4,Q104,0)+IF(AU105=4,Q105,0)+IF(AU106=4,Q106,0)+IF(AU107=4,Q107,0)+IF(AU108=4,Q108,0)+IF(AU109=4,Q109,0)+IF(AU110=4,Q110,0)+IF(AU111=4,Q111,0)+IF(AU112=4,Q112,0)+IF(AU113=4,Q113,0)+IF(AU114=4,Q114,0)+IF(AU115=4,Q115,0)+IF(AU116=4,Q116,0)</f>
        <v>#VALUE!</v>
      </c>
      <c r="BF100" s="98" t="e">
        <f>IF(AU97=4,T97,0)+IF(AU98=4,T98,0)+IF(AU99=4,T99,0)+IF(AU100=4,T100,0)+IF(AU101=4,T101,0)+IF(AU102=4,T102,0)+IF(AU103=4,T103,0)+IF(AU104=4,T104,0)+IF(AU105=4,T105,0)+IF(AU106=4,T106,0)+IF(AU107=4,T107,0)+IF(AU108=4,T108,0)+IF(AU109=4,T109,0)+IF(AU110=4,T110,0)+IF(AU111=4,T111,0)+IF(AU112=4,T112,0)+IF(AU113=4,T113,0)+IF(AU114=4,T114,0)+IF(AU115=4,T115,0)+IF(AU116=4,T116,0)</f>
        <v>#VALUE!</v>
      </c>
      <c r="BG100" s="98" t="e">
        <f>IF(AU97=4,X97,0)+IF(AU98=4,X98,0)+IF(AU99=4,X99,0)+IF(AU100=4,X100,0)+IF(AU101=4,X101,0)+IF(AU102=4,X102,0)+IF(AU103=4,X103,0)+IF(AU104=4,X104,0)+IF(AU105=4,X105,0)+IF(AU106=4,X106,0)+IF(AU107=4,X107,0)+IF(AU108=4,X108,0)+IF(AU109=4,X109,0)+IF(AU110=4,X110,0)+IF(AU111=4,X111,0)+IF(AU112=4,X112,0)+IF(AU113=4,X113,0)+IF(AU114=4,X114,0)+IF(AU115=4,X115,0)+IF(AU116=4,X116,0)</f>
        <v>#VALUE!</v>
      </c>
      <c r="BH100" s="98" t="e">
        <f>IF(AU97=4,AB97,0)+IF(AU98=4,AB98,0)+IF(AU99=4,AB99,0)+IF(AU100=4,AB100,0)+IF(AU101=4,AB101,0)+IF(AU102=4,AB102,0)+IF(AU103=4,AB103,0)+IF(AU104=4,AB104,0)+IF(AU105=4,AB105,0)+IF(AU106=4,AB106,0)+IF(AU107=4,AB107,0)+IF(AU108=4,AB108,0)+IF(AU109=4,AB109,0)+IF(AU110=4,AB110,0)+IF(AU111=4,AB111,0)+IF(AU112=4,AB112,0)+IF(AU113=4,AB113,0)+IF(AU114=4,AB114,0)+IF(AU115=4,AB115,0)+IF(AU116=4,AB116,0)</f>
        <v>#VALUE!</v>
      </c>
      <c r="BI100" s="98" t="e">
        <f>IF(AU97=4,AG97,0)+IF(AU98=4,AG98,0)+IF(AU99=4,AG99,0)+IF(AU100=4,AG100,0)+IF(AU101=4,AG101,0)+IF(AU102=4,AG102,0)+IF(AU103=4,AG103,0)+IF(AU104=4,AG104,0)+IF(AU105=4,AG105,0)+IF(AU106=4,AG106,0)+IF(AU107=4,AG107,0)+IF(AU108=4,AG108,0)+IF(AU109=4,AG109,0)+IF(AU110=4,AG110,0)+IF(AU111=4,AG111,0)+IF(AU112=4,AG112,0)+IF(AU113=4,AG113,0)+IF(AU114=4,AG114,0)+IF(AU115=4,AG115,0)+IF(AU116=4,AG116,0)</f>
        <v>#VALUE!</v>
      </c>
      <c r="BJ100" s="98" t="e">
        <f>IF(AU97=4,AL97,0)+IF(AU98=4,AL98,0)+IF(AU99=4,AL99,0)+IF(AU100=4,AL100,0)+IF(AU101=4,AL101,0)+IF(AU102=4,AL102,0)+IF(AU103=4,AL103,0)+IF(AU104=4,AL104,0)+IF(AU105=4,AL105,0)+IF(AU106=4,AL106,0)+IF(AU107=4,AL107,0)+IF(AU108=4,AL108,0)+IF(AU109=4,AL109,0)+IF(AU110=4,AL110,0)+IF(AU111=4,AL111,0)+IF(AU112=4,AL112,0)+IF(AU113=4,AL113,0)+IF(AU114=4,AL114,0)+IF(AU115=4,AL115,0)+IF(AU116=4,AL116,0)</f>
        <v>#VALUE!</v>
      </c>
      <c r="BK100" s="1" t="e">
        <f>IF(AU97=4,AO97,0)+IF(AU98=4,AO98,0)+IF(AU99=4,AO99,0)+IF(AU100=4,AO100,0)+IF(AU101=4,AO101,0)+IF(AU102=4,AO102,0)+IF(AU103=4,AO103,0)+IF(AU104=4,AO104,0)+IF(AU105=4,AO105,0)+IF(AU106=4,AO106,0)+IF(AU107=4,AO107,0)+IF(AU108=4,AO108,0)+IF(AU109=4,AO109,0)+IF(AU110=4,AO110,0)+IF(AU111=4,AO111,0)+IF(AU112=4,AO112,0)+IF(AU113=4,AO113,0)+IF(AU114=4,AO114,0)+IF(AU115=4,AO115,0)+IF(AU116=4,AO116,0)</f>
        <v>#VALUE!</v>
      </c>
      <c r="BL100" s="99" t="e">
        <f>IF(AU97=4,AY97,0)+IF(AU98=4,AY98,0)+IF(AU99=4,AY99,0)+IF(AU100=4,AY100,0)+IF(AU101=4,AY101,0)+IF(AU102=4,AY102,0)+IF(AU103=4,AY103,0)+IF(AU104=4,AY104,0)+IF(AU105=4,AY105,0)+IF(AU106=4,AY106,0)+IF(AU107=4,AY107,0)+IF(AU108=4,AY108,0)+IF(AU109=4,AY109,0)+IF(AU110=4,AY110,0)+IF(AU111=4,AY111,0)+IF(AU112=4,AY112,0)+IF(AU113=4,AY113,0)+IF(AU114=4,AY114,0)+IF(AU115=4,AY115,0)+IF(AU116=4,AY116,0)</f>
        <v>#VALUE!</v>
      </c>
      <c r="BM100" s="1" t="e">
        <f>IF(AND(AW100=BM96,BL100=0),AZ100,0)</f>
        <v>#VALUE!</v>
      </c>
      <c r="BN100" s="1">
        <f>COUNTIF(BM97:BM100,"&lt;&gt;0")</f>
        <v>4</v>
      </c>
      <c r="BO100" s="1" t="e">
        <f>IF(BN97=4,BM97,IF(BN98=4,BM98,IF(BN99=4,BM99,IF(BN100=4,BM100,IF(BN101=4,BM101,IF(BN102=4,BM102,IF(BN103=4,BM103,IF(BN104=4,BM104,BP100))))))))</f>
        <v>#VALUE!</v>
      </c>
      <c r="BP100" s="1" t="str">
        <f>IF(BN105=4,BM105,IF(BN106=4,BM106,IF(BN107=4,BM107,IF(BN108=4,BM108,IF(BN109=4,BM109,IF(BN110=4,BM110,IF(BN111=4,BM111,IF(BN112=4,BM112,BQ100))))))))</f>
        <v/>
      </c>
      <c r="BQ100" s="1" t="str">
        <f>IF(BN113=4,BM113,IF(BN114=4,BM114,IF(BN115=4,BM115,IF(BN116=4,BM116,""))))</f>
        <v/>
      </c>
      <c r="BR100" s="100" t="str">
        <f>[2]DB!CD100</f>
        <v/>
      </c>
      <c r="BS100" s="98" t="str">
        <f>[2]DB!CE100</f>
        <v/>
      </c>
      <c r="BT100" s="98" t="str">
        <f>[2]DB!CF100</f>
        <v/>
      </c>
      <c r="BU100" s="98" t="str">
        <f>[2]DB!CG100</f>
        <v/>
      </c>
      <c r="BV100" s="98" t="str">
        <f>[2]DB!CH100</f>
        <v/>
      </c>
      <c r="BW100" s="98" t="str">
        <f>[2]DB!CI100</f>
        <v/>
      </c>
      <c r="BX100" s="98" t="str">
        <f>[2]DB!CJ100</f>
        <v/>
      </c>
      <c r="BY100" s="98" t="str">
        <f>[2]DB!CK100</f>
        <v/>
      </c>
      <c r="BZ100" s="98" t="str">
        <f>[2]DB!CL100</f>
        <v/>
      </c>
      <c r="CA100" s="98" t="str">
        <f>[2]DB!CM100</f>
        <v/>
      </c>
      <c r="CB100" s="98" t="str">
        <f>[2]DB!CN100</f>
        <v/>
      </c>
      <c r="CC100" s="99" t="str">
        <f>[2]DB!CO100</f>
        <v/>
      </c>
      <c r="CD100" s="100" t="str">
        <f>IF(AND(CD96=B3,B3&lt;&gt;B4),BO100,BR100)</f>
        <v/>
      </c>
      <c r="CE100" s="98" t="str">
        <f>IF(AND(CE96=B3,B3&lt;&gt;B4),BO100,BS100)</f>
        <v/>
      </c>
      <c r="CF100" s="98" t="str">
        <f>IF(AND(CF96=B3,B3&lt;&gt;B4),BO100,BT100)</f>
        <v/>
      </c>
      <c r="CG100" s="98" t="str">
        <f>IF(AND(CG96=B3,B3&lt;&gt;B4),BO100,BU100)</f>
        <v/>
      </c>
      <c r="CH100" s="98" t="str">
        <f>IF(AND(CH96=B3,B3&lt;&gt;B4),BO100,BV100)</f>
        <v/>
      </c>
      <c r="CI100" s="98" t="str">
        <f>IF(AND(CI96=B3,B3&lt;&gt;B4),BO100,BW100)</f>
        <v/>
      </c>
      <c r="CJ100" s="98" t="str">
        <f>IF(AND(CJ96=B3,B3&lt;&gt;B4),BO100,BX100)</f>
        <v/>
      </c>
      <c r="CK100" s="98" t="str">
        <f>IF(AND(CK96=B3,B3&lt;&gt;B4),BO100,BY100)</f>
        <v/>
      </c>
      <c r="CL100" s="98" t="str">
        <f>IF(AND(CL96=B3,B3&lt;&gt;B4),BO100,BZ100)</f>
        <v/>
      </c>
      <c r="CM100" s="98" t="str">
        <f>IF(AND(CM96=B3,B3&lt;&gt;B4),BO100,CA100)</f>
        <v/>
      </c>
      <c r="CN100" s="98" t="str">
        <f>IF(AND(CN96=B3,B3&lt;&gt;B4),BO100,CB100)</f>
        <v/>
      </c>
      <c r="CO100" s="99" t="str">
        <f>IF(AND(CO96=B3,B3&lt;&gt;B4),BO100,CC100)</f>
        <v/>
      </c>
      <c r="CP100" s="1" t="str">
        <f>'[2]MT + ÅT'!L36</f>
        <v/>
      </c>
    </row>
    <row r="101" spans="12:94">
      <c r="L101" s="100" t="str">
        <f>[2]DB!AZ101</f>
        <v>Højgård</v>
      </c>
      <c r="M101" s="1">
        <f>IF(L101=A31,B31,0)+IF(L101=A32,B32,0)+IF(L101=A33,B33,0)+IF(L101=A34,B34,0)+IF(L101=A35,B35,0)+IF(L101=A36,B36,0)+IF(L101=A37,B37,0)+IF(L101=A38,B38,0)+IF(L101=A39,B39,0)+IF(L101=A40,B40,0)+IF(L101=A41,B41,0)+IF(L101=A42,B42,0)+IF(L101=A43,B43,0)+IF(L101=A44,B44,0)+IF(L101=A45,B45,0)+IF(L101=A46,B46,0)+IF(L101=A47,B47,0)+IF(L101=A48,B48,0)+IF(L101=A49,B49,0)+IF(L101=A50,B50,0)</f>
        <v>23</v>
      </c>
      <c r="N101" s="1">
        <f>[2]DB!BD101</f>
        <v>0</v>
      </c>
      <c r="O101" s="1">
        <f>IF(L101=A31,D31,0)+IF(L101=A32,D32,0)+IF(L101=A33,D33,0)+IF(L101=A34,D34,0)+IF(L101=A35,D35,0)+IF(L101=A36,D36,0)+IF(L101=A37,D37,0)+IF(L101=A38,D38,0)+IF(L101=A39,D39,0)+IF(L101=A40,D40,0)+IF(L101=A41,D41,0)+IF(L101=A42,D42,0)+IF(L101=A43,D43,0)+IF(L101=A44,D44,0)+IF(L101=A45,D45,0)+IF(L101=A46,D46,0)+IF(L101=A47,D47,0)+IF(L101=A48,D48,0)+IF(L101=A49,D49,0)+IF(L101=A50,D50,0)</f>
        <v>0</v>
      </c>
      <c r="P101" s="1">
        <f>[2]DB!BE101</f>
        <v>0</v>
      </c>
      <c r="Q101" s="1">
        <f>IF(L101=A31,F31,0)+IF(L101=A32,F32,0)+IF(L101=A33,F33,0)+IF(L101=A34,F34,0)+IF(L101=A35,F35,0)+IF(L101=A36,F36,0)+IF(L101=A37,F37,0)+IF(L101=A38,F38,0)+IF(L101=A39,F39,0)+IF(L101=A40,F40,0)+IF(L101=A41,F41,0)+IF(L101=A42,F42,0)+IF(L101=A43,F43,0)+IF(L101=A44,F44,0)+IF(L101=A45,F45,0)+IF(L101=A46,F46,0)+IF(L101=A47,F47,0)+IF(L101=A48,F48,0)+IF(L101=A49,F49,0)+IF(L101=A50,F50,0)</f>
        <v>0</v>
      </c>
      <c r="R101" s="1">
        <f>[2]DB!BF101</f>
        <v>0</v>
      </c>
      <c r="S101" s="1">
        <f>IF(L101=A31,H31,0)+IF(L101=A32,H32,0)+IF(L101=A33,H33,0)+IF(L101=A34,H34,0)+IF(L101=A35,H35,0)+IF(L101=A36,H36,0)+IF(L101=A37,H37,0)+IF(L101=A38,H38,0)+IF(L101=A39,H39,0)+IF(L101=A40,H40,0)+IF(L101=A41,H41,0)+IF(L101=A42,H42,0)+IF(L101=A43,H43,0)+IF(L101=A44,H44,0)+IF(L101=A45,H45,0)+IF(L101=A46,H46,0)+IF(L101=A47,H47,0)+IF(L101=A48,H48,0)+IF(L101=A49,H49,0)+IF(L101=A50,H50,0)</f>
        <v>0</v>
      </c>
      <c r="T101" s="1">
        <f>IF(B2&lt;&gt;B3,S101,S101+R101)</f>
        <v>0</v>
      </c>
      <c r="U101" s="1">
        <f>[2]DB!BG101</f>
        <v>0</v>
      </c>
      <c r="V101" s="1">
        <f>IF(L101=A31,K31,0)+IF(L101=A32,K32,0)+IF(L101=A33,K33,0)+IF(L101=A34,K34,0)+IF(L101=A35,K35,0)+IF(L101=A36,K36,0)+IF(L101=A37,K37,0)+IF(L101=A38,K38,0)+IF(L101=A39,K39,0)+IF(L101=A40,K40,0)+IF(L101=A41,K41,0)+IF(L101=A42,K42,0)+IF(L101=A43,K43,0)+IF(L101=A44,K44,0)+IF(L101=A45,K45,0)+IF(L101=A46,K46,0)+IF(L101=A47,K47,0)+IF(L101=A48,K48,0)+IF(L101=A49,K49,0)+IF(L101=A50,K50,0)+W101</f>
        <v>0</v>
      </c>
      <c r="W101" s="1">
        <v>0</v>
      </c>
      <c r="X101" s="1">
        <f>IF(B2&lt;&gt;B3,V101,V101+U101)</f>
        <v>0</v>
      </c>
      <c r="Y101" s="1">
        <f>[2]DB!BH101</f>
        <v>22</v>
      </c>
      <c r="Z101" s="1">
        <f>RANK(Y101,Y97:Y116,0)</f>
        <v>8</v>
      </c>
      <c r="AA101" s="1" t="e">
        <f>IF(L101='2. Division'!F6,'2. Division'!F23,0)+IF(L101='2. Division'!H6,'2. Division'!H23,0)+IF(L101='2. Division'!J6,'2. Division'!J23,0)+IF(L101='2. Division'!L6,'2. Division'!L23,0)+IF(L101='2. Division'!N6,'2. Division'!N23,0)+IF(L101='2. Division'!P6,'2. Division'!P23,0)+IF(L101='2. Division'!R6,'2. Division'!R23,0)+IF(L101='2. Division'!T6,'2. Division'!T23,0)+IF(L101='2. Division'!V6,'2. Division'!V23,0)+IF(L101='2. Division'!X6,'2. Division'!X23,0)+IF(L101='2. Division'!Z6,'2. Division'!Z23,0)+IF(L101='2. Division'!AB6,'2. Division'!AB23,0)+IF(L101='2. Division'!AD6,'2. Division'!AD23,0)+IF(L101='2. Division'!AF6,'2. Division'!AF23,0)+IF(L101='2. Division'!AH6,'2. Division'!AH23,0)+IF(L101='2. Division'!AJ6,'2. Division'!AJ23,0)+IF(L101='2. Division'!AL6,'2. Division'!AL23,0)+IF(L101='2. Division'!AN6,'2. Division'!AN23,0)+IF(L101='2. Division'!AP6,'2. Division'!AP23,0)+IF(L101='2. Division'!AR6,'2. Division'!AR23,0)</f>
        <v>#VALUE!</v>
      </c>
      <c r="AB101" s="1" t="e">
        <f>IF(OR(O101=1,Q101=1),0,IF(B2&lt;&gt;B3,AA101,Y101+AA101))</f>
        <v>#VALUE!</v>
      </c>
      <c r="AC101" s="1" t="e">
        <f>RANK(AB101,AB97:AB116,0)</f>
        <v>#VALUE!</v>
      </c>
      <c r="AD101" s="1">
        <f>[2]DB!BI101</f>
        <v>9</v>
      </c>
      <c r="AE101" s="1">
        <f>RANK(AD101,AD97:AD116,0)</f>
        <v>1</v>
      </c>
      <c r="AF101" s="1" t="e">
        <f>IF(L101='2. Division'!F6,'2. Division'!F29,0)+IF(L101='2. Division'!H6,'2. Division'!H29,0)+IF(L101='2. Division'!J6,'2. Division'!J29,0)+IF(L101='2. Division'!L6,'2. Division'!L29,0)+IF(L101='2. Division'!N6,'2. Division'!N29,0)+IF(L101='2. Division'!P6,'2. Division'!P29,0)+IF(L101='2. Division'!R6,'2. Division'!R29,0)+IF(L101='2. Division'!T6,'2. Division'!T29,0)+IF(L101='2. Division'!V6,'2. Division'!V29,0)+IF(L101='2. Division'!X6,'2. Division'!X29,0)+IF(L101='2. Division'!Z6,'2. Division'!Z29,0)+IF(L101='2. Division'!AB6,'2. Division'!AB29,0)+IF(L101='2. Division'!AD6,'2. Division'!AD29,0)+IF(L101='2. Division'!AF6,'2. Division'!AF29,0)+IF(L101='2. Division'!AH6,'2. Division'!AH29,0)+IF(L101='2. Division'!AJ6,'2. Division'!AJ29,0)+IF(L101='2. Division'!AL6,'2. Division'!AL29,0)+IF(L101='2. Division'!AN6,'2. Division'!AN29,0)+IF(L101='2. Division'!AP6,'2. Division'!AP29,0)+IF(L101='2. Division'!AR6,'2. Division'!AR29,0)</f>
        <v>#VALUE!</v>
      </c>
      <c r="AG101" s="1" t="e">
        <f>IF(OR(O101=1,Q101=1),0,IF(B2&lt;&gt;B3,AF101,AD101+AF101))</f>
        <v>#VALUE!</v>
      </c>
      <c r="AH101" s="1" t="e">
        <f>RANK(AG101,AG97:AG116,0)</f>
        <v>#VALUE!</v>
      </c>
      <c r="AI101" s="1">
        <f>[2]DB!BJ101</f>
        <v>29</v>
      </c>
      <c r="AJ101" s="1">
        <f>RANK(AI101,AI97:AI116,0)</f>
        <v>9</v>
      </c>
      <c r="AK101" s="1" t="e">
        <f>IF(L101='2. Division'!F6,'2. Division'!F35,0)+IF(L101='2. Division'!H6,'2. Division'!H35,0)+IF(L101='2. Division'!J6,'2. Division'!J35,0)+IF(L101='2. Division'!L6,'2. Division'!L35,0)+IF(L101='2. Division'!N6,'2. Division'!N35,0)+IF(L101='2. Division'!P6,'2. Division'!P35,0)+IF(L101='2. Division'!R6,'2. Division'!R35,0)+IF(L101='2. Division'!T6,'2. Division'!T35,0)+IF(L101='2. Division'!V6,'2. Division'!V35,0)+IF(L101='2. Division'!X6,'2. Division'!X35,0)+IF(L101='2. Division'!Z6,'2. Division'!Z35,0)+IF(L101='2. Division'!AB6,'2. Division'!AB35,0)+IF(L101='2. Division'!AD6,'2. Division'!AD35,0)+IF(L101='2. Division'!AF6,'2. Division'!AF35,0)+IF(L101='2. Division'!AH6,'2. Division'!AH35,0)+IF(L101='2. Division'!AJ6,'2. Division'!AJ35,0)+IF(L101='2. Division'!AL6,'2. Division'!AL35,0)+IF(L101='2. Division'!AN6,'2. Division'!AN35,0)+IF(L101='2. Division'!AP6,'2. Division'!AP35,0)+IF(L101='2. Division'!AR6,'2. Division'!AR35,0)</f>
        <v>#VALUE!</v>
      </c>
      <c r="AL101" s="1" t="e">
        <f>IF(OR(O101=1,Q101=1),0,IF(B2&lt;&gt;B3,AK101,AI101+AK101))</f>
        <v>#VALUE!</v>
      </c>
      <c r="AM101" s="1" t="e">
        <f>RANK(AL101,AL97:AL116,0)</f>
        <v>#VALUE!</v>
      </c>
      <c r="AN101" s="1">
        <f t="shared" si="39"/>
        <v>18</v>
      </c>
      <c r="AO101" s="1" t="e">
        <f t="shared" si="40"/>
        <v>#VALUE!</v>
      </c>
      <c r="AP101" s="1">
        <f>[2]DB!AW101</f>
        <v>5</v>
      </c>
      <c r="AQ101" s="1" t="e">
        <f>RANK(AO101,AO97:AO116,1)+AR101</f>
        <v>#VALUE!</v>
      </c>
      <c r="AR101" s="1" t="e">
        <f>IF(AO101=AO97,IF(AB101=AB97,IF(AG101=AG97,IF(AL101=AL97,0,IF(AL101&lt;AL97,1,0)),IF(AG101&lt;AG97,1,0)),IF(AB101&lt;AB97,1,0)),0)+IF(AO101=AO98,IF(AB101=AB98,IF(AG101=AG98,IF(AL101=AL98,0,IF(AL101&lt;AL98,1,0)),IF(AG101&lt;AG98,1,0)),IF(AB101&lt;AB98,1,0)),0)+IF(AO101=AO99,IF(AB101=AB99,IF(AG101=AG99,IF(AL101=AL99,0,IF(AL101&lt;AL99,1,0)),IF(AG101&lt;AG99,1,0)),IF(AB101&lt;AB99,1,0)),0)+IF(AO101=AO100,IF(AB101=AB100,IF(AG101=AG100,IF(AL101=AL100,0,IF(AL101&lt;AL100,1,0)),IF(AG101&lt;AG100,1,0)),IF(AB101&lt;AB100,1,0)),0)+IF(AO101=AO101,IF(AB101=AB101,IF(AG101=AG101,IF(AL101=AL101,0,IF(AL101&lt;AL101,1,0)),IF(AG101&lt;AG101,1,0)),IF(AB101&lt;AB101,1,0)),0)+IF(AO101=AO102,IF(AB101=AB102,IF(AG101=AG102,IF(AL101=AL102,0,IF(AL101&lt;AL102,1,0)),IF(AG101&lt;AG102,1,0)),IF(AB101&lt;AB102,1,0)),0)+IF(AO101=AO103,IF(AB101=AB103,IF(AG101=AG103,IF(AL101=AL103,0,IF(AL101&lt;AL103,1,0)),IF(AG101&lt;AG103,1,0)),IF(AB101&lt;AB103,1,0)),0)+AS101+AT101</f>
        <v>#VALUE!</v>
      </c>
      <c r="AS101" s="1" t="e">
        <f>IF(AO101=AO104,IF(AB101=AB104,IF(AG101=AG104,IF(AL101=AL104,0,IF(AL101&lt;AL104,1,0)),IF(AG101&lt;AG104,1,0)),IF(AB101&lt;AB104,1,0)),0)+IF(AO101=AO105,IF(AB101=AB105,IF(AG101=AG105,IF(AL101=AL105,0,IF(AL101&lt;AL105,1,0)),IF(AG101&lt;AG105,1,0)),IF(AB101&lt;AB105,1,0)),0)+IF(AO101=AO106,IF(AB101=AB106,IF(AG101=AG106,IF(AL101=AL106,0,IF(AL101&lt;AL106,1,0)),IF(AG101&lt;AG106,1,0)),IF(AB101&lt;AB106,1,0)),0)+IF(AO101=AO107,IF(AB101=AB107,IF(AG101=AG107,IF(AL101=AL107,0,IF(AL101&lt;AL107,1,0)),IF(AG101&lt;AG107,1,0)),IF(AB101&lt;AB107,1,0)),0)+IF(AO101=AO108,IF(AB101=AB108,IF(AG101=AG108,IF(AL101=AL108,0,IF(AL101&lt;AL108,1,0)),IF(AG101&lt;AG108,1,0)),IF(AB101&lt;AB108,1,0)),0)+IF(AO101=AO109,IF(AB101=AB109,IF(AG101=AG109,IF(AL101=AL109,0,IF(AL101&lt;AL109,1,0)),IF(AG101&lt;AG109,1,0)),IF(AB101&lt;AB109,1,0)),0)+IF(AO101=AO110,IF(AB101=AB110,IF(AG101=AG110,IF(AL101=AL110,0,IF(AL101&lt;AL110,1,0)),IF(AG101&lt;AG110,1,0)),IF(AB101&lt;AB110,1,0)),0)</f>
        <v>#VALUE!</v>
      </c>
      <c r="AT101" s="1" t="e">
        <f>IF(AO101=AO111,IF(AB101=AB111,IF(AG101=AG111,IF(AL101=AL111,0,IF(AL101&lt;AL111,1,0)),IF(AG101&lt;AG111,1,0)),IF(AB101&lt;AB111,1,0)),0)+IF(AO101=AO112,IF(AB101=AB112,IF(AG101=AG112,IF(AL101=AL112,0,IF(AL101&lt;AL112,1,0)),IF(AG101&lt;AG112,1,0)),IF(AB101&lt;AB112,1,0)),0)+IF(AO101=AO113,IF(AB101=AB113,IF(AG101=AG113,IF(AL101=AL113,0,IF(AL101&lt;AL113,1,0)),IF(AG101&lt;AG113,1,0)),IF(AB101&lt;AB113,1,0)),0)+IF(AO101=AO114,IF(AB101=AB114,IF(AG101=AG114,IF(AL101=AL114,0,IF(AL101&lt;AL114,1,0)),IF(AG101&lt;AG114,1,0)),IF(AB101&lt;AB114,1,0)),0)+IF(AO101=AO115,IF(AB101=AB115,IF(AG101=AG115,IF(AL101=AL115,0,IF(AL101&lt;AL115,1,0)),IF(AG101&lt;AG115,1,0)),IF(AB101&lt;AB115,1,0)),0)+IF(AO101=AO116,IF(AB101=AB116,IF(AG101=AG116,IF(AL101=AL116,0,IF(AL101&lt;AL116,1,0)),IF(AG101&lt;AG116,1,0)),IF(AB101&lt;AB116,1,0)),0)</f>
        <v>#VALUE!</v>
      </c>
      <c r="AU101" s="1" t="e">
        <f>IF(AND(AQ101=AQ97,M101&gt;M97),1,0)+IF(AND(AQ101=AQ98,M101&gt;M98),1,0)+IF(AND(AQ101=AQ99,M101&gt;M99),1,0)+IF(AND(AQ101=AQ100,M101&gt;M100),1,0)+IF(AND(AQ101=AQ101,M101&gt;M101),1,0)+IF(AND(AQ101=AQ102,M101&gt;M102),1,0)+IF(AND(AQ101=AQ103,M101&gt;M103),1,0)+IF(AND(AQ101=AQ104,M101&gt;M104),1,0)+IF(AND(AQ101=AQ105,M101&gt;M105),1,0)+IF(AND(AQ101=AQ106,M101&gt;M106),1,0)+IF(AND(AQ101=AQ107,M101&gt;M107),1,0)+IF(AND(AQ101=AQ108,M101&gt;M108),1,0)+IF(AND(AQ101=AQ109,M101&gt;M109),1,0)+IF(AND(AQ101=AQ110,M101&gt;M110),1,0)+IF(AND(AQ101=AQ111,M101&gt;M111),1,0)+IF(AND(AQ101=AQ112,M101&gt;M112),1,0)+IF(AND(AQ101=AQ113,M101&gt;M113),1,0)+IF(AND(AQ101=AQ114,M101&gt;M114),1,0)+IF(AND(AQ101=AQ115,M101&gt;M115),1,0)+IF(AND(AQ101=AQ116,M101&gt;M116),1,0)+AQ101</f>
        <v>#VALUE!</v>
      </c>
      <c r="AV101" s="1" t="e">
        <f>IF(AU97=5,AP97,0)+IF(AU98=5,AP98,0)+IF(AU99=5,AP99,0)+IF(AU100=5,AP100,0)+IF(AU101=5,AP101,0)+IF(AU102=5,AP102,0)+IF(AU103=5,AP103,0)+IF(AU104=5,AP104,0)+IF(AU105=5,AP105,0)+IF(AU106=5,AP106,0)+IF(AU107=5,AP107,0)+IF(AU108=5,AP108,0)+IF(AU109=5,AP109,0)+IF(AU110=5,AP110,0)+IF(AU111=5,AP111,0)+IF(AU112=5,AP112,0)+IF(AU113=5,AP113,0)+IF(AU114=5,AP114,0)+IF(AU115=5,AP115,0)+IF(AU116=5,AP116,0)</f>
        <v>#VALUE!</v>
      </c>
      <c r="AW101" s="1" t="e">
        <f>IF(AU97=5,AQ97,0)+IF(AU98=5,AQ98,0)+IF(AU99=5,AQ99,0)+IF(AU100=5,AQ100,0)+IF(AU101=5,AQ101,0)+IF(AU102=5,AQ102,0)+IF(AU103=5,AQ103,0)+IF(AU104=5,AQ104,0)+IF(AU105=5,AQ105,0)+IF(AU106=5,AQ106,0)+IF(AU107=5,AQ107,0)+IF(AU108=5,AQ108,0)+IF(AU109=5,AQ109,0)+IF(AU110=5,AQ110,0)+IF(AU111=5,AQ111,0)+IF(AU112=5,AQ112,0)+IF(AU113=5,AQ113,0)+IF(AU114=5,AQ114,0)+IF(AU115=5,AQ115,0)+IF(AU116=5,AQ116,0)</f>
        <v>#VALUE!</v>
      </c>
      <c r="AX101" s="1">
        <f>[2]DB!BL101</f>
        <v>0</v>
      </c>
      <c r="AY101" s="1">
        <f>IF(OR(O101=1,Q101=1,(T101+X101)/D1&gt;0.5),1,0)</f>
        <v>0</v>
      </c>
      <c r="AZ101" s="100" t="e">
        <f>IF(AU97=5,L97,IF(AU98=5,L98,IF(AU99=5,L99,IF(AU100=5,L100,IF(AU101=5,L101,IF(AU102=5,L102,IF(AU103=5,L103,BA101)))))))</f>
        <v>#VALUE!</v>
      </c>
      <c r="BA101" s="98" t="e">
        <f>IF(AU104=5,L104,IF(AU105=5,L105,IF(AU106=5,L106,IF(AU107=5,L107,IF(AU108=5,L108,IF(AU109=5,L109,IF(AU110=5,L110,BB101)))))))</f>
        <v>#VALUE!</v>
      </c>
      <c r="BB101" s="98" t="e">
        <f>IF(AU111=5,L111,IF(AU112=5,L112,IF(AU113=5,L113,IF(AU114=5,L114,IF(AU115=5,L115,IF(AU116=5,L116,""))))))</f>
        <v>#VALUE!</v>
      </c>
      <c r="BC101" s="98" t="e">
        <f>IF(AU97=5,M97,0)+IF(AU98=5,M98,0)+IF(AU99=5,M99,0)+IF(AU100=5,M100,0)+IF(AU101=5,M101,0)+IF(AU102=5,M102,0)+IF(AU103=5,M103,0)+IF(AU104=5,M104,0)+IF(AU105=5,M105,0)+IF(AU106=5,M106,0)+IF(AU107=5,M107,0)+IF(AU108=5,M108,0)+IF(AU109=5,M109,0)+IF(AU110=5,M110,0)+IF(AU111=5,M111,0)+IF(AU112=5,M112,0)+IF(AU113=5,M113,0)+IF(AU114=5,M114,0)+IF(AU115=5,M115,0)+IF(AU116=5,M116,0)</f>
        <v>#VALUE!</v>
      </c>
      <c r="BD101" s="98" t="e">
        <f>IF(AU97=5,O97,0)+IF(AU98=5,O98,0)+IF(AU99=5,O99,0)+IF(AU100=5,O100,0)+IF(AU101=5,O101,0)+IF(AU102=5,O102,0)+IF(AU103=5,O103,0)+IF(AU104=5,O104,0)+IF(AU105=5,O105,0)+IF(AU106=5,O106,0)+IF(AU107=5,O107,0)+IF(AU108=5,O108,0)+IF(AU109=5,O109,0)+IF(AU110=5,O110,0)+IF(AU111=5,O111,0)+IF(AU112=5,O112,0)+IF(AU113=5,O113,0)+IF(AU114=5,O114,0)+IF(AU115=5,O115,0)+IF(AU116=5,O116,0)</f>
        <v>#VALUE!</v>
      </c>
      <c r="BE101" s="98" t="e">
        <f>IF(AU97=5,Q97,0)+IF(AU98=5,Q98,0)+IF(AU99=5,Q99,0)+IF(AU100=5,Q100,0)+IF(AU101=5,Q101,0)+IF(AU102=5,Q102,0)+IF(AU103=5,Q103,0)+IF(AU104=5,Q104,0)+IF(AU105=5,Q105,0)+IF(AU106=5,Q106,0)+IF(AU107=5,Q107,0)+IF(AU108=5,Q108,0)+IF(AU109=5,Q109,0)+IF(AU110=5,Q110,0)+IF(AU111=5,Q111,0)+IF(AU112=5,Q112,0)+IF(AU113=5,Q113,0)+IF(AU114=5,Q114,0)+IF(AU115=5,Q115,0)+IF(AU116=5,Q116,0)</f>
        <v>#VALUE!</v>
      </c>
      <c r="BF101" s="98" t="e">
        <f>IF(AU97=5,T97,0)+IF(AU98=5,T98,0)+IF(AU99=5,T99,0)+IF(AU100=5,T100,0)+IF(AU101=5,T101,0)+IF(AU102=5,T102,0)+IF(AU103=5,T103,0)+IF(AU104=5,T104,0)+IF(AU105=5,T105,0)+IF(AU106=5,T106,0)+IF(AU107=5,T107,0)+IF(AU108=5,T108,0)+IF(AU109=5,T109,0)+IF(AU110=5,T110,0)+IF(AU111=5,T111,0)+IF(AU112=5,T112,0)+IF(AU113=5,T113,0)+IF(AU114=5,T114,0)+IF(AU115=5,T115,0)+IF(AU116=5,T116,0)</f>
        <v>#VALUE!</v>
      </c>
      <c r="BG101" s="98" t="e">
        <f>IF(AU97=5,X97,0)+IF(AU98=5,X98,0)+IF(AU99=5,X99,0)+IF(AU100=5,X100,0)+IF(AU101=5,X101,0)+IF(AU102=5,X102,0)+IF(AU103=5,X103,0)+IF(AU104=5,X104,0)+IF(AU105=5,X105,0)+IF(AU106=5,X106,0)+IF(AU107=5,X107,0)+IF(AU108=5,X108,0)+IF(AU109=5,X109,0)+IF(AU110=5,X110,0)+IF(AU111=5,X111,0)+IF(AU112=5,X112,0)+IF(AU113=5,X113,0)+IF(AU114=5,X114,0)+IF(AU115=5,X115,0)+IF(AU116=5,X116,0)</f>
        <v>#VALUE!</v>
      </c>
      <c r="BH101" s="98" t="e">
        <f>IF(AU97=5,AB97,0)+IF(AU98=5,AB98,0)+IF(AU99=5,AB99,0)+IF(AU100=5,AB100,0)+IF(AU101=5,AB101,0)+IF(AU102=5,AB102,0)+IF(AU103=5,AB103,0)+IF(AU104=5,AB104,0)+IF(AU105=5,AB105,0)+IF(AU106=5,AB106,0)+IF(AU107=5,AB107,0)+IF(AU108=5,AB108,0)+IF(AU109=5,AB109,0)+IF(AU110=5,AB110,0)+IF(AU111=5,AB111,0)+IF(AU112=5,AB112,0)+IF(AU113=5,AB113,0)+IF(AU114=5,AB114,0)+IF(AU115=5,AB115,0)+IF(AU116=5,AB116,0)</f>
        <v>#VALUE!</v>
      </c>
      <c r="BI101" s="98" t="e">
        <f>IF(AU97=5,AG97,0)+IF(AU98=5,AG98,0)+IF(AU99=5,AG99,0)+IF(AU100=5,AG100,0)+IF(AU101=5,AG101,0)+IF(AU102=5,AG102,0)+IF(AU103=5,AG103,0)+IF(AU104=5,AG104,0)+IF(AU105=5,AG105,0)+IF(AU106=5,AG106,0)+IF(AU107=5,AG107,0)+IF(AU108=5,AG108,0)+IF(AU109=5,AG109,0)+IF(AU110=5,AG110,0)+IF(AU111=5,AG111,0)+IF(AU112=5,AG112,0)+IF(AU113=5,AG113,0)+IF(AU114=5,AG114,0)+IF(AU115=5,AG115,0)+IF(AU116=5,AG116,0)</f>
        <v>#VALUE!</v>
      </c>
      <c r="BJ101" s="98" t="e">
        <f>IF(AU97=5,AL97,0)+IF(AU98=5,AL98,0)+IF(AU99=5,AL99,0)+IF(AU100=5,AL100,0)+IF(AU101=5,AL101,0)+IF(AU102=5,AL102,0)+IF(AU103=5,AL103,0)+IF(AU104=5,AL104,0)+IF(AU105=5,AL105,0)+IF(AU106=5,AL106,0)+IF(AU107=5,AL107,0)+IF(AU108=5,AL108,0)+IF(AU109=5,AL109,0)+IF(AU110=5,AL110,0)+IF(AU111=5,AL111,0)+IF(AU112=5,AL112,0)+IF(AU113=5,AL113,0)+IF(AU114=5,AL114,0)+IF(AU115=5,AL115,0)+IF(AU116=5,AL116,0)</f>
        <v>#VALUE!</v>
      </c>
      <c r="BK101" s="1" t="e">
        <f>IF(AU97=5,AO97,0)+IF(AU98=5,AO98,0)+IF(AU99=5,AO99,0)+IF(AU100=5,AO100,0)+IF(AU101=5,AO101,0)+IF(AU102=5,AO102,0)+IF(AU103=5,AO103,0)+IF(AU104=5,AO104,0)+IF(AU105=5,AO105,0)+IF(AU106=5,AO106,0)+IF(AU107=5,AO107,0)+IF(AU108=5,AO108,0)+IF(AU109=5,AO109,0)+IF(AU110=5,AO110,0)+IF(AU111=5,AO111,0)+IF(AU112=5,AO112,0)+IF(AU113=5,AO113,0)+IF(AU114=5,AO114,0)+IF(AU115=5,AO115,0)+IF(AU116=5,AO116,0)</f>
        <v>#VALUE!</v>
      </c>
      <c r="BL101" s="99" t="e">
        <f>IF(AU97=5,AY97,0)+IF(AU98=5,AY98,0)+IF(AU99=5,AY99,0)+IF(AU100=5,AY100,0)+IF(AU101=5,AY101,0)+IF(AU102=5,AY102,0)+IF(AU103=5,AY103,0)+IF(AU104=5,AY104,0)+IF(AU105=5,AY105,0)+IF(AU106=5,AY106,0)+IF(AU107=5,AY107,0)+IF(AU108=5,AY108,0)+IF(AU109=5,AY109,0)+IF(AU110=5,AY110,0)+IF(AU111=5,AY111,0)+IF(AU112=5,AY112,0)+IF(AU113=5,AY113,0)+IF(AU114=5,AY114,0)+IF(AU115=5,AY115,0)+IF(AU116=5,AY116,0)</f>
        <v>#VALUE!</v>
      </c>
      <c r="BM101" s="1" t="e">
        <f>IF(AND(AW101=BM96,BL101=0),AZ101,0)</f>
        <v>#VALUE!</v>
      </c>
      <c r="BN101" s="1">
        <f>COUNTIF(BM97:BM101,"&lt;&gt;0")</f>
        <v>5</v>
      </c>
      <c r="BO101" s="1" t="e">
        <f>IF(BN97=5,BM97,IF(BN98=5,BM98,IF(BN99=5,BM99,IF(BN100=5,BM100,IF(BN101=5,BM101,IF(BN102=5,BM102,IF(BN103=5,BM103,IF(BN104=5,BM104,BP101))))))))</f>
        <v>#VALUE!</v>
      </c>
      <c r="BP101" s="1" t="str">
        <f>IF(BN105=5,BM105,IF(BN106=5,BM106,IF(BN107=5,BM107,IF(BN108=5,BM108,IF(BN109=5,BM109,IF(BN110=5,BM110,IF(BN111=5,BM111,IF(BN112=5,BM112,BQ101))))))))</f>
        <v/>
      </c>
      <c r="BQ101" s="1" t="str">
        <f>IF(BN113=5,BM113,IF(BN114=5,BM114,IF(BN115=5,BM115,IF(BN116=5,BM116,""))))</f>
        <v/>
      </c>
      <c r="BR101" s="100" t="str">
        <f>[2]DB!CD101</f>
        <v/>
      </c>
      <c r="BS101" s="98" t="str">
        <f>[2]DB!CE101</f>
        <v/>
      </c>
      <c r="BT101" s="98" t="str">
        <f>[2]DB!CF101</f>
        <v/>
      </c>
      <c r="BU101" s="98" t="str">
        <f>[2]DB!CG101</f>
        <v/>
      </c>
      <c r="BV101" s="98" t="str">
        <f>[2]DB!CH101</f>
        <v/>
      </c>
      <c r="BW101" s="98" t="str">
        <f>[2]DB!CI101</f>
        <v/>
      </c>
      <c r="BX101" s="98" t="str">
        <f>[2]DB!CJ101</f>
        <v/>
      </c>
      <c r="BY101" s="98" t="str">
        <f>[2]DB!CK101</f>
        <v/>
      </c>
      <c r="BZ101" s="98" t="str">
        <f>[2]DB!CL101</f>
        <v/>
      </c>
      <c r="CA101" s="98" t="str">
        <f>[2]DB!CM101</f>
        <v/>
      </c>
      <c r="CB101" s="98" t="str">
        <f>[2]DB!CN101</f>
        <v/>
      </c>
      <c r="CC101" s="99" t="str">
        <f>[2]DB!CO101</f>
        <v/>
      </c>
      <c r="CD101" s="100" t="str">
        <f>IF(AND(CD96=B3,B3&lt;&gt;B4),BO101,BR101)</f>
        <v/>
      </c>
      <c r="CE101" s="98" t="str">
        <f>IF(AND(CE96=B3,B3&lt;&gt;B4),BO101,BS101)</f>
        <v/>
      </c>
      <c r="CF101" s="98" t="str">
        <f>IF(AND(CF96=B3,B3&lt;&gt;B4),BO101,BT101)</f>
        <v/>
      </c>
      <c r="CG101" s="98" t="str">
        <f>IF(AND(CG96=B3,B3&lt;&gt;B4),BO101,BU101)</f>
        <v/>
      </c>
      <c r="CH101" s="98" t="str">
        <f>IF(AND(CH96=B3,B3&lt;&gt;B4),BO101,BV101)</f>
        <v/>
      </c>
      <c r="CI101" s="98" t="str">
        <f>IF(AND(CI96=B3,B3&lt;&gt;B4),BO101,BW101)</f>
        <v/>
      </c>
      <c r="CJ101" s="98" t="str">
        <f>IF(AND(CJ96=B3,B3&lt;&gt;B4),BO101,BX101)</f>
        <v/>
      </c>
      <c r="CK101" s="98" t="str">
        <f>IF(AND(CK96=B3,B3&lt;&gt;B4),BO101,BY101)</f>
        <v/>
      </c>
      <c r="CL101" s="98" t="str">
        <f>IF(AND(CL96=B3,B3&lt;&gt;B4),BO101,BZ101)</f>
        <v/>
      </c>
      <c r="CM101" s="98" t="str">
        <f>IF(AND(CM96=B3,B3&lt;&gt;B4),BO101,CA101)</f>
        <v/>
      </c>
      <c r="CN101" s="98" t="str">
        <f>IF(AND(CN96=B3,B3&lt;&gt;B4),BO101,CB101)</f>
        <v/>
      </c>
      <c r="CO101" s="99" t="str">
        <f>IF(AND(CO96=B3,B3&lt;&gt;B4),BO101,CC101)</f>
        <v/>
      </c>
      <c r="CP101" s="1" t="str">
        <f>'[2]MT + ÅT'!L37</f>
        <v/>
      </c>
    </row>
    <row r="102" spans="12:94">
      <c r="L102" s="100" t="str">
        <f>[2]DB!AZ102</f>
        <v>Culopip</v>
      </c>
      <c r="M102" s="1">
        <f>IF(L102=A31,B31,0)+IF(L102=A32,B32,0)+IF(L102=A33,B33,0)+IF(L102=A34,B34,0)+IF(L102=A35,B35,0)+IF(L102=A36,B36,0)+IF(L102=A37,B37,0)+IF(L102=A38,B38,0)+IF(L102=A39,B39,0)+IF(L102=A40,B40,0)+IF(L102=A41,B41,0)+IF(L102=A42,B42,0)+IF(L102=A43,B43,0)+IF(L102=A44,B44,0)+IF(L102=A45,B45,0)+IF(L102=A46,B46,0)+IF(L102=A47,B47,0)+IF(L102=A48,B48,0)+IF(L102=A49,B49,0)+IF(L102=A50,B50,0)</f>
        <v>10</v>
      </c>
      <c r="N102" s="1">
        <f>[2]DB!BD102</f>
        <v>0</v>
      </c>
      <c r="O102" s="1">
        <f>IF(L102=A31,D31,0)+IF(L102=A32,D32,0)+IF(L102=A33,D33,0)+IF(L102=A34,D34,0)+IF(L102=A35,D35,0)+IF(L102=A36,D36,0)+IF(L102=A37,D37,0)+IF(L102=A38,D38,0)+IF(L102=A39,D39,0)+IF(L102=A40,D40,0)+IF(L102=A41,D41,0)+IF(L102=A42,D42,0)+IF(L102=A43,D43,0)+IF(L102=A44,D44,0)+IF(L102=A45,D45,0)+IF(L102=A46,D46,0)+IF(L102=A47,D47,0)+IF(L102=A48,D48,0)+IF(L102=A49,D49,0)+IF(L102=A50,D50,0)</f>
        <v>0</v>
      </c>
      <c r="P102" s="1">
        <f>[2]DB!BE102</f>
        <v>0</v>
      </c>
      <c r="Q102" s="1">
        <f>IF(L102=A31,F31,0)+IF(L102=A32,F32,0)+IF(L102=A33,F33,0)+IF(L102=A34,F34,0)+IF(L102=A35,F35,0)+IF(L102=A36,F36,0)+IF(L102=A37,F37,0)+IF(L102=A38,F38,0)+IF(L102=A39,F39,0)+IF(L102=A40,F40,0)+IF(L102=A41,F41,0)+IF(L102=A42,F42,0)+IF(L102=A43,F43,0)+IF(L102=A44,F44,0)+IF(L102=A45,F45,0)+IF(L102=A46,F46,0)+IF(L102=A47,F47,0)+IF(L102=A48,F48,0)+IF(L102=A49,F49,0)+IF(L102=A50,F50,0)</f>
        <v>0</v>
      </c>
      <c r="R102" s="1">
        <f>[2]DB!BF102</f>
        <v>0</v>
      </c>
      <c r="S102" s="1">
        <f>IF(L102=A31,H31,0)+IF(L102=A32,H32,0)+IF(L102=A33,H33,0)+IF(L102=A34,H34,0)+IF(L102=A35,H35,0)+IF(L102=A36,H36,0)+IF(L102=A37,H37,0)+IF(L102=A38,H38,0)+IF(L102=A39,H39,0)+IF(L102=A40,H40,0)+IF(L102=A41,H41,0)+IF(L102=A42,H42,0)+IF(L102=A43,H43,0)+IF(L102=A44,H44,0)+IF(L102=A45,H45,0)+IF(L102=A46,H46,0)+IF(L102=A47,H47,0)+IF(L102=A48,H48,0)+IF(L102=A49,H49,0)+IF(L102=A50,H50,0)</f>
        <v>0</v>
      </c>
      <c r="T102" s="1">
        <f>IF(B2&lt;&gt;B3,S102,S102+R102)</f>
        <v>0</v>
      </c>
      <c r="U102" s="1">
        <f>[2]DB!BG102</f>
        <v>0</v>
      </c>
      <c r="V102" s="1">
        <f>IF(L102=A31,K31,0)+IF(L102=A32,K32,0)+IF(L102=A33,K33,0)+IF(L102=A34,K34,0)+IF(L102=A35,K35,0)+IF(L102=A36,K36,0)+IF(L102=A37,K37,0)+IF(L102=A38,K38,0)+IF(L102=A39,K39,0)+IF(L102=A40,K40,0)+IF(L102=A41,K41,0)+IF(L102=A42,K42,0)+IF(L102=A43,K43,0)+IF(L102=A44,K44,0)+IF(L102=A45,K45,0)+IF(L102=A46,K46,0)+IF(L102=A47,K47,0)+IF(L102=A48,K48,0)+IF(L102=A49,K49,0)+IF(L102=A50,K50,0)+W102</f>
        <v>0</v>
      </c>
      <c r="W102" s="1">
        <v>0</v>
      </c>
      <c r="X102" s="1">
        <f>IF(B2&lt;&gt;B3,V102,V102+U102)</f>
        <v>0</v>
      </c>
      <c r="Y102" s="1">
        <f>[2]DB!BH102</f>
        <v>22</v>
      </c>
      <c r="Z102" s="1">
        <f>RANK(Y102,Y97:Y116,0)</f>
        <v>8</v>
      </c>
      <c r="AA102" s="1" t="e">
        <f>IF(L102='2. Division'!F6,'2. Division'!F23,0)+IF(L102='2. Division'!H6,'2. Division'!H23,0)+IF(L102='2. Division'!J6,'2. Division'!J23,0)+IF(L102='2. Division'!L6,'2. Division'!L23,0)+IF(L102='2. Division'!N6,'2. Division'!N23,0)+IF(L102='2. Division'!P6,'2. Division'!P23,0)+IF(L102='2. Division'!R6,'2. Division'!R23,0)+IF(L102='2. Division'!T6,'2. Division'!T23,0)+IF(L102='2. Division'!V6,'2. Division'!V23,0)+IF(L102='2. Division'!X6,'2. Division'!X23,0)+IF(L102='2. Division'!Z6,'2. Division'!Z23,0)+IF(L102='2. Division'!AB6,'2. Division'!AB23,0)+IF(L102='2. Division'!AD6,'2. Division'!AD23,0)+IF(L102='2. Division'!AF6,'2. Division'!AF23,0)+IF(L102='2. Division'!AH6,'2. Division'!AH23,0)+IF(L102='2. Division'!AJ6,'2. Division'!AJ23,0)+IF(L102='2. Division'!AL6,'2. Division'!AL23,0)+IF(L102='2. Division'!AN6,'2. Division'!AN23,0)+IF(L102='2. Division'!AP6,'2. Division'!AP23,0)+IF(L102='2. Division'!AR6,'2. Division'!AR23,0)</f>
        <v>#VALUE!</v>
      </c>
      <c r="AB102" s="1" t="e">
        <f>IF(OR(O102=1,Q102=1),0,IF(B2&lt;&gt;B3,AA102,Y102+AA102))</f>
        <v>#VALUE!</v>
      </c>
      <c r="AC102" s="1" t="e">
        <f>RANK(AB102,AB97:AB116,0)</f>
        <v>#VALUE!</v>
      </c>
      <c r="AD102" s="1">
        <f>[2]DB!BI102</f>
        <v>8</v>
      </c>
      <c r="AE102" s="1">
        <f>RANK(AD102,AD97:AD116,0)</f>
        <v>9</v>
      </c>
      <c r="AF102" s="1" t="e">
        <f>IF(L102='2. Division'!F6,'2. Division'!F29,0)+IF(L102='2. Division'!H6,'2. Division'!H29,0)+IF(L102='2. Division'!J6,'2. Division'!J29,0)+IF(L102='2. Division'!L6,'2. Division'!L29,0)+IF(L102='2. Division'!N6,'2. Division'!N29,0)+IF(L102='2. Division'!P6,'2. Division'!P29,0)+IF(L102='2. Division'!R6,'2. Division'!R29,0)+IF(L102='2. Division'!T6,'2. Division'!T29,0)+IF(L102='2. Division'!V6,'2. Division'!V29,0)+IF(L102='2. Division'!X6,'2. Division'!X29,0)+IF(L102='2. Division'!Z6,'2. Division'!Z29,0)+IF(L102='2. Division'!AB6,'2. Division'!AB29,0)+IF(L102='2. Division'!AD6,'2. Division'!AD29,0)+IF(L102='2. Division'!AF6,'2. Division'!AF29,0)+IF(L102='2. Division'!AH6,'2. Division'!AH29,0)+IF(L102='2. Division'!AJ6,'2. Division'!AJ29,0)+IF(L102='2. Division'!AL6,'2. Division'!AL29,0)+IF(L102='2. Division'!AN6,'2. Division'!AN29,0)+IF(L102='2. Division'!AP6,'2. Division'!AP29,0)+IF(L102='2. Division'!AR6,'2. Division'!AR29,0)</f>
        <v>#VALUE!</v>
      </c>
      <c r="AG102" s="1" t="e">
        <f>IF(OR(O102=1,Q102=1),0,IF(B2&lt;&gt;B3,AF102,AD102+AF102))</f>
        <v>#VALUE!</v>
      </c>
      <c r="AH102" s="1" t="e">
        <f>RANK(AG102,AG97:AG116,0)</f>
        <v>#VALUE!</v>
      </c>
      <c r="AI102" s="1">
        <f>[2]DB!BJ102</f>
        <v>30</v>
      </c>
      <c r="AJ102" s="1">
        <f>RANK(AI102,AI97:AI116,0)</f>
        <v>1</v>
      </c>
      <c r="AK102" s="1" t="e">
        <f>IF(L102='2. Division'!F6,'2. Division'!F35,0)+IF(L102='2. Division'!H6,'2. Division'!H35,0)+IF(L102='2. Division'!J6,'2. Division'!J35,0)+IF(L102='2. Division'!L6,'2. Division'!L35,0)+IF(L102='2. Division'!N6,'2. Division'!N35,0)+IF(L102='2. Division'!P6,'2. Division'!P35,0)+IF(L102='2. Division'!R6,'2. Division'!R35,0)+IF(L102='2. Division'!T6,'2. Division'!T35,0)+IF(L102='2. Division'!V6,'2. Division'!V35,0)+IF(L102='2. Division'!X6,'2. Division'!X35,0)+IF(L102='2. Division'!Z6,'2. Division'!Z35,0)+IF(L102='2. Division'!AB6,'2. Division'!AB35,0)+IF(L102='2. Division'!AD6,'2. Division'!AD35,0)+IF(L102='2. Division'!AF6,'2. Division'!AF35,0)+IF(L102='2. Division'!AH6,'2. Division'!AH35,0)+IF(L102='2. Division'!AJ6,'2. Division'!AJ35,0)+IF(L102='2. Division'!AL6,'2. Division'!AL35,0)+IF(L102='2. Division'!AN6,'2. Division'!AN35,0)+IF(L102='2. Division'!AP6,'2. Division'!AP35,0)+IF(L102='2. Division'!AR6,'2. Division'!AR35,0)</f>
        <v>#VALUE!</v>
      </c>
      <c r="AL102" s="1" t="e">
        <f>IF(OR(O102=1,Q102=1),0,IF(B2&lt;&gt;B3,AK102,AI102+AK102))</f>
        <v>#VALUE!</v>
      </c>
      <c r="AM102" s="1" t="e">
        <f>RANK(AL102,AL97:AL116,0)</f>
        <v>#VALUE!</v>
      </c>
      <c r="AN102" s="1">
        <f t="shared" si="39"/>
        <v>18</v>
      </c>
      <c r="AO102" s="1" t="e">
        <f t="shared" si="40"/>
        <v>#VALUE!</v>
      </c>
      <c r="AP102" s="1">
        <f>[2]DB!AW102</f>
        <v>6</v>
      </c>
      <c r="AQ102" s="1" t="e">
        <f>RANK(AO102,AO97:AO116,1)+AR102</f>
        <v>#VALUE!</v>
      </c>
      <c r="AR102" s="1" t="e">
        <f>IF(AO102=AO97,IF(AB102=AB97,IF(AG102=AG97,IF(AL102=AL97,0,IF(AL102&lt;AL97,1,0)),IF(AG102&lt;AG97,1,0)),IF(AB102&lt;AB97,1,0)),0)+IF(AO102=AO98,IF(AB102=AB98,IF(AG102=AG98,IF(AL102=AL98,0,IF(AL102&lt;AL98,1,0)),IF(AG102&lt;AG98,1,0)),IF(AB102&lt;AB98,1,0)),0)+IF(AO102=AO99,IF(AB102=AB99,IF(AG102=AG99,IF(AL102=AL99,0,IF(AL102&lt;AL99,1,0)),IF(AG102&lt;AG99,1,0)),IF(AB102&lt;AB99,1,0)),0)+IF(AO102=AO100,IF(AB102=AB100,IF(AG102=AG100,IF(AL102=AL100,0,IF(AL102&lt;AL100,1,0)),IF(AG102&lt;AG100,1,0)),IF(AB102&lt;AB100,1,0)),0)+IF(AO102=AO101,IF(AB102=AB101,IF(AG102=AG101,IF(AL102=AL101,0,IF(AL102&lt;AL101,1,0)),IF(AG102&lt;AG101,1,0)),IF(AB102&lt;AB101,1,0)),0)+IF(AO102=AO102,IF(AB102=AB102,IF(AG102=AG102,IF(AL102=AL102,0,IF(AL102&lt;AL102,1,0)),IF(AG102&lt;AG102,1,0)),IF(AB102&lt;AB102,1,0)),0)+IF(AO102=AO103,IF(AB102=AB103,IF(AG102=AG103,IF(AL102=AL103,0,IF(AL102&lt;AL103,1,0)),IF(AG102&lt;AG103,1,0)),IF(AB102&lt;AB103,1,0)),0)+AS102+AT102</f>
        <v>#VALUE!</v>
      </c>
      <c r="AS102" s="1" t="e">
        <f>IF(AO102=AO104,IF(AB102=AB104,IF(AG102=AG104,IF(AL102=AL104,0,IF(AL102&lt;AL104,1,0)),IF(AG102&lt;AG104,1,0)),IF(AB102&lt;AB104,1,0)),0)+IF(AO102=AO105,IF(AB102=AB105,IF(AG102=AG105,IF(AL102=AL105,0,IF(AL102&lt;AL105,1,0)),IF(AG102&lt;AG105,1,0)),IF(AB102&lt;AB105,1,0)),0)+IF(AO102=AO106,IF(AB102=AB106,IF(AG102=AG106,IF(AL102=AL106,0,IF(AL102&lt;AL106,1,0)),IF(AG102&lt;AG106,1,0)),IF(AB102&lt;AB106,1,0)),0)+IF(AO102=AO107,IF(AB102=AB107,IF(AG102=AG107,IF(AL102=AL107,0,IF(AL102&lt;AL107,1,0)),IF(AG102&lt;AG107,1,0)),IF(AB102&lt;AB107,1,0)),0)+IF(AO102=AO108,IF(AB102=AB108,IF(AG102=AG108,IF(AL102=AL108,0,IF(AL102&lt;AL108,1,0)),IF(AG102&lt;AG108,1,0)),IF(AB102&lt;AB108,1,0)),0)+IF(AO102=AO109,IF(AB102=AB109,IF(AG102=AG109,IF(AL102=AL109,0,IF(AL102&lt;AL109,1,0)),IF(AG102&lt;AG109,1,0)),IF(AB102&lt;AB109,1,0)),0)+IF(AO102=AO110,IF(AB102=AB110,IF(AG102=AG110,IF(AL102=AL110,0,IF(AL102&lt;AL110,1,0)),IF(AG102&lt;AG110,1,0)),IF(AB102&lt;AB110,1,0)),0)</f>
        <v>#VALUE!</v>
      </c>
      <c r="AT102" s="1" t="e">
        <f>IF(AO102=AO111,IF(AB102=AB111,IF(AG102=AG111,IF(AL102=AL111,0,IF(AL102&lt;AL111,1,0)),IF(AG102&lt;AG111,1,0)),IF(AB102&lt;AB111,1,0)),0)+IF(AO102=AO112,IF(AB102=AB112,IF(AG102=AG112,IF(AL102=AL112,0,IF(AL102&lt;AL112,1,0)),IF(AG102&lt;AG112,1,0)),IF(AB102&lt;AB112,1,0)),0)+IF(AO102=AO113,IF(AB102=AB113,IF(AG102=AG113,IF(AL102=AL113,0,IF(AL102&lt;AL113,1,0)),IF(AG102&lt;AG113,1,0)),IF(AB102&lt;AB113,1,0)),0)+IF(AO102=AO114,IF(AB102=AB114,IF(AG102=AG114,IF(AL102=AL114,0,IF(AL102&lt;AL114,1,0)),IF(AG102&lt;AG114,1,0)),IF(AB102&lt;AB114,1,0)),0)+IF(AO102=AO115,IF(AB102=AB115,IF(AG102=AG115,IF(AL102=AL115,0,IF(AL102&lt;AL115,1,0)),IF(AG102&lt;AG115,1,0)),IF(AB102&lt;AB115,1,0)),0)+IF(AO102=AO116,IF(AB102=AB116,IF(AG102=AG116,IF(AL102=AL116,0,IF(AL102&lt;AL116,1,0)),IF(AG102&lt;AG116,1,0)),IF(AB102&lt;AB116,1,0)),0)</f>
        <v>#VALUE!</v>
      </c>
      <c r="AU102" s="1" t="e">
        <f>IF(AND(AQ102=AQ97,M102&gt;M97),1,0)+IF(AND(AQ102=AQ98,M102&gt;M98),1,0)+IF(AND(AQ102=AQ99,M102&gt;M99),1,0)+IF(AND(AQ102=AQ100,M102&gt;M100),1,0)+IF(AND(AQ102=AQ101,M102&gt;M101),1,0)+IF(AND(AQ102=AQ102,M102&gt;M102),1,0)+IF(AND(AQ102=AQ103,M102&gt;M103),1,0)+IF(AND(AQ102=AQ104,M102&gt;M104),1,0)+IF(AND(AQ102=AQ105,M102&gt;M105),1,0)+IF(AND(AQ102=AQ106,M102&gt;M106),1,0)+IF(AND(AQ102=AQ107,M102&gt;M107),1,0)+IF(AND(AQ102=AQ108,M102&gt;M108),1,0)+IF(AND(AQ102=AQ109,M102&gt;M109),1,0)+IF(AND(AQ102=AQ110,M102&gt;M110),1,0)+IF(AND(AQ102=AQ111,M102&gt;M111),1,0)+IF(AND(AQ102=AQ112,M102&gt;M112),1,0)+IF(AND(AQ102=AQ113,M102&gt;M113),1,0)+IF(AND(AQ102=AQ114,M102&gt;M114),1,0)+IF(AND(AQ102=AQ115,M102&gt;M115),1,0)+IF(AND(AQ102=AQ116,M102&gt;M116),1,0)+AQ102</f>
        <v>#VALUE!</v>
      </c>
      <c r="AV102" s="1" t="e">
        <f>IF(AU97=6,AP97,0)+IF(AU98=6,AP98,0)+IF(AU99=6,AP99,0)+IF(AU100=6,AP100,0)+IF(AU101=6,AP101,0)+IF(AU102=6,AP102,0)+IF(AU103=6,AP103,0)+IF(AU104=6,AP104,0)+IF(AU105=6,AP105,0)+IF(AU106=6,AP106,0)+IF(AU107=6,AP107,0)+IF(AU108=6,AP108,0)+IF(AU109=6,AP109,0)+IF(AU110=6,AP110,0)+IF(AU111=6,AP111,0)+IF(AU112=6,AP112,0)+IF(AU113=6,AP113,0)+IF(AU114=6,AP114,0)+IF(AU115=6,AP115,0)+IF(AU116=6,AP116,0)</f>
        <v>#VALUE!</v>
      </c>
      <c r="AW102" s="1" t="e">
        <f>IF(AU97=6,AQ97,0)+IF(AU98=6,AQ98,0)+IF(AU99=6,AQ99,0)+IF(AU100=6,AQ100,0)+IF(AU101=6,AQ101,0)+IF(AU102=6,AQ102,0)+IF(AU103=6,AQ103,0)+IF(AU104=6,AQ104,0)+IF(AU105=6,AQ105,0)+IF(AU106=6,AQ106,0)+IF(AU107=6,AQ107,0)+IF(AU108=6,AQ108,0)+IF(AU109=6,AQ109,0)+IF(AU110=6,AQ110,0)+IF(AU111=6,AQ111,0)+IF(AU112=6,AQ112,0)+IF(AU113=6,AQ113,0)+IF(AU114=6,AQ114,0)+IF(AU115=6,AQ115,0)+IF(AU116=6,AQ116,0)</f>
        <v>#VALUE!</v>
      </c>
      <c r="AX102" s="1">
        <f>[2]DB!BL102</f>
        <v>0</v>
      </c>
      <c r="AY102" s="1">
        <f>IF(OR(O102=1,Q102=1,(T102+X102)/D1&gt;0.5),1,0)</f>
        <v>0</v>
      </c>
      <c r="AZ102" s="100" t="e">
        <f>IF(AU97=6,L97,IF(AU98=6,L98,IF(AU99=6,L99,IF(AU100=6,L100,IF(AU101=6,L101,IF(AU102=6,L102,IF(AU103=6,L103,BA102)))))))</f>
        <v>#VALUE!</v>
      </c>
      <c r="BA102" s="98" t="e">
        <f>IF(AU104=6,L104,IF(AU105=6,L105,IF(AU106=6,L106,IF(AU107=6,L107,IF(AU108=6,L108,IF(AU109=6,L109,IF(AU110=6,L110,BB102)))))))</f>
        <v>#VALUE!</v>
      </c>
      <c r="BB102" s="98" t="e">
        <f>IF(AU111=6,L111,IF(AU112=6,L112,IF(AU113=6,L113,IF(AU114=6,L114,IF(AU115=6,L115,IF(AU116=6,L116,""))))))</f>
        <v>#VALUE!</v>
      </c>
      <c r="BC102" s="98" t="e">
        <f>IF(AU97=6,M97,0)+IF(AU98=6,M98,0)+IF(AU99=6,M99,0)+IF(AU100=6,M100,0)+IF(AU101=6,M101,0)+IF(AU102=6,M102,0)+IF(AU103=6,M103,0)+IF(AU104=6,M104,0)+IF(AU105=6,M105,0)+IF(AU106=6,M106,0)+IF(AU107=6,M107,0)+IF(AU108=6,M108,0)+IF(AU109=6,M109,0)+IF(AU110=6,M110,0)+IF(AU111=6,M111,0)+IF(AU112=6,M112,0)+IF(AU113=6,M113,0)+IF(AU114=6,M114,0)+IF(AU115=6,M115,0)+IF(AU116=6,M116,0)</f>
        <v>#VALUE!</v>
      </c>
      <c r="BD102" s="98" t="e">
        <f>IF(AU97=6,O97,0)+IF(AU98=6,O98,0)+IF(AU99=6,O99,0)+IF(AU100=6,O100,0)+IF(AU101=6,O101,0)+IF(AU102=6,O102,0)+IF(AU103=6,O103,0)+IF(AU104=6,O104,0)+IF(AU105=6,O105,0)+IF(AU106=6,O106,0)+IF(AU107=6,O107,0)+IF(AU108=6,O108,0)+IF(AU109=6,O109,0)+IF(AU110=6,O110,0)+IF(AU111=6,O111,0)+IF(AU112=6,O112,0)+IF(AU113=6,O113,0)+IF(AU114=6,O114,0)+IF(AU115=6,O115,0)+IF(AU116=6,O116,0)</f>
        <v>#VALUE!</v>
      </c>
      <c r="BE102" s="98" t="e">
        <f>IF(AU97=6,Q97,0)+IF(AU98=6,Q98,0)+IF(AU99=6,Q99,0)+IF(AU100=6,Q100,0)+IF(AU101=6,Q101,0)+IF(AU102=6,Q102,0)+IF(AU103=6,Q103,0)+IF(AU104=6,Q104,0)+IF(AU105=6,Q105,0)+IF(AU106=6,Q106,0)+IF(AU107=6,Q107,0)+IF(AU108=6,Q108,0)+IF(AU109=6,Q109,0)+IF(AU110=6,Q110,0)+IF(AU111=6,Q111,0)+IF(AU112=6,Q112,0)+IF(AU113=6,Q113,0)+IF(AU114=6,Q114,0)+IF(AU115=6,Q115,0)+IF(AU116=6,Q116,0)</f>
        <v>#VALUE!</v>
      </c>
      <c r="BF102" s="98" t="e">
        <f>IF(AU97=6,T97,0)+IF(AU98=6,T98,0)+IF(AU99=6,T99,0)+IF(AU100=6,T100,0)+IF(AU101=6,T101,0)+IF(AU102=6,T102,0)+IF(AU103=6,T103,0)+IF(AU104=6,T104,0)+IF(AU105=6,T105,0)+IF(AU106=6,T106,0)+IF(AU107=6,T107,0)+IF(AU108=6,T108,0)+IF(AU109=6,T109,0)+IF(AU110=6,T110,0)+IF(AU111=6,T111,0)+IF(AU112=6,T112,0)+IF(AU113=6,T113,0)+IF(AU114=6,T114,0)+IF(AU115=6,T115,0)+IF(AU116=6,T116,0)</f>
        <v>#VALUE!</v>
      </c>
      <c r="BG102" s="98" t="e">
        <f>IF(AU97=6,X97,0)+IF(AU98=6,X98,0)+IF(AU99=6,X99,0)+IF(AU100=6,X100,0)+IF(AU101=6,X101,0)+IF(AU102=6,X102,0)+IF(AU103=6,X103,0)+IF(AU104=6,X104,0)+IF(AU105=6,X105,0)+IF(AU106=6,X106,0)+IF(AU107=6,X107,0)+IF(AU108=6,X108,0)+IF(AU109=6,X109,0)+IF(AU110=6,X110,0)+IF(AU111=6,X111,0)+IF(AU112=6,X112,0)+IF(AU113=6,X113,0)+IF(AU114=6,X114,0)+IF(AU115=6,X115,0)+IF(AU116=6,X116,0)</f>
        <v>#VALUE!</v>
      </c>
      <c r="BH102" s="98" t="e">
        <f>IF(AU97=6,AB97,0)+IF(AU98=6,AB98,0)+IF(AU99=6,AB99,0)+IF(AU100=6,AB100,0)+IF(AU101=6,AB101,0)+IF(AU102=6,AB102,0)+IF(AU103=6,AB103,0)+IF(AU104=6,AB104,0)+IF(AU105=6,AB105,0)+IF(AU106=6,AB106,0)+IF(AU107=6,AB107,0)+IF(AU108=6,AB108,0)+IF(AU109=6,AB109,0)+IF(AU110=6,AB110,0)+IF(AU111=6,AB111,0)+IF(AU112=6,AB112,0)+IF(AU113=6,AB113,0)+IF(AU114=6,AB114,0)+IF(AU115=6,AB115,0)+IF(AU116=6,AB116,0)</f>
        <v>#VALUE!</v>
      </c>
      <c r="BI102" s="98" t="e">
        <f>IF(AU97=6,AG97,0)+IF(AU98=6,AG98,0)+IF(AU99=6,AG99,0)+IF(AU100=6,AG100,0)+IF(AU101=6,AG101,0)+IF(AU102=6,AG102,0)+IF(AU103=6,AG103,0)+IF(AU104=6,AG104,0)+IF(AU105=6,AG105,0)+IF(AU106=6,AG106,0)+IF(AU107=6,AG107,0)+IF(AU108=6,AG108,0)+IF(AU109=6,AG109,0)+IF(AU110=6,AG110,0)+IF(AU111=6,AG111,0)+IF(AU112=6,AG112,0)+IF(AU113=6,AG113,0)+IF(AU114=6,AG114,0)+IF(AU115=6,AG115,0)+IF(AU116=6,AG116,0)</f>
        <v>#VALUE!</v>
      </c>
      <c r="BJ102" s="98" t="e">
        <f>IF(AU97=6,AL97,0)+IF(AU98=6,AL98,0)+IF(AU99=6,AL99,0)+IF(AU100=6,AL100,0)+IF(AU101=6,AL101,0)+IF(AU102=6,AL102,0)+IF(AU103=6,AL103,0)+IF(AU104=6,AL104,0)+IF(AU105=6,AL105,0)+IF(AU106=6,AL106,0)+IF(AU107=6,AL107,0)+IF(AU108=6,AL108,0)+IF(AU109=6,AL109,0)+IF(AU110=6,AL110,0)+IF(AU111=6,AL111,0)+IF(AU112=6,AL112,0)+IF(AU113=6,AL113,0)+IF(AU114=6,AL114,0)+IF(AU115=6,AL115,0)+IF(AU116=6,AL116,0)</f>
        <v>#VALUE!</v>
      </c>
      <c r="BK102" s="1" t="e">
        <f>IF(AU97=6,AO97,0)+IF(AU98=6,AO98,0)+IF(AU99=6,AO99,0)+IF(AU100=6,AO100,0)+IF(AU101=6,AO101,0)+IF(AU102=6,AO102,0)+IF(AU103=6,AO103,0)+IF(AU104=6,AO104,0)+IF(AU105=6,AO105,0)+IF(AU106=6,AO106,0)+IF(AU107=6,AO107,0)+IF(AU108=6,AO108,0)+IF(AU109=6,AO109,0)+IF(AU110=6,AO110,0)+IF(AU111=6,AO111,0)+IF(AU112=6,AO112,0)+IF(AU113=6,AO113,0)+IF(AU114=6,AO114,0)+IF(AU115=6,AO115,0)+IF(AU116=6,AO116,0)</f>
        <v>#VALUE!</v>
      </c>
      <c r="BL102" s="99" t="e">
        <f>IF(AU97=6,AY97,0)+IF(AU98=6,AY98,0)+IF(AU99=6,AY99,0)+IF(AU100=6,AY100,0)+IF(AU101=6,AY101,0)+IF(AU102=6,AY102,0)+IF(AU103=6,AY103,0)+IF(AU104=6,AY104,0)+IF(AU105=6,AY105,0)+IF(AU106=6,AY106,0)+IF(AU107=6,AY107,0)+IF(AU108=6,AY108,0)+IF(AU109=6,AY109,0)+IF(AU110=6,AY110,0)+IF(AU111=6,AY111,0)+IF(AU112=6,AY112,0)+IF(AU113=6,AY113,0)+IF(AU114=6,AY114,0)+IF(AU115=6,AY115,0)+IF(AU116=6,AY116,0)</f>
        <v>#VALUE!</v>
      </c>
      <c r="BM102" s="1" t="e">
        <f>IF(AND(AW102=BM96,BL102=0),AZ102,0)</f>
        <v>#VALUE!</v>
      </c>
      <c r="BN102" s="1">
        <f>COUNTIF(BM97:BM102,"&lt;&gt;0")</f>
        <v>6</v>
      </c>
      <c r="BO102" s="1" t="e">
        <f>IF(BN97=6,BM97,IF(BN98=6,BM98,IF(BN99=6,BM99,IF(BN100=6,BM100,IF(BN101=6,BM101,IF(BN102=6,BM102,IF(BN103=6,BM103,IF(BN104=6,BM104,BP102))))))))</f>
        <v>#VALUE!</v>
      </c>
      <c r="BP102" s="1" t="str">
        <f>IF(BN105=6,BM105,IF(BN106=6,BM106,IF(BN107=6,BM107,IF(BN108=6,BM108,IF(BN109=6,BM109,IF(BN110=6,BM110,IF(BN111=6,BM111,IF(BN112=6,BM112,BQ102))))))))</f>
        <v/>
      </c>
      <c r="BQ102" s="1" t="str">
        <f>IF(BN113=6,BM113,IF(BN114=6,BM114,IF(BN115=6,BM115,IF(BN116=6,BM116,""))))</f>
        <v/>
      </c>
      <c r="BR102" s="100" t="str">
        <f>[2]DB!CD102</f>
        <v/>
      </c>
      <c r="BS102" s="98" t="str">
        <f>[2]DB!CE102</f>
        <v/>
      </c>
      <c r="BT102" s="98" t="str">
        <f>[2]DB!CF102</f>
        <v/>
      </c>
      <c r="BU102" s="98" t="str">
        <f>[2]DB!CG102</f>
        <v/>
      </c>
      <c r="BV102" s="98" t="str">
        <f>[2]DB!CH102</f>
        <v/>
      </c>
      <c r="BW102" s="98" t="str">
        <f>[2]DB!CI102</f>
        <v/>
      </c>
      <c r="BX102" s="98" t="str">
        <f>[2]DB!CJ102</f>
        <v/>
      </c>
      <c r="BY102" s="98" t="str">
        <f>[2]DB!CK102</f>
        <v/>
      </c>
      <c r="BZ102" s="98" t="str">
        <f>[2]DB!CL102</f>
        <v/>
      </c>
      <c r="CA102" s="98" t="str">
        <f>[2]DB!CM102</f>
        <v/>
      </c>
      <c r="CB102" s="98" t="str">
        <f>[2]DB!CN102</f>
        <v/>
      </c>
      <c r="CC102" s="99" t="str">
        <f>[2]DB!CO102</f>
        <v/>
      </c>
      <c r="CD102" s="100" t="str">
        <f>IF(AND(CD96=B3,B3&lt;&gt;B4),BO102,BR102)</f>
        <v/>
      </c>
      <c r="CE102" s="98" t="str">
        <f>IF(AND(CE96=B3,B3&lt;&gt;B4),BO102,BS102)</f>
        <v/>
      </c>
      <c r="CF102" s="98" t="str">
        <f>IF(AND(CF96=B3,B3&lt;&gt;B4),BO102,BT102)</f>
        <v/>
      </c>
      <c r="CG102" s="98" t="str">
        <f>IF(AND(CG96=B3,B3&lt;&gt;B4),BO102,BU102)</f>
        <v/>
      </c>
      <c r="CH102" s="98" t="str">
        <f>IF(AND(CH96=B3,B3&lt;&gt;B4),BO102,BV102)</f>
        <v/>
      </c>
      <c r="CI102" s="98" t="str">
        <f>IF(AND(CI96=B3,B3&lt;&gt;B4),BO102,BW102)</f>
        <v/>
      </c>
      <c r="CJ102" s="98" t="str">
        <f>IF(AND(CJ96=B3,B3&lt;&gt;B4),BO102,BX102)</f>
        <v/>
      </c>
      <c r="CK102" s="98" t="str">
        <f>IF(AND(CK96=B3,B3&lt;&gt;B4),BO102,BY102)</f>
        <v/>
      </c>
      <c r="CL102" s="98" t="str">
        <f>IF(AND(CL96=B3,B3&lt;&gt;B4),BO102,BZ102)</f>
        <v/>
      </c>
      <c r="CM102" s="98" t="str">
        <f>IF(AND(CM96=B3,B3&lt;&gt;B4),BO102,CA102)</f>
        <v/>
      </c>
      <c r="CN102" s="98" t="str">
        <f>IF(AND(CN96=B3,B3&lt;&gt;B4),BO102,CB102)</f>
        <v/>
      </c>
      <c r="CO102" s="99" t="str">
        <f>IF(AND(CO96=B3,B3&lt;&gt;B4),BO102,CC102)</f>
        <v/>
      </c>
      <c r="CP102" s="1" t="str">
        <f>'[2]MT + ÅT'!L38</f>
        <v/>
      </c>
    </row>
    <row r="103" spans="12:94">
      <c r="L103" s="100" t="str">
        <f>[2]DB!AZ103</f>
        <v>MFP</v>
      </c>
      <c r="M103" s="1">
        <f>IF(L103=A31,B31,0)+IF(L103=A32,B32,0)+IF(L103=A33,B33,0)+IF(L103=A34,B34,0)+IF(L103=A35,B35,0)+IF(L103=A36,B36,0)+IF(L103=A37,B37,0)+IF(L103=A38,B38,0)+IF(L103=A39,B39,0)+IF(L103=A40,B40,0)+IF(L103=A41,B41,0)+IF(L103=A42,B42,0)+IF(L103=A43,B43,0)+IF(L103=A44,B44,0)+IF(L103=A45,B45,0)+IF(L103=A46,B46,0)+IF(L103=A47,B47,0)+IF(L103=A48,B48,0)+IF(L103=A49,B49,0)+IF(L103=A50,B50,0)</f>
        <v>40</v>
      </c>
      <c r="N103" s="1">
        <f>[2]DB!BD103</f>
        <v>0</v>
      </c>
      <c r="O103" s="1">
        <f>IF(L103=A31,D31,0)+IF(L103=A32,D32,0)+IF(L103=A33,D33,0)+IF(L103=A34,D34,0)+IF(L103=A35,D35,0)+IF(L103=A36,D36,0)+IF(L103=A37,D37,0)+IF(L103=A38,D38,0)+IF(L103=A39,D39,0)+IF(L103=A40,D40,0)+IF(L103=A41,D41,0)+IF(L103=A42,D42,0)+IF(L103=A43,D43,0)+IF(L103=A44,D44,0)+IF(L103=A45,D45,0)+IF(L103=A46,D46,0)+IF(L103=A47,D47,0)+IF(L103=A48,D48,0)+IF(L103=A49,D49,0)+IF(L103=A50,D50,0)</f>
        <v>0</v>
      </c>
      <c r="P103" s="1">
        <f>[2]DB!BE103</f>
        <v>0</v>
      </c>
      <c r="Q103" s="1">
        <f>IF(L103=A31,F31,0)+IF(L103=A32,F32,0)+IF(L103=A33,F33,0)+IF(L103=A34,F34,0)+IF(L103=A35,F35,0)+IF(L103=A36,F36,0)+IF(L103=A37,F37,0)+IF(L103=A38,F38,0)+IF(L103=A39,F39,0)+IF(L103=A40,F40,0)+IF(L103=A41,F41,0)+IF(L103=A42,F42,0)+IF(L103=A43,F43,0)+IF(L103=A44,F44,0)+IF(L103=A45,F45,0)+IF(L103=A46,F46,0)+IF(L103=A47,F47,0)+IF(L103=A48,F48,0)+IF(L103=A49,F49,0)+IF(L103=A50,F50,0)</f>
        <v>0</v>
      </c>
      <c r="R103" s="1">
        <f>[2]DB!BF103</f>
        <v>0</v>
      </c>
      <c r="S103" s="1">
        <f>IF(L103=A31,H31,0)+IF(L103=A32,H32,0)+IF(L103=A33,H33,0)+IF(L103=A34,H34,0)+IF(L103=A35,H35,0)+IF(L103=A36,H36,0)+IF(L103=A37,H37,0)+IF(L103=A38,H38,0)+IF(L103=A39,H39,0)+IF(L103=A40,H40,0)+IF(L103=A41,H41,0)+IF(L103=A42,H42,0)+IF(L103=A43,H43,0)+IF(L103=A44,H44,0)+IF(L103=A45,H45,0)+IF(L103=A46,H46,0)+IF(L103=A47,H47,0)+IF(L103=A48,H48,0)+IF(L103=A49,H49,0)+IF(L103=A50,H50,0)</f>
        <v>0</v>
      </c>
      <c r="T103" s="1">
        <f>IF(B2&lt;&gt;B3,S103,S103+R103)</f>
        <v>0</v>
      </c>
      <c r="U103" s="1">
        <f>[2]DB!BG103</f>
        <v>0</v>
      </c>
      <c r="V103" s="1">
        <f>IF(L103=A31,K31,0)+IF(L103=A32,K32,0)+IF(L103=A33,K33,0)+IF(L103=A34,K34,0)+IF(L103=A35,K35,0)+IF(L103=A36,K36,0)+IF(L103=A37,K37,0)+IF(L103=A38,K38,0)+IF(L103=A39,K39,0)+IF(L103=A40,K40,0)+IF(L103=A41,K41,0)+IF(L103=A42,K42,0)+IF(L103=A43,K43,0)+IF(L103=A44,K44,0)+IF(L103=A45,K45,0)+IF(L103=A46,K46,0)+IF(L103=A47,K47,0)+IF(L103=A48,K48,0)+IF(L103=A49,K49,0)+IF(L103=A50,K50,0)+W103</f>
        <v>0</v>
      </c>
      <c r="W103" s="1">
        <v>0</v>
      </c>
      <c r="X103" s="1">
        <f>IF(B2&lt;&gt;B3,V103,V103+U103)</f>
        <v>0</v>
      </c>
      <c r="Y103" s="1">
        <f>[2]DB!BH103</f>
        <v>21</v>
      </c>
      <c r="Z103" s="1">
        <f>RANK(Y103,Y97:Y116,0)</f>
        <v>16</v>
      </c>
      <c r="AA103" s="1" t="e">
        <f>IF(L103='2. Division'!F6,'2. Division'!F23,0)+IF(L103='2. Division'!H6,'2. Division'!H23,0)+IF(L103='2. Division'!J6,'2. Division'!J23,0)+IF(L103='2. Division'!L6,'2. Division'!L23,0)+IF(L103='2. Division'!N6,'2. Division'!N23,0)+IF(L103='2. Division'!P6,'2. Division'!P23,0)+IF(L103='2. Division'!R6,'2. Division'!R23,0)+IF(L103='2. Division'!T6,'2. Division'!T23,0)+IF(L103='2. Division'!V6,'2. Division'!V23,0)+IF(L103='2. Division'!X6,'2. Division'!X23,0)+IF(L103='2. Division'!Z6,'2. Division'!Z23,0)+IF(L103='2. Division'!AB6,'2. Division'!AB23,0)+IF(L103='2. Division'!AD6,'2. Division'!AD23,0)+IF(L103='2. Division'!AF6,'2. Division'!AF23,0)+IF(L103='2. Division'!AH6,'2. Division'!AH23,0)+IF(L103='2. Division'!AJ6,'2. Division'!AJ23,0)+IF(L103='2. Division'!AL6,'2. Division'!AL23,0)+IF(L103='2. Division'!AN6,'2. Division'!AN23,0)+IF(L103='2. Division'!AP6,'2. Division'!AP23,0)+IF(L103='2. Division'!AR6,'2. Division'!AR23,0)</f>
        <v>#VALUE!</v>
      </c>
      <c r="AB103" s="1" t="e">
        <f>IF(OR(O103=1,Q103=1),0,IF(B2&lt;&gt;B3,AA103,Y103+AA103))</f>
        <v>#VALUE!</v>
      </c>
      <c r="AC103" s="1" t="e">
        <f>RANK(AB103,AB97:AB116,0)</f>
        <v>#VALUE!</v>
      </c>
      <c r="AD103" s="1">
        <f>[2]DB!BI103</f>
        <v>9</v>
      </c>
      <c r="AE103" s="1">
        <f>RANK(AD103,AD97:AD116,0)</f>
        <v>1</v>
      </c>
      <c r="AF103" s="1" t="e">
        <f>IF(L103='2. Division'!F6,'2. Division'!F29,0)+IF(L103='2. Division'!H6,'2. Division'!H29,0)+IF(L103='2. Division'!J6,'2. Division'!J29,0)+IF(L103='2. Division'!L6,'2. Division'!L29,0)+IF(L103='2. Division'!N6,'2. Division'!N29,0)+IF(L103='2. Division'!P6,'2. Division'!P29,0)+IF(L103='2. Division'!R6,'2. Division'!R29,0)+IF(L103='2. Division'!T6,'2. Division'!T29,0)+IF(L103='2. Division'!V6,'2. Division'!V29,0)+IF(L103='2. Division'!X6,'2. Division'!X29,0)+IF(L103='2. Division'!Z6,'2. Division'!Z29,0)+IF(L103='2. Division'!AB6,'2. Division'!AB29,0)+IF(L103='2. Division'!AD6,'2. Division'!AD29,0)+IF(L103='2. Division'!AF6,'2. Division'!AF29,0)+IF(L103='2. Division'!AH6,'2. Division'!AH29,0)+IF(L103='2. Division'!AJ6,'2. Division'!AJ29,0)+IF(L103='2. Division'!AL6,'2. Division'!AL29,0)+IF(L103='2. Division'!AN6,'2. Division'!AN29,0)+IF(L103='2. Division'!AP6,'2. Division'!AP29,0)+IF(L103='2. Division'!AR6,'2. Division'!AR29,0)</f>
        <v>#VALUE!</v>
      </c>
      <c r="AG103" s="1" t="e">
        <f>IF(OR(O103=1,Q103=1),0,IF(B2&lt;&gt;B3,AF103,AD103+AF103))</f>
        <v>#VALUE!</v>
      </c>
      <c r="AH103" s="1" t="e">
        <f>RANK(AG103,AG97:AG116,0)</f>
        <v>#VALUE!</v>
      </c>
      <c r="AI103" s="1">
        <f>[2]DB!BJ103</f>
        <v>30</v>
      </c>
      <c r="AJ103" s="1">
        <f>RANK(AI103,AI97:AI116,0)</f>
        <v>1</v>
      </c>
      <c r="AK103" s="1" t="e">
        <f>IF(L103='2. Division'!F6,'2. Division'!F35,0)+IF(L103='2. Division'!H6,'2. Division'!H35,0)+IF(L103='2. Division'!J6,'2. Division'!J35,0)+IF(L103='2. Division'!L6,'2. Division'!L35,0)+IF(L103='2. Division'!N6,'2. Division'!N35,0)+IF(L103='2. Division'!P6,'2. Division'!P35,0)+IF(L103='2. Division'!R6,'2. Division'!R35,0)+IF(L103='2. Division'!T6,'2. Division'!T35,0)+IF(L103='2. Division'!V6,'2. Division'!V35,0)+IF(L103='2. Division'!X6,'2. Division'!X35,0)+IF(L103='2. Division'!Z6,'2. Division'!Z35,0)+IF(L103='2. Division'!AB6,'2. Division'!AB35,0)+IF(L103='2. Division'!AD6,'2. Division'!AD35,0)+IF(L103='2. Division'!AF6,'2. Division'!AF35,0)+IF(L103='2. Division'!AH6,'2. Division'!AH35,0)+IF(L103='2. Division'!AJ6,'2. Division'!AJ35,0)+IF(L103='2. Division'!AL6,'2. Division'!AL35,0)+IF(L103='2. Division'!AN6,'2. Division'!AN35,0)+IF(L103='2. Division'!AP6,'2. Division'!AP35,0)+IF(L103='2. Division'!AR6,'2. Division'!AR35,0)</f>
        <v>#VALUE!</v>
      </c>
      <c r="AL103" s="1" t="e">
        <f>IF(OR(O103=1,Q103=1),0,IF(B2&lt;&gt;B3,AK103,AI103+AK103))</f>
        <v>#VALUE!</v>
      </c>
      <c r="AM103" s="1" t="e">
        <f>RANK(AL103,AL97:AL116,0)</f>
        <v>#VALUE!</v>
      </c>
      <c r="AN103" s="1">
        <f t="shared" si="39"/>
        <v>18</v>
      </c>
      <c r="AO103" s="1" t="e">
        <f t="shared" si="40"/>
        <v>#VALUE!</v>
      </c>
      <c r="AP103" s="1">
        <f>[2]DB!AW103</f>
        <v>7</v>
      </c>
      <c r="AQ103" s="1" t="e">
        <f>RANK(AO103,AO97:AO116,1)+AR103</f>
        <v>#VALUE!</v>
      </c>
      <c r="AR103" s="1" t="e">
        <f>IF(AO103=AO97,IF(AB103=AB97,IF(AG103=AG97,IF(AL103=AL97,0,IF(AL103&lt;AL97,1,0)),IF(AG103&lt;AG97,1,0)),IF(AB103&lt;AB97,1,0)),0)+IF(AO103=AO98,IF(AB103=AB98,IF(AG103=AG98,IF(AL103=AL98,0,IF(AL103&lt;AL98,1,0)),IF(AG103&lt;AG98,1,0)),IF(AB103&lt;AB98,1,0)),0)+IF(AO103=AO99,IF(AB103=AB99,IF(AG103=AG99,IF(AL103=AL99,0,IF(AL103&lt;AL99,1,0)),IF(AG103&lt;AG99,1,0)),IF(AB103&lt;AB99,1,0)),0)+IF(AO103=AO100,IF(AB103=AB100,IF(AG103=AG100,IF(AL103=AL100,0,IF(AL103&lt;AL100,1,0)),IF(AG103&lt;AG100,1,0)),IF(AB103&lt;AB100,1,0)),0)+IF(AO103=AO101,IF(AB103=AB101,IF(AG103=AG101,IF(AL103=AL101,0,IF(AL103&lt;AL101,1,0)),IF(AG103&lt;AG101,1,0)),IF(AB103&lt;AB101,1,0)),0)+IF(AO103=AO102,IF(AB103=AB102,IF(AG103=AG102,IF(AL103=AL102,0,IF(AL103&lt;AL102,1,0)),IF(AG103&lt;AG102,1,0)),IF(AB103&lt;AB102,1,0)),0)+IF(AO103=AO103,IF(AB103=AB103,IF(AG103=AG103,IF(AL103=AL103,0,IF(AL103&lt;AL103,1,0)),IF(AG103&lt;AG103,1,0)),IF(AB103&lt;AB103,1,0)),0)+AS103+AT103</f>
        <v>#VALUE!</v>
      </c>
      <c r="AS103" s="1" t="e">
        <f>IF(AO103=AO104,IF(AB103=AB104,IF(AG103=AG104,IF(AL103=AL104,0,IF(AL103&lt;AL104,1,0)),IF(AG103&lt;AG104,1,0)),IF(AB103&lt;AB104,1,0)),0)+IF(AO103=AO105,IF(AB103=AB105,IF(AG103=AG105,IF(AL103=AL105,0,IF(AL103&lt;AL105,1,0)),IF(AG103&lt;AG105,1,0)),IF(AB103&lt;AB105,1,0)),0)+IF(AO103=AO106,IF(AB103=AB106,IF(AG103=AG106,IF(AL103=AL106,0,IF(AL103&lt;AL106,1,0)),IF(AG103&lt;AG106,1,0)),IF(AB103&lt;AB106,1,0)),0)+IF(AO103=AO107,IF(AB103=AB107,IF(AG103=AG107,IF(AL103=AL107,0,IF(AL103&lt;AL107,1,0)),IF(AG103&lt;AG107,1,0)),IF(AB103&lt;AB107,1,0)),0)+IF(AO103=AO108,IF(AB103=AB108,IF(AG103=AG108,IF(AL103=AL108,0,IF(AL103&lt;AL108,1,0)),IF(AG103&lt;AG108,1,0)),IF(AB103&lt;AB108,1,0)),0)+IF(AO103=AO109,IF(AB103=AB109,IF(AG103=AG109,IF(AL103=AL109,0,IF(AL103&lt;AL109,1,0)),IF(AG103&lt;AG109,1,0)),IF(AB103&lt;AB109,1,0)),0)+IF(AO103=AO110,IF(AB103=AB110,IF(AG103=AG110,IF(AL103=AL110,0,IF(AL103&lt;AL110,1,0)),IF(AG103&lt;AG110,1,0)),IF(AB103&lt;AB110,1,0)),0)</f>
        <v>#VALUE!</v>
      </c>
      <c r="AT103" s="1" t="e">
        <f>IF(AO103=AO111,IF(AB103=AB111,IF(AG103=AG111,IF(AL103=AL111,0,IF(AL103&lt;AL111,1,0)),IF(AG103&lt;AG111,1,0)),IF(AB103&lt;AB111,1,0)),0)+IF(AO103=AO112,IF(AB103=AB112,IF(AG103=AG112,IF(AL103=AL112,0,IF(AL103&lt;AL112,1,0)),IF(AG103&lt;AG112,1,0)),IF(AB103&lt;AB112,1,0)),0)+IF(AO103=AO113,IF(AB103=AB113,IF(AG103=AG113,IF(AL103=AL113,0,IF(AL103&lt;AL113,1,0)),IF(AG103&lt;AG113,1,0)),IF(AB103&lt;AB113,1,0)),0)+IF(AO103=AO114,IF(AB103=AB114,IF(AG103=AG114,IF(AL103=AL114,0,IF(AL103&lt;AL114,1,0)),IF(AG103&lt;AG114,1,0)),IF(AB103&lt;AB114,1,0)),0)+IF(AO103=AO115,IF(AB103=AB115,IF(AG103=AG115,IF(AL103=AL115,0,IF(AL103&lt;AL115,1,0)),IF(AG103&lt;AG115,1,0)),IF(AB103&lt;AB115,1,0)),0)+IF(AO103=AO116,IF(AB103=AB116,IF(AG103=AG116,IF(AL103=AL116,0,IF(AL103&lt;AL116,1,0)),IF(AG103&lt;AG116,1,0)),IF(AB103&lt;AB116,1,0)),0)</f>
        <v>#VALUE!</v>
      </c>
      <c r="AU103" s="1" t="e">
        <f>IF(AND(AQ103=AQ97,M103&gt;M97),1,0)+IF(AND(AQ103=AQ98,M103&gt;M98),1,0)+IF(AND(AQ103=AQ99,M103&gt;M99),1,0)+IF(AND(AQ103=AQ100,M103&gt;M100),1,0)+IF(AND(AQ103=AQ101,M103&gt;M101),1,0)+IF(AND(AQ103=AQ102,M103&gt;M102),1,0)+IF(AND(AQ103=AQ103,M103&gt;M103),1,0)+IF(AND(AQ103=AQ104,M103&gt;M104),1,0)+IF(AND(AQ103=AQ105,M103&gt;M105),1,0)+IF(AND(AQ103=AQ106,M103&gt;M106),1,0)+IF(AND(AQ103=AQ107,M103&gt;M107),1,0)+IF(AND(AQ103=AQ108,M103&gt;M108),1,0)+IF(AND(AQ103=AQ109,M103&gt;M109),1,0)+IF(AND(AQ103=AQ110,M103&gt;M110),1,0)+IF(AND(AQ103=AQ111,M103&gt;M111),1,0)+IF(AND(AQ103=AQ112,M103&gt;M112),1,0)+IF(AND(AQ103=AQ113,M103&gt;M113),1,0)+IF(AND(AQ103=AQ114,M103&gt;M114),1,0)+IF(AND(AQ103=AQ115,M103&gt;M115),1,0)+IF(AND(AQ103=AQ116,M103&gt;M116),1,0)+AQ103</f>
        <v>#VALUE!</v>
      </c>
      <c r="AV103" s="1" t="e">
        <f>IF(AU97=7,AP97,0)+IF(AU98=7,AP98,0)+IF(AU99=7,AP99,0)+IF(AU100=7,AP100,0)+IF(AU101=7,AP101,0)+IF(AU102=7,AP102,0)+IF(AU103=7,AP103,0)+IF(AU104=7,AP104,0)+IF(AU105=7,AP105,0)+IF(AU106=7,AP106,0)+IF(AU107=7,AP107,0)+IF(AU108=7,AP108,0)+IF(AU109=7,AP109,0)+IF(AU110=7,AP110,0)+IF(AU111=7,AP111,0)+IF(AU112=7,AP112,0)+IF(AU113=7,AP113,0)+IF(AU114=7,AP114,0)+IF(AU115=7,AP115,0)+IF(AU116=7,AP116,0)</f>
        <v>#VALUE!</v>
      </c>
      <c r="AW103" s="1" t="e">
        <f>IF(AU97=7,AQ97,0)+IF(AU98=7,AQ98,0)+IF(AU99=7,AQ99,0)+IF(AU100=7,AQ100,0)+IF(AU101=7,AQ101,0)+IF(AU102=7,AQ102,0)+IF(AU103=7,AQ103,0)+IF(AU104=7,AQ104,0)+IF(AU105=7,AQ105,0)+IF(AU106=7,AQ106,0)+IF(AU107=7,AQ107,0)+IF(AU108=7,AQ108,0)+IF(AU109=7,AQ109,0)+IF(AU110=7,AQ110,0)+IF(AU111=7,AQ111,0)+IF(AU112=7,AQ112,0)+IF(AU113=7,AQ113,0)+IF(AU114=7,AQ114,0)+IF(AU115=7,AQ115,0)+IF(AU116=7,AQ116,0)</f>
        <v>#VALUE!</v>
      </c>
      <c r="AX103" s="1">
        <f>[2]DB!BL103</f>
        <v>0</v>
      </c>
      <c r="AY103" s="1">
        <f>IF(OR(O103=1,Q103=1,(T103+X103)/D1&gt;0.5),1,0)</f>
        <v>0</v>
      </c>
      <c r="AZ103" s="100" t="e">
        <f>IF(AU97=7,L97,IF(AU98=7,L98,IF(AU99=7,L99,IF(AU100=7,L100,IF(AU101=7,L101,IF(AU102=7,L102,IF(AU103=7,L103,BA103)))))))</f>
        <v>#VALUE!</v>
      </c>
      <c r="BA103" s="98" t="e">
        <f>IF(AU104=7,L104,IF(AU105=7,L105,IF(AU106=7,L106,IF(AU107=7,L107,IF(AU108=7,L108,IF(AU109=7,L109,IF(AU110=7,L110,BB103)))))))</f>
        <v>#VALUE!</v>
      </c>
      <c r="BB103" s="98" t="e">
        <f>IF(AU111=7,L111,IF(AU112=7,L112,IF(AU113=7,L113,IF(AU114=7,L114,IF(AU115=7,L115,IF(AU116=7,L116,""))))))</f>
        <v>#VALUE!</v>
      </c>
      <c r="BC103" s="98" t="e">
        <f>IF(AU97=7,M97,0)+IF(AU98=7,M98,0)+IF(AU99=7,M99,0)+IF(AU100=7,M100,0)+IF(AU101=7,M101,0)+IF(AU102=7,M102,0)+IF(AU103=7,M103,0)+IF(AU104=7,M104,0)+IF(AU105=7,M105,0)+IF(AU106=7,M106,0)+IF(AU107=7,M107,0)+IF(AU108=7,M108,0)+IF(AU109=7,M109,0)+IF(AU110=7,M110,0)+IF(AU111=7,M111,0)+IF(AU112=7,M112,0)+IF(AU113=7,M113,0)+IF(AU114=7,M114,0)+IF(AU115=7,M115,0)+IF(AU116=7,M116,0)</f>
        <v>#VALUE!</v>
      </c>
      <c r="BD103" s="98" t="e">
        <f>IF(AU97=7,O97,0)+IF(AU98=7,O98,0)+IF(AU99=7,O99,0)+IF(AU100=7,O100,0)+IF(AU101=7,O101,0)+IF(AU102=7,O102,0)+IF(AU103=7,O103,0)+IF(AU104=7,O104,0)+IF(AU105=7,O105,0)+IF(AU106=7,O106,0)+IF(AU107=7,O107,0)+IF(AU108=7,O108,0)+IF(AU109=7,O109,0)+IF(AU110=7,O110,0)+IF(AU111=7,O111,0)+IF(AU112=7,O112,0)+IF(AU113=7,O113,0)+IF(AU114=7,O114,0)+IF(AU115=7,O115,0)+IF(AU116=7,O116,0)</f>
        <v>#VALUE!</v>
      </c>
      <c r="BE103" s="98" t="e">
        <f>IF(AU97=7,Q97,0)+IF(AU98=7,Q98,0)+IF(AU99=7,Q99,0)+IF(AU100=7,Q100,0)+IF(AU101=7,Q101,0)+IF(AU102=7,Q102,0)+IF(AU103=7,Q103,0)+IF(AU104=7,Q104,0)+IF(AU105=7,Q105,0)+IF(AU106=7,Q106,0)+IF(AU107=7,Q107,0)+IF(AU108=7,Q108,0)+IF(AU109=7,Q109,0)+IF(AU110=7,Q110,0)+IF(AU111=7,Q111,0)+IF(AU112=7,Q112,0)+IF(AU113=7,Q113,0)+IF(AU114=7,Q114,0)+IF(AU115=7,Q115,0)+IF(AU116=7,Q116,0)</f>
        <v>#VALUE!</v>
      </c>
      <c r="BF103" s="98" t="e">
        <f>IF(AU97=7,T97,0)+IF(AU98=7,T98,0)+IF(AU99=7,T99,0)+IF(AU100=7,T100,0)+IF(AU101=7,T101,0)+IF(AU102=7,T102,0)+IF(AU103=7,T103,0)+IF(AU104=7,T104,0)+IF(AU105=7,T105,0)+IF(AU106=7,T106,0)+IF(AU107=7,T107,0)+IF(AU108=7,T108,0)+IF(AU109=7,T109,0)+IF(AU110=7,T110,0)+IF(AU111=7,T111,0)+IF(AU112=7,T112,0)+IF(AU113=7,T113,0)+IF(AU114=7,T114,0)+IF(AU115=7,T115,0)+IF(AU116=7,T116,0)</f>
        <v>#VALUE!</v>
      </c>
      <c r="BG103" s="98" t="e">
        <f>IF(AU97=7,X97,0)+IF(AU98=7,X98,0)+IF(AU99=7,X99,0)+IF(AU100=7,X100,0)+IF(AU101=7,X101,0)+IF(AU102=7,X102,0)+IF(AU103=7,X103,0)+IF(AU104=7,X104,0)+IF(AU105=7,X105,0)+IF(AU106=7,X106,0)+IF(AU107=7,X107,0)+IF(AU108=7,X108,0)+IF(AU109=7,X109,0)+IF(AU110=7,X110,0)+IF(AU111=7,X111,0)+IF(AU112=7,X112,0)+IF(AU113=7,X113,0)+IF(AU114=7,X114,0)+IF(AU115=7,X115,0)+IF(AU116=7,X116,0)</f>
        <v>#VALUE!</v>
      </c>
      <c r="BH103" s="98" t="e">
        <f>IF(AU97=7,AB97,0)+IF(AU98=7,AB98,0)+IF(AU99=7,AB99,0)+IF(AU100=7,AB100,0)+IF(AU101=7,AB101,0)+IF(AU102=7,AB102,0)+IF(AU103=7,AB103,0)+IF(AU104=7,AB104,0)+IF(AU105=7,AB105,0)+IF(AU106=7,AB106,0)+IF(AU107=7,AB107,0)+IF(AU108=7,AB108,0)+IF(AU109=7,AB109,0)+IF(AU110=7,AB110,0)+IF(AU111=7,AB111,0)+IF(AU112=7,AB112,0)+IF(AU113=7,AB113,0)+IF(AU114=7,AB114,0)+IF(AU115=7,AB115,0)+IF(AU116=7,AB116,0)</f>
        <v>#VALUE!</v>
      </c>
      <c r="BI103" s="98" t="e">
        <f>IF(AU97=7,AG97,0)+IF(AU98=7,AG98,0)+IF(AU99=7,AG99,0)+IF(AU100=7,AG100,0)+IF(AU101=7,AG101,0)+IF(AU102=7,AG102,0)+IF(AU103=7,AG103,0)+IF(AU104=7,AG104,0)+IF(AU105=7,AG105,0)+IF(AU106=7,AG106,0)+IF(AU107=7,AG107,0)+IF(AU108=7,AG108,0)+IF(AU109=7,AG109,0)+IF(AU110=7,AG110,0)+IF(AU111=7,AG111,0)+IF(AU112=7,AG112,0)+IF(AU113=7,AG113,0)+IF(AU114=7,AG114,0)+IF(AU115=7,AG115,0)+IF(AU116=7,AG116,0)</f>
        <v>#VALUE!</v>
      </c>
      <c r="BJ103" s="98" t="e">
        <f>IF(AU97=7,AL97,0)+IF(AU98=7,AL98,0)+IF(AU99=7,AL99,0)+IF(AU100=7,AL100,0)+IF(AU101=7,AL101,0)+IF(AU102=7,AL102,0)+IF(AU103=7,AL103,0)+IF(AU104=7,AL104,0)+IF(AU105=7,AL105,0)+IF(AU106=7,AL106,0)+IF(AU107=7,AL107,0)+IF(AU108=7,AL108,0)+IF(AU109=7,AL109,0)+IF(AU110=7,AL110,0)+IF(AU111=7,AL111,0)+IF(AU112=7,AL112,0)+IF(AU113=7,AL113,0)+IF(AU114=7,AL114,0)+IF(AU115=7,AL115,0)+IF(AU116=7,AL116,0)</f>
        <v>#VALUE!</v>
      </c>
      <c r="BK103" s="1" t="e">
        <f>IF(AU97=7,AO97,0)+IF(AU98=7,AO98,0)+IF(AU99=7,AO99,0)+IF(AU100=7,AO100,0)+IF(AU101=7,AO101,0)+IF(AU102=7,AO102,0)+IF(AU103=7,AO103,0)+IF(AU104=7,AO104,0)+IF(AU105=7,AO105,0)+IF(AU106=7,AO106,0)+IF(AU107=7,AO107,0)+IF(AU108=7,AO108,0)+IF(AU109=7,AO109,0)+IF(AU110=7,AO110,0)+IF(AU111=7,AO111,0)+IF(AU112=7,AO112,0)+IF(AU113=7,AO113,0)+IF(AU114=7,AO114,0)+IF(AU115=7,AO115,0)+IF(AU116=7,AO116,0)</f>
        <v>#VALUE!</v>
      </c>
      <c r="BL103" s="99" t="e">
        <f>IF(AU97=7,AY97,0)+IF(AU98=7,AY98,0)+IF(AU99=7,AY99,0)+IF(AU100=7,AY100,0)+IF(AU101=7,AY101,0)+IF(AU102=7,AY102,0)+IF(AU103=7,AY103,0)+IF(AU104=7,AY104,0)+IF(AU105=7,AY105,0)+IF(AU106=7,AY106,0)+IF(AU107=7,AY107,0)+IF(AU108=7,AY108,0)+IF(AU109=7,AY109,0)+IF(AU110=7,AY110,0)+IF(AU111=7,AY111,0)+IF(AU112=7,AY112,0)+IF(AU113=7,AY113,0)+IF(AU114=7,AY114,0)+IF(AU115=7,AY115,0)+IF(AU116=7,AY116,0)</f>
        <v>#VALUE!</v>
      </c>
      <c r="BM103" s="1" t="e">
        <f>IF(AND(AW103=BM96,BL103=0),AZ103,0)</f>
        <v>#VALUE!</v>
      </c>
      <c r="BN103" s="1">
        <f>COUNTIF(BM97:BM103,"&lt;&gt;0")</f>
        <v>7</v>
      </c>
      <c r="BO103" s="1" t="e">
        <f>IF(BN97=7,BM97,IF(BN98=7,BM98,IF(BN99=7,BM99,IF(BN100=7,BM100,IF(BN101=7,BM101,IF(BN102=7,BM102,IF(BN103=7,BM103,IF(BN104=7,BM104,BP103))))))))</f>
        <v>#VALUE!</v>
      </c>
      <c r="BP103" s="1" t="str">
        <f>IF(BN105=7,BM105,IF(BN106=7,BM106,IF(BN107=7,BM107,IF(BN108=7,BM108,IF(BN109=7,BM109,IF(BN110=7,BM110,IF(BN111=7,BM111,IF(BN112=7,BM112,BQ103))))))))</f>
        <v/>
      </c>
      <c r="BQ103" s="1" t="str">
        <f>IF(BN113=7,BM113,IF(BN114=7,BM114,IF(BN115=7,BM115,IF(BN116=7,BM116,""))))</f>
        <v/>
      </c>
      <c r="BR103" s="100" t="str">
        <f>[2]DB!CD103</f>
        <v/>
      </c>
      <c r="BS103" s="98" t="str">
        <f>[2]DB!CE103</f>
        <v/>
      </c>
      <c r="BT103" s="98" t="str">
        <f>[2]DB!CF103</f>
        <v/>
      </c>
      <c r="BU103" s="98" t="str">
        <f>[2]DB!CG103</f>
        <v/>
      </c>
      <c r="BV103" s="98" t="str">
        <f>[2]DB!CH103</f>
        <v/>
      </c>
      <c r="BW103" s="98" t="str">
        <f>[2]DB!CI103</f>
        <v/>
      </c>
      <c r="BX103" s="98" t="str">
        <f>[2]DB!CJ103</f>
        <v/>
      </c>
      <c r="BY103" s="98" t="str">
        <f>[2]DB!CK103</f>
        <v/>
      </c>
      <c r="BZ103" s="98" t="str">
        <f>[2]DB!CL103</f>
        <v/>
      </c>
      <c r="CA103" s="98" t="str">
        <f>[2]DB!CM103</f>
        <v/>
      </c>
      <c r="CB103" s="98" t="str">
        <f>[2]DB!CN103</f>
        <v/>
      </c>
      <c r="CC103" s="99" t="str">
        <f>[2]DB!CO103</f>
        <v/>
      </c>
      <c r="CD103" s="100" t="str">
        <f>IF(AND(CD96=B3,B3&lt;&gt;B4),BO103,BR103)</f>
        <v/>
      </c>
      <c r="CE103" s="98" t="str">
        <f>IF(AND(CE96=B3,B3&lt;&gt;B4),BO103,BS103)</f>
        <v/>
      </c>
      <c r="CF103" s="98" t="str">
        <f>IF(AND(CF96=B3,B3&lt;&gt;B4),BO103,BT103)</f>
        <v/>
      </c>
      <c r="CG103" s="98" t="str">
        <f>IF(AND(CG96=B3,B3&lt;&gt;B4),BO103,BU103)</f>
        <v/>
      </c>
      <c r="CH103" s="98" t="str">
        <f>IF(AND(CH96=B3,B3&lt;&gt;B4),BO103,BV103)</f>
        <v/>
      </c>
      <c r="CI103" s="98" t="str">
        <f>IF(AND(CI96=B3,B3&lt;&gt;B4),BO103,BW103)</f>
        <v/>
      </c>
      <c r="CJ103" s="98" t="str">
        <f>IF(AND(CJ96=B3,B3&lt;&gt;B4),BO103,BX103)</f>
        <v/>
      </c>
      <c r="CK103" s="98" t="str">
        <f>IF(AND(CK96=B3,B3&lt;&gt;B4),BO103,BY103)</f>
        <v/>
      </c>
      <c r="CL103" s="98" t="str">
        <f>IF(AND(CL96=B3,B3&lt;&gt;B4),BO103,BZ103)</f>
        <v/>
      </c>
      <c r="CM103" s="98" t="str">
        <f>IF(AND(CM96=B3,B3&lt;&gt;B4),BO103,CA103)</f>
        <v/>
      </c>
      <c r="CN103" s="98" t="str">
        <f>IF(AND(CN96=B3,B3&lt;&gt;B4),BO103,CB103)</f>
        <v/>
      </c>
      <c r="CO103" s="99" t="str">
        <f>IF(AND(CO96=B3,B3&lt;&gt;B4),BO103,CC103)</f>
        <v/>
      </c>
      <c r="CP103" s="1" t="str">
        <f>'[2]MT + ÅT'!L39</f>
        <v/>
      </c>
    </row>
    <row r="104" spans="12:94">
      <c r="L104" s="100" t="str">
        <f>[2]DB!AZ104</f>
        <v>SPVK</v>
      </c>
      <c r="M104" s="1">
        <f>IF(L104=A31,B31,0)+IF(L104=A32,B32,0)+IF(L104=A33,B33,0)+IF(L104=A34,B34,0)+IF(L104=A35,B35,0)+IF(L104=A36,B36,0)+IF(L104=A37,B37,0)+IF(L104=A38,B38,0)+IF(L104=A39,B39,0)+IF(L104=A40,B40,0)+IF(L104=A41,B41,0)+IF(L104=A42,B42,0)+IF(L104=A43,B43,0)+IF(L104=A44,B44,0)+IF(L104=A45,B45,0)+IF(L104=A46,B46,0)+IF(L104=A47,B47,0)+IF(L104=A48,B48,0)+IF(L104=A49,B49,0)+IF(L104=A50,B50,0)</f>
        <v>52</v>
      </c>
      <c r="N104" s="1">
        <f>[2]DB!BD104</f>
        <v>0</v>
      </c>
      <c r="O104" s="1">
        <f>IF(L104=A31,D31,0)+IF(L104=A32,D32,0)+IF(L104=A33,D33,0)+IF(L104=A34,D34,0)+IF(L104=A35,D35,0)+IF(L104=A36,D36,0)+IF(L104=A37,D37,0)+IF(L104=A38,D38,0)+IF(L104=A39,D39,0)+IF(L104=A40,D40,0)+IF(L104=A41,D41,0)+IF(L104=A42,D42,0)+IF(L104=A43,D43,0)+IF(L104=A44,D44,0)+IF(L104=A45,D45,0)+IF(L104=A46,D46,0)+IF(L104=A47,D47,0)+IF(L104=A48,D48,0)+IF(L104=A49,D49,0)+IF(L104=A50,D50,0)</f>
        <v>0</v>
      </c>
      <c r="P104" s="1">
        <f>[2]DB!BE104</f>
        <v>0</v>
      </c>
      <c r="Q104" s="1">
        <f>IF(L104=A31,F31,0)+IF(L104=A32,F32,0)+IF(L104=A33,F33,0)+IF(L104=A34,F34,0)+IF(L104=A35,F35,0)+IF(L104=A36,F36,0)+IF(L104=A37,F37,0)+IF(L104=A38,F38,0)+IF(L104=A39,F39,0)+IF(L104=A40,F40,0)+IF(L104=A41,F41,0)+IF(L104=A42,F42,0)+IF(L104=A43,F43,0)+IF(L104=A44,F44,0)+IF(L104=A45,F45,0)+IF(L104=A46,F46,0)+IF(L104=A47,F47,0)+IF(L104=A48,F48,0)+IF(L104=A49,F49,0)+IF(L104=A50,F50,0)</f>
        <v>0</v>
      </c>
      <c r="R104" s="1">
        <f>[2]DB!BF104</f>
        <v>0</v>
      </c>
      <c r="S104" s="1">
        <f>IF(L104=A31,H31,0)+IF(L104=A32,H32,0)+IF(L104=A33,H33,0)+IF(L104=A34,H34,0)+IF(L104=A35,H35,0)+IF(L104=A36,H36,0)+IF(L104=A37,H37,0)+IF(L104=A38,H38,0)+IF(L104=A39,H39,0)+IF(L104=A40,H40,0)+IF(L104=A41,H41,0)+IF(L104=A42,H42,0)+IF(L104=A43,H43,0)+IF(L104=A44,H44,0)+IF(L104=A45,H45,0)+IF(L104=A46,H46,0)+IF(L104=A47,H47,0)+IF(L104=A48,H48,0)+IF(L104=A49,H49,0)+IF(L104=A50,H50,0)</f>
        <v>0</v>
      </c>
      <c r="T104" s="1">
        <f>IF(B2&lt;&gt;B3,S104,S104+R104)</f>
        <v>0</v>
      </c>
      <c r="U104" s="1">
        <f>[2]DB!BG104</f>
        <v>0</v>
      </c>
      <c r="V104" s="1">
        <f>IF(L104=A31,K31,0)+IF(L104=A32,K32,0)+IF(L104=A33,K33,0)+IF(L104=A34,K34,0)+IF(L104=A35,K35,0)+IF(L104=A36,K36,0)+IF(L104=A37,K37,0)+IF(L104=A38,K38,0)+IF(L104=A39,K39,0)+IF(L104=A40,K40,0)+IF(L104=A41,K41,0)+IF(L104=A42,K42,0)+IF(L104=A43,K43,0)+IF(L104=A44,K44,0)+IF(L104=A45,K45,0)+IF(L104=A46,K46,0)+IF(L104=A47,K47,0)+IF(L104=A48,K48,0)+IF(L104=A49,K49,0)+IF(L104=A50,K50,0)+W104</f>
        <v>0</v>
      </c>
      <c r="W104" s="1">
        <v>0</v>
      </c>
      <c r="X104" s="1">
        <f>IF(B2&lt;&gt;B3,V104,V104+U104)</f>
        <v>0</v>
      </c>
      <c r="Y104" s="1">
        <f>[2]DB!BH104</f>
        <v>25</v>
      </c>
      <c r="Z104" s="1">
        <f>RANK(Y104,Y97:Y116,0)</f>
        <v>2</v>
      </c>
      <c r="AA104" s="1" t="e">
        <f>IF(L104='2. Division'!F6,'2. Division'!F23,0)+IF(L104='2. Division'!H6,'2. Division'!H23,0)+IF(L104='2. Division'!J6,'2. Division'!J23,0)+IF(L104='2. Division'!L6,'2. Division'!L23,0)+IF(L104='2. Division'!N6,'2. Division'!N23,0)+IF(L104='2. Division'!P6,'2. Division'!P23,0)+IF(L104='2. Division'!R6,'2. Division'!R23,0)+IF(L104='2. Division'!T6,'2. Division'!T23,0)+IF(L104='2. Division'!V6,'2. Division'!V23,0)+IF(L104='2. Division'!X6,'2. Division'!X23,0)+IF(L104='2. Division'!Z6,'2. Division'!Z23,0)+IF(L104='2. Division'!AB6,'2. Division'!AB23,0)+IF(L104='2. Division'!AD6,'2. Division'!AD23,0)+IF(L104='2. Division'!AF6,'2. Division'!AF23,0)+IF(L104='2. Division'!AH6,'2. Division'!AH23,0)+IF(L104='2. Division'!AJ6,'2. Division'!AJ23,0)+IF(L104='2. Division'!AL6,'2. Division'!AL23,0)+IF(L104='2. Division'!AN6,'2. Division'!AN23,0)+IF(L104='2. Division'!AP6,'2. Division'!AP23,0)+IF(L104='2. Division'!AR6,'2. Division'!AR23,0)</f>
        <v>#VALUE!</v>
      </c>
      <c r="AB104" s="1" t="e">
        <f>IF(OR(O104=1,Q104=1),0,IF(B2&lt;&gt;B3,AA104,Y104+AA104))</f>
        <v>#VALUE!</v>
      </c>
      <c r="AC104" s="1" t="e">
        <f>RANK(AB104,AB97:AB116,0)</f>
        <v>#VALUE!</v>
      </c>
      <c r="AD104" s="1">
        <f>[2]DB!BI104</f>
        <v>8</v>
      </c>
      <c r="AE104" s="1">
        <f>RANK(AD104,AD97:AD116,0)</f>
        <v>9</v>
      </c>
      <c r="AF104" s="1" t="e">
        <f>IF(L104='2. Division'!F6,'2. Division'!F29,0)+IF(L104='2. Division'!H6,'2. Division'!H29,0)+IF(L104='2. Division'!J6,'2. Division'!J29,0)+IF(L104='2. Division'!L6,'2. Division'!L29,0)+IF(L104='2. Division'!N6,'2. Division'!N29,0)+IF(L104='2. Division'!P6,'2. Division'!P29,0)+IF(L104='2. Division'!R6,'2. Division'!R29,0)+IF(L104='2. Division'!T6,'2. Division'!T29,0)+IF(L104='2. Division'!V6,'2. Division'!V29,0)+IF(L104='2. Division'!X6,'2. Division'!X29,0)+IF(L104='2. Division'!Z6,'2. Division'!Z29,0)+IF(L104='2. Division'!AB6,'2. Division'!AB29,0)+IF(L104='2. Division'!AD6,'2. Division'!AD29,0)+IF(L104='2. Division'!AF6,'2. Division'!AF29,0)+IF(L104='2. Division'!AH6,'2. Division'!AH29,0)+IF(L104='2. Division'!AJ6,'2. Division'!AJ29,0)+IF(L104='2. Division'!AL6,'2. Division'!AL29,0)+IF(L104='2. Division'!AN6,'2. Division'!AN29,0)+IF(L104='2. Division'!AP6,'2. Division'!AP29,0)+IF(L104='2. Division'!AR6,'2. Division'!AR29,0)</f>
        <v>#VALUE!</v>
      </c>
      <c r="AG104" s="1" t="e">
        <f>IF(OR(O104=1,Q104=1),0,IF(B2&lt;&gt;B3,AF104,AD104+AF104))</f>
        <v>#VALUE!</v>
      </c>
      <c r="AH104" s="1" t="e">
        <f>RANK(AG104,AG97:AG116,0)</f>
        <v>#VALUE!</v>
      </c>
      <c r="AI104" s="1">
        <f>[2]DB!BJ104</f>
        <v>29</v>
      </c>
      <c r="AJ104" s="1">
        <f>RANK(AI104,AI97:AI116,0)</f>
        <v>9</v>
      </c>
      <c r="AK104" s="1" t="e">
        <f>IF(L104='2. Division'!F6,'2. Division'!F35,0)+IF(L104='2. Division'!H6,'2. Division'!H35,0)+IF(L104='2. Division'!J6,'2. Division'!J35,0)+IF(L104='2. Division'!L6,'2. Division'!L35,0)+IF(L104='2. Division'!N6,'2. Division'!N35,0)+IF(L104='2. Division'!P6,'2. Division'!P35,0)+IF(L104='2. Division'!R6,'2. Division'!R35,0)+IF(L104='2. Division'!T6,'2. Division'!T35,0)+IF(L104='2. Division'!V6,'2. Division'!V35,0)+IF(L104='2. Division'!X6,'2. Division'!X35,0)+IF(L104='2. Division'!Z6,'2. Division'!Z35,0)+IF(L104='2. Division'!AB6,'2. Division'!AB35,0)+IF(L104='2. Division'!AD6,'2. Division'!AD35,0)+IF(L104='2. Division'!AF6,'2. Division'!AF35,0)+IF(L104='2. Division'!AH6,'2. Division'!AH35,0)+IF(L104='2. Division'!AJ6,'2. Division'!AJ35,0)+IF(L104='2. Division'!AL6,'2. Division'!AL35,0)+IF(L104='2. Division'!AN6,'2. Division'!AN35,0)+IF(L104='2. Division'!AP6,'2. Division'!AP35,0)+IF(L104='2. Division'!AR6,'2. Division'!AR35,0)</f>
        <v>#VALUE!</v>
      </c>
      <c r="AL104" s="1" t="e">
        <f>IF(OR(O104=1,Q104=1),0,IF(B2&lt;&gt;B3,AK104,AI104+AK104))</f>
        <v>#VALUE!</v>
      </c>
      <c r="AM104" s="1" t="e">
        <f>RANK(AL104,AL97:AL116,0)</f>
        <v>#VALUE!</v>
      </c>
      <c r="AN104" s="1">
        <f t="shared" si="39"/>
        <v>20</v>
      </c>
      <c r="AO104" s="1" t="e">
        <f t="shared" si="40"/>
        <v>#VALUE!</v>
      </c>
      <c r="AP104" s="1">
        <f>[2]DB!AW104</f>
        <v>8</v>
      </c>
      <c r="AQ104" s="1" t="e">
        <f>RANK(AO104,AO97:AO116,1)+AR104</f>
        <v>#VALUE!</v>
      </c>
      <c r="AR104" s="1" t="e">
        <f>IF(AO104=AO97,IF(AB104=AB97,IF(AG104=AG97,IF(AL104=AL97,0,IF(AL104&lt;AL97,1,0)),IF(AG104&lt;AG97,1,0)),IF(AB104&lt;AB97,1,0)),0)+IF(AO104=AO98,IF(AB104=AB98,IF(AG104=AG98,IF(AL104=AL98,0,IF(AL104&lt;AL98,1,0)),IF(AG104&lt;AG98,1,0)),IF(AB104&lt;AB98,1,0)),0)+IF(AO104=AO99,IF(AB104=AB99,IF(AG104=AG99,IF(AL104=AL99,0,IF(AL104&lt;AL99,1,0)),IF(AG104&lt;AG99,1,0)),IF(AB104&lt;AB99,1,0)),0)+IF(AO104=AO100,IF(AB104=AB100,IF(AG104=AG100,IF(AL104=AL100,0,IF(AL104&lt;AL100,1,0)),IF(AG104&lt;AG100,1,0)),IF(AB104&lt;AB100,1,0)),0)+IF(AO104=AO101,IF(AB104=AB101,IF(AG104=AG101,IF(AL104=AL101,0,IF(AL104&lt;AL101,1,0)),IF(AG104&lt;AG101,1,0)),IF(AB104&lt;AB101,1,0)),0)+IF(AO104=AO102,IF(AB104=AB102,IF(AG104=AG102,IF(AL104=AL102,0,IF(AL104&lt;AL102,1,0)),IF(AG104&lt;AG102,1,0)),IF(AB104&lt;AB102,1,0)),0)+IF(AO104=AO103,IF(AB104=AB103,IF(AG104=AG103,IF(AL104=AL103,0,IF(AL104&lt;AL103,1,0)),IF(AG104&lt;AG103,1,0)),IF(AB104&lt;AB103,1,0)),0)+AS104+AT104</f>
        <v>#VALUE!</v>
      </c>
      <c r="AS104" s="1" t="e">
        <f>IF(AO104=AO104,IF(AB104=AB104,IF(AG104=AG104,IF(AL104=AL104,0,IF(AL104&lt;AL104,1,0)),IF(AG104&lt;AG104,1,0)),IF(AB104&lt;AB104,1,0)),0)+IF(AO104=AO105,IF(AB104=AB105,IF(AG104=AG105,IF(AL104=AL105,0,IF(AL104&lt;AL105,1,0)),IF(AG104&lt;AG105,1,0)),IF(AB104&lt;AB105,1,0)),0)+IF(AO104=AO106,IF(AB104=AB106,IF(AG104=AG106,IF(AL104=AL106,0,IF(AL104&lt;AL106,1,0)),IF(AG104&lt;AG106,1,0)),IF(AB104&lt;AB106,1,0)),0)+IF(AO104=AO107,IF(AB104=AB107,IF(AG104=AG107,IF(AL104=AL107,0,IF(AL104&lt;AL107,1,0)),IF(AG104&lt;AG107,1,0)),IF(AB104&lt;AB107,1,0)),0)+IF(AO104=AO108,IF(AB104=AB108,IF(AG104=AG108,IF(AL104=AL108,0,IF(AL104&lt;AL108,1,0)),IF(AG104&lt;AG108,1,0)),IF(AB104&lt;AB108,1,0)),0)+IF(AO104=AO109,IF(AB104=AB109,IF(AG104=AG109,IF(AL104=AL109,0,IF(AL104&lt;AL109,1,0)),IF(AG104&lt;AG109,1,0)),IF(AB104&lt;AB109,1,0)),0)+IF(AO104=AO110,IF(AB104=AB110,IF(AG104=AG110,IF(AL104=AL110,0,IF(AL104&lt;AL110,1,0)),IF(AG104&lt;AG110,1,0)),IF(AB104&lt;AB110,1,0)),0)</f>
        <v>#VALUE!</v>
      </c>
      <c r="AT104" s="1" t="e">
        <f>IF(AO104=AO111,IF(AB104=AB111,IF(AG104=AG111,IF(AL104=AL111,0,IF(AL104&lt;AL111,1,0)),IF(AG104&lt;AG111,1,0)),IF(AB104&lt;AB111,1,0)),0)+IF(AO104=AO112,IF(AB104=AB112,IF(AG104=AG112,IF(AL104=AL112,0,IF(AL104&lt;AL112,1,0)),IF(AG104&lt;AG112,1,0)),IF(AB104&lt;AB112,1,0)),0)+IF(AO104=AO113,IF(AB104=AB113,IF(AG104=AG113,IF(AL104=AL113,0,IF(AL104&lt;AL113,1,0)),IF(AG104&lt;AG113,1,0)),IF(AB104&lt;AB113,1,0)),0)+IF(AO104=AO114,IF(AB104=AB114,IF(AG104=AG114,IF(AL104=AL114,0,IF(AL104&lt;AL114,1,0)),IF(AG104&lt;AG114,1,0)),IF(AB104&lt;AB114,1,0)),0)+IF(AO104=AO115,IF(AB104=AB115,IF(AG104=AG115,IF(AL104=AL115,0,IF(AL104&lt;AL115,1,0)),IF(AG104&lt;AG115,1,0)),IF(AB104&lt;AB115,1,0)),0)+IF(AO104=AO116,IF(AB104=AB116,IF(AG104=AG116,IF(AL104=AL116,0,IF(AL104&lt;AL116,1,0)),IF(AG104&lt;AG116,1,0)),IF(AB104&lt;AB116,1,0)),0)</f>
        <v>#VALUE!</v>
      </c>
      <c r="AU104" s="1" t="e">
        <f>IF(AND(AQ104=AQ97,M104&gt;M97),1,0)+IF(AND(AQ104=AQ98,M104&gt;M98),1,0)+IF(AND(AQ104=AQ99,M104&gt;M99),1,0)+IF(AND(AQ104=AQ100,M104&gt;M100),1,0)+IF(AND(AQ104=AQ101,M104&gt;M101),1,0)+IF(AND(AQ104=AQ102,M104&gt;M102),1,0)+IF(AND(AQ104=AQ103,M104&gt;M103),1,0)+IF(AND(AQ104=AQ104,M104&gt;M104),1,0)+IF(AND(AQ104=AQ105,M104&gt;M105),1,0)+IF(AND(AQ104=AQ106,M104&gt;M106),1,0)+IF(AND(AQ104=AQ107,M104&gt;M107),1,0)+IF(AND(AQ104=AQ108,M104&gt;M108),1,0)+IF(AND(AQ104=AQ109,M104&gt;M109),1,0)+IF(AND(AQ104=AQ110,M104&gt;M110),1,0)+IF(AND(AQ104=AQ111,M104&gt;M111),1,0)+IF(AND(AQ104=AQ112,M104&gt;M112),1,0)+IF(AND(AQ104=AQ113,M104&gt;M113),1,0)+IF(AND(AQ104=AQ114,M104&gt;M114),1,0)+IF(AND(AQ104=AQ115,M104&gt;M115),1,0)+IF(AND(AQ104=AQ116,M104&gt;M116),1,0)+AQ104</f>
        <v>#VALUE!</v>
      </c>
      <c r="AV104" s="1" t="e">
        <f>IF(AU97=8,AP97,0)+IF(AU98=8,AP98,0)+IF(AU99=8,AP99,0)+IF(AU100=8,AP100,0)+IF(AU101=8,AP101,0)+IF(AU102=8,AP102,0)+IF(AU103=8,AP103,0)+IF(AU104=8,AP104,0)+IF(AU105=8,AP105,0)+IF(AU106=8,AP106,0)+IF(AU107=8,AP107,0)+IF(AU108=8,AP108,0)+IF(AU109=8,AP109,0)+IF(AU110=8,AP110,0)+IF(AU111=8,AP111,0)+IF(AU112=8,AP112,0)+IF(AU113=8,AP113,0)+IF(AU114=8,AP114,0)+IF(AU115=8,AP115,0)+IF(AU116=8,AP116,0)</f>
        <v>#VALUE!</v>
      </c>
      <c r="AW104" s="1" t="e">
        <f>IF(AU97=8,AQ97,0)+IF(AU98=8,AQ98,0)+IF(AU99=8,AQ99,0)+IF(AU100=8,AQ100,0)+IF(AU101=8,AQ101,0)+IF(AU102=8,AQ102,0)+IF(AU103=8,AQ103,0)+IF(AU104=8,AQ104,0)+IF(AU105=8,AQ105,0)+IF(AU106=8,AQ106,0)+IF(AU107=8,AQ107,0)+IF(AU108=8,AQ108,0)+IF(AU109=8,AQ109,0)+IF(AU110=8,AQ110,0)+IF(AU111=8,AQ111,0)+IF(AU112=8,AQ112,0)+IF(AU113=8,AQ113,0)+IF(AU114=8,AQ114,0)+IF(AU115=8,AQ115,0)+IF(AU116=8,AQ116,0)</f>
        <v>#VALUE!</v>
      </c>
      <c r="AX104" s="1">
        <f>[2]DB!BL104</f>
        <v>0</v>
      </c>
      <c r="AY104" s="1">
        <f>IF(OR(O104=1,Q104=1,(T104+X104)/D1&gt;0.5),1,0)</f>
        <v>0</v>
      </c>
      <c r="AZ104" s="100" t="e">
        <f>IF(AU97=8,L97,IF(AU98=8,L98,IF(AU99=8,L99,IF(AU100=8,L100,IF(AU101=8,L101,IF(AU102=8,L102,IF(AU103=8,L103,BA104)))))))</f>
        <v>#VALUE!</v>
      </c>
      <c r="BA104" s="98" t="e">
        <f>IF(AU104=8,L104,IF(AU105=8,L105,IF(AU106=8,L106,IF(AU107=8,L107,IF(AU108=8,L108,IF(AU109=8,L109,IF(AU110=8,L110,BB104)))))))</f>
        <v>#VALUE!</v>
      </c>
      <c r="BB104" s="98" t="e">
        <f>IF(AU111=8,L111,IF(AU112=8,L112,IF(AU113=8,L113,IF(AU114=8,L114,IF(AU115=8,L115,IF(AU116=8,L116,""))))))</f>
        <v>#VALUE!</v>
      </c>
      <c r="BC104" s="98" t="e">
        <f>IF(AU97=8,M97,0)+IF(AU98=8,M98,0)+IF(AU99=8,M99,0)+IF(AU100=8,M100,0)+IF(AU101=8,M101,0)+IF(AU102=8,M102,0)+IF(AU103=8,M103,0)+IF(AU104=8,M104,0)+IF(AU105=8,M105,0)+IF(AU106=8,M106,0)+IF(AU107=8,M107,0)+IF(AU108=8,M108,0)+IF(AU109=8,M109,0)+IF(AU110=8,M110,0)+IF(AU111=8,M111,0)+IF(AU112=8,M112,0)+IF(AU113=8,M113,0)+IF(AU114=8,M114,0)+IF(AU115=8,M115,0)+IF(AU116=8,M116,0)</f>
        <v>#VALUE!</v>
      </c>
      <c r="BD104" s="98" t="e">
        <f>IF(AU97=8,O97,0)+IF(AU98=8,O98,0)+IF(AU99=8,O99,0)+IF(AU100=8,O100,0)+IF(AU101=8,O101,0)+IF(AU102=8,O102,0)+IF(AU103=8,O103,0)+IF(AU104=8,O104,0)+IF(AU105=8,O105,0)+IF(AU106=8,O106,0)+IF(AU107=8,O107,0)+IF(AU108=8,O108,0)+IF(AU109=8,O109,0)+IF(AU110=8,O110,0)+IF(AU111=8,O111,0)+IF(AU112=8,O112,0)+IF(AU113=8,O113,0)+IF(AU114=8,O114,0)+IF(AU115=8,O115,0)+IF(AU116=8,O116,0)</f>
        <v>#VALUE!</v>
      </c>
      <c r="BE104" s="98" t="e">
        <f>IF(AU97=8,Q97,0)+IF(AU98=8,Q98,0)+IF(AU99=8,Q99,0)+IF(AU100=8,Q100,0)+IF(AU101=8,Q101,0)+IF(AU102=8,Q102,0)+IF(AU103=8,Q103,0)+IF(AU104=8,Q104,0)+IF(AU105=8,Q105,0)+IF(AU106=8,Q106,0)+IF(AU107=8,Q107,0)+IF(AU108=8,Q108,0)+IF(AU109=8,Q109,0)+IF(AU110=8,Q110,0)+IF(AU111=8,Q111,0)+IF(AU112=8,Q112,0)+IF(AU113=8,Q113,0)+IF(AU114=8,Q114,0)+IF(AU115=8,Q115,0)+IF(AU116=8,Q116,0)</f>
        <v>#VALUE!</v>
      </c>
      <c r="BF104" s="98" t="e">
        <f>IF(AU97=8,T97,0)+IF(AU98=8,T98,0)+IF(AU99=8,T99,0)+IF(AU100=8,T100,0)+IF(AU101=8,T101,0)+IF(AU102=8,T102,0)+IF(AU103=8,T103,0)+IF(AU104=8,T104,0)+IF(AU105=8,T105,0)+IF(AU106=8,T106,0)+IF(AU107=8,T107,0)+IF(AU108=8,T108,0)+IF(AU109=8,T109,0)+IF(AU110=8,T110,0)+IF(AU111=8,T111,0)+IF(AU112=8,T112,0)+IF(AU113=8,T113,0)+IF(AU114=8,T114,0)+IF(AU115=8,T115,0)+IF(AU116=8,T116,0)</f>
        <v>#VALUE!</v>
      </c>
      <c r="BG104" s="98" t="e">
        <f>IF(AU97=8,X97,0)+IF(AU98=8,X98,0)+IF(AU99=8,X99,0)+IF(AU100=8,X100,0)+IF(AU101=8,X101,0)+IF(AU102=8,X102,0)+IF(AU103=8,X103,0)+IF(AU104=8,X104,0)+IF(AU105=8,X105,0)+IF(AU106=8,X106,0)+IF(AU107=8,X107,0)+IF(AU108=8,X108,0)+IF(AU109=8,X109,0)+IF(AU110=8,X110,0)+IF(AU111=8,X111,0)+IF(AU112=8,X112,0)+IF(AU113=8,X113,0)+IF(AU114=8,X114,0)+IF(AU115=8,X115,0)+IF(AU116=8,X116,0)</f>
        <v>#VALUE!</v>
      </c>
      <c r="BH104" s="98" t="e">
        <f>IF(AU97=8,AB97,0)+IF(AU98=8,AB98,0)+IF(AU99=8,AB99,0)+IF(AU100=8,AB100,0)+IF(AU101=8,AB101,0)+IF(AU102=8,AB102,0)+IF(AU103=8,AB103,0)+IF(AU104=8,AB104,0)+IF(AU105=8,AB105,0)+IF(AU106=8,AB106,0)+IF(AU107=8,AB107,0)+IF(AU108=8,AB108,0)+IF(AU109=8,AB109,0)+IF(AU110=8,AB110,0)+IF(AU111=8,AB111,0)+IF(AU112=8,AB112,0)+IF(AU113=8,AB113,0)+IF(AU114=8,AB114,0)+IF(AU115=8,AB115,0)+IF(AU116=8,AB116,0)</f>
        <v>#VALUE!</v>
      </c>
      <c r="BI104" s="98" t="e">
        <f>IF(AU97=8,AG97,0)+IF(AU98=8,AG98,0)+IF(AU99=8,AG99,0)+IF(AU100=8,AG100,0)+IF(AU101=8,AG101,0)+IF(AU102=8,AG102,0)+IF(AU103=8,AG103,0)+IF(AU104=8,AG104,0)+IF(AU105=8,AG105,0)+IF(AU106=8,AG106,0)+IF(AU107=8,AG107,0)+IF(AU108=8,AG108,0)+IF(AU109=8,AG109,0)+IF(AU110=8,AG110,0)+IF(AU111=8,AG111,0)+IF(AU112=8,AG112,0)+IF(AU113=8,AG113,0)+IF(AU114=8,AG114,0)+IF(AU115=8,AG115,0)+IF(AU116=8,AG116,0)</f>
        <v>#VALUE!</v>
      </c>
      <c r="BJ104" s="98" t="e">
        <f>IF(AU97=8,AL97,0)+IF(AU98=8,AL98,0)+IF(AU99=8,AL99,0)+IF(AU100=8,AL100,0)+IF(AU101=8,AL101,0)+IF(AU102=8,AL102,0)+IF(AU103=8,AL103,0)+IF(AU104=8,AL104,0)+IF(AU105=8,AL105,0)+IF(AU106=8,AL106,0)+IF(AU107=8,AL107,0)+IF(AU108=8,AL108,0)+IF(AU109=8,AL109,0)+IF(AU110=8,AL110,0)+IF(AU111=8,AL111,0)+IF(AU112=8,AL112,0)+IF(AU113=8,AL113,0)+IF(AU114=8,AL114,0)+IF(AU115=8,AL115,0)+IF(AU116=8,AL116,0)</f>
        <v>#VALUE!</v>
      </c>
      <c r="BK104" s="1" t="e">
        <f>IF(AU97=8,AO97,0)+IF(AU98=8,AO98,0)+IF(AU99=8,AO99,0)+IF(AU100=8,AO100,0)+IF(AU101=8,AO101,0)+IF(AU102=8,AO102,0)+IF(AU103=8,AO103,0)+IF(AU104=8,AO104,0)+IF(AU105=8,AO105,0)+IF(AU106=8,AO106,0)+IF(AU107=8,AO107,0)+IF(AU108=8,AO108,0)+IF(AU109=8,AO109,0)+IF(AU110=8,AO110,0)+IF(AU111=8,AO111,0)+IF(AU112=8,AO112,0)+IF(AU113=8,AO113,0)+IF(AU114=8,AO114,0)+IF(AU115=8,AO115,0)+IF(AU116=8,AO116,0)</f>
        <v>#VALUE!</v>
      </c>
      <c r="BL104" s="99" t="e">
        <f>IF(AU97=8,AY97,0)+IF(AU98=8,AY98,0)+IF(AU99=8,AY99,0)+IF(AU100=8,AY100,0)+IF(AU101=8,AY101,0)+IF(AU102=8,AY102,0)+IF(AU103=8,AY103,0)+IF(AU104=8,AY104,0)+IF(AU105=8,AY105,0)+IF(AU106=8,AY106,0)+IF(AU107=8,AY107,0)+IF(AU108=8,AY108,0)+IF(AU109=8,AY109,0)+IF(AU110=8,AY110,0)+IF(AU111=8,AY111,0)+IF(AU112=8,AY112,0)+IF(AU113=8,AY113,0)+IF(AU114=8,AY114,0)+IF(AU115=8,AY115,0)+IF(AU116=8,AY116,0)</f>
        <v>#VALUE!</v>
      </c>
      <c r="BM104" s="1" t="e">
        <f>IF(AND(AW104=BM96,BL104=0),AZ104,0)</f>
        <v>#VALUE!</v>
      </c>
      <c r="BN104" s="1">
        <f>COUNTIF(BM97:BM104,"&lt;&gt;0")</f>
        <v>8</v>
      </c>
      <c r="BO104" s="1" t="e">
        <f>IF(BN97=8,BM97,IF(BN98=8,BM98,IF(BN99=8,BM99,IF(BN100=8,BM100,IF(BN101=8,BM101,IF(BN102=8,BM102,IF(BN103=8,BM103,IF(BN104=8,BM104,BP104))))))))</f>
        <v>#VALUE!</v>
      </c>
      <c r="BP104" s="1" t="str">
        <f>IF(BN105=8,BM105,IF(BN106=8,BM106,IF(BN107=8,BM107,IF(BN108=8,BM108,IF(BN109=8,BM109,IF(BN110=8,BM110,IF(BN111=8,BM111,IF(BN112=8,BM112,BQ104))))))))</f>
        <v/>
      </c>
      <c r="BQ104" s="1" t="str">
        <f>IF(BN113=8,BM113,IF(BN114=8,BM114,IF(BN115=8,BM115,IF(BN116=8,BM116,""))))</f>
        <v/>
      </c>
      <c r="BR104" s="100" t="str">
        <f>[2]DB!CD104</f>
        <v/>
      </c>
      <c r="BS104" s="98" t="str">
        <f>[2]DB!CE104</f>
        <v/>
      </c>
      <c r="BT104" s="98" t="str">
        <f>[2]DB!CF104</f>
        <v/>
      </c>
      <c r="BU104" s="98" t="str">
        <f>[2]DB!CG104</f>
        <v/>
      </c>
      <c r="BV104" s="98" t="str">
        <f>[2]DB!CH104</f>
        <v/>
      </c>
      <c r="BW104" s="98" t="str">
        <f>[2]DB!CI104</f>
        <v/>
      </c>
      <c r="BX104" s="98" t="str">
        <f>[2]DB!CJ104</f>
        <v/>
      </c>
      <c r="BY104" s="98" t="str">
        <f>[2]DB!CK104</f>
        <v/>
      </c>
      <c r="BZ104" s="98" t="str">
        <f>[2]DB!CL104</f>
        <v/>
      </c>
      <c r="CA104" s="98" t="str">
        <f>[2]DB!CM104</f>
        <v/>
      </c>
      <c r="CB104" s="98" t="str">
        <f>[2]DB!CN104</f>
        <v/>
      </c>
      <c r="CC104" s="99" t="str">
        <f>[2]DB!CO104</f>
        <v/>
      </c>
      <c r="CD104" s="100" t="str">
        <f>IF(AND(CD96=B3,B3&lt;&gt;B4),BO104,BR104)</f>
        <v/>
      </c>
      <c r="CE104" s="98" t="str">
        <f>IF(AND(CE96=B3,B3&lt;&gt;B4),BO104,BS104)</f>
        <v/>
      </c>
      <c r="CF104" s="98" t="str">
        <f>IF(AND(CF96=B3,B3&lt;&gt;B4),BO104,BT104)</f>
        <v/>
      </c>
      <c r="CG104" s="98" t="str">
        <f>IF(AND(CG96=B3,B3&lt;&gt;B4),BO104,BU104)</f>
        <v/>
      </c>
      <c r="CH104" s="98" t="str">
        <f>IF(AND(CH96=B3,B3&lt;&gt;B4),BO104,BV104)</f>
        <v/>
      </c>
      <c r="CI104" s="98" t="str">
        <f>IF(AND(CI96=B3,B3&lt;&gt;B4),BO104,BW104)</f>
        <v/>
      </c>
      <c r="CJ104" s="98" t="str">
        <f>IF(AND(CJ96=B3,B3&lt;&gt;B4),BO104,BX104)</f>
        <v/>
      </c>
      <c r="CK104" s="98" t="str">
        <f>IF(AND(CK96=B3,B3&lt;&gt;B4),BO104,BY104)</f>
        <v/>
      </c>
      <c r="CL104" s="98" t="str">
        <f>IF(AND(CL96=B3,B3&lt;&gt;B4),BO104,BZ104)</f>
        <v/>
      </c>
      <c r="CM104" s="98" t="str">
        <f>IF(AND(CM96=B3,B3&lt;&gt;B4),BO104,CA104)</f>
        <v/>
      </c>
      <c r="CN104" s="98" t="str">
        <f>IF(AND(CN96=B3,B3&lt;&gt;B4),BO104,CB104)</f>
        <v/>
      </c>
      <c r="CO104" s="99" t="str">
        <f>IF(AND(CO96=B3,B3&lt;&gt;B4),BO104,CC104)</f>
        <v/>
      </c>
      <c r="CP104" s="1" t="str">
        <f>'[2]MT + ÅT'!L40</f>
        <v/>
      </c>
    </row>
    <row r="105" spans="12:94">
      <c r="L105" s="100" t="str">
        <f>[2]DB!AZ105</f>
        <v>Lions</v>
      </c>
      <c r="M105" s="1">
        <f>IF(L105=A31,B31,0)+IF(L105=A32,B32,0)+IF(L105=A33,B33,0)+IF(L105=A34,B34,0)+IF(L105=A35,B35,0)+IF(L105=A36,B36,0)+IF(L105=A37,B37,0)+IF(L105=A38,B38,0)+IF(L105=A39,B39,0)+IF(L105=A40,B40,0)+IF(L105=A41,B41,0)+IF(L105=A42,B42,0)+IF(L105=A43,B43,0)+IF(L105=A44,B44,0)+IF(L105=A45,B45,0)+IF(L105=A46,B46,0)+IF(L105=A47,B47,0)+IF(L105=A48,B48,0)+IF(L105=A49,B49,0)+IF(L105=A50,B50,0)</f>
        <v>31</v>
      </c>
      <c r="N105" s="1">
        <f>[2]DB!BD105</f>
        <v>0</v>
      </c>
      <c r="O105" s="1">
        <f>IF(L105=A31,D31,0)+IF(L105=A32,D32,0)+IF(L105=A33,D33,0)+IF(L105=A34,D34,0)+IF(L105=A35,D35,0)+IF(L105=A36,D36,0)+IF(L105=A37,D37,0)+IF(L105=A38,D38,0)+IF(L105=A39,D39,0)+IF(L105=A40,D40,0)+IF(L105=A41,D41,0)+IF(L105=A42,D42,0)+IF(L105=A43,D43,0)+IF(L105=A44,D44,0)+IF(L105=A45,D45,0)+IF(L105=A46,D46,0)+IF(L105=A47,D47,0)+IF(L105=A48,D48,0)+IF(L105=A49,D49,0)+IF(L105=A50,D50,0)</f>
        <v>0</v>
      </c>
      <c r="P105" s="1">
        <f>[2]DB!BE105</f>
        <v>0</v>
      </c>
      <c r="Q105" s="1">
        <f>IF(L105=A31,F31,0)+IF(L105=A32,F32,0)+IF(L105=A33,F33,0)+IF(L105=A34,F34,0)+IF(L105=A35,F35,0)+IF(L105=A36,F36,0)+IF(L105=A37,F37,0)+IF(L105=A38,F38,0)+IF(L105=A39,F39,0)+IF(L105=A40,F40,0)+IF(L105=A41,F41,0)+IF(L105=A42,F42,0)+IF(L105=A43,F43,0)+IF(L105=A44,F44,0)+IF(L105=A45,F45,0)+IF(L105=A46,F46,0)+IF(L105=A47,F47,0)+IF(L105=A48,F48,0)+IF(L105=A49,F49,0)+IF(L105=A50,F50,0)</f>
        <v>0</v>
      </c>
      <c r="R105" s="1">
        <f>[2]DB!BF105</f>
        <v>0</v>
      </c>
      <c r="S105" s="1">
        <f>IF(L105=A31,H31,0)+IF(L105=A32,H32,0)+IF(L105=A33,H33,0)+IF(L105=A34,H34,0)+IF(L105=A35,H35,0)+IF(L105=A36,H36,0)+IF(L105=A37,H37,0)+IF(L105=A38,H38,0)+IF(L105=A39,H39,0)+IF(L105=A40,H40,0)+IF(L105=A41,H41,0)+IF(L105=A42,H42,0)+IF(L105=A43,H43,0)+IF(L105=A44,H44,0)+IF(L105=A45,H45,0)+IF(L105=A46,H46,0)+IF(L105=A47,H47,0)+IF(L105=A48,H48,0)+IF(L105=A49,H49,0)+IF(L105=A50,H50,0)</f>
        <v>0</v>
      </c>
      <c r="T105" s="1">
        <f>IF(B2&lt;&gt;B3,S105,S105+R105)</f>
        <v>0</v>
      </c>
      <c r="U105" s="1">
        <f>[2]DB!BG105</f>
        <v>0</v>
      </c>
      <c r="V105" s="1">
        <f>IF(L105=A31,K31,0)+IF(L105=A32,K32,0)+IF(L105=A33,K33,0)+IF(L105=A34,K34,0)+IF(L105=A35,K35,0)+IF(L105=A36,K36,0)+IF(L105=A37,K37,0)+IF(L105=A38,K38,0)+IF(L105=A39,K39,0)+IF(L105=A40,K40,0)+IF(L105=A41,K41,0)+IF(L105=A42,K42,0)+IF(L105=A43,K43,0)+IF(L105=A44,K44,0)+IF(L105=A45,K45,0)+IF(L105=A46,K46,0)+IF(L105=A47,K47,0)+IF(L105=A48,K48,0)+IF(L105=A49,K49,0)+IF(L105=A50,K50,0)+W105</f>
        <v>0</v>
      </c>
      <c r="W105" s="1">
        <v>0</v>
      </c>
      <c r="X105" s="1">
        <f>IF(B2&lt;&gt;B3,V105,V105+U105)</f>
        <v>0</v>
      </c>
      <c r="Y105" s="1">
        <f>[2]DB!BH105</f>
        <v>24</v>
      </c>
      <c r="Z105" s="1">
        <f>RANK(Y105,Y97:Y116,0)</f>
        <v>3</v>
      </c>
      <c r="AA105" s="1" t="e">
        <f>IF(L105='2. Division'!F6,'2. Division'!F23,0)+IF(L105='2. Division'!H6,'2. Division'!H23,0)+IF(L105='2. Division'!J6,'2. Division'!J23,0)+IF(L105='2. Division'!L6,'2. Division'!L23,0)+IF(L105='2. Division'!N6,'2. Division'!N23,0)+IF(L105='2. Division'!P6,'2. Division'!P23,0)+IF(L105='2. Division'!R6,'2. Division'!R23,0)+IF(L105='2. Division'!T6,'2. Division'!T23,0)+IF(L105='2. Division'!V6,'2. Division'!V23,0)+IF(L105='2. Division'!X6,'2. Division'!X23,0)+IF(L105='2. Division'!Z6,'2. Division'!Z23,0)+IF(L105='2. Division'!AB6,'2. Division'!AB23,0)+IF(L105='2. Division'!AD6,'2. Division'!AD23,0)+IF(L105='2. Division'!AF6,'2. Division'!AF23,0)+IF(L105='2. Division'!AH6,'2. Division'!AH23,0)+IF(L105='2. Division'!AJ6,'2. Division'!AJ23,0)+IF(L105='2. Division'!AL6,'2. Division'!AL23,0)+IF(L105='2. Division'!AN6,'2. Division'!AN23,0)+IF(L105='2. Division'!AP6,'2. Division'!AP23,0)+IF(L105='2. Division'!AR6,'2. Division'!AR23,0)</f>
        <v>#VALUE!</v>
      </c>
      <c r="AB105" s="1" t="e">
        <f>IF(OR(O105=1,Q105=1),0,IF(B2&lt;&gt;B3,AA105,Y105+AA105))</f>
        <v>#VALUE!</v>
      </c>
      <c r="AC105" s="1" t="e">
        <f>RANK(AB105,AB97:AB116,0)</f>
        <v>#VALUE!</v>
      </c>
      <c r="AD105" s="1">
        <f>[2]DB!BI105</f>
        <v>7</v>
      </c>
      <c r="AE105" s="1">
        <f>RANK(AD105,AD97:AD116,0)</f>
        <v>16</v>
      </c>
      <c r="AF105" s="1" t="e">
        <f>IF(L105='2. Division'!F6,'2. Division'!F29,0)+IF(L105='2. Division'!H6,'2. Division'!H29,0)+IF(L105='2. Division'!J6,'2. Division'!J29,0)+IF(L105='2. Division'!L6,'2. Division'!L29,0)+IF(L105='2. Division'!N6,'2. Division'!N29,0)+IF(L105='2. Division'!P6,'2. Division'!P29,0)+IF(L105='2. Division'!R6,'2. Division'!R29,0)+IF(L105='2. Division'!T6,'2. Division'!T29,0)+IF(L105='2. Division'!V6,'2. Division'!V29,0)+IF(L105='2. Division'!X6,'2. Division'!X29,0)+IF(L105='2. Division'!Z6,'2. Division'!Z29,0)+IF(L105='2. Division'!AB6,'2. Division'!AB29,0)+IF(L105='2. Division'!AD6,'2. Division'!AD29,0)+IF(L105='2. Division'!AF6,'2. Division'!AF29,0)+IF(L105='2. Division'!AH6,'2. Division'!AH29,0)+IF(L105='2. Division'!AJ6,'2. Division'!AJ29,0)+IF(L105='2. Division'!AL6,'2. Division'!AL29,0)+IF(L105='2. Division'!AN6,'2. Division'!AN29,0)+IF(L105='2. Division'!AP6,'2. Division'!AP29,0)+IF(L105='2. Division'!AR6,'2. Division'!AR29,0)</f>
        <v>#VALUE!</v>
      </c>
      <c r="AG105" s="1" t="e">
        <f>IF(OR(O105=1,Q105=1),0,IF(B2&lt;&gt;B3,AF105,AD105+AF105))</f>
        <v>#VALUE!</v>
      </c>
      <c r="AH105" s="1" t="e">
        <f>RANK(AG105,AG97:AG116,0)</f>
        <v>#VALUE!</v>
      </c>
      <c r="AI105" s="1">
        <f>[2]DB!BJ105</f>
        <v>30</v>
      </c>
      <c r="AJ105" s="1">
        <f>RANK(AI105,AI97:AI116,0)</f>
        <v>1</v>
      </c>
      <c r="AK105" s="1" t="e">
        <f>IF(L105='2. Division'!F6,'2. Division'!F35,0)+IF(L105='2. Division'!H6,'2. Division'!H35,0)+IF(L105='2. Division'!J6,'2. Division'!J35,0)+IF(L105='2. Division'!L6,'2. Division'!L35,0)+IF(L105='2. Division'!N6,'2. Division'!N35,0)+IF(L105='2. Division'!P6,'2. Division'!P35,0)+IF(L105='2. Division'!R6,'2. Division'!R35,0)+IF(L105='2. Division'!T6,'2. Division'!T35,0)+IF(L105='2. Division'!V6,'2. Division'!V35,0)+IF(L105='2. Division'!X6,'2. Division'!X35,0)+IF(L105='2. Division'!Z6,'2. Division'!Z35,0)+IF(L105='2. Division'!AB6,'2. Division'!AB35,0)+IF(L105='2. Division'!AD6,'2. Division'!AD35,0)+IF(L105='2. Division'!AF6,'2. Division'!AF35,0)+IF(L105='2. Division'!AH6,'2. Division'!AH35,0)+IF(L105='2. Division'!AJ6,'2. Division'!AJ35,0)+IF(L105='2. Division'!AL6,'2. Division'!AL35,0)+IF(L105='2. Division'!AN6,'2. Division'!AN35,0)+IF(L105='2. Division'!AP6,'2. Division'!AP35,0)+IF(L105='2. Division'!AR6,'2. Division'!AR35,0)</f>
        <v>#VALUE!</v>
      </c>
      <c r="AL105" s="1" t="e">
        <f>IF(OR(O105=1,Q105=1),0,IF(B2&lt;&gt;B3,AK105,AI105+AK105))</f>
        <v>#VALUE!</v>
      </c>
      <c r="AM105" s="1" t="e">
        <f>RANK(AL105,AL97:AL116,0)</f>
        <v>#VALUE!</v>
      </c>
      <c r="AN105" s="1">
        <f t="shared" si="39"/>
        <v>20</v>
      </c>
      <c r="AO105" s="1" t="e">
        <f t="shared" si="40"/>
        <v>#VALUE!</v>
      </c>
      <c r="AP105" s="1">
        <f>[2]DB!AW105</f>
        <v>9</v>
      </c>
      <c r="AQ105" s="1" t="e">
        <f>RANK(AO105,AO97:AO116,1)+AR105</f>
        <v>#VALUE!</v>
      </c>
      <c r="AR105" s="1" t="e">
        <f>IF(AO105=AO97,IF(AB105=AB97,IF(AG105=AG97,IF(AL105=AL97,0,IF(AL105&lt;AL97,1,0)),IF(AG105&lt;AG97,1,0)),IF(AB105&lt;AB97,1,0)),0)+IF(AO105=AO98,IF(AB105=AB98,IF(AG105=AG98,IF(AL105=AL98,0,IF(AL105&lt;AL98,1,0)),IF(AG105&lt;AG98,1,0)),IF(AB105&lt;AB98,1,0)),0)+IF(AO105=AO99,IF(AB105=AB99,IF(AG105=AG99,IF(AL105=AL99,0,IF(AL105&lt;AL99,1,0)),IF(AG105&lt;AG99,1,0)),IF(AB105&lt;AB99,1,0)),0)+IF(AO105=AO100,IF(AB105=AB100,IF(AG105=AG100,IF(AL105=AL100,0,IF(AL105&lt;AL100,1,0)),IF(AG105&lt;AG100,1,0)),IF(AB105&lt;AB100,1,0)),0)+IF(AO105=AO101,IF(AB105=AB101,IF(AG105=AG101,IF(AL105=AL101,0,IF(AL105&lt;AL101,1,0)),IF(AG105&lt;AG101,1,0)),IF(AB105&lt;AB101,1,0)),0)+IF(AO105=AO102,IF(AB105=AB102,IF(AG105=AG102,IF(AL105=AL102,0,IF(AL105&lt;AL102,1,0)),IF(AG105&lt;AG102,1,0)),IF(AB105&lt;AB102,1,0)),0)+IF(AO105=AO103,IF(AB105=AB103,IF(AG105=AG103,IF(AL105=AL103,0,IF(AL105&lt;AL103,1,0)),IF(AG105&lt;AG103,1,0)),IF(AB105&lt;AB103,1,0)),0)+AS105+AT105</f>
        <v>#VALUE!</v>
      </c>
      <c r="AS105" s="1" t="e">
        <f>IF(AO105=AO104,IF(AB105=AB104,IF(AG105=AG104,IF(AL105=AL104,0,IF(AL105&lt;AL104,1,0)),IF(AG105&lt;AG104,1,0)),IF(AB105&lt;AB104,1,0)),0)+IF(AO105=AO105,IF(AB105=AB105,IF(AG105=AG105,IF(AL105=AL105,0,IF(AL105&lt;AL105,1,0)),IF(AG105&lt;AG105,1,0)),IF(AB105&lt;AB105,1,0)),0)+IF(AO105=AO106,IF(AB105=AB106,IF(AG105=AG106,IF(AL105=AL106,0,IF(AL105&lt;AL106,1,0)),IF(AG105&lt;AG106,1,0)),IF(AB105&lt;AB106,1,0)),0)+IF(AO105=AO107,IF(AB105=AB107,IF(AG105=AG107,IF(AL105=AL107,0,IF(AL105&lt;AL107,1,0)),IF(AG105&lt;AG107,1,0)),IF(AB105&lt;AB107,1,0)),0)+IF(AO105=AO108,IF(AB105=AB108,IF(AG105=AG108,IF(AL105=AL108,0,IF(AL105&lt;AL108,1,0)),IF(AG105&lt;AG108,1,0)),IF(AB105&lt;AB108,1,0)),0)+IF(AO105=AO109,IF(AB105=AB109,IF(AG105=AG109,IF(AL105=AL109,0,IF(AL105&lt;AL109,1,0)),IF(AG105&lt;AG109,1,0)),IF(AB105&lt;AB109,1,0)),0)+IF(AO105=AO110,IF(AB105=AB110,IF(AG105=AG110,IF(AL105=AL110,0,IF(AL105&lt;AL110,1,0)),IF(AG105&lt;AG110,1,0)),IF(AB105&lt;AB110,1,0)),0)</f>
        <v>#VALUE!</v>
      </c>
      <c r="AT105" s="1" t="e">
        <f>IF(AO105=AO111,IF(AB105=AB111,IF(AG105=AG111,IF(AL105=AL111,0,IF(AL105&lt;AL111,1,0)),IF(AG105&lt;AG111,1,0)),IF(AB105&lt;AB111,1,0)),0)+IF(AO105=AO112,IF(AB105=AB112,IF(AG105=AG112,IF(AL105=AL112,0,IF(AL105&lt;AL112,1,0)),IF(AG105&lt;AG112,1,0)),IF(AB105&lt;AB112,1,0)),0)+IF(AO105=AO113,IF(AB105=AB113,IF(AG105=AG113,IF(AL105=AL113,0,IF(AL105&lt;AL113,1,0)),IF(AG105&lt;AG113,1,0)),IF(AB105&lt;AB113,1,0)),0)+IF(AO105=AO114,IF(AB105=AB114,IF(AG105=AG114,IF(AL105=AL114,0,IF(AL105&lt;AL114,1,0)),IF(AG105&lt;AG114,1,0)),IF(AB105&lt;AB114,1,0)),0)+IF(AO105=AO115,IF(AB105=AB115,IF(AG105=AG115,IF(AL105=AL115,0,IF(AL105&lt;AL115,1,0)),IF(AG105&lt;AG115,1,0)),IF(AB105&lt;AB115,1,0)),0)+IF(AO105=AO116,IF(AB105=AB116,IF(AG105=AG116,IF(AL105=AL116,0,IF(AL105&lt;AL116,1,0)),IF(AG105&lt;AG116,1,0)),IF(AB105&lt;AB116,1,0)),0)</f>
        <v>#VALUE!</v>
      </c>
      <c r="AU105" s="1" t="e">
        <f>IF(AND(AQ105=AQ97,M105&gt;M97),1,0)+IF(AND(AQ105=AQ98,M105&gt;M98),1,0)+IF(AND(AQ105=AQ99,M105&gt;M99),1,0)+IF(AND(AQ105=AQ100,M105&gt;M100),1,0)+IF(AND(AQ105=AQ101,M105&gt;M101),1,0)+IF(AND(AQ105=AQ102,M105&gt;M102),1,0)+IF(AND(AQ105=AQ103,M105&gt;M103),1,0)+IF(AND(AQ105=AQ104,M105&gt;M104),1,0)+IF(AND(AQ105=AQ105,M105&gt;M105),1,0)+IF(AND(AQ105=AQ106,M105&gt;M106),1,0)+IF(AND(AQ105=AQ107,M105&gt;M107),1,0)+IF(AND(AQ105=AQ108,M105&gt;M108),1,0)+IF(AND(AQ105=AQ109,M105&gt;M109),1,0)+IF(AND(AQ105=AQ110,M105&gt;M110),1,0)+IF(AND(AQ105=AQ111,M105&gt;M111),1,0)+IF(AND(AQ105=AQ112,M105&gt;M112),1,0)+IF(AND(AQ105=AQ113,M105&gt;M113),1,0)+IF(AND(AQ105=AQ114,M105&gt;M114),1,0)+IF(AND(AQ105=AQ115,M105&gt;M115),1,0)+IF(AND(AQ105=AQ116,M105&gt;M116),1,0)+AQ105</f>
        <v>#VALUE!</v>
      </c>
      <c r="AV105" s="1" t="e">
        <f>IF(AU97=9,AP97,0)+IF(AU98=9,AP98,0)+IF(AU99=9,AP99,0)+IF(AU100=9,AP100,0)+IF(AU101=9,AP101,0)+IF(AU102=9,AP102,0)+IF(AU103=9,AP103,0)+IF(AU104=9,AP104,0)+IF(AU105=9,AP105,0)+IF(AU106=9,AP106,0)+IF(AU107=9,AP107,0)+IF(AU108=9,AP108,0)+IF(AU109=9,AP109,0)+IF(AU110=9,AP110,0)+IF(AU111=9,AP111,0)+IF(AU112=9,AP112,0)+IF(AU113=9,AP113,0)+IF(AU114=9,AP114,0)+IF(AU115=9,AP115,0)+IF(AU116=9,AP116,0)</f>
        <v>#VALUE!</v>
      </c>
      <c r="AW105" s="1" t="e">
        <f>IF(AU97=9,AQ97,0)+IF(AU98=9,AQ98,0)+IF(AU99=9,AQ99,0)+IF(AU100=9,AQ100,0)+IF(AU101=9,AQ101,0)+IF(AU102=9,AQ102,0)+IF(AU103=9,AQ103,0)+IF(AU104=9,AQ104,0)+IF(AU105=9,AQ105,0)+IF(AU106=9,AQ106,0)+IF(AU107=9,AQ107,0)+IF(AU108=9,AQ108,0)+IF(AU109=9,AQ109,0)+IF(AU110=9,AQ110,0)+IF(AU111=9,AQ111,0)+IF(AU112=9,AQ112,0)+IF(AU113=9,AQ113,0)+IF(AU114=9,AQ114,0)+IF(AU115=9,AQ115,0)+IF(AU116=9,AQ116,0)</f>
        <v>#VALUE!</v>
      </c>
      <c r="AX105" s="1">
        <f>[2]DB!BL105</f>
        <v>0</v>
      </c>
      <c r="AY105" s="1">
        <f>IF(OR(O105=1,Q105=1,(T105+X105)/D1&gt;0.5),1,0)</f>
        <v>0</v>
      </c>
      <c r="AZ105" s="100" t="e">
        <f>IF(AU97=9,L97,IF(AU98=9,L98,IF(AU99=9,L99,IF(AU100=9,L100,IF(AU101=9,L101,IF(AU102=9,L102,IF(AU103=9,L103,BA105)))))))</f>
        <v>#VALUE!</v>
      </c>
      <c r="BA105" s="98" t="e">
        <f>IF(AU104=9,L104,IF(AU105=9,L105,IF(AU106=9,L106,IF(AU107=9,L107,IF(AU108=9,L108,IF(AU109=9,L109,IF(AU110=9,L110,BB105)))))))</f>
        <v>#VALUE!</v>
      </c>
      <c r="BB105" s="98" t="e">
        <f>IF(AU111=9,L111,IF(AU112=9,L112,IF(AU113=9,L113,IF(AU114=9,L114,IF(AU115=9,L115,IF(AU116=9,L116,""))))))</f>
        <v>#VALUE!</v>
      </c>
      <c r="BC105" s="98" t="e">
        <f>IF(AU97=9,M97,0)+IF(AU98=9,M98,0)+IF(AU99=9,M99,0)+IF(AU100=9,M100,0)+IF(AU101=9,M101,0)+IF(AU102=9,M102,0)+IF(AU103=9,M103,0)+IF(AU104=9,M104,0)+IF(AU105=9,M105,0)+IF(AU106=9,M106,0)+IF(AU107=9,M107,0)+IF(AU108=9,M108,0)+IF(AU109=9,M109,0)+IF(AU110=9,M110,0)+IF(AU111=9,M111,0)+IF(AU112=9,M112,0)+IF(AU113=9,M113,0)+IF(AU114=9,M114,0)+IF(AU115=9,M115,0)+IF(AU116=9,M116,0)</f>
        <v>#VALUE!</v>
      </c>
      <c r="BD105" s="98" t="e">
        <f>IF(AU97=9,O97,0)+IF(AU98=9,O98,0)+IF(AU99=9,O99,0)+IF(AU100=9,O100,0)+IF(AU101=9,O101,0)+IF(AU102=9,O102,0)+IF(AU103=9,O103,0)+IF(AU104=9,O104,0)+IF(AU105=9,O105,0)+IF(AU106=9,O106,0)+IF(AU107=9,O107,0)+IF(AU108=9,O108,0)+IF(AU109=9,O109,0)+IF(AU110=9,O110,0)+IF(AU111=9,O111,0)+IF(AU112=9,O112,0)+IF(AU113=9,O113,0)+IF(AU114=9,O114,0)+IF(AU115=9,O115,0)+IF(AU116=9,O116,0)</f>
        <v>#VALUE!</v>
      </c>
      <c r="BE105" s="98" t="e">
        <f>IF(AU97=9,Q97,0)+IF(AU98=9,Q98,0)+IF(AU99=9,Q99,0)+IF(AU100=9,Q100,0)+IF(AU101=9,Q101,0)+IF(AU102=9,Q102,0)+IF(AU103=9,Q103,0)+IF(AU104=9,Q104,0)+IF(AU105=9,Q105,0)+IF(AU106=9,Q106,0)+IF(AU107=9,Q107,0)+IF(AU108=9,Q108,0)+IF(AU109=9,Q109,0)+IF(AU110=9,Q110,0)+IF(AU111=9,Q111,0)+IF(AU112=9,Q112,0)+IF(AU113=9,Q113,0)+IF(AU114=9,Q114,0)+IF(AU115=9,Q115,0)+IF(AU116=9,Q116,0)</f>
        <v>#VALUE!</v>
      </c>
      <c r="BF105" s="98" t="e">
        <f>IF(AU97=9,T97,0)+IF(AU98=9,T98,0)+IF(AU99=9,T99,0)+IF(AU100=9,T100,0)+IF(AU101=9,T101,0)+IF(AU102=9,T102,0)+IF(AU103=9,T103,0)+IF(AU104=9,T104,0)+IF(AU105=9,T105,0)+IF(AU106=9,T106,0)+IF(AU107=9,T107,0)+IF(AU108=9,T108,0)+IF(AU109=9,T109,0)+IF(AU110=9,T110,0)+IF(AU111=9,T111,0)+IF(AU112=9,T112,0)+IF(AU113=9,T113,0)+IF(AU114=9,T114,0)+IF(AU115=9,T115,0)+IF(AU116=9,T116,0)</f>
        <v>#VALUE!</v>
      </c>
      <c r="BG105" s="98" t="e">
        <f>IF(AU97=9,X97,0)+IF(AU98=9,X98,0)+IF(AU99=9,X99,0)+IF(AU100=9,X100,0)+IF(AU101=9,X101,0)+IF(AU102=9,X102,0)+IF(AU103=9,X103,0)+IF(AU104=9,X104,0)+IF(AU105=9,X105,0)+IF(AU106=9,X106,0)+IF(AU107=9,X107,0)+IF(AU108=9,X108,0)+IF(AU109=9,X109,0)+IF(AU110=9,X110,0)+IF(AU111=9,X111,0)+IF(AU112=9,X112,0)+IF(AU113=9,X113,0)+IF(AU114=9,X114,0)+IF(AU115=9,X115,0)+IF(AU116=9,X116,0)</f>
        <v>#VALUE!</v>
      </c>
      <c r="BH105" s="98" t="e">
        <f>IF(AU97=9,AB97,0)+IF(AU98=9,AB98,0)+IF(AU99=9,AB99,0)+IF(AU100=9,AB100,0)+IF(AU101=9,AB101,0)+IF(AU102=9,AB102,0)+IF(AU103=9,AB103,0)+IF(AU104=9,AB104,0)+IF(AU105=9,AB105,0)+IF(AU106=9,AB106,0)+IF(AU107=9,AB107,0)+IF(AU108=9,AB108,0)+IF(AU109=9,AB109,0)+IF(AU110=9,AB110,0)+IF(AU111=9,AB111,0)+IF(AU112=9,AB112,0)+IF(AU113=9,AB113,0)+IF(AU114=9,AB114,0)+IF(AU115=9,AB115,0)+IF(AU116=9,AB116,0)</f>
        <v>#VALUE!</v>
      </c>
      <c r="BI105" s="98" t="e">
        <f>IF(AU97=9,AG97,0)+IF(AU98=9,AG98,0)+IF(AU99=9,AG99,0)+IF(AU100=9,AG100,0)+IF(AU101=9,AG101,0)+IF(AU102=9,AG102,0)+IF(AU103=9,AG103,0)+IF(AU104=9,AG104,0)+IF(AU105=9,AG105,0)+IF(AU106=9,AG106,0)+IF(AU107=9,AG107,0)+IF(AU108=9,AG108,0)+IF(AU109=9,AG109,0)+IF(AU110=9,AG110,0)+IF(AU111=9,AG111,0)+IF(AU112=9,AG112,0)+IF(AU113=9,AG113,0)+IF(AU114=9,AG114,0)+IF(AU115=9,AG115,0)+IF(AU116=9,AG116,0)</f>
        <v>#VALUE!</v>
      </c>
      <c r="BJ105" s="98" t="e">
        <f>IF(AU97=9,AL97,0)+IF(AU98=9,AL98,0)+IF(AU99=9,AL99,0)+IF(AU100=9,AL100,0)+IF(AU101=9,AL101,0)+IF(AU102=9,AL102,0)+IF(AU103=9,AL103,0)+IF(AU104=9,AL104,0)+IF(AU105=9,AL105,0)+IF(AU106=9,AL106,0)+IF(AU107=9,AL107,0)+IF(AU108=9,AL108,0)+IF(AU109=9,AL109,0)+IF(AU110=9,AL110,0)+IF(AU111=9,AL111,0)+IF(AU112=9,AL112,0)+IF(AU113=9,AL113,0)+IF(AU114=9,AL114,0)+IF(AU115=9,AL115,0)+IF(AU116=9,AL116,0)</f>
        <v>#VALUE!</v>
      </c>
      <c r="BK105" s="1" t="e">
        <f>IF(AU97=9,AO97,0)+IF(AU98=9,AO98,0)+IF(AU99=9,AO99,0)+IF(AU100=9,AO100,0)+IF(AU101=9,AO101,0)+IF(AU102=9,AO102,0)+IF(AU103=9,AO103,0)+IF(AU104=9,AO104,0)+IF(AU105=9,AO105,0)+IF(AU106=9,AO106,0)+IF(AU107=9,AO107,0)+IF(AU108=9,AO108,0)+IF(AU109=9,AO109,0)+IF(AU110=9,AO110,0)+IF(AU111=9,AO111,0)+IF(AU112=9,AO112,0)+IF(AU113=9,AO113,0)+IF(AU114=9,AO114,0)+IF(AU115=9,AO115,0)+IF(AU116=9,AO116,0)</f>
        <v>#VALUE!</v>
      </c>
      <c r="BL105" s="99" t="e">
        <f>IF(AU97=9,AY97,0)+IF(AU98=9,AY98,0)+IF(AU99=9,AY99,0)+IF(AU100=9,AY100,0)+IF(AU101=9,AY101,0)+IF(AU102=9,AY102,0)+IF(AU103=9,AY103,0)+IF(AU104=9,AY104,0)+IF(AU105=9,AY105,0)+IF(AU106=9,AY106,0)+IF(AU107=9,AY107,0)+IF(AU108=9,AY108,0)+IF(AU109=9,AY109,0)+IF(AU110=9,AY110,0)+IF(AU111=9,AY111,0)+IF(AU112=9,AY112,0)+IF(AU113=9,AY113,0)+IF(AU114=9,AY114,0)+IF(AU115=9,AY115,0)+IF(AU116=9,AY116,0)</f>
        <v>#VALUE!</v>
      </c>
      <c r="BM105" s="1" t="e">
        <f>IF(AND(AW105=BM96,BL105=0),AZ105,0)</f>
        <v>#VALUE!</v>
      </c>
      <c r="BN105" s="1">
        <f>COUNTIF(BM97:BM105,"&lt;&gt;0")</f>
        <v>9</v>
      </c>
      <c r="BO105" s="1" t="e">
        <f>IF(BN97=9,BM97,IF(BN98=9,BM98,IF(BN99=9,BM99,IF(BN100=9,BM100,IF(BN101=9,BM101,IF(BN102=9,BM102,IF(BN103=9,BM103,IF(BN104=9,BM104,BP105))))))))</f>
        <v>#VALUE!</v>
      </c>
      <c r="BP105" s="1" t="e">
        <f>IF(BN105=9,BM105,IF(BN106=9,BM106,IF(BN107=9,BM107,IF(BN108=9,BM108,IF(BN109=9,BM109,IF(BN110=9,BM110,IF(BN111=9,BM111,IF(BN112=9,BM112,BQ105))))))))</f>
        <v>#VALUE!</v>
      </c>
      <c r="BQ105" s="1" t="str">
        <f>IF(BN113=9,BM113,IF(BN114=9,BM114,IF(BN115=9,BM115,IF(BN116=9,BM116,""))))</f>
        <v/>
      </c>
      <c r="BR105" s="100" t="str">
        <f>[2]DB!CD105</f>
        <v/>
      </c>
      <c r="BS105" s="98" t="str">
        <f>[2]DB!CE105</f>
        <v/>
      </c>
      <c r="BT105" s="98" t="str">
        <f>[2]DB!CF105</f>
        <v/>
      </c>
      <c r="BU105" s="98" t="str">
        <f>[2]DB!CG105</f>
        <v/>
      </c>
      <c r="BV105" s="98" t="str">
        <f>[2]DB!CH105</f>
        <v/>
      </c>
      <c r="BW105" s="98" t="str">
        <f>[2]DB!CI105</f>
        <v/>
      </c>
      <c r="BX105" s="98" t="str">
        <f>[2]DB!CJ105</f>
        <v/>
      </c>
      <c r="BY105" s="98" t="str">
        <f>[2]DB!CK105</f>
        <v/>
      </c>
      <c r="BZ105" s="98" t="str">
        <f>[2]DB!CL105</f>
        <v/>
      </c>
      <c r="CA105" s="98" t="str">
        <f>[2]DB!CM105</f>
        <v/>
      </c>
      <c r="CB105" s="98" t="str">
        <f>[2]DB!CN105</f>
        <v/>
      </c>
      <c r="CC105" s="99" t="str">
        <f>[2]DB!CO105</f>
        <v/>
      </c>
      <c r="CD105" s="100" t="str">
        <f>IF(AND(CD96=B3,B3&lt;&gt;B4),BO105,BR105)</f>
        <v/>
      </c>
      <c r="CE105" s="98" t="str">
        <f>IF(AND(CE96=B3,B3&lt;&gt;B4),BO105,BS105)</f>
        <v/>
      </c>
      <c r="CF105" s="98" t="str">
        <f>IF(AND(CF96=B3,B3&lt;&gt;B4),BO105,BT105)</f>
        <v/>
      </c>
      <c r="CG105" s="98" t="str">
        <f>IF(AND(CG96=B3,B3&lt;&gt;B4),BO105,BU105)</f>
        <v/>
      </c>
      <c r="CH105" s="98" t="str">
        <f>IF(AND(CH96=B3,B3&lt;&gt;B4),BO105,BV105)</f>
        <v/>
      </c>
      <c r="CI105" s="98" t="str">
        <f>IF(AND(CI96=B3,B3&lt;&gt;B4),BO105,BW105)</f>
        <v/>
      </c>
      <c r="CJ105" s="98" t="str">
        <f>IF(AND(CJ96=B3,B3&lt;&gt;B4),BO105,BX105)</f>
        <v/>
      </c>
      <c r="CK105" s="98" t="str">
        <f>IF(AND(CK96=B3,B3&lt;&gt;B4),BO105,BY105)</f>
        <v/>
      </c>
      <c r="CL105" s="98" t="str">
        <f>IF(AND(CL96=B3,B3&lt;&gt;B4),BO105,BZ105)</f>
        <v/>
      </c>
      <c r="CM105" s="98" t="str">
        <f>IF(AND(CM96=B3,B3&lt;&gt;B4),BO105,CA105)</f>
        <v/>
      </c>
      <c r="CN105" s="98" t="str">
        <f>IF(AND(CN96=B3,B3&lt;&gt;B4),BO105,CB105)</f>
        <v/>
      </c>
      <c r="CO105" s="99" t="str">
        <f>IF(AND(CO96=B3,B3&lt;&gt;B4),BO105,CC105)</f>
        <v/>
      </c>
      <c r="CP105" s="1" t="str">
        <f>'[2]MT + ÅT'!L41</f>
        <v/>
      </c>
    </row>
    <row r="106" spans="12:94">
      <c r="L106" s="100" t="str">
        <f>[2]DB!AZ106</f>
        <v>Forest</v>
      </c>
      <c r="M106" s="1">
        <f>IF(L106=A31,B31,0)+IF(L106=A32,B32,0)+IF(L106=A33,B33,0)+IF(L106=A34,B34,0)+IF(L106=A35,B35,0)+IF(L106=A36,B36,0)+IF(L106=A37,B37,0)+IF(L106=A38,B38,0)+IF(L106=A39,B39,0)+IF(L106=A40,B40,0)+IF(L106=A41,B41,0)+IF(L106=A42,B42,0)+IF(L106=A43,B43,0)+IF(L106=A44,B44,0)+IF(L106=A45,B45,0)+IF(L106=A46,B46,0)+IF(L106=A47,B47,0)+IF(L106=A48,B48,0)+IF(L106=A49,B49,0)+IF(L106=A50,B50,0)</f>
        <v>15</v>
      </c>
      <c r="N106" s="1">
        <f>[2]DB!BD106</f>
        <v>0</v>
      </c>
      <c r="O106" s="1">
        <f>IF(L106=A31,D31,0)+IF(L106=A32,D32,0)+IF(L106=A33,D33,0)+IF(L106=A34,D34,0)+IF(L106=A35,D35,0)+IF(L106=A36,D36,0)+IF(L106=A37,D37,0)+IF(L106=A38,D38,0)+IF(L106=A39,D39,0)+IF(L106=A40,D40,0)+IF(L106=A41,D41,0)+IF(L106=A42,D42,0)+IF(L106=A43,D43,0)+IF(L106=A44,D44,0)+IF(L106=A45,D45,0)+IF(L106=A46,D46,0)+IF(L106=A47,D47,0)+IF(L106=A48,D48,0)+IF(L106=A49,D49,0)+IF(L106=A50,D50,0)</f>
        <v>0</v>
      </c>
      <c r="P106" s="1">
        <f>[2]DB!BE106</f>
        <v>0</v>
      </c>
      <c r="Q106" s="1">
        <f>IF(L106=A31,F31,0)+IF(L106=A32,F32,0)+IF(L106=A33,F33,0)+IF(L106=A34,F34,0)+IF(L106=A35,F35,0)+IF(L106=A36,F36,0)+IF(L106=A37,F37,0)+IF(L106=A38,F38,0)+IF(L106=A39,F39,0)+IF(L106=A40,F40,0)+IF(L106=A41,F41,0)+IF(L106=A42,F42,0)+IF(L106=A43,F43,0)+IF(L106=A44,F44,0)+IF(L106=A45,F45,0)+IF(L106=A46,F46,0)+IF(L106=A47,F47,0)+IF(L106=A48,F48,0)+IF(L106=A49,F49,0)+IF(L106=A50,F50,0)</f>
        <v>0</v>
      </c>
      <c r="R106" s="1">
        <f>[2]DB!BF106</f>
        <v>0</v>
      </c>
      <c r="S106" s="1">
        <f>IF(L106=A31,H31,0)+IF(L106=A32,H32,0)+IF(L106=A33,H33,0)+IF(L106=A34,H34,0)+IF(L106=A35,H35,0)+IF(L106=A36,H36,0)+IF(L106=A37,H37,0)+IF(L106=A38,H38,0)+IF(L106=A39,H39,0)+IF(L106=A40,H40,0)+IF(L106=A41,H41,0)+IF(L106=A42,H42,0)+IF(L106=A43,H43,0)+IF(L106=A44,H44,0)+IF(L106=A45,H45,0)+IF(L106=A46,H46,0)+IF(L106=A47,H47,0)+IF(L106=A48,H48,0)+IF(L106=A49,H49,0)+IF(L106=A50,H50,0)</f>
        <v>0</v>
      </c>
      <c r="T106" s="1">
        <f>IF(B2&lt;&gt;B3,S106,S106+R106)</f>
        <v>0</v>
      </c>
      <c r="U106" s="1">
        <f>[2]DB!BG106</f>
        <v>0</v>
      </c>
      <c r="V106" s="1">
        <f>IF(L106=A31,K31,0)+IF(L106=A32,K32,0)+IF(L106=A33,K33,0)+IF(L106=A34,K34,0)+IF(L106=A35,K35,0)+IF(L106=A36,K36,0)+IF(L106=A37,K37,0)+IF(L106=A38,K38,0)+IF(L106=A39,K39,0)+IF(L106=A40,K40,0)+IF(L106=A41,K41,0)+IF(L106=A42,K42,0)+IF(L106=A43,K43,0)+IF(L106=A44,K44,0)+IF(L106=A45,K45,0)+IF(L106=A46,K46,0)+IF(L106=A47,K47,0)+IF(L106=A48,K48,0)+IF(L106=A49,K49,0)+IF(L106=A50,K50,0)+W106</f>
        <v>0</v>
      </c>
      <c r="W106" s="1">
        <v>0</v>
      </c>
      <c r="X106" s="1">
        <f>IF(B2&lt;&gt;B3,V106,V106+U106)</f>
        <v>0</v>
      </c>
      <c r="Y106" s="1">
        <f>[2]DB!BH106</f>
        <v>23</v>
      </c>
      <c r="Z106" s="1">
        <f>RANK(Y106,Y97:Y116,0)</f>
        <v>6</v>
      </c>
      <c r="AA106" s="1" t="e">
        <f>IF(L106='2. Division'!F6,'2. Division'!F23,0)+IF(L106='2. Division'!H6,'2. Division'!H23,0)+IF(L106='2. Division'!J6,'2. Division'!J23,0)+IF(L106='2. Division'!L6,'2. Division'!L23,0)+IF(L106='2. Division'!N6,'2. Division'!N23,0)+IF(L106='2. Division'!P6,'2. Division'!P23,0)+IF(L106='2. Division'!R6,'2. Division'!R23,0)+IF(L106='2. Division'!T6,'2. Division'!T23,0)+IF(L106='2. Division'!V6,'2. Division'!V23,0)+IF(L106='2. Division'!X6,'2. Division'!X23,0)+IF(L106='2. Division'!Z6,'2. Division'!Z23,0)+IF(L106='2. Division'!AB6,'2. Division'!AB23,0)+IF(L106='2. Division'!AD6,'2. Division'!AD23,0)+IF(L106='2. Division'!AF6,'2. Division'!AF23,0)+IF(L106='2. Division'!AH6,'2. Division'!AH23,0)+IF(L106='2. Division'!AJ6,'2. Division'!AJ23,0)+IF(L106='2. Division'!AL6,'2. Division'!AL23,0)+IF(L106='2. Division'!AN6,'2. Division'!AN23,0)+IF(L106='2. Division'!AP6,'2. Division'!AP23,0)+IF(L106='2. Division'!AR6,'2. Division'!AR23,0)</f>
        <v>#VALUE!</v>
      </c>
      <c r="AB106" s="1" t="e">
        <f>IF(OR(O106=1,Q106=1),0,IF(B2&lt;&gt;B3,AA106,Y106+AA106))</f>
        <v>#VALUE!</v>
      </c>
      <c r="AC106" s="1" t="e">
        <f>RANK(AB106,AB97:AB116,0)</f>
        <v>#VALUE!</v>
      </c>
      <c r="AD106" s="1">
        <f>[2]DB!BI106</f>
        <v>9</v>
      </c>
      <c r="AE106" s="1">
        <f>RANK(AD106,AD97:AD116,0)</f>
        <v>1</v>
      </c>
      <c r="AF106" s="1" t="e">
        <f>IF(L106='2. Division'!F6,'2. Division'!F29,0)+IF(L106='2. Division'!H6,'2. Division'!H29,0)+IF(L106='2. Division'!J6,'2. Division'!J29,0)+IF(L106='2. Division'!L6,'2. Division'!L29,0)+IF(L106='2. Division'!N6,'2. Division'!N29,0)+IF(L106='2. Division'!P6,'2. Division'!P29,0)+IF(L106='2. Division'!R6,'2. Division'!R29,0)+IF(L106='2. Division'!T6,'2. Division'!T29,0)+IF(L106='2. Division'!V6,'2. Division'!V29,0)+IF(L106='2. Division'!X6,'2. Division'!X29,0)+IF(L106='2. Division'!Z6,'2. Division'!Z29,0)+IF(L106='2. Division'!AB6,'2. Division'!AB29,0)+IF(L106='2. Division'!AD6,'2. Division'!AD29,0)+IF(L106='2. Division'!AF6,'2. Division'!AF29,0)+IF(L106='2. Division'!AH6,'2. Division'!AH29,0)+IF(L106='2. Division'!AJ6,'2. Division'!AJ29,0)+IF(L106='2. Division'!AL6,'2. Division'!AL29,0)+IF(L106='2. Division'!AN6,'2. Division'!AN29,0)+IF(L106='2. Division'!AP6,'2. Division'!AP29,0)+IF(L106='2. Division'!AR6,'2. Division'!AR29,0)</f>
        <v>#VALUE!</v>
      </c>
      <c r="AG106" s="1" t="e">
        <f>IF(OR(O106=1,Q106=1),0,IF(B2&lt;&gt;B3,AF106,AD106+AF106))</f>
        <v>#VALUE!</v>
      </c>
      <c r="AH106" s="1" t="e">
        <f>RANK(AG106,AG97:AG116,0)</f>
        <v>#VALUE!</v>
      </c>
      <c r="AI106" s="1">
        <f>[2]DB!BJ106</f>
        <v>28</v>
      </c>
      <c r="AJ106" s="1">
        <f>RANK(AI106,AI97:AI116,0)</f>
        <v>13</v>
      </c>
      <c r="AK106" s="1" t="e">
        <f>IF(L106='2. Division'!F6,'2. Division'!F35,0)+IF(L106='2. Division'!H6,'2. Division'!H35,0)+IF(L106='2. Division'!J6,'2. Division'!J35,0)+IF(L106='2. Division'!L6,'2. Division'!L35,0)+IF(L106='2. Division'!N6,'2. Division'!N35,0)+IF(L106='2. Division'!P6,'2. Division'!P35,0)+IF(L106='2. Division'!R6,'2. Division'!R35,0)+IF(L106='2. Division'!T6,'2. Division'!T35,0)+IF(L106='2. Division'!V6,'2. Division'!V35,0)+IF(L106='2. Division'!X6,'2. Division'!X35,0)+IF(L106='2. Division'!Z6,'2. Division'!Z35,0)+IF(L106='2. Division'!AB6,'2. Division'!AB35,0)+IF(L106='2. Division'!AD6,'2. Division'!AD35,0)+IF(L106='2. Division'!AF6,'2. Division'!AF35,0)+IF(L106='2. Division'!AH6,'2. Division'!AH35,0)+IF(L106='2. Division'!AJ6,'2. Division'!AJ35,0)+IF(L106='2. Division'!AL6,'2. Division'!AL35,0)+IF(L106='2. Division'!AN6,'2. Division'!AN35,0)+IF(L106='2. Division'!AP6,'2. Division'!AP35,0)+IF(L106='2. Division'!AR6,'2. Division'!AR35,0)</f>
        <v>#VALUE!</v>
      </c>
      <c r="AL106" s="1" t="e">
        <f>IF(OR(O106=1,Q106=1),0,IF(B2&lt;&gt;B3,AK106,AI106+AK106))</f>
        <v>#VALUE!</v>
      </c>
      <c r="AM106" s="1" t="e">
        <f>RANK(AL106,AL97:AL116,0)</f>
        <v>#VALUE!</v>
      </c>
      <c r="AN106" s="1">
        <f t="shared" si="39"/>
        <v>20</v>
      </c>
      <c r="AO106" s="1" t="e">
        <f t="shared" si="40"/>
        <v>#VALUE!</v>
      </c>
      <c r="AP106" s="1">
        <f>[2]DB!AW106</f>
        <v>10</v>
      </c>
      <c r="AQ106" s="1" t="e">
        <f>RANK(AO106,AO97:AO116,1)+AR106</f>
        <v>#VALUE!</v>
      </c>
      <c r="AR106" s="1" t="e">
        <f>IF(AO106=AO97,IF(AB106=AB97,IF(AG106=AG97,IF(AL106=AL97,0,IF(AL106&lt;AL97,1,0)),IF(AG106&lt;AG97,1,0)),IF(AB106&lt;AB97,1,0)),0)+IF(AO106=AO98,IF(AB106=AB98,IF(AG106=AG98,IF(AL106=AL98,0,IF(AL106&lt;AL98,1,0)),IF(AG106&lt;AG98,1,0)),IF(AB106&lt;AB98,1,0)),0)+IF(AO106=AO99,IF(AB106=AB99,IF(AG106=AG99,IF(AL106=AL99,0,IF(AL106&lt;AL99,1,0)),IF(AG106&lt;AG99,1,0)),IF(AB106&lt;AB99,1,0)),0)+IF(AO106=AO100,IF(AB106=AB100,IF(AG106=AG100,IF(AL106=AL100,0,IF(AL106&lt;AL100,1,0)),IF(AG106&lt;AG100,1,0)),IF(AB106&lt;AB100,1,0)),0)+IF(AO106=AO101,IF(AB106=AB101,IF(AG106=AG101,IF(AL106=AL101,0,IF(AL106&lt;AL101,1,0)),IF(AG106&lt;AG101,1,0)),IF(AB106&lt;AB101,1,0)),0)+IF(AO106=AO102,IF(AB106=AB102,IF(AG106=AG102,IF(AL106=AL102,0,IF(AL106&lt;AL102,1,0)),IF(AG106&lt;AG102,1,0)),IF(AB106&lt;AB102,1,0)),0)+IF(AO106=AO103,IF(AB106=AB103,IF(AG106=AG103,IF(AL106=AL103,0,IF(AL106&lt;AL103,1,0)),IF(AG106&lt;AG103,1,0)),IF(AB106&lt;AB103,1,0)),0)+AS106+AT106</f>
        <v>#VALUE!</v>
      </c>
      <c r="AS106" s="1" t="e">
        <f>IF(AO106=AO104,IF(AB106=AB104,IF(AG106=AG104,IF(AL106=AL104,0,IF(AL106&lt;AL104,1,0)),IF(AG106&lt;AG104,1,0)),IF(AB106&lt;AB104,1,0)),0)+IF(AO106=AO105,IF(AB106=AB105,IF(AG106=AG105,IF(AL106=AL105,0,IF(AL106&lt;AL105,1,0)),IF(AG106&lt;AG105,1,0)),IF(AB106&lt;AB105,1,0)),0)+IF(AO106=AO106,IF(AB106=AB106,IF(AG106=AG106,IF(AL106=AL106,0,IF(AL106&lt;AL106,1,0)),IF(AG106&lt;AG106,1,0)),IF(AB106&lt;AB106,1,0)),0)+IF(AO106=AO107,IF(AB106=AB107,IF(AG106=AG107,IF(AL106=AL107,0,IF(AL106&lt;AL107,1,0)),IF(AG106&lt;AG107,1,0)),IF(AB106&lt;AB107,1,0)),0)+IF(AO106=AO108,IF(AB106=AB108,IF(AG106=AG108,IF(AL106=AL108,0,IF(AL106&lt;AL108,1,0)),IF(AG106&lt;AG108,1,0)),IF(AB106&lt;AB108,1,0)),0)+IF(AO106=AO109,IF(AB106=AB109,IF(AG106=AG109,IF(AL106=AL109,0,IF(AL106&lt;AL109,1,0)),IF(AG106&lt;AG109,1,0)),IF(AB106&lt;AB109,1,0)),0)+IF(AO106=AO110,IF(AB106=AB110,IF(AG106=AG110,IF(AL106=AL110,0,IF(AL106&lt;AL110,1,0)),IF(AG106&lt;AG110,1,0)),IF(AB106&lt;AB110,1,0)),0)</f>
        <v>#VALUE!</v>
      </c>
      <c r="AT106" s="1" t="e">
        <f>IF(AO106=AO111,IF(AB106=AB111,IF(AG106=AG111,IF(AL106=AL111,0,IF(AL106&lt;AL111,1,0)),IF(AG106&lt;AG111,1,0)),IF(AB106&lt;AB111,1,0)),0)+IF(AO106=AO112,IF(AB106=AB112,IF(AG106=AG112,IF(AL106=AL112,0,IF(AL106&lt;AL112,1,0)),IF(AG106&lt;AG112,1,0)),IF(AB106&lt;AB112,1,0)),0)+IF(AO106=AO113,IF(AB106=AB113,IF(AG106=AG113,IF(AL106=AL113,0,IF(AL106&lt;AL113,1,0)),IF(AG106&lt;AG113,1,0)),IF(AB106&lt;AB113,1,0)),0)+IF(AO106=AO114,IF(AB106=AB114,IF(AG106=AG114,IF(AL106=AL114,0,IF(AL106&lt;AL114,1,0)),IF(AG106&lt;AG114,1,0)),IF(AB106&lt;AB114,1,0)),0)+IF(AO106=AO115,IF(AB106=AB115,IF(AG106=AG115,IF(AL106=AL115,0,IF(AL106&lt;AL115,1,0)),IF(AG106&lt;AG115,1,0)),IF(AB106&lt;AB115,1,0)),0)+IF(AO106=AO116,IF(AB106=AB116,IF(AG106=AG116,IF(AL106=AL116,0,IF(AL106&lt;AL116,1,0)),IF(AG106&lt;AG116,1,0)),IF(AB106&lt;AB116,1,0)),0)</f>
        <v>#VALUE!</v>
      </c>
      <c r="AU106" s="1" t="e">
        <f>IF(AND(AQ106=AQ97,M106&gt;M97),1,0)+IF(AND(AQ106=AQ98,M106&gt;M98),1,0)+IF(AND(AQ106=AQ99,M106&gt;M99),1,0)+IF(AND(AQ106=AQ100,M106&gt;M100),1,0)+IF(AND(AQ106=AQ101,M106&gt;M101),1,0)+IF(AND(AQ106=AQ102,M106&gt;M102),1,0)+IF(AND(AQ106=AQ103,M106&gt;M103),1,0)+IF(AND(AQ106=AQ104,M106&gt;M104),1,0)+IF(AND(AQ106=AQ105,M106&gt;M105),1,0)+IF(AND(AQ106=AQ106,M106&gt;M106),1,0)+IF(AND(AQ106=AQ107,M106&gt;M107),1,0)+IF(AND(AQ106=AQ108,M106&gt;M108),1,0)+IF(AND(AQ106=AQ109,M106&gt;M109),1,0)+IF(AND(AQ106=AQ110,M106&gt;M110),1,0)+IF(AND(AQ106=AQ111,M106&gt;M111),1,0)+IF(AND(AQ106=AQ112,M106&gt;M112),1,0)+IF(AND(AQ106=AQ113,M106&gt;M113),1,0)+IF(AND(AQ106=AQ114,M106&gt;M114),1,0)+IF(AND(AQ106=AQ115,M106&gt;M115),1,0)+IF(AND(AQ106=AQ116,M106&gt;M116),1,0)+AQ106</f>
        <v>#VALUE!</v>
      </c>
      <c r="AV106" s="1" t="e">
        <f>IF(AU97=10,AP97,0)+IF(AU98=10,AP98,0)+IF(AU99=10,AP99,0)+IF(AU100=10,AP100,0)+IF(AU101=10,AP101,0)+IF(AU102=10,AP102,0)+IF(AU103=10,AP103,0)+IF(AU104=10,AP104,0)+IF(AU105=10,AP105,0)+IF(AU106=10,AP106,0)+IF(AU107=10,AP107,0)+IF(AU108=10,AP108,0)+IF(AU109=10,AP109,0)+IF(AU110=10,AP110,0)+IF(AU111=10,AP111,0)+IF(AU112=10,AP112,0)+IF(AU113=10,AP113,0)+IF(AU114=10,AP114,0)+IF(AU115=10,AP115,0)+IF(AU116=10,AP116,0)</f>
        <v>#VALUE!</v>
      </c>
      <c r="AW106" s="1" t="e">
        <f>IF(AU97=10,AQ97,0)+IF(AU98=10,AQ98,0)+IF(AU99=10,AQ99,0)+IF(AU100=10,AQ100,0)+IF(AU101=10,AQ101,0)+IF(AU102=10,AQ102,0)+IF(AU103=10,AQ103,0)+IF(AU104=10,AQ104,0)+IF(AU105=10,AQ105,0)+IF(AU106=10,AQ106,0)+IF(AU107=10,AQ107,0)+IF(AU108=10,AQ108,0)+IF(AU109=10,AQ109,0)+IF(AU110=10,AQ110,0)+IF(AU111=10,AQ111,0)+IF(AU112=10,AQ112,0)+IF(AU113=10,AQ113,0)+IF(AU114=10,AQ114,0)+IF(AU115=10,AQ115,0)+IF(AU116=10,AQ116,0)</f>
        <v>#VALUE!</v>
      </c>
      <c r="AX106" s="1">
        <f>[2]DB!BL106</f>
        <v>0</v>
      </c>
      <c r="AY106" s="1">
        <f>IF(OR(O106=1,Q106=1,(T106+X106)/D1&gt;0.5),1,0)</f>
        <v>0</v>
      </c>
      <c r="AZ106" s="100" t="e">
        <f>IF(AU97=10,L97,IF(AU98=10,L98,IF(AU99=10,L99,IF(AU100=10,L100,IF(AU101=10,L101,IF(AU102=10,L102,IF(AU103=10,L103,BA106)))))))</f>
        <v>#VALUE!</v>
      </c>
      <c r="BA106" s="98" t="e">
        <f>IF(AU104=10,L104,IF(AU105=10,L105,IF(AU106=10,L106,IF(AU107=10,L107,IF(AU108=10,L108,IF(AU109=10,L109,IF(AU110=10,L110,BB106)))))))</f>
        <v>#VALUE!</v>
      </c>
      <c r="BB106" s="98" t="e">
        <f>IF(AU111=10,L111,IF(AU112=10,L112,IF(AU113=10,L113,IF(AU114=10,L114,IF(AU115=10,L115,IF(AU116=10,L116,""))))))</f>
        <v>#VALUE!</v>
      </c>
      <c r="BC106" s="98" t="e">
        <f>IF(AU97=10,M97,0)+IF(AU98=10,M98,0)+IF(AU99=10,M99,0)+IF(AU100=10,M100,0)+IF(AU101=10,M101,0)+IF(AU102=10,M102,0)+IF(AU103=10,M103,0)+IF(AU104=10,M104,0)+IF(AU105=10,M105,0)+IF(AU106=10,M106,0)+IF(AU107=10,M107,0)+IF(AU108=10,M108,0)+IF(AU109=10,M109,0)+IF(AU110=10,M110,0)+IF(AU111=10,M111,0)+IF(AU112=10,M112,0)+IF(AU113=10,M113,0)+IF(AU114=10,M114,0)+IF(AU115=10,M115,0)+IF(AU116=10,M116,0)</f>
        <v>#VALUE!</v>
      </c>
      <c r="BD106" s="98" t="e">
        <f>IF(AU97=10,O97,0)+IF(AU98=10,O98,0)+IF(AU99=10,O99,0)+IF(AU100=10,O100,0)+IF(AU101=10,O101,0)+IF(AU102=10,O102,0)+IF(AU103=10,O103,0)+IF(AU104=10,O104,0)+IF(AU105=10,O105,0)+IF(AU106=10,O106,0)+IF(AU107=10,O107,0)+IF(AU108=10,O108,0)+IF(AU109=10,O109,0)+IF(AU110=10,O110,0)+IF(AU111=10,O111,0)+IF(AU112=10,O112,0)+IF(AU113=10,O113,0)+IF(AU114=10,O114,0)+IF(AU115=10,O115,0)+IF(AU116=10,O116,0)</f>
        <v>#VALUE!</v>
      </c>
      <c r="BE106" s="98" t="e">
        <f>IF(AU97=10,Q97,0)+IF(AU98=10,Q98,0)+IF(AU99=10,Q99,0)+IF(AU100=10,Q100,0)+IF(AU101=10,Q101,0)+IF(AU102=10,Q102,0)+IF(AU103=10,Q103,0)+IF(AU104=10,Q104,0)+IF(AU105=10,Q105,0)+IF(AU106=10,Q106,0)+IF(AU107=10,Q107,0)+IF(AU108=10,Q108,0)+IF(AU109=10,Q109,0)+IF(AU110=10,Q110,0)+IF(AU111=10,Q111,0)+IF(AU112=10,Q112,0)+IF(AU113=10,Q113,0)+IF(AU114=10,Q114,0)+IF(AU115=10,Q115,0)+IF(AU116=10,Q116,0)</f>
        <v>#VALUE!</v>
      </c>
      <c r="BF106" s="98" t="e">
        <f>IF(AU97=10,T97,0)+IF(AU98=10,T98,0)+IF(AU99=10,T99,0)+IF(AU100=10,T100,0)+IF(AU101=10,T101,0)+IF(AU102=10,T102,0)+IF(AU103=10,T103,0)+IF(AU104=10,T104,0)+IF(AU105=10,T105,0)+IF(AU106=10,T106,0)+IF(AU107=10,T107,0)+IF(AU108=10,T108,0)+IF(AU109=10,T109,0)+IF(AU110=10,T110,0)+IF(AU111=10,T111,0)+IF(AU112=10,T112,0)+IF(AU113=10,T113,0)+IF(AU114=10,T114,0)+IF(AU115=10,T115,0)+IF(AU116=10,T116,0)</f>
        <v>#VALUE!</v>
      </c>
      <c r="BG106" s="98" t="e">
        <f>IF(AU97=10,X97,0)+IF(AU98=10,X98,0)+IF(AU99=10,X99,0)+IF(AU100=10,X100,0)+IF(AU101=10,X101,0)+IF(AU102=10,X102,0)+IF(AU103=10,X103,0)+IF(AU104=10,X104,0)+IF(AU105=10,X105,0)+IF(AU106=10,X106,0)+IF(AU107=10,X107,0)+IF(AU108=10,X108,0)+IF(AU109=10,X109,0)+IF(AU110=10,X110,0)+IF(AU111=10,X111,0)+IF(AU112=10,X112,0)+IF(AU113=10,X113,0)+IF(AU114=10,X114,0)+IF(AU115=10,X115,0)+IF(AU116=10,X116,0)</f>
        <v>#VALUE!</v>
      </c>
      <c r="BH106" s="98" t="e">
        <f>IF(AU97=10,AB97,0)+IF(AU98=10,AB98,0)+IF(AU99=10,AB99,0)+IF(AU100=10,AB100,0)+IF(AU101=10,AB101,0)+IF(AU102=10,AB102,0)+IF(AU103=10,AB103,0)+IF(AU104=10,AB104,0)+IF(AU105=10,AB105,0)+IF(AU106=10,AB106,0)+IF(AU107=10,AB107,0)+IF(AU108=10,AB108,0)+IF(AU109=10,AB109,0)+IF(AU110=10,AB110,0)+IF(AU111=10,AB111,0)+IF(AU112=10,AB112,0)+IF(AU113=10,AB113,0)+IF(AU114=10,AB114,0)+IF(AU115=10,AB115,0)+IF(AU116=10,AB116,0)</f>
        <v>#VALUE!</v>
      </c>
      <c r="BI106" s="98" t="e">
        <f>IF(AU97=10,AG97,0)+IF(AU98=10,AG98,0)+IF(AU99=10,AG99,0)+IF(AU100=10,AG100,0)+IF(AU101=10,AG101,0)+IF(AU102=10,AG102,0)+IF(AU103=10,AG103,0)+IF(AU104=10,AG104,0)+IF(AU105=10,AG105,0)+IF(AU106=10,AG106,0)+IF(AU107=10,AG107,0)+IF(AU108=10,AG108,0)+IF(AU109=10,AG109,0)+IF(AU110=10,AG110,0)+IF(AU111=10,AG111,0)+IF(AU112=10,AG112,0)+IF(AU113=10,AG113,0)+IF(AU114=10,AG114,0)+IF(AU115=10,AG115,0)+IF(AU116=10,AG116,0)</f>
        <v>#VALUE!</v>
      </c>
      <c r="BJ106" s="98" t="e">
        <f>IF(AU97=10,AL97,0)+IF(AU98=10,AL98,0)+IF(AU99=10,AL99,0)+IF(AU100=10,AL100,0)+IF(AU101=10,AL101,0)+IF(AU102=10,AL102,0)+IF(AU103=10,AL103,0)+IF(AU104=10,AL104,0)+IF(AU105=10,AL105,0)+IF(AU106=10,AL106,0)+IF(AU107=10,AL107,0)+IF(AU108=10,AL108,0)+IF(AU109=10,AL109,0)+IF(AU110=10,AL110,0)+IF(AU111=10,AL111,0)+IF(AU112=10,AL112,0)+IF(AU113=10,AL113,0)+IF(AU114=10,AL114,0)+IF(AU115=10,AL115,0)+IF(AU116=10,AL116,0)</f>
        <v>#VALUE!</v>
      </c>
      <c r="BK106" s="1" t="e">
        <f>IF(AU97=10,AO97,0)+IF(AU98=10,AO98,0)+IF(AU99=10,AO99,0)+IF(AU100=10,AO100,0)+IF(AU101=10,AO101,0)+IF(AU102=10,AO102,0)+IF(AU103=10,AO103,0)+IF(AU104=10,AO104,0)+IF(AU105=10,AO105,0)+IF(AU106=10,AO106,0)+IF(AU107=10,AO107,0)+IF(AU108=10,AO108,0)+IF(AU109=10,AO109,0)+IF(AU110=10,AO110,0)+IF(AU111=10,AO111,0)+IF(AU112=10,AO112,0)+IF(AU113=10,AO113,0)+IF(AU114=10,AO114,0)+IF(AU115=10,AO115,0)+IF(AU116=10,AO116,0)</f>
        <v>#VALUE!</v>
      </c>
      <c r="BL106" s="99" t="e">
        <f>IF(AU97=10,AY97,0)+IF(AU98=10,AY98,0)+IF(AU99=10,AY99,0)+IF(AU100=10,AY100,0)+IF(AU101=10,AY101,0)+IF(AU102=10,AY102,0)+IF(AU103=10,AY103,0)+IF(AU104=10,AY104,0)+IF(AU105=10,AY105,0)+IF(AU106=10,AY106,0)+IF(AU107=10,AY107,0)+IF(AU108=10,AY108,0)+IF(AU109=10,AY109,0)+IF(AU110=10,AY110,0)+IF(AU111=10,AY111,0)+IF(AU112=10,AY112,0)+IF(AU113=10,AY113,0)+IF(AU114=10,AY114,0)+IF(AU115=10,AY115,0)+IF(AU116=10,AY116,0)</f>
        <v>#VALUE!</v>
      </c>
      <c r="BM106" s="1" t="e">
        <f>IF(AND(AW106=BM96,BL106=0),AZ106,0)</f>
        <v>#VALUE!</v>
      </c>
      <c r="BN106" s="1">
        <f>COUNTIF(BM97:BM106,"&lt;&gt;0")</f>
        <v>10</v>
      </c>
      <c r="BO106" s="1" t="e">
        <f>IF(BN97=10,BM97,IF(BN98=10,BM98,IF(BN99=10,BM99,IF(BN100=10,BM100,IF(BN101=10,BM101,IF(BN102=10,BM102,IF(BN103=10,BM103,IF(BN104=10,BM104,BP106))))))))</f>
        <v>#VALUE!</v>
      </c>
      <c r="BP106" s="1" t="e">
        <f>IF(BN105=10,BM105,IF(BN106=10,BM106,IF(BN107=10,BM107,IF(BN108=10,BM108,IF(BN109=10,BM109,IF(BN110=10,BM110,IF(BN111=10,BM111,IF(BN112=10,BM112,BQ106))))))))</f>
        <v>#VALUE!</v>
      </c>
      <c r="BQ106" s="1" t="str">
        <f>IF(BN113=10,BM113,IF(BN114=10,BM114,IF(BN115=10,BM115,IF(BN116=10,BM116,""))))</f>
        <v/>
      </c>
      <c r="BR106" s="100" t="str">
        <f>[2]DB!CD106</f>
        <v/>
      </c>
      <c r="BS106" s="98" t="str">
        <f>[2]DB!CE106</f>
        <v/>
      </c>
      <c r="BT106" s="98" t="str">
        <f>[2]DB!CF106</f>
        <v/>
      </c>
      <c r="BU106" s="98" t="str">
        <f>[2]DB!CG106</f>
        <v/>
      </c>
      <c r="BV106" s="98" t="str">
        <f>[2]DB!CH106</f>
        <v/>
      </c>
      <c r="BW106" s="98" t="str">
        <f>[2]DB!CI106</f>
        <v/>
      </c>
      <c r="BX106" s="98" t="str">
        <f>[2]DB!CJ106</f>
        <v/>
      </c>
      <c r="BY106" s="98" t="str">
        <f>[2]DB!CK106</f>
        <v/>
      </c>
      <c r="BZ106" s="98" t="str">
        <f>[2]DB!CL106</f>
        <v/>
      </c>
      <c r="CA106" s="98" t="str">
        <f>[2]DB!CM106</f>
        <v/>
      </c>
      <c r="CB106" s="98" t="str">
        <f>[2]DB!CN106</f>
        <v/>
      </c>
      <c r="CC106" s="99" t="str">
        <f>[2]DB!CO106</f>
        <v/>
      </c>
      <c r="CD106" s="100" t="str">
        <f>IF(AND(CD96=B3,B3&lt;&gt;B4),BO106,BR106)</f>
        <v/>
      </c>
      <c r="CE106" s="98" t="str">
        <f>IF(AND(CE96=B3,B3&lt;&gt;B4),BO106,BS106)</f>
        <v/>
      </c>
      <c r="CF106" s="98" t="str">
        <f>IF(AND(CF96=B3,B3&lt;&gt;B4),BO106,BT106)</f>
        <v/>
      </c>
      <c r="CG106" s="98" t="str">
        <f>IF(AND(CG96=B3,B3&lt;&gt;B4),BO106,BU106)</f>
        <v/>
      </c>
      <c r="CH106" s="98" t="str">
        <f>IF(AND(CH96=B3,B3&lt;&gt;B4),BO106,BV106)</f>
        <v/>
      </c>
      <c r="CI106" s="98" t="str">
        <f>IF(AND(CI96=B3,B3&lt;&gt;B4),BO106,BW106)</f>
        <v/>
      </c>
      <c r="CJ106" s="98" t="str">
        <f>IF(AND(CJ96=B3,B3&lt;&gt;B4),BO106,BX106)</f>
        <v/>
      </c>
      <c r="CK106" s="98" t="str">
        <f>IF(AND(CK96=B3,B3&lt;&gt;B4),BO106,BY106)</f>
        <v/>
      </c>
      <c r="CL106" s="98" t="str">
        <f>IF(AND(CL96=B3,B3&lt;&gt;B4),BO106,BZ106)</f>
        <v/>
      </c>
      <c r="CM106" s="98" t="str">
        <f>IF(AND(CM96=B3,B3&lt;&gt;B4),BO106,CA106)</f>
        <v/>
      </c>
      <c r="CN106" s="98" t="str">
        <f>IF(AND(CN96=B3,B3&lt;&gt;B4),BO106,CB106)</f>
        <v/>
      </c>
      <c r="CO106" s="99" t="str">
        <f>IF(AND(CO96=B3,B3&lt;&gt;B4),BO106,CC106)</f>
        <v/>
      </c>
      <c r="CP106" s="1" t="str">
        <f>'[2]MT + ÅT'!L42</f>
        <v/>
      </c>
    </row>
    <row r="107" spans="12:94">
      <c r="L107" s="100" t="str">
        <f>[2]DB!AZ107</f>
        <v>Malthe</v>
      </c>
      <c r="M107" s="1">
        <f>IF(L107=A31,B31,0)+IF(L107=A32,B32,0)+IF(L107=A33,B33,0)+IF(L107=A34,B34,0)+IF(L107=A35,B35,0)+IF(L107=A36,B36,0)+IF(L107=A37,B37,0)+IF(L107=A38,B38,0)+IF(L107=A39,B39,0)+IF(L107=A40,B40,0)+IF(L107=A41,B41,0)+IF(L107=A42,B42,0)+IF(L107=A43,B43,0)+IF(L107=A44,B44,0)+IF(L107=A45,B45,0)+IF(L107=A46,B46,0)+IF(L107=A47,B47,0)+IF(L107=A48,B48,0)+IF(L107=A49,B49,0)+IF(L107=A50,B50,0)</f>
        <v>38</v>
      </c>
      <c r="N107" s="1">
        <f>[2]DB!BD107</f>
        <v>0</v>
      </c>
      <c r="O107" s="1">
        <f>IF(L107=A31,D31,0)+IF(L107=A32,D32,0)+IF(L107=A33,D33,0)+IF(L107=A34,D34,0)+IF(L107=A35,D35,0)+IF(L107=A36,D36,0)+IF(L107=A37,D37,0)+IF(L107=A38,D38,0)+IF(L107=A39,D39,0)+IF(L107=A40,D40,0)+IF(L107=A41,D41,0)+IF(L107=A42,D42,0)+IF(L107=A43,D43,0)+IF(L107=A44,D44,0)+IF(L107=A45,D45,0)+IF(L107=A46,D46,0)+IF(L107=A47,D47,0)+IF(L107=A48,D48,0)+IF(L107=A49,D49,0)+IF(L107=A50,D50,0)</f>
        <v>0</v>
      </c>
      <c r="P107" s="1">
        <f>[2]DB!BE107</f>
        <v>0</v>
      </c>
      <c r="Q107" s="1">
        <f>IF(L107=A31,F31,0)+IF(L107=A32,F32,0)+IF(L107=A33,F33,0)+IF(L107=A34,F34,0)+IF(L107=A35,F35,0)+IF(L107=A36,F36,0)+IF(L107=A37,F37,0)+IF(L107=A38,F38,0)+IF(L107=A39,F39,0)+IF(L107=A40,F40,0)+IF(L107=A41,F41,0)+IF(L107=A42,F42,0)+IF(L107=A43,F43,0)+IF(L107=A44,F44,0)+IF(L107=A45,F45,0)+IF(L107=A46,F46,0)+IF(L107=A47,F47,0)+IF(L107=A48,F48,0)+IF(L107=A49,F49,0)+IF(L107=A50,F50,0)</f>
        <v>0</v>
      </c>
      <c r="R107" s="1">
        <f>[2]DB!BF107</f>
        <v>0</v>
      </c>
      <c r="S107" s="1">
        <f>IF(L107=A31,H31,0)+IF(L107=A32,H32,0)+IF(L107=A33,H33,0)+IF(L107=A34,H34,0)+IF(L107=A35,H35,0)+IF(L107=A36,H36,0)+IF(L107=A37,H37,0)+IF(L107=A38,H38,0)+IF(L107=A39,H39,0)+IF(L107=A40,H40,0)+IF(L107=A41,H41,0)+IF(L107=A42,H42,0)+IF(L107=A43,H43,0)+IF(L107=A44,H44,0)+IF(L107=A45,H45,0)+IF(L107=A46,H46,0)+IF(L107=A47,H47,0)+IF(L107=A48,H48,0)+IF(L107=A49,H49,0)+IF(L107=A50,H50,0)</f>
        <v>0</v>
      </c>
      <c r="T107" s="1">
        <f>IF(B2&lt;&gt;B3,S107,S107+R107)</f>
        <v>0</v>
      </c>
      <c r="U107" s="1">
        <f>[2]DB!BG107</f>
        <v>0</v>
      </c>
      <c r="V107" s="1">
        <f>IF(L107=A31,K31,0)+IF(L107=A32,K32,0)+IF(L107=A33,K33,0)+IF(L107=A34,K34,0)+IF(L107=A35,K35,0)+IF(L107=A36,K36,0)+IF(L107=A37,K37,0)+IF(L107=A38,K38,0)+IF(L107=A39,K39,0)+IF(L107=A40,K40,0)+IF(L107=A41,K41,0)+IF(L107=A42,K42,0)+IF(L107=A43,K43,0)+IF(L107=A44,K44,0)+IF(L107=A45,K45,0)+IF(L107=A46,K46,0)+IF(L107=A47,K47,0)+IF(L107=A48,K48,0)+IF(L107=A49,K49,0)+IF(L107=A50,K50,0)+W107</f>
        <v>0</v>
      </c>
      <c r="W107" s="1">
        <v>0</v>
      </c>
      <c r="X107" s="1">
        <f>IF(B2&lt;&gt;B3,V107,V107+U107)</f>
        <v>0</v>
      </c>
      <c r="Y107" s="1">
        <f>[2]DB!BH107</f>
        <v>23</v>
      </c>
      <c r="Z107" s="1">
        <f>RANK(Y107,Y97:Y116,0)</f>
        <v>6</v>
      </c>
      <c r="AA107" s="1" t="e">
        <f>IF(L107='2. Division'!F6,'2. Division'!F23,0)+IF(L107='2. Division'!H6,'2. Division'!H23,0)+IF(L107='2. Division'!J6,'2. Division'!J23,0)+IF(L107='2. Division'!L6,'2. Division'!L23,0)+IF(L107='2. Division'!N6,'2. Division'!N23,0)+IF(L107='2. Division'!P6,'2. Division'!P23,0)+IF(L107='2. Division'!R6,'2. Division'!R23,0)+IF(L107='2. Division'!T6,'2. Division'!T23,0)+IF(L107='2. Division'!V6,'2. Division'!V23,0)+IF(L107='2. Division'!X6,'2. Division'!X23,0)+IF(L107='2. Division'!Z6,'2. Division'!Z23,0)+IF(L107='2. Division'!AB6,'2. Division'!AB23,0)+IF(L107='2. Division'!AD6,'2. Division'!AD23,0)+IF(L107='2. Division'!AF6,'2. Division'!AF23,0)+IF(L107='2. Division'!AH6,'2. Division'!AH23,0)+IF(L107='2. Division'!AJ6,'2. Division'!AJ23,0)+IF(L107='2. Division'!AL6,'2. Division'!AL23,0)+IF(L107='2. Division'!AN6,'2. Division'!AN23,0)+IF(L107='2. Division'!AP6,'2. Division'!AP23,0)+IF(L107='2. Division'!AR6,'2. Division'!AR23,0)</f>
        <v>#VALUE!</v>
      </c>
      <c r="AB107" s="1" t="e">
        <f>IF(OR(O107=1,Q107=1),0,IF(B2&lt;&gt;B3,AA107,Y107+AA107))</f>
        <v>#VALUE!</v>
      </c>
      <c r="AC107" s="1" t="e">
        <f>RANK(AB107,AB97:AB116,0)</f>
        <v>#VALUE!</v>
      </c>
      <c r="AD107" s="1">
        <f>[2]DB!BI107</f>
        <v>8</v>
      </c>
      <c r="AE107" s="1">
        <f>RANK(AD107,AD97:AD116,0)</f>
        <v>9</v>
      </c>
      <c r="AF107" s="1" t="e">
        <f>IF(L107='2. Division'!F6,'2. Division'!F29,0)+IF(L107='2. Division'!H6,'2. Division'!H29,0)+IF(L107='2. Division'!J6,'2. Division'!J29,0)+IF(L107='2. Division'!L6,'2. Division'!L29,0)+IF(L107='2. Division'!N6,'2. Division'!N29,0)+IF(L107='2. Division'!P6,'2. Division'!P29,0)+IF(L107='2. Division'!R6,'2. Division'!R29,0)+IF(L107='2. Division'!T6,'2. Division'!T29,0)+IF(L107='2. Division'!V6,'2. Division'!V29,0)+IF(L107='2. Division'!X6,'2. Division'!X29,0)+IF(L107='2. Division'!Z6,'2. Division'!Z29,0)+IF(L107='2. Division'!AB6,'2. Division'!AB29,0)+IF(L107='2. Division'!AD6,'2. Division'!AD29,0)+IF(L107='2. Division'!AF6,'2. Division'!AF29,0)+IF(L107='2. Division'!AH6,'2. Division'!AH29,0)+IF(L107='2. Division'!AJ6,'2. Division'!AJ29,0)+IF(L107='2. Division'!AL6,'2. Division'!AL29,0)+IF(L107='2. Division'!AN6,'2. Division'!AN29,0)+IF(L107='2. Division'!AP6,'2. Division'!AP29,0)+IF(L107='2. Division'!AR6,'2. Division'!AR29,0)</f>
        <v>#VALUE!</v>
      </c>
      <c r="AG107" s="1" t="e">
        <f>IF(OR(O107=1,Q107=1),0,IF(B2&lt;&gt;B3,AF107,AD107+AF107))</f>
        <v>#VALUE!</v>
      </c>
      <c r="AH107" s="1" t="e">
        <f>RANK(AG107,AG97:AG116,0)</f>
        <v>#VALUE!</v>
      </c>
      <c r="AI107" s="1">
        <f>[2]DB!BJ107</f>
        <v>29</v>
      </c>
      <c r="AJ107" s="1">
        <f>RANK(AI107,AI97:AI116,0)</f>
        <v>9</v>
      </c>
      <c r="AK107" s="1" t="e">
        <f>IF(L107='2. Division'!F6,'2. Division'!F35,0)+IF(L107='2. Division'!H6,'2. Division'!H35,0)+IF(L107='2. Division'!J6,'2. Division'!J35,0)+IF(L107='2. Division'!L6,'2. Division'!L35,0)+IF(L107='2. Division'!N6,'2. Division'!N35,0)+IF(L107='2. Division'!P6,'2. Division'!P35,0)+IF(L107='2. Division'!R6,'2. Division'!R35,0)+IF(L107='2. Division'!T6,'2. Division'!T35,0)+IF(L107='2. Division'!V6,'2. Division'!V35,0)+IF(L107='2. Division'!X6,'2. Division'!X35,0)+IF(L107='2. Division'!Z6,'2. Division'!Z35,0)+IF(L107='2. Division'!AB6,'2. Division'!AB35,0)+IF(L107='2. Division'!AD6,'2. Division'!AD35,0)+IF(L107='2. Division'!AF6,'2. Division'!AF35,0)+IF(L107='2. Division'!AH6,'2. Division'!AH35,0)+IF(L107='2. Division'!AJ6,'2. Division'!AJ35,0)+IF(L107='2. Division'!AL6,'2. Division'!AL35,0)+IF(L107='2. Division'!AN6,'2. Division'!AN35,0)+IF(L107='2. Division'!AP6,'2. Division'!AP35,0)+IF(L107='2. Division'!AR6,'2. Division'!AR35,0)</f>
        <v>#VALUE!</v>
      </c>
      <c r="AL107" s="1" t="e">
        <f>IF(OR(O107=1,Q107=1),0,IF(B2&lt;&gt;B3,AK107,AI107+AK107))</f>
        <v>#VALUE!</v>
      </c>
      <c r="AM107" s="1" t="e">
        <f>RANK(AL107,AL97:AL116,0)</f>
        <v>#VALUE!</v>
      </c>
      <c r="AN107" s="1">
        <f t="shared" si="39"/>
        <v>24</v>
      </c>
      <c r="AO107" s="1" t="e">
        <f t="shared" si="40"/>
        <v>#VALUE!</v>
      </c>
      <c r="AP107" s="1">
        <f>[2]DB!AW107</f>
        <v>11</v>
      </c>
      <c r="AQ107" s="1" t="e">
        <f>RANK(AO107,AO97:AO116,1)+AR107</f>
        <v>#VALUE!</v>
      </c>
      <c r="AR107" s="1" t="e">
        <f>IF(AO107=AO97,IF(AB107=AB97,IF(AG107=AG97,IF(AL107=AL97,0,IF(AL107&lt;AL97,1,0)),IF(AG107&lt;AG97,1,0)),IF(AB107&lt;AB97,1,0)),0)+IF(AO107=AO98,IF(AB107=AB98,IF(AG107=AG98,IF(AL107=AL98,0,IF(AL107&lt;AL98,1,0)),IF(AG107&lt;AG98,1,0)),IF(AB107&lt;AB98,1,0)),0)+IF(AO107=AO99,IF(AB107=AB99,IF(AG107=AG99,IF(AL107=AL99,0,IF(AL107&lt;AL99,1,0)),IF(AG107&lt;AG99,1,0)),IF(AB107&lt;AB99,1,0)),0)+IF(AO107=AO100,IF(AB107=AB100,IF(AG107=AG100,IF(AL107=AL100,0,IF(AL107&lt;AL100,1,0)),IF(AG107&lt;AG100,1,0)),IF(AB107&lt;AB100,1,0)),0)+IF(AO107=AO101,IF(AB107=AB101,IF(AG107=AG101,IF(AL107=AL101,0,IF(AL107&lt;AL101,1,0)),IF(AG107&lt;AG101,1,0)),IF(AB107&lt;AB101,1,0)),0)+IF(AO107=AO102,IF(AB107=AB102,IF(AG107=AG102,IF(AL107=AL102,0,IF(AL107&lt;AL102,1,0)),IF(AG107&lt;AG102,1,0)),IF(AB107&lt;AB102,1,0)),0)+IF(AO107=AO103,IF(AB107=AB103,IF(AG107=AG103,IF(AL107=AL103,0,IF(AL107&lt;AL103,1,0)),IF(AG107&lt;AG103,1,0)),IF(AB107&lt;AB103,1,0)),0)+AS107+AT107</f>
        <v>#VALUE!</v>
      </c>
      <c r="AS107" s="1" t="e">
        <f>IF(AO107=AO104,IF(AB107=AB104,IF(AG107=AG104,IF(AL107=AL104,0,IF(AL107&lt;AL104,1,0)),IF(AG107&lt;AG104,1,0)),IF(AB107&lt;AB104,1,0)),0)+IF(AO107=AO105,IF(AB107=AB105,IF(AG107=AG105,IF(AL107=AL105,0,IF(AL107&lt;AL105,1,0)),IF(AG107&lt;AG105,1,0)),IF(AB107&lt;AB105,1,0)),0)+IF(AO107=AO106,IF(AB107=AB106,IF(AG107=AG106,IF(AL107=AL106,0,IF(AL107&lt;AL106,1,0)),IF(AG107&lt;AG106,1,0)),IF(AB107&lt;AB106,1,0)),0)+IF(AO107=AO107,IF(AB107=AB107,IF(AG107=AG107,IF(AL107=AL107,0,IF(AL107&lt;AL107,1,0)),IF(AG107&lt;AG107,1,0)),IF(AB107&lt;AB107,1,0)),0)+IF(AO107=AO108,IF(AB107=AB108,IF(AG107=AG108,IF(AL107=AL108,0,IF(AL107&lt;AL108,1,0)),IF(AG107&lt;AG108,1,0)),IF(AB107&lt;AB108,1,0)),0)+IF(AO107=AO109,IF(AB107=AB109,IF(AG107=AG109,IF(AL107=AL109,0,IF(AL107&lt;AL109,1,0)),IF(AG107&lt;AG109,1,0)),IF(AB107&lt;AB109,1,0)),0)+IF(AO107=AO110,IF(AB107=AB110,IF(AG107=AG110,IF(AL107=AL110,0,IF(AL107&lt;AL110,1,0)),IF(AG107&lt;AG110,1,0)),IF(AB107&lt;AB110,1,0)),0)</f>
        <v>#VALUE!</v>
      </c>
      <c r="AT107" s="1" t="e">
        <f>IF(AO107=AO111,IF(AB107=AB111,IF(AG107=AG111,IF(AL107=AL111,0,IF(AL107&lt;AL111,1,0)),IF(AG107&lt;AG111,1,0)),IF(AB107&lt;AB111,1,0)),0)+IF(AO107=AO112,IF(AB107=AB112,IF(AG107=AG112,IF(AL107=AL112,0,IF(AL107&lt;AL112,1,0)),IF(AG107&lt;AG112,1,0)),IF(AB107&lt;AB112,1,0)),0)+IF(AO107=AO113,IF(AB107=AB113,IF(AG107=AG113,IF(AL107=AL113,0,IF(AL107&lt;AL113,1,0)),IF(AG107&lt;AG113,1,0)),IF(AB107&lt;AB113,1,0)),0)+IF(AO107=AO114,IF(AB107=AB114,IF(AG107=AG114,IF(AL107=AL114,0,IF(AL107&lt;AL114,1,0)),IF(AG107&lt;AG114,1,0)),IF(AB107&lt;AB114,1,0)),0)+IF(AO107=AO115,IF(AB107=AB115,IF(AG107=AG115,IF(AL107=AL115,0,IF(AL107&lt;AL115,1,0)),IF(AG107&lt;AG115,1,0)),IF(AB107&lt;AB115,1,0)),0)+IF(AO107=AO116,IF(AB107=AB116,IF(AG107=AG116,IF(AL107=AL116,0,IF(AL107&lt;AL116,1,0)),IF(AG107&lt;AG116,1,0)),IF(AB107&lt;AB116,1,0)),0)</f>
        <v>#VALUE!</v>
      </c>
      <c r="AU107" s="1" t="e">
        <f>IF(AND(AQ107=AQ97,M107&gt;M97),1,0)+IF(AND(AQ107=AQ98,M107&gt;M98),1,0)+IF(AND(AQ107=AQ99,M107&gt;M99),1,0)+IF(AND(AQ107=AQ100,M107&gt;M100),1,0)+IF(AND(AQ107=AQ101,M107&gt;M101),1,0)+IF(AND(AQ107=AQ102,M107&gt;M102),1,0)+IF(AND(AQ107=AQ103,M107&gt;M103),1,0)+IF(AND(AQ107=AQ104,M107&gt;M104),1,0)+IF(AND(AQ107=AQ105,M107&gt;M105),1,0)+IF(AND(AQ107=AQ106,M107&gt;M106),1,0)+IF(AND(AQ107=AQ107,M107&gt;M107),1,0)+IF(AND(AQ107=AQ108,M107&gt;M108),1,0)+IF(AND(AQ107=AQ109,M107&gt;M109),1,0)+IF(AND(AQ107=AQ110,M107&gt;M110),1,0)+IF(AND(AQ107=AQ111,M107&gt;M111),1,0)+IF(AND(AQ107=AQ112,M107&gt;M112),1,0)+IF(AND(AQ107=AQ113,M107&gt;M113),1,0)+IF(AND(AQ107=AQ114,M107&gt;M114),1,0)+IF(AND(AQ107=AQ115,M107&gt;M115),1,0)+IF(AND(AQ107=AQ116,M107&gt;M116),1,0)+AQ107</f>
        <v>#VALUE!</v>
      </c>
      <c r="AV107" s="1" t="e">
        <f>IF(AU97=11,AP97,0)+IF(AU98=11,AP98,0)+IF(AU99=11,AP99,0)+IF(AU100=11,AP100,0)+IF(AU101=11,AP101,0)+IF(AU102=11,AP102,0)+IF(AU103=11,AP103,0)+IF(AU104=11,AP104,0)+IF(AU105=11,AP105,0)+IF(AU106=11,AP106,0)+IF(AU107=11,AP107,0)+IF(AU108=11,AP108,0)+IF(AU109=11,AP109,0)+IF(AU110=11,AP110,0)+IF(AU111=11,AP111,0)+IF(AU112=11,AP112,0)+IF(AU113=11,AP113,0)+IF(AU114=11,AP114,0)+IF(AU115=11,AP115,0)+IF(AU116=11,AP116,0)</f>
        <v>#VALUE!</v>
      </c>
      <c r="AW107" s="1" t="e">
        <f>IF(AU97=11,AQ97,0)+IF(AU98=11,AQ98,0)+IF(AU99=11,AQ99,0)+IF(AU100=11,AQ100,0)+IF(AU101=11,AQ101,0)+IF(AU102=11,AQ102,0)+IF(AU103=11,AQ103,0)+IF(AU104=11,AQ104,0)+IF(AU105=11,AQ105,0)+IF(AU106=11,AQ106,0)+IF(AU107=11,AQ107,0)+IF(AU108=11,AQ108,0)+IF(AU109=11,AQ109,0)+IF(AU110=11,AQ110,0)+IF(AU111=11,AQ111,0)+IF(AU112=11,AQ112,0)+IF(AU113=11,AQ113,0)+IF(AU114=11,AQ114,0)+IF(AU115=11,AQ115,0)+IF(AU116=11,AQ116,0)</f>
        <v>#VALUE!</v>
      </c>
      <c r="AX107" s="1">
        <f>[2]DB!BL107</f>
        <v>0</v>
      </c>
      <c r="AY107" s="1">
        <f>IF(OR(O107=1,Q107=1,(T107+X107)/D1&gt;0.5),1,0)</f>
        <v>0</v>
      </c>
      <c r="AZ107" s="100" t="e">
        <f>IF(AU97=11,L97,IF(AU98=11,L98,IF(AU99=11,L99,IF(AU100=11,L100,IF(AU101=11,L101,IF(AU102=11,L102,IF(AU103=11,L103,BA107)))))))</f>
        <v>#VALUE!</v>
      </c>
      <c r="BA107" s="98" t="e">
        <f>IF(AU104=11,L104,IF(AU105=11,L105,IF(AU106=11,L106,IF(AU107=11,L107,IF(AU108=11,L108,IF(AU109=11,L109,IF(AU110=11,L110,BB107)))))))</f>
        <v>#VALUE!</v>
      </c>
      <c r="BB107" s="98" t="e">
        <f>IF(AU111=11,L111,IF(AU112=11,L112,IF(AU113=11,L113,IF(AU114=11,L114,IF(AU115=11,L115,IF(AU116=11,L116,""))))))</f>
        <v>#VALUE!</v>
      </c>
      <c r="BC107" s="98" t="e">
        <f>IF(AU97=11,M97,0)+IF(AU98=11,M98,0)+IF(AU99=11,M99,0)+IF(AU100=11,M100,0)+IF(AU101=11,M101,0)+IF(AU102=11,M102,0)+IF(AU103=11,M103,0)+IF(AU104=11,M104,0)+IF(AU105=11,M105,0)+IF(AU106=11,M106,0)+IF(AU107=11,M107,0)+IF(AU108=11,M108,0)+IF(AU109=11,M109,0)+IF(AU110=11,M110,0)+IF(AU111=11,M111,0)+IF(AU112=11,M112,0)+IF(AU113=11,M113,0)+IF(AU114=11,M114,0)+IF(AU115=11,M115,0)+IF(AU116=11,M116,0)</f>
        <v>#VALUE!</v>
      </c>
      <c r="BD107" s="98" t="e">
        <f>IF(AU97=11,O97,0)+IF(AU98=11,O98,0)+IF(AU99=11,O99,0)+IF(AU100=11,O100,0)+IF(AU101=11,O101,0)+IF(AU102=11,O102,0)+IF(AU103=11,O103,0)+IF(AU104=11,O104,0)+IF(AU105=11,O105,0)+IF(AU106=11,O106,0)+IF(AU107=11,O107,0)+IF(AU108=11,O108,0)+IF(AU109=11,O109,0)+IF(AU110=11,O110,0)+IF(AU111=11,O111,0)+IF(AU112=11,O112,0)+IF(AU113=11,O113,0)+IF(AU114=11,O114,0)+IF(AU115=11,O115,0)+IF(AU116=11,O116,0)</f>
        <v>#VALUE!</v>
      </c>
      <c r="BE107" s="98" t="e">
        <f>IF(AU97=11,Q97,0)+IF(AU98=11,Q98,0)+IF(AU99=11,Q99,0)+IF(AU100=11,Q100,0)+IF(AU101=11,Q101,0)+IF(AU102=11,Q102,0)+IF(AU103=11,Q103,0)+IF(AU104=11,Q104,0)+IF(AU105=11,Q105,0)+IF(AU106=11,Q106,0)+IF(AU107=11,Q107,0)+IF(AU108=11,Q108,0)+IF(AU109=11,Q109,0)+IF(AU110=11,Q110,0)+IF(AU111=11,Q111,0)+IF(AU112=11,Q112,0)+IF(AU113=11,Q113,0)+IF(AU114=11,Q114,0)+IF(AU115=11,Q115,0)+IF(AU116=11,Q116,0)</f>
        <v>#VALUE!</v>
      </c>
      <c r="BF107" s="98" t="e">
        <f>IF(AU97=11,T97,0)+IF(AU98=11,T98,0)+IF(AU99=11,T99,0)+IF(AU100=11,T100,0)+IF(AU101=11,T101,0)+IF(AU102=11,T102,0)+IF(AU103=11,T103,0)+IF(AU104=11,T104,0)+IF(AU105=11,T105,0)+IF(AU106=11,T106,0)+IF(AU107=11,T107,0)+IF(AU108=11,T108,0)+IF(AU109=11,T109,0)+IF(AU110=11,T110,0)+IF(AU111=11,T111,0)+IF(AU112=11,T112,0)+IF(AU113=11,T113,0)+IF(AU114=11,T114,0)+IF(AU115=11,T115,0)+IF(AU116=11,T116,0)</f>
        <v>#VALUE!</v>
      </c>
      <c r="BG107" s="98" t="e">
        <f>IF(AU97=11,X97,0)+IF(AU98=11,X98,0)+IF(AU99=11,X99,0)+IF(AU100=11,X100,0)+IF(AU101=11,X101,0)+IF(AU102=11,X102,0)+IF(AU103=11,X103,0)+IF(AU104=11,X104,0)+IF(AU105=11,X105,0)+IF(AU106=11,X106,0)+IF(AU107=11,X107,0)+IF(AU108=11,X108,0)+IF(AU109=11,X109,0)+IF(AU110=11,X110,0)+IF(AU111=11,X111,0)+IF(AU112=11,X112,0)+IF(AU113=11,X113,0)+IF(AU114=11,X114,0)+IF(AU115=11,X115,0)+IF(AU116=11,X116,0)</f>
        <v>#VALUE!</v>
      </c>
      <c r="BH107" s="98" t="e">
        <f>IF(AU97=11,AB97,0)+IF(AU98=11,AB98,0)+IF(AU99=11,AB99,0)+IF(AU100=11,AB100,0)+IF(AU101=11,AB101,0)+IF(AU102=11,AB102,0)+IF(AU103=11,AB103,0)+IF(AU104=11,AB104,0)+IF(AU105=11,AB105,0)+IF(AU106=11,AB106,0)+IF(AU107=11,AB107,0)+IF(AU108=11,AB108,0)+IF(AU109=11,AB109,0)+IF(AU110=11,AB110,0)+IF(AU111=11,AB111,0)+IF(AU112=11,AB112,0)+IF(AU113=11,AB113,0)+IF(AU114=11,AB114,0)+IF(AU115=11,AB115,0)+IF(AU116=11,AB116,0)</f>
        <v>#VALUE!</v>
      </c>
      <c r="BI107" s="98" t="e">
        <f>IF(AU97=11,AG97,0)+IF(AU98=11,AG98,0)+IF(AU99=11,AG99,0)+IF(AU100=11,AG100,0)+IF(AU101=11,AG101,0)+IF(AU102=11,AG102,0)+IF(AU103=11,AG103,0)+IF(AU104=11,AG104,0)+IF(AU105=11,AG105,0)+IF(AU106=11,AG106,0)+IF(AU107=11,AG107,0)+IF(AU108=11,AG108,0)+IF(AU109=11,AG109,0)+IF(AU110=11,AG110,0)+IF(AU111=11,AG111,0)+IF(AU112=11,AG112,0)+IF(AU113=11,AG113,0)+IF(AU114=11,AG114,0)+IF(AU115=11,AG115,0)+IF(AU116=11,AG116,0)</f>
        <v>#VALUE!</v>
      </c>
      <c r="BJ107" s="98" t="e">
        <f>IF(AU97=11,AL97,0)+IF(AU98=11,AL98,0)+IF(AU99=11,AL99,0)+IF(AU100=11,AL100,0)+IF(AU101=11,AL101,0)+IF(AU102=11,AL102,0)+IF(AU103=11,AL103,0)+IF(AU104=11,AL104,0)+IF(AU105=11,AL105,0)+IF(AU106=11,AL106,0)+IF(AU107=11,AL107,0)+IF(AU108=11,AL108,0)+IF(AU109=11,AL109,0)+IF(AU110=11,AL110,0)+IF(AU111=11,AL111,0)+IF(AU112=11,AL112,0)+IF(AU113=11,AL113,0)+IF(AU114=11,AL114,0)+IF(AU115=11,AL115,0)+IF(AU116=11,AL116,0)</f>
        <v>#VALUE!</v>
      </c>
      <c r="BK107" s="1" t="e">
        <f>IF(AU97=11,AO97,0)+IF(AU98=11,AO98,0)+IF(AU99=11,AO99,0)+IF(AU100=11,AO100,0)+IF(AU101=11,AO101,0)+IF(AU102=11,AO102,0)+IF(AU103=11,AO103,0)+IF(AU104=11,AO104,0)+IF(AU105=11,AO105,0)+IF(AU106=11,AO106,0)+IF(AU107=11,AO107,0)+IF(AU108=11,AO108,0)+IF(AU109=11,AO109,0)+IF(AU110=11,AO110,0)+IF(AU111=11,AO111,0)+IF(AU112=11,AO112,0)+IF(AU113=11,AO113,0)+IF(AU114=11,AO114,0)+IF(AU115=11,AO115,0)+IF(AU116=11,AO116,0)</f>
        <v>#VALUE!</v>
      </c>
      <c r="BL107" s="99" t="e">
        <f>IF(AU97=11,AY97,0)+IF(AU98=11,AY98,0)+IF(AU99=11,AY99,0)+IF(AU100=11,AY100,0)+IF(AU101=11,AY101,0)+IF(AU102=11,AY102,0)+IF(AU103=11,AY103,0)+IF(AU104=11,AY104,0)+IF(AU105=11,AY105,0)+IF(AU106=11,AY106,0)+IF(AU107=11,AY107,0)+IF(AU108=11,AY108,0)+IF(AU109=11,AY109,0)+IF(AU110=11,AY110,0)+IF(AU111=11,AY111,0)+IF(AU112=11,AY112,0)+IF(AU113=11,AY113,0)+IF(AU114=11,AY114,0)+IF(AU115=11,AY115,0)+IF(AU116=11,AY116,0)</f>
        <v>#VALUE!</v>
      </c>
      <c r="BM107" s="1" t="e">
        <f>IF(AND(AW107=BM96,BL107=0),AZ107,0)</f>
        <v>#VALUE!</v>
      </c>
      <c r="BN107" s="1">
        <f>COUNTIF(BM97:BM107,"&lt;&gt;0")</f>
        <v>11</v>
      </c>
      <c r="BO107" s="1" t="e">
        <f>IF(BN97=11,BM97,IF(BN98=11,BM98,IF(BN99=11,BM99,IF(BN100=11,BM100,IF(BN101=11,BM101,IF(BN102=11,BM102,IF(BN103=11,BM103,IF(BN104=11,BM104,BP107))))))))</f>
        <v>#VALUE!</v>
      </c>
      <c r="BP107" s="1" t="e">
        <f>IF(BN105=11,BM105,IF(BN106=11,BM106,IF(BN107=11,BM107,IF(BN108=11,BM108,IF(BN109=11,BM109,IF(BN110=11,BM110,IF(BN111=11,BM111,IF(BN112=11,BM112,BQ107))))))))</f>
        <v>#VALUE!</v>
      </c>
      <c r="BQ107" s="1" t="str">
        <f>IF(BN113=11,BM113,IF(BN114=11,BM114,IF(BN115=11,BM115,IF(BN116=11,BM116,""))))</f>
        <v/>
      </c>
      <c r="BR107" s="100" t="str">
        <f>[2]DB!CD107</f>
        <v/>
      </c>
      <c r="BS107" s="98" t="str">
        <f>[2]DB!CE107</f>
        <v/>
      </c>
      <c r="BT107" s="98" t="str">
        <f>[2]DB!CF107</f>
        <v/>
      </c>
      <c r="BU107" s="98" t="str">
        <f>[2]DB!CG107</f>
        <v/>
      </c>
      <c r="BV107" s="98" t="str">
        <f>[2]DB!CH107</f>
        <v/>
      </c>
      <c r="BW107" s="98" t="str">
        <f>[2]DB!CI107</f>
        <v/>
      </c>
      <c r="BX107" s="98" t="str">
        <f>[2]DB!CJ107</f>
        <v/>
      </c>
      <c r="BY107" s="98" t="str">
        <f>[2]DB!CK107</f>
        <v/>
      </c>
      <c r="BZ107" s="98" t="str">
        <f>[2]DB!CL107</f>
        <v/>
      </c>
      <c r="CA107" s="98" t="str">
        <f>[2]DB!CM107</f>
        <v/>
      </c>
      <c r="CB107" s="98" t="str">
        <f>[2]DB!CN107</f>
        <v/>
      </c>
      <c r="CC107" s="99" t="str">
        <f>[2]DB!CO107</f>
        <v/>
      </c>
      <c r="CD107" s="100" t="str">
        <f>IF(AND(CD96=B3,B3&lt;&gt;B4),BO107,BR107)</f>
        <v/>
      </c>
      <c r="CE107" s="98" t="str">
        <f>IF(AND(CE96=B3,B3&lt;&gt;B4),BO107,BS107)</f>
        <v/>
      </c>
      <c r="CF107" s="98" t="str">
        <f>IF(AND(CF96=B3,B3&lt;&gt;B4),BO107,BT107)</f>
        <v/>
      </c>
      <c r="CG107" s="98" t="str">
        <f>IF(AND(CG96=B3,B3&lt;&gt;B4),BO107,BU107)</f>
        <v/>
      </c>
      <c r="CH107" s="98" t="str">
        <f>IF(AND(CH96=B3,B3&lt;&gt;B4),BO107,BV107)</f>
        <v/>
      </c>
      <c r="CI107" s="98" t="str">
        <f>IF(AND(CI96=B3,B3&lt;&gt;B4),BO107,BW107)</f>
        <v/>
      </c>
      <c r="CJ107" s="98" t="str">
        <f>IF(AND(CJ96=B3,B3&lt;&gt;B4),BO107,BX107)</f>
        <v/>
      </c>
      <c r="CK107" s="98" t="str">
        <f>IF(AND(CK96=B3,B3&lt;&gt;B4),BO107,BY107)</f>
        <v/>
      </c>
      <c r="CL107" s="98" t="str">
        <f>IF(AND(CL96=B3,B3&lt;&gt;B4),BO107,BZ107)</f>
        <v/>
      </c>
      <c r="CM107" s="98" t="str">
        <f>IF(AND(CM96=B3,B3&lt;&gt;B4),BO107,CA107)</f>
        <v/>
      </c>
      <c r="CN107" s="98" t="str">
        <f>IF(AND(CN96=B3,B3&lt;&gt;B4),BO107,CB107)</f>
        <v/>
      </c>
      <c r="CO107" s="99" t="str">
        <f>IF(AND(CO96=B3,B3&lt;&gt;B4),BO107,CC107)</f>
        <v/>
      </c>
      <c r="CP107" s="1" t="str">
        <f>'[2]MT + ÅT'!L43</f>
        <v/>
      </c>
    </row>
    <row r="108" spans="12:94">
      <c r="L108" s="100" t="str">
        <f>[2]DB!AZ108</f>
        <v>Anderup</v>
      </c>
      <c r="M108" s="1">
        <f>IF(L108=A31,B31,0)+IF(L108=A32,B32,0)+IF(L108=A33,B33,0)+IF(L108=A34,B34,0)+IF(L108=A35,B35,0)+IF(L108=A36,B36,0)+IF(L108=A37,B37,0)+IF(L108=A38,B38,0)+IF(L108=A39,B39,0)+IF(L108=A40,B40,0)+IF(L108=A41,B41,0)+IF(L108=A42,B42,0)+IF(L108=A43,B43,0)+IF(L108=A44,B44,0)+IF(L108=A45,B45,0)+IF(L108=A46,B46,0)+IF(L108=A47,B47,0)+IF(L108=A48,B48,0)+IF(L108=A49,B49,0)+IF(L108=A50,B50,0)</f>
        <v>3</v>
      </c>
      <c r="N108" s="1">
        <f>[2]DB!BD108</f>
        <v>0</v>
      </c>
      <c r="O108" s="1">
        <f>IF(L108=A31,D31,0)+IF(L108=A32,D32,0)+IF(L108=A33,D33,0)+IF(L108=A34,D34,0)+IF(L108=A35,D35,0)+IF(L108=A36,D36,0)+IF(L108=A37,D37,0)+IF(L108=A38,D38,0)+IF(L108=A39,D39,0)+IF(L108=A40,D40,0)+IF(L108=A41,D41,0)+IF(L108=A42,D42,0)+IF(L108=A43,D43,0)+IF(L108=A44,D44,0)+IF(L108=A45,D45,0)+IF(L108=A46,D46,0)+IF(L108=A47,D47,0)+IF(L108=A48,D48,0)+IF(L108=A49,D49,0)+IF(L108=A50,D50,0)</f>
        <v>0</v>
      </c>
      <c r="P108" s="1">
        <f>[2]DB!BE108</f>
        <v>0</v>
      </c>
      <c r="Q108" s="1">
        <f>IF(L108=A31,F31,0)+IF(L108=A32,F32,0)+IF(L108=A33,F33,0)+IF(L108=A34,F34,0)+IF(L108=A35,F35,0)+IF(L108=A36,F36,0)+IF(L108=A37,F37,0)+IF(L108=A38,F38,0)+IF(L108=A39,F39,0)+IF(L108=A40,F40,0)+IF(L108=A41,F41,0)+IF(L108=A42,F42,0)+IF(L108=A43,F43,0)+IF(L108=A44,F44,0)+IF(L108=A45,F45,0)+IF(L108=A46,F46,0)+IF(L108=A47,F47,0)+IF(L108=A48,F48,0)+IF(L108=A49,F49,0)+IF(L108=A50,F50,0)</f>
        <v>0</v>
      </c>
      <c r="R108" s="1">
        <f>[2]DB!BF108</f>
        <v>0</v>
      </c>
      <c r="S108" s="1">
        <f>IF(L108=A31,H31,0)+IF(L108=A32,H32,0)+IF(L108=A33,H33,0)+IF(L108=A34,H34,0)+IF(L108=A35,H35,0)+IF(L108=A36,H36,0)+IF(L108=A37,H37,0)+IF(L108=A38,H38,0)+IF(L108=A39,H39,0)+IF(L108=A40,H40,0)+IF(L108=A41,H41,0)+IF(L108=A42,H42,0)+IF(L108=A43,H43,0)+IF(L108=A44,H44,0)+IF(L108=A45,H45,0)+IF(L108=A46,H46,0)+IF(L108=A47,H47,0)+IF(L108=A48,H48,0)+IF(L108=A49,H49,0)+IF(L108=A50,H50,0)</f>
        <v>0</v>
      </c>
      <c r="T108" s="1">
        <f>IF(B2&lt;&gt;B3,S108,S108+R108)</f>
        <v>0</v>
      </c>
      <c r="U108" s="1">
        <f>[2]DB!BG108</f>
        <v>0</v>
      </c>
      <c r="V108" s="1">
        <f>IF(L108=A31,K31,0)+IF(L108=A32,K32,0)+IF(L108=A33,K33,0)+IF(L108=A34,K34,0)+IF(L108=A35,K35,0)+IF(L108=A36,K36,0)+IF(L108=A37,K37,0)+IF(L108=A38,K38,0)+IF(L108=A39,K39,0)+IF(L108=A40,K40,0)+IF(L108=A41,K41,0)+IF(L108=A42,K42,0)+IF(L108=A43,K43,0)+IF(L108=A44,K44,0)+IF(L108=A45,K45,0)+IF(L108=A46,K46,0)+IF(L108=A47,K47,0)+IF(L108=A48,K48,0)+IF(L108=A49,K49,0)+IF(L108=A50,K50,0)+W108</f>
        <v>0</v>
      </c>
      <c r="W108" s="1">
        <v>0</v>
      </c>
      <c r="X108" s="1">
        <f>IF(B2&lt;&gt;B3,V108,V108+U108)</f>
        <v>0</v>
      </c>
      <c r="Y108" s="1">
        <f>[2]DB!BH108</f>
        <v>22</v>
      </c>
      <c r="Z108" s="1">
        <f>RANK(Y108,Y97:Y116,0)</f>
        <v>8</v>
      </c>
      <c r="AA108" s="1" t="e">
        <f>IF(L108='2. Division'!F6,'2. Division'!F23,0)+IF(L108='2. Division'!H6,'2. Division'!H23,0)+IF(L108='2. Division'!J6,'2. Division'!J23,0)+IF(L108='2. Division'!L6,'2. Division'!L23,0)+IF(L108='2. Division'!N6,'2. Division'!N23,0)+IF(L108='2. Division'!P6,'2. Division'!P23,0)+IF(L108='2. Division'!R6,'2. Division'!R23,0)+IF(L108='2. Division'!T6,'2. Division'!T23,0)+IF(L108='2. Division'!V6,'2. Division'!V23,0)+IF(L108='2. Division'!X6,'2. Division'!X23,0)+IF(L108='2. Division'!Z6,'2. Division'!Z23,0)+IF(L108='2. Division'!AB6,'2. Division'!AB23,0)+IF(L108='2. Division'!AD6,'2. Division'!AD23,0)+IF(L108='2. Division'!AF6,'2. Division'!AF23,0)+IF(L108='2. Division'!AH6,'2. Division'!AH23,0)+IF(L108='2. Division'!AJ6,'2. Division'!AJ23,0)+IF(L108='2. Division'!AL6,'2. Division'!AL23,0)+IF(L108='2. Division'!AN6,'2. Division'!AN23,0)+IF(L108='2. Division'!AP6,'2. Division'!AP23,0)+IF(L108='2. Division'!AR6,'2. Division'!AR23,0)</f>
        <v>#VALUE!</v>
      </c>
      <c r="AB108" s="1" t="e">
        <f>IF(OR(O108=1,Q108=1),0,IF(B2&lt;&gt;B3,AA108,Y108+AA108))</f>
        <v>#VALUE!</v>
      </c>
      <c r="AC108" s="1" t="e">
        <f>RANK(AB108,AB97:AB116,0)</f>
        <v>#VALUE!</v>
      </c>
      <c r="AD108" s="1">
        <f>[2]DB!BI108</f>
        <v>8</v>
      </c>
      <c r="AE108" s="1">
        <f>RANK(AD108,AD97:AD116,0)</f>
        <v>9</v>
      </c>
      <c r="AF108" s="1" t="e">
        <f>IF(L108='2. Division'!F6,'2. Division'!F29,0)+IF(L108='2. Division'!H6,'2. Division'!H29,0)+IF(L108='2. Division'!J6,'2. Division'!J29,0)+IF(L108='2. Division'!L6,'2. Division'!L29,0)+IF(L108='2. Division'!N6,'2. Division'!N29,0)+IF(L108='2. Division'!P6,'2. Division'!P29,0)+IF(L108='2. Division'!R6,'2. Division'!R29,0)+IF(L108='2. Division'!T6,'2. Division'!T29,0)+IF(L108='2. Division'!V6,'2. Division'!V29,0)+IF(L108='2. Division'!X6,'2. Division'!X29,0)+IF(L108='2. Division'!Z6,'2. Division'!Z29,0)+IF(L108='2. Division'!AB6,'2. Division'!AB29,0)+IF(L108='2. Division'!AD6,'2. Division'!AD29,0)+IF(L108='2. Division'!AF6,'2. Division'!AF29,0)+IF(L108='2. Division'!AH6,'2. Division'!AH29,0)+IF(L108='2. Division'!AJ6,'2. Division'!AJ29,0)+IF(L108='2. Division'!AL6,'2. Division'!AL29,0)+IF(L108='2. Division'!AN6,'2. Division'!AN29,0)+IF(L108='2. Division'!AP6,'2. Division'!AP29,0)+IF(L108='2. Division'!AR6,'2. Division'!AR29,0)</f>
        <v>#VALUE!</v>
      </c>
      <c r="AG108" s="1" t="e">
        <f>IF(OR(O108=1,Q108=1),0,IF(B2&lt;&gt;B3,AF108,AD108+AF108))</f>
        <v>#VALUE!</v>
      </c>
      <c r="AH108" s="1" t="e">
        <f>RANK(AG108,AG97:AG116,0)</f>
        <v>#VALUE!</v>
      </c>
      <c r="AI108" s="1">
        <f>[2]DB!BJ108</f>
        <v>29</v>
      </c>
      <c r="AJ108" s="1">
        <f>RANK(AI108,AI97:AI116,0)</f>
        <v>9</v>
      </c>
      <c r="AK108" s="1" t="e">
        <f>IF(L108='2. Division'!F6,'2. Division'!F35,0)+IF(L108='2. Division'!H6,'2. Division'!H35,0)+IF(L108='2. Division'!J6,'2. Division'!J35,0)+IF(L108='2. Division'!L6,'2. Division'!L35,0)+IF(L108='2. Division'!N6,'2. Division'!N35,0)+IF(L108='2. Division'!P6,'2. Division'!P35,0)+IF(L108='2. Division'!R6,'2. Division'!R35,0)+IF(L108='2. Division'!T6,'2. Division'!T35,0)+IF(L108='2. Division'!V6,'2. Division'!V35,0)+IF(L108='2. Division'!X6,'2. Division'!X35,0)+IF(L108='2. Division'!Z6,'2. Division'!Z35,0)+IF(L108='2. Division'!AB6,'2. Division'!AB35,0)+IF(L108='2. Division'!AD6,'2. Division'!AD35,0)+IF(L108='2. Division'!AF6,'2. Division'!AF35,0)+IF(L108='2. Division'!AH6,'2. Division'!AH35,0)+IF(L108='2. Division'!AJ6,'2. Division'!AJ35,0)+IF(L108='2. Division'!AL6,'2. Division'!AL35,0)+IF(L108='2. Division'!AN6,'2. Division'!AN35,0)+IF(L108='2. Division'!AP6,'2. Division'!AP35,0)+IF(L108='2. Division'!AR6,'2. Division'!AR35,0)</f>
        <v>#VALUE!</v>
      </c>
      <c r="AL108" s="1" t="e">
        <f>IF(OR(O108=1,Q108=1),0,IF(B2&lt;&gt;B3,AK108,AI108+AK108))</f>
        <v>#VALUE!</v>
      </c>
      <c r="AM108" s="1" t="e">
        <f>RANK(AL108,AL97:AL116,0)</f>
        <v>#VALUE!</v>
      </c>
      <c r="AN108" s="1">
        <f t="shared" si="39"/>
        <v>26</v>
      </c>
      <c r="AO108" s="1" t="e">
        <f t="shared" si="40"/>
        <v>#VALUE!</v>
      </c>
      <c r="AP108" s="1">
        <f>[2]DB!AW108</f>
        <v>12</v>
      </c>
      <c r="AQ108" s="1" t="e">
        <f>RANK(AO108,AO97:AO116,1)+AR108</f>
        <v>#VALUE!</v>
      </c>
      <c r="AR108" s="1" t="e">
        <f>IF(AO108=AO97,IF(AB108=AB97,IF(AG108=AG97,IF(AL108=AL97,0,IF(AL108&lt;AL97,1,0)),IF(AG108&lt;AG97,1,0)),IF(AB108&lt;AB97,1,0)),0)+IF(AO108=AO98,IF(AB108=AB98,IF(AG108=AG98,IF(AL108=AL98,0,IF(AL108&lt;AL98,1,0)),IF(AG108&lt;AG98,1,0)),IF(AB108&lt;AB98,1,0)),0)+IF(AO108=AO99,IF(AB108=AB99,IF(AG108=AG99,IF(AL108=AL99,0,IF(AL108&lt;AL99,1,0)),IF(AG108&lt;AG99,1,0)),IF(AB108&lt;AB99,1,0)),0)+IF(AO108=AO100,IF(AB108=AB100,IF(AG108=AG100,IF(AL108=AL100,0,IF(AL108&lt;AL100,1,0)),IF(AG108&lt;AG100,1,0)),IF(AB108&lt;AB100,1,0)),0)+IF(AO108=AO101,IF(AB108=AB101,IF(AG108=AG101,IF(AL108=AL101,0,IF(AL108&lt;AL101,1,0)),IF(AG108&lt;AG101,1,0)),IF(AB108&lt;AB101,1,0)),0)+IF(AO108=AO102,IF(AB108=AB102,IF(AG108=AG102,IF(AL108=AL102,0,IF(AL108&lt;AL102,1,0)),IF(AG108&lt;AG102,1,0)),IF(AB108&lt;AB102,1,0)),0)+IF(AO108=AO103,IF(AB108=AB103,IF(AG108=AG103,IF(AL108=AL103,0,IF(AL108&lt;AL103,1,0)),IF(AG108&lt;AG103,1,0)),IF(AB108&lt;AB103,1,0)),0)+AS108+AT108</f>
        <v>#VALUE!</v>
      </c>
      <c r="AS108" s="1" t="e">
        <f>IF(AO108=AO104,IF(AB108=AB104,IF(AG108=AG104,IF(AL108=AL104,0,IF(AL108&lt;AL104,1,0)),IF(AG108&lt;AG104,1,0)),IF(AB108&lt;AB104,1,0)),0)+IF(AO108=AO105,IF(AB108=AB105,IF(AG108=AG105,IF(AL108=AL105,0,IF(AL108&lt;AL105,1,0)),IF(AG108&lt;AG105,1,0)),IF(AB108&lt;AB105,1,0)),0)+IF(AO108=AO106,IF(AB108=AB106,IF(AG108=AG106,IF(AL108=AL106,0,IF(AL108&lt;AL106,1,0)),IF(AG108&lt;AG106,1,0)),IF(AB108&lt;AB106,1,0)),0)+IF(AO108=AO107,IF(AB108=AB107,IF(AG108=AG107,IF(AL108=AL107,0,IF(AL108&lt;AL107,1,0)),IF(AG108&lt;AG107,1,0)),IF(AB108&lt;AB107,1,0)),0)+IF(AO108=AO108,IF(AB108=AB108,IF(AG108=AG108,IF(AL108=AL108,0,IF(AL108&lt;AL108,1,0)),IF(AG108&lt;AG108,1,0)),IF(AB108&lt;AB108,1,0)),0)+IF(AO108=AO109,IF(AB108=AB109,IF(AG108=AG109,IF(AL108=AL109,0,IF(AL108&lt;AL109,1,0)),IF(AG108&lt;AG109,1,0)),IF(AB108&lt;AB109,1,0)),0)+IF(AO108=AO110,IF(AB108=AB110,IF(AG108=AG110,IF(AL108=AL110,0,IF(AL108&lt;AL110,1,0)),IF(AG108&lt;AG110,1,0)),IF(AB108&lt;AB110,1,0)),0)</f>
        <v>#VALUE!</v>
      </c>
      <c r="AT108" s="1" t="e">
        <f>IF(AO108=AO111,IF(AB108=AB111,IF(AG108=AG111,IF(AL108=AL111,0,IF(AL108&lt;AL111,1,0)),IF(AG108&lt;AG111,1,0)),IF(AB108&lt;AB111,1,0)),0)+IF(AO108=AO112,IF(AB108=AB112,IF(AG108=AG112,IF(AL108=AL112,0,IF(AL108&lt;AL112,1,0)),IF(AG108&lt;AG112,1,0)),IF(AB108&lt;AB112,1,0)),0)+IF(AO108=AO113,IF(AB108=AB113,IF(AG108=AG113,IF(AL108=AL113,0,IF(AL108&lt;AL113,1,0)),IF(AG108&lt;AG113,1,0)),IF(AB108&lt;AB113,1,0)),0)+IF(AO108=AO114,IF(AB108=AB114,IF(AG108=AG114,IF(AL108=AL114,0,IF(AL108&lt;AL114,1,0)),IF(AG108&lt;AG114,1,0)),IF(AB108&lt;AB114,1,0)),0)+IF(AO108=AO115,IF(AB108=AB115,IF(AG108=AG115,IF(AL108=AL115,0,IF(AL108&lt;AL115,1,0)),IF(AG108&lt;AG115,1,0)),IF(AB108&lt;AB115,1,0)),0)+IF(AO108=AO116,IF(AB108=AB116,IF(AG108=AG116,IF(AL108=AL116,0,IF(AL108&lt;AL116,1,0)),IF(AG108&lt;AG116,1,0)),IF(AB108&lt;AB116,1,0)),0)</f>
        <v>#VALUE!</v>
      </c>
      <c r="AU108" s="1" t="e">
        <f>IF(AND(AQ108=AQ97,M108&gt;M97),1,0)+IF(AND(AQ108=AQ98,M108&gt;M98),1,0)+IF(AND(AQ108=AQ99,M108&gt;M99),1,0)+IF(AND(AQ108=AQ100,M108&gt;M100),1,0)+IF(AND(AQ108=AQ101,M108&gt;M101),1,0)+IF(AND(AQ108=AQ102,M108&gt;M102),1,0)+IF(AND(AQ108=AQ103,M108&gt;M103),1,0)+IF(AND(AQ108=AQ104,M108&gt;M104),1,0)+IF(AND(AQ108=AQ105,M108&gt;M105),1,0)+IF(AND(AQ108=AQ106,M108&gt;M106),1,0)+IF(AND(AQ108=AQ107,M108&gt;M107),1,0)+IF(AND(AQ108=AQ108,M108&gt;M108),1,0)+IF(AND(AQ108=AQ109,M108&gt;M109),1,0)+IF(AND(AQ108=AQ110,M108&gt;M110),1,0)+IF(AND(AQ108=AQ111,M108&gt;M111),1,0)+IF(AND(AQ108=AQ112,M108&gt;M112),1,0)+IF(AND(AQ108=AQ113,M108&gt;M113),1,0)+IF(AND(AQ108=AQ114,M108&gt;M114),1,0)+IF(AND(AQ108=AQ115,M108&gt;M115),1,0)+IF(AND(AQ108=AQ116,M108&gt;M116),1,0)+AQ108</f>
        <v>#VALUE!</v>
      </c>
      <c r="AV108" s="1" t="e">
        <f>IF(AU97=12,AP97,0)+IF(AU98=12,AP98,0)+IF(AU99=12,AP99,0)+IF(AU100=12,AP100,0)+IF(AU101=12,AP101,0)+IF(AU102=12,AP102,0)+IF(AU103=12,AP103,0)+IF(AU104=12,AP104,0)+IF(AU105=12,AP105,0)+IF(AU106=12,AP106,0)+IF(AU107=12,AP107,0)+IF(AU108=12,AP108,0)+IF(AU109=12,AP109,0)+IF(AU110=12,AP110,0)+IF(AU111=12,AP111,0)+IF(AU112=12,AP112,0)+IF(AU113=12,AP113,0)+IF(AU114=12,AP114,0)+IF(AU115=12,AP115,0)+IF(AU116=12,AP116,0)</f>
        <v>#VALUE!</v>
      </c>
      <c r="AW108" s="1" t="e">
        <f>IF(AU97=12,AQ97,0)+IF(AU98=12,AQ98,0)+IF(AU99=12,AQ99,0)+IF(AU100=12,AQ100,0)+IF(AU101=12,AQ101,0)+IF(AU102=12,AQ102,0)+IF(AU103=12,AQ103,0)+IF(AU104=12,AQ104,0)+IF(AU105=12,AQ105,0)+IF(AU106=12,AQ106,0)+IF(AU107=12,AQ107,0)+IF(AU108=12,AQ108,0)+IF(AU109=12,AQ109,0)+IF(AU110=12,AQ110,0)+IF(AU111=12,AQ111,0)+IF(AU112=12,AQ112,0)+IF(AU113=12,AQ113,0)+IF(AU114=12,AQ114,0)+IF(AU115=12,AQ115,0)+IF(AU116=12,AQ116,0)</f>
        <v>#VALUE!</v>
      </c>
      <c r="AX108" s="1">
        <f>[2]DB!BL108</f>
        <v>0</v>
      </c>
      <c r="AY108" s="1">
        <f>IF(OR(O108=1,Q108=1,(T108+X108)/D1&gt;0.5),1,0)</f>
        <v>0</v>
      </c>
      <c r="AZ108" s="100" t="e">
        <f>IF(AU97=12,L97,IF(AU98=12,L98,IF(AU99=12,L99,IF(AU100=12,L100,IF(AU101=12,L101,IF(AU102=12,L102,IF(AU103=12,L103,BA108)))))))</f>
        <v>#VALUE!</v>
      </c>
      <c r="BA108" s="98" t="e">
        <f>IF(AU104=12,L104,IF(AU105=12,L105,IF(AU106=12,L106,IF(AU107=12,L107,IF(AU108=12,L108,IF(AU109=12,L109,IF(AU110=12,L110,BB108)))))))</f>
        <v>#VALUE!</v>
      </c>
      <c r="BB108" s="98" t="e">
        <f>IF(AU111=12,L111,IF(AU112=12,L112,IF(AU113=12,L113,IF(AU114=12,L114,IF(AU115=12,L115,IF(AU116=12,L116,""))))))</f>
        <v>#VALUE!</v>
      </c>
      <c r="BC108" s="98" t="e">
        <f>IF(AU97=12,M97,0)+IF(AU98=12,M98,0)+IF(AU99=12,M99,0)+IF(AU100=12,M100,0)+IF(AU101=12,M101,0)+IF(AU102=12,M102,0)+IF(AU103=12,M103,0)+IF(AU104=12,M104,0)+IF(AU105=12,M105,0)+IF(AU106=12,M106,0)+IF(AU107=12,M107,0)+IF(AU108=12,M108,0)+IF(AU109=12,M109,0)+IF(AU110=12,M110,0)+IF(AU111=12,M111,0)+IF(AU112=12,M112,0)+IF(AU113=12,M113,0)+IF(AU114=12,M114,0)+IF(AU115=12,M115,0)+IF(AU116=12,M116,0)</f>
        <v>#VALUE!</v>
      </c>
      <c r="BD108" s="98" t="e">
        <f>IF(AU97=12,O97,0)+IF(AU98=12,O98,0)+IF(AU99=12,O99,0)+IF(AU100=12,O100,0)+IF(AU101=12,O101,0)+IF(AU102=12,O102,0)+IF(AU103=12,O103,0)+IF(AU104=12,O104,0)+IF(AU105=12,O105,0)+IF(AU106=12,O106,0)+IF(AU107=12,O107,0)+IF(AU108=12,O108,0)+IF(AU109=12,O109,0)+IF(AU110=12,O110,0)+IF(AU111=12,O111,0)+IF(AU112=12,O112,0)+IF(AU113=12,O113,0)+IF(AU114=12,O114,0)+IF(AU115=12,O115,0)+IF(AU116=12,O116,0)</f>
        <v>#VALUE!</v>
      </c>
      <c r="BE108" s="98" t="e">
        <f>IF(AU97=12,Q97,0)+IF(AU98=12,Q98,0)+IF(AU99=12,Q99,0)+IF(AU100=12,Q100,0)+IF(AU101=12,Q101,0)+IF(AU102=12,Q102,0)+IF(AU103=12,Q103,0)+IF(AU104=12,Q104,0)+IF(AU105=12,Q105,0)+IF(AU106=12,Q106,0)+IF(AU107=12,Q107,0)+IF(AU108=12,Q108,0)+IF(AU109=12,Q109,0)+IF(AU110=12,Q110,0)+IF(AU111=12,Q111,0)+IF(AU112=12,Q112,0)+IF(AU113=12,Q113,0)+IF(AU114=12,Q114,0)+IF(AU115=12,Q115,0)+IF(AU116=12,Q116,0)</f>
        <v>#VALUE!</v>
      </c>
      <c r="BF108" s="98" t="e">
        <f>IF(AU97=12,T97,0)+IF(AU98=12,T98,0)+IF(AU99=12,T99,0)+IF(AU100=12,T100,0)+IF(AU101=12,T101,0)+IF(AU102=12,T102,0)+IF(AU103=12,T103,0)+IF(AU104=12,T104,0)+IF(AU105=12,T105,0)+IF(AU106=12,T106,0)+IF(AU107=12,T107,0)+IF(AU108=12,T108,0)+IF(AU109=12,T109,0)+IF(AU110=12,T110,0)+IF(AU111=12,T111,0)+IF(AU112=12,T112,0)+IF(AU113=12,T113,0)+IF(AU114=12,T114,0)+IF(AU115=12,T115,0)+IF(AU116=12,T116,0)</f>
        <v>#VALUE!</v>
      </c>
      <c r="BG108" s="98" t="e">
        <f>IF(AU97=12,X97,0)+IF(AU98=12,X98,0)+IF(AU99=12,X99,0)+IF(AU100=12,X100,0)+IF(AU101=12,X101,0)+IF(AU102=12,X102,0)+IF(AU103=12,X103,0)+IF(AU104=12,X104,0)+IF(AU105=12,X105,0)+IF(AU106=12,X106,0)+IF(AU107=12,X107,0)+IF(AU108=12,X108,0)+IF(AU109=12,X109,0)+IF(AU110=12,X110,0)+IF(AU111=12,X111,0)+IF(AU112=12,X112,0)+IF(AU113=12,X113,0)+IF(AU114=12,X114,0)+IF(AU115=12,X115,0)+IF(AU116=12,X116,0)</f>
        <v>#VALUE!</v>
      </c>
      <c r="BH108" s="98" t="e">
        <f>IF(AU97=12,AB97,0)+IF(AU98=12,AB98,0)+IF(AU99=12,AB99,0)+IF(AU100=12,AB100,0)+IF(AU101=12,AB101,0)+IF(AU102=12,AB102,0)+IF(AU103=12,AB103,0)+IF(AU104=12,AB104,0)+IF(AU105=12,AB105,0)+IF(AU106=12,AB106,0)+IF(AU107=12,AB107,0)+IF(AU108=12,AB108,0)+IF(AU109=12,AB109,0)+IF(AU110=12,AB110,0)+IF(AU111=12,AB111,0)+IF(AU112=12,AB112,0)+IF(AU113=12,AB113,0)+IF(AU114=12,AB114,0)+IF(AU115=12,AB115,0)+IF(AU116=12,AB116,0)</f>
        <v>#VALUE!</v>
      </c>
      <c r="BI108" s="98" t="e">
        <f>IF(AU97=12,AG97,0)+IF(AU98=12,AG98,0)+IF(AU99=12,AG99,0)+IF(AU100=12,AG100,0)+IF(AU101=12,AG101,0)+IF(AU102=12,AG102,0)+IF(AU103=12,AG103,0)+IF(AU104=12,AG104,0)+IF(AU105=12,AG105,0)+IF(AU106=12,AG106,0)+IF(AU107=12,AG107,0)+IF(AU108=12,AG108,0)+IF(AU109=12,AG109,0)+IF(AU110=12,AG110,0)+IF(AU111=12,AG111,0)+IF(AU112=12,AG112,0)+IF(AU113=12,AG113,0)+IF(AU114=12,AG114,0)+IF(AU115=12,AG115,0)+IF(AU116=12,AG116,0)</f>
        <v>#VALUE!</v>
      </c>
      <c r="BJ108" s="98" t="e">
        <f>IF(AU97=12,AL97,0)+IF(AU98=12,AL98,0)+IF(AU99=12,AL99,0)+IF(AU100=12,AL100,0)+IF(AU101=12,AL101,0)+IF(AU102=12,AL102,0)+IF(AU103=12,AL103,0)+IF(AU104=12,AL104,0)+IF(AU105=12,AL105,0)+IF(AU106=12,AL106,0)+IF(AU107=12,AL107,0)+IF(AU108=12,AL108,0)+IF(AU109=12,AL109,0)+IF(AU110=12,AL110,0)+IF(AU111=12,AL111,0)+IF(AU112=12,AL112,0)+IF(AU113=12,AL113,0)+IF(AU114=12,AL114,0)+IF(AU115=12,AL115,0)+IF(AU116=12,AL116,0)</f>
        <v>#VALUE!</v>
      </c>
      <c r="BK108" s="1" t="e">
        <f>IF(AU97=12,AO97,0)+IF(AU98=12,AO98,0)+IF(AU99=12,AO99,0)+IF(AU100=12,AO100,0)+IF(AU101=12,AO101,0)+IF(AU102=12,AO102,0)+IF(AU103=12,AO103,0)+IF(AU104=12,AO104,0)+IF(AU105=12,AO105,0)+IF(AU106=12,AO106,0)+IF(AU107=12,AO107,0)+IF(AU108=12,AO108,0)+IF(AU109=12,AO109,0)+IF(AU110=12,AO110,0)+IF(AU111=12,AO111,0)+IF(AU112=12,AO112,0)+IF(AU113=12,AO113,0)+IF(AU114=12,AO114,0)+IF(AU115=12,AO115,0)+IF(AU116=12,AO116,0)</f>
        <v>#VALUE!</v>
      </c>
      <c r="BL108" s="99" t="e">
        <f>IF(AU97=12,AY97,0)+IF(AU98=12,AY98,0)+IF(AU99=12,AY99,0)+IF(AU100=12,AY100,0)+IF(AU101=12,AY101,0)+IF(AU102=12,AY102,0)+IF(AU103=12,AY103,0)+IF(AU104=12,AY104,0)+IF(AU105=12,AY105,0)+IF(AU106=12,AY106,0)+IF(AU107=12,AY107,0)+IF(AU108=12,AY108,0)+IF(AU109=12,AY109,0)+IF(AU110=12,AY110,0)+IF(AU111=12,AY111,0)+IF(AU112=12,AY112,0)+IF(AU113=12,AY113,0)+IF(AU114=12,AY114,0)+IF(AU115=12,AY115,0)+IF(AU116=12,AY116,0)</f>
        <v>#VALUE!</v>
      </c>
      <c r="BM108" s="1" t="e">
        <f>IF(AND(AW108=BM96,BL108=0),AZ108,0)</f>
        <v>#VALUE!</v>
      </c>
      <c r="BN108" s="1">
        <f>COUNTIF(BM97:BM108,"&lt;&gt;0")</f>
        <v>12</v>
      </c>
      <c r="BO108" s="1" t="e">
        <f>IF(BN97=12,BM97,IF(BN98=12,BM98,IF(BN99=12,BM99,IF(BN100=12,BM100,IF(BN101=12,BM101,IF(BN102=12,BM102,IF(BN103=12,BM103,IF(BN104=12,BM104,BP108))))))))</f>
        <v>#VALUE!</v>
      </c>
      <c r="BP108" s="1" t="e">
        <f>IF(BN105=12,BM105,IF(BN106=12,BM106,IF(BN107=12,BM107,IF(BN108=12,BM108,IF(BN109=12,BM109,IF(BN110=12,BM110,IF(BN111=12,BM111,IF(BN112=12,BM112,BQ108))))))))</f>
        <v>#VALUE!</v>
      </c>
      <c r="BQ108" s="1" t="str">
        <f>IF(BN113=12,BM113,IF(BN114=12,BM114,IF(BN115=12,BM115,IF(BN116=12,BM116,""))))</f>
        <v/>
      </c>
      <c r="BR108" s="100" t="str">
        <f>[2]DB!CD108</f>
        <v/>
      </c>
      <c r="BS108" s="98" t="str">
        <f>[2]DB!CE108</f>
        <v/>
      </c>
      <c r="BT108" s="98" t="str">
        <f>[2]DB!CF108</f>
        <v/>
      </c>
      <c r="BU108" s="98" t="str">
        <f>[2]DB!CG108</f>
        <v/>
      </c>
      <c r="BV108" s="98" t="str">
        <f>[2]DB!CH108</f>
        <v/>
      </c>
      <c r="BW108" s="98" t="str">
        <f>[2]DB!CI108</f>
        <v/>
      </c>
      <c r="BX108" s="98" t="str">
        <f>[2]DB!CJ108</f>
        <v/>
      </c>
      <c r="BY108" s="98" t="str">
        <f>[2]DB!CK108</f>
        <v/>
      </c>
      <c r="BZ108" s="98" t="str">
        <f>[2]DB!CL108</f>
        <v/>
      </c>
      <c r="CA108" s="98" t="str">
        <f>[2]DB!CM108</f>
        <v/>
      </c>
      <c r="CB108" s="98" t="str">
        <f>[2]DB!CN108</f>
        <v/>
      </c>
      <c r="CC108" s="99" t="str">
        <f>[2]DB!CO108</f>
        <v/>
      </c>
      <c r="CD108" s="100" t="str">
        <f>IF(AND(CD96=B3,B3&lt;&gt;B4),BO108,BR108)</f>
        <v/>
      </c>
      <c r="CE108" s="98" t="str">
        <f>IF(AND(CE96=B3,B3&lt;&gt;B4),BO108,BS108)</f>
        <v/>
      </c>
      <c r="CF108" s="98" t="str">
        <f>IF(AND(CF96=B3,B3&lt;&gt;B4),BO108,BT108)</f>
        <v/>
      </c>
      <c r="CG108" s="98" t="str">
        <f>IF(AND(CG96=B3,B3&lt;&gt;B4),BO108,BU108)</f>
        <v/>
      </c>
      <c r="CH108" s="98" t="str">
        <f>IF(AND(CH96=B3,B3&lt;&gt;B4),BO108,BV108)</f>
        <v/>
      </c>
      <c r="CI108" s="98" t="str">
        <f>IF(AND(CI96=B3,B3&lt;&gt;B4),BO108,BW108)</f>
        <v/>
      </c>
      <c r="CJ108" s="98" t="str">
        <f>IF(AND(CJ96=B3,B3&lt;&gt;B4),BO108,BX108)</f>
        <v/>
      </c>
      <c r="CK108" s="98" t="str">
        <f>IF(AND(CK96=B3,B3&lt;&gt;B4),BO108,BY108)</f>
        <v/>
      </c>
      <c r="CL108" s="98" t="str">
        <f>IF(AND(CL96=B3,B3&lt;&gt;B4),BO108,BZ108)</f>
        <v/>
      </c>
      <c r="CM108" s="98" t="str">
        <f>IF(AND(CM96=B3,B3&lt;&gt;B4),BO108,CA108)</f>
        <v/>
      </c>
      <c r="CN108" s="98" t="str">
        <f>IF(AND(CN96=B3,B3&lt;&gt;B4),BO108,CB108)</f>
        <v/>
      </c>
      <c r="CO108" s="99" t="str">
        <f>IF(AND(CO96=B3,B3&lt;&gt;B4),BO108,CC108)</f>
        <v/>
      </c>
      <c r="CP108" s="1" t="str">
        <f>'[2]MT + ÅT'!L44</f>
        <v/>
      </c>
    </row>
    <row r="109" spans="12:94">
      <c r="L109" s="100" t="str">
        <f>[2]DB!AZ109</f>
        <v>Sergio</v>
      </c>
      <c r="M109" s="1">
        <f>IF(L109=A31,B31,0)+IF(L109=A32,B32,0)+IF(L109=A33,B33,0)+IF(L109=A34,B34,0)+IF(L109=A35,B35,0)+IF(L109=A36,B36,0)+IF(L109=A37,B37,0)+IF(L109=A38,B38,0)+IF(L109=A39,B39,0)+IF(L109=A40,B40,0)+IF(L109=A41,B41,0)+IF(L109=A42,B42,0)+IF(L109=A43,B43,0)+IF(L109=A44,B44,0)+IF(L109=A45,B45,0)+IF(L109=A46,B46,0)+IF(L109=A47,B47,0)+IF(L109=A48,B48,0)+IF(L109=A49,B49,0)+IF(L109=A50,B50,0)</f>
        <v>51</v>
      </c>
      <c r="N109" s="1">
        <f>[2]DB!BD109</f>
        <v>0</v>
      </c>
      <c r="O109" s="1">
        <f>IF(L109=A31,D31,0)+IF(L109=A32,D32,0)+IF(L109=A33,D33,0)+IF(L109=A34,D34,0)+IF(L109=A35,D35,0)+IF(L109=A36,D36,0)+IF(L109=A37,D37,0)+IF(L109=A38,D38,0)+IF(L109=A39,D39,0)+IF(L109=A40,D40,0)+IF(L109=A41,D41,0)+IF(L109=A42,D42,0)+IF(L109=A43,D43,0)+IF(L109=A44,D44,0)+IF(L109=A45,D45,0)+IF(L109=A46,D46,0)+IF(L109=A47,D47,0)+IF(L109=A48,D48,0)+IF(L109=A49,D49,0)+IF(L109=A50,D50,0)</f>
        <v>0</v>
      </c>
      <c r="P109" s="1">
        <f>[2]DB!BE109</f>
        <v>0</v>
      </c>
      <c r="Q109" s="1">
        <f>IF(L109=A31,F31,0)+IF(L109=A32,F32,0)+IF(L109=A33,F33,0)+IF(L109=A34,F34,0)+IF(L109=A35,F35,0)+IF(L109=A36,F36,0)+IF(L109=A37,F37,0)+IF(L109=A38,F38,0)+IF(L109=A39,F39,0)+IF(L109=A40,F40,0)+IF(L109=A41,F41,0)+IF(L109=A42,F42,0)+IF(L109=A43,F43,0)+IF(L109=A44,F44,0)+IF(L109=A45,F45,0)+IF(L109=A46,F46,0)+IF(L109=A47,F47,0)+IF(L109=A48,F48,0)+IF(L109=A49,F49,0)+IF(L109=A50,F50,0)</f>
        <v>0</v>
      </c>
      <c r="R109" s="1">
        <f>[2]DB!BF109</f>
        <v>0</v>
      </c>
      <c r="S109" s="1">
        <f>IF(L109=A31,H31,0)+IF(L109=A32,H32,0)+IF(L109=A33,H33,0)+IF(L109=A34,H34,0)+IF(L109=A35,H35,0)+IF(L109=A36,H36,0)+IF(L109=A37,H37,0)+IF(L109=A38,H38,0)+IF(L109=A39,H39,0)+IF(L109=A40,H40,0)+IF(L109=A41,H41,0)+IF(L109=A42,H42,0)+IF(L109=A43,H43,0)+IF(L109=A44,H44,0)+IF(L109=A45,H45,0)+IF(L109=A46,H46,0)+IF(L109=A47,H47,0)+IF(L109=A48,H48,0)+IF(L109=A49,H49,0)+IF(L109=A50,H50,0)</f>
        <v>0</v>
      </c>
      <c r="T109" s="1">
        <f>IF(B2&lt;&gt;B3,S109,S109+R109)</f>
        <v>0</v>
      </c>
      <c r="U109" s="1">
        <f>[2]DB!BG109</f>
        <v>0</v>
      </c>
      <c r="V109" s="1">
        <f>IF(L109=A31,K31,0)+IF(L109=A32,K32,0)+IF(L109=A33,K33,0)+IF(L109=A34,K34,0)+IF(L109=A35,K35,0)+IF(L109=A36,K36,0)+IF(L109=A37,K37,0)+IF(L109=A38,K38,0)+IF(L109=A39,K39,0)+IF(L109=A40,K40,0)+IF(L109=A41,K41,0)+IF(L109=A42,K42,0)+IF(L109=A43,K43,0)+IF(L109=A44,K44,0)+IF(L109=A45,K45,0)+IF(L109=A46,K46,0)+IF(L109=A47,K47,0)+IF(L109=A48,K48,0)+IF(L109=A49,K49,0)+IF(L109=A50,K50,0)+W109</f>
        <v>0</v>
      </c>
      <c r="W109" s="1">
        <v>0</v>
      </c>
      <c r="X109" s="1">
        <f>IF(B2&lt;&gt;B3,V109,V109+U109)</f>
        <v>0</v>
      </c>
      <c r="Y109" s="1">
        <f>[2]DB!BH109</f>
        <v>22</v>
      </c>
      <c r="Z109" s="1">
        <f>RANK(Y109,Y97:Y116,0)</f>
        <v>8</v>
      </c>
      <c r="AA109" s="1" t="e">
        <f>IF(L109='2. Division'!F6,'2. Division'!F23,0)+IF(L109='2. Division'!H6,'2. Division'!H23,0)+IF(L109='2. Division'!J6,'2. Division'!J23,0)+IF(L109='2. Division'!L6,'2. Division'!L23,0)+IF(L109='2. Division'!N6,'2. Division'!N23,0)+IF(L109='2. Division'!P6,'2. Division'!P23,0)+IF(L109='2. Division'!R6,'2. Division'!R23,0)+IF(L109='2. Division'!T6,'2. Division'!T23,0)+IF(L109='2. Division'!V6,'2. Division'!V23,0)+IF(L109='2. Division'!X6,'2. Division'!X23,0)+IF(L109='2. Division'!Z6,'2. Division'!Z23,0)+IF(L109='2. Division'!AB6,'2. Division'!AB23,0)+IF(L109='2. Division'!AD6,'2. Division'!AD23,0)+IF(L109='2. Division'!AF6,'2. Division'!AF23,0)+IF(L109='2. Division'!AH6,'2. Division'!AH23,0)+IF(L109='2. Division'!AJ6,'2. Division'!AJ23,0)+IF(L109='2. Division'!AL6,'2. Division'!AL23,0)+IF(L109='2. Division'!AN6,'2. Division'!AN23,0)+IF(L109='2. Division'!AP6,'2. Division'!AP23,0)+IF(L109='2. Division'!AR6,'2. Division'!AR23,0)</f>
        <v>#VALUE!</v>
      </c>
      <c r="AB109" s="1" t="e">
        <f>IF(OR(O109=1,Q109=1),0,IF(B2&lt;&gt;B3,AA109,Y109+AA109))</f>
        <v>#VALUE!</v>
      </c>
      <c r="AC109" s="1" t="e">
        <f>RANK(AB109,AB97:AB116,0)</f>
        <v>#VALUE!</v>
      </c>
      <c r="AD109" s="1">
        <f>[2]DB!BI109</f>
        <v>9</v>
      </c>
      <c r="AE109" s="1">
        <f>RANK(AD109,AD97:AD116,0)</f>
        <v>1</v>
      </c>
      <c r="AF109" s="1" t="e">
        <f>IF(L109='2. Division'!F6,'2. Division'!F29,0)+IF(L109='2. Division'!H6,'2. Division'!H29,0)+IF(L109='2. Division'!J6,'2. Division'!J29,0)+IF(L109='2. Division'!L6,'2. Division'!L29,0)+IF(L109='2. Division'!N6,'2. Division'!N29,0)+IF(L109='2. Division'!P6,'2. Division'!P29,0)+IF(L109='2. Division'!R6,'2. Division'!R29,0)+IF(L109='2. Division'!T6,'2. Division'!T29,0)+IF(L109='2. Division'!V6,'2. Division'!V29,0)+IF(L109='2. Division'!X6,'2. Division'!X29,0)+IF(L109='2. Division'!Z6,'2. Division'!Z29,0)+IF(L109='2. Division'!AB6,'2. Division'!AB29,0)+IF(L109='2. Division'!AD6,'2. Division'!AD29,0)+IF(L109='2. Division'!AF6,'2. Division'!AF29,0)+IF(L109='2. Division'!AH6,'2. Division'!AH29,0)+IF(L109='2. Division'!AJ6,'2. Division'!AJ29,0)+IF(L109='2. Division'!AL6,'2. Division'!AL29,0)+IF(L109='2. Division'!AN6,'2. Division'!AN29,0)+IF(L109='2. Division'!AP6,'2. Division'!AP29,0)+IF(L109='2. Division'!AR6,'2. Division'!AR29,0)</f>
        <v>#VALUE!</v>
      </c>
      <c r="AG109" s="1" t="e">
        <f>IF(OR(O109=1,Q109=1),0,IF(B2&lt;&gt;B3,AF109,AD109+AF109))</f>
        <v>#VALUE!</v>
      </c>
      <c r="AH109" s="1" t="e">
        <f>RANK(AG109,AG97:AG116,0)</f>
        <v>#VALUE!</v>
      </c>
      <c r="AI109" s="1">
        <f>[2]DB!BJ109</f>
        <v>27</v>
      </c>
      <c r="AJ109" s="1">
        <f>RANK(AI109,AI97:AI116,0)</f>
        <v>18</v>
      </c>
      <c r="AK109" s="1" t="e">
        <f>IF(L109='2. Division'!F6,'2. Division'!F35,0)+IF(L109='2. Division'!H6,'2. Division'!H35,0)+IF(L109='2. Division'!J6,'2. Division'!J35,0)+IF(L109='2. Division'!L6,'2. Division'!L35,0)+IF(L109='2. Division'!N6,'2. Division'!N35,0)+IF(L109='2. Division'!P6,'2. Division'!P35,0)+IF(L109='2. Division'!R6,'2. Division'!R35,0)+IF(L109='2. Division'!T6,'2. Division'!T35,0)+IF(L109='2. Division'!V6,'2. Division'!V35,0)+IF(L109='2. Division'!X6,'2. Division'!X35,0)+IF(L109='2. Division'!Z6,'2. Division'!Z35,0)+IF(L109='2. Division'!AB6,'2. Division'!AB35,0)+IF(L109='2. Division'!AD6,'2. Division'!AD35,0)+IF(L109='2. Division'!AF6,'2. Division'!AF35,0)+IF(L109='2. Division'!AH6,'2. Division'!AH35,0)+IF(L109='2. Division'!AJ6,'2. Division'!AJ35,0)+IF(L109='2. Division'!AL6,'2. Division'!AL35,0)+IF(L109='2. Division'!AN6,'2. Division'!AN35,0)+IF(L109='2. Division'!AP6,'2. Division'!AP35,0)+IF(L109='2. Division'!AR6,'2. Division'!AR35,0)</f>
        <v>#VALUE!</v>
      </c>
      <c r="AL109" s="1" t="e">
        <f>IF(OR(O109=1,Q109=1),0,IF(B2&lt;&gt;B3,AK109,AI109+AK109))</f>
        <v>#VALUE!</v>
      </c>
      <c r="AM109" s="1" t="e">
        <f>RANK(AL109,AL97:AL116,0)</f>
        <v>#VALUE!</v>
      </c>
      <c r="AN109" s="1">
        <f t="shared" si="39"/>
        <v>27</v>
      </c>
      <c r="AO109" s="1" t="e">
        <f t="shared" si="40"/>
        <v>#VALUE!</v>
      </c>
      <c r="AP109" s="1">
        <f>[2]DB!AW109</f>
        <v>13</v>
      </c>
      <c r="AQ109" s="1" t="e">
        <f>RANK(AO109,AO97:AO116,1)+AR109</f>
        <v>#VALUE!</v>
      </c>
      <c r="AR109" s="1" t="e">
        <f>IF(AO109=AO97,IF(AB109=AB97,IF(AG109=AG97,IF(AL109=AL97,0,IF(AL109&lt;AL97,1,0)),IF(AG109&lt;AG97,1,0)),IF(AB109&lt;AB97,1,0)),0)+IF(AO109=AO98,IF(AB109=AB98,IF(AG109=AG98,IF(AL109=AL98,0,IF(AL109&lt;AL98,1,0)),IF(AG109&lt;AG98,1,0)),IF(AB109&lt;AB98,1,0)),0)+IF(AO109=AO99,IF(AB109=AB99,IF(AG109=AG99,IF(AL109=AL99,0,IF(AL109&lt;AL99,1,0)),IF(AG109&lt;AG99,1,0)),IF(AB109&lt;AB99,1,0)),0)+IF(AO109=AO100,IF(AB109=AB100,IF(AG109=AG100,IF(AL109=AL100,0,IF(AL109&lt;AL100,1,0)),IF(AG109&lt;AG100,1,0)),IF(AB109&lt;AB100,1,0)),0)+IF(AO109=AO101,IF(AB109=AB101,IF(AG109=AG101,IF(AL109=AL101,0,IF(AL109&lt;AL101,1,0)),IF(AG109&lt;AG101,1,0)),IF(AB109&lt;AB101,1,0)),0)+IF(AO109=AO102,IF(AB109=AB102,IF(AG109=AG102,IF(AL109=AL102,0,IF(AL109&lt;AL102,1,0)),IF(AG109&lt;AG102,1,0)),IF(AB109&lt;AB102,1,0)),0)+IF(AO109=AO103,IF(AB109=AB103,IF(AG109=AG103,IF(AL109=AL103,0,IF(AL109&lt;AL103,1,0)),IF(AG109&lt;AG103,1,0)),IF(AB109&lt;AB103,1,0)),0)+AS109+AT109</f>
        <v>#VALUE!</v>
      </c>
      <c r="AS109" s="1" t="e">
        <f>IF(AO109=AO104,IF(AB109=AB104,IF(AG109=AG104,IF(AL109=AL104,0,IF(AL109&lt;AL104,1,0)),IF(AG109&lt;AG104,1,0)),IF(AB109&lt;AB104,1,0)),0)+IF(AO109=AO105,IF(AB109=AB105,IF(AG109=AG105,IF(AL109=AL105,0,IF(AL109&lt;AL105,1,0)),IF(AG109&lt;AG105,1,0)),IF(AB109&lt;AB105,1,0)),0)+IF(AO109=AO106,IF(AB109=AB106,IF(AG109=AG106,IF(AL109=AL106,0,IF(AL109&lt;AL106,1,0)),IF(AG109&lt;AG106,1,0)),IF(AB109&lt;AB106,1,0)),0)+IF(AO109=AO107,IF(AB109=AB107,IF(AG109=AG107,IF(AL109=AL107,0,IF(AL109&lt;AL107,1,0)),IF(AG109&lt;AG107,1,0)),IF(AB109&lt;AB107,1,0)),0)+IF(AO109=AO108,IF(AB109=AB108,IF(AG109=AG108,IF(AL109=AL108,0,IF(AL109&lt;AL108,1,0)),IF(AG109&lt;AG108,1,0)),IF(AB109&lt;AB108,1,0)),0)+IF(AO109=AO109,IF(AB109=AB109,IF(AG109=AG109,IF(AL109=AL109,0,IF(AL109&lt;AL109,1,0)),IF(AG109&lt;AG109,1,0)),IF(AB109&lt;AB109,1,0)),0)+IF(AO109=AO110,IF(AB109=AB110,IF(AG109=AG110,IF(AL109=AL110,0,IF(AL109&lt;AL110,1,0)),IF(AG109&lt;AG110,1,0)),IF(AB109&lt;AB110,1,0)),0)</f>
        <v>#VALUE!</v>
      </c>
      <c r="AT109" s="1" t="e">
        <f>IF(AO109=AO111,IF(AB109=AB111,IF(AG109=AG111,IF(AL109=AL111,0,IF(AL109&lt;AL111,1,0)),IF(AG109&lt;AG111,1,0)),IF(AB109&lt;AB111,1,0)),0)+IF(AO109=AO112,IF(AB109=AB112,IF(AG109=AG112,IF(AL109=AL112,0,IF(AL109&lt;AL112,1,0)),IF(AG109&lt;AG112,1,0)),IF(AB109&lt;AB112,1,0)),0)+IF(AO109=AO113,IF(AB109=AB113,IF(AG109=AG113,IF(AL109=AL113,0,IF(AL109&lt;AL113,1,0)),IF(AG109&lt;AG113,1,0)),IF(AB109&lt;AB113,1,0)),0)+IF(AO109=AO114,IF(AB109=AB114,IF(AG109=AG114,IF(AL109=AL114,0,IF(AL109&lt;AL114,1,0)),IF(AG109&lt;AG114,1,0)),IF(AB109&lt;AB114,1,0)),0)+IF(AO109=AO115,IF(AB109=AB115,IF(AG109=AG115,IF(AL109=AL115,0,IF(AL109&lt;AL115,1,0)),IF(AG109&lt;AG115,1,0)),IF(AB109&lt;AB115,1,0)),0)+IF(AO109=AO116,IF(AB109=AB116,IF(AG109=AG116,IF(AL109=AL116,0,IF(AL109&lt;AL116,1,0)),IF(AG109&lt;AG116,1,0)),IF(AB109&lt;AB116,1,0)),0)</f>
        <v>#VALUE!</v>
      </c>
      <c r="AU109" s="1" t="e">
        <f>IF(AND(AQ109=AQ97,M109&gt;M97),1,0)+IF(AND(AQ109=AQ98,M109&gt;M98),1,0)+IF(AND(AQ109=AQ99,M109&gt;M99),1,0)+IF(AND(AQ109=AQ100,M109&gt;M100),1,0)+IF(AND(AQ109=AQ101,M109&gt;M101),1,0)+IF(AND(AQ109=AQ102,M109&gt;M102),1,0)+IF(AND(AQ109=AQ103,M109&gt;M103),1,0)+IF(AND(AQ109=AQ104,M109&gt;M104),1,0)+IF(AND(AQ109=AQ105,M109&gt;M105),1,0)+IF(AND(AQ109=AQ106,M109&gt;M106),1,0)+IF(AND(AQ109=AQ107,M109&gt;M107),1,0)+IF(AND(AQ109=AQ108,M109&gt;M108),1,0)+IF(AND(AQ109=AQ109,M109&gt;M109),1,0)+IF(AND(AQ109=AQ110,M109&gt;M110),1,0)+IF(AND(AQ109=AQ111,M109&gt;M111),1,0)+IF(AND(AQ109=AQ112,M109&gt;M112),1,0)+IF(AND(AQ109=AQ113,M109&gt;M113),1,0)+IF(AND(AQ109=AQ114,M109&gt;M114),1,0)+IF(AND(AQ109=AQ115,M109&gt;M115),1,0)+IF(AND(AQ109=AQ116,M109&gt;M116),1,0)+AQ109</f>
        <v>#VALUE!</v>
      </c>
      <c r="AV109" s="1" t="e">
        <f>IF(AU97=13,AP97,0)+IF(AU98=13,AP98,0)+IF(AU99=13,AP99,0)+IF(AU100=13,AP100,0)+IF(AU101=13,AP101,0)+IF(AU102=13,AP102,0)+IF(AU103=13,AP103,0)+IF(AU104=13,AP104,0)+IF(AU105=13,AP105,0)+IF(AU106=13,AP106,0)+IF(AU107=13,AP107,0)+IF(AU108=13,AP108,0)+IF(AU109=13,AP109,0)+IF(AU110=13,AP110,0)+IF(AU111=13,AP111,0)+IF(AU112=13,AP112,0)+IF(AU113=13,AP113,0)+IF(AU114=13,AP114,0)+IF(AU115=13,AP115,0)+IF(AU116=13,AP116,0)</f>
        <v>#VALUE!</v>
      </c>
      <c r="AW109" s="1" t="e">
        <f>IF(AU97=13,AQ97,0)+IF(AU98=13,AQ98,0)+IF(AU99=13,AQ99,0)+IF(AU100=13,AQ100,0)+IF(AU101=13,AQ101,0)+IF(AU102=13,AQ102,0)+IF(AU103=13,AQ103,0)+IF(AU104=13,AQ104,0)+IF(AU105=13,AQ105,0)+IF(AU106=13,AQ106,0)+IF(AU107=13,AQ107,0)+IF(AU108=13,AQ108,0)+IF(AU109=13,AQ109,0)+IF(AU110=13,AQ110,0)+IF(AU111=13,AQ111,0)+IF(AU112=13,AQ112,0)+IF(AU113=13,AQ113,0)+IF(AU114=13,AQ114,0)+IF(AU115=13,AQ115,0)+IF(AU116=13,AQ116,0)</f>
        <v>#VALUE!</v>
      </c>
      <c r="AX109" s="1">
        <f>[2]DB!BL109</f>
        <v>0</v>
      </c>
      <c r="AY109" s="1">
        <f>IF(OR(O109=1,Q109=1,(T109+X109)/D1&gt;0.5),1,0)</f>
        <v>0</v>
      </c>
      <c r="AZ109" s="100" t="e">
        <f>IF(AU97=13,L97,IF(AU98=13,L98,IF(AU99=13,L99,IF(AU100=13,L100,IF(AU101=13,L101,IF(AU102=13,L102,IF(AU103=13,L103,BA109)))))))</f>
        <v>#VALUE!</v>
      </c>
      <c r="BA109" s="98" t="e">
        <f>IF(AU104=13,L104,IF(AU105=13,L105,IF(AU106=13,L106,IF(AU107=13,L107,IF(AU108=13,L108,IF(AU109=13,L109,IF(AU110=13,L110,BB109)))))))</f>
        <v>#VALUE!</v>
      </c>
      <c r="BB109" s="98" t="e">
        <f>IF(AU111=13,L111,IF(AU112=13,L112,IF(AU113=13,L113,IF(AU114=13,L114,IF(AU115=13,L115,IF(AU116=13,L116,""))))))</f>
        <v>#VALUE!</v>
      </c>
      <c r="BC109" s="98" t="e">
        <f>IF(AU97=13,M97,0)+IF(AU98=13,M98,0)+IF(AU99=13,M99,0)+IF(AU100=13,M100,0)+IF(AU101=13,M101,0)+IF(AU102=13,M102,0)+IF(AU103=13,M103,0)+IF(AU104=13,M104,0)+IF(AU105=13,M105,0)+IF(AU106=13,M106,0)+IF(AU107=13,M107,0)+IF(AU108=13,M108,0)+IF(AU109=13,M109,0)+IF(AU110=13,M110,0)+IF(AU111=13,M111,0)+IF(AU112=13,M112,0)+IF(AU113=13,M113,0)+IF(AU114=13,M114,0)+IF(AU115=13,M115,0)+IF(AU116=13,M116,0)</f>
        <v>#VALUE!</v>
      </c>
      <c r="BD109" s="98" t="e">
        <f>IF(AU97=13,O97,0)+IF(AU98=13,O98,0)+IF(AU99=13,O99,0)+IF(AU100=13,O100,0)+IF(AU101=13,O101,0)+IF(AU102=13,O102,0)+IF(AU103=13,O103,0)+IF(AU104=13,O104,0)+IF(AU105=13,O105,0)+IF(AU106=13,O106,0)+IF(AU107=13,O107,0)+IF(AU108=13,O108,0)+IF(AU109=13,O109,0)+IF(AU110=13,O110,0)+IF(AU111=13,O111,0)+IF(AU112=13,O112,0)+IF(AU113=13,O113,0)+IF(AU114=13,O114,0)+IF(AU115=13,O115,0)+IF(AU116=13,O116,0)</f>
        <v>#VALUE!</v>
      </c>
      <c r="BE109" s="98" t="e">
        <f>IF(AU97=13,Q97,0)+IF(AU98=13,Q98,0)+IF(AU99=13,Q99,0)+IF(AU100=13,Q100,0)+IF(AU101=13,Q101,0)+IF(AU102=13,Q102,0)+IF(AU103=13,Q103,0)+IF(AU104=13,Q104,0)+IF(AU105=13,Q105,0)+IF(AU106=13,Q106,0)+IF(AU107=13,Q107,0)+IF(AU108=13,Q108,0)+IF(AU109=13,Q109,0)+IF(AU110=13,Q110,0)+IF(AU111=13,Q111,0)+IF(AU112=13,Q112,0)+IF(AU113=13,Q113,0)+IF(AU114=13,Q114,0)+IF(AU115=13,Q115,0)+IF(AU116=13,Q116,0)</f>
        <v>#VALUE!</v>
      </c>
      <c r="BF109" s="98" t="e">
        <f>IF(AU97=13,T97,0)+IF(AU98=13,T98,0)+IF(AU99=13,T99,0)+IF(AU100=13,T100,0)+IF(AU101=13,T101,0)+IF(AU102=13,T102,0)+IF(AU103=13,T103,0)+IF(AU104=13,T104,0)+IF(AU105=13,T105,0)+IF(AU106=13,T106,0)+IF(AU107=13,T107,0)+IF(AU108=13,T108,0)+IF(AU109=13,T109,0)+IF(AU110=13,T110,0)+IF(AU111=13,T111,0)+IF(AU112=13,T112,0)+IF(AU113=13,T113,0)+IF(AU114=13,T114,0)+IF(AU115=13,T115,0)+IF(AU116=13,T116,0)</f>
        <v>#VALUE!</v>
      </c>
      <c r="BG109" s="98" t="e">
        <f>IF(AU97=13,X97,0)+IF(AU98=13,X98,0)+IF(AU99=13,X99,0)+IF(AU100=13,X100,0)+IF(AU101=13,X101,0)+IF(AU102=13,X102,0)+IF(AU103=13,X103,0)+IF(AU104=13,X104,0)+IF(AU105=13,X105,0)+IF(AU106=13,X106,0)+IF(AU107=13,X107,0)+IF(AU108=13,X108,0)+IF(AU109=13,X109,0)+IF(AU110=13,X110,0)+IF(AU111=13,X111,0)+IF(AU112=13,X112,0)+IF(AU113=13,X113,0)+IF(AU114=13,X114,0)+IF(AU115=13,X115,0)+IF(AU116=13,X116,0)</f>
        <v>#VALUE!</v>
      </c>
      <c r="BH109" s="98" t="e">
        <f>IF(AU97=13,AB97,0)+IF(AU98=13,AB98,0)+IF(AU99=13,AB99,0)+IF(AU100=13,AB100,0)+IF(AU101=13,AB101,0)+IF(AU102=13,AB102,0)+IF(AU103=13,AB103,0)+IF(AU104=13,AB104,0)+IF(AU105=13,AB105,0)+IF(AU106=13,AB106,0)+IF(AU107=13,AB107,0)+IF(AU108=13,AB108,0)+IF(AU109=13,AB109,0)+IF(AU110=13,AB110,0)+IF(AU111=13,AB111,0)+IF(AU112=13,AB112,0)+IF(AU113=13,AB113,0)+IF(AU114=13,AB114,0)+IF(AU115=13,AB115,0)+IF(AU116=13,AB116,0)</f>
        <v>#VALUE!</v>
      </c>
      <c r="BI109" s="98" t="e">
        <f>IF(AU97=13,AG97,0)+IF(AU98=13,AG98,0)+IF(AU99=13,AG99,0)+IF(AU100=13,AG100,0)+IF(AU101=13,AG101,0)+IF(AU102=13,AG102,0)+IF(AU103=13,AG103,0)+IF(AU104=13,AG104,0)+IF(AU105=13,AG105,0)+IF(AU106=13,AG106,0)+IF(AU107=13,AG107,0)+IF(AU108=13,AG108,0)+IF(AU109=13,AG109,0)+IF(AU110=13,AG110,0)+IF(AU111=13,AG111,0)+IF(AU112=13,AG112,0)+IF(AU113=13,AG113,0)+IF(AU114=13,AG114,0)+IF(AU115=13,AG115,0)+IF(AU116=13,AG116,0)</f>
        <v>#VALUE!</v>
      </c>
      <c r="BJ109" s="98" t="e">
        <f>IF(AU97=13,AL97,0)+IF(AU98=13,AL98,0)+IF(AU99=13,AL99,0)+IF(AU100=13,AL100,0)+IF(AU101=13,AL101,0)+IF(AU102=13,AL102,0)+IF(AU103=13,AL103,0)+IF(AU104=13,AL104,0)+IF(AU105=13,AL105,0)+IF(AU106=13,AL106,0)+IF(AU107=13,AL107,0)+IF(AU108=13,AL108,0)+IF(AU109=13,AL109,0)+IF(AU110=13,AL110,0)+IF(AU111=13,AL111,0)+IF(AU112=13,AL112,0)+IF(AU113=13,AL113,0)+IF(AU114=13,AL114,0)+IF(AU115=13,AL115,0)+IF(AU116=13,AL116,0)</f>
        <v>#VALUE!</v>
      </c>
      <c r="BK109" s="1" t="e">
        <f>IF(AU97=13,AO97,0)+IF(AU98=13,AO98,0)+IF(AU99=13,AO99,0)+IF(AU100=13,AO100,0)+IF(AU101=13,AO101,0)+IF(AU102=13,AO102,0)+IF(AU103=13,AO103,0)+IF(AU104=13,AO104,0)+IF(AU105=13,AO105,0)+IF(AU106=13,AO106,0)+IF(AU107=13,AO107,0)+IF(AU108=13,AO108,0)+IF(AU109=13,AO109,0)+IF(AU110=13,AO110,0)+IF(AU111=13,AO111,0)+IF(AU112=13,AO112,0)+IF(AU113=13,AO113,0)+IF(AU114=13,AO114,0)+IF(AU115=13,AO115,0)+IF(AU116=13,AO116,0)</f>
        <v>#VALUE!</v>
      </c>
      <c r="BL109" s="99" t="e">
        <f>IF(AU97=13,AY97,0)+IF(AU98=13,AY98,0)+IF(AU99=13,AY99,0)+IF(AU100=13,AY100,0)+IF(AU101=13,AY101,0)+IF(AU102=13,AY102,0)+IF(AU103=13,AY103,0)+IF(AU104=13,AY104,0)+IF(AU105=13,AY105,0)+IF(AU106=13,AY106,0)+IF(AU107=13,AY107,0)+IF(AU108=13,AY108,0)+IF(AU109=13,AY109,0)+IF(AU110=13,AY110,0)+IF(AU111=13,AY111,0)+IF(AU112=13,AY112,0)+IF(AU113=13,AY113,0)+IF(AU114=13,AY114,0)+IF(AU115=13,AY115,0)+IF(AU116=13,AY116,0)</f>
        <v>#VALUE!</v>
      </c>
      <c r="BM109" s="1" t="e">
        <f>IF(AND(AW109=BM96,BL109=0),AZ109,0)</f>
        <v>#VALUE!</v>
      </c>
      <c r="BN109" s="1">
        <f>COUNTIF(BM97:BM109,"&lt;&gt;0")</f>
        <v>13</v>
      </c>
      <c r="BO109" s="1" t="e">
        <f>IF(BN97=13,BM97,IF(BN98=13,BM98,IF(BN99=13,BM99,IF(BN100=13,BM100,IF(BN101=13,BM101,IF(BN102=13,BM102,IF(BN103=13,BM103,IF(BN104=13,BM104,BP109))))))))</f>
        <v>#VALUE!</v>
      </c>
      <c r="BP109" s="1" t="e">
        <f>IF(BN105=13,BM105,IF(BN106=13,BM106,IF(BN107=13,BM107,IF(BN108=13,BM108,IF(BN109=13,BM109,IF(BN110=13,BM110,IF(BN111=13,BM111,IF(BN112=13,BM112,BQ109))))))))</f>
        <v>#VALUE!</v>
      </c>
      <c r="BQ109" s="1" t="str">
        <f>IF(BN113=13,BM113,IF(BN114=13,BM114,IF(BN115=13,BM115,IF(BN116=13,BM116,""))))</f>
        <v/>
      </c>
      <c r="BR109" s="100" t="str">
        <f>[2]DB!CD109</f>
        <v/>
      </c>
      <c r="BS109" s="98" t="str">
        <f>[2]DB!CE109</f>
        <v/>
      </c>
      <c r="BT109" s="98" t="str">
        <f>[2]DB!CF109</f>
        <v/>
      </c>
      <c r="BU109" s="98" t="str">
        <f>[2]DB!CG109</f>
        <v/>
      </c>
      <c r="BV109" s="98" t="str">
        <f>[2]DB!CH109</f>
        <v/>
      </c>
      <c r="BW109" s="98" t="str">
        <f>[2]DB!CI109</f>
        <v/>
      </c>
      <c r="BX109" s="98" t="str">
        <f>[2]DB!CJ109</f>
        <v/>
      </c>
      <c r="BY109" s="98" t="str">
        <f>[2]DB!CK109</f>
        <v/>
      </c>
      <c r="BZ109" s="98" t="str">
        <f>[2]DB!CL109</f>
        <v/>
      </c>
      <c r="CA109" s="98" t="str">
        <f>[2]DB!CM109</f>
        <v/>
      </c>
      <c r="CB109" s="98" t="str">
        <f>[2]DB!CN109</f>
        <v/>
      </c>
      <c r="CC109" s="99" t="str">
        <f>[2]DB!CO109</f>
        <v/>
      </c>
      <c r="CD109" s="100" t="str">
        <f>IF(AND(CD96=B3,B3&lt;&gt;B4),BO109,BR109)</f>
        <v/>
      </c>
      <c r="CE109" s="98" t="str">
        <f>IF(AND(CE96=B3,B3&lt;&gt;B4),BO109,BS109)</f>
        <v/>
      </c>
      <c r="CF109" s="98" t="str">
        <f>IF(AND(CF96=B3,B3&lt;&gt;B4),BO109,BT109)</f>
        <v/>
      </c>
      <c r="CG109" s="98" t="str">
        <f>IF(AND(CG96=B3,B3&lt;&gt;B4),BO109,BU109)</f>
        <v/>
      </c>
      <c r="CH109" s="98" t="str">
        <f>IF(AND(CH96=B3,B3&lt;&gt;B4),BO109,BV109)</f>
        <v/>
      </c>
      <c r="CI109" s="98" t="str">
        <f>IF(AND(CI96=B3,B3&lt;&gt;B4),BO109,BW109)</f>
        <v/>
      </c>
      <c r="CJ109" s="98" t="str">
        <f>IF(AND(CJ96=B3,B3&lt;&gt;B4),BO109,BX109)</f>
        <v/>
      </c>
      <c r="CK109" s="98" t="str">
        <f>IF(AND(CK96=B3,B3&lt;&gt;B4),BO109,BY109)</f>
        <v/>
      </c>
      <c r="CL109" s="98" t="str">
        <f>IF(AND(CL96=B3,B3&lt;&gt;B4),BO109,BZ109)</f>
        <v/>
      </c>
      <c r="CM109" s="98" t="str">
        <f>IF(AND(CM96=B3,B3&lt;&gt;B4),BO109,CA109)</f>
        <v/>
      </c>
      <c r="CN109" s="98" t="str">
        <f>IF(AND(CN96=B3,B3&lt;&gt;B4),BO109,CB109)</f>
        <v/>
      </c>
      <c r="CO109" s="99" t="str">
        <f>IF(AND(CO96=B3,B3&lt;&gt;B4),BO109,CC109)</f>
        <v/>
      </c>
      <c r="CP109" s="1" t="str">
        <f>'[2]MT + ÅT'!L45</f>
        <v/>
      </c>
    </row>
    <row r="110" spans="12:94">
      <c r="L110" s="100" t="str">
        <f>[2]DB!AZ110</f>
        <v>Agger</v>
      </c>
      <c r="M110" s="1">
        <f>IF(L110=A31,B31,0)+IF(L110=A32,B32,0)+IF(L110=A33,B33,0)+IF(L110=A34,B34,0)+IF(L110=A35,B35,0)+IF(L110=A36,B36,0)+IF(L110=A37,B37,0)+IF(L110=A38,B38,0)+IF(L110=A39,B39,0)+IF(L110=A40,B40,0)+IF(L110=A41,B41,0)+IF(L110=A42,B42,0)+IF(L110=A43,B43,0)+IF(L110=A44,B44,0)+IF(L110=A45,B45,0)+IF(L110=A46,B46,0)+IF(L110=A47,B47,0)+IF(L110=A48,B48,0)+IF(L110=A49,B49,0)+IF(L110=A50,B50,0)</f>
        <v>2</v>
      </c>
      <c r="N110" s="1">
        <f>[2]DB!BD110</f>
        <v>0</v>
      </c>
      <c r="O110" s="1">
        <f>IF(L110=A31,D31,0)+IF(L110=A32,D32,0)+IF(L110=A33,D33,0)+IF(L110=A34,D34,0)+IF(L110=A35,D35,0)+IF(L110=A36,D36,0)+IF(L110=A37,D37,0)+IF(L110=A38,D38,0)+IF(L110=A39,D39,0)+IF(L110=A40,D40,0)+IF(L110=A41,D41,0)+IF(L110=A42,D42,0)+IF(L110=A43,D43,0)+IF(L110=A44,D44,0)+IF(L110=A45,D45,0)+IF(L110=A46,D46,0)+IF(L110=A47,D47,0)+IF(L110=A48,D48,0)+IF(L110=A49,D49,0)+IF(L110=A50,D50,0)</f>
        <v>0</v>
      </c>
      <c r="P110" s="1">
        <f>[2]DB!BE110</f>
        <v>0</v>
      </c>
      <c r="Q110" s="1">
        <f>IF(L110=A31,F31,0)+IF(L110=A32,F32,0)+IF(L110=A33,F33,0)+IF(L110=A34,F34,0)+IF(L110=A35,F35,0)+IF(L110=A36,F36,0)+IF(L110=A37,F37,0)+IF(L110=A38,F38,0)+IF(L110=A39,F39,0)+IF(L110=A40,F40,0)+IF(L110=A41,F41,0)+IF(L110=A42,F42,0)+IF(L110=A43,F43,0)+IF(L110=A44,F44,0)+IF(L110=A45,F45,0)+IF(L110=A46,F46,0)+IF(L110=A47,F47,0)+IF(L110=A48,F48,0)+IF(L110=A49,F49,0)+IF(L110=A50,F50,0)</f>
        <v>0</v>
      </c>
      <c r="R110" s="1">
        <f>[2]DB!BF110</f>
        <v>0</v>
      </c>
      <c r="S110" s="1">
        <f>IF(L110=A31,H31,0)+IF(L110=A32,H32,0)+IF(L110=A33,H33,0)+IF(L110=A34,H34,0)+IF(L110=A35,H35,0)+IF(L110=A36,H36,0)+IF(L110=A37,H37,0)+IF(L110=A38,H38,0)+IF(L110=A39,H39,0)+IF(L110=A40,H40,0)+IF(L110=A41,H41,0)+IF(L110=A42,H42,0)+IF(L110=A43,H43,0)+IF(L110=A44,H44,0)+IF(L110=A45,H45,0)+IF(L110=A46,H46,0)+IF(L110=A47,H47,0)+IF(L110=A48,H48,0)+IF(L110=A49,H49,0)+IF(L110=A50,H50,0)</f>
        <v>0</v>
      </c>
      <c r="T110" s="1">
        <f>IF(B2&lt;&gt;B3,S110,S110+R110)</f>
        <v>0</v>
      </c>
      <c r="U110" s="1">
        <f>[2]DB!BG110</f>
        <v>0</v>
      </c>
      <c r="V110" s="1">
        <f>IF(L110=A31,K31,0)+IF(L110=A32,K32,0)+IF(L110=A33,K33,0)+IF(L110=A34,K34,0)+IF(L110=A35,K35,0)+IF(L110=A36,K36,0)+IF(L110=A37,K37,0)+IF(L110=A38,K38,0)+IF(L110=A39,K39,0)+IF(L110=A40,K40,0)+IF(L110=A41,K41,0)+IF(L110=A42,K42,0)+IF(L110=A43,K43,0)+IF(L110=A44,K44,0)+IF(L110=A45,K45,0)+IF(L110=A46,K46,0)+IF(L110=A47,K47,0)+IF(L110=A48,K48,0)+IF(L110=A49,K49,0)+IF(L110=A50,K50,0)+W110</f>
        <v>0</v>
      </c>
      <c r="W110" s="1">
        <v>0</v>
      </c>
      <c r="X110" s="1">
        <f>IF(B2&lt;&gt;B3,V110,V110+U110)</f>
        <v>0</v>
      </c>
      <c r="Y110" s="1">
        <f>[2]DB!BH110</f>
        <v>22</v>
      </c>
      <c r="Z110" s="1">
        <f>RANK(Y110,Y97:Y116,0)</f>
        <v>8</v>
      </c>
      <c r="AA110" s="1" t="e">
        <f>IF(L110='2. Division'!F6,'2. Division'!F23,0)+IF(L110='2. Division'!H6,'2. Division'!H23,0)+IF(L110='2. Division'!J6,'2. Division'!J23,0)+IF(L110='2. Division'!L6,'2. Division'!L23,0)+IF(L110='2. Division'!N6,'2. Division'!N23,0)+IF(L110='2. Division'!P6,'2. Division'!P23,0)+IF(L110='2. Division'!R6,'2. Division'!R23,0)+IF(L110='2. Division'!T6,'2. Division'!T23,0)+IF(L110='2. Division'!V6,'2. Division'!V23,0)+IF(L110='2. Division'!X6,'2. Division'!X23,0)+IF(L110='2. Division'!Z6,'2. Division'!Z23,0)+IF(L110='2. Division'!AB6,'2. Division'!AB23,0)+IF(L110='2. Division'!AD6,'2. Division'!AD23,0)+IF(L110='2. Division'!AF6,'2. Division'!AF23,0)+IF(L110='2. Division'!AH6,'2. Division'!AH23,0)+IF(L110='2. Division'!AJ6,'2. Division'!AJ23,0)+IF(L110='2. Division'!AL6,'2. Division'!AL23,0)+IF(L110='2. Division'!AN6,'2. Division'!AN23,0)+IF(L110='2. Division'!AP6,'2. Division'!AP23,0)+IF(L110='2. Division'!AR6,'2. Division'!AR23,0)</f>
        <v>#VALUE!</v>
      </c>
      <c r="AB110" s="1" t="e">
        <f>IF(OR(O110=1,Q110=1),0,IF(B2&lt;&gt;B3,AA110,Y110+AA110))</f>
        <v>#VALUE!</v>
      </c>
      <c r="AC110" s="1" t="e">
        <f>RANK(AB110,AB97:AB116,0)</f>
        <v>#VALUE!</v>
      </c>
      <c r="AD110" s="1">
        <f>[2]DB!BI110</f>
        <v>8</v>
      </c>
      <c r="AE110" s="1">
        <f>RANK(AD110,AD97:AD116,0)</f>
        <v>9</v>
      </c>
      <c r="AF110" s="1" t="e">
        <f>IF(L110='2. Division'!F6,'2. Division'!F29,0)+IF(L110='2. Division'!H6,'2. Division'!H29,0)+IF(L110='2. Division'!J6,'2. Division'!J29,0)+IF(L110='2. Division'!L6,'2. Division'!L29,0)+IF(L110='2. Division'!N6,'2. Division'!N29,0)+IF(L110='2. Division'!P6,'2. Division'!P29,0)+IF(L110='2. Division'!R6,'2. Division'!R29,0)+IF(L110='2. Division'!T6,'2. Division'!T29,0)+IF(L110='2. Division'!V6,'2. Division'!V29,0)+IF(L110='2. Division'!X6,'2. Division'!X29,0)+IF(L110='2. Division'!Z6,'2. Division'!Z29,0)+IF(L110='2. Division'!AB6,'2. Division'!AB29,0)+IF(L110='2. Division'!AD6,'2. Division'!AD29,0)+IF(L110='2. Division'!AF6,'2. Division'!AF29,0)+IF(L110='2. Division'!AH6,'2. Division'!AH29,0)+IF(L110='2. Division'!AJ6,'2. Division'!AJ29,0)+IF(L110='2. Division'!AL6,'2. Division'!AL29,0)+IF(L110='2. Division'!AN6,'2. Division'!AN29,0)+IF(L110='2. Division'!AP6,'2. Division'!AP29,0)+IF(L110='2. Division'!AR6,'2. Division'!AR29,0)</f>
        <v>#VALUE!</v>
      </c>
      <c r="AG110" s="1" t="e">
        <f>IF(OR(O110=1,Q110=1),0,IF(B2&lt;&gt;B3,AF110,AD110+AF110))</f>
        <v>#VALUE!</v>
      </c>
      <c r="AH110" s="1" t="e">
        <f>RANK(AG110,AG97:AG116,0)</f>
        <v>#VALUE!</v>
      </c>
      <c r="AI110" s="1">
        <f>[2]DB!BJ110</f>
        <v>28</v>
      </c>
      <c r="AJ110" s="1">
        <f>RANK(AI110,AI97:AI116,0)</f>
        <v>13</v>
      </c>
      <c r="AK110" s="1" t="e">
        <f>IF(L110='2. Division'!F6,'2. Division'!F35,0)+IF(L110='2. Division'!H6,'2. Division'!H35,0)+IF(L110='2. Division'!J6,'2. Division'!J35,0)+IF(L110='2. Division'!L6,'2. Division'!L35,0)+IF(L110='2. Division'!N6,'2. Division'!N35,0)+IF(L110='2. Division'!P6,'2. Division'!P35,0)+IF(L110='2. Division'!R6,'2. Division'!R35,0)+IF(L110='2. Division'!T6,'2. Division'!T35,0)+IF(L110='2. Division'!V6,'2. Division'!V35,0)+IF(L110='2. Division'!X6,'2. Division'!X35,0)+IF(L110='2. Division'!Z6,'2. Division'!Z35,0)+IF(L110='2. Division'!AB6,'2. Division'!AB35,0)+IF(L110='2. Division'!AD6,'2. Division'!AD35,0)+IF(L110='2. Division'!AF6,'2. Division'!AF35,0)+IF(L110='2. Division'!AH6,'2. Division'!AH35,0)+IF(L110='2. Division'!AJ6,'2. Division'!AJ35,0)+IF(L110='2. Division'!AL6,'2. Division'!AL35,0)+IF(L110='2. Division'!AN6,'2. Division'!AN35,0)+IF(L110='2. Division'!AP6,'2. Division'!AP35,0)+IF(L110='2. Division'!AR6,'2. Division'!AR35,0)</f>
        <v>#VALUE!</v>
      </c>
      <c r="AL110" s="1" t="e">
        <f>IF(OR(O110=1,Q110=1),0,IF(B2&lt;&gt;B3,AK110,AI110+AK110))</f>
        <v>#VALUE!</v>
      </c>
      <c r="AM110" s="1" t="e">
        <f>RANK(AL110,AL97:AL116,0)</f>
        <v>#VALUE!</v>
      </c>
      <c r="AN110" s="1">
        <f t="shared" si="39"/>
        <v>30</v>
      </c>
      <c r="AO110" s="1" t="e">
        <f t="shared" si="40"/>
        <v>#VALUE!</v>
      </c>
      <c r="AP110" s="1">
        <f>[2]DB!AW110</f>
        <v>14</v>
      </c>
      <c r="AQ110" s="1" t="e">
        <f>RANK(AO110,AO97:AO116,1)+AR110</f>
        <v>#VALUE!</v>
      </c>
      <c r="AR110" s="1" t="e">
        <f>IF(AO110=AO97,IF(AB110=AB97,IF(AG110=AG97,IF(AL110=AL97,0,IF(AL110&lt;AL97,1,0)),IF(AG110&lt;AG97,1,0)),IF(AB110&lt;AB97,1,0)),0)+IF(AO110=AO98,IF(AB110=AB98,IF(AG110=AG98,IF(AL110=AL98,0,IF(AL110&lt;AL98,1,0)),IF(AG110&lt;AG98,1,0)),IF(AB110&lt;AB98,1,0)),0)+IF(AO110=AO99,IF(AB110=AB99,IF(AG110=AG99,IF(AL110=AL99,0,IF(AL110&lt;AL99,1,0)),IF(AG110&lt;AG99,1,0)),IF(AB110&lt;AB99,1,0)),0)+IF(AO110=AO100,IF(AB110=AB100,IF(AG110=AG100,IF(AL110=AL100,0,IF(AL110&lt;AL100,1,0)),IF(AG110&lt;AG100,1,0)),IF(AB110&lt;AB100,1,0)),0)+IF(AO110=AO101,IF(AB110=AB101,IF(AG110=AG101,IF(AL110=AL101,0,IF(AL110&lt;AL101,1,0)),IF(AG110&lt;AG101,1,0)),IF(AB110&lt;AB101,1,0)),0)+IF(AO110=AO102,IF(AB110=AB102,IF(AG110=AG102,IF(AL110=AL102,0,IF(AL110&lt;AL102,1,0)),IF(AG110&lt;AG102,1,0)),IF(AB110&lt;AB102,1,0)),0)+IF(AO110=AO103,IF(AB110=AB103,IF(AG110=AG103,IF(AL110=AL103,0,IF(AL110&lt;AL103,1,0)),IF(AG110&lt;AG103,1,0)),IF(AB110&lt;AB103,1,0)),0)+AS110+AT110</f>
        <v>#VALUE!</v>
      </c>
      <c r="AS110" s="1" t="e">
        <f>IF(AO110=AO104,IF(AB110=AB104,IF(AG110=AG104,IF(AL110=AL104,0,IF(AL110&lt;AL104,1,0)),IF(AG110&lt;AG104,1,0)),IF(AB110&lt;AB104,1,0)),0)+IF(AO110=AO105,IF(AB110=AB105,IF(AG110=AG105,IF(AL110=AL105,0,IF(AL110&lt;AL105,1,0)),IF(AG110&lt;AG105,1,0)),IF(AB110&lt;AB105,1,0)),0)+IF(AO110=AO106,IF(AB110=AB106,IF(AG110=AG106,IF(AL110=AL106,0,IF(AL110&lt;AL106,1,0)),IF(AG110&lt;AG106,1,0)),IF(AB110&lt;AB106,1,0)),0)+IF(AO110=AO107,IF(AB110=AB107,IF(AG110=AG107,IF(AL110=AL107,0,IF(AL110&lt;AL107,1,0)),IF(AG110&lt;AG107,1,0)),IF(AB110&lt;AB107,1,0)),0)+IF(AO110=AO108,IF(AB110=AB108,IF(AG110=AG108,IF(AL110=AL108,0,IF(AL110&lt;AL108,1,0)),IF(AG110&lt;AG108,1,0)),IF(AB110&lt;AB108,1,0)),0)+IF(AO110=AO109,IF(AB110=AB109,IF(AG110=AG109,IF(AL110=AL109,0,IF(AL110&lt;AL109,1,0)),IF(AG110&lt;AG109,1,0)),IF(AB110&lt;AB109,1,0)),0)+IF(AO110=AO110,IF(AB110=AB110,IF(AG110=AG110,IF(AL110=AL110,0,IF(AL110&lt;AL110,1,0)),IF(AG110&lt;AG110,1,0)),IF(AB110&lt;AB110,1,0)),0)</f>
        <v>#VALUE!</v>
      </c>
      <c r="AT110" s="1" t="e">
        <f>IF(AO110=AO111,IF(AB110=AB111,IF(AG110=AG111,IF(AL110=AL111,0,IF(AL110&lt;AL111,1,0)),IF(AG110&lt;AG111,1,0)),IF(AB110&lt;AB111,1,0)),0)+IF(AO110=AO112,IF(AB110=AB112,IF(AG110=AG112,IF(AL110=AL112,0,IF(AL110&lt;AL112,1,0)),IF(AG110&lt;AG112,1,0)),IF(AB110&lt;AB112,1,0)),0)+IF(AO110=AO113,IF(AB110=AB113,IF(AG110=AG113,IF(AL110=AL113,0,IF(AL110&lt;AL113,1,0)),IF(AG110&lt;AG113,1,0)),IF(AB110&lt;AB113,1,0)),0)+IF(AO110=AO114,IF(AB110=AB114,IF(AG110=AG114,IF(AL110=AL114,0,IF(AL110&lt;AL114,1,0)),IF(AG110&lt;AG114,1,0)),IF(AB110&lt;AB114,1,0)),0)+IF(AO110=AO115,IF(AB110=AB115,IF(AG110=AG115,IF(AL110=AL115,0,IF(AL110&lt;AL115,1,0)),IF(AG110&lt;AG115,1,0)),IF(AB110&lt;AB115,1,0)),0)+IF(AO110=AO116,IF(AB110=AB116,IF(AG110=AG116,IF(AL110=AL116,0,IF(AL110&lt;AL116,1,0)),IF(AG110&lt;AG116,1,0)),IF(AB110&lt;AB116,1,0)),0)</f>
        <v>#VALUE!</v>
      </c>
      <c r="AU110" s="1" t="e">
        <f>IF(AND(AQ110=AQ97,M110&gt;M97),1,0)+IF(AND(AQ110=AQ98,M110&gt;M98),1,0)+IF(AND(AQ110=AQ99,M110&gt;M99),1,0)+IF(AND(AQ110=AQ100,M110&gt;M100),1,0)+IF(AND(AQ110=AQ101,M110&gt;M101),1,0)+IF(AND(AQ110=AQ102,M110&gt;M102),1,0)+IF(AND(AQ110=AQ103,M110&gt;M103),1,0)+IF(AND(AQ110=AQ104,M110&gt;M104),1,0)+IF(AND(AQ110=AQ105,M110&gt;M105),1,0)+IF(AND(AQ110=AQ106,M110&gt;M106),1,0)+IF(AND(AQ110=AQ107,M110&gt;M107),1,0)+IF(AND(AQ110=AQ108,M110&gt;M108),1,0)+IF(AND(AQ110=AQ109,M110&gt;M109),1,0)+IF(AND(AQ110=AQ110,M110&gt;M110),1,0)+IF(AND(AQ110=AQ111,M110&gt;M111),1,0)+IF(AND(AQ110=AQ112,M110&gt;M112),1,0)+IF(AND(AQ110=AQ113,M110&gt;M113),1,0)+IF(AND(AQ110=AQ114,M110&gt;M114),1,0)+IF(AND(AQ110=AQ115,M110&gt;M115),1,0)+IF(AND(AQ110=AQ116,M110&gt;M116),1,0)+AQ110</f>
        <v>#VALUE!</v>
      </c>
      <c r="AV110" s="1" t="e">
        <f>IF(AU97=14,AP97,0)+IF(AU98=14,AP98,0)+IF(AU99=14,AP99,0)+IF(AU100=14,AP100,0)+IF(AU101=14,AP101,0)+IF(AU102=14,AP102,0)+IF(AU103=14,AP103,0)+IF(AU104=14,AP104,0)+IF(AU105=14,AP105,0)+IF(AU106=14,AP106,0)+IF(AU107=14,AP107,0)+IF(AU108=14,AP108,0)+IF(AU109=14,AP109,0)+IF(AU110=14,AP110,0)+IF(AU111=14,AP111,0)+IF(AU112=14,AP112,0)+IF(AU113=14,AP113,0)+IF(AU114=14,AP114,0)+IF(AU115=14,AP115,0)+IF(AU116=14,AP116,0)</f>
        <v>#VALUE!</v>
      </c>
      <c r="AW110" s="1" t="e">
        <f>IF(AU97=14,AQ97,0)+IF(AU98=14,AQ98,0)+IF(AU99=14,AQ99,0)+IF(AU100=14,AQ100,0)+IF(AU101=14,AQ101,0)+IF(AU102=14,AQ102,0)+IF(AU103=14,AQ103,0)+IF(AU104=14,AQ104,0)+IF(AU105=14,AQ105,0)+IF(AU106=14,AQ106,0)+IF(AU107=14,AQ107,0)+IF(AU108=14,AQ108,0)+IF(AU109=14,AQ109,0)+IF(AU110=14,AQ110,0)+IF(AU111=14,AQ111,0)+IF(AU112=14,AQ112,0)+IF(AU113=14,AQ113,0)+IF(AU114=14,AQ114,0)+IF(AU115=14,AQ115,0)+IF(AU116=14,AQ116,0)</f>
        <v>#VALUE!</v>
      </c>
      <c r="AX110" s="1">
        <f>[2]DB!BL110</f>
        <v>0</v>
      </c>
      <c r="AY110" s="1">
        <f>IF(OR(O110=1,Q110=1,(T110+X110)/D1&gt;0.5),1,0)</f>
        <v>0</v>
      </c>
      <c r="AZ110" s="100" t="e">
        <f>IF(AU97=14,L97,IF(AU98=14,L98,IF(AU99=14,L99,IF(AU100=14,L100,IF(AU101=14,L101,IF(AU102=14,L102,IF(AU103=14,L103,BA110)))))))</f>
        <v>#VALUE!</v>
      </c>
      <c r="BA110" s="98" t="e">
        <f>IF(AU104=14,L104,IF(AU105=14,L105,IF(AU106=14,L106,IF(AU107=14,L107,IF(AU108=14,L108,IF(AU109=14,L109,IF(AU110=14,L110,BB110)))))))</f>
        <v>#VALUE!</v>
      </c>
      <c r="BB110" s="98" t="e">
        <f>IF(AU111=14,L111,IF(AU112=14,L112,IF(AU113=14,L113,IF(AU114=14,L114,IF(AU115=14,L115,IF(AU116=14,L116,""))))))</f>
        <v>#VALUE!</v>
      </c>
      <c r="BC110" s="98" t="e">
        <f>IF(AU97=14,M97,0)+IF(AU98=14,M98,0)+IF(AU99=14,M99,0)+IF(AU100=14,M100,0)+IF(AU101=14,M101,0)+IF(AU102=14,M102,0)+IF(AU103=14,M103,0)+IF(AU104=14,M104,0)+IF(AU105=14,M105,0)+IF(AU106=14,M106,0)+IF(AU107=14,M107,0)+IF(AU108=14,M108,0)+IF(AU109=14,M109,0)+IF(AU110=14,M110,0)+IF(AU111=14,M111,0)+IF(AU112=14,M112,0)+IF(AU113=14,M113,0)+IF(AU114=14,M114,0)+IF(AU115=14,M115,0)+IF(AU116=14,M116,0)</f>
        <v>#VALUE!</v>
      </c>
      <c r="BD110" s="98" t="e">
        <f>IF(AU97=14,O97,0)+IF(AU98=14,O98,0)+IF(AU99=14,O99,0)+IF(AU100=14,O100,0)+IF(AU101=14,O101,0)+IF(AU102=14,O102,0)+IF(AU103=14,O103,0)+IF(AU104=14,O104,0)+IF(AU105=14,O105,0)+IF(AU106=14,O106,0)+IF(AU107=14,O107,0)+IF(AU108=14,O108,0)+IF(AU109=14,O109,0)+IF(AU110=14,O110,0)+IF(AU111=14,O111,0)+IF(AU112=14,O112,0)+IF(AU113=14,O113,0)+IF(AU114=14,O114,0)+IF(AU115=14,O115,0)+IF(AU116=14,O116,0)</f>
        <v>#VALUE!</v>
      </c>
      <c r="BE110" s="98" t="e">
        <f>IF(AU97=14,Q97,0)+IF(AU98=14,Q98,0)+IF(AU99=14,Q99,0)+IF(AU100=14,Q100,0)+IF(AU101=14,Q101,0)+IF(AU102=14,Q102,0)+IF(AU103=14,Q103,0)+IF(AU104=14,Q104,0)+IF(AU105=14,Q105,0)+IF(AU106=14,Q106,0)+IF(AU107=14,Q107,0)+IF(AU108=14,Q108,0)+IF(AU109=14,Q109,0)+IF(AU110=14,Q110,0)+IF(AU111=14,Q111,0)+IF(AU112=14,Q112,0)+IF(AU113=14,Q113,0)+IF(AU114=14,Q114,0)+IF(AU115=14,Q115,0)+IF(AU116=14,Q116,0)</f>
        <v>#VALUE!</v>
      </c>
      <c r="BF110" s="98" t="e">
        <f>IF(AU97=14,T97,0)+IF(AU98=14,T98,0)+IF(AU99=14,T99,0)+IF(AU100=14,T100,0)+IF(AU101=14,T101,0)+IF(AU102=14,T102,0)+IF(AU103=14,T103,0)+IF(AU104=14,T104,0)+IF(AU105=14,T105,0)+IF(AU106=14,T106,0)+IF(AU107=14,T107,0)+IF(AU108=14,T108,0)+IF(AU109=14,T109,0)+IF(AU110=14,T110,0)+IF(AU111=14,T111,0)+IF(AU112=14,T112,0)+IF(AU113=14,T113,0)+IF(AU114=14,T114,0)+IF(AU115=14,T115,0)+IF(AU116=14,T116,0)</f>
        <v>#VALUE!</v>
      </c>
      <c r="BG110" s="98" t="e">
        <f>IF(AU97=14,X97,0)+IF(AU98=14,X98,0)+IF(AU99=14,X99,0)+IF(AU100=14,X100,0)+IF(AU101=14,X101,0)+IF(AU102=14,X102,0)+IF(AU103=14,X103,0)+IF(AU104=14,X104,0)+IF(AU105=14,X105,0)+IF(AU106=14,X106,0)+IF(AU107=14,X107,0)+IF(AU108=14,X108,0)+IF(AU109=14,X109,0)+IF(AU110=14,X110,0)+IF(AU111=14,X111,0)+IF(AU112=14,X112,0)+IF(AU113=14,X113,0)+IF(AU114=14,X114,0)+IF(AU115=14,X115,0)+IF(AU116=14,X116,0)</f>
        <v>#VALUE!</v>
      </c>
      <c r="BH110" s="98" t="e">
        <f>IF(AU97=14,AB97,0)+IF(AU98=14,AB98,0)+IF(AU99=14,AB99,0)+IF(AU100=14,AB100,0)+IF(AU101=14,AB101,0)+IF(AU102=14,AB102,0)+IF(AU103=14,AB103,0)+IF(AU104=14,AB104,0)+IF(AU105=14,AB105,0)+IF(AU106=14,AB106,0)+IF(AU107=14,AB107,0)+IF(AU108=14,AB108,0)+IF(AU109=14,AB109,0)+IF(AU110=14,AB110,0)+IF(AU111=14,AB111,0)+IF(AU112=14,AB112,0)+IF(AU113=14,AB113,0)+IF(AU114=14,AB114,0)+IF(AU115=14,AB115,0)+IF(AU116=14,AB116,0)</f>
        <v>#VALUE!</v>
      </c>
      <c r="BI110" s="98" t="e">
        <f>IF(AU97=14,AG97,0)+IF(AU98=14,AG98,0)+IF(AU99=14,AG99,0)+IF(AU100=14,AG100,0)+IF(AU101=14,AG101,0)+IF(AU102=14,AG102,0)+IF(AU103=14,AG103,0)+IF(AU104=14,AG104,0)+IF(AU105=14,AG105,0)+IF(AU106=14,AG106,0)+IF(AU107=14,AG107,0)+IF(AU108=14,AG108,0)+IF(AU109=14,AG109,0)+IF(AU110=14,AG110,0)+IF(AU111=14,AG111,0)+IF(AU112=14,AG112,0)+IF(AU113=14,AG113,0)+IF(AU114=14,AG114,0)+IF(AU115=14,AG115,0)+IF(AU116=14,AG116,0)</f>
        <v>#VALUE!</v>
      </c>
      <c r="BJ110" s="98" t="e">
        <f>IF(AU97=14,AL97,0)+IF(AU98=14,AL98,0)+IF(AU99=14,AL99,0)+IF(AU100=14,AL100,0)+IF(AU101=14,AL101,0)+IF(AU102=14,AL102,0)+IF(AU103=14,AL103,0)+IF(AU104=14,AL104,0)+IF(AU105=14,AL105,0)+IF(AU106=14,AL106,0)+IF(AU107=14,AL107,0)+IF(AU108=14,AL108,0)+IF(AU109=14,AL109,0)+IF(AU110=14,AL110,0)+IF(AU111=14,AL111,0)+IF(AU112=14,AL112,0)+IF(AU113=14,AL113,0)+IF(AU114=14,AL114,0)+IF(AU115=14,AL115,0)+IF(AU116=14,AL116,0)</f>
        <v>#VALUE!</v>
      </c>
      <c r="BK110" s="1" t="e">
        <f>IF(AU97=14,AO97,0)+IF(AU98=14,AO98,0)+IF(AU99=14,AO99,0)+IF(AU100=14,AO100,0)+IF(AU101=14,AO101,0)+IF(AU102=14,AO102,0)+IF(AU103=14,AO103,0)+IF(AU104=14,AO104,0)+IF(AU105=14,AO105,0)+IF(AU106=14,AO106,0)+IF(AU107=14,AO107,0)+IF(AU108=14,AO108,0)+IF(AU109=14,AO109,0)+IF(AU110=14,AO110,0)+IF(AU111=14,AO111,0)+IF(AU112=14,AO112,0)+IF(AU113=14,AO113,0)+IF(AU114=14,AO114,0)+IF(AU115=14,AO115,0)+IF(AU116=14,AO116,0)</f>
        <v>#VALUE!</v>
      </c>
      <c r="BL110" s="99" t="e">
        <f>IF(AU97=14,AY97,0)+IF(AU98=14,AY98,0)+IF(AU99=14,AY99,0)+IF(AU100=14,AY100,0)+IF(AU101=14,AY101,0)+IF(AU102=14,AY102,0)+IF(AU103=14,AY103,0)+IF(AU104=14,AY104,0)+IF(AU105=14,AY105,0)+IF(AU106=14,AY106,0)+IF(AU107=14,AY107,0)+IF(AU108=14,AY108,0)+IF(AU109=14,AY109,0)+IF(AU110=14,AY110,0)+IF(AU111=14,AY111,0)+IF(AU112=14,AY112,0)+IF(AU113=14,AY113,0)+IF(AU114=14,AY114,0)+IF(AU115=14,AY115,0)+IF(AU116=14,AY116,0)</f>
        <v>#VALUE!</v>
      </c>
      <c r="BM110" s="1" t="e">
        <f>IF(AND(AW110=BM96,BL110=0),AZ110,0)</f>
        <v>#VALUE!</v>
      </c>
      <c r="BN110" s="1">
        <f>COUNTIF(BM97:BM110,"&lt;&gt;0")</f>
        <v>14</v>
      </c>
      <c r="BO110" s="1" t="e">
        <f>IF(BN97=14,BM97,IF(BN98=14,BM98,IF(BN99=14,BM99,IF(BN100=14,BM100,IF(BN101=14,BM101,IF(BN102=14,BM102,IF(BN103=14,BM103,IF(BN104=14,BM104,BP110))))))))</f>
        <v>#VALUE!</v>
      </c>
      <c r="BP110" s="1" t="e">
        <f>IF(BN105=14,BM105,IF(BN106=14,BM106,IF(BN107=14,BM107,IF(BN108=14,BM108,IF(BN109=14,BM109,IF(BN110=14,BM110,IF(BN111=14,BM111,IF(BN112=14,BM112,BQ110))))))))</f>
        <v>#VALUE!</v>
      </c>
      <c r="BQ110" s="1" t="str">
        <f>IF(BN113=14,BM113,IF(BN114=14,BM114,IF(BN115=14,BM115,IF(BN116=14,BM116,""))))</f>
        <v/>
      </c>
      <c r="BR110" s="100" t="str">
        <f>[2]DB!CD110</f>
        <v/>
      </c>
      <c r="BS110" s="98" t="str">
        <f>[2]DB!CE110</f>
        <v/>
      </c>
      <c r="BT110" s="98" t="str">
        <f>[2]DB!CF110</f>
        <v/>
      </c>
      <c r="BU110" s="98" t="str">
        <f>[2]DB!CG110</f>
        <v/>
      </c>
      <c r="BV110" s="98" t="str">
        <f>[2]DB!CH110</f>
        <v/>
      </c>
      <c r="BW110" s="98" t="str">
        <f>[2]DB!CI110</f>
        <v/>
      </c>
      <c r="BX110" s="98" t="str">
        <f>[2]DB!CJ110</f>
        <v/>
      </c>
      <c r="BY110" s="98" t="str">
        <f>[2]DB!CK110</f>
        <v/>
      </c>
      <c r="BZ110" s="98" t="str">
        <f>[2]DB!CL110</f>
        <v/>
      </c>
      <c r="CA110" s="98" t="str">
        <f>[2]DB!CM110</f>
        <v/>
      </c>
      <c r="CB110" s="98" t="str">
        <f>[2]DB!CN110</f>
        <v/>
      </c>
      <c r="CC110" s="99" t="str">
        <f>[2]DB!CO110</f>
        <v/>
      </c>
      <c r="CD110" s="100" t="str">
        <f>IF(AND(CD96=B3,B3&lt;&gt;B4),BO110,BR110)</f>
        <v/>
      </c>
      <c r="CE110" s="98" t="str">
        <f>IF(AND(CE96=B3,B3&lt;&gt;B4),BO110,BS110)</f>
        <v/>
      </c>
      <c r="CF110" s="98" t="str">
        <f>IF(AND(CF96=B3,B3&lt;&gt;B4),BO110,BT110)</f>
        <v/>
      </c>
      <c r="CG110" s="98" t="str">
        <f>IF(AND(CG96=B3,B3&lt;&gt;B4),BO110,BU110)</f>
        <v/>
      </c>
      <c r="CH110" s="98" t="str">
        <f>IF(AND(CH96=B3,B3&lt;&gt;B4),BO110,BV110)</f>
        <v/>
      </c>
      <c r="CI110" s="98" t="str">
        <f>IF(AND(CI96=B3,B3&lt;&gt;B4),BO110,BW110)</f>
        <v/>
      </c>
      <c r="CJ110" s="98" t="str">
        <f>IF(AND(CJ96=B3,B3&lt;&gt;B4),BO110,BX110)</f>
        <v/>
      </c>
      <c r="CK110" s="98" t="str">
        <f>IF(AND(CK96=B3,B3&lt;&gt;B4),BO110,BY110)</f>
        <v/>
      </c>
      <c r="CL110" s="98" t="str">
        <f>IF(AND(CL96=B3,B3&lt;&gt;B4),BO110,BZ110)</f>
        <v/>
      </c>
      <c r="CM110" s="98" t="str">
        <f>IF(AND(CM96=B3,B3&lt;&gt;B4),BO110,CA110)</f>
        <v/>
      </c>
      <c r="CN110" s="98" t="str">
        <f>IF(AND(CN96=B3,B3&lt;&gt;B4),BO110,CB110)</f>
        <v/>
      </c>
      <c r="CO110" s="99" t="str">
        <f>IF(AND(CO96=B3,B3&lt;&gt;B4),BO110,CC110)</f>
        <v/>
      </c>
      <c r="CP110" s="1" t="str">
        <f>'[2]MT + ÅT'!L46</f>
        <v/>
      </c>
    </row>
    <row r="111" spans="12:94">
      <c r="L111" s="100" t="str">
        <f>[2]DB!AZ111</f>
        <v>Cottee</v>
      </c>
      <c r="M111" s="1">
        <f>IF(L111=A31,B31,0)+IF(L111=A32,B32,0)+IF(L111=A33,B33,0)+IF(L111=A34,B34,0)+IF(L111=A35,B35,0)+IF(L111=A36,B36,0)+IF(L111=A37,B37,0)+IF(L111=A38,B38,0)+IF(L111=A39,B39,0)+IF(L111=A40,B40,0)+IF(L111=A41,B41,0)+IF(L111=A42,B42,0)+IF(L111=A43,B43,0)+IF(L111=A44,B44,0)+IF(L111=A45,B45,0)+IF(L111=A46,B46,0)+IF(L111=A47,B47,0)+IF(L111=A48,B48,0)+IF(L111=A49,B49,0)+IF(L111=A50,B50,0)</f>
        <v>9</v>
      </c>
      <c r="N111" s="1">
        <f>[2]DB!BD111</f>
        <v>0</v>
      </c>
      <c r="O111" s="1">
        <f>IF(L111=A31,D31,0)+IF(L111=A32,D32,0)+IF(L111=A33,D33,0)+IF(L111=A34,D34,0)+IF(L111=A35,D35,0)+IF(L111=A36,D36,0)+IF(L111=A37,D37,0)+IF(L111=A38,D38,0)+IF(L111=A39,D39,0)+IF(L111=A40,D40,0)+IF(L111=A41,D41,0)+IF(L111=A42,D42,0)+IF(L111=A43,D43,0)+IF(L111=A44,D44,0)+IF(L111=A45,D45,0)+IF(L111=A46,D46,0)+IF(L111=A47,D47,0)+IF(L111=A48,D48,0)+IF(L111=A49,D49,0)+IF(L111=A50,D50,0)</f>
        <v>0</v>
      </c>
      <c r="P111" s="1">
        <f>[2]DB!BE111</f>
        <v>0</v>
      </c>
      <c r="Q111" s="1">
        <f>IF(L111=A31,F31,0)+IF(L111=A32,F32,0)+IF(L111=A33,F33,0)+IF(L111=A34,F34,0)+IF(L111=A35,F35,0)+IF(L111=A36,F36,0)+IF(L111=A37,F37,0)+IF(L111=A38,F38,0)+IF(L111=A39,F39,0)+IF(L111=A40,F40,0)+IF(L111=A41,F41,0)+IF(L111=A42,F42,0)+IF(L111=A43,F43,0)+IF(L111=A44,F44,0)+IF(L111=A45,F45,0)+IF(L111=A46,F46,0)+IF(L111=A47,F47,0)+IF(L111=A48,F48,0)+IF(L111=A49,F49,0)+IF(L111=A50,F50,0)</f>
        <v>0</v>
      </c>
      <c r="R111" s="1">
        <f>[2]DB!BF111</f>
        <v>0</v>
      </c>
      <c r="S111" s="1">
        <f>IF(L111=A31,H31,0)+IF(L111=A32,H32,0)+IF(L111=A33,H33,0)+IF(L111=A34,H34,0)+IF(L111=A35,H35,0)+IF(L111=A36,H36,0)+IF(L111=A37,H37,0)+IF(L111=A38,H38,0)+IF(L111=A39,H39,0)+IF(L111=A40,H40,0)+IF(L111=A41,H41,0)+IF(L111=A42,H42,0)+IF(L111=A43,H43,0)+IF(L111=A44,H44,0)+IF(L111=A45,H45,0)+IF(L111=A46,H46,0)+IF(L111=A47,H47,0)+IF(L111=A48,H48,0)+IF(L111=A49,H49,0)+IF(L111=A50,H50,0)</f>
        <v>0</v>
      </c>
      <c r="T111" s="1">
        <f>IF(B2&lt;&gt;B3,S111,S111+R111)</f>
        <v>0</v>
      </c>
      <c r="U111" s="1">
        <f>[2]DB!BG111</f>
        <v>0</v>
      </c>
      <c r="V111" s="1">
        <f>IF(L111=A31,K31,0)+IF(L111=A32,K32,0)+IF(L111=A33,K33,0)+IF(L111=A34,K34,0)+IF(L111=A35,K35,0)+IF(L111=A36,K36,0)+IF(L111=A37,K37,0)+IF(L111=A38,K38,0)+IF(L111=A39,K39,0)+IF(L111=A40,K40,0)+IF(L111=A41,K41,0)+IF(L111=A42,K42,0)+IF(L111=A43,K43,0)+IF(L111=A44,K44,0)+IF(L111=A45,K45,0)+IF(L111=A46,K46,0)+IF(L111=A47,K47,0)+IF(L111=A48,K48,0)+IF(L111=A49,K49,0)+IF(L111=A50,K50,0)+W111</f>
        <v>0</v>
      </c>
      <c r="W111" s="1">
        <v>0</v>
      </c>
      <c r="X111" s="1">
        <f>IF(B2&lt;&gt;B3,V111,V111+U111)</f>
        <v>0</v>
      </c>
      <c r="Y111" s="1">
        <f>[2]DB!BH111</f>
        <v>22</v>
      </c>
      <c r="Z111" s="1">
        <f>RANK(Y111,Y97:Y116,0)</f>
        <v>8</v>
      </c>
      <c r="AA111" s="1" t="e">
        <f>IF(L111='2. Division'!F6,'2. Division'!F23,0)+IF(L111='2. Division'!H6,'2. Division'!H23,0)+IF(L111='2. Division'!J6,'2. Division'!J23,0)+IF(L111='2. Division'!L6,'2. Division'!L23,0)+IF(L111='2. Division'!N6,'2. Division'!N23,0)+IF(L111='2. Division'!P6,'2. Division'!P23,0)+IF(L111='2. Division'!R6,'2. Division'!R23,0)+IF(L111='2. Division'!T6,'2. Division'!T23,0)+IF(L111='2. Division'!V6,'2. Division'!V23,0)+IF(L111='2. Division'!X6,'2. Division'!X23,0)+IF(L111='2. Division'!Z6,'2. Division'!Z23,0)+IF(L111='2. Division'!AB6,'2. Division'!AB23,0)+IF(L111='2. Division'!AD6,'2. Division'!AD23,0)+IF(L111='2. Division'!AF6,'2. Division'!AF23,0)+IF(L111='2. Division'!AH6,'2. Division'!AH23,0)+IF(L111='2. Division'!AJ6,'2. Division'!AJ23,0)+IF(L111='2. Division'!AL6,'2. Division'!AL23,0)+IF(L111='2. Division'!AN6,'2. Division'!AN23,0)+IF(L111='2. Division'!AP6,'2. Division'!AP23,0)+IF(L111='2. Division'!AR6,'2. Division'!AR23,0)</f>
        <v>#VALUE!</v>
      </c>
      <c r="AB111" s="1" t="e">
        <f>IF(OR(O111=1,Q111=1),0,IF(B2&lt;&gt;B3,AA111,Y111+AA111))</f>
        <v>#VALUE!</v>
      </c>
      <c r="AC111" s="1" t="e">
        <f>RANK(AB111,AB97:AB116,0)</f>
        <v>#VALUE!</v>
      </c>
      <c r="AD111" s="1">
        <f>[2]DB!BI111</f>
        <v>8</v>
      </c>
      <c r="AE111" s="1">
        <f>RANK(AD111,AD97:AD116,0)</f>
        <v>9</v>
      </c>
      <c r="AF111" s="1" t="e">
        <f>IF(L111='2. Division'!F6,'2. Division'!F29,0)+IF(L111='2. Division'!H6,'2. Division'!H29,0)+IF(L111='2. Division'!J6,'2. Division'!J29,0)+IF(L111='2. Division'!L6,'2. Division'!L29,0)+IF(L111='2. Division'!N6,'2. Division'!N29,0)+IF(L111='2. Division'!P6,'2. Division'!P29,0)+IF(L111='2. Division'!R6,'2. Division'!R29,0)+IF(L111='2. Division'!T6,'2. Division'!T29,0)+IF(L111='2. Division'!V6,'2. Division'!V29,0)+IF(L111='2. Division'!X6,'2. Division'!X29,0)+IF(L111='2. Division'!Z6,'2. Division'!Z29,0)+IF(L111='2. Division'!AB6,'2. Division'!AB29,0)+IF(L111='2. Division'!AD6,'2. Division'!AD29,0)+IF(L111='2. Division'!AF6,'2. Division'!AF29,0)+IF(L111='2. Division'!AH6,'2. Division'!AH29,0)+IF(L111='2. Division'!AJ6,'2. Division'!AJ29,0)+IF(L111='2. Division'!AL6,'2. Division'!AL29,0)+IF(L111='2. Division'!AN6,'2. Division'!AN29,0)+IF(L111='2. Division'!AP6,'2. Division'!AP29,0)+IF(L111='2. Division'!AR6,'2. Division'!AR29,0)</f>
        <v>#VALUE!</v>
      </c>
      <c r="AG111" s="1" t="e">
        <f>IF(OR(O111=1,Q111=1),0,IF(B2&lt;&gt;B3,AF111,AD111+AF111))</f>
        <v>#VALUE!</v>
      </c>
      <c r="AH111" s="1" t="e">
        <f>RANK(AG111,AG97:AG116,0)</f>
        <v>#VALUE!</v>
      </c>
      <c r="AI111" s="1">
        <f>[2]DB!BJ111</f>
        <v>28</v>
      </c>
      <c r="AJ111" s="1">
        <f>RANK(AI111,AI97:AI116,0)</f>
        <v>13</v>
      </c>
      <c r="AK111" s="1" t="e">
        <f>IF(L111='2. Division'!F6,'2. Division'!F35,0)+IF(L111='2. Division'!H6,'2. Division'!H35,0)+IF(L111='2. Division'!J6,'2. Division'!J35,0)+IF(L111='2. Division'!L6,'2. Division'!L35,0)+IF(L111='2. Division'!N6,'2. Division'!N35,0)+IF(L111='2. Division'!P6,'2. Division'!P35,0)+IF(L111='2. Division'!R6,'2. Division'!R35,0)+IF(L111='2. Division'!T6,'2. Division'!T35,0)+IF(L111='2. Division'!V6,'2. Division'!V35,0)+IF(L111='2. Division'!X6,'2. Division'!X35,0)+IF(L111='2. Division'!Z6,'2. Division'!Z35,0)+IF(L111='2. Division'!AB6,'2. Division'!AB35,0)+IF(L111='2. Division'!AD6,'2. Division'!AD35,0)+IF(L111='2. Division'!AF6,'2. Division'!AF35,0)+IF(L111='2. Division'!AH6,'2. Division'!AH35,0)+IF(L111='2. Division'!AJ6,'2. Division'!AJ35,0)+IF(L111='2. Division'!AL6,'2. Division'!AL35,0)+IF(L111='2. Division'!AN6,'2. Division'!AN35,0)+IF(L111='2. Division'!AP6,'2. Division'!AP35,0)+IF(L111='2. Division'!AR6,'2. Division'!AR35,0)</f>
        <v>#VALUE!</v>
      </c>
      <c r="AL111" s="1" t="e">
        <f>IF(OR(O111=1,Q111=1),0,IF(B2&lt;&gt;B3,AK111,AI111+AK111))</f>
        <v>#VALUE!</v>
      </c>
      <c r="AM111" s="1" t="e">
        <f>RANK(AL111,AL97:AL116,0)</f>
        <v>#VALUE!</v>
      </c>
      <c r="AN111" s="1">
        <f t="shared" si="39"/>
        <v>30</v>
      </c>
      <c r="AO111" s="1" t="e">
        <f t="shared" si="40"/>
        <v>#VALUE!</v>
      </c>
      <c r="AP111" s="1">
        <f>[2]DB!AW111</f>
        <v>14</v>
      </c>
      <c r="AQ111" s="1" t="e">
        <f>RANK(AO111,AO97:AO116,1)+AR111</f>
        <v>#VALUE!</v>
      </c>
      <c r="AR111" s="1" t="e">
        <f>IF(AO111=AO97,IF(AB111=AB97,IF(AG111=AG97,IF(AL111=AL97,0,IF(AL111&lt;AL97,1,0)),IF(AG111&lt;AG97,1,0)),IF(AB111&lt;AB97,1,0)),0)+IF(AO111=AO98,IF(AB111=AB98,IF(AG111=AG98,IF(AL111=AL98,0,IF(AL111&lt;AL98,1,0)),IF(AG111&lt;AG98,1,0)),IF(AB111&lt;AB98,1,0)),0)+IF(AO111=AO99,IF(AB111=AB99,IF(AG111=AG99,IF(AL111=AL99,0,IF(AL111&lt;AL99,1,0)),IF(AG111&lt;AG99,1,0)),IF(AB111&lt;AB99,1,0)),0)+IF(AO111=AO100,IF(AB111=AB100,IF(AG111=AG100,IF(AL111=AL100,0,IF(AL111&lt;AL100,1,0)),IF(AG111&lt;AG100,1,0)),IF(AB111&lt;AB100,1,0)),0)+IF(AO111=AO101,IF(AB111=AB101,IF(AG111=AG101,IF(AL111=AL101,0,IF(AL111&lt;AL101,1,0)),IF(AG111&lt;AG101,1,0)),IF(AB111&lt;AB101,1,0)),0)+IF(AO111=AO102,IF(AB111=AB102,IF(AG111=AG102,IF(AL111=AL102,0,IF(AL111&lt;AL102,1,0)),IF(AG111&lt;AG102,1,0)),IF(AB111&lt;AB102,1,0)),0)+IF(AO111=AO103,IF(AB111=AB103,IF(AG111=AG103,IF(AL111=AL103,0,IF(AL111&lt;AL103,1,0)),IF(AG111&lt;AG103,1,0)),IF(AB111&lt;AB103,1,0)),0)+AS111+AT111</f>
        <v>#VALUE!</v>
      </c>
      <c r="AS111" s="1" t="e">
        <f>IF(AO111=AO104,IF(AB111=AB104,IF(AG111=AG104,IF(AL111=AL104,0,IF(AL111&lt;AL104,1,0)),IF(AG111&lt;AG104,1,0)),IF(AB111&lt;AB104,1,0)),0)+IF(AO111=AO105,IF(AB111=AB105,IF(AG111=AG105,IF(AL111=AL105,0,IF(AL111&lt;AL105,1,0)),IF(AG111&lt;AG105,1,0)),IF(AB111&lt;AB105,1,0)),0)+IF(AO111=AO106,IF(AB111=AB106,IF(AG111=AG106,IF(AL111=AL106,0,IF(AL111&lt;AL106,1,0)),IF(AG111&lt;AG106,1,0)),IF(AB111&lt;AB106,1,0)),0)+IF(AO111=AO107,IF(AB111=AB107,IF(AG111=AG107,IF(AL111=AL107,0,IF(AL111&lt;AL107,1,0)),IF(AG111&lt;AG107,1,0)),IF(AB111&lt;AB107,1,0)),0)+IF(AO111=AO108,IF(AB111=AB108,IF(AG111=AG108,IF(AL111=AL108,0,IF(AL111&lt;AL108,1,0)),IF(AG111&lt;AG108,1,0)),IF(AB111&lt;AB108,1,0)),0)+IF(AO111=AO109,IF(AB111=AB109,IF(AG111=AG109,IF(AL111=AL109,0,IF(AL111&lt;AL109,1,0)),IF(AG111&lt;AG109,1,0)),IF(AB111&lt;AB109,1,0)),0)+IF(AO111=AO110,IF(AB111=AB110,IF(AG111=AG110,IF(AL111=AL110,0,IF(AL111&lt;AL110,1,0)),IF(AG111&lt;AG110,1,0)),IF(AB111&lt;AB110,1,0)),0)</f>
        <v>#VALUE!</v>
      </c>
      <c r="AT111" s="1" t="e">
        <f>IF(AO111=AO111,IF(AB111=AB111,IF(AG111=AG111,IF(AL111=AL111,0,IF(AL111&lt;AL111,1,0)),IF(AG111&lt;AG111,1,0)),IF(AB111&lt;AB111,1,0)),0)+IF(AO111=AO112,IF(AB111=AB112,IF(AG111=AG112,IF(AL111=AL112,0,IF(AL111&lt;AL112,1,0)),IF(AG111&lt;AG112,1,0)),IF(AB111&lt;AB112,1,0)),0)+IF(AO111=AO113,IF(AB111=AB113,IF(AG111=AG113,IF(AL111=AL113,0,IF(AL111&lt;AL113,1,0)),IF(AG111&lt;AG113,1,0)),IF(AB111&lt;AB113,1,0)),0)+IF(AO111=AO114,IF(AB111=AB114,IF(AG111=AG114,IF(AL111=AL114,0,IF(AL111&lt;AL114,1,0)),IF(AG111&lt;AG114,1,0)),IF(AB111&lt;AB114,1,0)),0)+IF(AO111=AO115,IF(AB111=AB115,IF(AG111=AG115,IF(AL111=AL115,0,IF(AL111&lt;AL115,1,0)),IF(AG111&lt;AG115,1,0)),IF(AB111&lt;AB115,1,0)),0)+IF(AO111=AO116,IF(AB111=AB116,IF(AG111=AG116,IF(AL111=AL116,0,IF(AL111&lt;AL116,1,0)),IF(AG111&lt;AG116,1,0)),IF(AB111&lt;AB116,1,0)),0)</f>
        <v>#VALUE!</v>
      </c>
      <c r="AU111" s="1" t="e">
        <f>IF(AND(AQ111=AQ97,M111&gt;M97),1,0)+IF(AND(AQ111=AQ98,M111&gt;M98),1,0)+IF(AND(AQ111=AQ99,M111&gt;M99),1,0)+IF(AND(AQ111=AQ100,M111&gt;M100),1,0)+IF(AND(AQ111=AQ101,M111&gt;M101),1,0)+IF(AND(AQ111=AQ102,M111&gt;M102),1,0)+IF(AND(AQ111=AQ103,M111&gt;M103),1,0)+IF(AND(AQ111=AQ104,M111&gt;M104),1,0)+IF(AND(AQ111=AQ105,M111&gt;M105),1,0)+IF(AND(AQ111=AQ106,M111&gt;M106),1,0)+IF(AND(AQ111=AQ107,M111&gt;M107),1,0)+IF(AND(AQ111=AQ108,M111&gt;M108),1,0)+IF(AND(AQ111=AQ109,M111&gt;M109),1,0)+IF(AND(AQ111=AQ110,M111&gt;M110),1,0)+IF(AND(AQ111=AQ111,M111&gt;M111),1,0)+IF(AND(AQ111=AQ112,M111&gt;M112),1,0)+IF(AND(AQ111=AQ113,M111&gt;M113),1,0)+IF(AND(AQ111=AQ114,M111&gt;M114),1,0)+IF(AND(AQ111=AQ115,M111&gt;M115),1,0)+IF(AND(AQ111=AQ116,M111&gt;M116),1,0)+AQ111</f>
        <v>#VALUE!</v>
      </c>
      <c r="AV111" s="1" t="e">
        <f>IF(AU97=15,AP97,0)+IF(AU98=15,AP98,0)+IF(AU99=15,AP99,0)+IF(AU100=15,AP100,0)+IF(AU101=15,AP101,0)+IF(AU102=15,AP102,0)+IF(AU103=15,AP103,0)+IF(AU104=15,AP104,0)+IF(AU105=15,AP105,0)+IF(AU106=15,AP106,0)+IF(AU107=15,AP107,0)+IF(AU108=15,AP108,0)+IF(AU109=15,AP109,0)+IF(AU110=15,AP110,0)+IF(AU111=15,AP111,0)+IF(AU112=15,AP112,0)+IF(AU113=15,AP113,0)+IF(AU114=15,AP114,0)+IF(AU115=15,AP115,0)+IF(AU116=15,AP116,0)</f>
        <v>#VALUE!</v>
      </c>
      <c r="AW111" s="1" t="e">
        <f>IF(AU97=15,AQ97,0)+IF(AU98=15,AQ98,0)+IF(AU99=15,AQ99,0)+IF(AU100=15,AQ100,0)+IF(AU101=15,AQ101,0)+IF(AU102=15,AQ102,0)+IF(AU103=15,AQ103,0)+IF(AU104=15,AQ104,0)+IF(AU105=15,AQ105,0)+IF(AU106=15,AQ106,0)+IF(AU107=15,AQ107,0)+IF(AU108=15,AQ108,0)+IF(AU109=15,AQ109,0)+IF(AU110=15,AQ110,0)+IF(AU111=15,AQ111,0)+IF(AU112=15,AQ112,0)+IF(AU113=15,AQ113,0)+IF(AU114=15,AQ114,0)+IF(AU115=15,AQ115,0)+IF(AU116=15,AQ116,0)</f>
        <v>#VALUE!</v>
      </c>
      <c r="AX111" s="1">
        <f>[2]DB!BL111</f>
        <v>0</v>
      </c>
      <c r="AY111" s="1">
        <f>IF(OR(O111=1,Q111=1,(T111+X111)/D1&gt;0.5),1,0)</f>
        <v>0</v>
      </c>
      <c r="AZ111" s="100" t="e">
        <f>IF(AU97=15,L97,IF(AU98=15,L98,IF(AU99=15,L99,IF(AU100=15,L100,IF(AU101=15,L101,IF(AU102=15,L102,IF(AU103=15,L103,BA111)))))))</f>
        <v>#VALUE!</v>
      </c>
      <c r="BA111" s="98" t="e">
        <f>IF(AU104=15,L104,IF(AU105=15,L105,IF(AU106=15,L106,IF(AU107=15,L107,IF(AU108=15,L108,IF(AU109=15,L109,IF(AU110=15,L110,BB111)))))))</f>
        <v>#VALUE!</v>
      </c>
      <c r="BB111" s="98" t="e">
        <f>IF(AU111=15,L111,IF(AU112=15,L112,IF(AU113=15,L113,IF(AU114=15,L114,IF(AU115=15,L115,IF(AU116=15,L116,""))))))</f>
        <v>#VALUE!</v>
      </c>
      <c r="BC111" s="98" t="e">
        <f>IF(AU97=15,M97,0)+IF(AU98=15,M98,0)+IF(AU99=15,M99,0)+IF(AU100=15,M100,0)+IF(AU101=15,M101,0)+IF(AU102=15,M102,0)+IF(AU103=15,M103,0)+IF(AU104=15,M104,0)+IF(AU105=15,M105,0)+IF(AU106=15,M106,0)+IF(AU107=15,M107,0)+IF(AU108=15,M108,0)+IF(AU109=15,M109,0)+IF(AU110=15,M110,0)+IF(AU111=15,M111,0)+IF(AU112=15,M112,0)+IF(AU113=15,M113,0)+IF(AU114=15,M114,0)+IF(AU115=15,M115,0)+IF(AU116=15,M116,0)</f>
        <v>#VALUE!</v>
      </c>
      <c r="BD111" s="98" t="e">
        <f>IF(AU97=15,O97,0)+IF(AU98=15,O98,0)+IF(AU99=15,O99,0)+IF(AU100=15,O100,0)+IF(AU101=15,O101,0)+IF(AU102=15,O102,0)+IF(AU103=15,O103,0)+IF(AU104=15,O104,0)+IF(AU105=15,O105,0)+IF(AU106=15,O106,0)+IF(AU107=15,O107,0)+IF(AU108=15,O108,0)+IF(AU109=15,O109,0)+IF(AU110=15,O110,0)+IF(AU111=15,O111,0)+IF(AU112=15,O112,0)+IF(AU113=15,O113,0)+IF(AU114=15,O114,0)+IF(AU115=15,O115,0)+IF(AU116=15,O116,0)</f>
        <v>#VALUE!</v>
      </c>
      <c r="BE111" s="98" t="e">
        <f>IF(AU97=15,Q97,0)+IF(AU98=15,Q98,0)+IF(AU99=15,Q99,0)+IF(AU100=15,Q100,0)+IF(AU101=15,Q101,0)+IF(AU102=15,Q102,0)+IF(AU103=15,Q103,0)+IF(AU104=15,Q104,0)+IF(AU105=15,Q105,0)+IF(AU106=15,Q106,0)+IF(AU107=15,Q107,0)+IF(AU108=15,Q108,0)+IF(AU109=15,Q109,0)+IF(AU110=15,Q110,0)+IF(AU111=15,Q111,0)+IF(AU112=15,Q112,0)+IF(AU113=15,Q113,0)+IF(AU114=15,Q114,0)+IF(AU115=15,Q115,0)+IF(AU116=15,Q116,0)</f>
        <v>#VALUE!</v>
      </c>
      <c r="BF111" s="98" t="e">
        <f>IF(AU97=15,T97,0)+IF(AU98=15,T98,0)+IF(AU99=15,T99,0)+IF(AU100=15,T100,0)+IF(AU101=15,T101,0)+IF(AU102=15,T102,0)+IF(AU103=15,T103,0)+IF(AU104=15,T104,0)+IF(AU105=15,T105,0)+IF(AU106=15,T106,0)+IF(AU107=15,T107,0)+IF(AU108=15,T108,0)+IF(AU109=15,T109,0)+IF(AU110=15,T110,0)+IF(AU111=15,T111,0)+IF(AU112=15,T112,0)+IF(AU113=15,T113,0)+IF(AU114=15,T114,0)+IF(AU115=15,T115,0)+IF(AU116=15,T116,0)</f>
        <v>#VALUE!</v>
      </c>
      <c r="BG111" s="98" t="e">
        <f>IF(AU97=15,X97,0)+IF(AU98=15,X98,0)+IF(AU99=15,X99,0)+IF(AU100=15,X100,0)+IF(AU101=15,X101,0)+IF(AU102=15,X102,0)+IF(AU103=15,X103,0)+IF(AU104=15,X104,0)+IF(AU105=15,X105,0)+IF(AU106=15,X106,0)+IF(AU107=15,X107,0)+IF(AU108=15,X108,0)+IF(AU109=15,X109,0)+IF(AU110=15,X110,0)+IF(AU111=15,X111,0)+IF(AU112=15,X112,0)+IF(AU113=15,X113,0)+IF(AU114=15,X114,0)+IF(AU115=15,X115,0)+IF(AU116=15,X116,0)</f>
        <v>#VALUE!</v>
      </c>
      <c r="BH111" s="98" t="e">
        <f>IF(AU97=15,AB97,0)+IF(AU98=15,AB98,0)+IF(AU99=15,AB99,0)+IF(AU100=15,AB100,0)+IF(AU101=15,AB101,0)+IF(AU102=15,AB102,0)+IF(AU103=15,AB103,0)+IF(AU104=15,AB104,0)+IF(AU105=15,AB105,0)+IF(AU106=15,AB106,0)+IF(AU107=15,AB107,0)+IF(AU108=15,AB108,0)+IF(AU109=15,AB109,0)+IF(AU110=15,AB110,0)+IF(AU111=15,AB111,0)+IF(AU112=15,AB112,0)+IF(AU113=15,AB113,0)+IF(AU114=15,AB114,0)+IF(AU115=15,AB115,0)+IF(AU116=15,AB116,0)</f>
        <v>#VALUE!</v>
      </c>
      <c r="BI111" s="98" t="e">
        <f>IF(AU97=15,AG97,0)+IF(AU98=15,AG98,0)+IF(AU99=15,AG99,0)+IF(AU100=15,AG100,0)+IF(AU101=15,AG101,0)+IF(AU102=15,AG102,0)+IF(AU103=15,AG103,0)+IF(AU104=15,AG104,0)+IF(AU105=15,AG105,0)+IF(AU106=15,AG106,0)+IF(AU107=15,AG107,0)+IF(AU108=15,AG108,0)+IF(AU109=15,AG109,0)+IF(AU110=15,AG110,0)+IF(AU111=15,AG111,0)+IF(AU112=15,AG112,0)+IF(AU113=15,AG113,0)+IF(AU114=15,AG114,0)+IF(AU115=15,AG115,0)+IF(AU116=15,AG116,0)</f>
        <v>#VALUE!</v>
      </c>
      <c r="BJ111" s="98" t="e">
        <f>IF(AU97=15,AL97,0)+IF(AU98=15,AL98,0)+IF(AU99=15,AL99,0)+IF(AU100=15,AL100,0)+IF(AU101=15,AL101,0)+IF(AU102=15,AL102,0)+IF(AU103=15,AL103,0)+IF(AU104=15,AL104,0)+IF(AU105=15,AL105,0)+IF(AU106=15,AL106,0)+IF(AU107=15,AL107,0)+IF(AU108=15,AL108,0)+IF(AU109=15,AL109,0)+IF(AU110=15,AL110,0)+IF(AU111=15,AL111,0)+IF(AU112=15,AL112,0)+IF(AU113=15,AL113,0)+IF(AU114=15,AL114,0)+IF(AU115=15,AL115,0)+IF(AU116=15,AL116,0)</f>
        <v>#VALUE!</v>
      </c>
      <c r="BK111" s="1" t="e">
        <f>IF(AU97=15,AO97,0)+IF(AU98=15,AO98,0)+IF(AU99=15,AO99,0)+IF(AU100=15,AO100,0)+IF(AU101=15,AO101,0)+IF(AU102=15,AO102,0)+IF(AU103=15,AO103,0)+IF(AU104=15,AO104,0)+IF(AU105=15,AO105,0)+IF(AU106=15,AO106,0)+IF(AU107=15,AO107,0)+IF(AU108=15,AO108,0)+IF(AU109=15,AO109,0)+IF(AU110=15,AO110,0)+IF(AU111=15,AO111,0)+IF(AU112=15,AO112,0)+IF(AU113=15,AO113,0)+IF(AU114=15,AO114,0)+IF(AU115=15,AO115,0)+IF(AU116=15,AO116,0)</f>
        <v>#VALUE!</v>
      </c>
      <c r="BL111" s="99" t="e">
        <f>IF(AU97=15,AY97,0)+IF(AU98=15,AY98,0)+IF(AU99=15,AY99,0)+IF(AU100=15,AY100,0)+IF(AU101=15,AY101,0)+IF(AU102=15,AY102,0)+IF(AU103=15,AY103,0)+IF(AU104=15,AY104,0)+IF(AU105=15,AY105,0)+IF(AU106=15,AY106,0)+IF(AU107=15,AY107,0)+IF(AU108=15,AY108,0)+IF(AU109=15,AY109,0)+IF(AU110=15,AY110,0)+IF(AU111=15,AY111,0)+IF(AU112=15,AY112,0)+IF(AU113=15,AY113,0)+IF(AU114=15,AY114,0)+IF(AU115=15,AY115,0)+IF(AU116=15,AY116,0)</f>
        <v>#VALUE!</v>
      </c>
      <c r="BM111" s="1" t="e">
        <f>IF(AND(AW111=BM96,BL111=0),AZ111,0)</f>
        <v>#VALUE!</v>
      </c>
      <c r="BN111" s="1">
        <f>COUNTIF(BM97:BM111,"&lt;&gt;0")</f>
        <v>15</v>
      </c>
      <c r="BO111" s="1" t="e">
        <f>IF(BN97=15,BM97,IF(BN98=15,BM98,IF(BN99=15,BM99,IF(BN100=15,BM100,IF(BN101=15,BM101,IF(BN102=15,BM102,IF(BN103=15,BM103,IF(BN104=15,BM104,BP111))))))))</f>
        <v>#VALUE!</v>
      </c>
      <c r="BP111" s="1" t="e">
        <f>IF(BN105=15,BM105,IF(BN106=15,BM106,IF(BN107=15,BM107,IF(BN108=15,BM108,IF(BN109=15,BM109,IF(BN110=15,BM110,IF(BN111=15,BM111,IF(BN112=15,BM112,BQ111))))))))</f>
        <v>#VALUE!</v>
      </c>
      <c r="BQ111" s="1" t="str">
        <f>IF(BN113=15,BM113,IF(BN114=15,BM114,IF(BN115=15,BM115,IF(BN116=15,BM116,""))))</f>
        <v/>
      </c>
      <c r="BR111" s="100" t="str">
        <f>[2]DB!CD111</f>
        <v/>
      </c>
      <c r="BS111" s="98" t="str">
        <f>[2]DB!CE111</f>
        <v/>
      </c>
      <c r="BT111" s="98" t="str">
        <f>[2]DB!CF111</f>
        <v/>
      </c>
      <c r="BU111" s="98" t="str">
        <f>[2]DB!CG111</f>
        <v/>
      </c>
      <c r="BV111" s="98" t="str">
        <f>[2]DB!CH111</f>
        <v/>
      </c>
      <c r="BW111" s="98" t="str">
        <f>[2]DB!CI111</f>
        <v/>
      </c>
      <c r="BX111" s="98" t="str">
        <f>[2]DB!CJ111</f>
        <v/>
      </c>
      <c r="BY111" s="98" t="str">
        <f>[2]DB!CK111</f>
        <v/>
      </c>
      <c r="BZ111" s="98" t="str">
        <f>[2]DB!CL111</f>
        <v/>
      </c>
      <c r="CA111" s="98" t="str">
        <f>[2]DB!CM111</f>
        <v/>
      </c>
      <c r="CB111" s="98" t="str">
        <f>[2]DB!CN111</f>
        <v/>
      </c>
      <c r="CC111" s="99" t="str">
        <f>[2]DB!CO111</f>
        <v/>
      </c>
      <c r="CD111" s="100" t="str">
        <f>IF(AND(CD96=B3,B3&lt;&gt;B4),BO111,BR111)</f>
        <v/>
      </c>
      <c r="CE111" s="98" t="str">
        <f>IF(AND(CE96=B3,B3&lt;&gt;B4),BO111,BS111)</f>
        <v/>
      </c>
      <c r="CF111" s="98" t="str">
        <f>IF(AND(CF96=B3,B3&lt;&gt;B4),BO111,BT111)</f>
        <v/>
      </c>
      <c r="CG111" s="98" t="str">
        <f>IF(AND(CG96=B3,B3&lt;&gt;B4),BO111,BU111)</f>
        <v/>
      </c>
      <c r="CH111" s="98" t="str">
        <f>IF(AND(CH96=B3,B3&lt;&gt;B4),BO111,BV111)</f>
        <v/>
      </c>
      <c r="CI111" s="98" t="str">
        <f>IF(AND(CI96=B3,B3&lt;&gt;B4),BO111,BW111)</f>
        <v/>
      </c>
      <c r="CJ111" s="98" t="str">
        <f>IF(AND(CJ96=B3,B3&lt;&gt;B4),BO111,BX111)</f>
        <v/>
      </c>
      <c r="CK111" s="98" t="str">
        <f>IF(AND(CK96=B3,B3&lt;&gt;B4),BO111,BY111)</f>
        <v/>
      </c>
      <c r="CL111" s="98" t="str">
        <f>IF(AND(CL96=B3,B3&lt;&gt;B4),BO111,BZ111)</f>
        <v/>
      </c>
      <c r="CM111" s="98" t="str">
        <f>IF(AND(CM96=B3,B3&lt;&gt;B4),BO111,CA111)</f>
        <v/>
      </c>
      <c r="CN111" s="98" t="str">
        <f>IF(AND(CN96=B3,B3&lt;&gt;B4),BO111,CB111)</f>
        <v/>
      </c>
      <c r="CO111" s="99" t="str">
        <f>IF(AND(CO96=B3,B3&lt;&gt;B4),BO111,CC111)</f>
        <v/>
      </c>
      <c r="CP111" s="1" t="str">
        <f>'[2]MT + ÅT'!L47</f>
        <v/>
      </c>
    </row>
    <row r="112" spans="12:94">
      <c r="L112" s="100" t="str">
        <f>[2]DB!AZ112</f>
        <v>Tynde</v>
      </c>
      <c r="M112" s="1">
        <f>IF(L112=A31,B31,0)+IF(L112=A32,B32,0)+IF(L112=A33,B33,0)+IF(L112=A34,B34,0)+IF(L112=A35,B35,0)+IF(L112=A36,B36,0)+IF(L112=A37,B37,0)+IF(L112=A38,B38,0)+IF(L112=A39,B39,0)+IF(L112=A40,B40,0)+IF(L112=A41,B41,0)+IF(L112=A42,B42,0)+IF(L112=A43,B43,0)+IF(L112=A44,B44,0)+IF(L112=A45,B45,0)+IF(L112=A46,B46,0)+IF(L112=A47,B47,0)+IF(L112=A48,B48,0)+IF(L112=A49,B49,0)+IF(L112=A50,B50,0)</f>
        <v>56</v>
      </c>
      <c r="N112" s="1">
        <f>[2]DB!BD112</f>
        <v>0</v>
      </c>
      <c r="O112" s="1">
        <f>IF(L112=A31,D31,0)+IF(L112=A32,D32,0)+IF(L112=A33,D33,0)+IF(L112=A34,D34,0)+IF(L112=A35,D35,0)+IF(L112=A36,D36,0)+IF(L112=A37,D37,0)+IF(L112=A38,D38,0)+IF(L112=A39,D39,0)+IF(L112=A40,D40,0)+IF(L112=A41,D41,0)+IF(L112=A42,D42,0)+IF(L112=A43,D43,0)+IF(L112=A44,D44,0)+IF(L112=A45,D45,0)+IF(L112=A46,D46,0)+IF(L112=A47,D47,0)+IF(L112=A48,D48,0)+IF(L112=A49,D49,0)+IF(L112=A50,D50,0)</f>
        <v>0</v>
      </c>
      <c r="P112" s="1">
        <f>[2]DB!BE112</f>
        <v>0</v>
      </c>
      <c r="Q112" s="1">
        <f>IF(L112=A31,F31,0)+IF(L112=A32,F32,0)+IF(L112=A33,F33,0)+IF(L112=A34,F34,0)+IF(L112=A35,F35,0)+IF(L112=A36,F36,0)+IF(L112=A37,F37,0)+IF(L112=A38,F38,0)+IF(L112=A39,F39,0)+IF(L112=A40,F40,0)+IF(L112=A41,F41,0)+IF(L112=A42,F42,0)+IF(L112=A43,F43,0)+IF(L112=A44,F44,0)+IF(L112=A45,F45,0)+IF(L112=A46,F46,0)+IF(L112=A47,F47,0)+IF(L112=A48,F48,0)+IF(L112=A49,F49,0)+IF(L112=A50,F50,0)</f>
        <v>0</v>
      </c>
      <c r="R112" s="1">
        <f>[2]DB!BF112</f>
        <v>0</v>
      </c>
      <c r="S112" s="1">
        <f>IF(L112=A31,H31,0)+IF(L112=A32,H32,0)+IF(L112=A33,H33,0)+IF(L112=A34,H34,0)+IF(L112=A35,H35,0)+IF(L112=A36,H36,0)+IF(L112=A37,H37,0)+IF(L112=A38,H38,0)+IF(L112=A39,H39,0)+IF(L112=A40,H40,0)+IF(L112=A41,H41,0)+IF(L112=A42,H42,0)+IF(L112=A43,H43,0)+IF(L112=A44,H44,0)+IF(L112=A45,H45,0)+IF(L112=A46,H46,0)+IF(L112=A47,H47,0)+IF(L112=A48,H48,0)+IF(L112=A49,H49,0)+IF(L112=A50,H50,0)</f>
        <v>0</v>
      </c>
      <c r="T112" s="1">
        <f>IF(B2&lt;&gt;B3,S112,S112+R112)</f>
        <v>0</v>
      </c>
      <c r="U112" s="1">
        <f>[2]DB!BG112</f>
        <v>0</v>
      </c>
      <c r="V112" s="1">
        <f>IF(L112=A31,K31,0)+IF(L112=A32,K32,0)+IF(L112=A33,K33,0)+IF(L112=A34,K34,0)+IF(L112=A35,K35,0)+IF(L112=A36,K36,0)+IF(L112=A37,K37,0)+IF(L112=A38,K38,0)+IF(L112=A39,K39,0)+IF(L112=A40,K40,0)+IF(L112=A41,K41,0)+IF(L112=A42,K42,0)+IF(L112=A43,K43,0)+IF(L112=A44,K44,0)+IF(L112=A45,K45,0)+IF(L112=A46,K46,0)+IF(L112=A47,K47,0)+IF(L112=A48,K48,0)+IF(L112=A49,K49,0)+IF(L112=A50,K50,0)+W112</f>
        <v>0</v>
      </c>
      <c r="W112" s="1">
        <v>0</v>
      </c>
      <c r="X112" s="1">
        <f>IF(B2&lt;&gt;B3,V112,V112+U112)</f>
        <v>0</v>
      </c>
      <c r="Y112" s="1">
        <f>[2]DB!BH112</f>
        <v>21</v>
      </c>
      <c r="Z112" s="1">
        <f>RANK(Y112,Y97:Y116,0)</f>
        <v>16</v>
      </c>
      <c r="AA112" s="1" t="e">
        <f>IF(L112='2. Division'!F6,'2. Division'!F23,0)+IF(L112='2. Division'!H6,'2. Division'!H23,0)+IF(L112='2. Division'!J6,'2. Division'!J23,0)+IF(L112='2. Division'!L6,'2. Division'!L23,0)+IF(L112='2. Division'!N6,'2. Division'!N23,0)+IF(L112='2. Division'!P6,'2. Division'!P23,0)+IF(L112='2. Division'!R6,'2. Division'!R23,0)+IF(L112='2. Division'!T6,'2. Division'!T23,0)+IF(L112='2. Division'!V6,'2. Division'!V23,0)+IF(L112='2. Division'!X6,'2. Division'!X23,0)+IF(L112='2. Division'!Z6,'2. Division'!Z23,0)+IF(L112='2. Division'!AB6,'2. Division'!AB23,0)+IF(L112='2. Division'!AD6,'2. Division'!AD23,0)+IF(L112='2. Division'!AF6,'2. Division'!AF23,0)+IF(L112='2. Division'!AH6,'2. Division'!AH23,0)+IF(L112='2. Division'!AJ6,'2. Division'!AJ23,0)+IF(L112='2. Division'!AL6,'2. Division'!AL23,0)+IF(L112='2. Division'!AN6,'2. Division'!AN23,0)+IF(L112='2. Division'!AP6,'2. Division'!AP23,0)+IF(L112='2. Division'!AR6,'2. Division'!AR23,0)</f>
        <v>#VALUE!</v>
      </c>
      <c r="AB112" s="1" t="e">
        <f>IF(OR(O112=1,Q112=1),0,IF(B2&lt;&gt;B3,AA112,Y112+AA112))</f>
        <v>#VALUE!</v>
      </c>
      <c r="AC112" s="1" t="e">
        <f>RANK(AB112,AB97:AB116,0)</f>
        <v>#VALUE!</v>
      </c>
      <c r="AD112" s="1">
        <f>[2]DB!BI112</f>
        <v>7</v>
      </c>
      <c r="AE112" s="1">
        <f>RANK(AD112,AD97:AD116,0)</f>
        <v>16</v>
      </c>
      <c r="AF112" s="1" t="e">
        <f>IF(L112='2. Division'!F6,'2. Division'!F29,0)+IF(L112='2. Division'!H6,'2. Division'!H29,0)+IF(L112='2. Division'!J6,'2. Division'!J29,0)+IF(L112='2. Division'!L6,'2. Division'!L29,0)+IF(L112='2. Division'!N6,'2. Division'!N29,0)+IF(L112='2. Division'!P6,'2. Division'!P29,0)+IF(L112='2. Division'!R6,'2. Division'!R29,0)+IF(L112='2. Division'!T6,'2. Division'!T29,0)+IF(L112='2. Division'!V6,'2. Division'!V29,0)+IF(L112='2. Division'!X6,'2. Division'!X29,0)+IF(L112='2. Division'!Z6,'2. Division'!Z29,0)+IF(L112='2. Division'!AB6,'2. Division'!AB29,0)+IF(L112='2. Division'!AD6,'2. Division'!AD29,0)+IF(L112='2. Division'!AF6,'2. Division'!AF29,0)+IF(L112='2. Division'!AH6,'2. Division'!AH29,0)+IF(L112='2. Division'!AJ6,'2. Division'!AJ29,0)+IF(L112='2. Division'!AL6,'2. Division'!AL29,0)+IF(L112='2. Division'!AN6,'2. Division'!AN29,0)+IF(L112='2. Division'!AP6,'2. Division'!AP29,0)+IF(L112='2. Division'!AR6,'2. Division'!AR29,0)</f>
        <v>#VALUE!</v>
      </c>
      <c r="AG112" s="1" t="e">
        <f>IF(OR(O112=1,Q112=1),0,IF(B2&lt;&gt;B3,AF112,AD112+AF112))</f>
        <v>#VALUE!</v>
      </c>
      <c r="AH112" s="1" t="e">
        <f>RANK(AG112,AG97:AG116,0)</f>
        <v>#VALUE!</v>
      </c>
      <c r="AI112" s="1">
        <f>[2]DB!BJ112</f>
        <v>30</v>
      </c>
      <c r="AJ112" s="1">
        <f>RANK(AI112,AI97:AI116,0)</f>
        <v>1</v>
      </c>
      <c r="AK112" s="1" t="e">
        <f>IF(L112='2. Division'!F6,'2. Division'!F35,0)+IF(L112='2. Division'!H6,'2. Division'!H35,0)+IF(L112='2. Division'!J6,'2. Division'!J35,0)+IF(L112='2. Division'!L6,'2. Division'!L35,0)+IF(L112='2. Division'!N6,'2. Division'!N35,0)+IF(L112='2. Division'!P6,'2. Division'!P35,0)+IF(L112='2. Division'!R6,'2. Division'!R35,0)+IF(L112='2. Division'!T6,'2. Division'!T35,0)+IF(L112='2. Division'!V6,'2. Division'!V35,0)+IF(L112='2. Division'!X6,'2. Division'!X35,0)+IF(L112='2. Division'!Z6,'2. Division'!Z35,0)+IF(L112='2. Division'!AB6,'2. Division'!AB35,0)+IF(L112='2. Division'!AD6,'2. Division'!AD35,0)+IF(L112='2. Division'!AF6,'2. Division'!AF35,0)+IF(L112='2. Division'!AH6,'2. Division'!AH35,0)+IF(L112='2. Division'!AJ6,'2. Division'!AJ35,0)+IF(L112='2. Division'!AL6,'2. Division'!AL35,0)+IF(L112='2. Division'!AN6,'2. Division'!AN35,0)+IF(L112='2. Division'!AP6,'2. Division'!AP35,0)+IF(L112='2. Division'!AR6,'2. Division'!AR35,0)</f>
        <v>#VALUE!</v>
      </c>
      <c r="AL112" s="1" t="e">
        <f>IF(OR(O112=1,Q112=1),0,IF(B2&lt;&gt;B3,AK112,AI112+AK112))</f>
        <v>#VALUE!</v>
      </c>
      <c r="AM112" s="1" t="e">
        <f>RANK(AL112,AL97:AL116,0)</f>
        <v>#VALUE!</v>
      </c>
      <c r="AN112" s="1">
        <f t="shared" si="39"/>
        <v>33</v>
      </c>
      <c r="AO112" s="1" t="e">
        <f t="shared" si="40"/>
        <v>#VALUE!</v>
      </c>
      <c r="AP112" s="1">
        <f>[2]DB!AW112</f>
        <v>16</v>
      </c>
      <c r="AQ112" s="1" t="e">
        <f>RANK(AO112,AO97:AO116,1)+AR112</f>
        <v>#VALUE!</v>
      </c>
      <c r="AR112" s="1" t="e">
        <f>IF(AO112=AO97,IF(AB112=AB97,IF(AG112=AG97,IF(AL112=AL97,0,IF(AL112&lt;AL97,1,0)),IF(AG112&lt;AG97,1,0)),IF(AB112&lt;AB97,1,0)),0)+IF(AO112=AO98,IF(AB112=AB98,IF(AG112=AG98,IF(AL112=AL98,0,IF(AL112&lt;AL98,1,0)),IF(AG112&lt;AG98,1,0)),IF(AB112&lt;AB98,1,0)),0)+IF(AO112=AO99,IF(AB112=AB99,IF(AG112=AG99,IF(AL112=AL99,0,IF(AL112&lt;AL99,1,0)),IF(AG112&lt;AG99,1,0)),IF(AB112&lt;AB99,1,0)),0)+IF(AO112=AO100,IF(AB112=AB100,IF(AG112=AG100,IF(AL112=AL100,0,IF(AL112&lt;AL100,1,0)),IF(AG112&lt;AG100,1,0)),IF(AB112&lt;AB100,1,0)),0)+IF(AO112=AO101,IF(AB112=AB101,IF(AG112=AG101,IF(AL112=AL101,0,IF(AL112&lt;AL101,1,0)),IF(AG112&lt;AG101,1,0)),IF(AB112&lt;AB101,1,0)),0)+IF(AO112=AO102,IF(AB112=AB102,IF(AG112=AG102,IF(AL112=AL102,0,IF(AL112&lt;AL102,1,0)),IF(AG112&lt;AG102,1,0)),IF(AB112&lt;AB102,1,0)),0)+IF(AO112=AO103,IF(AB112=AB103,IF(AG112=AG103,IF(AL112=AL103,0,IF(AL112&lt;AL103,1,0)),IF(AG112&lt;AG103,1,0)),IF(AB112&lt;AB103,1,0)),0)+AS112+AT112</f>
        <v>#VALUE!</v>
      </c>
      <c r="AS112" s="1" t="e">
        <f>IF(AO112=AO104,IF(AB112=AB104,IF(AG112=AG104,IF(AL112=AL104,0,IF(AL112&lt;AL104,1,0)),IF(AG112&lt;AG104,1,0)),IF(AB112&lt;AB104,1,0)),0)+IF(AO112=AO105,IF(AB112=AB105,IF(AG112=AG105,IF(AL112=AL105,0,IF(AL112&lt;AL105,1,0)),IF(AG112&lt;AG105,1,0)),IF(AB112&lt;AB105,1,0)),0)+IF(AO112=AO106,IF(AB112=AB106,IF(AG112=AG106,IF(AL112=AL106,0,IF(AL112&lt;AL106,1,0)),IF(AG112&lt;AG106,1,0)),IF(AB112&lt;AB106,1,0)),0)+IF(AO112=AO107,IF(AB112=AB107,IF(AG112=AG107,IF(AL112=AL107,0,IF(AL112&lt;AL107,1,0)),IF(AG112&lt;AG107,1,0)),IF(AB112&lt;AB107,1,0)),0)+IF(AO112=AO108,IF(AB112=AB108,IF(AG112=AG108,IF(AL112=AL108,0,IF(AL112&lt;AL108,1,0)),IF(AG112&lt;AG108,1,0)),IF(AB112&lt;AB108,1,0)),0)+IF(AO112=AO109,IF(AB112=AB109,IF(AG112=AG109,IF(AL112=AL109,0,IF(AL112&lt;AL109,1,0)),IF(AG112&lt;AG109,1,0)),IF(AB112&lt;AB109,1,0)),0)+IF(AO112=AO110,IF(AB112=AB110,IF(AG112=AG110,IF(AL112=AL110,0,IF(AL112&lt;AL110,1,0)),IF(AG112&lt;AG110,1,0)),IF(AB112&lt;AB110,1,0)),0)</f>
        <v>#VALUE!</v>
      </c>
      <c r="AT112" s="1" t="e">
        <f>IF(AO112=AO111,IF(AB112=AB111,IF(AG112=AG111,IF(AL112=AL111,0,IF(AL112&lt;AL111,1,0)),IF(AG112&lt;AG111,1,0)),IF(AB112&lt;AB111,1,0)),0)+IF(AO112=AO112,IF(AB112=AB112,IF(AG112=AG112,IF(AL112=AL112,0,IF(AL112&lt;AL112,1,0)),IF(AG112&lt;AG112,1,0)),IF(AB112&lt;AB112,1,0)),0)+IF(AO112=AO113,IF(AB112=AB113,IF(AG112=AG113,IF(AL112=AL113,0,IF(AL112&lt;AL113,1,0)),IF(AG112&lt;AG113,1,0)),IF(AB112&lt;AB113,1,0)),0)+IF(AO112=AO114,IF(AB112=AB114,IF(AG112=AG114,IF(AL112=AL114,0,IF(AL112&lt;AL114,1,0)),IF(AG112&lt;AG114,1,0)),IF(AB112&lt;AB114,1,0)),0)+IF(AO112=AO115,IF(AB112=AB115,IF(AG112=AG115,IF(AL112=AL115,0,IF(AL112&lt;AL115,1,0)),IF(AG112&lt;AG115,1,0)),IF(AB112&lt;AB115,1,0)),0)+IF(AO112=AO116,IF(AB112=AB116,IF(AG112=AG116,IF(AL112=AL116,0,IF(AL112&lt;AL116,1,0)),IF(AG112&lt;AG116,1,0)),IF(AB112&lt;AB116,1,0)),0)</f>
        <v>#VALUE!</v>
      </c>
      <c r="AU112" s="1" t="e">
        <f>IF(AND(AQ112=AQ97,M112&gt;M97),1,0)+IF(AND(AQ112=AQ98,M112&gt;M98),1,0)+IF(AND(AQ112=AQ99,M112&gt;M99),1,0)+IF(AND(AQ112=AQ100,M112&gt;M100),1,0)+IF(AND(AQ112=AQ101,M112&gt;M101),1,0)+IF(AND(AQ112=AQ102,M112&gt;M102),1,0)+IF(AND(AQ112=AQ103,M112&gt;M103),1,0)+IF(AND(AQ112=AQ104,M112&gt;M104),1,0)+IF(AND(AQ112=AQ105,M112&gt;M105),1,0)+IF(AND(AQ112=AQ106,M112&gt;M106),1,0)+IF(AND(AQ112=AQ107,M112&gt;M107),1,0)+IF(AND(AQ112=AQ108,M112&gt;M108),1,0)+IF(AND(AQ112=AQ109,M112&gt;M109),1,0)+IF(AND(AQ112=AQ110,M112&gt;M110),1,0)+IF(AND(AQ112=AQ111,M112&gt;M111),1,0)+IF(AND(AQ112=AQ112,M112&gt;M112),1,0)+IF(AND(AQ112=AQ113,M112&gt;M113),1,0)+IF(AND(AQ112=AQ114,M112&gt;M114),1,0)+IF(AND(AQ112=AQ115,M112&gt;M115),1,0)+IF(AND(AQ112=AQ116,M112&gt;M116),1,0)+AQ112</f>
        <v>#VALUE!</v>
      </c>
      <c r="AV112" s="1" t="e">
        <f>IF(AU97=16,AP97,0)+IF(AU98=16,AP98,0)+IF(AU99=16,AP99,0)+IF(AU100=16,AP100,0)+IF(AU101=16,AP101,0)+IF(AU102=16,AP102,0)+IF(AU103=16,AP103,0)+IF(AU104=16,AP104,0)+IF(AU105=16,AP105,0)+IF(AU106=16,AP106,0)+IF(AU107=16,AP107,0)+IF(AU108=16,AP108,0)+IF(AU109=16,AP109,0)+IF(AU110=16,AP110,0)+IF(AU111=16,AP111,0)+IF(AU112=16,AP112,0)+IF(AU113=16,AP113,0)+IF(AU114=16,AP114,0)+IF(AU115=16,AP115,0)+IF(AU116=16,AP116,0)</f>
        <v>#VALUE!</v>
      </c>
      <c r="AW112" s="1" t="e">
        <f>IF(AU97=16,AQ97,0)+IF(AU98=16,AQ98,0)+IF(AU99=16,AQ99,0)+IF(AU100=16,AQ100,0)+IF(AU101=16,AQ101,0)+IF(AU102=16,AQ102,0)+IF(AU103=16,AQ103,0)+IF(AU104=16,AQ104,0)+IF(AU105=16,AQ105,0)+IF(AU106=16,AQ106,0)+IF(AU107=16,AQ107,0)+IF(AU108=16,AQ108,0)+IF(AU109=16,AQ109,0)+IF(AU110=16,AQ110,0)+IF(AU111=16,AQ111,0)+IF(AU112=16,AQ112,0)+IF(AU113=16,AQ113,0)+IF(AU114=16,AQ114,0)+IF(AU115=16,AQ115,0)+IF(AU116=16,AQ116,0)</f>
        <v>#VALUE!</v>
      </c>
      <c r="AX112" s="1">
        <f>[2]DB!BL112</f>
        <v>0</v>
      </c>
      <c r="AY112" s="1">
        <f>IF(OR(O112=1,Q112=1,(T112+X112)/D1&gt;0.5),1,0)</f>
        <v>0</v>
      </c>
      <c r="AZ112" s="100" t="e">
        <f>IF(AU97=16,L97,IF(AU98=16,L98,IF(AU99=16,L99,IF(AU100=16,L100,IF(AU101=16,L101,IF(AU102=16,L102,IF(AU103=16,L103,BA112)))))))</f>
        <v>#VALUE!</v>
      </c>
      <c r="BA112" s="98" t="e">
        <f>IF(AU104=16,L104,IF(AU105=16,L105,IF(AU106=16,L106,IF(AU107=16,L107,IF(AU108=16,L108,IF(AU109=16,L109,IF(AU110=16,L110,BB112)))))))</f>
        <v>#VALUE!</v>
      </c>
      <c r="BB112" s="98" t="e">
        <f>IF(AU111=16,L111,IF(AU112=16,L112,IF(AU113=16,L113,IF(AU114=16,L114,IF(AU115=16,L115,IF(AU116=16,L116,""))))))</f>
        <v>#VALUE!</v>
      </c>
      <c r="BC112" s="98" t="e">
        <f>IF(AU97=16,M97,0)+IF(AU98=16,M98,0)+IF(AU99=16,M99,0)+IF(AU100=16,M100,0)+IF(AU101=16,M101,0)+IF(AU102=16,M102,0)+IF(AU103=16,M103,0)+IF(AU104=16,M104,0)+IF(AU105=16,M105,0)+IF(AU106=16,M106,0)+IF(AU107=16,M107,0)+IF(AU108=16,M108,0)+IF(AU109=16,M109,0)+IF(AU110=16,M110,0)+IF(AU111=16,M111,0)+IF(AU112=16,M112,0)+IF(AU113=16,M113,0)+IF(AU114=16,M114,0)+IF(AU115=16,M115,0)+IF(AU116=16,M116,0)</f>
        <v>#VALUE!</v>
      </c>
      <c r="BD112" s="98" t="e">
        <f>IF(AU97=16,O97,0)+IF(AU98=16,O98,0)+IF(AU99=16,O99,0)+IF(AU100=16,O100,0)+IF(AU101=16,O101,0)+IF(AU102=16,O102,0)+IF(AU103=16,O103,0)+IF(AU104=16,O104,0)+IF(AU105=16,O105,0)+IF(AU106=16,O106,0)+IF(AU107=16,O107,0)+IF(AU108=16,O108,0)+IF(AU109=16,O109,0)+IF(AU110=16,O110,0)+IF(AU111=16,O111,0)+IF(AU112=16,O112,0)+IF(AU113=16,O113,0)+IF(AU114=16,O114,0)+IF(AU115=16,O115,0)+IF(AU116=16,O116,0)</f>
        <v>#VALUE!</v>
      </c>
      <c r="BE112" s="98" t="e">
        <f>IF(AU97=16,Q97,0)+IF(AU98=16,Q98,0)+IF(AU99=16,Q99,0)+IF(AU100=16,Q100,0)+IF(AU101=16,Q101,0)+IF(AU102=16,Q102,0)+IF(AU103=16,Q103,0)+IF(AU104=16,Q104,0)+IF(AU105=16,Q105,0)+IF(AU106=16,Q106,0)+IF(AU107=16,Q107,0)+IF(AU108=16,Q108,0)+IF(AU109=16,Q109,0)+IF(AU110=16,Q110,0)+IF(AU111=16,Q111,0)+IF(AU112=16,Q112,0)+IF(AU113=16,Q113,0)+IF(AU114=16,Q114,0)+IF(AU115=16,Q115,0)+IF(AU116=16,Q116,0)</f>
        <v>#VALUE!</v>
      </c>
      <c r="BF112" s="98" t="e">
        <f>IF(AU97=16,T97,0)+IF(AU98=16,T98,0)+IF(AU99=16,T99,0)+IF(AU100=16,T100,0)+IF(AU101=16,T101,0)+IF(AU102=16,T102,0)+IF(AU103=16,T103,0)+IF(AU104=16,T104,0)+IF(AU105=16,T105,0)+IF(AU106=16,T106,0)+IF(AU107=16,T107,0)+IF(AU108=16,T108,0)+IF(AU109=16,T109,0)+IF(AU110=16,T110,0)+IF(AU111=16,T111,0)+IF(AU112=16,T112,0)+IF(AU113=16,T113,0)+IF(AU114=16,T114,0)+IF(AU115=16,T115,0)+IF(AU116=16,T116,0)</f>
        <v>#VALUE!</v>
      </c>
      <c r="BG112" s="98" t="e">
        <f>IF(AU97=16,X97,0)+IF(AU98=16,X98,0)+IF(AU99=16,X99,0)+IF(AU100=16,X100,0)+IF(AU101=16,X101,0)+IF(AU102=16,X102,0)+IF(AU103=16,X103,0)+IF(AU104=16,X104,0)+IF(AU105=16,X105,0)+IF(AU106=16,X106,0)+IF(AU107=16,X107,0)+IF(AU108=16,X108,0)+IF(AU109=16,X109,0)+IF(AU110=16,X110,0)+IF(AU111=16,X111,0)+IF(AU112=16,X112,0)+IF(AU113=16,X113,0)+IF(AU114=16,X114,0)+IF(AU115=16,X115,0)+IF(AU116=16,X116,0)</f>
        <v>#VALUE!</v>
      </c>
      <c r="BH112" s="98" t="e">
        <f>IF(AU97=16,AB97,0)+IF(AU98=16,AB98,0)+IF(AU99=16,AB99,0)+IF(AU100=16,AB100,0)+IF(AU101=16,AB101,0)+IF(AU102=16,AB102,0)+IF(AU103=16,AB103,0)+IF(AU104=16,AB104,0)+IF(AU105=16,AB105,0)+IF(AU106=16,AB106,0)+IF(AU107=16,AB107,0)+IF(AU108=16,AB108,0)+IF(AU109=16,AB109,0)+IF(AU110=16,AB110,0)+IF(AU111=16,AB111,0)+IF(AU112=16,AB112,0)+IF(AU113=16,AB113,0)+IF(AU114=16,AB114,0)+IF(AU115=16,AB115,0)+IF(AU116=16,AB116,0)</f>
        <v>#VALUE!</v>
      </c>
      <c r="BI112" s="98" t="e">
        <f>IF(AU97=16,AG97,0)+IF(AU98=16,AG98,0)+IF(AU99=16,AG99,0)+IF(AU100=16,AG100,0)+IF(AU101=16,AG101,0)+IF(AU102=16,AG102,0)+IF(AU103=16,AG103,0)+IF(AU104=16,AG104,0)+IF(AU105=16,AG105,0)+IF(AU106=16,AG106,0)+IF(AU107=16,AG107,0)+IF(AU108=16,AG108,0)+IF(AU109=16,AG109,0)+IF(AU110=16,AG110,0)+IF(AU111=16,AG111,0)+IF(AU112=16,AG112,0)+IF(AU113=16,AG113,0)+IF(AU114=16,AG114,0)+IF(AU115=16,AG115,0)+IF(AU116=16,AG116,0)</f>
        <v>#VALUE!</v>
      </c>
      <c r="BJ112" s="98" t="e">
        <f>IF(AU97=16,AL97,0)+IF(AU98=16,AL98,0)+IF(AU99=16,AL99,0)+IF(AU100=16,AL100,0)+IF(AU101=16,AL101,0)+IF(AU102=16,AL102,0)+IF(AU103=16,AL103,0)+IF(AU104=16,AL104,0)+IF(AU105=16,AL105,0)+IF(AU106=16,AL106,0)+IF(AU107=16,AL107,0)+IF(AU108=16,AL108,0)+IF(AU109=16,AL109,0)+IF(AU110=16,AL110,0)+IF(AU111=16,AL111,0)+IF(AU112=16,AL112,0)+IF(AU113=16,AL113,0)+IF(AU114=16,AL114,0)+IF(AU115=16,AL115,0)+IF(AU116=16,AL116,0)</f>
        <v>#VALUE!</v>
      </c>
      <c r="BK112" s="1" t="e">
        <f>IF(AU97=16,AO97,0)+IF(AU98=16,AO98,0)+IF(AU99=16,AO99,0)+IF(AU100=16,AO100,0)+IF(AU101=16,AO101,0)+IF(AU102=16,AO102,0)+IF(AU103=16,AO103,0)+IF(AU104=16,AO104,0)+IF(AU105=16,AO105,0)+IF(AU106=16,AO106,0)+IF(AU107=16,AO107,0)+IF(AU108=16,AO108,0)+IF(AU109=16,AO109,0)+IF(AU110=16,AO110,0)+IF(AU111=16,AO111,0)+IF(AU112=16,AO112,0)+IF(AU113=16,AO113,0)+IF(AU114=16,AO114,0)+IF(AU115=16,AO115,0)+IF(AU116=16,AO116,0)</f>
        <v>#VALUE!</v>
      </c>
      <c r="BL112" s="99" t="e">
        <f>IF(AU97=16,AY97,0)+IF(AU98=16,AY98,0)+IF(AU99=16,AY99,0)+IF(AU100=16,AY100,0)+IF(AU101=16,AY101,0)+IF(AU102=16,AY102,0)+IF(AU103=16,AY103,0)+IF(AU104=16,AY104,0)+IF(AU105=16,AY105,0)+IF(AU106=16,AY106,0)+IF(AU107=16,AY107,0)+IF(AU108=16,AY108,0)+IF(AU109=16,AY109,0)+IF(AU110=16,AY110,0)+IF(AU111=16,AY111,0)+IF(AU112=16,AY112,0)+IF(AU113=16,AY113,0)+IF(AU114=16,AY114,0)+IF(AU115=16,AY115,0)+IF(AU116=16,AY116,0)</f>
        <v>#VALUE!</v>
      </c>
      <c r="BM112" s="1" t="e">
        <f>IF(AND(AW112=BM96,BL112=0),AZ112,0)</f>
        <v>#VALUE!</v>
      </c>
      <c r="BN112" s="1">
        <f>COUNTIF(BM97:BM112,"&lt;&gt;0")</f>
        <v>16</v>
      </c>
      <c r="BO112" s="1" t="e">
        <f>IF(BN97=16,BM97,IF(BN98=16,BM98,IF(BN99=16,BM99,IF(BN100=16,BM100,IF(BN101=16,BM101,IF(BN102=16,BM102,IF(BN103=16,BM103,IF(BN104=16,BM104,BP112))))))))</f>
        <v>#VALUE!</v>
      </c>
      <c r="BP112" s="1" t="e">
        <f>IF(BN105=16,BM105,IF(BN106=16,BM106,IF(BN107=16,BM107,IF(BN108=16,BM108,IF(BN109=16,BM109,IF(BN110=16,BM110,IF(BN111=16,BM111,IF(BN112=16,BM112,BQ112))))))))</f>
        <v>#VALUE!</v>
      </c>
      <c r="BQ112" s="1" t="str">
        <f>IF(BN113=16,BM113,IF(BN114=16,BM114,IF(BN115=16,BM115,IF(BN116=16,BM116,""))))</f>
        <v/>
      </c>
      <c r="BR112" s="100" t="str">
        <f>[2]DB!CD112</f>
        <v/>
      </c>
      <c r="BS112" s="98" t="str">
        <f>[2]DB!CE112</f>
        <v/>
      </c>
      <c r="BT112" s="98" t="str">
        <f>[2]DB!CF112</f>
        <v/>
      </c>
      <c r="BU112" s="98" t="str">
        <f>[2]DB!CG112</f>
        <v/>
      </c>
      <c r="BV112" s="98" t="str">
        <f>[2]DB!CH112</f>
        <v/>
      </c>
      <c r="BW112" s="98" t="str">
        <f>[2]DB!CI112</f>
        <v/>
      </c>
      <c r="BX112" s="98" t="str">
        <f>[2]DB!CJ112</f>
        <v/>
      </c>
      <c r="BY112" s="98" t="str">
        <f>[2]DB!CK112</f>
        <v/>
      </c>
      <c r="BZ112" s="98" t="str">
        <f>[2]DB!CL112</f>
        <v/>
      </c>
      <c r="CA112" s="98" t="str">
        <f>[2]DB!CM112</f>
        <v/>
      </c>
      <c r="CB112" s="98" t="str">
        <f>[2]DB!CN112</f>
        <v/>
      </c>
      <c r="CC112" s="99" t="str">
        <f>[2]DB!CO112</f>
        <v/>
      </c>
      <c r="CD112" s="100" t="str">
        <f>IF(AND(CD96=B3,B3&lt;&gt;B4),BO112,BR112)</f>
        <v/>
      </c>
      <c r="CE112" s="98" t="str">
        <f>IF(AND(CE96=B3,B3&lt;&gt;B4),BO112,BS112)</f>
        <v/>
      </c>
      <c r="CF112" s="98" t="str">
        <f>IF(AND(CF96=B3,B3&lt;&gt;B4),BO112,BT112)</f>
        <v/>
      </c>
      <c r="CG112" s="98" t="str">
        <f>IF(AND(CG96=B3,B3&lt;&gt;B4),BO112,BU112)</f>
        <v/>
      </c>
      <c r="CH112" s="98" t="str">
        <f>IF(AND(CH96=B3,B3&lt;&gt;B4),BO112,BV112)</f>
        <v/>
      </c>
      <c r="CI112" s="98" t="str">
        <f>IF(AND(CI96=B3,B3&lt;&gt;B4),BO112,BW112)</f>
        <v/>
      </c>
      <c r="CJ112" s="98" t="str">
        <f>IF(AND(CJ96=B3,B3&lt;&gt;B4),BO112,BX112)</f>
        <v/>
      </c>
      <c r="CK112" s="98" t="str">
        <f>IF(AND(CK96=B3,B3&lt;&gt;B4),BO112,BY112)</f>
        <v/>
      </c>
      <c r="CL112" s="98" t="str">
        <f>IF(AND(CL96=B3,B3&lt;&gt;B4),BO112,BZ112)</f>
        <v/>
      </c>
      <c r="CM112" s="98" t="str">
        <f>IF(AND(CM96=B3,B3&lt;&gt;B4),BO112,CA112)</f>
        <v/>
      </c>
      <c r="CN112" s="98" t="str">
        <f>IF(AND(CN96=B3,B3&lt;&gt;B4),BO112,CB112)</f>
        <v/>
      </c>
      <c r="CO112" s="99" t="str">
        <f>IF(AND(CO96=B3,B3&lt;&gt;B4),BO112,CC112)</f>
        <v/>
      </c>
      <c r="CP112" s="1" t="str">
        <f>'[2]MT + ÅT'!L48</f>
        <v/>
      </c>
    </row>
    <row r="113" spans="12:96">
      <c r="L113" s="100" t="str">
        <f>[2]DB!AZ113</f>
        <v>Livpool</v>
      </c>
      <c r="M113" s="1">
        <f>IF(L113=A31,B31,0)+IF(L113=A32,B32,0)+IF(L113=A33,B33,0)+IF(L113=A34,B34,0)+IF(L113=A35,B35,0)+IF(L113=A36,B36,0)+IF(L113=A37,B37,0)+IF(L113=A38,B38,0)+IF(L113=A39,B39,0)+IF(L113=A40,B40,0)+IF(L113=A41,B41,0)+IF(L113=A42,B42,0)+IF(L113=A43,B43,0)+IF(L113=A44,B44,0)+IF(L113=A45,B45,0)+IF(L113=A46,B46,0)+IF(L113=A47,B47,0)+IF(L113=A48,B48,0)+IF(L113=A49,B49,0)+IF(L113=A50,B50,0)</f>
        <v>32</v>
      </c>
      <c r="N113" s="1">
        <f>[2]DB!BD113</f>
        <v>0</v>
      </c>
      <c r="O113" s="1">
        <f>IF(L113=A31,D31,0)+IF(L113=A32,D32,0)+IF(L113=A33,D33,0)+IF(L113=A34,D34,0)+IF(L113=A35,D35,0)+IF(L113=A36,D36,0)+IF(L113=A37,D37,0)+IF(L113=A38,D38,0)+IF(L113=A39,D39,0)+IF(L113=A40,D40,0)+IF(L113=A41,D41,0)+IF(L113=A42,D42,0)+IF(L113=A43,D43,0)+IF(L113=A44,D44,0)+IF(L113=A45,D45,0)+IF(L113=A46,D46,0)+IF(L113=A47,D47,0)+IF(L113=A48,D48,0)+IF(L113=A49,D49,0)+IF(L113=A50,D50,0)</f>
        <v>0</v>
      </c>
      <c r="P113" s="1">
        <f>[2]DB!BE113</f>
        <v>0</v>
      </c>
      <c r="Q113" s="1">
        <f>IF(L113=A31,F31,0)+IF(L113=A32,F32,0)+IF(L113=A33,F33,0)+IF(L113=A34,F34,0)+IF(L113=A35,F35,0)+IF(L113=A36,F36,0)+IF(L113=A37,F37,0)+IF(L113=A38,F38,0)+IF(L113=A39,F39,0)+IF(L113=A40,F40,0)+IF(L113=A41,F41,0)+IF(L113=A42,F42,0)+IF(L113=A43,F43,0)+IF(L113=A44,F44,0)+IF(L113=A45,F45,0)+IF(L113=A46,F46,0)+IF(L113=A47,F47,0)+IF(L113=A48,F48,0)+IF(L113=A49,F49,0)+IF(L113=A50,F50,0)</f>
        <v>0</v>
      </c>
      <c r="R113" s="1">
        <f>[2]DB!BF113</f>
        <v>0</v>
      </c>
      <c r="S113" s="1">
        <f>IF(L113=A31,H31,0)+IF(L113=A32,H32,0)+IF(L113=A33,H33,0)+IF(L113=A34,H34,0)+IF(L113=A35,H35,0)+IF(L113=A36,H36,0)+IF(L113=A37,H37,0)+IF(L113=A38,H38,0)+IF(L113=A39,H39,0)+IF(L113=A40,H40,0)+IF(L113=A41,H41,0)+IF(L113=A42,H42,0)+IF(L113=A43,H43,0)+IF(L113=A44,H44,0)+IF(L113=A45,H45,0)+IF(L113=A46,H46,0)+IF(L113=A47,H47,0)+IF(L113=A48,H48,0)+IF(L113=A49,H49,0)+IF(L113=A50,H50,0)</f>
        <v>0</v>
      </c>
      <c r="T113" s="1">
        <f>IF(B2&lt;&gt;B3,S113,S113+R113)</f>
        <v>0</v>
      </c>
      <c r="U113" s="1">
        <f>[2]DB!BG113</f>
        <v>0</v>
      </c>
      <c r="V113" s="1">
        <f>IF(L113=A31,K31,0)+IF(L113=A32,K32,0)+IF(L113=A33,K33,0)+IF(L113=A34,K34,0)+IF(L113=A35,K35,0)+IF(L113=A36,K36,0)+IF(L113=A37,K37,0)+IF(L113=A38,K38,0)+IF(L113=A39,K39,0)+IF(L113=A40,K40,0)+IF(L113=A41,K41,0)+IF(L113=A42,K42,0)+IF(L113=A43,K43,0)+IF(L113=A44,K44,0)+IF(L113=A45,K45,0)+IF(L113=A46,K46,0)+IF(L113=A47,K47,0)+IF(L113=A48,K48,0)+IF(L113=A49,K49,0)+IF(L113=A50,K50,0)+W113</f>
        <v>0</v>
      </c>
      <c r="W113" s="1">
        <v>0</v>
      </c>
      <c r="X113" s="1">
        <f>IF(B2&lt;&gt;B3,V113,V113+U113)</f>
        <v>0</v>
      </c>
      <c r="Y113" s="1">
        <f>[2]DB!BH113</f>
        <v>21</v>
      </c>
      <c r="Z113" s="1">
        <f>RANK(Y113,Y97:Y116,0)</f>
        <v>16</v>
      </c>
      <c r="AA113" s="1" t="e">
        <f>IF(L113='2. Division'!F6,'2. Division'!F23,0)+IF(L113='2. Division'!H6,'2. Division'!H23,0)+IF(L113='2. Division'!J6,'2. Division'!J23,0)+IF(L113='2. Division'!L6,'2. Division'!L23,0)+IF(L113='2. Division'!N6,'2. Division'!N23,0)+IF(L113='2. Division'!P6,'2. Division'!P23,0)+IF(L113='2. Division'!R6,'2. Division'!R23,0)+IF(L113='2. Division'!T6,'2. Division'!T23,0)+IF(L113='2. Division'!V6,'2. Division'!V23,0)+IF(L113='2. Division'!X6,'2. Division'!X23,0)+IF(L113='2. Division'!Z6,'2. Division'!Z23,0)+IF(L113='2. Division'!AB6,'2. Division'!AB23,0)+IF(L113='2. Division'!AD6,'2. Division'!AD23,0)+IF(L113='2. Division'!AF6,'2. Division'!AF23,0)+IF(L113='2. Division'!AH6,'2. Division'!AH23,0)+IF(L113='2. Division'!AJ6,'2. Division'!AJ23,0)+IF(L113='2. Division'!AL6,'2. Division'!AL23,0)+IF(L113='2. Division'!AN6,'2. Division'!AN23,0)+IF(L113='2. Division'!AP6,'2. Division'!AP23,0)+IF(L113='2. Division'!AR6,'2. Division'!AR23,0)</f>
        <v>#VALUE!</v>
      </c>
      <c r="AB113" s="1" t="e">
        <f>IF(OR(O113=1,Q113=1),0,IF(B2&lt;&gt;B3,AA113,Y113+AA113))</f>
        <v>#VALUE!</v>
      </c>
      <c r="AC113" s="1" t="e">
        <f>RANK(AB113,AB97:AB116,0)</f>
        <v>#VALUE!</v>
      </c>
      <c r="AD113" s="1">
        <f>[2]DB!BI113</f>
        <v>8</v>
      </c>
      <c r="AE113" s="1">
        <f>RANK(AD113,AD97:AD116,0)</f>
        <v>9</v>
      </c>
      <c r="AF113" s="1" t="e">
        <f>IF(L113='2. Division'!F6,'2. Division'!F29,0)+IF(L113='2. Division'!H6,'2. Division'!H29,0)+IF(L113='2. Division'!J6,'2. Division'!J29,0)+IF(L113='2. Division'!L6,'2. Division'!L29,0)+IF(L113='2. Division'!N6,'2. Division'!N29,0)+IF(L113='2. Division'!P6,'2. Division'!P29,0)+IF(L113='2. Division'!R6,'2. Division'!R29,0)+IF(L113='2. Division'!T6,'2. Division'!T29,0)+IF(L113='2. Division'!V6,'2. Division'!V29,0)+IF(L113='2. Division'!X6,'2. Division'!X29,0)+IF(L113='2. Division'!Z6,'2. Division'!Z29,0)+IF(L113='2. Division'!AB6,'2. Division'!AB29,0)+IF(L113='2. Division'!AD6,'2. Division'!AD29,0)+IF(L113='2. Division'!AF6,'2. Division'!AF29,0)+IF(L113='2. Division'!AH6,'2. Division'!AH29,0)+IF(L113='2. Division'!AJ6,'2. Division'!AJ29,0)+IF(L113='2. Division'!AL6,'2. Division'!AL29,0)+IF(L113='2. Division'!AN6,'2. Division'!AN29,0)+IF(L113='2. Division'!AP6,'2. Division'!AP29,0)+IF(L113='2. Division'!AR6,'2. Division'!AR29,0)</f>
        <v>#VALUE!</v>
      </c>
      <c r="AG113" s="1" t="e">
        <f>IF(OR(O113=1,Q113=1),0,IF(B2&lt;&gt;B3,AF113,AD113+AF113))</f>
        <v>#VALUE!</v>
      </c>
      <c r="AH113" s="1" t="e">
        <f>RANK(AG113,AG97:AG116,0)</f>
        <v>#VALUE!</v>
      </c>
      <c r="AI113" s="1">
        <f>[2]DB!BJ113</f>
        <v>28</v>
      </c>
      <c r="AJ113" s="1">
        <f>RANK(AI113,AI97:AI116,0)</f>
        <v>13</v>
      </c>
      <c r="AK113" s="1" t="e">
        <f>IF(L113='2. Division'!F6,'2. Division'!F35,0)+IF(L113='2. Division'!H6,'2. Division'!H35,0)+IF(L113='2. Division'!J6,'2. Division'!J35,0)+IF(L113='2. Division'!L6,'2. Division'!L35,0)+IF(L113='2. Division'!N6,'2. Division'!N35,0)+IF(L113='2. Division'!P6,'2. Division'!P35,0)+IF(L113='2. Division'!R6,'2. Division'!R35,0)+IF(L113='2. Division'!T6,'2. Division'!T35,0)+IF(L113='2. Division'!V6,'2. Division'!V35,0)+IF(L113='2. Division'!X6,'2. Division'!X35,0)+IF(L113='2. Division'!Z6,'2. Division'!Z35,0)+IF(L113='2. Division'!AB6,'2. Division'!AB35,0)+IF(L113='2. Division'!AD6,'2. Division'!AD35,0)+IF(L113='2. Division'!AF6,'2. Division'!AF35,0)+IF(L113='2. Division'!AH6,'2. Division'!AH35,0)+IF(L113='2. Division'!AJ6,'2. Division'!AJ35,0)+IF(L113='2. Division'!AL6,'2. Division'!AL35,0)+IF(L113='2. Division'!AN6,'2. Division'!AN35,0)+IF(L113='2. Division'!AP6,'2. Division'!AP35,0)+IF(L113='2. Division'!AR6,'2. Division'!AR35,0)</f>
        <v>#VALUE!</v>
      </c>
      <c r="AL113" s="1" t="e">
        <f>IF(OR(O113=1,Q113=1),0,IF(B2&lt;&gt;B3,AK113,AI113+AK113))</f>
        <v>#VALUE!</v>
      </c>
      <c r="AM113" s="1" t="e">
        <f>RANK(AL113,AL97:AL116,0)</f>
        <v>#VALUE!</v>
      </c>
      <c r="AN113" s="1">
        <f t="shared" si="39"/>
        <v>38</v>
      </c>
      <c r="AO113" s="1" t="e">
        <f t="shared" si="40"/>
        <v>#VALUE!</v>
      </c>
      <c r="AP113" s="1">
        <f>[2]DB!AW113</f>
        <v>17</v>
      </c>
      <c r="AQ113" s="1" t="e">
        <f>RANK(AO113,AO97:AO116,1)+AR113</f>
        <v>#VALUE!</v>
      </c>
      <c r="AR113" s="1" t="e">
        <f>IF(AO113=AO97,IF(AB113=AB97,IF(AG113=AG97,IF(AL113=AL97,0,IF(AL113&lt;AL97,1,0)),IF(AG113&lt;AG97,1,0)),IF(AB113&lt;AB97,1,0)),0)+IF(AO113=AO98,IF(AB113=AB98,IF(AG113=AG98,IF(AL113=AL98,0,IF(AL113&lt;AL98,1,0)),IF(AG113&lt;AG98,1,0)),IF(AB113&lt;AB98,1,0)),0)+IF(AO113=AO99,IF(AB113=AB99,IF(AG113=AG99,IF(AL113=AL99,0,IF(AL113&lt;AL99,1,0)),IF(AG113&lt;AG99,1,0)),IF(AB113&lt;AB99,1,0)),0)+IF(AO113=AO100,IF(AB113=AB100,IF(AG113=AG100,IF(AL113=AL100,0,IF(AL113&lt;AL100,1,0)),IF(AG113&lt;AG100,1,0)),IF(AB113&lt;AB100,1,0)),0)+IF(AO113=AO101,IF(AB113=AB101,IF(AG113=AG101,IF(AL113=AL101,0,IF(AL113&lt;AL101,1,0)),IF(AG113&lt;AG101,1,0)),IF(AB113&lt;AB101,1,0)),0)+IF(AO113=AO102,IF(AB113=AB102,IF(AG113=AG102,IF(AL113=AL102,0,IF(AL113&lt;AL102,1,0)),IF(AG113&lt;AG102,1,0)),IF(AB113&lt;AB102,1,0)),0)+IF(AO113=AO103,IF(AB113=AB103,IF(AG113=AG103,IF(AL113=AL103,0,IF(AL113&lt;AL103,1,0)),IF(AG113&lt;AG103,1,0)),IF(AB113&lt;AB103,1,0)),0)+AS113+AT113</f>
        <v>#VALUE!</v>
      </c>
      <c r="AS113" s="1" t="e">
        <f>IF(AO113=AO104,IF(AB113=AB104,IF(AG113=AG104,IF(AL113=AL104,0,IF(AL113&lt;AL104,1,0)),IF(AG113&lt;AG104,1,0)),IF(AB113&lt;AB104,1,0)),0)+IF(AO113=AO105,IF(AB113=AB105,IF(AG113=AG105,IF(AL113=AL105,0,IF(AL113&lt;AL105,1,0)),IF(AG113&lt;AG105,1,0)),IF(AB113&lt;AB105,1,0)),0)+IF(AO113=AO106,IF(AB113=AB106,IF(AG113=AG106,IF(AL113=AL106,0,IF(AL113&lt;AL106,1,0)),IF(AG113&lt;AG106,1,0)),IF(AB113&lt;AB106,1,0)),0)+IF(AO113=AO107,IF(AB113=AB107,IF(AG113=AG107,IF(AL113=AL107,0,IF(AL113&lt;AL107,1,0)),IF(AG113&lt;AG107,1,0)),IF(AB113&lt;AB107,1,0)),0)+IF(AO113=AO108,IF(AB113=AB108,IF(AG113=AG108,IF(AL113=AL108,0,IF(AL113&lt;AL108,1,0)),IF(AG113&lt;AG108,1,0)),IF(AB113&lt;AB108,1,0)),0)+IF(AO113=AO109,IF(AB113=AB109,IF(AG113=AG109,IF(AL113=AL109,0,IF(AL113&lt;AL109,1,0)),IF(AG113&lt;AG109,1,0)),IF(AB113&lt;AB109,1,0)),0)+IF(AO113=AO110,IF(AB113=AB110,IF(AG113=AG110,IF(AL113=AL110,0,IF(AL113&lt;AL110,1,0)),IF(AG113&lt;AG110,1,0)),IF(AB113&lt;AB110,1,0)),0)</f>
        <v>#VALUE!</v>
      </c>
      <c r="AT113" s="1" t="e">
        <f>IF(AO113=AO111,IF(AB113=AB111,IF(AG113=AG111,IF(AL113=AL111,0,IF(AL113&lt;AL111,1,0)),IF(AG113&lt;AG111,1,0)),IF(AB113&lt;AB111,1,0)),0)+IF(AO113=AO112,IF(AB113=AB112,IF(AG113=AG112,IF(AL113=AL112,0,IF(AL113&lt;AL112,1,0)),IF(AG113&lt;AG112,1,0)),IF(AB113&lt;AB112,1,0)),0)+IF(AO113=AO113,IF(AB113=AB113,IF(AG113=AG113,IF(AL113=AL113,0,IF(AL113&lt;AL113,1,0)),IF(AG113&lt;AG113,1,0)),IF(AB113&lt;AB113,1,0)),0)+IF(AO113=AO114,IF(AB113=AB114,IF(AG113=AG114,IF(AL113=AL114,0,IF(AL113&lt;AL114,1,0)),IF(AG113&lt;AG114,1,0)),IF(AB113&lt;AB114,1,0)),0)+IF(AO113=AO115,IF(AB113=AB115,IF(AG113=AG115,IF(AL113=AL115,0,IF(AL113&lt;AL115,1,0)),IF(AG113&lt;AG115,1,0)),IF(AB113&lt;AB115,1,0)),0)+IF(AO113=AO116,IF(AB113=AB116,IF(AG113=AG116,IF(AL113=AL116,0,IF(AL113&lt;AL116,1,0)),IF(AG113&lt;AG116,1,0)),IF(AB113&lt;AB116,1,0)),0)</f>
        <v>#VALUE!</v>
      </c>
      <c r="AU113" s="1" t="e">
        <f>IF(AND(AQ113=AQ97,M113&gt;M97),1,0)+IF(AND(AQ113=AQ98,M113&gt;M98),1,0)+IF(AND(AQ113=AQ99,M113&gt;M99),1,0)+IF(AND(AQ113=AQ100,M113&gt;M100),1,0)+IF(AND(AQ113=AQ101,M113&gt;M101),1,0)+IF(AND(AQ113=AQ102,M113&gt;M102),1,0)+IF(AND(AQ113=AQ103,M113&gt;M103),1,0)+IF(AND(AQ113=AQ104,M113&gt;M104),1,0)+IF(AND(AQ113=AQ105,M113&gt;M105),1,0)+IF(AND(AQ113=AQ106,M113&gt;M106),1,0)+IF(AND(AQ113=AQ107,M113&gt;M107),1,0)+IF(AND(AQ113=AQ108,M113&gt;M108),1,0)+IF(AND(AQ113=AQ109,M113&gt;M109),1,0)+IF(AND(AQ113=AQ110,M113&gt;M110),1,0)+IF(AND(AQ113=AQ111,M113&gt;M111),1,0)+IF(AND(AQ113=AQ112,M113&gt;M112),1,0)+IF(AND(AQ113=AQ113,M113&gt;M113),1,0)+IF(AND(AQ113=AQ114,M113&gt;M114),1,0)+IF(AND(AQ113=AQ115,M113&gt;M115),1,0)+IF(AND(AQ113=AQ116,M113&gt;M116),1,0)+AQ113</f>
        <v>#VALUE!</v>
      </c>
      <c r="AV113" s="1" t="e">
        <f>IF(AU97=17,AP97,0)+IF(AU98=17,AP98,0)+IF(AU99=17,AP99,0)+IF(AU100=17,AP100,0)+IF(AU101=17,AP101,0)+IF(AU102=17,AP102,0)+IF(AU103=17,AP103,0)+IF(AU104=17,AP104,0)+IF(AU105=17,AP105,0)+IF(AU106=17,AP106,0)+IF(AU107=17,AP107,0)+IF(AU108=17,AP108,0)+IF(AU109=17,AP109,0)+IF(AU110=17,AP110,0)+IF(AU111=17,AP111,0)+IF(AU112=17,AP112,0)+IF(AU113=17,AP113,0)+IF(AU114=17,AP114,0)+IF(AU115=17,AP115,0)+IF(AU116=17,AP116,0)</f>
        <v>#VALUE!</v>
      </c>
      <c r="AW113" s="1" t="e">
        <f>IF(AU97=17,AQ97,0)+IF(AU98=17,AQ98,0)+IF(AU99=17,AQ99,0)+IF(AU100=17,AQ100,0)+IF(AU101=17,AQ101,0)+IF(AU102=17,AQ102,0)+IF(AU103=17,AQ103,0)+IF(AU104=17,AQ104,0)+IF(AU105=17,AQ105,0)+IF(AU106=17,AQ106,0)+IF(AU107=17,AQ107,0)+IF(AU108=17,AQ108,0)+IF(AU109=17,AQ109,0)+IF(AU110=17,AQ110,0)+IF(AU111=17,AQ111,0)+IF(AU112=17,AQ112,0)+IF(AU113=17,AQ113,0)+IF(AU114=17,AQ114,0)+IF(AU115=17,AQ115,0)+IF(AU116=17,AQ116,0)</f>
        <v>#VALUE!</v>
      </c>
      <c r="AX113" s="1">
        <f>[2]DB!BL113</f>
        <v>0</v>
      </c>
      <c r="AY113" s="1">
        <f>IF(OR(O113=1,Q113=1,(T113+X113)/D1&gt;0.5),1,0)</f>
        <v>0</v>
      </c>
      <c r="AZ113" s="100" t="e">
        <f>IF(AU97=17,L97,IF(AU98=17,L98,IF(AU99=17,L99,IF(AU100=17,L100,IF(AU101=17,L101,IF(AU102=17,L102,IF(AU103=17,L103,BA113)))))))</f>
        <v>#VALUE!</v>
      </c>
      <c r="BA113" s="98" t="e">
        <f>IF(AU104=17,L104,IF(AU105=17,L105,IF(AU106=17,L106,IF(AU107=17,L107,IF(AU108=17,L108,IF(AU109=17,L109,IF(AU110=17,L110,BB113)))))))</f>
        <v>#VALUE!</v>
      </c>
      <c r="BB113" s="98" t="e">
        <f>IF(AU111=17,L111,IF(AU112=17,L112,IF(AU113=17,L113,IF(AU114=17,L114,IF(AU115=17,L115,IF(AU116=17,L116,""))))))</f>
        <v>#VALUE!</v>
      </c>
      <c r="BC113" s="98" t="e">
        <f>IF(AU97=17,M97,0)+IF(AU98=17,M98,0)+IF(AU99=17,M99,0)+IF(AU100=17,M100,0)+IF(AU101=17,M101,0)+IF(AU102=17,M102,0)+IF(AU103=17,M103,0)+IF(AU104=17,M104,0)+IF(AU105=17,M105,0)+IF(AU106=17,M106,0)+IF(AU107=17,M107,0)+IF(AU108=17,M108,0)+IF(AU109=17,M109,0)+IF(AU110=17,M110,0)+IF(AU111=17,M111,0)+IF(AU112=17,M112,0)+IF(AU113=17,M113,0)+IF(AU114=17,M114,0)+IF(AU115=17,M115,0)+IF(AU116=17,M116,0)</f>
        <v>#VALUE!</v>
      </c>
      <c r="BD113" s="98" t="e">
        <f>IF(AU97=17,O97,0)+IF(AU98=17,O98,0)+IF(AU99=17,O99,0)+IF(AU100=17,O100,0)+IF(AU101=17,O101,0)+IF(AU102=17,O102,0)+IF(AU103=17,O103,0)+IF(AU104=17,O104,0)+IF(AU105=17,O105,0)+IF(AU106=17,O106,0)+IF(AU107=17,O107,0)+IF(AU108=17,O108,0)+IF(AU109=17,O109,0)+IF(AU110=17,O110,0)+IF(AU111=17,O111,0)+IF(AU112=17,O112,0)+IF(AU113=17,O113,0)+IF(AU114=17,O114,0)+IF(AU115=17,O115,0)+IF(AU116=17,O116,0)</f>
        <v>#VALUE!</v>
      </c>
      <c r="BE113" s="98" t="e">
        <f>IF(AU97=17,Q97,0)+IF(AU98=17,Q98,0)+IF(AU99=17,Q99,0)+IF(AU100=17,Q100,0)+IF(AU101=17,Q101,0)+IF(AU102=17,Q102,0)+IF(AU103=17,Q103,0)+IF(AU104=17,Q104,0)+IF(AU105=17,Q105,0)+IF(AU106=17,Q106,0)+IF(AU107=17,Q107,0)+IF(AU108=17,Q108,0)+IF(AU109=17,Q109,0)+IF(AU110=17,Q110,0)+IF(AU111=17,Q111,0)+IF(AU112=17,Q112,0)+IF(AU113=17,Q113,0)+IF(AU114=17,Q114,0)+IF(AU115=17,Q115,0)+IF(AU116=17,Q116,0)</f>
        <v>#VALUE!</v>
      </c>
      <c r="BF113" s="98" t="e">
        <f>IF(AU97=17,T97,0)+IF(AU98=17,T98,0)+IF(AU99=17,T99,0)+IF(AU100=17,T100,0)+IF(AU101=17,T101,0)+IF(AU102=17,T102,0)+IF(AU103=17,T103,0)+IF(AU104=17,T104,0)+IF(AU105=17,T105,0)+IF(AU106=17,T106,0)+IF(AU107=17,T107,0)+IF(AU108=17,T108,0)+IF(AU109=17,T109,0)+IF(AU110=17,T110,0)+IF(AU111=17,T111,0)+IF(AU112=17,T112,0)+IF(AU113=17,T113,0)+IF(AU114=17,T114,0)+IF(AU115=17,T115,0)+IF(AU116=17,T116,0)</f>
        <v>#VALUE!</v>
      </c>
      <c r="BG113" s="98" t="e">
        <f>IF(AU97=17,X97,0)+IF(AU98=17,X98,0)+IF(AU99=17,X99,0)+IF(AU100=17,X100,0)+IF(AU101=17,X101,0)+IF(AU102=17,X102,0)+IF(AU103=17,X103,0)+IF(AU104=17,X104,0)+IF(AU105=17,X105,0)+IF(AU106=17,X106,0)+IF(AU107=17,X107,0)+IF(AU108=17,X108,0)+IF(AU109=17,X109,0)+IF(AU110=17,X110,0)+IF(AU111=17,X111,0)+IF(AU112=17,X112,0)+IF(AU113=17,X113,0)+IF(AU114=17,X114,0)+IF(AU115=17,X115,0)+IF(AU116=17,X116,0)</f>
        <v>#VALUE!</v>
      </c>
      <c r="BH113" s="98" t="e">
        <f>IF(AU97=17,AB97,0)+IF(AU98=17,AB98,0)+IF(AU99=17,AB99,0)+IF(AU100=17,AB100,0)+IF(AU101=17,AB101,0)+IF(AU102=17,AB102,0)+IF(AU103=17,AB103,0)+IF(AU104=17,AB104,0)+IF(AU105=17,AB105,0)+IF(AU106=17,AB106,0)+IF(AU107=17,AB107,0)+IF(AU108=17,AB108,0)+IF(AU109=17,AB109,0)+IF(AU110=17,AB110,0)+IF(AU111=17,AB111,0)+IF(AU112=17,AB112,0)+IF(AU113=17,AB113,0)+IF(AU114=17,AB114,0)+IF(AU115=17,AB115,0)+IF(AU116=17,AB116,0)</f>
        <v>#VALUE!</v>
      </c>
      <c r="BI113" s="98" t="e">
        <f>IF(AU97=17,AG97,0)+IF(AU98=17,AG98,0)+IF(AU99=17,AG99,0)+IF(AU100=17,AG100,0)+IF(AU101=17,AG101,0)+IF(AU102=17,AG102,0)+IF(AU103=17,AG103,0)+IF(AU104=17,AG104,0)+IF(AU105=17,AG105,0)+IF(AU106=17,AG106,0)+IF(AU107=17,AG107,0)+IF(AU108=17,AG108,0)+IF(AU109=17,AG109,0)+IF(AU110=17,AG110,0)+IF(AU111=17,AG111,0)+IF(AU112=17,AG112,0)+IF(AU113=17,AG113,0)+IF(AU114=17,AG114,0)+IF(AU115=17,AG115,0)+IF(AU116=17,AG116,0)</f>
        <v>#VALUE!</v>
      </c>
      <c r="BJ113" s="98" t="e">
        <f>IF(AU97=17,AL97,0)+IF(AU98=17,AL98,0)+IF(AU99=17,AL99,0)+IF(AU100=17,AL100,0)+IF(AU101=17,AL101,0)+IF(AU102=17,AL102,0)+IF(AU103=17,AL103,0)+IF(AU104=17,AL104,0)+IF(AU105=17,AL105,0)+IF(AU106=17,AL106,0)+IF(AU107=17,AL107,0)+IF(AU108=17,AL108,0)+IF(AU109=17,AL109,0)+IF(AU110=17,AL110,0)+IF(AU111=17,AL111,0)+IF(AU112=17,AL112,0)+IF(AU113=17,AL113,0)+IF(AU114=17,AL114,0)+IF(AU115=17,AL115,0)+IF(AU116=17,AL116,0)</f>
        <v>#VALUE!</v>
      </c>
      <c r="BK113" s="1" t="e">
        <f>IF(AU97=17,AO97,0)+IF(AU98=17,AO98,0)+IF(AU99=17,AO99,0)+IF(AU100=17,AO100,0)+IF(AU101=17,AO101,0)+IF(AU102=17,AO102,0)+IF(AU103=17,AO103,0)+IF(AU104=17,AO104,0)+IF(AU105=17,AO105,0)+IF(AU106=17,AO106,0)+IF(AU107=17,AO107,0)+IF(AU108=17,AO108,0)+IF(AU109=17,AO109,0)+IF(AU110=17,AO110,0)+IF(AU111=17,AO111,0)+IF(AU112=17,AO112,0)+IF(AU113=17,AO113,0)+IF(AU114=17,AO114,0)+IF(AU115=17,AO115,0)+IF(AU116=17,AO116,0)</f>
        <v>#VALUE!</v>
      </c>
      <c r="BL113" s="99" t="e">
        <f>IF(AU97=17,AY97,0)+IF(AU98=17,AY98,0)+IF(AU99=17,AY99,0)+IF(AU100=17,AY100,0)+IF(AU101=17,AY101,0)+IF(AU102=17,AY102,0)+IF(AU103=17,AY103,0)+IF(AU104=17,AY104,0)+IF(AU105=17,AY105,0)+IF(AU106=17,AY106,0)+IF(AU107=17,AY107,0)+IF(AU108=17,AY108,0)+IF(AU109=17,AY109,0)+IF(AU110=17,AY110,0)+IF(AU111=17,AY111,0)+IF(AU112=17,AY112,0)+IF(AU113=17,AY113,0)+IF(AU114=17,AY114,0)+IF(AU115=17,AY115,0)+IF(AU116=17,AY116,0)</f>
        <v>#VALUE!</v>
      </c>
      <c r="BM113" s="1" t="e">
        <f>IF(AND(AW113=BM96,BL113=0),AZ113,0)</f>
        <v>#VALUE!</v>
      </c>
      <c r="BN113" s="1">
        <f>COUNTIF(BM97:BM113,"&lt;&gt;0")</f>
        <v>17</v>
      </c>
      <c r="BO113" s="1" t="e">
        <f>IF(BN97=17,BM97,IF(BN98=17,BM98,IF(BN99=17,BM99,IF(BN100=17,BM100,IF(BN101=17,BM101,IF(BN102=17,BM102,IF(BN103=17,BM103,IF(BN104=17,BM104,BP113))))))))</f>
        <v>#VALUE!</v>
      </c>
      <c r="BP113" s="1" t="e">
        <f>IF(BN105=17,BM105,IF(BN106=17,BM106,IF(BN107=17,BM107,IF(BN108=17,BM108,IF(BN109=17,BM109,IF(BN110=17,BM110,IF(BN111=17,BM111,IF(BN112=17,BM112,BQ113))))))))</f>
        <v>#VALUE!</v>
      </c>
      <c r="BQ113" s="1" t="e">
        <f>IF(BN113=17,BM113,IF(BN114=17,BM114,IF(BN115=17,BM115,IF(BN116=17,BM116,""))))</f>
        <v>#VALUE!</v>
      </c>
      <c r="BR113" s="100" t="str">
        <f>[2]DB!CD113</f>
        <v/>
      </c>
      <c r="BS113" s="98" t="str">
        <f>[2]DB!CE113</f>
        <v/>
      </c>
      <c r="BT113" s="98" t="str">
        <f>[2]DB!CF113</f>
        <v/>
      </c>
      <c r="BU113" s="98" t="str">
        <f>[2]DB!CG113</f>
        <v/>
      </c>
      <c r="BV113" s="98" t="str">
        <f>[2]DB!CH113</f>
        <v/>
      </c>
      <c r="BW113" s="98" t="str">
        <f>[2]DB!CI113</f>
        <v/>
      </c>
      <c r="BX113" s="98" t="str">
        <f>[2]DB!CJ113</f>
        <v/>
      </c>
      <c r="BY113" s="98" t="str">
        <f>[2]DB!CK113</f>
        <v/>
      </c>
      <c r="BZ113" s="98" t="str">
        <f>[2]DB!CL113</f>
        <v/>
      </c>
      <c r="CA113" s="98" t="str">
        <f>[2]DB!CM113</f>
        <v/>
      </c>
      <c r="CB113" s="98" t="str">
        <f>[2]DB!CN113</f>
        <v/>
      </c>
      <c r="CC113" s="99" t="str">
        <f>[2]DB!CO113</f>
        <v/>
      </c>
      <c r="CD113" s="100" t="str">
        <f>IF(AND(CD96=B3,B3&lt;&gt;B4),BO113,BR113)</f>
        <v/>
      </c>
      <c r="CE113" s="98" t="str">
        <f>IF(AND(CE96=B3,B3&lt;&gt;B4),BO113,BS113)</f>
        <v/>
      </c>
      <c r="CF113" s="98" t="str">
        <f>IF(AND(CF96=B3,B3&lt;&gt;B4),BO113,BT113)</f>
        <v/>
      </c>
      <c r="CG113" s="98" t="str">
        <f>IF(AND(CG96=B3,B3&lt;&gt;B4),BO113,BU113)</f>
        <v/>
      </c>
      <c r="CH113" s="98" t="str">
        <f>IF(AND(CH96=B3,B3&lt;&gt;B4),BO113,BV113)</f>
        <v/>
      </c>
      <c r="CI113" s="98" t="str">
        <f>IF(AND(CI96=B3,B3&lt;&gt;B4),BO113,BW113)</f>
        <v/>
      </c>
      <c r="CJ113" s="98" t="str">
        <f>IF(AND(CJ96=B3,B3&lt;&gt;B4),BO113,BX113)</f>
        <v/>
      </c>
      <c r="CK113" s="98" t="str">
        <f>IF(AND(CK96=B3,B3&lt;&gt;B4),BO113,BY113)</f>
        <v/>
      </c>
      <c r="CL113" s="98" t="str">
        <f>IF(AND(CL96=B3,B3&lt;&gt;B4),BO113,BZ113)</f>
        <v/>
      </c>
      <c r="CM113" s="98" t="str">
        <f>IF(AND(CM96=B3,B3&lt;&gt;B4),BO113,CA113)</f>
        <v/>
      </c>
      <c r="CN113" s="98" t="str">
        <f>IF(AND(CN96=B3,B3&lt;&gt;B4),BO113,CB113)</f>
        <v/>
      </c>
      <c r="CO113" s="99" t="str">
        <f>IF(AND(CO96=B3,B3&lt;&gt;B4),BO113,CC113)</f>
        <v/>
      </c>
      <c r="CP113" s="1" t="str">
        <f>'[2]MT + ÅT'!L49</f>
        <v/>
      </c>
    </row>
    <row r="114" spans="12:96">
      <c r="L114" s="100" t="str">
        <f>[2]DB!AZ114</f>
        <v>LUFCMOT</v>
      </c>
      <c r="M114" s="1">
        <f>IF(L114=A31,B31,0)+IF(L114=A32,B32,0)+IF(L114=A33,B33,0)+IF(L114=A34,B34,0)+IF(L114=A35,B35,0)+IF(L114=A36,B36,0)+IF(L114=A37,B37,0)+IF(L114=A38,B38,0)+IF(L114=A39,B39,0)+IF(L114=A40,B40,0)+IF(L114=A41,B41,0)+IF(L114=A42,B42,0)+IF(L114=A43,B43,0)+IF(L114=A44,B44,0)+IF(L114=A45,B45,0)+IF(L114=A46,B46,0)+IF(L114=A47,B47,0)+IF(L114=A48,B48,0)+IF(L114=A49,B49,0)+IF(L114=A50,B50,0)</f>
        <v>35</v>
      </c>
      <c r="N114" s="1">
        <f>[2]DB!BD114</f>
        <v>0</v>
      </c>
      <c r="O114" s="1">
        <f>IF(L114=A31,D31,0)+IF(L114=A32,D32,0)+IF(L114=A33,D33,0)+IF(L114=A34,D34,0)+IF(L114=A35,D35,0)+IF(L114=A36,D36,0)+IF(L114=A37,D37,0)+IF(L114=A38,D38,0)+IF(L114=A39,D39,0)+IF(L114=A40,D40,0)+IF(L114=A41,D41,0)+IF(L114=A42,D42,0)+IF(L114=A43,D43,0)+IF(L114=A44,D44,0)+IF(L114=A45,D45,0)+IF(L114=A46,D46,0)+IF(L114=A47,D47,0)+IF(L114=A48,D48,0)+IF(L114=A49,D49,0)+IF(L114=A50,D50,0)</f>
        <v>0</v>
      </c>
      <c r="P114" s="1">
        <f>[2]DB!BE114</f>
        <v>0</v>
      </c>
      <c r="Q114" s="1">
        <f>IF(L114=A31,F31,0)+IF(L114=A32,F32,0)+IF(L114=A33,F33,0)+IF(L114=A34,F34,0)+IF(L114=A35,F35,0)+IF(L114=A36,F36,0)+IF(L114=A37,F37,0)+IF(L114=A38,F38,0)+IF(L114=A39,F39,0)+IF(L114=A40,F40,0)+IF(L114=A41,F41,0)+IF(L114=A42,F42,0)+IF(L114=A43,F43,0)+IF(L114=A44,F44,0)+IF(L114=A45,F45,0)+IF(L114=A46,F46,0)+IF(L114=A47,F47,0)+IF(L114=A48,F48,0)+IF(L114=A49,F49,0)+IF(L114=A50,F50,0)</f>
        <v>0</v>
      </c>
      <c r="R114" s="1">
        <f>[2]DB!BF114</f>
        <v>0</v>
      </c>
      <c r="S114" s="1">
        <f>IF(L114=A31,H31,0)+IF(L114=A32,H32,0)+IF(L114=A33,H33,0)+IF(L114=A34,H34,0)+IF(L114=A35,H35,0)+IF(L114=A36,H36,0)+IF(L114=A37,H37,0)+IF(L114=A38,H38,0)+IF(L114=A39,H39,0)+IF(L114=A40,H40,0)+IF(L114=A41,H41,0)+IF(L114=A42,H42,0)+IF(L114=A43,H43,0)+IF(L114=A44,H44,0)+IF(L114=A45,H45,0)+IF(L114=A46,H46,0)+IF(L114=A47,H47,0)+IF(L114=A48,H48,0)+IF(L114=A49,H49,0)+IF(L114=A50,H50,0)</f>
        <v>0</v>
      </c>
      <c r="T114" s="1">
        <f>IF(B2&lt;&gt;B3,S114,S114+R114)</f>
        <v>0</v>
      </c>
      <c r="U114" s="1">
        <f>[2]DB!BG114</f>
        <v>0</v>
      </c>
      <c r="V114" s="1">
        <f>IF(L114=A31,K31,0)+IF(L114=A32,K32,0)+IF(L114=A33,K33,0)+IF(L114=A34,K34,0)+IF(L114=A35,K35,0)+IF(L114=A36,K36,0)+IF(L114=A37,K37,0)+IF(L114=A38,K38,0)+IF(L114=A39,K39,0)+IF(L114=A40,K40,0)+IF(L114=A41,K41,0)+IF(L114=A42,K42,0)+IF(L114=A43,K43,0)+IF(L114=A44,K44,0)+IF(L114=A45,K45,0)+IF(L114=A46,K46,0)+IF(L114=A47,K47,0)+IF(L114=A48,K48,0)+IF(L114=A49,K49,0)+IF(L114=A50,K50,0)+W114</f>
        <v>0</v>
      </c>
      <c r="W114" s="1">
        <v>0</v>
      </c>
      <c r="X114" s="1">
        <f>IF(B2&lt;&gt;B3,V114,V114+U114)</f>
        <v>0</v>
      </c>
      <c r="Y114" s="1">
        <f>[2]DB!BH114</f>
        <v>22</v>
      </c>
      <c r="Z114" s="1">
        <f>RANK(Y114,Y97:Y116,0)</f>
        <v>8</v>
      </c>
      <c r="AA114" s="1" t="e">
        <f>IF(L114='2. Division'!F6,'2. Division'!F23,0)+IF(L114='2. Division'!H6,'2. Division'!H23,0)+IF(L114='2. Division'!J6,'2. Division'!J23,0)+IF(L114='2. Division'!L6,'2. Division'!L23,0)+IF(L114='2. Division'!N6,'2. Division'!N23,0)+IF(L114='2. Division'!P6,'2. Division'!P23,0)+IF(L114='2. Division'!R6,'2. Division'!R23,0)+IF(L114='2. Division'!T6,'2. Division'!T23,0)+IF(L114='2. Division'!V6,'2. Division'!V23,0)+IF(L114='2. Division'!X6,'2. Division'!X23,0)+IF(L114='2. Division'!Z6,'2. Division'!Z23,0)+IF(L114='2. Division'!AB6,'2. Division'!AB23,0)+IF(L114='2. Division'!AD6,'2. Division'!AD23,0)+IF(L114='2. Division'!AF6,'2. Division'!AF23,0)+IF(L114='2. Division'!AH6,'2. Division'!AH23,0)+IF(L114='2. Division'!AJ6,'2. Division'!AJ23,0)+IF(L114='2. Division'!AL6,'2. Division'!AL23,0)+IF(L114='2. Division'!AN6,'2. Division'!AN23,0)+IF(L114='2. Division'!AP6,'2. Division'!AP23,0)+IF(L114='2. Division'!AR6,'2. Division'!AR23,0)</f>
        <v>#VALUE!</v>
      </c>
      <c r="AB114" s="1" t="e">
        <f>IF(OR(O114=1,Q114=1),0,IF(B2&lt;&gt;B3,AA114,Y114+AA114))</f>
        <v>#VALUE!</v>
      </c>
      <c r="AC114" s="1" t="e">
        <f>RANK(AB114,AB97:AB116,0)</f>
        <v>#VALUE!</v>
      </c>
      <c r="AD114" s="1">
        <f>[2]DB!BI114</f>
        <v>7</v>
      </c>
      <c r="AE114" s="1">
        <f>RANK(AD114,AD97:AD116,0)</f>
        <v>16</v>
      </c>
      <c r="AF114" s="1" t="e">
        <f>IF(L114='2. Division'!F6,'2. Division'!F29,0)+IF(L114='2. Division'!H6,'2. Division'!H29,0)+IF(L114='2. Division'!J6,'2. Division'!J29,0)+IF(L114='2. Division'!L6,'2. Division'!L29,0)+IF(L114='2. Division'!N6,'2. Division'!N29,0)+IF(L114='2. Division'!P6,'2. Division'!P29,0)+IF(L114='2. Division'!R6,'2. Division'!R29,0)+IF(L114='2. Division'!T6,'2. Division'!T29,0)+IF(L114='2. Division'!V6,'2. Division'!V29,0)+IF(L114='2. Division'!X6,'2. Division'!X29,0)+IF(L114='2. Division'!Z6,'2. Division'!Z29,0)+IF(L114='2. Division'!AB6,'2. Division'!AB29,0)+IF(L114='2. Division'!AD6,'2. Division'!AD29,0)+IF(L114='2. Division'!AF6,'2. Division'!AF29,0)+IF(L114='2. Division'!AH6,'2. Division'!AH29,0)+IF(L114='2. Division'!AJ6,'2. Division'!AJ29,0)+IF(L114='2. Division'!AL6,'2. Division'!AL29,0)+IF(L114='2. Division'!AN6,'2. Division'!AN29,0)+IF(L114='2. Division'!AP6,'2. Division'!AP29,0)+IF(L114='2. Division'!AR6,'2. Division'!AR29,0)</f>
        <v>#VALUE!</v>
      </c>
      <c r="AG114" s="1" t="e">
        <f>IF(OR(O114=1,Q114=1),0,IF(B2&lt;&gt;B3,AF114,AD114+AF114))</f>
        <v>#VALUE!</v>
      </c>
      <c r="AH114" s="1" t="e">
        <f>RANK(AG114,AG97:AG116,0)</f>
        <v>#VALUE!</v>
      </c>
      <c r="AI114" s="1">
        <f>[2]DB!BJ114</f>
        <v>27</v>
      </c>
      <c r="AJ114" s="1">
        <f>RANK(AI114,AI97:AI116,0)</f>
        <v>18</v>
      </c>
      <c r="AK114" s="1" t="e">
        <f>IF(L114='2. Division'!F6,'2. Division'!F35,0)+IF(L114='2. Division'!H6,'2. Division'!H35,0)+IF(L114='2. Division'!J6,'2. Division'!J35,0)+IF(L114='2. Division'!L6,'2. Division'!L35,0)+IF(L114='2. Division'!N6,'2. Division'!N35,0)+IF(L114='2. Division'!P6,'2. Division'!P35,0)+IF(L114='2. Division'!R6,'2. Division'!R35,0)+IF(L114='2. Division'!T6,'2. Division'!T35,0)+IF(L114='2. Division'!V6,'2. Division'!V35,0)+IF(L114='2. Division'!X6,'2. Division'!X35,0)+IF(L114='2. Division'!Z6,'2. Division'!Z35,0)+IF(L114='2. Division'!AB6,'2. Division'!AB35,0)+IF(L114='2. Division'!AD6,'2. Division'!AD35,0)+IF(L114='2. Division'!AF6,'2. Division'!AF35,0)+IF(L114='2. Division'!AH6,'2. Division'!AH35,0)+IF(L114='2. Division'!AJ6,'2. Division'!AJ35,0)+IF(L114='2. Division'!AL6,'2. Division'!AL35,0)+IF(L114='2. Division'!AN6,'2. Division'!AN35,0)+IF(L114='2. Division'!AP6,'2. Division'!AP35,0)+IF(L114='2. Division'!AR6,'2. Division'!AR35,0)</f>
        <v>#VALUE!</v>
      </c>
      <c r="AL114" s="1" t="e">
        <f>IF(OR(O114=1,Q114=1),0,IF(B2&lt;&gt;B3,AK114,AI114+AK114))</f>
        <v>#VALUE!</v>
      </c>
      <c r="AM114" s="1" t="e">
        <f>RANK(AL114,AL97:AL116,0)</f>
        <v>#VALUE!</v>
      </c>
      <c r="AN114" s="1">
        <f t="shared" si="39"/>
        <v>42</v>
      </c>
      <c r="AO114" s="1" t="e">
        <f t="shared" si="40"/>
        <v>#VALUE!</v>
      </c>
      <c r="AP114" s="1">
        <f>[2]DB!AW114</f>
        <v>18</v>
      </c>
      <c r="AQ114" s="1" t="e">
        <f>RANK(AO114,AO97:AO116,1)+AR114</f>
        <v>#VALUE!</v>
      </c>
      <c r="AR114" s="1" t="e">
        <f>IF(AO114=AO97,IF(AB114=AB97,IF(AG114=AG97,IF(AL114=AL97,0,IF(AL114&lt;AL97,1,0)),IF(AG114&lt;AG97,1,0)),IF(AB114&lt;AB97,1,0)),0)+IF(AO114=AO98,IF(AB114=AB98,IF(AG114=AG98,IF(AL114=AL98,0,IF(AL114&lt;AL98,1,0)),IF(AG114&lt;AG98,1,0)),IF(AB114&lt;AB98,1,0)),0)+IF(AO114=AO99,IF(AB114=AB99,IF(AG114=AG99,IF(AL114=AL99,0,IF(AL114&lt;AL99,1,0)),IF(AG114&lt;AG99,1,0)),IF(AB114&lt;AB99,1,0)),0)+IF(AO114=AO100,IF(AB114=AB100,IF(AG114=AG100,IF(AL114=AL100,0,IF(AL114&lt;AL100,1,0)),IF(AG114&lt;AG100,1,0)),IF(AB114&lt;AB100,1,0)),0)+IF(AO114=AO101,IF(AB114=AB101,IF(AG114=AG101,IF(AL114=AL101,0,IF(AL114&lt;AL101,1,0)),IF(AG114&lt;AG101,1,0)),IF(AB114&lt;AB101,1,0)),0)+IF(AO114=AO102,IF(AB114=AB102,IF(AG114=AG102,IF(AL114=AL102,0,IF(AL114&lt;AL102,1,0)),IF(AG114&lt;AG102,1,0)),IF(AB114&lt;AB102,1,0)),0)+IF(AO114=AO103,IF(AB114=AB103,IF(AG114=AG103,IF(AL114=AL103,0,IF(AL114&lt;AL103,1,0)),IF(AG114&lt;AG103,1,0)),IF(AB114&lt;AB103,1,0)),0)+AS114+AT114</f>
        <v>#VALUE!</v>
      </c>
      <c r="AS114" s="1" t="e">
        <f>IF(AO114=AO104,IF(AB114=AB104,IF(AG114=AG104,IF(AL114=AL104,0,IF(AL114&lt;AL104,1,0)),IF(AG114&lt;AG104,1,0)),IF(AB114&lt;AB104,1,0)),0)+IF(AO114=AO105,IF(AB114=AB105,IF(AG114=AG105,IF(AL114=AL105,0,IF(AL114&lt;AL105,1,0)),IF(AG114&lt;AG105,1,0)),IF(AB114&lt;AB105,1,0)),0)+IF(AO114=AO106,IF(AB114=AB106,IF(AG114=AG106,IF(AL114=AL106,0,IF(AL114&lt;AL106,1,0)),IF(AG114&lt;AG106,1,0)),IF(AB114&lt;AB106,1,0)),0)+IF(AO114=AO107,IF(AB114=AB107,IF(AG114=AG107,IF(AL114=AL107,0,IF(AL114&lt;AL107,1,0)),IF(AG114&lt;AG107,1,0)),IF(AB114&lt;AB107,1,0)),0)+IF(AO114=AO108,IF(AB114=AB108,IF(AG114=AG108,IF(AL114=AL108,0,IF(AL114&lt;AL108,1,0)),IF(AG114&lt;AG108,1,0)),IF(AB114&lt;AB108,1,0)),0)+IF(AO114=AO109,IF(AB114=AB109,IF(AG114=AG109,IF(AL114=AL109,0,IF(AL114&lt;AL109,1,0)),IF(AG114&lt;AG109,1,0)),IF(AB114&lt;AB109,1,0)),0)+IF(AO114=AO110,IF(AB114=AB110,IF(AG114=AG110,IF(AL114=AL110,0,IF(AL114&lt;AL110,1,0)),IF(AG114&lt;AG110,1,0)),IF(AB114&lt;AB110,1,0)),0)</f>
        <v>#VALUE!</v>
      </c>
      <c r="AT114" s="1" t="e">
        <f>IF(AO114=AO111,IF(AB114=AB111,IF(AG114=AG111,IF(AL114=AL111,0,IF(AL114&lt;AL111,1,0)),IF(AG114&lt;AG111,1,0)),IF(AB114&lt;AB111,1,0)),0)+IF(AO114=AO112,IF(AB114=AB112,IF(AG114=AG112,IF(AL114=AL112,0,IF(AL114&lt;AL112,1,0)),IF(AG114&lt;AG112,1,0)),IF(AB114&lt;AB112,1,0)),0)+IF(AO114=AO113,IF(AB114=AB113,IF(AG114=AG113,IF(AL114=AL113,0,IF(AL114&lt;AL113,1,0)),IF(AG114&lt;AG113,1,0)),IF(AB114&lt;AB113,1,0)),0)+IF(AO114=AO114,IF(AB114=AB114,IF(AG114=AG114,IF(AL114=AL114,0,IF(AL114&lt;AL114,1,0)),IF(AG114&lt;AG114,1,0)),IF(AB114&lt;AB114,1,0)),0)+IF(AO114=AO115,IF(AB114=AB115,IF(AG114=AG115,IF(AL114=AL115,0,IF(AL114&lt;AL115,1,0)),IF(AG114&lt;AG115,1,0)),IF(AB114&lt;AB115,1,0)),0)+IF(AO114=AO116,IF(AB114=AB116,IF(AG114=AG116,IF(AL114=AL116,0,IF(AL114&lt;AL116,1,0)),IF(AG114&lt;AG116,1,0)),IF(AB114&lt;AB116,1,0)),0)</f>
        <v>#VALUE!</v>
      </c>
      <c r="AU114" s="1" t="e">
        <f>IF(AND(AQ114=AQ97,M114&gt;M97),1,0)+IF(AND(AQ114=AQ98,M114&gt;M98),1,0)+IF(AND(AQ114=AQ99,M114&gt;M99),1,0)+IF(AND(AQ114=AQ100,M114&gt;M100),1,0)+IF(AND(AQ114=AQ101,M114&gt;M101),1,0)+IF(AND(AQ114=AQ102,M114&gt;M102),1,0)+IF(AND(AQ114=AQ103,M114&gt;M103),1,0)+IF(AND(AQ114=AQ104,M114&gt;M104),1,0)+IF(AND(AQ114=AQ105,M114&gt;M105),1,0)+IF(AND(AQ114=AQ106,M114&gt;M106),1,0)+IF(AND(AQ114=AQ107,M114&gt;M107),1,0)+IF(AND(AQ114=AQ108,M114&gt;M108),1,0)+IF(AND(AQ114=AQ109,M114&gt;M109),1,0)+IF(AND(AQ114=AQ110,M114&gt;M110),1,0)+IF(AND(AQ114=AQ111,M114&gt;M111),1,0)+IF(AND(AQ114=AQ112,M114&gt;M112),1,0)+IF(AND(AQ114=AQ113,M114&gt;M113),1,0)+IF(AND(AQ114=AQ114,M114&gt;M114),1,0)+IF(AND(AQ114=AQ115,M114&gt;M115),1,0)+IF(AND(AQ114=AQ116,M114&gt;M116),1,0)+AQ114</f>
        <v>#VALUE!</v>
      </c>
      <c r="AV114" s="1" t="e">
        <f>IF(AU97=18,AP97,0)+IF(AU98=18,AP98,0)+IF(AU99=18,AP99,0)+IF(AU100=18,AP100,0)+IF(AU101=18,AP101,0)+IF(AU102=18,AP102,0)+IF(AU103=18,AP103,0)+IF(AU104=18,AP104,0)+IF(AU105=18,AP105,0)+IF(AU106=18,AP106,0)+IF(AU107=18,AP107,0)+IF(AU108=18,AP108,0)+IF(AU109=18,AP109,0)+IF(AU110=18,AP110,0)+IF(AU111=18,AP111,0)+IF(AU112=18,AP112,0)+IF(AU113=18,AP113,0)+IF(AU114=18,AP114,0)+IF(AU115=18,AP115,0)+IF(AU116=18,AP116,0)</f>
        <v>#VALUE!</v>
      </c>
      <c r="AW114" s="1" t="e">
        <f>IF(AU97=18,AQ97,0)+IF(AU98=18,AQ98,0)+IF(AU99=18,AQ99,0)+IF(AU100=18,AQ100,0)+IF(AU101=18,AQ101,0)+IF(AU102=18,AQ102,0)+IF(AU103=18,AQ103,0)+IF(AU104=18,AQ104,0)+IF(AU105=18,AQ105,0)+IF(AU106=18,AQ106,0)+IF(AU107=18,AQ107,0)+IF(AU108=18,AQ108,0)+IF(AU109=18,AQ109,0)+IF(AU110=18,AQ110,0)+IF(AU111=18,AQ111,0)+IF(AU112=18,AQ112,0)+IF(AU113=18,AQ113,0)+IF(AU114=18,AQ114,0)+IF(AU115=18,AQ115,0)+IF(AU116=18,AQ116,0)</f>
        <v>#VALUE!</v>
      </c>
      <c r="AX114" s="1">
        <f>[2]DB!BL114</f>
        <v>0</v>
      </c>
      <c r="AY114" s="1">
        <f>IF(OR(O114=1,Q114=1,(T114+X114)/D1&gt;0.5),1,0)</f>
        <v>0</v>
      </c>
      <c r="AZ114" s="100" t="e">
        <f>IF(AU97=18,L97,IF(AU98=18,L98,IF(AU99=18,L99,IF(AU100=18,L100,IF(AU101=18,L101,IF(AU102=18,L102,IF(AU103=18,L103,BA114)))))))</f>
        <v>#VALUE!</v>
      </c>
      <c r="BA114" s="98" t="e">
        <f>IF(AU104=18,L104,IF(AU105=18,L105,IF(AU106=18,L106,IF(AU107=18,L107,IF(AU108=18,L108,IF(AU109=18,L109,IF(AU110=18,L110,BB114)))))))</f>
        <v>#VALUE!</v>
      </c>
      <c r="BB114" s="98" t="e">
        <f>IF(AU111=18,L111,IF(AU112=18,L112,IF(AU113=18,L113,IF(AU114=18,L114,IF(AU115=18,L115,IF(AU116=18,L116,""))))))</f>
        <v>#VALUE!</v>
      </c>
      <c r="BC114" s="98" t="e">
        <f>IF(AU97=18,M97,0)+IF(AU98=18,M98,0)+IF(AU99=18,M99,0)+IF(AU100=18,M100,0)+IF(AU101=18,M101,0)+IF(AU102=18,M102,0)+IF(AU103=18,M103,0)+IF(AU104=18,M104,0)+IF(AU105=18,M105,0)+IF(AU106=18,M106,0)+IF(AU107=18,M107,0)+IF(AU108=18,M108,0)+IF(AU109=18,M109,0)+IF(AU110=18,M110,0)+IF(AU111=18,M111,0)+IF(AU112=18,M112,0)+IF(AU113=18,M113,0)+IF(AU114=18,M114,0)+IF(AU115=18,M115,0)+IF(AU116=18,M116,0)</f>
        <v>#VALUE!</v>
      </c>
      <c r="BD114" s="98" t="e">
        <f>IF(AU97=18,O97,0)+IF(AU98=18,O98,0)+IF(AU99=18,O99,0)+IF(AU100=18,O100,0)+IF(AU101=18,O101,0)+IF(AU102=18,O102,0)+IF(AU103=18,O103,0)+IF(AU104=18,O104,0)+IF(AU105=18,O105,0)+IF(AU106=18,O106,0)+IF(AU107=18,O107,0)+IF(AU108=18,O108,0)+IF(AU109=18,O109,0)+IF(AU110=18,O110,0)+IF(AU111=18,O111,0)+IF(AU112=18,O112,0)+IF(AU113=18,O113,0)+IF(AU114=18,O114,0)+IF(AU115=18,O115,0)+IF(AU116=18,O116,0)</f>
        <v>#VALUE!</v>
      </c>
      <c r="BE114" s="98" t="e">
        <f>IF(AU97=18,Q97,0)+IF(AU98=18,Q98,0)+IF(AU99=18,Q99,0)+IF(AU100=18,Q100,0)+IF(AU101=18,Q101,0)+IF(AU102=18,Q102,0)+IF(AU103=18,Q103,0)+IF(AU104=18,Q104,0)+IF(AU105=18,Q105,0)+IF(AU106=18,Q106,0)+IF(AU107=18,Q107,0)+IF(AU108=18,Q108,0)+IF(AU109=18,Q109,0)+IF(AU110=18,Q110,0)+IF(AU111=18,Q111,0)+IF(AU112=18,Q112,0)+IF(AU113=18,Q113,0)+IF(AU114=18,Q114,0)+IF(AU115=18,Q115,0)+IF(AU116=18,Q116,0)</f>
        <v>#VALUE!</v>
      </c>
      <c r="BF114" s="98" t="e">
        <f>IF(AU97=18,T97,0)+IF(AU98=18,T98,0)+IF(AU99=18,T99,0)+IF(AU100=18,T100,0)+IF(AU101=18,T101,0)+IF(AU102=18,T102,0)+IF(AU103=18,T103,0)+IF(AU104=18,T104,0)+IF(AU105=18,T105,0)+IF(AU106=18,T106,0)+IF(AU107=18,T107,0)+IF(AU108=18,T108,0)+IF(AU109=18,T109,0)+IF(AU110=18,T110,0)+IF(AU111=18,T111,0)+IF(AU112=18,T112,0)+IF(AU113=18,T113,0)+IF(AU114=18,T114,0)+IF(AU115=18,T115,0)+IF(AU116=18,T116,0)</f>
        <v>#VALUE!</v>
      </c>
      <c r="BG114" s="98" t="e">
        <f>IF(AU97=18,X97,0)+IF(AU98=18,X98,0)+IF(AU99=18,X99,0)+IF(AU100=18,X100,0)+IF(AU101=18,X101,0)+IF(AU102=18,X102,0)+IF(AU103=18,X103,0)+IF(AU104=18,X104,0)+IF(AU105=18,X105,0)+IF(AU106=18,X106,0)+IF(AU107=18,X107,0)+IF(AU108=18,X108,0)+IF(AU109=18,X109,0)+IF(AU110=18,X110,0)+IF(AU111=18,X111,0)+IF(AU112=18,X112,0)+IF(AU113=18,X113,0)+IF(AU114=18,X114,0)+IF(AU115=18,X115,0)+IF(AU116=18,X116,0)</f>
        <v>#VALUE!</v>
      </c>
      <c r="BH114" s="98" t="e">
        <f>IF(AU97=18,AB97,0)+IF(AU98=18,AB98,0)+IF(AU99=18,AB99,0)+IF(AU100=18,AB100,0)+IF(AU101=18,AB101,0)+IF(AU102=18,AB102,0)+IF(AU103=18,AB103,0)+IF(AU104=18,AB104,0)+IF(AU105=18,AB105,0)+IF(AU106=18,AB106,0)+IF(AU107=18,AB107,0)+IF(AU108=18,AB108,0)+IF(AU109=18,AB109,0)+IF(AU110=18,AB110,0)+IF(AU111=18,AB111,0)+IF(AU112=18,AB112,0)+IF(AU113=18,AB113,0)+IF(AU114=18,AB114,0)+IF(AU115=18,AB115,0)+IF(AU116=18,AB116,0)</f>
        <v>#VALUE!</v>
      </c>
      <c r="BI114" s="98" t="e">
        <f>IF(AU97=18,AG97,0)+IF(AU98=18,AG98,0)+IF(AU99=18,AG99,0)+IF(AU100=18,AG100,0)+IF(AU101=18,AG101,0)+IF(AU102=18,AG102,0)+IF(AU103=18,AG103,0)+IF(AU104=18,AG104,0)+IF(AU105=18,AG105,0)+IF(AU106=18,AG106,0)+IF(AU107=18,AG107,0)+IF(AU108=18,AG108,0)+IF(AU109=18,AG109,0)+IF(AU110=18,AG110,0)+IF(AU111=18,AG111,0)+IF(AU112=18,AG112,0)+IF(AU113=18,AG113,0)+IF(AU114=18,AG114,0)+IF(AU115=18,AG115,0)+IF(AU116=18,AG116,0)</f>
        <v>#VALUE!</v>
      </c>
      <c r="BJ114" s="98" t="e">
        <f>IF(AU97=18,AL97,0)+IF(AU98=18,AL98,0)+IF(AU99=18,AL99,0)+IF(AU100=18,AL100,0)+IF(AU101=18,AL101,0)+IF(AU102=18,AL102,0)+IF(AU103=18,AL103,0)+IF(AU104=18,AL104,0)+IF(AU105=18,AL105,0)+IF(AU106=18,AL106,0)+IF(AU107=18,AL107,0)+IF(AU108=18,AL108,0)+IF(AU109=18,AL109,0)+IF(AU110=18,AL110,0)+IF(AU111=18,AL111,0)+IF(AU112=18,AL112,0)+IF(AU113=18,AL113,0)+IF(AU114=18,AL114,0)+IF(AU115=18,AL115,0)+IF(AU116=18,AL116,0)</f>
        <v>#VALUE!</v>
      </c>
      <c r="BK114" s="1" t="e">
        <f>IF(AU97=18,AO97,0)+IF(AU98=18,AO98,0)+IF(AU99=18,AO99,0)+IF(AU100=18,AO100,0)+IF(AU101=18,AO101,0)+IF(AU102=18,AO102,0)+IF(AU103=18,AO103,0)+IF(AU104=18,AO104,0)+IF(AU105=18,AO105,0)+IF(AU106=18,AO106,0)+IF(AU107=18,AO107,0)+IF(AU108=18,AO108,0)+IF(AU109=18,AO109,0)+IF(AU110=18,AO110,0)+IF(AU111=18,AO111,0)+IF(AU112=18,AO112,0)+IF(AU113=18,AO113,0)+IF(AU114=18,AO114,0)+IF(AU115=18,AO115,0)+IF(AU116=18,AO116,0)</f>
        <v>#VALUE!</v>
      </c>
      <c r="BL114" s="99" t="e">
        <f>IF(AU97=18,AY97,0)+IF(AU98=18,AY98,0)+IF(AU99=18,AY99,0)+IF(AU100=18,AY100,0)+IF(AU101=18,AY101,0)+IF(AU102=18,AY102,0)+IF(AU103=18,AY103,0)+IF(AU104=18,AY104,0)+IF(AU105=18,AY105,0)+IF(AU106=18,AY106,0)+IF(AU107=18,AY107,0)+IF(AU108=18,AY108,0)+IF(AU109=18,AY109,0)+IF(AU110=18,AY110,0)+IF(AU111=18,AY111,0)+IF(AU112=18,AY112,0)+IF(AU113=18,AY113,0)+IF(AU114=18,AY114,0)+IF(AU115=18,AY115,0)+IF(AU116=18,AY116,0)</f>
        <v>#VALUE!</v>
      </c>
      <c r="BM114" s="1" t="e">
        <f>IF(AND(AW114=BM96,BL114=0),AZ114,0)</f>
        <v>#VALUE!</v>
      </c>
      <c r="BN114" s="1">
        <f>COUNTIF(BM97:BM114,"&lt;&gt;0")</f>
        <v>18</v>
      </c>
      <c r="BO114" s="1" t="e">
        <f>IF(BN97=18,BM97,IF(BN98=18,BM98,IF(BN99=18,BM99,IF(BN100=18,BM100,IF(BN101=18,BM101,IF(BN102=18,BM102,IF(BN103=18,BM103,IF(BN104=18,BM104,BP114))))))))</f>
        <v>#VALUE!</v>
      </c>
      <c r="BP114" s="1" t="e">
        <f>IF(BN105=18,BM105,IF(BN106=18,BM106,IF(BN107=18,BM107,IF(BN108=18,BM108,IF(BN109=18,BM109,IF(BN110=18,BM110,IF(BN111=18,BM111,IF(BN112=18,BM112,BQ114))))))))</f>
        <v>#VALUE!</v>
      </c>
      <c r="BQ114" s="1" t="e">
        <f>IF(BN113=18,BM113,IF(BN114=18,BM114,IF(BN115=18,BM115,IF(BN116=18,BM116,""))))</f>
        <v>#VALUE!</v>
      </c>
      <c r="BR114" s="100" t="str">
        <f>[2]DB!CD114</f>
        <v/>
      </c>
      <c r="BS114" s="98" t="str">
        <f>[2]DB!CE114</f>
        <v/>
      </c>
      <c r="BT114" s="98" t="str">
        <f>[2]DB!CF114</f>
        <v/>
      </c>
      <c r="BU114" s="98" t="str">
        <f>[2]DB!CG114</f>
        <v/>
      </c>
      <c r="BV114" s="98" t="str">
        <f>[2]DB!CH114</f>
        <v/>
      </c>
      <c r="BW114" s="98" t="str">
        <f>[2]DB!CI114</f>
        <v/>
      </c>
      <c r="BX114" s="98" t="str">
        <f>[2]DB!CJ114</f>
        <v/>
      </c>
      <c r="BY114" s="98" t="str">
        <f>[2]DB!CK114</f>
        <v/>
      </c>
      <c r="BZ114" s="98" t="str">
        <f>[2]DB!CL114</f>
        <v/>
      </c>
      <c r="CA114" s="98" t="str">
        <f>[2]DB!CM114</f>
        <v/>
      </c>
      <c r="CB114" s="98" t="str">
        <f>[2]DB!CN114</f>
        <v/>
      </c>
      <c r="CC114" s="99" t="str">
        <f>[2]DB!CO114</f>
        <v/>
      </c>
      <c r="CD114" s="100" t="str">
        <f>IF(AND(CD96=B3,B3&lt;&gt;B4),BO114,BR114)</f>
        <v/>
      </c>
      <c r="CE114" s="98" t="str">
        <f>IF(AND(CE96=B3,B3&lt;&gt;B4),BO114,BS114)</f>
        <v/>
      </c>
      <c r="CF114" s="98" t="str">
        <f>IF(AND(CF96=B3,B3&lt;&gt;B4),BO114,BT114)</f>
        <v/>
      </c>
      <c r="CG114" s="98" t="str">
        <f>IF(AND(CG96=B3,B3&lt;&gt;B4),BO114,BU114)</f>
        <v/>
      </c>
      <c r="CH114" s="98" t="str">
        <f>IF(AND(CH96=B3,B3&lt;&gt;B4),BO114,BV114)</f>
        <v/>
      </c>
      <c r="CI114" s="98" t="str">
        <f>IF(AND(CI96=B3,B3&lt;&gt;B4),BO114,BW114)</f>
        <v/>
      </c>
      <c r="CJ114" s="98" t="str">
        <f>IF(AND(CJ96=B3,B3&lt;&gt;B4),BO114,BX114)</f>
        <v/>
      </c>
      <c r="CK114" s="98" t="str">
        <f>IF(AND(CK96=B3,B3&lt;&gt;B4),BO114,BY114)</f>
        <v/>
      </c>
      <c r="CL114" s="98" t="str">
        <f>IF(AND(CL96=B3,B3&lt;&gt;B4),BO114,BZ114)</f>
        <v/>
      </c>
      <c r="CM114" s="98" t="str">
        <f>IF(AND(CM96=B3,B3&lt;&gt;B4),BO114,CA114)</f>
        <v/>
      </c>
      <c r="CN114" s="98" t="str">
        <f>IF(AND(CN96=B3,B3&lt;&gt;B4),BO114,CB114)</f>
        <v/>
      </c>
      <c r="CO114" s="99" t="str">
        <f>IF(AND(CO96=B3,B3&lt;&gt;B4),BO114,CC114)</f>
        <v/>
      </c>
      <c r="CP114" s="1" t="str">
        <f>'[2]MT + ÅT'!L50</f>
        <v/>
      </c>
    </row>
    <row r="115" spans="12:96">
      <c r="L115" s="100" t="str">
        <f>[2]DB!AZ115</f>
        <v>Piquet</v>
      </c>
      <c r="M115" s="1">
        <f>IF(L115=A31,B31,0)+IF(L115=A32,B32,0)+IF(L115=A33,B33,0)+IF(L115=A34,B34,0)+IF(L115=A35,B35,0)+IF(L115=A36,B36,0)+IF(L115=A37,B37,0)+IF(L115=A38,B38,0)+IF(L115=A39,B39,0)+IF(L115=A40,B40,0)+IF(L115=A41,B41,0)+IF(L115=A42,B42,0)+IF(L115=A43,B43,0)+IF(L115=A44,B44,0)+IF(L115=A45,B45,0)+IF(L115=A46,B46,0)+IF(L115=A47,B47,0)+IF(L115=A48,B48,0)+IF(L115=A49,B49,0)+IF(L115=A50,B50,0)</f>
        <v>46</v>
      </c>
      <c r="N115" s="1">
        <f>[2]DB!BD115</f>
        <v>0</v>
      </c>
      <c r="O115" s="1">
        <f>IF(L115=A31,D31,0)+IF(L115=A32,D32,0)+IF(L115=A33,D33,0)+IF(L115=A34,D34,0)+IF(L115=A35,D35,0)+IF(L115=A36,D36,0)+IF(L115=A37,D37,0)+IF(L115=A38,D38,0)+IF(L115=A39,D39,0)+IF(L115=A40,D40,0)+IF(L115=A41,D41,0)+IF(L115=A42,D42,0)+IF(L115=A43,D43,0)+IF(L115=A44,D44,0)+IF(L115=A45,D45,0)+IF(L115=A46,D46,0)+IF(L115=A47,D47,0)+IF(L115=A48,D48,0)+IF(L115=A49,D49,0)+IF(L115=A50,D50,0)</f>
        <v>0</v>
      </c>
      <c r="P115" s="1">
        <f>[2]DB!BE115</f>
        <v>0</v>
      </c>
      <c r="Q115" s="1">
        <f>IF(L115=A31,F31,0)+IF(L115=A32,F32,0)+IF(L115=A33,F33,0)+IF(L115=A34,F34,0)+IF(L115=A35,F35,0)+IF(L115=A36,F36,0)+IF(L115=A37,F37,0)+IF(L115=A38,F38,0)+IF(L115=A39,F39,0)+IF(L115=A40,F40,0)+IF(L115=A41,F41,0)+IF(L115=A42,F42,0)+IF(L115=A43,F43,0)+IF(L115=A44,F44,0)+IF(L115=A45,F45,0)+IF(L115=A46,F46,0)+IF(L115=A47,F47,0)+IF(L115=A48,F48,0)+IF(L115=A49,F49,0)+IF(L115=A50,F50,0)</f>
        <v>0</v>
      </c>
      <c r="R115" s="1">
        <f>[2]DB!BF115</f>
        <v>0</v>
      </c>
      <c r="S115" s="1">
        <f>IF(L115=A31,H31,0)+IF(L115=A32,H32,0)+IF(L115=A33,H33,0)+IF(L115=A34,H34,0)+IF(L115=A35,H35,0)+IF(L115=A36,H36,0)+IF(L115=A37,H37,0)+IF(L115=A38,H38,0)+IF(L115=A39,H39,0)+IF(L115=A40,H40,0)+IF(L115=A41,H41,0)+IF(L115=A42,H42,0)+IF(L115=A43,H43,0)+IF(L115=A44,H44,0)+IF(L115=A45,H45,0)+IF(L115=A46,H46,0)+IF(L115=A47,H47,0)+IF(L115=A48,H48,0)+IF(L115=A49,H49,0)+IF(L115=A50,H50,0)</f>
        <v>0</v>
      </c>
      <c r="T115" s="1">
        <f>IF(B2&lt;&gt;B3,S115,S115+R115)</f>
        <v>0</v>
      </c>
      <c r="U115" s="1">
        <f>[2]DB!BG115</f>
        <v>0</v>
      </c>
      <c r="V115" s="1">
        <f>IF(L115=A31,K31,0)+IF(L115=A32,K32,0)+IF(L115=A33,K33,0)+IF(L115=A34,K34,0)+IF(L115=A35,K35,0)+IF(L115=A36,K36,0)+IF(L115=A37,K37,0)+IF(L115=A38,K38,0)+IF(L115=A39,K39,0)+IF(L115=A40,K40,0)+IF(L115=A41,K41,0)+IF(L115=A42,K42,0)+IF(L115=A43,K43,0)+IF(L115=A44,K44,0)+IF(L115=A45,K45,0)+IF(L115=A46,K46,0)+IF(L115=A47,K47,0)+IF(L115=A48,K48,0)+IF(L115=A49,K49,0)+IF(L115=A50,K50,0)+W115</f>
        <v>0</v>
      </c>
      <c r="W115" s="1">
        <v>0</v>
      </c>
      <c r="X115" s="1">
        <f>IF(B2&lt;&gt;B3,V115,V115+U115)</f>
        <v>0</v>
      </c>
      <c r="Y115" s="1">
        <f>[2]DB!BH115</f>
        <v>21</v>
      </c>
      <c r="Z115" s="1">
        <f>RANK(Y115,Y97:Y116,0)</f>
        <v>16</v>
      </c>
      <c r="AA115" s="1" t="e">
        <f>IF(L115='2. Division'!F6,'2. Division'!F23,0)+IF(L115='2. Division'!H6,'2. Division'!H23,0)+IF(L115='2. Division'!J6,'2. Division'!J23,0)+IF(L115='2. Division'!L6,'2. Division'!L23,0)+IF(L115='2. Division'!N6,'2. Division'!N23,0)+IF(L115='2. Division'!P6,'2. Division'!P23,0)+IF(L115='2. Division'!R6,'2. Division'!R23,0)+IF(L115='2. Division'!T6,'2. Division'!T23,0)+IF(L115='2. Division'!V6,'2. Division'!V23,0)+IF(L115='2. Division'!X6,'2. Division'!X23,0)+IF(L115='2. Division'!Z6,'2. Division'!Z23,0)+IF(L115='2. Division'!AB6,'2. Division'!AB23,0)+IF(L115='2. Division'!AD6,'2. Division'!AD23,0)+IF(L115='2. Division'!AF6,'2. Division'!AF23,0)+IF(L115='2. Division'!AH6,'2. Division'!AH23,0)+IF(L115='2. Division'!AJ6,'2. Division'!AJ23,0)+IF(L115='2. Division'!AL6,'2. Division'!AL23,0)+IF(L115='2. Division'!AN6,'2. Division'!AN23,0)+IF(L115='2. Division'!AP6,'2. Division'!AP23,0)+IF(L115='2. Division'!AR6,'2. Division'!AR23,0)</f>
        <v>#VALUE!</v>
      </c>
      <c r="AB115" s="1" t="e">
        <f>IF(OR(O115=1,Q115=1),0,IF(B2&lt;&gt;B3,AA115,Y115+AA115))</f>
        <v>#VALUE!</v>
      </c>
      <c r="AC115" s="1" t="e">
        <f>RANK(AB115,AB97:AB116,0)</f>
        <v>#VALUE!</v>
      </c>
      <c r="AD115" s="1">
        <f>[2]DB!BI115</f>
        <v>7</v>
      </c>
      <c r="AE115" s="1">
        <f>RANK(AD115,AD97:AD116,0)</f>
        <v>16</v>
      </c>
      <c r="AF115" s="1" t="e">
        <f>IF(L115='2. Division'!F6,'2. Division'!F29,0)+IF(L115='2. Division'!H6,'2. Division'!H29,0)+IF(L115='2. Division'!J6,'2. Division'!J29,0)+IF(L115='2. Division'!L6,'2. Division'!L29,0)+IF(L115='2. Division'!N6,'2. Division'!N29,0)+IF(L115='2. Division'!P6,'2. Division'!P29,0)+IF(L115='2. Division'!R6,'2. Division'!R29,0)+IF(L115='2. Division'!T6,'2. Division'!T29,0)+IF(L115='2. Division'!V6,'2. Division'!V29,0)+IF(L115='2. Division'!X6,'2. Division'!X29,0)+IF(L115='2. Division'!Z6,'2. Division'!Z29,0)+IF(L115='2. Division'!AB6,'2. Division'!AB29,0)+IF(L115='2. Division'!AD6,'2. Division'!AD29,0)+IF(L115='2. Division'!AF6,'2. Division'!AF29,0)+IF(L115='2. Division'!AH6,'2. Division'!AH29,0)+IF(L115='2. Division'!AJ6,'2. Division'!AJ29,0)+IF(L115='2. Division'!AL6,'2. Division'!AL29,0)+IF(L115='2. Division'!AN6,'2. Division'!AN29,0)+IF(L115='2. Division'!AP6,'2. Division'!AP29,0)+IF(L115='2. Division'!AR6,'2. Division'!AR29,0)</f>
        <v>#VALUE!</v>
      </c>
      <c r="AG115" s="1" t="e">
        <f>IF(OR(O115=1,Q115=1),0,IF(B2&lt;&gt;B3,AF115,AD115+AF115))</f>
        <v>#VALUE!</v>
      </c>
      <c r="AH115" s="1" t="e">
        <f>RANK(AG115,AG97:AG116,0)</f>
        <v>#VALUE!</v>
      </c>
      <c r="AI115" s="1">
        <f>[2]DB!BJ115</f>
        <v>27</v>
      </c>
      <c r="AJ115" s="1">
        <f>RANK(AI115,AI97:AI116,0)</f>
        <v>18</v>
      </c>
      <c r="AK115" s="1" t="e">
        <f>IF(L115='2. Division'!F6,'2. Division'!F35,0)+IF(L115='2. Division'!H6,'2. Division'!H35,0)+IF(L115='2. Division'!J6,'2. Division'!J35,0)+IF(L115='2. Division'!L6,'2. Division'!L35,0)+IF(L115='2. Division'!N6,'2. Division'!N35,0)+IF(L115='2. Division'!P6,'2. Division'!P35,0)+IF(L115='2. Division'!R6,'2. Division'!R35,0)+IF(L115='2. Division'!T6,'2. Division'!T35,0)+IF(L115='2. Division'!V6,'2. Division'!V35,0)+IF(L115='2. Division'!X6,'2. Division'!X35,0)+IF(L115='2. Division'!Z6,'2. Division'!Z35,0)+IF(L115='2. Division'!AB6,'2. Division'!AB35,0)+IF(L115='2. Division'!AD6,'2. Division'!AD35,0)+IF(L115='2. Division'!AF6,'2. Division'!AF35,0)+IF(L115='2. Division'!AH6,'2. Division'!AH35,0)+IF(L115='2. Division'!AJ6,'2. Division'!AJ35,0)+IF(L115='2. Division'!AL6,'2. Division'!AL35,0)+IF(L115='2. Division'!AN6,'2. Division'!AN35,0)+IF(L115='2. Division'!AP6,'2. Division'!AP35,0)+IF(L115='2. Division'!AR6,'2. Division'!AR35,0)</f>
        <v>#VALUE!</v>
      </c>
      <c r="AL115" s="1" t="e">
        <f>IF(OR(O115=1,Q115=1),0,IF(B2&lt;&gt;B3,AK115,AI115+AK115))</f>
        <v>#VALUE!</v>
      </c>
      <c r="AM115" s="1" t="e">
        <f>RANK(AL115,AL97:AL116,0)</f>
        <v>#VALUE!</v>
      </c>
      <c r="AN115" s="1">
        <f t="shared" si="39"/>
        <v>50</v>
      </c>
      <c r="AO115" s="1" t="e">
        <f t="shared" si="40"/>
        <v>#VALUE!</v>
      </c>
      <c r="AP115" s="1">
        <f>[2]DB!AW115</f>
        <v>19</v>
      </c>
      <c r="AQ115" s="1" t="e">
        <f>RANK(AO115,AO97:AO116,1)+AR115</f>
        <v>#VALUE!</v>
      </c>
      <c r="AR115" s="1" t="e">
        <f>IF(AO115=AO97,IF(AB115=AB97,IF(AG115=AG97,IF(AL115=AL97,0,IF(AL115&lt;AL97,1,0)),IF(AG115&lt;AG97,1,0)),IF(AB115&lt;AB97,1,0)),0)+IF(AO115=AO98,IF(AB115=AB98,IF(AG115=AG98,IF(AL115=AL98,0,IF(AL115&lt;AL98,1,0)),IF(AG115&lt;AG98,1,0)),IF(AB115&lt;AB98,1,0)),0)+IF(AO115=AO99,IF(AB115=AB99,IF(AG115=AG99,IF(AL115=AL99,0,IF(AL115&lt;AL99,1,0)),IF(AG115&lt;AG99,1,0)),IF(AB115&lt;AB99,1,0)),0)+IF(AO115=AO100,IF(AB115=AB100,IF(AG115=AG100,IF(AL115=AL100,0,IF(AL115&lt;AL100,1,0)),IF(AG115&lt;AG100,1,0)),IF(AB115&lt;AB100,1,0)),0)+IF(AO115=AO101,IF(AB115=AB101,IF(AG115=AG101,IF(AL115=AL101,0,IF(AL115&lt;AL101,1,0)),IF(AG115&lt;AG101,1,0)),IF(AB115&lt;AB101,1,0)),0)+IF(AO115=AO102,IF(AB115=AB102,IF(AG115=AG102,IF(AL115=AL102,0,IF(AL115&lt;AL102,1,0)),IF(AG115&lt;AG102,1,0)),IF(AB115&lt;AB102,1,0)),0)+IF(AO115=AO103,IF(AB115=AB103,IF(AG115=AG103,IF(AL115=AL103,0,IF(AL115&lt;AL103,1,0)),IF(AG115&lt;AG103,1,0)),IF(AB115&lt;AB103,1,0)),0)+AS115+AT115</f>
        <v>#VALUE!</v>
      </c>
      <c r="AS115" s="1" t="e">
        <f>IF(AO115=AO104,IF(AB115=AB104,IF(AG115=AG104,IF(AL115=AL104,0,IF(AL115&lt;AL104,1,0)),IF(AG115&lt;AG104,1,0)),IF(AB115&lt;AB104,1,0)),0)+IF(AO115=AO105,IF(AB115=AB105,IF(AG115=AG105,IF(AL115=AL105,0,IF(AL115&lt;AL105,1,0)),IF(AG115&lt;AG105,1,0)),IF(AB115&lt;AB105,1,0)),0)+IF(AO115=AO106,IF(AB115=AB106,IF(AG115=AG106,IF(AL115=AL106,0,IF(AL115&lt;AL106,1,0)),IF(AG115&lt;AG106,1,0)),IF(AB115&lt;AB106,1,0)),0)+IF(AO115=AO107,IF(AB115=AB107,IF(AG115=AG107,IF(AL115=AL107,0,IF(AL115&lt;AL107,1,0)),IF(AG115&lt;AG107,1,0)),IF(AB115&lt;AB107,1,0)),0)+IF(AO115=AO108,IF(AB115=AB108,IF(AG115=AG108,IF(AL115=AL108,0,IF(AL115&lt;AL108,1,0)),IF(AG115&lt;AG108,1,0)),IF(AB115&lt;AB108,1,0)),0)+IF(AO115=AO109,IF(AB115=AB109,IF(AG115=AG109,IF(AL115=AL109,0,IF(AL115&lt;AL109,1,0)),IF(AG115&lt;AG109,1,0)),IF(AB115&lt;AB109,1,0)),0)+IF(AO115=AO110,IF(AB115=AB110,IF(AG115=AG110,IF(AL115=AL110,0,IF(AL115&lt;AL110,1,0)),IF(AG115&lt;AG110,1,0)),IF(AB115&lt;AB110,1,0)),0)</f>
        <v>#VALUE!</v>
      </c>
      <c r="AT115" s="1" t="e">
        <f>IF(AO115=AO111,IF(AB115=AB111,IF(AG115=AG111,IF(AL115=AL111,0,IF(AL115&lt;AL111,1,0)),IF(AG115&lt;AG111,1,0)),IF(AB115&lt;AB111,1,0)),0)+IF(AO115=AO112,IF(AB115=AB112,IF(AG115=AG112,IF(AL115=AL112,0,IF(AL115&lt;AL112,1,0)),IF(AG115&lt;AG112,1,0)),IF(AB115&lt;AB112,1,0)),0)+IF(AO115=AO113,IF(AB115=AB113,IF(AG115=AG113,IF(AL115=AL113,0,IF(AL115&lt;AL113,1,0)),IF(AG115&lt;AG113,1,0)),IF(AB115&lt;AB113,1,0)),0)+IF(AO115=AO114,IF(AB115=AB114,IF(AG115=AG114,IF(AL115=AL114,0,IF(AL115&lt;AL114,1,0)),IF(AG115&lt;AG114,1,0)),IF(AB115&lt;AB114,1,0)),0)+IF(AO115=AO115,IF(AB115=AB115,IF(AG115=AG115,IF(AL115=AL115,0,IF(AL115&lt;AL115,1,0)),IF(AG115&lt;AG115,1,0)),IF(AB115&lt;AB115,1,0)),0)+IF(AO115=AO116,IF(AB115=AB116,IF(AG115=AG116,IF(AL115=AL116,0,IF(AL115&lt;AL116,1,0)),IF(AG115&lt;AG116,1,0)),IF(AB115&lt;AB116,1,0)),0)</f>
        <v>#VALUE!</v>
      </c>
      <c r="AU115" s="1" t="e">
        <f>IF(AND(AQ115=AQ97,M115&gt;M97),1,0)+IF(AND(AQ115=AQ98,M115&gt;M98),1,0)+IF(AND(AQ115=AQ99,M115&gt;M99),1,0)+IF(AND(AQ115=AQ100,M115&gt;M100),1,0)+IF(AND(AQ115=AQ101,M115&gt;M101),1,0)+IF(AND(AQ115=AQ102,M115&gt;M102),1,0)+IF(AND(AQ115=AQ103,M115&gt;M103),1,0)+IF(AND(AQ115=AQ104,M115&gt;M104),1,0)+IF(AND(AQ115=AQ105,M115&gt;M105),1,0)+IF(AND(AQ115=AQ106,M115&gt;M106),1,0)+IF(AND(AQ115=AQ107,M115&gt;M107),1,0)+IF(AND(AQ115=AQ108,M115&gt;M108),1,0)+IF(AND(AQ115=AQ109,M115&gt;M109),1,0)+IF(AND(AQ115=AQ110,M115&gt;M110),1,0)+IF(AND(AQ115=AQ111,M115&gt;M111),1,0)+IF(AND(AQ115=AQ112,M115&gt;M112),1,0)+IF(AND(AQ115=AQ113,M115&gt;M113),1,0)+IF(AND(AQ115=AQ114,M115&gt;M114),1,0)+IF(AND(AQ115=AQ115,M115&gt;M115),1,0)+IF(AND(AQ115=AQ116,M115&gt;M116),1,0)+AQ115</f>
        <v>#VALUE!</v>
      </c>
      <c r="AV115" s="1" t="e">
        <f>IF(AU97=19,AP97,0)+IF(AU98=19,AP98,0)+IF(AU99=19,AP99,0)+IF(AU100=19,AP100,0)+IF(AU101=19,AP101,0)+IF(AU102=19,AP102,0)+IF(AU103=19,AP103,0)+IF(AU104=19,AP104,0)+IF(AU105=19,AP105,0)+IF(AU106=19,AP106,0)+IF(AU107=19,AP107,0)+IF(AU108=19,AP108,0)+IF(AU109=19,AP109,0)+IF(AU110=19,AP110,0)+IF(AU111=19,AP111,0)+IF(AU112=19,AP112,0)+IF(AU113=19,AP113,0)+IF(AU114=19,AP114,0)+IF(AU115=19,AP115,0)+IF(AU116=19,AP116,0)</f>
        <v>#VALUE!</v>
      </c>
      <c r="AW115" s="1" t="e">
        <f>IF(AU97=19,AQ97,0)+IF(AU98=19,AQ98,0)+IF(AU99=19,AQ99,0)+IF(AU100=19,AQ100,0)+IF(AU101=19,AQ101,0)+IF(AU102=19,AQ102,0)+IF(AU103=19,AQ103,0)+IF(AU104=19,AQ104,0)+IF(AU105=19,AQ105,0)+IF(AU106=19,AQ106,0)+IF(AU107=19,AQ107,0)+IF(AU108=19,AQ108,0)+IF(AU109=19,AQ109,0)+IF(AU110=19,AQ110,0)+IF(AU111=19,AQ111,0)+IF(AU112=19,AQ112,0)+IF(AU113=19,AQ113,0)+IF(AU114=19,AQ114,0)+IF(AU115=19,AQ115,0)+IF(AU116=19,AQ116,0)</f>
        <v>#VALUE!</v>
      </c>
      <c r="AX115" s="1">
        <f>[2]DB!BL115</f>
        <v>0</v>
      </c>
      <c r="AY115" s="1">
        <f>IF(OR(O115=1,Q115=1,(T115+X115)/D1&gt;0.5),1,0)</f>
        <v>0</v>
      </c>
      <c r="AZ115" s="100" t="e">
        <f>IF(AU97=19,L97,IF(AU98=19,L98,IF(AU99=19,L99,IF(AU100=19,L100,IF(AU101=19,L101,IF(AU102=19,L102,IF(AU103=19,L103,BA115)))))))</f>
        <v>#VALUE!</v>
      </c>
      <c r="BA115" s="98" t="e">
        <f>IF(AU104=19,L104,IF(AU105=19,L105,IF(AU106=19,L106,IF(AU107=19,L107,IF(AU108=19,L108,IF(AU109=19,L109,IF(AU110=19,L110,BB115)))))))</f>
        <v>#VALUE!</v>
      </c>
      <c r="BB115" s="98" t="e">
        <f>IF(AU111=19,L111,IF(AU112=19,L112,IF(AU113=19,L113,IF(AU114=19,L114,IF(AU115=19,L115,IF(AU116=19,L116,""))))))</f>
        <v>#VALUE!</v>
      </c>
      <c r="BC115" s="98" t="e">
        <f>IF(AU97=19,M97,0)+IF(AU98=19,M98,0)+IF(AU99=19,M99,0)+IF(AU100=19,M100,0)+IF(AU101=19,M101,0)+IF(AU102=19,M102,0)+IF(AU103=19,M103,0)+IF(AU104=19,M104,0)+IF(AU105=19,M105,0)+IF(AU106=19,M106,0)+IF(AU107=19,M107,0)+IF(AU108=19,M108,0)+IF(AU109=19,M109,0)+IF(AU110=19,M110,0)+IF(AU111=19,M111,0)+IF(AU112=19,M112,0)+IF(AU113=19,M113,0)+IF(AU114=19,M114,0)+IF(AU115=19,M115,0)+IF(AU116=19,M116,0)</f>
        <v>#VALUE!</v>
      </c>
      <c r="BD115" s="98" t="e">
        <f>IF(AU97=19,O97,0)+IF(AU98=19,O98,0)+IF(AU99=19,O99,0)+IF(AU100=19,O100,0)+IF(AU101=19,O101,0)+IF(AU102=19,O102,0)+IF(AU103=19,O103,0)+IF(AU104=19,O104,0)+IF(AU105=19,O105,0)+IF(AU106=19,O106,0)+IF(AU107=19,O107,0)+IF(AU108=19,O108,0)+IF(AU109=19,O109,0)+IF(AU110=19,O110,0)+IF(AU111=19,O111,0)+IF(AU112=19,O112,0)+IF(AU113=19,O113,0)+IF(AU114=19,O114,0)+IF(AU115=19,O115,0)+IF(AU116=19,O116,0)</f>
        <v>#VALUE!</v>
      </c>
      <c r="BE115" s="98" t="e">
        <f>IF(AU97=19,Q97,0)+IF(AU98=19,Q98,0)+IF(AU99=19,Q99,0)+IF(AU100=19,Q100,0)+IF(AU101=19,Q101,0)+IF(AU102=19,Q102,0)+IF(AU103=19,Q103,0)+IF(AU104=19,Q104,0)+IF(AU105=19,Q105,0)+IF(AU106=19,Q106,0)+IF(AU107=19,Q107,0)+IF(AU108=19,Q108,0)+IF(AU109=19,Q109,0)+IF(AU110=19,Q110,0)+IF(AU111=19,Q111,0)+IF(AU112=19,Q112,0)+IF(AU113=19,Q113,0)+IF(AU114=19,Q114,0)+IF(AU115=19,Q115,0)+IF(AU116=19,Q116,0)</f>
        <v>#VALUE!</v>
      </c>
      <c r="BF115" s="98" t="e">
        <f>IF(AU97=19,T97,0)+IF(AU98=19,T98,0)+IF(AU99=19,T99,0)+IF(AU100=19,T100,0)+IF(AU101=19,T101,0)+IF(AU102=19,T102,0)+IF(AU103=19,T103,0)+IF(AU104=19,T104,0)+IF(AU105=19,T105,0)+IF(AU106=19,T106,0)+IF(AU107=19,T107,0)+IF(AU108=19,T108,0)+IF(AU109=19,T109,0)+IF(AU110=19,T110,0)+IF(AU111=19,T111,0)+IF(AU112=19,T112,0)+IF(AU113=19,T113,0)+IF(AU114=19,T114,0)+IF(AU115=19,T115,0)+IF(AU116=19,T116,0)</f>
        <v>#VALUE!</v>
      </c>
      <c r="BG115" s="98" t="e">
        <f>IF(AU97=19,X97,0)+IF(AU98=19,X98,0)+IF(AU99=19,X99,0)+IF(AU100=19,X100,0)+IF(AU101=19,X101,0)+IF(AU102=19,X102,0)+IF(AU103=19,X103,0)+IF(AU104=19,X104,0)+IF(AU105=19,X105,0)+IF(AU106=19,X106,0)+IF(AU107=19,X107,0)+IF(AU108=19,X108,0)+IF(AU109=19,X109,0)+IF(AU110=19,X110,0)+IF(AU111=19,X111,0)+IF(AU112=19,X112,0)+IF(AU113=19,X113,0)+IF(AU114=19,X114,0)+IF(AU115=19,X115,0)+IF(AU116=19,X116,0)</f>
        <v>#VALUE!</v>
      </c>
      <c r="BH115" s="98" t="e">
        <f>IF(AU97=19,AB97,0)+IF(AU98=19,AB98,0)+IF(AU99=19,AB99,0)+IF(AU100=19,AB100,0)+IF(AU101=19,AB101,0)+IF(AU102=19,AB102,0)+IF(AU103=19,AB103,0)+IF(AU104=19,AB104,0)+IF(AU105=19,AB105,0)+IF(AU106=19,AB106,0)+IF(AU107=19,AB107,0)+IF(AU108=19,AB108,0)+IF(AU109=19,AB109,0)+IF(AU110=19,AB110,0)+IF(AU111=19,AB111,0)+IF(AU112=19,AB112,0)+IF(AU113=19,AB113,0)+IF(AU114=19,AB114,0)+IF(AU115=19,AB115,0)+IF(AU116=19,AB116,0)</f>
        <v>#VALUE!</v>
      </c>
      <c r="BI115" s="98" t="e">
        <f>IF(AU97=19,AG97,0)+IF(AU98=19,AG98,0)+IF(AU99=19,AG99,0)+IF(AU100=19,AG100,0)+IF(AU101=19,AG101,0)+IF(AU102=19,AG102,0)+IF(AU103=19,AG103,0)+IF(AU104=19,AG104,0)+IF(AU105=19,AG105,0)+IF(AU106=19,AG106,0)+IF(AU107=19,AG107,0)+IF(AU108=19,AG108,0)+IF(AU109=19,AG109,0)+IF(AU110=19,AG110,0)+IF(AU111=19,AG111,0)+IF(AU112=19,AG112,0)+IF(AU113=19,AG113,0)+IF(AU114=19,AG114,0)+IF(AU115=19,AG115,0)+IF(AU116=19,AG116,0)</f>
        <v>#VALUE!</v>
      </c>
      <c r="BJ115" s="98" t="e">
        <f>IF(AU97=19,AL97,0)+IF(AU98=19,AL98,0)+IF(AU99=19,AL99,0)+IF(AU100=19,AL100,0)+IF(AU101=19,AL101,0)+IF(AU102=19,AL102,0)+IF(AU103=19,AL103,0)+IF(AU104=19,AL104,0)+IF(AU105=19,AL105,0)+IF(AU106=19,AL106,0)+IF(AU107=19,AL107,0)+IF(AU108=19,AL108,0)+IF(AU109=19,AL109,0)+IF(AU110=19,AL110,0)+IF(AU111=19,AL111,0)+IF(AU112=19,AL112,0)+IF(AU113=19,AL113,0)+IF(AU114=19,AL114,0)+IF(AU115=19,AL115,0)+IF(AU116=19,AL116,0)</f>
        <v>#VALUE!</v>
      </c>
      <c r="BK115" s="1" t="e">
        <f>IF(AU97=19,AO97,0)+IF(AU98=19,AO98,0)+IF(AU99=19,AO99,0)+IF(AU100=19,AO100,0)+IF(AU101=19,AO101,0)+IF(AU102=19,AO102,0)+IF(AU103=19,AO103,0)+IF(AU104=19,AO104,0)+IF(AU105=19,AO105,0)+IF(AU106=19,AO106,0)+IF(AU107=19,AO107,0)+IF(AU108=19,AO108,0)+IF(AU109=19,AO109,0)+IF(AU110=19,AO110,0)+IF(AU111=19,AO111,0)+IF(AU112=19,AO112,0)+IF(AU113=19,AO113,0)+IF(AU114=19,AO114,0)+IF(AU115=19,AO115,0)+IF(AU116=19,AO116,0)</f>
        <v>#VALUE!</v>
      </c>
      <c r="BL115" s="99" t="e">
        <f>IF(AU97=19,AY97,0)+IF(AU98=19,AY98,0)+IF(AU99=19,AY99,0)+IF(AU100=19,AY100,0)+IF(AU101=19,AY101,0)+IF(AU102=19,AY102,0)+IF(AU103=19,AY103,0)+IF(AU104=19,AY104,0)+IF(AU105=19,AY105,0)+IF(AU106=19,AY106,0)+IF(AU107=19,AY107,0)+IF(AU108=19,AY108,0)+IF(AU109=19,AY109,0)+IF(AU110=19,AY110,0)+IF(AU111=19,AY111,0)+IF(AU112=19,AY112,0)+IF(AU113=19,AY113,0)+IF(AU114=19,AY114,0)+IF(AU115=19,AY115,0)+IF(AU116=19,AY116,0)</f>
        <v>#VALUE!</v>
      </c>
      <c r="BM115" s="1" t="e">
        <f>IF(AND(AW115=BM96,BL115=0),AZ115,0)</f>
        <v>#VALUE!</v>
      </c>
      <c r="BN115" s="1">
        <f>COUNTIF(BM97:BM115,"&lt;&gt;0")</f>
        <v>19</v>
      </c>
      <c r="BO115" s="1" t="e">
        <f>IF(BN97=19,BM97,IF(BN98=19,BM98,IF(BN99=19,BM99,IF(BN100=19,BM100,IF(BN101=19,BM101,IF(BN102=19,BM102,IF(BN103=19,BM103,IF(BN104=19,BM104,BP115))))))))</f>
        <v>#VALUE!</v>
      </c>
      <c r="BP115" s="1" t="e">
        <f>IF(BN105=19,BM105,IF(BN106=19,BM106,IF(BN107=19,BM107,IF(BN108=19,BM108,IF(BN109=19,BM109,IF(BN110=19,BM110,IF(BN111=19,BM111,IF(BN112=19,BM112,BQ115))))))))</f>
        <v>#VALUE!</v>
      </c>
      <c r="BQ115" s="1" t="e">
        <f>IF(BN113=19,BM113,IF(BN114=19,BM114,IF(BN115=19,BM115,IF(BN116=19,BM116,""))))</f>
        <v>#VALUE!</v>
      </c>
      <c r="BR115" s="100" t="str">
        <f>[2]DB!CD115</f>
        <v/>
      </c>
      <c r="BS115" s="98" t="str">
        <f>[2]DB!CE115</f>
        <v/>
      </c>
      <c r="BT115" s="98" t="str">
        <f>[2]DB!CF115</f>
        <v/>
      </c>
      <c r="BU115" s="98" t="str">
        <f>[2]DB!CG115</f>
        <v/>
      </c>
      <c r="BV115" s="98" t="str">
        <f>[2]DB!CH115</f>
        <v/>
      </c>
      <c r="BW115" s="98" t="str">
        <f>[2]DB!CI115</f>
        <v/>
      </c>
      <c r="BX115" s="98" t="str">
        <f>[2]DB!CJ115</f>
        <v/>
      </c>
      <c r="BY115" s="98" t="str">
        <f>[2]DB!CK115</f>
        <v/>
      </c>
      <c r="BZ115" s="98" t="str">
        <f>[2]DB!CL115</f>
        <v/>
      </c>
      <c r="CA115" s="98" t="str">
        <f>[2]DB!CM115</f>
        <v/>
      </c>
      <c r="CB115" s="98" t="str">
        <f>[2]DB!CN115</f>
        <v/>
      </c>
      <c r="CC115" s="99" t="str">
        <f>[2]DB!CO115</f>
        <v/>
      </c>
      <c r="CD115" s="100" t="str">
        <f>IF(AND(CD96=B3,B3&lt;&gt;B4),BO115,BR115)</f>
        <v/>
      </c>
      <c r="CE115" s="98" t="str">
        <f>IF(AND(CE96=B3,B3&lt;&gt;B4),BO115,BS115)</f>
        <v/>
      </c>
      <c r="CF115" s="98" t="str">
        <f>IF(AND(CF96=B3,B3&lt;&gt;B4),BO115,BT115)</f>
        <v/>
      </c>
      <c r="CG115" s="98" t="str">
        <f>IF(AND(CG96=B3,B3&lt;&gt;B4),BO115,BU115)</f>
        <v/>
      </c>
      <c r="CH115" s="98" t="str">
        <f>IF(AND(CH96=B3,B3&lt;&gt;B4),BO115,BV115)</f>
        <v/>
      </c>
      <c r="CI115" s="98" t="str">
        <f>IF(AND(CI96=B3,B3&lt;&gt;B4),BO115,BW115)</f>
        <v/>
      </c>
      <c r="CJ115" s="98" t="str">
        <f>IF(AND(CJ96=B3,B3&lt;&gt;B4),BO115,BX115)</f>
        <v/>
      </c>
      <c r="CK115" s="98" t="str">
        <f>IF(AND(CK96=B3,B3&lt;&gt;B4),BO115,BY115)</f>
        <v/>
      </c>
      <c r="CL115" s="98" t="str">
        <f>IF(AND(CL96=B3,B3&lt;&gt;B4),BO115,BZ115)</f>
        <v/>
      </c>
      <c r="CM115" s="98" t="str">
        <f>IF(AND(CM96=B3,B3&lt;&gt;B4),BO115,CA115)</f>
        <v/>
      </c>
      <c r="CN115" s="98" t="str">
        <f>IF(AND(CN96=B3,B3&lt;&gt;B4),BO115,CB115)</f>
        <v/>
      </c>
      <c r="CO115" s="99" t="str">
        <f>IF(AND(CO96=B3,B3&lt;&gt;B4),BO115,CC115)</f>
        <v/>
      </c>
      <c r="CP115" s="1" t="str">
        <f>'[2]MT + ÅT'!L51</f>
        <v/>
      </c>
    </row>
    <row r="116" spans="12:96">
      <c r="L116" s="100" t="str">
        <f>[2]DB!AZ116</f>
        <v>Nielsen</v>
      </c>
      <c r="M116" s="1">
        <f>IF(L116=A31,B31,0)+IF(L116=A32,B32,0)+IF(L116=A33,B33,0)+IF(L116=A34,B34,0)+IF(L116=A35,B35,0)+IF(L116=A36,B36,0)+IF(L116=A37,B37,0)+IF(L116=A38,B38,0)+IF(L116=A39,B39,0)+IF(L116=A40,B40,0)+IF(L116=A41,B41,0)+IF(L116=A42,B42,0)+IF(L116=A43,B43,0)+IF(L116=A44,B44,0)+IF(L116=A45,B45,0)+IF(L116=A46,B46,0)+IF(L116=A47,B47,0)+IF(L116=A48,B48,0)+IF(L116=A49,B49,0)+IF(L116=A50,B50,0)</f>
        <v>43</v>
      </c>
      <c r="N116" s="1">
        <f>[2]DB!BD116</f>
        <v>0</v>
      </c>
      <c r="O116" s="1">
        <f>IF(L116=A31,D31,0)+IF(L116=A32,D32,0)+IF(L116=A33,D33,0)+IF(L116=A34,D34,0)+IF(L116=A35,D35,0)+IF(L116=A36,D36,0)+IF(L116=A37,D37,0)+IF(L116=A38,D38,0)+IF(L116=A39,D39,0)+IF(L116=A40,D40,0)+IF(L116=A41,D41,0)+IF(L116=A42,D42,0)+IF(L116=A43,D43,0)+IF(L116=A44,D44,0)+IF(L116=A45,D45,0)+IF(L116=A46,D46,0)+IF(L116=A47,D47,0)+IF(L116=A48,D48,0)+IF(L116=A49,D49,0)+IF(L116=A50,D50,0)</f>
        <v>0</v>
      </c>
      <c r="P116" s="1">
        <f>[2]DB!BE116</f>
        <v>0</v>
      </c>
      <c r="Q116" s="1">
        <f>IF(L116=A31,F31,0)+IF(L116=A32,F32,0)+IF(L116=A33,F33,0)+IF(L116=A34,F34,0)+IF(L116=A35,F35,0)+IF(L116=A36,F36,0)+IF(L116=A37,F37,0)+IF(L116=A38,F38,0)+IF(L116=A39,F39,0)+IF(L116=A40,F40,0)+IF(L116=A41,F41,0)+IF(L116=A42,F42,0)+IF(L116=A43,F43,0)+IF(L116=A44,F44,0)+IF(L116=A45,F45,0)+IF(L116=A46,F46,0)+IF(L116=A47,F47,0)+IF(L116=A48,F48,0)+IF(L116=A49,F49,0)+IF(L116=A50,F50,0)</f>
        <v>0</v>
      </c>
      <c r="R116" s="1">
        <f>[2]DB!BF116</f>
        <v>0</v>
      </c>
      <c r="S116" s="1">
        <f>IF(L116=A31,H31,0)+IF(L116=A32,H32,0)+IF(L116=A33,H33,0)+IF(L116=A34,H34,0)+IF(L116=A35,H35,0)+IF(L116=A36,H36,0)+IF(L116=A37,H37,0)+IF(L116=A38,H38,0)+IF(L116=A39,H39,0)+IF(L116=A40,H40,0)+IF(L116=A41,H41,0)+IF(L116=A42,H42,0)+IF(L116=A43,H43,0)+IF(L116=A44,H44,0)+IF(L116=A45,H45,0)+IF(L116=A46,H46,0)+IF(L116=A47,H47,0)+IF(L116=A48,H48,0)+IF(L116=A49,H49,0)+IF(L116=A50,H50,0)</f>
        <v>0</v>
      </c>
      <c r="T116" s="1">
        <f>IF(B2&lt;&gt;B3,S116,S116+R116)</f>
        <v>0</v>
      </c>
      <c r="U116" s="1">
        <f>[2]DB!BG116</f>
        <v>0</v>
      </c>
      <c r="V116" s="1">
        <f>IF(L116=A31,K31,0)+IF(L116=A32,K32,0)+IF(L116=A33,K33,0)+IF(L116=A34,K34,0)+IF(L116=A35,K35,0)+IF(L116=A36,K36,0)+IF(L116=A37,K37,0)+IF(L116=A38,K38,0)+IF(L116=A39,K39,0)+IF(L116=A40,K40,0)+IF(L116=A41,K41,0)+IF(L116=A42,K42,0)+IF(L116=A43,K43,0)+IF(L116=A44,K44,0)+IF(L116=A45,K45,0)+IF(L116=A46,K46,0)+IF(L116=A47,K47,0)+IF(L116=A48,K48,0)+IF(L116=A49,K49,0)+IF(L116=A50,K50,0)+W116</f>
        <v>0</v>
      </c>
      <c r="W116" s="1">
        <v>0</v>
      </c>
      <c r="X116" s="1">
        <f>IF(B2&lt;&gt;B3,V116,V116+U116)</f>
        <v>0</v>
      </c>
      <c r="Y116" s="1">
        <f>[2]DB!BH116</f>
        <v>20</v>
      </c>
      <c r="Z116" s="1">
        <f>RANK(Y116,Y97:Y116,0)</f>
        <v>20</v>
      </c>
      <c r="AA116" s="1" t="e">
        <f>IF(L116='2. Division'!F6,'2. Division'!F23,0)+IF(L116='2. Division'!H6,'2. Division'!H23,0)+IF(L116='2. Division'!J6,'2. Division'!J23,0)+IF(L116='2. Division'!L6,'2. Division'!L23,0)+IF(L116='2. Division'!N6,'2. Division'!N23,0)+IF(L116='2. Division'!P6,'2. Division'!P23,0)+IF(L116='2. Division'!R6,'2. Division'!R23,0)+IF(L116='2. Division'!T6,'2. Division'!T23,0)+IF(L116='2. Division'!V6,'2. Division'!V23,0)+IF(L116='2. Division'!X6,'2. Division'!X23,0)+IF(L116='2. Division'!Z6,'2. Division'!Z23,0)+IF(L116='2. Division'!AB6,'2. Division'!AB23,0)+IF(L116='2. Division'!AD6,'2. Division'!AD23,0)+IF(L116='2. Division'!AF6,'2. Division'!AF23,0)+IF(L116='2. Division'!AH6,'2. Division'!AH23,0)+IF(L116='2. Division'!AJ6,'2. Division'!AJ23,0)+IF(L116='2. Division'!AL6,'2. Division'!AL23,0)+IF(L116='2. Division'!AN6,'2. Division'!AN23,0)+IF(L116='2. Division'!AP6,'2. Division'!AP23,0)+IF(L116='2. Division'!AR6,'2. Division'!AR23,0)</f>
        <v>#VALUE!</v>
      </c>
      <c r="AB116" s="1" t="e">
        <f>IF(OR(O116=1,Q116=1),0,IF(B2&lt;&gt;B3,AA116,Y116+AA116))</f>
        <v>#VALUE!</v>
      </c>
      <c r="AC116" s="1" t="e">
        <f>RANK(AB116,AB97:AB116,0)</f>
        <v>#VALUE!</v>
      </c>
      <c r="AD116" s="1">
        <f>[2]DB!BI116</f>
        <v>6</v>
      </c>
      <c r="AE116" s="1">
        <f>RANK(AD116,AD97:AD116,0)</f>
        <v>20</v>
      </c>
      <c r="AF116" s="1" t="e">
        <f>IF(L116='2. Division'!F6,'2. Division'!F29,0)+IF(L116='2. Division'!H6,'2. Division'!H29,0)+IF(L116='2. Division'!J6,'2. Division'!J29,0)+IF(L116='2. Division'!L6,'2. Division'!L29,0)+IF(L116='2. Division'!N6,'2. Division'!N29,0)+IF(L116='2. Division'!P6,'2. Division'!P29,0)+IF(L116='2. Division'!R6,'2. Division'!R29,0)+IF(L116='2. Division'!T6,'2. Division'!T29,0)+IF(L116='2. Division'!V6,'2. Division'!V29,0)+IF(L116='2. Division'!X6,'2. Division'!X29,0)+IF(L116='2. Division'!Z6,'2. Division'!Z29,0)+IF(L116='2. Division'!AB6,'2. Division'!AB29,0)+IF(L116='2. Division'!AD6,'2. Division'!AD29,0)+IF(L116='2. Division'!AF6,'2. Division'!AF29,0)+IF(L116='2. Division'!AH6,'2. Division'!AH29,0)+IF(L116='2. Division'!AJ6,'2. Division'!AJ29,0)+IF(L116='2. Division'!AL6,'2. Division'!AL29,0)+IF(L116='2. Division'!AN6,'2. Division'!AN29,0)+IF(L116='2. Division'!AP6,'2. Division'!AP29,0)+IF(L116='2. Division'!AR6,'2. Division'!AR29,0)</f>
        <v>#VALUE!</v>
      </c>
      <c r="AG116" s="1" t="e">
        <f>IF(OR(O116=1,Q116=1),0,IF(B2&lt;&gt;B3,AF116,AD116+AF116))</f>
        <v>#VALUE!</v>
      </c>
      <c r="AH116" s="1" t="e">
        <f>RANK(AG116,AG97:AG116,0)</f>
        <v>#VALUE!</v>
      </c>
      <c r="AI116" s="1">
        <f>[2]DB!BJ116</f>
        <v>28</v>
      </c>
      <c r="AJ116" s="1">
        <f>RANK(AI116,AI97:AI116,0)</f>
        <v>13</v>
      </c>
      <c r="AK116" s="1" t="e">
        <f>IF(L116='2. Division'!F6,'2. Division'!F35,0)+IF(L116='2. Division'!H6,'2. Division'!H35,0)+IF(L116='2. Division'!J6,'2. Division'!J35,0)+IF(L116='2. Division'!L6,'2. Division'!L35,0)+IF(L116='2. Division'!N6,'2. Division'!N35,0)+IF(L116='2. Division'!P6,'2. Division'!P35,0)+IF(L116='2. Division'!R6,'2. Division'!R35,0)+IF(L116='2. Division'!T6,'2. Division'!T35,0)+IF(L116='2. Division'!V6,'2. Division'!V35,0)+IF(L116='2. Division'!X6,'2. Division'!X35,0)+IF(L116='2. Division'!Z6,'2. Division'!Z35,0)+IF(L116='2. Division'!AB6,'2. Division'!AB35,0)+IF(L116='2. Division'!AD6,'2. Division'!AD35,0)+IF(L116='2. Division'!AF6,'2. Division'!AF35,0)+IF(L116='2. Division'!AH6,'2. Division'!AH35,0)+IF(L116='2. Division'!AJ6,'2. Division'!AJ35,0)+IF(L116='2. Division'!AL6,'2. Division'!AL35,0)+IF(L116='2. Division'!AN6,'2. Division'!AN35,0)+IF(L116='2. Division'!AP6,'2. Division'!AP35,0)+IF(L116='2. Division'!AR6,'2. Division'!AR35,0)</f>
        <v>#VALUE!</v>
      </c>
      <c r="AL116" s="1" t="e">
        <f>IF(OR(O116=1,Q116=1),0,IF(B2&lt;&gt;B3,AK116,AI116+AK116))</f>
        <v>#VALUE!</v>
      </c>
      <c r="AM116" s="1" t="e">
        <f>RANK(AL116,AL97:AL116,0)</f>
        <v>#VALUE!</v>
      </c>
      <c r="AN116" s="1">
        <f t="shared" si="39"/>
        <v>53</v>
      </c>
      <c r="AO116" s="1" t="e">
        <f t="shared" si="40"/>
        <v>#VALUE!</v>
      </c>
      <c r="AP116" s="1">
        <f>[2]DB!AW116</f>
        <v>20</v>
      </c>
      <c r="AQ116" s="1" t="e">
        <f>RANK(AO116,AO97:AO116,1)+AR116</f>
        <v>#VALUE!</v>
      </c>
      <c r="AR116" s="1" t="e">
        <f>IF(AO116=AO97,IF(AB116=AB97,IF(AG116=AG97,IF(AL116=AL97,0,IF(AL116&lt;AL97,1,0)),IF(AG116&lt;AG97,1,0)),IF(AB116&lt;AB97,1,0)),0)+IF(AO116=AO98,IF(AB116=AB98,IF(AG116=AG98,IF(AL116=AL98,0,IF(AL116&lt;AL98,1,0)),IF(AG116&lt;AG98,1,0)),IF(AB116&lt;AB98,1,0)),0)+IF(AO116=AO99,IF(AB116=AB99,IF(AG116=AG99,IF(AL116=AL99,0,IF(AL116&lt;AL99,1,0)),IF(AG116&lt;AG99,1,0)),IF(AB116&lt;AB99,1,0)),0)+IF(AO116=AO100,IF(AB116=AB100,IF(AG116=AG100,IF(AL116=AL100,0,IF(AL116&lt;AL100,1,0)),IF(AG116&lt;AG100,1,0)),IF(AB116&lt;AB100,1,0)),0)+IF(AO116=AO101,IF(AB116=AB101,IF(AG116=AG101,IF(AL116=AL101,0,IF(AL116&lt;AL101,1,0)),IF(AG116&lt;AG101,1,0)),IF(AB116&lt;AB101,1,0)),0)+IF(AO116=AO102,IF(AB116=AB102,IF(AG116=AG102,IF(AL116=AL102,0,IF(AL116&lt;AL102,1,0)),IF(AG116&lt;AG102,1,0)),IF(AB116&lt;AB102,1,0)),0)+IF(AO116=AO103,IF(AB116=AB103,IF(AG116=AG103,IF(AL116=AL103,0,IF(AL116&lt;AL103,1,0)),IF(AG116&lt;AG103,1,0)),IF(AB116&lt;AB103,1,0)),0)+AS116+AT116</f>
        <v>#VALUE!</v>
      </c>
      <c r="AS116" s="1" t="e">
        <f>IF(AO116=AO104,IF(AB116=AB104,IF(AG116=AG104,IF(AL116=AL104,0,IF(AL116&lt;AL104,1,0)),IF(AG116&lt;AG104,1,0)),IF(AB116&lt;AB104,1,0)),0)+IF(AO116=AO105,IF(AB116=AB105,IF(AG116=AG105,IF(AL116=AL105,0,IF(AL116&lt;AL105,1,0)),IF(AG116&lt;AG105,1,0)),IF(AB116&lt;AB105,1,0)),0)+IF(AO116=AO106,IF(AB116=AB106,IF(AG116=AG106,IF(AL116=AL106,0,IF(AL116&lt;AL106,1,0)),IF(AG116&lt;AG106,1,0)),IF(AB116&lt;AB106,1,0)),0)+IF(AO116=AO107,IF(AB116=AB107,IF(AG116=AG107,IF(AL116=AL107,0,IF(AL116&lt;AL107,1,0)),IF(AG116&lt;AG107,1,0)),IF(AB116&lt;AB107,1,0)),0)+IF(AO116=AO108,IF(AB116=AB108,IF(AG116=AG108,IF(AL116=AL108,0,IF(AL116&lt;AL108,1,0)),IF(AG116&lt;AG108,1,0)),IF(AB116&lt;AB108,1,0)),0)+IF(AO116=AO109,IF(AB116=AB109,IF(AG116=AG109,IF(AL116=AL109,0,IF(AL116&lt;AL109,1,0)),IF(AG116&lt;AG109,1,0)),IF(AB116&lt;AB109,1,0)),0)+IF(AO116=AO110,IF(AB116=AB110,IF(AG116=AG110,IF(AL116=AL110,0,IF(AL116&lt;AL110,1,0)),IF(AG116&lt;AG110,1,0)),IF(AB116&lt;AB110,1,0)),0)</f>
        <v>#VALUE!</v>
      </c>
      <c r="AT116" s="1" t="e">
        <f>IF(AO116=AO111,IF(AB116=AB111,IF(AG116=AG111,IF(AL116=AL111,0,IF(AL116&lt;AL111,1,0)),IF(AG116&lt;AG111,1,0)),IF(AB116&lt;AB111,1,0)),0)+IF(AO116=AO112,IF(AB116=AB112,IF(AG116=AG112,IF(AL116=AL112,0,IF(AL116&lt;AL112,1,0)),IF(AG116&lt;AG112,1,0)),IF(AB116&lt;AB112,1,0)),0)+IF(AO116=AO113,IF(AB116=AB113,IF(AG116=AG113,IF(AL116=AL113,0,IF(AL116&lt;AL113,1,0)),IF(AG116&lt;AG113,1,0)),IF(AB116&lt;AB113,1,0)),0)+IF(AO116=AO114,IF(AB116=AB114,IF(AG116=AG114,IF(AL116=AL114,0,IF(AL116&lt;AL114,1,0)),IF(AG116&lt;AG114,1,0)),IF(AB116&lt;AB114,1,0)),0)+IF(AO116=AO115,IF(AB116=AB115,IF(AG116=AG115,IF(AL116=AL115,0,IF(AL116&lt;AL115,1,0)),IF(AG116&lt;AG115,1,0)),IF(AB116&lt;AB115,1,0)),0)+IF(AO116=AO116,IF(AB116=AB116,IF(AG116=AG116,IF(AL116=AL116,0,IF(AL116&lt;AL116,1,0)),IF(AG116&lt;AG116,1,0)),IF(AB116&lt;AB116,1,0)),0)</f>
        <v>#VALUE!</v>
      </c>
      <c r="AU116" s="1" t="e">
        <f>IF(AND(AQ116=AQ97,M116&gt;M97),1,0)+IF(AND(AQ116=AQ98,M116&gt;M98),1,0)+IF(AND(AQ116=AQ99,M116&gt;M99),1,0)+IF(AND(AQ116=AQ100,M116&gt;M100),1,0)+IF(AND(AQ116=AQ101,M116&gt;M101),1,0)+IF(AND(AQ116=AQ102,M116&gt;M102),1,0)+IF(AND(AQ116=AQ103,M116&gt;M103),1,0)+IF(AND(AQ116=AQ104,M116&gt;M104),1,0)+IF(AND(AQ116=AQ105,M116&gt;M105),1,0)+IF(AND(AQ116=AQ106,M116&gt;M106),1,0)+IF(AND(AQ116=AQ107,M116&gt;M107),1,0)+IF(AND(AQ116=AQ108,M116&gt;M108),1,0)+IF(AND(AQ116=AQ109,M116&gt;M109),1,0)+IF(AND(AQ116=AQ110,M116&gt;M110),1,0)+IF(AND(AQ116=AQ111,M116&gt;M111),1,0)+IF(AND(AQ116=AQ112,M116&gt;M112),1,0)+IF(AND(AQ116=AQ113,M116&gt;M113),1,0)+IF(AND(AQ116=AQ114,M116&gt;M114),1,0)+IF(AND(AQ116=AQ115,M116&gt;M115),1,0)+IF(AND(AQ116=AQ116,M116&gt;M116),1,0)+AQ116</f>
        <v>#VALUE!</v>
      </c>
      <c r="AV116" s="1" t="e">
        <f>IF(AU97=20,AP97,0)+IF(AU98=20,AP98,0)+IF(AU99=20,AP99,0)+IF(AU100=20,AP100,0)+IF(AU101=20,AP101,0)+IF(AU102=20,AP102,0)+IF(AU103=20,AP103,0)+IF(AU104=20,AP104,0)+IF(AU105=20,AP105,0)+IF(AU106=20,AP106,0)+IF(AU107=20,AP107,0)+IF(AU108=20,AP108,0)+IF(AU109=20,AP109,0)+IF(AU110=20,AP110,0)+IF(AU111=20,AP111,0)+IF(AU112=20,AP112,0)+IF(AU113=20,AP113,0)+IF(AU114=20,AP114,0)+IF(AU115=20,AP115,0)+IF(AU116=20,AP116,0)</f>
        <v>#VALUE!</v>
      </c>
      <c r="AW116" s="1" t="e">
        <f>IF(AU97=20,AQ97,0)+IF(AU98=20,AQ98,0)+IF(AU99=20,AQ99,0)+IF(AU100=20,AQ100,0)+IF(AU101=20,AQ101,0)+IF(AU102=20,AQ102,0)+IF(AU103=20,AQ103,0)+IF(AU104=20,AQ104,0)+IF(AU105=20,AQ105,0)+IF(AU106=20,AQ106,0)+IF(AU107=20,AQ107,0)+IF(AU108=20,AQ108,0)+IF(AU109=20,AQ109,0)+IF(AU110=20,AQ110,0)+IF(AU111=20,AQ111,0)+IF(AU112=20,AQ112,0)+IF(AU113=20,AQ113,0)+IF(AU114=20,AQ114,0)+IF(AU115=20,AQ115,0)+IF(AU116=20,AQ116,0)</f>
        <v>#VALUE!</v>
      </c>
      <c r="AX116" s="1">
        <f>[2]DB!BL116</f>
        <v>0</v>
      </c>
      <c r="AY116" s="1">
        <f>IF(OR(O116=1,Q116=1,(T116+X116)/D1&gt;0.5),1,0)</f>
        <v>0</v>
      </c>
      <c r="AZ116" s="100" t="e">
        <f>IF(AU97=20,L97,IF(AU98=20,L98,IF(AU99=20,L99,IF(AU100=20,L100,IF(AU101=20,L101,IF(AU102=20,L102,IF(AU103=20,L103,BA116)))))))</f>
        <v>#VALUE!</v>
      </c>
      <c r="BA116" s="98" t="e">
        <f>IF(AU104=20,L104,IF(AU105=20,L105,IF(AU106=20,L106,IF(AU107=20,L107,IF(AU108=20,L108,IF(AU109=20,L109,IF(AU110=20,L110,BB116)))))))</f>
        <v>#VALUE!</v>
      </c>
      <c r="BB116" s="98" t="e">
        <f>IF(AU111=20,L111,IF(AU112=20,L112,IF(AU113=20,L113,IF(AU114=20,L114,IF(AU115=20,L115,IF(AU116=20,L116,""))))))</f>
        <v>#VALUE!</v>
      </c>
      <c r="BC116" s="98" t="e">
        <f>IF(AU97=20,M97,0)+IF(AU98=20,M98,0)+IF(AU99=20,M99,0)+IF(AU100=20,M100,0)+IF(AU101=20,M101,0)+IF(AU102=20,M102,0)+IF(AU103=20,M103,0)+IF(AU104=20,M104,0)+IF(AU105=20,M105,0)+IF(AU106=20,M106,0)+IF(AU107=20,M107,0)+IF(AU108=20,M108,0)+IF(AU109=20,M109,0)+IF(AU110=20,M110,0)+IF(AU111=20,M111,0)+IF(AU112=20,M112,0)+IF(AU113=20,M113,0)+IF(AU114=20,M114,0)+IF(AU115=20,M115,0)+IF(AU116=20,M116,0)</f>
        <v>#VALUE!</v>
      </c>
      <c r="BD116" s="98" t="e">
        <f>IF(AU97=20,O97,0)+IF(AU98=20,O98,0)+IF(AU99=20,O99,0)+IF(AU100=20,O100,0)+IF(AU101=20,O101,0)+IF(AU102=20,O102,0)+IF(AU103=20,O103,0)+IF(AU104=20,O104,0)+IF(AU105=20,O105,0)+IF(AU106=20,O106,0)+IF(AU107=20,O107,0)+IF(AU108=20,O108,0)+IF(AU109=20,O109,0)+IF(AU110=20,O110,0)+IF(AU111=20,O111,0)+IF(AU112=20,O112,0)+IF(AU113=20,O113,0)+IF(AU114=20,O114,0)+IF(AU115=20,O115,0)+IF(AU116=20,O116,0)</f>
        <v>#VALUE!</v>
      </c>
      <c r="BE116" s="98" t="e">
        <f>IF(AU97=20,Q97,0)+IF(AU98=20,Q98,0)+IF(AU99=20,Q99,0)+IF(AU100=20,Q100,0)+IF(AU101=20,Q101,0)+IF(AU102=20,Q102,0)+IF(AU103=20,Q103,0)+IF(AU104=20,Q104,0)+IF(AU105=20,Q105,0)+IF(AU106=20,Q106,0)+IF(AU107=20,Q107,0)+IF(AU108=20,Q108,0)+IF(AU109=20,Q109,0)+IF(AU110=20,Q110,0)+IF(AU111=20,Q111,0)+IF(AU112=20,Q112,0)+IF(AU113=20,Q113,0)+IF(AU114=20,Q114,0)+IF(AU115=20,Q115,0)+IF(AU116=20,Q116,0)</f>
        <v>#VALUE!</v>
      </c>
      <c r="BF116" s="98" t="e">
        <f>IF(AU97=20,T97,0)+IF(AU98=20,T98,0)+IF(AU99=20,T99,0)+IF(AU100=20,T100,0)+IF(AU101=20,T101,0)+IF(AU102=20,T102,0)+IF(AU103=20,T103,0)+IF(AU104=20,T104,0)+IF(AU105=20,T105,0)+IF(AU106=20,T106,0)+IF(AU107=20,T107,0)+IF(AU108=20,T108,0)+IF(AU109=20,T109,0)+IF(AU110=20,T110,0)+IF(AU111=20,T111,0)+IF(AU112=20,T112,0)+IF(AU113=20,T113,0)+IF(AU114=20,T114,0)+IF(AU115=20,T115,0)+IF(AU116=20,T116,0)</f>
        <v>#VALUE!</v>
      </c>
      <c r="BG116" s="98" t="e">
        <f>IF(AU97=20,X97,0)+IF(AU98=20,X98,0)+IF(AU99=20,X99,0)+IF(AU100=20,X100,0)+IF(AU101=20,X101,0)+IF(AU102=20,X102,0)+IF(AU103=20,X103,0)+IF(AU104=20,X104,0)+IF(AU105=20,X105,0)+IF(AU106=20,X106,0)+IF(AU107=20,X107,0)+IF(AU108=20,X108,0)+IF(AU109=20,X109,0)+IF(AU110=20,X110,0)+IF(AU111=20,X111,0)+IF(AU112=20,X112,0)+IF(AU113=20,X113,0)+IF(AU114=20,X114,0)+IF(AU115=20,X115,0)+IF(AU116=20,X116,0)</f>
        <v>#VALUE!</v>
      </c>
      <c r="BH116" s="98" t="e">
        <f>IF(AU97=20,AB97,0)+IF(AU98=20,AB98,0)+IF(AU99=20,AB99,0)+IF(AU100=20,AB100,0)+IF(AU101=20,AB101,0)+IF(AU102=20,AB102,0)+IF(AU103=20,AB103,0)+IF(AU104=20,AB104,0)+IF(AU105=20,AB105,0)+IF(AU106=20,AB106,0)+IF(AU107=20,AB107,0)+IF(AU108=20,AB108,0)+IF(AU109=20,AB109,0)+IF(AU110=20,AB110,0)+IF(AU111=20,AB111,0)+IF(AU112=20,AB112,0)+IF(AU113=20,AB113,0)+IF(AU114=20,AB114,0)+IF(AU115=20,AB115,0)+IF(AU116=20,AB116,0)</f>
        <v>#VALUE!</v>
      </c>
      <c r="BI116" s="98" t="e">
        <f>IF(AU97=20,AG97,0)+IF(AU98=20,AG98,0)+IF(AU99=20,AG99,0)+IF(AU100=20,AG100,0)+IF(AU101=20,AG101,0)+IF(AU102=20,AG102,0)+IF(AU103=20,AG103,0)+IF(AU104=20,AG104,0)+IF(AU105=20,AG105,0)+IF(AU106=20,AG106,0)+IF(AU107=20,AG107,0)+IF(AU108=20,AG108,0)+IF(AU109=20,AG109,0)+IF(AU110=20,AG110,0)+IF(AU111=20,AG111,0)+IF(AU112=20,AG112,0)+IF(AU113=20,AG113,0)+IF(AU114=20,AG114,0)+IF(AU115=20,AG115,0)+IF(AU116=20,AG116,0)</f>
        <v>#VALUE!</v>
      </c>
      <c r="BJ116" s="98" t="e">
        <f>IF(AU97=20,AL97,0)+IF(AU98=20,AL98,0)+IF(AU99=20,AL99,0)+IF(AU100=20,AL100,0)+IF(AU101=20,AL101,0)+IF(AU102=20,AL102,0)+IF(AU103=20,AL103,0)+IF(AU104=20,AL104,0)+IF(AU105=20,AL105,0)+IF(AU106=20,AL106,0)+IF(AU107=20,AL107,0)+IF(AU108=20,AL108,0)+IF(AU109=20,AL109,0)+IF(AU110=20,AL110,0)+IF(AU111=20,AL111,0)+IF(AU112=20,AL112,0)+IF(AU113=20,AL113,0)+IF(AU114=20,AL114,0)+IF(AU115=20,AL115,0)+IF(AU116=20,AL116,0)</f>
        <v>#VALUE!</v>
      </c>
      <c r="BK116" s="1" t="e">
        <f>IF(AU97=20,AO97,0)+IF(AU98=20,AO98,0)+IF(AU99=20,AO99,0)+IF(AU100=20,AO100,0)+IF(AU101=20,AO101,0)+IF(AU102=20,AO102,0)+IF(AU103=20,AO103,0)+IF(AU104=20,AO104,0)+IF(AU105=20,AO105,0)+IF(AU106=20,AO106,0)+IF(AU107=20,AO107,0)+IF(AU108=20,AO108,0)+IF(AU109=20,AO109,0)+IF(AU110=20,AO110,0)+IF(AU111=20,AO111,0)+IF(AU112=20,AO112,0)+IF(AU113=20,AO113,0)+IF(AU114=20,AO114,0)+IF(AU115=20,AO115,0)+IF(AU116=20,AO116,0)</f>
        <v>#VALUE!</v>
      </c>
      <c r="BL116" s="99" t="e">
        <f>IF(AU97=20,AY97,0)+IF(AU98=20,AY98,0)+IF(AU99=20,AY99,0)+IF(AU100=20,AY100,0)+IF(AU101=20,AY101,0)+IF(AU102=20,AY102,0)+IF(AU103=20,AY103,0)+IF(AU104=20,AY104,0)+IF(AU105=20,AY105,0)+IF(AU106=20,AY106,0)+IF(AU107=20,AY107,0)+IF(AU108=20,AY108,0)+IF(AU109=20,AY109,0)+IF(AU110=20,AY110,0)+IF(AU111=20,AY111,0)+IF(AU112=20,AY112,0)+IF(AU113=20,AY113,0)+IF(AU114=20,AY114,0)+IF(AU115=20,AY115,0)+IF(AU116=20,AY116,0)</f>
        <v>#VALUE!</v>
      </c>
      <c r="BM116" s="1" t="e">
        <f>IF(AND(AW116=BM96,BL116=0),AZ116,0)</f>
        <v>#VALUE!</v>
      </c>
      <c r="BN116" s="1">
        <f>COUNTIF(BM97:BM116,"&lt;&gt;0")</f>
        <v>20</v>
      </c>
      <c r="BO116" s="1" t="e">
        <f>IF(BN97=20,BM97,IF(BN98=20,BM98,IF(BN99=20,BM99,IF(BN100=20,BM100,IF(BN101=20,BM101,IF(BN102=20,BM102,IF(BN103=20,BM103,IF(BN104=20,BM104,BP116))))))))</f>
        <v>#VALUE!</v>
      </c>
      <c r="BP116" s="1" t="e">
        <f>IF(BN105=20,BM105,IF(BN106=20,BM106,IF(BN107=20,BM107,IF(BN108=20,BM108,IF(BN109=20,BM109,IF(BN110=20,BM110,IF(BN111=20,BM111,IF(BN112=20,BM112,BQ116))))))))</f>
        <v>#VALUE!</v>
      </c>
      <c r="BQ116" s="1" t="e">
        <f>IF(BN113=20,BM113,IF(BN114=20,BM114,IF(BN115=20,BM115,IF(BN116=20,BM116,""))))</f>
        <v>#VALUE!</v>
      </c>
      <c r="BR116" s="100" t="str">
        <f>[2]DB!CD116</f>
        <v/>
      </c>
      <c r="BS116" s="98" t="str">
        <f>[2]DB!CE116</f>
        <v/>
      </c>
      <c r="BT116" s="98" t="str">
        <f>[2]DB!CF116</f>
        <v/>
      </c>
      <c r="BU116" s="98" t="str">
        <f>[2]DB!CG116</f>
        <v/>
      </c>
      <c r="BV116" s="98" t="str">
        <f>[2]DB!CH116</f>
        <v/>
      </c>
      <c r="BW116" s="98" t="str">
        <f>[2]DB!CI116</f>
        <v/>
      </c>
      <c r="BX116" s="98" t="str">
        <f>[2]DB!CJ116</f>
        <v/>
      </c>
      <c r="BY116" s="98" t="str">
        <f>[2]DB!CK116</f>
        <v/>
      </c>
      <c r="BZ116" s="98" t="str">
        <f>[2]DB!CL116</f>
        <v/>
      </c>
      <c r="CA116" s="98" t="str">
        <f>[2]DB!CM116</f>
        <v/>
      </c>
      <c r="CB116" s="98" t="str">
        <f>[2]DB!CN116</f>
        <v/>
      </c>
      <c r="CC116" s="99" t="str">
        <f>[2]DB!CO116</f>
        <v/>
      </c>
      <c r="CD116" s="100" t="str">
        <f>IF(AND(CD96=B3,B3&lt;&gt;B4),BO116,BR116)</f>
        <v/>
      </c>
      <c r="CE116" s="98" t="str">
        <f>IF(AND(CE96=B3,B3&lt;&gt;B4),BO116,BS116)</f>
        <v/>
      </c>
      <c r="CF116" s="98" t="str">
        <f>IF(AND(CF96=B3,B3&lt;&gt;B4),BO116,BT116)</f>
        <v/>
      </c>
      <c r="CG116" s="98" t="str">
        <f>IF(AND(CG96=B3,B3&lt;&gt;B4),BO116,BU116)</f>
        <v/>
      </c>
      <c r="CH116" s="98" t="str">
        <f>IF(AND(CH96=B3,B3&lt;&gt;B4),BO116,BV116)</f>
        <v/>
      </c>
      <c r="CI116" s="98" t="str">
        <f>IF(AND(CI96=B3,B3&lt;&gt;B4),BO116,BW116)</f>
        <v/>
      </c>
      <c r="CJ116" s="98" t="str">
        <f>IF(AND(CJ96=B3,B3&lt;&gt;B4),BO116,BX116)</f>
        <v/>
      </c>
      <c r="CK116" s="98" t="str">
        <f>IF(AND(CK96=B3,B3&lt;&gt;B4),BO116,BY116)</f>
        <v/>
      </c>
      <c r="CL116" s="98" t="str">
        <f>IF(AND(CL96=B3,B3&lt;&gt;B4),BO116,BZ116)</f>
        <v/>
      </c>
      <c r="CM116" s="98" t="str">
        <f>IF(AND(CM96=B3,B3&lt;&gt;B4),BO116,CA116)</f>
        <v/>
      </c>
      <c r="CN116" s="98" t="str">
        <f>IF(AND(CN96=B3,B3&lt;&gt;B4),BO116,CB116)</f>
        <v/>
      </c>
      <c r="CO116" s="99" t="str">
        <f>IF(AND(CO96=B3,B3&lt;&gt;B4),BO116,CC116)</f>
        <v/>
      </c>
      <c r="CP116" s="1" t="str">
        <f>'[2]MT + ÅT'!L52</f>
        <v/>
      </c>
    </row>
    <row r="117" spans="12:96">
      <c r="L117" s="100"/>
      <c r="AZ117" s="100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L117" s="99"/>
      <c r="BM117" s="1" t="e">
        <f>IF(BL118=0,AW118,IF(BL119=0,AW119,IF(BL120=0,AW120,IF(BL121=0,AW121,IF(BL122=0,AW122,IF(BL123=0,AW123,IF(BL124=0,AW124,IF(BL125=0,AW125,BN117))))))))</f>
        <v>#VALUE!</v>
      </c>
      <c r="BN117" s="1" t="e">
        <f>IF(BL126=0,AW126,IF(BL127=0,AW127,IF(BL128=0,AW128,IF(BL129=0,AW129,IF(BL130=0,AW130,IF(BL131=0,AW131,IF(BL132=0,AW132,IF(BL133=0,AW133,BO117))))))))</f>
        <v>#VALUE!</v>
      </c>
      <c r="BO117" s="1" t="e">
        <f>IF(BL134=0,AW134,IF(BL135=0,AW135,IF(BL136=0,AW136,IF(BL137=0,AW137,0))))</f>
        <v>#VALUE!</v>
      </c>
      <c r="BR117" s="100" t="s">
        <v>2</v>
      </c>
      <c r="BS117" s="98" t="s">
        <v>3</v>
      </c>
      <c r="BT117" s="98" t="s">
        <v>4</v>
      </c>
      <c r="BU117" s="98" t="s">
        <v>5</v>
      </c>
      <c r="BV117" s="98" t="s">
        <v>6</v>
      </c>
      <c r="BW117" s="98" t="s">
        <v>7</v>
      </c>
      <c r="BX117" s="98" t="s">
        <v>8</v>
      </c>
      <c r="BY117" s="98" t="s">
        <v>9</v>
      </c>
      <c r="BZ117" s="98" t="s">
        <v>10</v>
      </c>
      <c r="CA117" s="98" t="s">
        <v>11</v>
      </c>
      <c r="CB117" s="98" t="s">
        <v>12</v>
      </c>
      <c r="CC117" s="99" t="s">
        <v>13</v>
      </c>
      <c r="CD117" s="100" t="s">
        <v>2</v>
      </c>
      <c r="CE117" s="98" t="s">
        <v>3</v>
      </c>
      <c r="CF117" s="98" t="s">
        <v>4</v>
      </c>
      <c r="CG117" s="98" t="s">
        <v>5</v>
      </c>
      <c r="CH117" s="98" t="s">
        <v>6</v>
      </c>
      <c r="CI117" s="98" t="s">
        <v>7</v>
      </c>
      <c r="CJ117" s="98" t="s">
        <v>8</v>
      </c>
      <c r="CK117" s="98" t="s">
        <v>9</v>
      </c>
      <c r="CL117" s="98" t="s">
        <v>10</v>
      </c>
      <c r="CM117" s="98" t="s">
        <v>11</v>
      </c>
      <c r="CN117" s="98" t="s">
        <v>12</v>
      </c>
      <c r="CO117" s="99" t="s">
        <v>13</v>
      </c>
      <c r="CP117" s="1" t="str">
        <f>'[2]MT + ÅT'!L56</f>
        <v/>
      </c>
      <c r="CQ117" s="1" t="str">
        <f>IF(D1=D2,IF(CO73&lt;&gt;"",CO73,IF(CN73&lt;&gt;"",CN73,IF(CM73&lt;&gt;"",CM73,IF(CL73&lt;&gt;"",CL73,IF(CK73&lt;&gt;"",CK73,IF(CJ73&lt;&gt;"",CJ73,IF(CI73&lt;&gt;"",CI73,CR117))))))),"")</f>
        <v/>
      </c>
      <c r="CR117" s="1" t="str">
        <f>IF(CH73&lt;&gt;"",CH73,IF(CG73&lt;&gt;"",CG73,IF(CF73&lt;&gt;"",CF73,IF(CE73&lt;&gt;"",CE73,CD73))))</f>
        <v>Månedens Tipper i marts:</v>
      </c>
    </row>
    <row r="118" spans="12:96">
      <c r="L118" s="100" t="str">
        <f>[2]DB!AZ118</f>
        <v>Nuser</v>
      </c>
      <c r="M118" s="1">
        <f>IF(L118=A52,B52,0)+IF(L118=A53,B53,0)+IF(L118=A54,B54,0)+IF(L118=A55,B55,0)+IF(L118=A56,B56,0)+IF(L118=A57,B57,0)+IF(L118=A58,B58,0)+IF(L118=A59,B59,0)+IF(L118=A60,B60,0)+IF(L118=A61,B61,0)+IF(L118=A62,B62,0)+IF(L118=A63,B63,0)+IF(L118=A64,B64,0)+IF(L118=A65,B65,0)+IF(L118=A66,B66,0)+IF(L118=A67,B67,0)+IF(L118=A68,B68,0)+IF(L118=A69,B69,0)+IF(L118=A70,B70,0)+IF(L118=A71,B71,0)</f>
        <v>44</v>
      </c>
      <c r="N118" s="1">
        <f>[2]DB!BD118</f>
        <v>0</v>
      </c>
      <c r="O118" s="1">
        <f>IF(L118=A52,D52,0)+IF(L118=A53,D53,0)+IF(L118=A54,D54,0)+IF(L118=A55,D55,0)+IF(L118=A56,D56,0)+IF(L118=A57,D57,0)+IF(L118=A58,D58,0)+IF(L118=A59,D59,0)+IF(L118=A60,D60,0)+IF(L118=A61,D61,0)+IF(L118=A62,D62,0)+IF(L118=A63,D63,0)+IF(L118=A64,D64,0)+IF(L118=A65,D65,0)+IF(L118=A66,D66,0)+IF(L118=A67,D67,0)+IF(L118=A68,D68,0)+IF(L118=A69,D69,0)+IF(L118=A70,D70,0)+IF(L118=A71,D71,0)</f>
        <v>0</v>
      </c>
      <c r="P118" s="1">
        <f>[2]DB!BE118</f>
        <v>0</v>
      </c>
      <c r="Q118" s="1">
        <f>IF(L118=A52,F52,0)+IF(L118=A53,F53,0)+IF(L118=A54,F54,0)+IF(L118=A55,F55,0)+IF(L118=A56,F56,0)+IF(L118=A57,F57,0)+IF(L118=A58,F58,0)+IF(L118=A59,F59,0)+IF(L118=A60,F60,0)+IF(L118=A61,F61,0)+IF(L118=A62,F62,0)+IF(L118=A63,F63,0)+IF(L118=A64,F64,0)+IF(L118=A65,F65,0)+IF(L118=A66,F66,0)+IF(L118=A67,F67,0)+IF(L118=A68,F68,0)+IF(L118=A69,F69,0)+IF(L118=A70,F70,0)+IF(L118=A71,F71,0)</f>
        <v>0</v>
      </c>
      <c r="R118" s="1">
        <f>[2]DB!BF118</f>
        <v>0</v>
      </c>
      <c r="S118" s="1">
        <f>IF(L118=A52,H52,0)+IF(L118=A53,H53,0)+IF(L118=A54,H54,0)+IF(L118=A55,H55,0)+IF(L118=A56,H56,0)+IF(L118=A57,H57,0)+IF(L118=A58,H58,0)+IF(L118=A59,H59,0)+IF(L118=A60,H60,0)+IF(L118=A61,H61,0)+IF(L118=A62,H62,0)+IF(L118=A63,H63,0)+IF(L118=A64,H64,0)+IF(L118=A65,H65,0)+IF(L118=A66,H66,0)+IF(L118=A67,H67,0)+IF(L118=A68,H68,0)+IF(L118=A69,H69,0)+IF(L118=A70,H70,0)+IF(L118=A71,H71,0)</f>
        <v>0</v>
      </c>
      <c r="T118" s="1">
        <f>IF(B2&lt;&gt;B3,S118,S118+R118)</f>
        <v>0</v>
      </c>
      <c r="U118" s="1">
        <f>[2]DB!BG118</f>
        <v>0</v>
      </c>
      <c r="V118" s="1">
        <f>IF(L118=A52,K52,0)+IF(L118=A53,K53,0)+IF(L118=A54,K54,0)+IF(L118=A55,K55,0)+IF(L118=A56,K56,0)+IF(L118=A57,K57,0)+IF(L118=A58,K58,0)+IF(L118=A59,K59,0)+IF(L118=A60,K60,0)+IF(L118=A61,K61,0)+IF(L118=A62,K62,0)+IF(L118=A63,K63,0)+IF(L118=A64,K64,0)+IF(L118=A65,K65,0)+IF(L118=A66,K66,0)+IF(L118=A67,K67,0)+IF(L118=A68,K68,0)+IF(L118=A69,K69,0)+IF(L118=A70,K70,0)+IF(L118=A71,K71,0)+W118</f>
        <v>0</v>
      </c>
      <c r="W118" s="1">
        <f t="shared" ref="W118:W137" si="41">IF(LEFT(L118,8)="Reserve ",1,0)</f>
        <v>0</v>
      </c>
      <c r="X118" s="1">
        <f>IF(B2&lt;&gt;B3,V118,V118+U118)</f>
        <v>0</v>
      </c>
      <c r="Y118" s="1">
        <f>[2]DB!BH118</f>
        <v>24</v>
      </c>
      <c r="Z118" s="1">
        <f>RANK(Y118,Y118:Y137,0)</f>
        <v>1</v>
      </c>
      <c r="AA118" s="1" t="e">
        <f>IF(L118='3. Division'!F6,'3. Division'!F23,0)+IF(L118='3. Division'!H6,'3. Division'!H23,0)+IF(L118='3. Division'!J6,'3. Division'!J23,0)+IF(L118='3. Division'!L6,'3. Division'!L23,0)+IF(L118='3. Division'!N6,'3. Division'!N23,0)+IF(L118='3. Division'!P6,'3. Division'!P23,0)+IF(L118='3. Division'!R6,'3. Division'!R23,0)+IF(L118='3. Division'!T6,'3. Division'!T23,0)+IF(L118='3. Division'!V6,'3. Division'!V23,0)+IF(L118='3. Division'!X6,'3. Division'!X23,0)+IF(L118='3. Division'!Z6,'3. Division'!Z23,0)+IF(L118='3. Division'!AB6,'3. Division'!AB23,0)+IF(L118='3. Division'!AD6,'3. Division'!AD23,0)+IF(L118='3. Division'!AF6,'3. Division'!AF23,0)+IF(L118='3. Division'!AH6,'3. Division'!AH23,0)+IF(L118='3. Division'!AJ6,'3. Division'!AJ23,0)+IF(L118='3. Division'!AL6,'3. Division'!AL23,0)+IF(L118='3. Division'!AN6,'3. Division'!AN23,0)+IF(L118='3. Division'!AP6,'3. Division'!AP23,0)+IF(L118='3. Division'!AR6,'3. Division'!AR23,0)</f>
        <v>#VALUE!</v>
      </c>
      <c r="AB118" s="1" t="e">
        <f>IF(OR(O118=1,Q118=1),0,IF(B2&lt;&gt;B3,AA118,Y118+AA118))</f>
        <v>#VALUE!</v>
      </c>
      <c r="AC118" s="1" t="e">
        <f>RANK(AB118,AB118:AB137,0)</f>
        <v>#VALUE!</v>
      </c>
      <c r="AD118" s="1">
        <f>[2]DB!BI118</f>
        <v>9</v>
      </c>
      <c r="AE118" s="1">
        <f>RANK(AD118,AD118:AD137,0)</f>
        <v>3</v>
      </c>
      <c r="AF118" s="1" t="e">
        <f>IF(L118='3. Division'!F6,'3. Division'!F29,0)+IF(L118='3. Division'!H6,'3. Division'!H29,0)+IF(L118='3. Division'!J6,'3. Division'!J29,0)+IF(L118='3. Division'!L6,'3. Division'!L29,0)+IF(L118='3. Division'!N6,'3. Division'!N29,0)+IF(L118='3. Division'!P6,'3. Division'!P29,0)+IF(L118='3. Division'!R6,'3. Division'!R29,0)+IF(L118='3. Division'!T6,'3. Division'!T29,0)+IF(L118='3. Division'!V6,'3. Division'!V29,0)+IF(L118='3. Division'!X6,'3. Division'!X29,0)+IF(L118='3. Division'!Z6,'3. Division'!Z29,0)+IF(L118='3. Division'!AB6,'3. Division'!AB29,0)+IF(L118='3. Division'!AD6,'3. Division'!AD29,0)+IF(L118='3. Division'!AF6,'3. Division'!AF29,0)+IF(L118='3. Division'!AH6,'3. Division'!AH29,0)+IF(L118='3. Division'!AJ6,'3. Division'!AJ29,0)+IF(L118='3. Division'!AL6,'3. Division'!AL29,0)+IF(L118='3. Division'!AN6,'3. Division'!AN29,0)+IF(L118='3. Division'!AP6,'3. Division'!AP29,0)+IF(L118='3. Division'!AR6,'3. Division'!AR29,0)</f>
        <v>#VALUE!</v>
      </c>
      <c r="AG118" s="1" t="e">
        <f>IF(OR(O118=1,Q118=1),0,IF(B2&lt;&gt;B3,AF118,AD118+AF118))</f>
        <v>#VALUE!</v>
      </c>
      <c r="AH118" s="1" t="e">
        <f>RANK(AG118,AG118:AG137,0)</f>
        <v>#VALUE!</v>
      </c>
      <c r="AI118" s="1">
        <f>[2]DB!BJ118</f>
        <v>32</v>
      </c>
      <c r="AJ118" s="1">
        <f>RANK(AI118,AI118:AI137,0)</f>
        <v>1</v>
      </c>
      <c r="AK118" s="1" t="e">
        <f>IF(L118='3. Division'!F6,'3. Division'!F35,0)+IF(L118='3. Division'!H6,'3. Division'!H35,0)+IF(L118='3. Division'!J6,'3. Division'!J35,0)+IF(L118='3. Division'!L6,'3. Division'!L35,0)+IF(L118='3. Division'!N6,'3. Division'!N35,0)+IF(L118='3. Division'!P6,'3. Division'!P35,0)+IF(L118='3. Division'!R6,'3. Division'!R35,0)+IF(L118='3. Division'!T6,'3. Division'!T35,0)+IF(L118='3. Division'!V6,'3. Division'!V35,0)+IF(L118='3. Division'!X6,'3. Division'!X35,0)+IF(L118='3. Division'!Z6,'3. Division'!Z35,0)+IF(L118='3. Division'!AB6,'3. Division'!AB35,0)+IF(L118='3. Division'!AD6,'3. Division'!AD35,0)+IF(L118='3. Division'!AF6,'3. Division'!AF35,0)+IF(L118='3. Division'!AH6,'3. Division'!AH35,0)+IF(L118='3. Division'!AJ6,'3. Division'!AJ35,0)+IF(L118='3. Division'!AL6,'3. Division'!AL35,0)+IF(L118='3. Division'!AN6,'3. Division'!AN35,0)+IF(L118='3. Division'!AP6,'3. Division'!AP35,0)+IF(L118='3. Division'!AR6,'3. Division'!AR35,0)</f>
        <v>#VALUE!</v>
      </c>
      <c r="AL118" s="1" t="e">
        <f>IF(OR(O118=1,Q118=1),0,IF(B2&lt;&gt;B3,AK118,AI118+AK118))</f>
        <v>#VALUE!</v>
      </c>
      <c r="AM118" s="1" t="e">
        <f>RANK(AL118,AL118:AL137,0)</f>
        <v>#VALUE!</v>
      </c>
      <c r="AN118" s="1">
        <f>Z118+AE118+AJ118</f>
        <v>5</v>
      </c>
      <c r="AO118" s="1" t="e">
        <f>AC118+AH118+AM118</f>
        <v>#VALUE!</v>
      </c>
      <c r="AP118" s="1">
        <f>[2]DB!AW118</f>
        <v>1</v>
      </c>
      <c r="AQ118" s="1" t="e">
        <f>RANK(AO118,AO118:AO137,1)+AR118</f>
        <v>#VALUE!</v>
      </c>
      <c r="AR118" s="1" t="e">
        <f>IF(AO118=AO118,IF(AB118=AB118,IF(AG118=AG118,IF(AL118=AL118,0,IF(AL118&lt;AL118,1,0)),IF(AG118&lt;AG118,1,0)),IF(AB118&lt;AB118,1,0)),0)+IF(AO118=AO119,IF(AB118=AB119,IF(AG118=AG119,IF(AL118=AL119,0,IF(AL118&lt;AL119,1,0)),IF(AG118&lt;AG119,1,0)),IF(AB118&lt;AB119,1,0)),0)+IF(AO118=AO120,IF(AB118=AB120,IF(AG118=AG120,IF(AL118=AL120,0,IF(AL118&lt;AL120,1,0)),IF(AG118&lt;AG120,1,0)),IF(AB118&lt;AB120,1,0)),0)+IF(AO118=AO121,IF(AB118=AB121,IF(AG118=AG121,IF(AL118=AL121,0,IF(AL118&lt;AL121,1,0)),IF(AG118&lt;AG121,1,0)),IF(AB118&lt;AB121,1,0)),0)+IF(AO118=AO122,IF(AB118=AB122,IF(AG118=AG122,IF(AL118=AL122,0,IF(AL118&lt;AL122,1,0)),IF(AG118&lt;AG122,1,0)),IF(AB118&lt;AB122,1,0)),0)+IF(AO118=AO123,IF(AB118=AB123,IF(AG118=AG123,IF(AL118=AL123,0,IF(AL118&lt;AL123,1,0)),IF(AG118&lt;AG123,1,0)),IF(AB118&lt;AB123,1,0)),0)+IF(AO118=AO124,IF(AB118=AB124,IF(AG118=AG124,IF(AL118=AL124,0,IF(AL118&lt;AL124,1,0)),IF(AG118&lt;AG124,1,0)),IF(AB118&lt;AB124,1,0)),0)+AS118+AT118</f>
        <v>#VALUE!</v>
      </c>
      <c r="AS118" s="1" t="e">
        <f>IF(AO118=AO125,IF(AB118=AB125,IF(AG118=AG125,IF(AL118=AL125,0,IF(AL118&lt;AL125,1,0)),IF(AG118&lt;AG125,1,0)),IF(AB118&lt;AB125,1,0)),0)+IF(AO118=AO126,IF(AB118=AB126,IF(AG118=AG126,IF(AL118=AL126,0,IF(AL118&lt;AL126,1,0)),IF(AG118&lt;AG126,1,0)),IF(AB118&lt;AB126,1,0)),0)+IF(AO118=AO127,IF(AB118=AB127,IF(AG118=AG127,IF(AL118=AL127,0,IF(AL118&lt;AL127,1,0)),IF(AG118&lt;AG127,1,0)),IF(AB118&lt;AB127,1,0)),0)+IF(AO118=AO128,IF(AB118=AB128,IF(AG118=AG128,IF(AL118=AL128,0,IF(AL118&lt;AL128,1,0)),IF(AG118&lt;AG128,1,0)),IF(AB118&lt;AB128,1,0)),0)+IF(AO118=AO129,IF(AB118=AB129,IF(AG118=AG129,IF(AL118=AL129,0,IF(AL118&lt;AL129,1,0)),IF(AG118&lt;AG129,1,0)),IF(AB118&lt;AB129,1,0)),0)+IF(AO118=AO130,IF(AB118=AB130,IF(AG118=AG130,IF(AL118=AL130,0,IF(AL118&lt;AL130,1,0)),IF(AG118&lt;AG130,1,0)),IF(AB118&lt;AB130,1,0)),0)+IF(AO118=AO131,IF(AB118=AB131,IF(AG118=AG131,IF(AL118=AL131,0,IF(AL118&lt;AL131,1,0)),IF(AG118&lt;AG131,1,0)),IF(AB118&lt;AB131,1,0)),0)</f>
        <v>#VALUE!</v>
      </c>
      <c r="AT118" s="1" t="e">
        <f>IF(AO118=AO132,IF(AB118=AB132,IF(AG118=AG132,IF(AL118=AL132,0,IF(AL118&lt;AL132,1,0)),IF(AG118&lt;AG132,1,0)),IF(AB118&lt;AB132,1,0)),0)+IF(AO118=AO133,IF(AB118=AB133,IF(AG118=AG133,IF(AL118=AL133,0,IF(AL118&lt;AL133,1,0)),IF(AG118&lt;AG133,1,0)),IF(AB118&lt;AB133,1,0)),0)+IF(AO118=AO134,IF(AB118=AB134,IF(AG118=AG134,IF(AL118=AL134,0,IF(AL118&lt;AL134,1,0)),IF(AG118&lt;AG134,1,0)),IF(AB118&lt;AB134,1,0)),0)+IF(AO118=AO135,IF(AB118=AB135,IF(AG118=AG135,IF(AL118=AL135,0,IF(AL118&lt;AL135,1,0)),IF(AG118&lt;AG135,1,0)),IF(AB118&lt;AB135,1,0)),0)+IF(AO118=AO136,IF(AB118=AB136,IF(AG118=AG136,IF(AL118=AL136,0,IF(AL118&lt;AL136,1,0)),IF(AG118&lt;AG136,1,0)),IF(AB118&lt;AB136,1,0)),0)+IF(AO118=AO137,IF(AB118=AB137,IF(AG118=AG137,IF(AL118=AL137,0,IF(AL118&lt;AL137,1,0)),IF(AG118&lt;AG137,1,0)),IF(AB118&lt;AB137,1,0)),0)</f>
        <v>#VALUE!</v>
      </c>
      <c r="AU118" s="1" t="e">
        <f>IF(AND(AQ118=AQ118,M118&gt;M118),1,0)+IF(AND(AQ118=AQ119,M118&gt;M119),1,0)+IF(AND(AQ118=AQ120,M118&gt;M120),1,0)+IF(AND(AQ118=AQ121,M118&gt;M121),1,0)+IF(AND(AQ118=AQ122,M118&gt;M122),1,0)+IF(AND(AQ118=AQ123,M118&gt;M123),1,0)+IF(AND(AQ118=AQ124,M118&gt;M124),1,0)+IF(AND(AQ118=AQ125,M118&gt;M125),1,0)+IF(AND(AQ118=AQ126,M118&gt;M126),1,0)+IF(AND(AQ118=AQ127,M118&gt;M127),1,0)+IF(AND(AQ118=AQ128,M118&gt;M128),1,0)+IF(AND(AQ118=AQ129,M118&gt;M129),1,0)+IF(AND(AQ118=AQ130,M118&gt;M130),1,0)+IF(AND(AQ118=AQ131,M118&gt;M131),1,0)+IF(AND(AQ118=AQ132,M118&gt;M132),1,0)+IF(AND(AQ118=AQ133,M118&gt;M133),1,0)+IF(AND(AQ118=AQ134,M118&gt;M134),1,0)+IF(AND(AQ118=AQ135,M118&gt;M135),1,0)+IF(AND(AQ118=AQ136,M118&gt;M136),1,0)+IF(AND(AQ118=AQ137,M118&gt;M137),1,0)+AQ118</f>
        <v>#VALUE!</v>
      </c>
      <c r="AV118" s="1" t="e">
        <f>IF(AU118=1,AP118,0)+IF(AU119=1,AP119,0)+IF(AU120=1,AP120,0)+IF(AU121=1,AP121,0)+IF(AU122=1,AP122,0)+IF(AU123=1,AP123,0)+IF(AU124=1,AP124,0)+IF(AU125=1,AP125,0)+IF(AU126=1,AP126,0)+IF(AU127=1,AP127,0)+IF(AU128=1,AP128,0)+IF(AU129=1,AP129,0)+IF(AU130=1,AP130,0)+IF(AU131=1,AP131,0)+IF(AU132=1,AP132,0)+IF(AU133=1,AP133,0)+IF(AU134=1,AP134,0)+IF(AU135=1,AP135,0)+IF(AU136=1,AP136,0)+IF(AU137=1,AP137,0)</f>
        <v>#VALUE!</v>
      </c>
      <c r="AW118" s="1" t="e">
        <f>IF(AU118=1,AQ118,0)+IF(AU119=1,AQ119,0)+IF(AU120=1,AQ120,0)+IF(AU121=1,AQ121,0)+IF(AU122=1,AQ122,0)+IF(AU123=1,AQ123,0)+IF(AU124=1,AQ124,0)+IF(AU125=1,AQ125,0)+IF(AU126=1,AQ126,0)+IF(AU127=1,AQ127,0)+IF(AU128=1,AQ128,0)+IF(AU129=1,AQ129,0)+IF(AU130=1,AQ130,0)+IF(AU131=1,AQ131,0)+IF(AU132=1,AQ132,0)+IF(AU133=1,AQ133,0)+IF(AU134=1,AQ134,0)+IF(AU135=1,AQ135,0)+IF(AU136=1,AQ136,0)+IF(AU137=1,AQ137,0)</f>
        <v>#VALUE!</v>
      </c>
      <c r="AX118" s="1">
        <f>[2]DB!BL118</f>
        <v>0</v>
      </c>
      <c r="AY118" s="1">
        <f>IF(OR(O118=1,Q118=1,(T118+X118)/D1&gt;0.5),1,0)</f>
        <v>0</v>
      </c>
      <c r="AZ118" s="100" t="e">
        <f>IF(AU118=1,L118,IF(AU119=1,L119,IF(AU120=1,L120,IF(AU121=1,L121,IF(AU122=1,L122,IF(AU123=1,L123,IF(AU124=1,L124,BA118)))))))</f>
        <v>#VALUE!</v>
      </c>
      <c r="BA118" s="98" t="e">
        <f>IF(AU125=1,L125,IF(AU126=1,L126,IF(AU127=1,L127,IF(AU128=1,L128,IF(AU129=1,L129,IF(AU130=1,L130,IF(AU131=1,L131,BB118)))))))</f>
        <v>#VALUE!</v>
      </c>
      <c r="BB118" s="98" t="e">
        <f>IF(AU132=1,L132,IF(AU133=1,L133,IF(AU134=1,L134,IF(AU135=1,L135,IF(AU136=1,L136,IF(AU137=1,L137,""))))))</f>
        <v>#VALUE!</v>
      </c>
      <c r="BC118" s="98" t="e">
        <f>IF(AU118=1,M118,0)+IF(AU119=1,M119,0)+IF(AU120=1,M120,0)+IF(AU121=1,M121,0)+IF(AU122=1,M122,0)+IF(AU123=1,M123,0)+IF(AU124=1,M124,0)+IF(AU125=1,M125,0)+IF(AU126=1,M126,0)+IF(AU127=1,M127,0)+IF(AU128=1,M128,0)+IF(AU129=1,M129,0)+IF(AU130=1,M130,0)+IF(AU131=1,M131,0)+IF(AU132=1,M132,0)+IF(AU133=1,M133,0)+IF(AU134=1,M134,0)+IF(AU135=1,M135,0)+IF(AU136=1,M136,0)+IF(AU137=1,M137,0)</f>
        <v>#VALUE!</v>
      </c>
      <c r="BD118" s="98" t="e">
        <f>IF(AU118=1,O118,0)+IF(AU119=1,O119,0)+IF(AU120=1,O120,0)+IF(AU121=1,O121,0)+IF(AU122=1,O122,0)+IF(AU123=1,O123,0)+IF(AU124=1,O124,0)+IF(AU125=1,O125,0)+IF(AU126=1,O126,0)+IF(AU127=1,O127,0)+IF(AU128=1,O128,0)+IF(AU129=1,O129,0)+IF(AU130=1,O130,0)+IF(AU131=1,O131,0)+IF(AU132=1,O132,0)+IF(AU133=1,O133,0)+IF(AU134=1,O134,0)+IF(AU135=1,O135,0)+IF(AU136=1,O136,0)+IF(AU137=1,O137,0)</f>
        <v>#VALUE!</v>
      </c>
      <c r="BE118" s="98" t="e">
        <f>IF(AU118=1,Q118,0)+IF(AU119=1,Q119,0)+IF(AU120=1,Q120,0)+IF(AU121=1,Q121,0)+IF(AU122=1,Q122,0)+IF(AU123=1,Q123,0)+IF(AU124=1,Q124,0)+IF(AU125=1,Q125,0)+IF(AU126=1,Q126,0)+IF(AU127=1,Q127,0)+IF(AU128=1,Q128,0)+IF(AU129=1,Q129,0)+IF(AU130=1,Q130,0)+IF(AU131=1,Q131,0)+IF(AU132=1,Q132,0)+IF(AU133=1,Q133,0)+IF(AU134=1,Q134,0)+IF(AU135=1,Q135,0)+IF(AU136=1,Q136,0)+IF(AU137=1,Q137,0)</f>
        <v>#VALUE!</v>
      </c>
      <c r="BF118" s="98" t="e">
        <f>IF(AU118=1,T118,0)+IF(AU119=1,T119,0)+IF(AU120=1,T120,0)+IF(AU121=1,T121,0)+IF(AU122=1,T122,0)+IF(AU123=1,T123,0)+IF(AU124=1,T124,0)+IF(AU125=1,T125,0)+IF(AU126=1,T126,0)+IF(AU127=1,T127,0)+IF(AU128=1,T128,0)+IF(AU129=1,T129,0)+IF(AU130=1,T130,0)+IF(AU131=1,T131,0)+IF(AU132=1,T132,0)+IF(AU133=1,T133,0)+IF(AU134=1,T134,0)+IF(AU135=1,T135,0)+IF(AU136=1,T136,0)+IF(AU137=1,T137,0)</f>
        <v>#VALUE!</v>
      </c>
      <c r="BG118" s="98" t="e">
        <f>IF(AU118=1,X118,0)+IF(AU119=1,X119,0)+IF(AU120=1,X120,0)+IF(AU121=1,X121,0)+IF(AU122=1,X122,0)+IF(AU123=1,X123,0)+IF(AU124=1,X124,0)+IF(AU125=1,X125,0)+IF(AU126=1,X126,0)+IF(AU127=1,X127,0)+IF(AU128=1,X128,0)+IF(AU129=1,X129,0)+IF(AU130=1,X130,0)+IF(AU131=1,X131,0)+IF(AU132=1,X132,0)+IF(AU133=1,X133,0)+IF(AU134=1,X134,0)+IF(AU135=1,X135,0)+IF(AU136=1,X136,0)+IF(AU137=1,X137,0)</f>
        <v>#VALUE!</v>
      </c>
      <c r="BH118" s="98" t="e">
        <f>IF(AU118=1,AB118,0)+IF(AU119=1,AB119,0)+IF(AU120=1,AB120,0)+IF(AU121=1,AB121,0)+IF(AU122=1,AB122,0)+IF(AU123=1,AB123,0)+IF(AU124=1,AB124,0)+IF(AU125=1,AB125,0)+IF(AU126=1,AB126,0)+IF(AU127=1,AB127,0)+IF(AU128=1,AB128,0)+IF(AU129=1,AB129,0)+IF(AU130=1,AB130,0)+IF(AU131=1,AB131,0)+IF(AU132=1,AB132,0)+IF(AU133=1,AB133,0)+IF(AU134=1,AB134,0)+IF(AU135=1,AB135,0)+IF(AU136=1,AB136,0)+IF(AU137=1,AB137,0)</f>
        <v>#VALUE!</v>
      </c>
      <c r="BI118" s="98" t="e">
        <f>IF(AU118=1,AG118,0)+IF(AU119=1,AG119,0)+IF(AU120=1,AG120,0)+IF(AU121=1,AG121,0)+IF(AU122=1,AG122,0)+IF(AU123=1,AG123,0)+IF(AU124=1,AG124,0)+IF(AU125=1,AG125,0)+IF(AU126=1,AG126,0)+IF(AU127=1,AG127,0)+IF(AU128=1,AG128,0)+IF(AU129=1,AG129,0)+IF(AU130=1,AG130,0)+IF(AU131=1,AG131,0)+IF(AU132=1,AG132,0)+IF(AU133=1,AG133,0)+IF(AU134=1,AG134,0)+IF(AU135=1,AG135,0)+IF(AU136=1,AG136,0)+IF(AU137=1,AG137,0)</f>
        <v>#VALUE!</v>
      </c>
      <c r="BJ118" s="98" t="e">
        <f>IF(AU118=1,AL118,0)+IF(AU119=1,AL119,0)+IF(AU120=1,AL120,0)+IF(AU121=1,AL121,0)+IF(AU122=1,AL122,0)+IF(AU123=1,AL123,0)+IF(AU124=1,AL124,0)+IF(AU125=1,AL125,0)+IF(AU126=1,AL126,0)+IF(AU127=1,AL127,0)+IF(AU128=1,AL128,0)+IF(AU129=1,AL129,0)+IF(AU130=1,AL130,0)+IF(AU131=1,AL131,0)+IF(AU132=1,AL132,0)+IF(AU133=1,AL133,0)+IF(AU134=1,AL134,0)+IF(AU135=1,AL135,0)+IF(AU136=1,AL136,0)+IF(AU137=1,AL137,0)</f>
        <v>#VALUE!</v>
      </c>
      <c r="BK118" s="1" t="e">
        <f>IF(AU118=1,AO118,0)+IF(AU119=1,AO119,0)+IF(AU120=1,AO120,0)+IF(AU121=1,AO121,0)+IF(AU122=1,AO122,0)+IF(AU123=1,AO123,0)+IF(AU124=1,AO124,0)+IF(AU125=1,AO125,0)+IF(AU126=1,AO126,0)+IF(AU127=1,AO127,0)+IF(AU128=1,AO128,0)+IF(AU129=1,AO129,0)+IF(AU130=1,AO130,0)+IF(AU131=1,AO131,0)+IF(AU132=1,AO132,0)+IF(AU133=1,AO133,0)+IF(AU134=1,AO134,0)+IF(AU135=1,AO135,0)+IF(AU136=1,AO136,0)+IF(AU137=1,AO137,0)</f>
        <v>#VALUE!</v>
      </c>
      <c r="BL118" s="99" t="e">
        <f>IF(AU118=1,AY118,0)+IF(AU119=1,AY119,0)+IF(AU120=1,AY120,0)+IF(AU121=1,AY121,0)+IF(AU122=1,AY122,0)+IF(AU123=1,AY123,0)+IF(AU124=1,AY124,0)+IF(AU125=1,AY125,0)+IF(AU126=1,AY126,0)+IF(AU127=1,AY127,0)+IF(AU128=1,AY128,0)+IF(AU129=1,AY129,0)+IF(AU130=1,AY130,0)+IF(AU131=1,AY131,0)+IF(AU132=1,AY132,0)+IF(AU133=1,AY133,0)+IF(AU134=1,AY134,0)+IF(AU135=1,AY135,0)+IF(AU136=1,AY136,0)+IF(AU137=1,AY137,0)</f>
        <v>#VALUE!</v>
      </c>
      <c r="BM118" s="1" t="e">
        <f>IF(AND(AW118=BM117,BL118=0),AZ118,0)</f>
        <v>#VALUE!</v>
      </c>
      <c r="BN118" s="1">
        <f>COUNTIF(BM118,"&lt;&gt;0")</f>
        <v>1</v>
      </c>
      <c r="BO118" s="1" t="e">
        <f>IF(BN118=1,BM118,IF(BN119=1,BM119,IF(BN120=1,BM120,IF(BN121=1,BM121,IF(BN122=1,BM122,IF(BN123=1,BM123,IF(BN124=1,BM124,IF(BN125=1,BM125,BP118))))))))</f>
        <v>#VALUE!</v>
      </c>
      <c r="BP118" s="1" t="str">
        <f>IF(BN126=1,BM126,IF(BN127=1,BM127,IF(BN128=1,BM128,IF(BN129=1,BM129,IF(BN130=1,BM130,IF(BN131=1,BM131,IF(BN132=1,BM132,IF(BN133=1,BM133,BQ118))))))))</f>
        <v>INGEN</v>
      </c>
      <c r="BQ118" s="1" t="str">
        <f>IF(BN134=1,BM134,IF(BN135=1,BM135,IF(BN136=1,BM136,IF(BN137=1,BM137,"INGEN"))))</f>
        <v>INGEN</v>
      </c>
      <c r="BR118" s="100" t="str">
        <f>[2]DB!CD118</f>
        <v>Jesper</v>
      </c>
      <c r="BS118" s="98" t="str">
        <f>[2]DB!CE118</f>
        <v>Nemelig</v>
      </c>
      <c r="BT118" s="98" t="str">
        <f>[2]DB!CF118</f>
        <v/>
      </c>
      <c r="BU118" s="98" t="str">
        <f>[2]DB!CG118</f>
        <v/>
      </c>
      <c r="BV118" s="98" t="str">
        <f>[2]DB!CH118</f>
        <v/>
      </c>
      <c r="BW118" s="98" t="str">
        <f>[2]DB!CI118</f>
        <v/>
      </c>
      <c r="BX118" s="98" t="str">
        <f>[2]DB!CJ118</f>
        <v/>
      </c>
      <c r="BY118" s="98" t="str">
        <f>[2]DB!CK118</f>
        <v/>
      </c>
      <c r="BZ118" s="98" t="str">
        <f>[2]DB!CL118</f>
        <v/>
      </c>
      <c r="CA118" s="98" t="str">
        <f>[2]DB!CM118</f>
        <v/>
      </c>
      <c r="CB118" s="98" t="str">
        <f>[2]DB!CN118</f>
        <v/>
      </c>
      <c r="CC118" s="99" t="str">
        <f>[2]DB!CO118</f>
        <v/>
      </c>
      <c r="CD118" s="100" t="str">
        <f>IF(AND(CD117=B3,B3&lt;&gt;B4),BO118,BR118)</f>
        <v>Jesper</v>
      </c>
      <c r="CE118" s="98" t="str">
        <f>IF(AND(CE117=B3,B3&lt;&gt;B4),BO118,BS118)</f>
        <v>Nemelig</v>
      </c>
      <c r="CF118" s="98" t="str">
        <f>IF(AND(CF117=B3,B3&lt;&gt;B4),BO118,BT118)</f>
        <v/>
      </c>
      <c r="CG118" s="98" t="str">
        <f>IF(AND(CG117=B3,B3&lt;&gt;B4),BO118,BU118)</f>
        <v/>
      </c>
      <c r="CH118" s="98" t="str">
        <f>IF(AND(CH117=B3,B3&lt;&gt;B4),BO118,BV118)</f>
        <v/>
      </c>
      <c r="CI118" s="98" t="str">
        <f>IF(AND(CI117=B3,B3&lt;&gt;B4),BO118,BW118)</f>
        <v/>
      </c>
      <c r="CJ118" s="98" t="str">
        <f>IF(AND(CJ117=B3,B3&lt;&gt;B4),BO118,BX118)</f>
        <v/>
      </c>
      <c r="CK118" s="98" t="str">
        <f>IF(AND(CK117=B3,B3&lt;&gt;B4),BO118,BY118)</f>
        <v/>
      </c>
      <c r="CL118" s="98" t="str">
        <f>IF(AND(CL117=B3,B3&lt;&gt;B4),BO118,BZ118)</f>
        <v/>
      </c>
      <c r="CM118" s="98" t="str">
        <f>IF(AND(CM117=B3,B3&lt;&gt;B4),BO118,CA118)</f>
        <v/>
      </c>
      <c r="CN118" s="98" t="str">
        <f>IF(AND(CN117=B3,B3&lt;&gt;B4),BO118,CB118)</f>
        <v/>
      </c>
      <c r="CO118" s="99" t="str">
        <f>IF(AND(CO117=B3,B3&lt;&gt;B4),BO118,CC118)</f>
        <v/>
      </c>
      <c r="CP118" s="1" t="str">
        <f>'[2]MT + ÅT'!L58</f>
        <v/>
      </c>
    </row>
    <row r="119" spans="12:96">
      <c r="L119" s="100" t="str">
        <f>[2]DB!AZ119</f>
        <v>Galway</v>
      </c>
      <c r="M119" s="1">
        <f>IF(L119=A52,B52,0)+IF(L119=A53,B53,0)+IF(L119=A54,B54,0)+IF(L119=A55,B55,0)+IF(L119=A56,B56,0)+IF(L119=A57,B57,0)+IF(L119=A58,B58,0)+IF(L119=A59,B59,0)+IF(L119=A60,B60,0)+IF(L119=A61,B61,0)+IF(L119=A62,B62,0)+IF(L119=A63,B63,0)+IF(L119=A64,B64,0)+IF(L119=A65,B65,0)+IF(L119=A66,B66,0)+IF(L119=A67,B67,0)+IF(L119=A68,B68,0)+IF(L119=A69,B69,0)+IF(L119=A70,B70,0)+IF(L119=A71,B71,0)</f>
        <v>19</v>
      </c>
      <c r="N119" s="1">
        <f>[2]DB!BD119</f>
        <v>0</v>
      </c>
      <c r="O119" s="1">
        <f>IF(L119=A52,D52,0)+IF(L119=A53,D53,0)+IF(L119=A54,D54,0)+IF(L119=A55,D55,0)+IF(L119=A56,D56,0)+IF(L119=A57,D57,0)+IF(L119=A58,D58,0)+IF(L119=A59,D59,0)+IF(L119=A60,D60,0)+IF(L119=A61,D61,0)+IF(L119=A62,D62,0)+IF(L119=A63,D63,0)+IF(L119=A64,D64,0)+IF(L119=A65,D65,0)+IF(L119=A66,D66,0)+IF(L119=A67,D67,0)+IF(L119=A68,D68,0)+IF(L119=A69,D69,0)+IF(L119=A70,D70,0)+IF(L119=A71,D71,0)</f>
        <v>0</v>
      </c>
      <c r="P119" s="1">
        <f>[2]DB!BE119</f>
        <v>0</v>
      </c>
      <c r="Q119" s="1">
        <f>IF(L119=A52,F52,0)+IF(L119=A53,F53,0)+IF(L119=A54,F54,0)+IF(L119=A55,F55,0)+IF(L119=A56,F56,0)+IF(L119=A57,F57,0)+IF(L119=A58,F58,0)+IF(L119=A59,F59,0)+IF(L119=A60,F60,0)+IF(L119=A61,F61,0)+IF(L119=A62,F62,0)+IF(L119=A63,F63,0)+IF(L119=A64,F64,0)+IF(L119=A65,F65,0)+IF(L119=A66,F66,0)+IF(L119=A67,F67,0)+IF(L119=A68,F68,0)+IF(L119=A69,F69,0)+IF(L119=A70,F70,0)+IF(L119=A71,F71,0)</f>
        <v>0</v>
      </c>
      <c r="R119" s="1">
        <f>[2]DB!BF119</f>
        <v>0</v>
      </c>
      <c r="S119" s="1">
        <f>IF(L119=A52,H52,0)+IF(L119=A53,H53,0)+IF(L119=A54,H54,0)+IF(L119=A55,H55,0)+IF(L119=A56,H56,0)+IF(L119=A57,H57,0)+IF(L119=A58,H58,0)+IF(L119=A59,H59,0)+IF(L119=A60,H60,0)+IF(L119=A61,H61,0)+IF(L119=A62,H62,0)+IF(L119=A63,H63,0)+IF(L119=A64,H64,0)+IF(L119=A65,H65,0)+IF(L119=A66,H66,0)+IF(L119=A67,H67,0)+IF(L119=A68,H68,0)+IF(L119=A69,H69,0)+IF(L119=A70,H70,0)+IF(L119=A71,H71,0)</f>
        <v>0</v>
      </c>
      <c r="T119" s="1">
        <f>IF(B2&lt;&gt;B3,S119,S119+R119)</f>
        <v>0</v>
      </c>
      <c r="U119" s="1">
        <f>[2]DB!BG119</f>
        <v>0</v>
      </c>
      <c r="V119" s="1">
        <f>IF(L119=A52,K52,0)+IF(L119=A53,K53,0)+IF(L119=A54,K54,0)+IF(L119=A55,K55,0)+IF(L119=A56,K56,0)+IF(L119=A57,K57,0)+IF(L119=A58,K58,0)+IF(L119=A59,K59,0)+IF(L119=A60,K60,0)+IF(L119=A61,K61,0)+IF(L119=A62,K62,0)+IF(L119=A63,K63,0)+IF(L119=A64,K64,0)+IF(L119=A65,K65,0)+IF(L119=A66,K66,0)+IF(L119=A67,K67,0)+IF(L119=A68,K68,0)+IF(L119=A69,K69,0)+IF(L119=A70,K70,0)+IF(L119=A71,K71,0)+W119</f>
        <v>0</v>
      </c>
      <c r="W119" s="1">
        <f t="shared" si="41"/>
        <v>0</v>
      </c>
      <c r="X119" s="1">
        <f>IF(B2&lt;&gt;B3,V119,V119+U119)</f>
        <v>0</v>
      </c>
      <c r="Y119" s="1">
        <f>[2]DB!BH119</f>
        <v>24</v>
      </c>
      <c r="Z119" s="1">
        <f>RANK(Y119,Y118:Y137,0)</f>
        <v>1</v>
      </c>
      <c r="AA119" s="1" t="e">
        <f>IF(L119='3. Division'!F6,'3. Division'!F23,0)+IF(L119='3. Division'!H6,'3. Division'!H23,0)+IF(L119='3. Division'!J6,'3. Division'!J23,0)+IF(L119='3. Division'!L6,'3. Division'!L23,0)+IF(L119='3. Division'!N6,'3. Division'!N23,0)+IF(L119='3. Division'!P6,'3. Division'!P23,0)+IF(L119='3. Division'!R6,'3. Division'!R23,0)+IF(L119='3. Division'!T6,'3. Division'!T23,0)+IF(L119='3. Division'!V6,'3. Division'!V23,0)+IF(L119='3. Division'!X6,'3. Division'!X23,0)+IF(L119='3. Division'!Z6,'3. Division'!Z23,0)+IF(L119='3. Division'!AB6,'3. Division'!AB23,0)+IF(L119='3. Division'!AD6,'3. Division'!AD23,0)+IF(L119='3. Division'!AF6,'3. Division'!AF23,0)+IF(L119='3. Division'!AH6,'3. Division'!AH23,0)+IF(L119='3. Division'!AJ6,'3. Division'!AJ23,0)+IF(L119='3. Division'!AL6,'3. Division'!AL23,0)+IF(L119='3. Division'!AN6,'3. Division'!AN23,0)+IF(L119='3. Division'!AP6,'3. Division'!AP23,0)+IF(L119='3. Division'!AR6,'3. Division'!AR23,0)</f>
        <v>#VALUE!</v>
      </c>
      <c r="AB119" s="1" t="e">
        <f>IF(OR(O119=1,Q119=1),0,IF(B2&lt;&gt;B3,AA119,Y119+AA119))</f>
        <v>#VALUE!</v>
      </c>
      <c r="AC119" s="1" t="e">
        <f>RANK(AB119,AB118:AB137,0)</f>
        <v>#VALUE!</v>
      </c>
      <c r="AD119" s="1">
        <f>[2]DB!BI119</f>
        <v>9</v>
      </c>
      <c r="AE119" s="1">
        <f>RANK(AD119,AD118:AD137,0)</f>
        <v>3</v>
      </c>
      <c r="AF119" s="1" t="e">
        <f>IF(L119='3. Division'!F6,'3. Division'!F29,0)+IF(L119='3. Division'!H6,'3. Division'!H29,0)+IF(L119='3. Division'!J6,'3. Division'!J29,0)+IF(L119='3. Division'!L6,'3. Division'!L29,0)+IF(L119='3. Division'!N6,'3. Division'!N29,0)+IF(L119='3. Division'!P6,'3. Division'!P29,0)+IF(L119='3. Division'!R6,'3. Division'!R29,0)+IF(L119='3. Division'!T6,'3. Division'!T29,0)+IF(L119='3. Division'!V6,'3. Division'!V29,0)+IF(L119='3. Division'!X6,'3. Division'!X29,0)+IF(L119='3. Division'!Z6,'3. Division'!Z29,0)+IF(L119='3. Division'!AB6,'3. Division'!AB29,0)+IF(L119='3. Division'!AD6,'3. Division'!AD29,0)+IF(L119='3. Division'!AF6,'3. Division'!AF29,0)+IF(L119='3. Division'!AH6,'3. Division'!AH29,0)+IF(L119='3. Division'!AJ6,'3. Division'!AJ29,0)+IF(L119='3. Division'!AL6,'3. Division'!AL29,0)+IF(L119='3. Division'!AN6,'3. Division'!AN29,0)+IF(L119='3. Division'!AP6,'3. Division'!AP29,0)+IF(L119='3. Division'!AR6,'3. Division'!AR29,0)</f>
        <v>#VALUE!</v>
      </c>
      <c r="AG119" s="1" t="e">
        <f>IF(OR(O119=1,Q119=1),0,IF(B2&lt;&gt;B3,AF119,AD119+AF119))</f>
        <v>#VALUE!</v>
      </c>
      <c r="AH119" s="1" t="e">
        <f>RANK(AG119,AG118:AG137,0)</f>
        <v>#VALUE!</v>
      </c>
      <c r="AI119" s="1">
        <f>[2]DB!BJ119</f>
        <v>28</v>
      </c>
      <c r="AJ119" s="1">
        <f>RANK(AI119,AI118:AI137,0)</f>
        <v>5</v>
      </c>
      <c r="AK119" s="1" t="e">
        <f>IF(L119='3. Division'!F6,'3. Division'!F35,0)+IF(L119='3. Division'!H6,'3. Division'!H35,0)+IF(L119='3. Division'!J6,'3. Division'!J35,0)+IF(L119='3. Division'!L6,'3. Division'!L35,0)+IF(L119='3. Division'!N6,'3. Division'!N35,0)+IF(L119='3. Division'!P6,'3. Division'!P35,0)+IF(L119='3. Division'!R6,'3. Division'!R35,0)+IF(L119='3. Division'!T6,'3. Division'!T35,0)+IF(L119='3. Division'!V6,'3. Division'!V35,0)+IF(L119='3. Division'!X6,'3. Division'!X35,0)+IF(L119='3. Division'!Z6,'3. Division'!Z35,0)+IF(L119='3. Division'!AB6,'3. Division'!AB35,0)+IF(L119='3. Division'!AD6,'3. Division'!AD35,0)+IF(L119='3. Division'!AF6,'3. Division'!AF35,0)+IF(L119='3. Division'!AH6,'3. Division'!AH35,0)+IF(L119='3. Division'!AJ6,'3. Division'!AJ35,0)+IF(L119='3. Division'!AL6,'3. Division'!AL35,0)+IF(L119='3. Division'!AN6,'3. Division'!AN35,0)+IF(L119='3. Division'!AP6,'3. Division'!AP35,0)+IF(L119='3. Division'!AR6,'3. Division'!AR35,0)</f>
        <v>#VALUE!</v>
      </c>
      <c r="AL119" s="1" t="e">
        <f>IF(OR(O119=1,Q119=1),0,IF(B2&lt;&gt;B3,AK119,AI119+AK119))</f>
        <v>#VALUE!</v>
      </c>
      <c r="AM119" s="1" t="e">
        <f>RANK(AL119,AL118:AL137,0)</f>
        <v>#VALUE!</v>
      </c>
      <c r="AN119" s="1">
        <f t="shared" ref="AN119:AN137" si="42">Z119+AE119+AJ119</f>
        <v>9</v>
      </c>
      <c r="AO119" s="1" t="e">
        <f t="shared" ref="AO119:AO137" si="43">AC119+AH119+AM119</f>
        <v>#VALUE!</v>
      </c>
      <c r="AP119" s="1">
        <f>[2]DB!AW119</f>
        <v>2</v>
      </c>
      <c r="AQ119" s="1" t="e">
        <f>RANK(AO119,AO118:AO137,1)+AR119</f>
        <v>#VALUE!</v>
      </c>
      <c r="AR119" s="1" t="e">
        <f>IF(AO119=AO118,IF(AB119=AB118,IF(AG119=AG118,IF(AL119=AL118,0,IF(AL119&lt;AL118,1,0)),IF(AG119&lt;AG118,1,0)),IF(AB119&lt;AB118,1,0)),0)+IF(AO119=AO119,IF(AB119=AB119,IF(AG119=AG119,IF(AL119=AL119,0,IF(AL119&lt;AL119,1,0)),IF(AG119&lt;AG119,1,0)),IF(AB119&lt;AB119,1,0)),0)+IF(AO119=AO120,IF(AB119=AB120,IF(AG119=AG120,IF(AL119=AL120,0,IF(AL119&lt;AL120,1,0)),IF(AG119&lt;AG120,1,0)),IF(AB119&lt;AB120,1,0)),0)+IF(AO119=AO121,IF(AB119=AB121,IF(AG119=AG121,IF(AL119=AL121,0,IF(AL119&lt;AL121,1,0)),IF(AG119&lt;AG121,1,0)),IF(AB119&lt;AB121,1,0)),0)+IF(AO119=AO122,IF(AB119=AB122,IF(AG119=AG122,IF(AL119=AL122,0,IF(AL119&lt;AL122,1,0)),IF(AG119&lt;AG122,1,0)),IF(AB119&lt;AB122,1,0)),0)+IF(AO119=AO123,IF(AB119=AB123,IF(AG119=AG123,IF(AL119=AL123,0,IF(AL119&lt;AL123,1,0)),IF(AG119&lt;AG123,1,0)),IF(AB119&lt;AB123,1,0)),0)+IF(AO119=AO124,IF(AB119=AB124,IF(AG119=AG124,IF(AL119=AL124,0,IF(AL119&lt;AL124,1,0)),IF(AG119&lt;AG124,1,0)),IF(AB119&lt;AB124,1,0)),0)+AS119+AT119</f>
        <v>#VALUE!</v>
      </c>
      <c r="AS119" s="1" t="e">
        <f>IF(AO119=AO125,IF(AB119=AB125,IF(AG119=AG125,IF(AL119=AL125,0,IF(AL119&lt;AL125,1,0)),IF(AG119&lt;AG125,1,0)),IF(AB119&lt;AB125,1,0)),0)+IF(AO119=AO126,IF(AB119=AB126,IF(AG119=AG126,IF(AL119=AL126,0,IF(AL119&lt;AL126,1,0)),IF(AG119&lt;AG126,1,0)),IF(AB119&lt;AB126,1,0)),0)+IF(AO119=AO127,IF(AB119=AB127,IF(AG119=AG127,IF(AL119=AL127,0,IF(AL119&lt;AL127,1,0)),IF(AG119&lt;AG127,1,0)),IF(AB119&lt;AB127,1,0)),0)+IF(AO119=AO128,IF(AB119=AB128,IF(AG119=AG128,IF(AL119=AL128,0,IF(AL119&lt;AL128,1,0)),IF(AG119&lt;AG128,1,0)),IF(AB119&lt;AB128,1,0)),0)+IF(AO119=AO129,IF(AB119=AB129,IF(AG119=AG129,IF(AL119=AL129,0,IF(AL119&lt;AL129,1,0)),IF(AG119&lt;AG129,1,0)),IF(AB119&lt;AB129,1,0)),0)+IF(AO119=AO130,IF(AB119=AB130,IF(AG119=AG130,IF(AL119=AL130,0,IF(AL119&lt;AL130,1,0)),IF(AG119&lt;AG130,1,0)),IF(AB119&lt;AB130,1,0)),0)+IF(AO119=AO131,IF(AB119=AB131,IF(AG119=AG131,IF(AL119=AL131,0,IF(AL119&lt;AL131,1,0)),IF(AG119&lt;AG131,1,0)),IF(AB119&lt;AB131,1,0)),0)</f>
        <v>#VALUE!</v>
      </c>
      <c r="AT119" s="1" t="e">
        <f>IF(AO119=AO132,IF(AB119=AB132,IF(AG119=AG132,IF(AL119=AL132,0,IF(AL119&lt;AL132,1,0)),IF(AG119&lt;AG132,1,0)),IF(AB119&lt;AB132,1,0)),0)+IF(AO119=AO133,IF(AB119=AB133,IF(AG119=AG133,IF(AL119=AL133,0,IF(AL119&lt;AL133,1,0)),IF(AG119&lt;AG133,1,0)),IF(AB119&lt;AB133,1,0)),0)+IF(AO119=AO134,IF(AB119=AB134,IF(AG119=AG134,IF(AL119=AL134,0,IF(AL119&lt;AL134,1,0)),IF(AG119&lt;AG134,1,0)),IF(AB119&lt;AB134,1,0)),0)+IF(AO119=AO135,IF(AB119=AB135,IF(AG119=AG135,IF(AL119=AL135,0,IF(AL119&lt;AL135,1,0)),IF(AG119&lt;AG135,1,0)),IF(AB119&lt;AB135,1,0)),0)+IF(AO119=AO136,IF(AB119=AB136,IF(AG119=AG136,IF(AL119=AL136,0,IF(AL119&lt;AL136,1,0)),IF(AG119&lt;AG136,1,0)),IF(AB119&lt;AB136,1,0)),0)+IF(AO119=AO137,IF(AB119=AB137,IF(AG119=AG137,IF(AL119=AL137,0,IF(AL119&lt;AL137,1,0)),IF(AG119&lt;AG137,1,0)),IF(AB119&lt;AB137,1,0)),0)</f>
        <v>#VALUE!</v>
      </c>
      <c r="AU119" s="1" t="e">
        <f>IF(AND(AQ119=AQ118,M119&gt;M118),1,0)+IF(AND(AQ119=AQ119,M119&gt;M119),1,0)+IF(AND(AQ119=AQ120,M119&gt;M120),1,0)+IF(AND(AQ119=AQ121,M119&gt;M121),1,0)+IF(AND(AQ119=AQ122,M119&gt;M122),1,0)+IF(AND(AQ119=AQ123,M119&gt;M123),1,0)+IF(AND(AQ119=AQ124,M119&gt;M124),1,0)+IF(AND(AQ119=AQ125,M119&gt;M125),1,0)+IF(AND(AQ119=AQ126,M119&gt;M126),1,0)+IF(AND(AQ119=AQ127,M119&gt;M127),1,0)+IF(AND(AQ119=AQ128,M119&gt;M128),1,0)+IF(AND(AQ119=AQ129,M119&gt;M129),1,0)+IF(AND(AQ119=AQ130,M119&gt;M130),1,0)+IF(AND(AQ119=AQ131,M119&gt;M131),1,0)+IF(AND(AQ119=AQ132,M119&gt;M132),1,0)+IF(AND(AQ119=AQ133,M119&gt;M133),1,0)+IF(AND(AQ119=AQ134,M119&gt;M134),1,0)+IF(AND(AQ119=AQ135,M119&gt;M135),1,0)+IF(AND(AQ119=AQ136,M119&gt;M136),1,0)+IF(AND(AQ119=AQ137,M119&gt;M137),1,0)+AQ119</f>
        <v>#VALUE!</v>
      </c>
      <c r="AV119" s="1" t="e">
        <f>IF(AU118=2,AP118,0)+IF(AU119=2,AP119,0)+IF(AU120=2,AP120,0)+IF(AU121=2,AP121,0)+IF(AU122=2,AP122,0)+IF(AU123=2,AP123,0)+IF(AU124=2,AP124,0)+IF(AU125=2,AP125,0)+IF(AU126=2,AP126,0)+IF(AU127=2,AP127,0)+IF(AU128=2,AP128,0)+IF(AU129=2,AP129,0)+IF(AU130=2,AP130,0)+IF(AU131=2,AP131,0)+IF(AU132=2,AP132,0)+IF(AU133=2,AP133,0)+IF(AU134=2,AP134,0)+IF(AU135=2,AP135,0)+IF(AU136=2,AP136,0)+IF(AU137=2,AP137,0)</f>
        <v>#VALUE!</v>
      </c>
      <c r="AW119" s="1" t="e">
        <f>IF(AU118=2,AQ118,0)+IF(AU119=2,AQ119,0)+IF(AU120=2,AQ120,0)+IF(AU121=2,AQ121,0)+IF(AU122=2,AQ122,0)+IF(AU123=2,AQ123,0)+IF(AU124=2,AQ124,0)+IF(AU125=2,AQ125,0)+IF(AU126=2,AQ126,0)+IF(AU127=2,AQ127,0)+IF(AU128=2,AQ128,0)+IF(AU129=2,AQ129,0)+IF(AU130=2,AQ130,0)+IF(AU131=2,AQ131,0)+IF(AU132=2,AQ132,0)+IF(AU133=2,AQ133,0)+IF(AU134=2,AQ134,0)+IF(AU135=2,AQ135,0)+IF(AU136=2,AQ136,0)+IF(AU137=2,AQ137,0)</f>
        <v>#VALUE!</v>
      </c>
      <c r="AX119" s="1">
        <f>[2]DB!BL119</f>
        <v>0</v>
      </c>
      <c r="AY119" s="1">
        <f>IF(OR(O119=1,Q119=1,(T119+X119)/D1&gt;0.5),1,0)</f>
        <v>0</v>
      </c>
      <c r="AZ119" s="100" t="e">
        <f>IF(AU118=2,L118,IF(AU119=2,L119,IF(AU120=2,L120,IF(AU121=2,L121,IF(AU122=2,L122,IF(AU123=2,L123,IF(AU124=2,L124,BA119)))))))</f>
        <v>#VALUE!</v>
      </c>
      <c r="BA119" s="98" t="e">
        <f>IF(AU125=2,L125,IF(AU126=2,L126,IF(AU127=2,L127,IF(AU128=2,L128,IF(AU129=2,L129,IF(AU130=2,L130,IF(AU131=2,L131,BB119)))))))</f>
        <v>#VALUE!</v>
      </c>
      <c r="BB119" s="98" t="e">
        <f>IF(AU132=2,L132,IF(AU133=2,L133,IF(AU134=2,L134,IF(AU135=2,L135,IF(AU136=2,L136,IF(AU137=2,L137,""))))))</f>
        <v>#VALUE!</v>
      </c>
      <c r="BC119" s="98" t="e">
        <f>IF(AU118=2,M118,0)+IF(AU119=2,M119,0)+IF(AU120=2,M120,0)+IF(AU121=2,M121,0)+IF(AU122=2,M122,0)+IF(AU123=2,M123,0)+IF(AU124=2,M124,0)+IF(AU125=2,M125,0)+IF(AU126=2,M126,0)+IF(AU127=2,M127,0)+IF(AU128=2,M128,0)+IF(AU129=2,M129,0)+IF(AU130=2,M130,0)+IF(AU131=2,M131,0)+IF(AU132=2,M132,0)+IF(AU133=2,M133,0)+IF(AU134=2,M134,0)+IF(AU135=2,M135,0)+IF(AU136=2,M136,0)+IF(AU137=2,M137,0)</f>
        <v>#VALUE!</v>
      </c>
      <c r="BD119" s="98" t="e">
        <f>IF(AU118=2,O118,0)+IF(AU119=2,O119,0)+IF(AU120=2,O120,0)+IF(AU121=2,O121,0)+IF(AU122=2,O122,0)+IF(AU123=2,O123,0)+IF(AU124=2,O124,0)+IF(AU125=2,O125,0)+IF(AU126=2,O126,0)+IF(AU127=2,O127,0)+IF(AU128=2,O128,0)+IF(AU129=2,O129,0)+IF(AU130=2,O130,0)+IF(AU131=2,O131,0)+IF(AU132=2,O132,0)+IF(AU133=2,O133,0)+IF(AU134=2,O134,0)+IF(AU135=2,O135,0)+IF(AU136=2,O136,0)+IF(AU137=2,O137,0)</f>
        <v>#VALUE!</v>
      </c>
      <c r="BE119" s="98" t="e">
        <f>IF(AU118=2,Q118,0)+IF(AU119=2,Q119,0)+IF(AU120=2,Q120,0)+IF(AU121=2,Q121,0)+IF(AU122=2,Q122,0)+IF(AU123=2,Q123,0)+IF(AU124=2,Q124,0)+IF(AU125=2,Q125,0)+IF(AU126=2,Q126,0)+IF(AU127=2,Q127,0)+IF(AU128=2,Q128,0)+IF(AU129=2,Q129,0)+IF(AU130=2,Q130,0)+IF(AU131=2,Q131,0)+IF(AU132=2,Q132,0)+IF(AU133=2,Q133,0)+IF(AU134=2,Q134,0)+IF(AU135=2,Q135,0)+IF(AU136=2,Q136,0)+IF(AU137=2,Q137,0)</f>
        <v>#VALUE!</v>
      </c>
      <c r="BF119" s="98" t="e">
        <f>IF(AU118=2,T118,0)+IF(AU119=2,T119,0)+IF(AU120=2,T120,0)+IF(AU121=2,T121,0)+IF(AU122=2,T122,0)+IF(AU123=2,T123,0)+IF(AU124=2,T124,0)+IF(AU125=2,T125,0)+IF(AU126=2,T126,0)+IF(AU127=2,T127,0)+IF(AU128=2,T128,0)+IF(AU129=2,T129,0)+IF(AU130=2,T130,0)+IF(AU131=2,T131,0)+IF(AU132=2,T132,0)+IF(AU133=2,T133,0)+IF(AU134=2,T134,0)+IF(AU135=2,T135,0)+IF(AU136=2,T136,0)+IF(AU137=2,T137,0)</f>
        <v>#VALUE!</v>
      </c>
      <c r="BG119" s="98" t="e">
        <f>IF(AU118=2,X118,0)+IF(AU119=2,X119,0)+IF(AU120=2,X120,0)+IF(AU121=2,X121,0)+IF(AU122=2,X122,0)+IF(AU123=2,X123,0)+IF(AU124=2,X124,0)+IF(AU125=2,X125,0)+IF(AU126=2,X126,0)+IF(AU127=2,X127,0)+IF(AU128=2,X128,0)+IF(AU129=2,X129,0)+IF(AU130=2,X130,0)+IF(AU131=2,X131,0)+IF(AU132=2,X132,0)+IF(AU133=2,X133,0)+IF(AU134=2,X134,0)+IF(AU135=2,X135,0)+IF(AU136=2,X136,0)+IF(AU137=2,X137,0)</f>
        <v>#VALUE!</v>
      </c>
      <c r="BH119" s="98" t="e">
        <f>IF(AU118=2,AB118,0)+IF(AU119=2,AB119,0)+IF(AU120=2,AB120,0)+IF(AU121=2,AB121,0)+IF(AU122=2,AB122,0)+IF(AU123=2,AB123,0)+IF(AU124=2,AB124,0)+IF(AU125=2,AB125,0)+IF(AU126=2,AB126,0)+IF(AU127=2,AB127,0)+IF(AU128=2,AB128,0)+IF(AU129=2,AB129,0)+IF(AU130=2,AB130,0)+IF(AU131=2,AB131,0)+IF(AU132=2,AB132,0)+IF(AU133=2,AB133,0)+IF(AU134=2,AB134,0)+IF(AU135=2,AB135,0)+IF(AU136=2,AB136,0)+IF(AU137=2,AB137,0)</f>
        <v>#VALUE!</v>
      </c>
      <c r="BI119" s="98" t="e">
        <f>IF(AU118=2,AG118,0)+IF(AU119=2,AG119,0)+IF(AU120=2,AG120,0)+IF(AU121=2,AG121,0)+IF(AU122=2,AG122,0)+IF(AU123=2,AG123,0)+IF(AU124=2,AG124,0)+IF(AU125=2,AG125,0)+IF(AU126=2,AG126,0)+IF(AU127=2,AG127,0)+IF(AU128=2,AG128,0)+IF(AU129=2,AG129,0)+IF(AU130=2,AG130,0)+IF(AU131=2,AG131,0)+IF(AU132=2,AG132,0)+IF(AU133=2,AG133,0)+IF(AU134=2,AG134,0)+IF(AU135=2,AG135,0)+IF(AU136=2,AG136,0)+IF(AU137=2,AG137,0)</f>
        <v>#VALUE!</v>
      </c>
      <c r="BJ119" s="98" t="e">
        <f>IF(AU118=2,AL118,0)+IF(AU119=2,AL119,0)+IF(AU120=2,AL120,0)+IF(AU121=2,AL121,0)+IF(AU122=2,AL122,0)+IF(AU123=2,AL123,0)+IF(AU124=2,AL124,0)+IF(AU125=2,AL125,0)+IF(AU126=2,AL126,0)+IF(AU127=2,AL127,0)+IF(AU128=2,AL128,0)+IF(AU129=2,AL129,0)+IF(AU130=2,AL130,0)+IF(AU131=2,AL131,0)+IF(AU132=2,AL132,0)+IF(AU133=2,AL133,0)+IF(AU134=2,AL134,0)+IF(AU135=2,AL135,0)+IF(AU136=2,AL136,0)+IF(AU137=2,AL137,0)</f>
        <v>#VALUE!</v>
      </c>
      <c r="BK119" s="1" t="e">
        <f>IF(AU118=2,AO118,0)+IF(AU119=2,AO119,0)+IF(AU120=2,AO120,0)+IF(AU121=2,AO121,0)+IF(AU122=2,AO122,0)+IF(AU123=2,AO123,0)+IF(AU124=2,AO124,0)+IF(AU125=2,AO125,0)+IF(AU126=2,AO126,0)+IF(AU127=2,AO127,0)+IF(AU128=2,AO128,0)+IF(AU129=2,AO129,0)+IF(AU130=2,AO130,0)+IF(AU131=2,AO131,0)+IF(AU132=2,AO132,0)+IF(AU133=2,AO133,0)+IF(AU134=2,AO134,0)+IF(AU135=2,AO135,0)+IF(AU136=2,AO136,0)+IF(AU137=2,AO137,0)</f>
        <v>#VALUE!</v>
      </c>
      <c r="BL119" s="99" t="e">
        <f>IF(AU118=2,AY118,0)+IF(AU119=2,AY119,0)+IF(AU120=2,AY120,0)+IF(AU121=2,AY121,0)+IF(AU122=2,AY122,0)+IF(AU123=2,AY123,0)+IF(AU124=2,AY124,0)+IF(AU125=2,AY125,0)+IF(AU126=2,AY126,0)+IF(AU127=2,AY127,0)+IF(AU128=2,AY128,0)+IF(AU129=2,AY129,0)+IF(AU130=2,AY130,0)+IF(AU131=2,AY131,0)+IF(AU132=2,AY132,0)+IF(AU133=2,AY133,0)+IF(AU134=2,AY134,0)+IF(AU135=2,AY135,0)+IF(AU136=2,AY136,0)+IF(AU137=2,AY137,0)</f>
        <v>#VALUE!</v>
      </c>
      <c r="BM119" s="1" t="e">
        <f>IF(AND(AW119=BM117,BL119=0),AZ119,0)</f>
        <v>#VALUE!</v>
      </c>
      <c r="BN119" s="1">
        <f>COUNTIF(BM118:BM119,"&lt;&gt;0")</f>
        <v>2</v>
      </c>
      <c r="BO119" s="1" t="e">
        <f>IF(BN118=2,BM118,IF(BN119=2,BM119,IF(BN120=2,BM120,IF(BN121=2,BM121,IF(BN122=2,BM122,IF(BN123=2,BM123,IF(BN124=2,BM124,IF(BN125=2,BM125,BP119))))))))</f>
        <v>#VALUE!</v>
      </c>
      <c r="BP119" s="1" t="str">
        <f>IF(BN126=2,BM126,IF(BN127=2,BM127,IF(BN128=2,BM128,IF(BN129=2,BM129,IF(BN130=2,BM130,IF(BN131=2,BM131,IF(BN132=2,BM132,IF(BN133=2,BM133,BQ119))))))))</f>
        <v/>
      </c>
      <c r="BQ119" s="1" t="str">
        <f>IF(BN134=2,BM134,IF(BN135=2,BM135,IF(BN136=2,BM136,IF(BN137=2,BM137,""))))</f>
        <v/>
      </c>
      <c r="BR119" s="100" t="str">
        <f>[2]DB!CD119</f>
        <v>Nemelig</v>
      </c>
      <c r="BS119" s="98" t="str">
        <f>[2]DB!CE119</f>
        <v/>
      </c>
      <c r="BT119" s="98" t="str">
        <f>[2]DB!CF119</f>
        <v/>
      </c>
      <c r="BU119" s="98" t="str">
        <f>[2]DB!CG119</f>
        <v/>
      </c>
      <c r="BV119" s="98" t="str">
        <f>[2]DB!CH119</f>
        <v/>
      </c>
      <c r="BW119" s="98" t="str">
        <f>[2]DB!CI119</f>
        <v/>
      </c>
      <c r="BX119" s="98" t="str">
        <f>[2]DB!CJ119</f>
        <v/>
      </c>
      <c r="BY119" s="98" t="str">
        <f>[2]DB!CK119</f>
        <v/>
      </c>
      <c r="BZ119" s="98" t="str">
        <f>[2]DB!CL119</f>
        <v/>
      </c>
      <c r="CA119" s="98" t="str">
        <f>[2]DB!CM119</f>
        <v/>
      </c>
      <c r="CB119" s="98" t="str">
        <f>[2]DB!CN119</f>
        <v/>
      </c>
      <c r="CC119" s="99" t="str">
        <f>[2]DB!CO119</f>
        <v/>
      </c>
      <c r="CD119" s="100" t="str">
        <f>IF(AND(CD117=B3,B3&lt;&gt;B4),BO119,BR119)</f>
        <v>Nemelig</v>
      </c>
      <c r="CE119" s="98" t="str">
        <f>IF(AND(CE117=B3,B3&lt;&gt;B4),BO119,BS119)</f>
        <v/>
      </c>
      <c r="CF119" s="98" t="str">
        <f>IF(AND(CF117=B3,B3&lt;&gt;B4),BO119,BT119)</f>
        <v/>
      </c>
      <c r="CG119" s="98" t="str">
        <f>IF(AND(CG117=B3,B3&lt;&gt;B4),BO119,BU119)</f>
        <v/>
      </c>
      <c r="CH119" s="98" t="str">
        <f>IF(AND(CH117=B3,B3&lt;&gt;B4),BO119,BV119)</f>
        <v/>
      </c>
      <c r="CI119" s="98" t="str">
        <f>IF(AND(CI117=B3,B3&lt;&gt;B4),BO119,BW119)</f>
        <v/>
      </c>
      <c r="CJ119" s="98" t="str">
        <f>IF(AND(CJ117=B3,B3&lt;&gt;B4),BO119,BX119)</f>
        <v/>
      </c>
      <c r="CK119" s="98" t="str">
        <f>IF(AND(CK117=B3,B3&lt;&gt;B4),BO119,BY119)</f>
        <v/>
      </c>
      <c r="CL119" s="98" t="str">
        <f>IF(AND(CL117=B3,B3&lt;&gt;B4),BO119,BZ119)</f>
        <v/>
      </c>
      <c r="CM119" s="98" t="str">
        <f>IF(AND(CM117=B3,B3&lt;&gt;B4),BO119,CA119)</f>
        <v/>
      </c>
      <c r="CN119" s="98" t="str">
        <f>IF(AND(CN117=B3,B3&lt;&gt;B4),BO119,CB119)</f>
        <v/>
      </c>
      <c r="CO119" s="99" t="str">
        <f>IF(AND(CO117=B3,B3&lt;&gt;B4),BO119,CC119)</f>
        <v/>
      </c>
      <c r="CP119" s="1" t="str">
        <f>'[2]MT + ÅT'!L59</f>
        <v/>
      </c>
    </row>
    <row r="120" spans="12:96">
      <c r="L120" s="100" t="str">
        <f>[2]DB!AZ120</f>
        <v>LPHJ</v>
      </c>
      <c r="M120" s="1">
        <f>IF(L120=A52,B52,0)+IF(L120=A53,B53,0)+IF(L120=A54,B54,0)+IF(L120=A55,B55,0)+IF(L120=A56,B56,0)+IF(L120=A57,B57,0)+IF(L120=A58,B58,0)+IF(L120=A59,B59,0)+IF(L120=A60,B60,0)+IF(L120=A61,B61,0)+IF(L120=A62,B62,0)+IF(L120=A63,B63,0)+IF(L120=A64,B64,0)+IF(L120=A65,B65,0)+IF(L120=A66,B66,0)+IF(L120=A67,B67,0)+IF(L120=A68,B68,0)+IF(L120=A69,B69,0)+IF(L120=A70,B70,0)+IF(L120=A71,B71,0)</f>
        <v>33</v>
      </c>
      <c r="N120" s="1">
        <f>[2]DB!BD120</f>
        <v>0</v>
      </c>
      <c r="O120" s="1">
        <f>IF(L120=A52,D52,0)+IF(L120=A53,D53,0)+IF(L120=A54,D54,0)+IF(L120=A55,D55,0)+IF(L120=A56,D56,0)+IF(L120=A57,D57,0)+IF(L120=A58,D58,0)+IF(L120=A59,D59,0)+IF(L120=A60,D60,0)+IF(L120=A61,D61,0)+IF(L120=A62,D62,0)+IF(L120=A63,D63,0)+IF(L120=A64,D64,0)+IF(L120=A65,D65,0)+IF(L120=A66,D66,0)+IF(L120=A67,D67,0)+IF(L120=A68,D68,0)+IF(L120=A69,D69,0)+IF(L120=A70,D70,0)+IF(L120=A71,D71,0)</f>
        <v>0</v>
      </c>
      <c r="P120" s="1">
        <f>[2]DB!BE120</f>
        <v>0</v>
      </c>
      <c r="Q120" s="1">
        <f>IF(L120=A52,F52,0)+IF(L120=A53,F53,0)+IF(L120=A54,F54,0)+IF(L120=A55,F55,0)+IF(L120=A56,F56,0)+IF(L120=A57,F57,0)+IF(L120=A58,F58,0)+IF(L120=A59,F59,0)+IF(L120=A60,F60,0)+IF(L120=A61,F61,0)+IF(L120=A62,F62,0)+IF(L120=A63,F63,0)+IF(L120=A64,F64,0)+IF(L120=A65,F65,0)+IF(L120=A66,F66,0)+IF(L120=A67,F67,0)+IF(L120=A68,F68,0)+IF(L120=A69,F69,0)+IF(L120=A70,F70,0)+IF(L120=A71,F71,0)</f>
        <v>0</v>
      </c>
      <c r="R120" s="1">
        <f>[2]DB!BF120</f>
        <v>0</v>
      </c>
      <c r="S120" s="1">
        <f>IF(L120=A52,H52,0)+IF(L120=A53,H53,0)+IF(L120=A54,H54,0)+IF(L120=A55,H55,0)+IF(L120=A56,H56,0)+IF(L120=A57,H57,0)+IF(L120=A58,H58,0)+IF(L120=A59,H59,0)+IF(L120=A60,H60,0)+IF(L120=A61,H61,0)+IF(L120=A62,H62,0)+IF(L120=A63,H63,0)+IF(L120=A64,H64,0)+IF(L120=A65,H65,0)+IF(L120=A66,H66,0)+IF(L120=A67,H67,0)+IF(L120=A68,H68,0)+IF(L120=A69,H69,0)+IF(L120=A70,H70,0)+IF(L120=A71,H71,0)</f>
        <v>0</v>
      </c>
      <c r="T120" s="1">
        <f>IF(B2&lt;&gt;B3,S120,S120+R120)</f>
        <v>0</v>
      </c>
      <c r="U120" s="1">
        <f>[2]DB!BG120</f>
        <v>0</v>
      </c>
      <c r="V120" s="1">
        <f>IF(L120=A52,K52,0)+IF(L120=A53,K53,0)+IF(L120=A54,K54,0)+IF(L120=A55,K55,0)+IF(L120=A56,K56,0)+IF(L120=A57,K57,0)+IF(L120=A58,K58,0)+IF(L120=A59,K59,0)+IF(L120=A60,K60,0)+IF(L120=A61,K61,0)+IF(L120=A62,K62,0)+IF(L120=A63,K63,0)+IF(L120=A64,K64,0)+IF(L120=A65,K65,0)+IF(L120=A66,K66,0)+IF(L120=A67,K67,0)+IF(L120=A68,K68,0)+IF(L120=A69,K69,0)+IF(L120=A70,K70,0)+IF(L120=A71,K71,0)+W120</f>
        <v>0</v>
      </c>
      <c r="W120" s="1">
        <f t="shared" si="41"/>
        <v>0</v>
      </c>
      <c r="X120" s="1">
        <f>IF(B2&lt;&gt;B3,V120,V120+U120)</f>
        <v>0</v>
      </c>
      <c r="Y120" s="1">
        <f>[2]DB!BH120</f>
        <v>23</v>
      </c>
      <c r="Z120" s="1">
        <f>RANK(Y120,Y118:Y137,0)</f>
        <v>5</v>
      </c>
      <c r="AA120" s="1" t="e">
        <f>IF(L120='3. Division'!F6,'3. Division'!F23,0)+IF(L120='3. Division'!H6,'3. Division'!H23,0)+IF(L120='3. Division'!J6,'3. Division'!J23,0)+IF(L120='3. Division'!L6,'3. Division'!L23,0)+IF(L120='3. Division'!N6,'3. Division'!N23,0)+IF(L120='3. Division'!P6,'3. Division'!P23,0)+IF(L120='3. Division'!R6,'3. Division'!R23,0)+IF(L120='3. Division'!T6,'3. Division'!T23,0)+IF(L120='3. Division'!V6,'3. Division'!V23,0)+IF(L120='3. Division'!X6,'3. Division'!X23,0)+IF(L120='3. Division'!Z6,'3. Division'!Z23,0)+IF(L120='3. Division'!AB6,'3. Division'!AB23,0)+IF(L120='3. Division'!AD6,'3. Division'!AD23,0)+IF(L120='3. Division'!AF6,'3. Division'!AF23,0)+IF(L120='3. Division'!AH6,'3. Division'!AH23,0)+IF(L120='3. Division'!AJ6,'3. Division'!AJ23,0)+IF(L120='3. Division'!AL6,'3. Division'!AL23,0)+IF(L120='3. Division'!AN6,'3. Division'!AN23,0)+IF(L120='3. Division'!AP6,'3. Division'!AP23,0)+IF(L120='3. Division'!AR6,'3. Division'!AR23,0)</f>
        <v>#VALUE!</v>
      </c>
      <c r="AB120" s="1" t="e">
        <f>IF(OR(O120=1,Q120=1),0,IF(B2&lt;&gt;B3,AA120,Y120+AA120))</f>
        <v>#VALUE!</v>
      </c>
      <c r="AC120" s="1" t="e">
        <f>RANK(AB120,AB118:AB137,0)</f>
        <v>#VALUE!</v>
      </c>
      <c r="AD120" s="1">
        <f>[2]DB!BI120</f>
        <v>9</v>
      </c>
      <c r="AE120" s="1">
        <f>RANK(AD120,AD118:AD137,0)</f>
        <v>3</v>
      </c>
      <c r="AF120" s="1" t="e">
        <f>IF(L120='3. Division'!F6,'3. Division'!F29,0)+IF(L120='3. Division'!H6,'3. Division'!H29,0)+IF(L120='3. Division'!J6,'3. Division'!J29,0)+IF(L120='3. Division'!L6,'3. Division'!L29,0)+IF(L120='3. Division'!N6,'3. Division'!N29,0)+IF(L120='3. Division'!P6,'3. Division'!P29,0)+IF(L120='3. Division'!R6,'3. Division'!R29,0)+IF(L120='3. Division'!T6,'3. Division'!T29,0)+IF(L120='3. Division'!V6,'3. Division'!V29,0)+IF(L120='3. Division'!X6,'3. Division'!X29,0)+IF(L120='3. Division'!Z6,'3. Division'!Z29,0)+IF(L120='3. Division'!AB6,'3. Division'!AB29,0)+IF(L120='3. Division'!AD6,'3. Division'!AD29,0)+IF(L120='3. Division'!AF6,'3. Division'!AF29,0)+IF(L120='3. Division'!AH6,'3. Division'!AH29,0)+IF(L120='3. Division'!AJ6,'3. Division'!AJ29,0)+IF(L120='3. Division'!AL6,'3. Division'!AL29,0)+IF(L120='3. Division'!AN6,'3. Division'!AN29,0)+IF(L120='3. Division'!AP6,'3. Division'!AP29,0)+IF(L120='3. Division'!AR6,'3. Division'!AR29,0)</f>
        <v>#VALUE!</v>
      </c>
      <c r="AG120" s="1" t="e">
        <f>IF(OR(O120=1,Q120=1),0,IF(B2&lt;&gt;B3,AF120,AD120+AF120))</f>
        <v>#VALUE!</v>
      </c>
      <c r="AH120" s="1" t="e">
        <f>RANK(AG120,AG118:AG137,0)</f>
        <v>#VALUE!</v>
      </c>
      <c r="AI120" s="1">
        <f>[2]DB!BJ120</f>
        <v>31</v>
      </c>
      <c r="AJ120" s="1">
        <f>RANK(AI120,AI118:AI137,0)</f>
        <v>2</v>
      </c>
      <c r="AK120" s="1" t="e">
        <f>IF(L120='3. Division'!F6,'3. Division'!F35,0)+IF(L120='3. Division'!H6,'3. Division'!H35,0)+IF(L120='3. Division'!J6,'3. Division'!J35,0)+IF(L120='3. Division'!L6,'3. Division'!L35,0)+IF(L120='3. Division'!N6,'3. Division'!N35,0)+IF(L120='3. Division'!P6,'3. Division'!P35,0)+IF(L120='3. Division'!R6,'3. Division'!R35,0)+IF(L120='3. Division'!T6,'3. Division'!T35,0)+IF(L120='3. Division'!V6,'3. Division'!V35,0)+IF(L120='3. Division'!X6,'3. Division'!X35,0)+IF(L120='3. Division'!Z6,'3. Division'!Z35,0)+IF(L120='3. Division'!AB6,'3. Division'!AB35,0)+IF(L120='3. Division'!AD6,'3. Division'!AD35,0)+IF(L120='3. Division'!AF6,'3. Division'!AF35,0)+IF(L120='3. Division'!AH6,'3. Division'!AH35,0)+IF(L120='3. Division'!AJ6,'3. Division'!AJ35,0)+IF(L120='3. Division'!AL6,'3. Division'!AL35,0)+IF(L120='3. Division'!AN6,'3. Division'!AN35,0)+IF(L120='3. Division'!AP6,'3. Division'!AP35,0)+IF(L120='3. Division'!AR6,'3. Division'!AR35,0)</f>
        <v>#VALUE!</v>
      </c>
      <c r="AL120" s="1" t="e">
        <f>IF(OR(O120=1,Q120=1),0,IF(B2&lt;&gt;B3,AK120,AI120+AK120))</f>
        <v>#VALUE!</v>
      </c>
      <c r="AM120" s="1" t="e">
        <f>RANK(AL120,AL118:AL137,0)</f>
        <v>#VALUE!</v>
      </c>
      <c r="AN120" s="1">
        <f t="shared" si="42"/>
        <v>10</v>
      </c>
      <c r="AO120" s="1" t="e">
        <f t="shared" si="43"/>
        <v>#VALUE!</v>
      </c>
      <c r="AP120" s="1">
        <f>[2]DB!AW120</f>
        <v>3</v>
      </c>
      <c r="AQ120" s="1" t="e">
        <f>RANK(AO120,AO118:AO137,1)+AR120</f>
        <v>#VALUE!</v>
      </c>
      <c r="AR120" s="1" t="e">
        <f>IF(AO120=AO118,IF(AB120=AB118,IF(AG120=AG118,IF(AL120=AL118,0,IF(AL120&lt;AL118,1,0)),IF(AG120&lt;AG118,1,0)),IF(AB120&lt;AB118,1,0)),0)+IF(AO120=AO119,IF(AB120=AB119,IF(AG120=AG119,IF(AL120=AL119,0,IF(AL120&lt;AL119,1,0)),IF(AG120&lt;AG119,1,0)),IF(AB120&lt;AB119,1,0)),0)+IF(AO120=AO120,IF(AB120=AB120,IF(AG120=AG120,IF(AL120=AL120,0,IF(AL120&lt;AL120,1,0)),IF(AG120&lt;AG120,1,0)),IF(AB120&lt;AB120,1,0)),0)+IF(AO120=AO121,IF(AB120=AB121,IF(AG120=AG121,IF(AL120=AL121,0,IF(AL120&lt;AL121,1,0)),IF(AG120&lt;AG121,1,0)),IF(AB120&lt;AB121,1,0)),0)+IF(AO120=AO122,IF(AB120=AB122,IF(AG120=AG122,IF(AL120=AL122,0,IF(AL120&lt;AL122,1,0)),IF(AG120&lt;AG122,1,0)),IF(AB120&lt;AB122,1,0)),0)+IF(AO120=AO123,IF(AB120=AB123,IF(AG120=AG123,IF(AL120=AL123,0,IF(AL120&lt;AL123,1,0)),IF(AG120&lt;AG123,1,0)),IF(AB120&lt;AB123,1,0)),0)+IF(AO120=AO124,IF(AB120=AB124,IF(AG120=AG124,IF(AL120=AL124,0,IF(AL120&lt;AL124,1,0)),IF(AG120&lt;AG124,1,0)),IF(AB120&lt;AB124,1,0)),0)+AS120+AT120</f>
        <v>#VALUE!</v>
      </c>
      <c r="AS120" s="1" t="e">
        <f>IF(AO120=AO125,IF(AB120=AB125,IF(AG120=AG125,IF(AL120=AL125,0,IF(AL120&lt;AL125,1,0)),IF(AG120&lt;AG125,1,0)),IF(AB120&lt;AB125,1,0)),0)+IF(AO120=AO126,IF(AB120=AB126,IF(AG120=AG126,IF(AL120=AL126,0,IF(AL120&lt;AL126,1,0)),IF(AG120&lt;AG126,1,0)),IF(AB120&lt;AB126,1,0)),0)+IF(AO120=AO127,IF(AB120=AB127,IF(AG120=AG127,IF(AL120=AL127,0,IF(AL120&lt;AL127,1,0)),IF(AG120&lt;AG127,1,0)),IF(AB120&lt;AB127,1,0)),0)+IF(AO120=AO128,IF(AB120=AB128,IF(AG120=AG128,IF(AL120=AL128,0,IF(AL120&lt;AL128,1,0)),IF(AG120&lt;AG128,1,0)),IF(AB120&lt;AB128,1,0)),0)+IF(AO120=AO129,IF(AB120=AB129,IF(AG120=AG129,IF(AL120=AL129,0,IF(AL120&lt;AL129,1,0)),IF(AG120&lt;AG129,1,0)),IF(AB120&lt;AB129,1,0)),0)+IF(AO120=AO130,IF(AB120=AB130,IF(AG120=AG130,IF(AL120=AL130,0,IF(AL120&lt;AL130,1,0)),IF(AG120&lt;AG130,1,0)),IF(AB120&lt;AB130,1,0)),0)+IF(AO120=AO131,IF(AB120=AB131,IF(AG120=AG131,IF(AL120=AL131,0,IF(AL120&lt;AL131,1,0)),IF(AG120&lt;AG131,1,0)),IF(AB120&lt;AB131,1,0)),0)</f>
        <v>#VALUE!</v>
      </c>
      <c r="AT120" s="1" t="e">
        <f>IF(AO120=AO132,IF(AB120=AB132,IF(AG120=AG132,IF(AL120=AL132,0,IF(AL120&lt;AL132,1,0)),IF(AG120&lt;AG132,1,0)),IF(AB120&lt;AB132,1,0)),0)+IF(AO120=AO133,IF(AB120=AB133,IF(AG120=AG133,IF(AL120=AL133,0,IF(AL120&lt;AL133,1,0)),IF(AG120&lt;AG133,1,0)),IF(AB120&lt;AB133,1,0)),0)+IF(AO120=AO134,IF(AB120=AB134,IF(AG120=AG134,IF(AL120=AL134,0,IF(AL120&lt;AL134,1,0)),IF(AG120&lt;AG134,1,0)),IF(AB120&lt;AB134,1,0)),0)+IF(AO120=AO135,IF(AB120=AB135,IF(AG120=AG135,IF(AL120=AL135,0,IF(AL120&lt;AL135,1,0)),IF(AG120&lt;AG135,1,0)),IF(AB120&lt;AB135,1,0)),0)+IF(AO120=AO136,IF(AB120=AB136,IF(AG120=AG136,IF(AL120=AL136,0,IF(AL120&lt;AL136,1,0)),IF(AG120&lt;AG136,1,0)),IF(AB120&lt;AB136,1,0)),0)+IF(AO120=AO137,IF(AB120=AB137,IF(AG120=AG137,IF(AL120=AL137,0,IF(AL120&lt;AL137,1,0)),IF(AG120&lt;AG137,1,0)),IF(AB120&lt;AB137,1,0)),0)</f>
        <v>#VALUE!</v>
      </c>
      <c r="AU120" s="1" t="e">
        <f>IF(AND(AQ120=AQ118,M120&gt;M118),1,0)+IF(AND(AQ120=AQ119,M120&gt;M119),1,0)+IF(AND(AQ120=AQ120,M120&gt;M120),1,0)+IF(AND(AQ120=AQ121,M120&gt;M121),1,0)+IF(AND(AQ120=AQ122,M120&gt;M122),1,0)+IF(AND(AQ120=AQ123,M120&gt;M123),1,0)+IF(AND(AQ120=AQ124,M120&gt;M124),1,0)+IF(AND(AQ120=AQ125,M120&gt;M125),1,0)+IF(AND(AQ120=AQ126,M120&gt;M126),1,0)+IF(AND(AQ120=AQ127,M120&gt;M127),1,0)+IF(AND(AQ120=AQ128,M120&gt;M128),1,0)+IF(AND(AQ120=AQ129,M120&gt;M129),1,0)+IF(AND(AQ120=AQ130,M120&gt;M130),1,0)+IF(AND(AQ120=AQ131,M120&gt;M131),1,0)+IF(AND(AQ120=AQ132,M120&gt;M132),1,0)+IF(AND(AQ120=AQ133,M120&gt;M133),1,0)+IF(AND(AQ120=AQ134,M120&gt;M134),1,0)+IF(AND(AQ120=AQ135,M120&gt;M135),1,0)+IF(AND(AQ120=AQ136,M120&gt;M136),1,0)+IF(AND(AQ120=AQ137,M120&gt;M137),1,0)+AQ120</f>
        <v>#VALUE!</v>
      </c>
      <c r="AV120" s="1" t="e">
        <f>IF(AU118=3,AP118,0)+IF(AU119=3,AP119,0)+IF(AU120=3,AP120,0)+IF(AU121=3,AP121,0)+IF(AU122=3,AP122,0)+IF(AU123=3,AP123,0)+IF(AU124=3,AP124,0)+IF(AU125=3,AP125,0)+IF(AU126=3,AP126,0)+IF(AU127=3,AP127,0)+IF(AU128=3,AP128,0)+IF(AU129=3,AP129,0)+IF(AU130=3,AP130,0)+IF(AU131=3,AP131,0)+IF(AU132=3,AP132,0)+IF(AU133=3,AP133,0)+IF(AU134=3,AP134,0)+IF(AU135=3,AP135,0)+IF(AU136=3,AP136,0)+IF(AU137=3,AP137,0)</f>
        <v>#VALUE!</v>
      </c>
      <c r="AW120" s="1" t="e">
        <f>IF(AU118=3,AQ118,0)+IF(AU119=3,AQ119,0)+IF(AU120=3,AQ120,0)+IF(AU121=3,AQ121,0)+IF(AU122=3,AQ122,0)+IF(AU123=3,AQ123,0)+IF(AU124=3,AQ124,0)+IF(AU125=3,AQ125,0)+IF(AU126=3,AQ126,0)+IF(AU127=3,AQ127,0)+IF(AU128=3,AQ128,0)+IF(AU129=3,AQ129,0)+IF(AU130=3,AQ130,0)+IF(AU131=3,AQ131,0)+IF(AU132=3,AQ132,0)+IF(AU133=3,AQ133,0)+IF(AU134=3,AQ134,0)+IF(AU135=3,AQ135,0)+IF(AU136=3,AQ136,0)+IF(AU137=3,AQ137,0)</f>
        <v>#VALUE!</v>
      </c>
      <c r="AX120" s="1">
        <f>[2]DB!BL120</f>
        <v>0</v>
      </c>
      <c r="AY120" s="1">
        <f>IF(OR(O120=1,Q120=1,(T120+X120)/D1&gt;0.5),1,0)</f>
        <v>0</v>
      </c>
      <c r="AZ120" s="100" t="e">
        <f>IF(AU118=3,L118,IF(AU119=3,L119,IF(AU120=3,L120,IF(AU121=3,L121,IF(AU122=3,L122,IF(AU123=3,L123,IF(AU124=3,L124,BA120)))))))</f>
        <v>#VALUE!</v>
      </c>
      <c r="BA120" s="98" t="e">
        <f>IF(AU125=3,L125,IF(AU126=3,L126,IF(AU127=3,L127,IF(AU128=3,L128,IF(AU129=3,L129,IF(AU130=3,L130,IF(AU131=3,L131,BB120)))))))</f>
        <v>#VALUE!</v>
      </c>
      <c r="BB120" s="98" t="e">
        <f>IF(AU132=3,L132,IF(AU133=3,L133,IF(AU134=3,L134,IF(AU135=3,L135,IF(AU136=3,L136,IF(AU137=3,L137,""))))))</f>
        <v>#VALUE!</v>
      </c>
      <c r="BC120" s="98" t="e">
        <f>IF(AU118=3,M118,0)+IF(AU119=3,M119,0)+IF(AU120=3,M120,0)+IF(AU121=3,M121,0)+IF(AU122=3,M122,0)+IF(AU123=3,M123,0)+IF(AU124=3,M124,0)+IF(AU125=3,M125,0)+IF(AU126=3,M126,0)+IF(AU127=3,M127,0)+IF(AU128=3,M128,0)+IF(AU129=3,M129,0)+IF(AU130=3,M130,0)+IF(AU131=3,M131,0)+IF(AU132=3,M132,0)+IF(AU133=3,M133,0)+IF(AU134=3,M134,0)+IF(AU135=3,M135,0)+IF(AU136=3,M136,0)+IF(AU137=3,M137,0)</f>
        <v>#VALUE!</v>
      </c>
      <c r="BD120" s="98" t="e">
        <f>IF(AU118=3,O118,0)+IF(AU119=3,O119,0)+IF(AU120=3,O120,0)+IF(AU121=3,O121,0)+IF(AU122=3,O122,0)+IF(AU123=3,O123,0)+IF(AU124=3,O124,0)+IF(AU125=3,O125,0)+IF(AU126=3,O126,0)+IF(AU127=3,O127,0)+IF(AU128=3,O128,0)+IF(AU129=3,O129,0)+IF(AU130=3,O130,0)+IF(AU131=3,O131,0)+IF(AU132=3,O132,0)+IF(AU133=3,O133,0)+IF(AU134=3,O134,0)+IF(AU135=3,O135,0)+IF(AU136=3,O136,0)+IF(AU137=3,O137,0)</f>
        <v>#VALUE!</v>
      </c>
      <c r="BE120" s="98" t="e">
        <f>IF(AU118=3,Q118,0)+IF(AU119=3,Q119,0)+IF(AU120=3,Q120,0)+IF(AU121=3,Q121,0)+IF(AU122=3,Q122,0)+IF(AU123=3,Q123,0)+IF(AU124=3,Q124,0)+IF(AU125=3,Q125,0)+IF(AU126=3,Q126,0)+IF(AU127=3,Q127,0)+IF(AU128=3,Q128,0)+IF(AU129=3,Q129,0)+IF(AU130=3,Q130,0)+IF(AU131=3,Q131,0)+IF(AU132=3,Q132,0)+IF(AU133=3,Q133,0)+IF(AU134=3,Q134,0)+IF(AU135=3,Q135,0)+IF(AU136=3,Q136,0)+IF(AU137=3,Q137,0)</f>
        <v>#VALUE!</v>
      </c>
      <c r="BF120" s="98" t="e">
        <f>IF(AU118=3,T118,0)+IF(AU119=3,T119,0)+IF(AU120=3,T120,0)+IF(AU121=3,T121,0)+IF(AU122=3,T122,0)+IF(AU123=3,T123,0)+IF(AU124=3,T124,0)+IF(AU125=3,T125,0)+IF(AU126=3,T126,0)+IF(AU127=3,T127,0)+IF(AU128=3,T128,0)+IF(AU129=3,T129,0)+IF(AU130=3,T130,0)+IF(AU131=3,T131,0)+IF(AU132=3,T132,0)+IF(AU133=3,T133,0)+IF(AU134=3,T134,0)+IF(AU135=3,T135,0)+IF(AU136=3,T136,0)+IF(AU137=3,T137,0)</f>
        <v>#VALUE!</v>
      </c>
      <c r="BG120" s="98" t="e">
        <f>IF(AU118=3,X118,0)+IF(AU119=3,X119,0)+IF(AU120=3,X120,0)+IF(AU121=3,X121,0)+IF(AU122=3,X122,0)+IF(AU123=3,X123,0)+IF(AU124=3,X124,0)+IF(AU125=3,X125,0)+IF(AU126=3,X126,0)+IF(AU127=3,X127,0)+IF(AU128=3,X128,0)+IF(AU129=3,X129,0)+IF(AU130=3,X130,0)+IF(AU131=3,X131,0)+IF(AU132=3,X132,0)+IF(AU133=3,X133,0)+IF(AU134=3,X134,0)+IF(AU135=3,X135,0)+IF(AU136=3,X136,0)+IF(AU137=3,X137,0)</f>
        <v>#VALUE!</v>
      </c>
      <c r="BH120" s="98" t="e">
        <f>IF(AU118=3,AB118,0)+IF(AU119=3,AB119,0)+IF(AU120=3,AB120,0)+IF(AU121=3,AB121,0)+IF(AU122=3,AB122,0)+IF(AU123=3,AB123,0)+IF(AU124=3,AB124,0)+IF(AU125=3,AB125,0)+IF(AU126=3,AB126,0)+IF(AU127=3,AB127,0)+IF(AU128=3,AB128,0)+IF(AU129=3,AB129,0)+IF(AU130=3,AB130,0)+IF(AU131=3,AB131,0)+IF(AU132=3,AB132,0)+IF(AU133=3,AB133,0)+IF(AU134=3,AB134,0)+IF(AU135=3,AB135,0)+IF(AU136=3,AB136,0)+IF(AU137=3,AB137,0)</f>
        <v>#VALUE!</v>
      </c>
      <c r="BI120" s="98" t="e">
        <f>IF(AU118=3,AG118,0)+IF(AU119=3,AG119,0)+IF(AU120=3,AG120,0)+IF(AU121=3,AG121,0)+IF(AU122=3,AG122,0)+IF(AU123=3,AG123,0)+IF(AU124=3,AG124,0)+IF(AU125=3,AG125,0)+IF(AU126=3,AG126,0)+IF(AU127=3,AG127,0)+IF(AU128=3,AG128,0)+IF(AU129=3,AG129,0)+IF(AU130=3,AG130,0)+IF(AU131=3,AG131,0)+IF(AU132=3,AG132,0)+IF(AU133=3,AG133,0)+IF(AU134=3,AG134,0)+IF(AU135=3,AG135,0)+IF(AU136=3,AG136,0)+IF(AU137=3,AG137,0)</f>
        <v>#VALUE!</v>
      </c>
      <c r="BJ120" s="98" t="e">
        <f>IF(AU118=3,AL118,0)+IF(AU119=3,AL119,0)+IF(AU120=3,AL120,0)+IF(AU121=3,AL121,0)+IF(AU122=3,AL122,0)+IF(AU123=3,AL123,0)+IF(AU124=3,AL124,0)+IF(AU125=3,AL125,0)+IF(AU126=3,AL126,0)+IF(AU127=3,AL127,0)+IF(AU128=3,AL128,0)+IF(AU129=3,AL129,0)+IF(AU130=3,AL130,0)+IF(AU131=3,AL131,0)+IF(AU132=3,AL132,0)+IF(AU133=3,AL133,0)+IF(AU134=3,AL134,0)+IF(AU135=3,AL135,0)+IF(AU136=3,AL136,0)+IF(AU137=3,AL137,0)</f>
        <v>#VALUE!</v>
      </c>
      <c r="BK120" s="1" t="e">
        <f>IF(AU118=3,AO118,0)+IF(AU119=3,AO119,0)+IF(AU120=3,AO120,0)+IF(AU121=3,AO121,0)+IF(AU122=3,AO122,0)+IF(AU123=3,AO123,0)+IF(AU124=3,AO124,0)+IF(AU125=3,AO125,0)+IF(AU126=3,AO126,0)+IF(AU127=3,AO127,0)+IF(AU128=3,AO128,0)+IF(AU129=3,AO129,0)+IF(AU130=3,AO130,0)+IF(AU131=3,AO131,0)+IF(AU132=3,AO132,0)+IF(AU133=3,AO133,0)+IF(AU134=3,AO134,0)+IF(AU135=3,AO135,0)+IF(AU136=3,AO136,0)+IF(AU137=3,AO137,0)</f>
        <v>#VALUE!</v>
      </c>
      <c r="BL120" s="99" t="e">
        <f>IF(AU118=3,AY118,0)+IF(AU119=3,AY119,0)+IF(AU120=3,AY120,0)+IF(AU121=3,AY121,0)+IF(AU122=3,AY122,0)+IF(AU123=3,AY123,0)+IF(AU124=3,AY124,0)+IF(AU125=3,AY125,0)+IF(AU126=3,AY126,0)+IF(AU127=3,AY127,0)+IF(AU128=3,AY128,0)+IF(AU129=3,AY129,0)+IF(AU130=3,AY130,0)+IF(AU131=3,AY131,0)+IF(AU132=3,AY132,0)+IF(AU133=3,AY133,0)+IF(AU134=3,AY134,0)+IF(AU135=3,AY135,0)+IF(AU136=3,AY136,0)+IF(AU137=3,AY137,0)</f>
        <v>#VALUE!</v>
      </c>
      <c r="BM120" s="1" t="e">
        <f>IF(AND(AW120=BM117,BL120=0),AZ120,0)</f>
        <v>#VALUE!</v>
      </c>
      <c r="BN120" s="1">
        <f>COUNTIF(BM118:BM120,"&lt;&gt;0")</f>
        <v>3</v>
      </c>
      <c r="BO120" s="1" t="e">
        <f>IF(BN118=3,BM118,IF(BN119=3,BM119,IF(BN120=3,BM120,IF(BN121=3,BM121,IF(BN122=3,BM122,IF(BN123=3,BM123,IF(BN124=3,BM124,IF(BN125=3,BM125,BP120))))))))</f>
        <v>#VALUE!</v>
      </c>
      <c r="BP120" s="1" t="str">
        <f>IF(BN126=3,BM126,IF(BN127=3,BM127,IF(BN128=3,BM128,IF(BN129=3,BM129,IF(BN130=3,BM130,IF(BN131=3,BM131,IF(BN132=3,BM132,IF(BN133=3,BM133,BQ120))))))))</f>
        <v/>
      </c>
      <c r="BQ120" s="1" t="str">
        <f>IF(BN134=3,BM134,IF(BN135=3,BM135,IF(BN136=3,BM136,IF(BN137=3,BM137,""))))</f>
        <v/>
      </c>
      <c r="BR120" s="100" t="str">
        <f>[2]DB!CD120</f>
        <v/>
      </c>
      <c r="BS120" s="98" t="str">
        <f>[2]DB!CE120</f>
        <v/>
      </c>
      <c r="BT120" s="98" t="str">
        <f>[2]DB!CF120</f>
        <v/>
      </c>
      <c r="BU120" s="98" t="str">
        <f>[2]DB!CG120</f>
        <v/>
      </c>
      <c r="BV120" s="98" t="str">
        <f>[2]DB!CH120</f>
        <v/>
      </c>
      <c r="BW120" s="98" t="str">
        <f>[2]DB!CI120</f>
        <v/>
      </c>
      <c r="BX120" s="98" t="str">
        <f>[2]DB!CJ120</f>
        <v/>
      </c>
      <c r="BY120" s="98" t="str">
        <f>[2]DB!CK120</f>
        <v/>
      </c>
      <c r="BZ120" s="98" t="str">
        <f>[2]DB!CL120</f>
        <v/>
      </c>
      <c r="CA120" s="98" t="str">
        <f>[2]DB!CM120</f>
        <v/>
      </c>
      <c r="CB120" s="98" t="str">
        <f>[2]DB!CN120</f>
        <v/>
      </c>
      <c r="CC120" s="99" t="str">
        <f>[2]DB!CO120</f>
        <v/>
      </c>
      <c r="CD120" s="100" t="str">
        <f>IF(AND(CD117=B3,B3&lt;&gt;B4),BO120,BR120)</f>
        <v/>
      </c>
      <c r="CE120" s="98" t="str">
        <f>IF(AND(CE117=B3,B3&lt;&gt;B4),BO120,BS120)</f>
        <v/>
      </c>
      <c r="CF120" s="98" t="str">
        <f>IF(AND(CF117=B3,B3&lt;&gt;B4),BO120,BT120)</f>
        <v/>
      </c>
      <c r="CG120" s="98" t="str">
        <f>IF(AND(CG117=B3,B3&lt;&gt;B4),BO120,BU120)</f>
        <v/>
      </c>
      <c r="CH120" s="98" t="str">
        <f>IF(AND(CH117=B3,B3&lt;&gt;B4),BO120,BV120)</f>
        <v/>
      </c>
      <c r="CI120" s="98" t="str">
        <f>IF(AND(CI117=B3,B3&lt;&gt;B4),BO120,BW120)</f>
        <v/>
      </c>
      <c r="CJ120" s="98" t="str">
        <f>IF(AND(CJ117=B3,B3&lt;&gt;B4),BO120,BX120)</f>
        <v/>
      </c>
      <c r="CK120" s="98" t="str">
        <f>IF(AND(CK117=B3,B3&lt;&gt;B4),BO120,BY120)</f>
        <v/>
      </c>
      <c r="CL120" s="98" t="str">
        <f>IF(AND(CL117=B3,B3&lt;&gt;B4),BO120,BZ120)</f>
        <v/>
      </c>
      <c r="CM120" s="98" t="str">
        <f>IF(AND(CM117=B3,B3&lt;&gt;B4),BO120,CA120)</f>
        <v/>
      </c>
      <c r="CN120" s="98" t="str">
        <f>IF(AND(CN117=B3,B3&lt;&gt;B4),BO120,CB120)</f>
        <v/>
      </c>
      <c r="CO120" s="99" t="str">
        <f>IF(AND(CO117=B3,B3&lt;&gt;B4),BO120,CC120)</f>
        <v/>
      </c>
      <c r="CP120" s="1" t="str">
        <f>'[2]MT + ÅT'!L60</f>
        <v/>
      </c>
    </row>
    <row r="121" spans="12:96">
      <c r="L121" s="100" t="str">
        <f>[2]DB!AZ121</f>
        <v>Barca</v>
      </c>
      <c r="M121" s="1">
        <f>IF(L121=A52,B52,0)+IF(L121=A53,B53,0)+IF(L121=A54,B54,0)+IF(L121=A55,B55,0)+IF(L121=A56,B56,0)+IF(L121=A57,B57,0)+IF(L121=A58,B58,0)+IF(L121=A59,B59,0)+IF(L121=A60,B60,0)+IF(L121=A61,B61,0)+IF(L121=A62,B62,0)+IF(L121=A63,B63,0)+IF(L121=A64,B64,0)+IF(L121=A65,B65,0)+IF(L121=A66,B66,0)+IF(L121=A67,B67,0)+IF(L121=A68,B68,0)+IF(L121=A69,B69,0)+IF(L121=A70,B70,0)+IF(L121=A71,B71,0)</f>
        <v>5</v>
      </c>
      <c r="N121" s="1">
        <f>[2]DB!BD121</f>
        <v>0</v>
      </c>
      <c r="O121" s="1">
        <f>IF(L121=A52,D52,0)+IF(L121=A53,D53,0)+IF(L121=A54,D54,0)+IF(L121=A55,D55,0)+IF(L121=A56,D56,0)+IF(L121=A57,D57,0)+IF(L121=A58,D58,0)+IF(L121=A59,D59,0)+IF(L121=A60,D60,0)+IF(L121=A61,D61,0)+IF(L121=A62,D62,0)+IF(L121=A63,D63,0)+IF(L121=A64,D64,0)+IF(L121=A65,D65,0)+IF(L121=A66,D66,0)+IF(L121=A67,D67,0)+IF(L121=A68,D68,0)+IF(L121=A69,D69,0)+IF(L121=A70,D70,0)+IF(L121=A71,D71,0)</f>
        <v>0</v>
      </c>
      <c r="P121" s="1">
        <f>[2]DB!BE121</f>
        <v>0</v>
      </c>
      <c r="Q121" s="1">
        <f>IF(L121=A52,F52,0)+IF(L121=A53,F53,0)+IF(L121=A54,F54,0)+IF(L121=A55,F55,0)+IF(L121=A56,F56,0)+IF(L121=A57,F57,0)+IF(L121=A58,F58,0)+IF(L121=A59,F59,0)+IF(L121=A60,F60,0)+IF(L121=A61,F61,0)+IF(L121=A62,F62,0)+IF(L121=A63,F63,0)+IF(L121=A64,F64,0)+IF(L121=A65,F65,0)+IF(L121=A66,F66,0)+IF(L121=A67,F67,0)+IF(L121=A68,F68,0)+IF(L121=A69,F69,0)+IF(L121=A70,F70,0)+IF(L121=A71,F71,0)</f>
        <v>0</v>
      </c>
      <c r="R121" s="1">
        <f>[2]DB!BF121</f>
        <v>0</v>
      </c>
      <c r="S121" s="1">
        <f>IF(L121=A52,H52,0)+IF(L121=A53,H53,0)+IF(L121=A54,H54,0)+IF(L121=A55,H55,0)+IF(L121=A56,H56,0)+IF(L121=A57,H57,0)+IF(L121=A58,H58,0)+IF(L121=A59,H59,0)+IF(L121=A60,H60,0)+IF(L121=A61,H61,0)+IF(L121=A62,H62,0)+IF(L121=A63,H63,0)+IF(L121=A64,H64,0)+IF(L121=A65,H65,0)+IF(L121=A66,H66,0)+IF(L121=A67,H67,0)+IF(L121=A68,H68,0)+IF(L121=A69,H69,0)+IF(L121=A70,H70,0)+IF(L121=A71,H71,0)</f>
        <v>0</v>
      </c>
      <c r="T121" s="1">
        <f>IF(B2&lt;&gt;B3,S121,S121+R121)</f>
        <v>0</v>
      </c>
      <c r="U121" s="1">
        <f>[2]DB!BG121</f>
        <v>0</v>
      </c>
      <c r="V121" s="1">
        <f>IF(L121=A52,K52,0)+IF(L121=A53,K53,0)+IF(L121=A54,K54,0)+IF(L121=A55,K55,0)+IF(L121=A56,K56,0)+IF(L121=A57,K57,0)+IF(L121=A58,K58,0)+IF(L121=A59,K59,0)+IF(L121=A60,K60,0)+IF(L121=A61,K61,0)+IF(L121=A62,K62,0)+IF(L121=A63,K63,0)+IF(L121=A64,K64,0)+IF(L121=A65,K65,0)+IF(L121=A66,K66,0)+IF(L121=A67,K67,0)+IF(L121=A68,K68,0)+IF(L121=A69,K69,0)+IF(L121=A70,K70,0)+IF(L121=A71,K71,0)+W121</f>
        <v>0</v>
      </c>
      <c r="W121" s="1">
        <f t="shared" si="41"/>
        <v>0</v>
      </c>
      <c r="X121" s="1">
        <f>IF(B2&lt;&gt;B3,V121,V121+U121)</f>
        <v>0</v>
      </c>
      <c r="Y121" s="1">
        <f>[2]DB!BH121</f>
        <v>23</v>
      </c>
      <c r="Z121" s="1">
        <f>RANK(Y121,Y118:Y137,0)</f>
        <v>5</v>
      </c>
      <c r="AA121" s="1" t="e">
        <f>IF(L121='3. Division'!F6,'3. Division'!F23,0)+IF(L121='3. Division'!H6,'3. Division'!H23,0)+IF(L121='3. Division'!J6,'3. Division'!J23,0)+IF(L121='3. Division'!L6,'3. Division'!L23,0)+IF(L121='3. Division'!N6,'3. Division'!N23,0)+IF(L121='3. Division'!P6,'3. Division'!P23,0)+IF(L121='3. Division'!R6,'3. Division'!R23,0)+IF(L121='3. Division'!T6,'3. Division'!T23,0)+IF(L121='3. Division'!V6,'3. Division'!V23,0)+IF(L121='3. Division'!X6,'3. Division'!X23,0)+IF(L121='3. Division'!Z6,'3. Division'!Z23,0)+IF(L121='3. Division'!AB6,'3. Division'!AB23,0)+IF(L121='3. Division'!AD6,'3. Division'!AD23,0)+IF(L121='3. Division'!AF6,'3. Division'!AF23,0)+IF(L121='3. Division'!AH6,'3. Division'!AH23,0)+IF(L121='3. Division'!AJ6,'3. Division'!AJ23,0)+IF(L121='3. Division'!AL6,'3. Division'!AL23,0)+IF(L121='3. Division'!AN6,'3. Division'!AN23,0)+IF(L121='3. Division'!AP6,'3. Division'!AP23,0)+IF(L121='3. Division'!AR6,'3. Division'!AR23,0)</f>
        <v>#VALUE!</v>
      </c>
      <c r="AB121" s="1" t="e">
        <f>IF(OR(O121=1,Q121=1),0,IF(B2&lt;&gt;B3,AA121,Y121+AA121))</f>
        <v>#VALUE!</v>
      </c>
      <c r="AC121" s="1" t="e">
        <f>RANK(AB121,AB118:AB137,0)</f>
        <v>#VALUE!</v>
      </c>
      <c r="AD121" s="1">
        <f>[2]DB!BI121</f>
        <v>10</v>
      </c>
      <c r="AE121" s="1">
        <f>RANK(AD121,AD118:AD137,0)</f>
        <v>1</v>
      </c>
      <c r="AF121" s="1" t="e">
        <f>IF(L121='3. Division'!F6,'3. Division'!F29,0)+IF(L121='3. Division'!H6,'3. Division'!H29,0)+IF(L121='3. Division'!J6,'3. Division'!J29,0)+IF(L121='3. Division'!L6,'3. Division'!L29,0)+IF(L121='3. Division'!N6,'3. Division'!N29,0)+IF(L121='3. Division'!P6,'3. Division'!P29,0)+IF(L121='3. Division'!R6,'3. Division'!R29,0)+IF(L121='3. Division'!T6,'3. Division'!T29,0)+IF(L121='3. Division'!V6,'3. Division'!V29,0)+IF(L121='3. Division'!X6,'3. Division'!X29,0)+IF(L121='3. Division'!Z6,'3. Division'!Z29,0)+IF(L121='3. Division'!AB6,'3. Division'!AB29,0)+IF(L121='3. Division'!AD6,'3. Division'!AD29,0)+IF(L121='3. Division'!AF6,'3. Division'!AF29,0)+IF(L121='3. Division'!AH6,'3. Division'!AH29,0)+IF(L121='3. Division'!AJ6,'3. Division'!AJ29,0)+IF(L121='3. Division'!AL6,'3. Division'!AL29,0)+IF(L121='3. Division'!AN6,'3. Division'!AN29,0)+IF(L121='3. Division'!AP6,'3. Division'!AP29,0)+IF(L121='3. Division'!AR6,'3. Division'!AR29,0)</f>
        <v>#VALUE!</v>
      </c>
      <c r="AG121" s="1" t="e">
        <f>IF(OR(O121=1,Q121=1),0,IF(B2&lt;&gt;B3,AF121,AD121+AF121))</f>
        <v>#VALUE!</v>
      </c>
      <c r="AH121" s="1" t="e">
        <f>RANK(AG121,AG118:AG137,0)</f>
        <v>#VALUE!</v>
      </c>
      <c r="AI121" s="1">
        <f>[2]DB!BJ121</f>
        <v>28</v>
      </c>
      <c r="AJ121" s="1">
        <f>RANK(AI121,AI118:AI137,0)</f>
        <v>5</v>
      </c>
      <c r="AK121" s="1" t="e">
        <f>IF(L121='3. Division'!F6,'3. Division'!F35,0)+IF(L121='3. Division'!H6,'3. Division'!H35,0)+IF(L121='3. Division'!J6,'3. Division'!J35,0)+IF(L121='3. Division'!L6,'3. Division'!L35,0)+IF(L121='3. Division'!N6,'3. Division'!N35,0)+IF(L121='3. Division'!P6,'3. Division'!P35,0)+IF(L121='3. Division'!R6,'3. Division'!R35,0)+IF(L121='3. Division'!T6,'3. Division'!T35,0)+IF(L121='3. Division'!V6,'3. Division'!V35,0)+IF(L121='3. Division'!X6,'3. Division'!X35,0)+IF(L121='3. Division'!Z6,'3. Division'!Z35,0)+IF(L121='3. Division'!AB6,'3. Division'!AB35,0)+IF(L121='3. Division'!AD6,'3. Division'!AD35,0)+IF(L121='3. Division'!AF6,'3. Division'!AF35,0)+IF(L121='3. Division'!AH6,'3. Division'!AH35,0)+IF(L121='3. Division'!AJ6,'3. Division'!AJ35,0)+IF(L121='3. Division'!AL6,'3. Division'!AL35,0)+IF(L121='3. Division'!AN6,'3. Division'!AN35,0)+IF(L121='3. Division'!AP6,'3. Division'!AP35,0)+IF(L121='3. Division'!AR6,'3. Division'!AR35,0)</f>
        <v>#VALUE!</v>
      </c>
      <c r="AL121" s="1" t="e">
        <f>IF(OR(O121=1,Q121=1),0,IF(B2&lt;&gt;B3,AK121,AI121+AK121))</f>
        <v>#VALUE!</v>
      </c>
      <c r="AM121" s="1" t="e">
        <f>RANK(AL121,AL118:AL137,0)</f>
        <v>#VALUE!</v>
      </c>
      <c r="AN121" s="1">
        <f t="shared" si="42"/>
        <v>11</v>
      </c>
      <c r="AO121" s="1" t="e">
        <f t="shared" si="43"/>
        <v>#VALUE!</v>
      </c>
      <c r="AP121" s="1">
        <f>[2]DB!AW121</f>
        <v>4</v>
      </c>
      <c r="AQ121" s="1" t="e">
        <f>RANK(AO121,AO118:AO137,1)+AR121</f>
        <v>#VALUE!</v>
      </c>
      <c r="AR121" s="1" t="e">
        <f>IF(AO121=AO118,IF(AB121=AB118,IF(AG121=AG118,IF(AL121=AL118,0,IF(AL121&lt;AL118,1,0)),IF(AG121&lt;AG118,1,0)),IF(AB121&lt;AB118,1,0)),0)+IF(AO121=AO119,IF(AB121=AB119,IF(AG121=AG119,IF(AL121=AL119,0,IF(AL121&lt;AL119,1,0)),IF(AG121&lt;AG119,1,0)),IF(AB121&lt;AB119,1,0)),0)+IF(AO121=AO120,IF(AB121=AB120,IF(AG121=AG120,IF(AL121=AL120,0,IF(AL121&lt;AL120,1,0)),IF(AG121&lt;AG120,1,0)),IF(AB121&lt;AB120,1,0)),0)+IF(AO121=AO121,IF(AB121=AB121,IF(AG121=AG121,IF(AL121=AL121,0,IF(AL121&lt;AL121,1,0)),IF(AG121&lt;AG121,1,0)),IF(AB121&lt;AB121,1,0)),0)+IF(AO121=AO122,IF(AB121=AB122,IF(AG121=AG122,IF(AL121=AL122,0,IF(AL121&lt;AL122,1,0)),IF(AG121&lt;AG122,1,0)),IF(AB121&lt;AB122,1,0)),0)+IF(AO121=AO123,IF(AB121=AB123,IF(AG121=AG123,IF(AL121=AL123,0,IF(AL121&lt;AL123,1,0)),IF(AG121&lt;AG123,1,0)),IF(AB121&lt;AB123,1,0)),0)+IF(AO121=AO124,IF(AB121=AB124,IF(AG121=AG124,IF(AL121=AL124,0,IF(AL121&lt;AL124,1,0)),IF(AG121&lt;AG124,1,0)),IF(AB121&lt;AB124,1,0)),0)+AS121+AT121</f>
        <v>#VALUE!</v>
      </c>
      <c r="AS121" s="1" t="e">
        <f>IF(AO121=AO125,IF(AB121=AB125,IF(AG121=AG125,IF(AL121=AL125,0,IF(AL121&lt;AL125,1,0)),IF(AG121&lt;AG125,1,0)),IF(AB121&lt;AB125,1,0)),0)+IF(AO121=AO126,IF(AB121=AB126,IF(AG121=AG126,IF(AL121=AL126,0,IF(AL121&lt;AL126,1,0)),IF(AG121&lt;AG126,1,0)),IF(AB121&lt;AB126,1,0)),0)+IF(AO121=AO127,IF(AB121=AB127,IF(AG121=AG127,IF(AL121=AL127,0,IF(AL121&lt;AL127,1,0)),IF(AG121&lt;AG127,1,0)),IF(AB121&lt;AB127,1,0)),0)+IF(AO121=AO128,IF(AB121=AB128,IF(AG121=AG128,IF(AL121=AL128,0,IF(AL121&lt;AL128,1,0)),IF(AG121&lt;AG128,1,0)),IF(AB121&lt;AB128,1,0)),0)+IF(AO121=AO129,IF(AB121=AB129,IF(AG121=AG129,IF(AL121=AL129,0,IF(AL121&lt;AL129,1,0)),IF(AG121&lt;AG129,1,0)),IF(AB121&lt;AB129,1,0)),0)+IF(AO121=AO130,IF(AB121=AB130,IF(AG121=AG130,IF(AL121=AL130,0,IF(AL121&lt;AL130,1,0)),IF(AG121&lt;AG130,1,0)),IF(AB121&lt;AB130,1,0)),0)+IF(AO121=AO131,IF(AB121=AB131,IF(AG121=AG131,IF(AL121=AL131,0,IF(AL121&lt;AL131,1,0)),IF(AG121&lt;AG131,1,0)),IF(AB121&lt;AB131,1,0)),0)</f>
        <v>#VALUE!</v>
      </c>
      <c r="AT121" s="1" t="e">
        <f>IF(AO121=AO132,IF(AB121=AB132,IF(AG121=AG132,IF(AL121=AL132,0,IF(AL121&lt;AL132,1,0)),IF(AG121&lt;AG132,1,0)),IF(AB121&lt;AB132,1,0)),0)+IF(AO121=AO133,IF(AB121=AB133,IF(AG121=AG133,IF(AL121=AL133,0,IF(AL121&lt;AL133,1,0)),IF(AG121&lt;AG133,1,0)),IF(AB121&lt;AB133,1,0)),0)+IF(AO121=AO134,IF(AB121=AB134,IF(AG121=AG134,IF(AL121=AL134,0,IF(AL121&lt;AL134,1,0)),IF(AG121&lt;AG134,1,0)),IF(AB121&lt;AB134,1,0)),0)+IF(AO121=AO135,IF(AB121=AB135,IF(AG121=AG135,IF(AL121=AL135,0,IF(AL121&lt;AL135,1,0)),IF(AG121&lt;AG135,1,0)),IF(AB121&lt;AB135,1,0)),0)+IF(AO121=AO136,IF(AB121=AB136,IF(AG121=AG136,IF(AL121=AL136,0,IF(AL121&lt;AL136,1,0)),IF(AG121&lt;AG136,1,0)),IF(AB121&lt;AB136,1,0)),0)+IF(AO121=AO137,IF(AB121=AB137,IF(AG121=AG137,IF(AL121=AL137,0,IF(AL121&lt;AL137,1,0)),IF(AG121&lt;AG137,1,0)),IF(AB121&lt;AB137,1,0)),0)</f>
        <v>#VALUE!</v>
      </c>
      <c r="AU121" s="1" t="e">
        <f>IF(AND(AQ121=AQ118,M121&gt;M118),1,0)+IF(AND(AQ121=AQ119,M121&gt;M119),1,0)+IF(AND(AQ121=AQ120,M121&gt;M120),1,0)+IF(AND(AQ121=AQ121,M121&gt;M121),1,0)+IF(AND(AQ121=AQ122,M121&gt;M122),1,0)+IF(AND(AQ121=AQ123,M121&gt;M123),1,0)+IF(AND(AQ121=AQ124,M121&gt;M124),1,0)+IF(AND(AQ121=AQ125,M121&gt;M125),1,0)+IF(AND(AQ121=AQ126,M121&gt;M126),1,0)+IF(AND(AQ121=AQ127,M121&gt;M127),1,0)+IF(AND(AQ121=AQ128,M121&gt;M128),1,0)+IF(AND(AQ121=AQ129,M121&gt;M129),1,0)+IF(AND(AQ121=AQ130,M121&gt;M130),1,0)+IF(AND(AQ121=AQ131,M121&gt;M131),1,0)+IF(AND(AQ121=AQ132,M121&gt;M132),1,0)+IF(AND(AQ121=AQ133,M121&gt;M133),1,0)+IF(AND(AQ121=AQ134,M121&gt;M134),1,0)+IF(AND(AQ121=AQ135,M121&gt;M135),1,0)+IF(AND(AQ121=AQ136,M121&gt;M136),1,0)+IF(AND(AQ121=AQ137,M121&gt;M137),1,0)+AQ121</f>
        <v>#VALUE!</v>
      </c>
      <c r="AV121" s="1" t="e">
        <f>IF(AU118=4,AP118,0)+IF(AU119=4,AP119,0)+IF(AU120=4,AP120,0)+IF(AU121=4,AP121,0)+IF(AU122=4,AP122,0)+IF(AU123=4,AP123,0)+IF(AU124=4,AP124,0)+IF(AU125=4,AP125,0)+IF(AU126=4,AP126,0)+IF(AU127=4,AP127,0)+IF(AU128=4,AP128,0)+IF(AU129=4,AP129,0)+IF(AU130=4,AP130,0)+IF(AU131=4,AP131,0)+IF(AU132=4,AP132,0)+IF(AU133=4,AP133,0)+IF(AU134=4,AP134,0)+IF(AU135=4,AP135,0)+IF(AU136=4,AP136,0)+IF(AU137=4,AP137,0)</f>
        <v>#VALUE!</v>
      </c>
      <c r="AW121" s="1" t="e">
        <f>IF(AU118=4,AQ118,0)+IF(AU119=4,AQ119,0)+IF(AU120=4,AQ120,0)+IF(AU121=4,AQ121,0)+IF(AU122=4,AQ122,0)+IF(AU123=4,AQ123,0)+IF(AU124=4,AQ124,0)+IF(AU125=4,AQ125,0)+IF(AU126=4,AQ126,0)+IF(AU127=4,AQ127,0)+IF(AU128=4,AQ128,0)+IF(AU129=4,AQ129,0)+IF(AU130=4,AQ130,0)+IF(AU131=4,AQ131,0)+IF(AU132=4,AQ132,0)+IF(AU133=4,AQ133,0)+IF(AU134=4,AQ134,0)+IF(AU135=4,AQ135,0)+IF(AU136=4,AQ136,0)+IF(AU137=4,AQ137,0)</f>
        <v>#VALUE!</v>
      </c>
      <c r="AX121" s="1">
        <f>[2]DB!BL121</f>
        <v>0</v>
      </c>
      <c r="AY121" s="1">
        <f>IF(OR(O121=1,Q121=1,(T121+X121)/D1&gt;0.5),1,0)</f>
        <v>0</v>
      </c>
      <c r="AZ121" s="100" t="e">
        <f>IF(AU118=4,L118,IF(AU119=4,L119,IF(AU120=4,L120,IF(AU121=4,L121,IF(AU122=4,L122,IF(AU123=4,L123,IF(AU124=4,L124,BA121)))))))</f>
        <v>#VALUE!</v>
      </c>
      <c r="BA121" s="98" t="e">
        <f>IF(AU125=4,L125,IF(AU126=4,L126,IF(AU127=4,L127,IF(AU128=4,L128,IF(AU129=4,L129,IF(AU130=4,L130,IF(AU131=4,L131,BB121)))))))</f>
        <v>#VALUE!</v>
      </c>
      <c r="BB121" s="98" t="e">
        <f>IF(AU132=4,L132,IF(AU133=4,L133,IF(AU134=4,L134,IF(AU135=4,L135,IF(AU136=4,L136,IF(AU137=4,L137,""))))))</f>
        <v>#VALUE!</v>
      </c>
      <c r="BC121" s="98" t="e">
        <f>IF(AU118=4,M118,0)+IF(AU119=4,M119,0)+IF(AU120=4,M120,0)+IF(AU121=4,M121,0)+IF(AU122=4,M122,0)+IF(AU123=4,M123,0)+IF(AU124=4,M124,0)+IF(AU125=4,M125,0)+IF(AU126=4,M126,0)+IF(AU127=4,M127,0)+IF(AU128=4,M128,0)+IF(AU129=4,M129,0)+IF(AU130=4,M130,0)+IF(AU131=4,M131,0)+IF(AU132=4,M132,0)+IF(AU133=4,M133,0)+IF(AU134=4,M134,0)+IF(AU135=4,M135,0)+IF(AU136=4,M136,0)+IF(AU137=4,M137,0)</f>
        <v>#VALUE!</v>
      </c>
      <c r="BD121" s="98" t="e">
        <f>IF(AU118=4,O118,0)+IF(AU119=4,O119,0)+IF(AU120=4,O120,0)+IF(AU121=4,O121,0)+IF(AU122=4,O122,0)+IF(AU123=4,O123,0)+IF(AU124=4,O124,0)+IF(AU125=4,O125,0)+IF(AU126=4,O126,0)+IF(AU127=4,O127,0)+IF(AU128=4,O128,0)+IF(AU129=4,O129,0)+IF(AU130=4,O130,0)+IF(AU131=4,O131,0)+IF(AU132=4,O132,0)+IF(AU133=4,O133,0)+IF(AU134=4,O134,0)+IF(AU135=4,O135,0)+IF(AU136=4,O136,0)+IF(AU137=4,O137,0)</f>
        <v>#VALUE!</v>
      </c>
      <c r="BE121" s="98" t="e">
        <f>IF(AU118=4,Q118,0)+IF(AU119=4,Q119,0)+IF(AU120=4,Q120,0)+IF(AU121=4,Q121,0)+IF(AU122=4,Q122,0)+IF(AU123=4,Q123,0)+IF(AU124=4,Q124,0)+IF(AU125=4,Q125,0)+IF(AU126=4,Q126,0)+IF(AU127=4,Q127,0)+IF(AU128=4,Q128,0)+IF(AU129=4,Q129,0)+IF(AU130=4,Q130,0)+IF(AU131=4,Q131,0)+IF(AU132=4,Q132,0)+IF(AU133=4,Q133,0)+IF(AU134=4,Q134,0)+IF(AU135=4,Q135,0)+IF(AU136=4,Q136,0)+IF(AU137=4,Q137,0)</f>
        <v>#VALUE!</v>
      </c>
      <c r="BF121" s="98" t="e">
        <f>IF(AU118=4,T118,0)+IF(AU119=4,T119,0)+IF(AU120=4,T120,0)+IF(AU121=4,T121,0)+IF(AU122=4,T122,0)+IF(AU123=4,T123,0)+IF(AU124=4,T124,0)+IF(AU125=4,T125,0)+IF(AU126=4,T126,0)+IF(AU127=4,T127,0)+IF(AU128=4,T128,0)+IF(AU129=4,T129,0)+IF(AU130=4,T130,0)+IF(AU131=4,T131,0)+IF(AU132=4,T132,0)+IF(AU133=4,T133,0)+IF(AU134=4,T134,0)+IF(AU135=4,T135,0)+IF(AU136=4,T136,0)+IF(AU137=4,T137,0)</f>
        <v>#VALUE!</v>
      </c>
      <c r="BG121" s="98" t="e">
        <f>IF(AU118=4,X118,0)+IF(AU119=4,X119,0)+IF(AU120=4,X120,0)+IF(AU121=4,X121,0)+IF(AU122=4,X122,0)+IF(AU123=4,X123,0)+IF(AU124=4,X124,0)+IF(AU125=4,X125,0)+IF(AU126=4,X126,0)+IF(AU127=4,X127,0)+IF(AU128=4,X128,0)+IF(AU129=4,X129,0)+IF(AU130=4,X130,0)+IF(AU131=4,X131,0)+IF(AU132=4,X132,0)+IF(AU133=4,X133,0)+IF(AU134=4,X134,0)+IF(AU135=4,X135,0)+IF(AU136=4,X136,0)+IF(AU137=4,X137,0)</f>
        <v>#VALUE!</v>
      </c>
      <c r="BH121" s="98" t="e">
        <f>IF(AU118=4,AB118,0)+IF(AU119=4,AB119,0)+IF(AU120=4,AB120,0)+IF(AU121=4,AB121,0)+IF(AU122=4,AB122,0)+IF(AU123=4,AB123,0)+IF(AU124=4,AB124,0)+IF(AU125=4,AB125,0)+IF(AU126=4,AB126,0)+IF(AU127=4,AB127,0)+IF(AU128=4,AB128,0)+IF(AU129=4,AB129,0)+IF(AU130=4,AB130,0)+IF(AU131=4,AB131,0)+IF(AU132=4,AB132,0)+IF(AU133=4,AB133,0)+IF(AU134=4,AB134,0)+IF(AU135=4,AB135,0)+IF(AU136=4,AB136,0)+IF(AU137=4,AB137,0)</f>
        <v>#VALUE!</v>
      </c>
      <c r="BI121" s="98" t="e">
        <f>IF(AU118=4,AG118,0)+IF(AU119=4,AG119,0)+IF(AU120=4,AG120,0)+IF(AU121=4,AG121,0)+IF(AU122=4,AG122,0)+IF(AU123=4,AG123,0)+IF(AU124=4,AG124,0)+IF(AU125=4,AG125,0)+IF(AU126=4,AG126,0)+IF(AU127=4,AG127,0)+IF(AU128=4,AG128,0)+IF(AU129=4,AG129,0)+IF(AU130=4,AG130,0)+IF(AU131=4,AG131,0)+IF(AU132=4,AG132,0)+IF(AU133=4,AG133,0)+IF(AU134=4,AG134,0)+IF(AU135=4,AG135,0)+IF(AU136=4,AG136,0)+IF(AU137=4,AG137,0)</f>
        <v>#VALUE!</v>
      </c>
      <c r="BJ121" s="98" t="e">
        <f>IF(AU118=4,AL118,0)+IF(AU119=4,AL119,0)+IF(AU120=4,AL120,0)+IF(AU121=4,AL121,0)+IF(AU122=4,AL122,0)+IF(AU123=4,AL123,0)+IF(AU124=4,AL124,0)+IF(AU125=4,AL125,0)+IF(AU126=4,AL126,0)+IF(AU127=4,AL127,0)+IF(AU128=4,AL128,0)+IF(AU129=4,AL129,0)+IF(AU130=4,AL130,0)+IF(AU131=4,AL131,0)+IF(AU132=4,AL132,0)+IF(AU133=4,AL133,0)+IF(AU134=4,AL134,0)+IF(AU135=4,AL135,0)+IF(AU136=4,AL136,0)+IF(AU137=4,AL137,0)</f>
        <v>#VALUE!</v>
      </c>
      <c r="BK121" s="1" t="e">
        <f>IF(AU118=4,AO118,0)+IF(AU119=4,AO119,0)+IF(AU120=4,AO120,0)+IF(AU121=4,AO121,0)+IF(AU122=4,AO122,0)+IF(AU123=4,AO123,0)+IF(AU124=4,AO124,0)+IF(AU125=4,AO125,0)+IF(AU126=4,AO126,0)+IF(AU127=4,AO127,0)+IF(AU128=4,AO128,0)+IF(AU129=4,AO129,0)+IF(AU130=4,AO130,0)+IF(AU131=4,AO131,0)+IF(AU132=4,AO132,0)+IF(AU133=4,AO133,0)+IF(AU134=4,AO134,0)+IF(AU135=4,AO135,0)+IF(AU136=4,AO136,0)+IF(AU137=4,AO137,0)</f>
        <v>#VALUE!</v>
      </c>
      <c r="BL121" s="99" t="e">
        <f>IF(AU118=4,AY118,0)+IF(AU119=4,AY119,0)+IF(AU120=4,AY120,0)+IF(AU121=4,AY121,0)+IF(AU122=4,AY122,0)+IF(AU123=4,AY123,0)+IF(AU124=4,AY124,0)+IF(AU125=4,AY125,0)+IF(AU126=4,AY126,0)+IF(AU127=4,AY127,0)+IF(AU128=4,AY128,0)+IF(AU129=4,AY129,0)+IF(AU130=4,AY130,0)+IF(AU131=4,AY131,0)+IF(AU132=4,AY132,0)+IF(AU133=4,AY133,0)+IF(AU134=4,AY134,0)+IF(AU135=4,AY135,0)+IF(AU136=4,AY136,0)+IF(AU137=4,AY137,0)</f>
        <v>#VALUE!</v>
      </c>
      <c r="BM121" s="1" t="e">
        <f>IF(AND(AW121=BM117,BL121=0),AZ121,0)</f>
        <v>#VALUE!</v>
      </c>
      <c r="BN121" s="1">
        <f>COUNTIF(BM118:BM121,"&lt;&gt;0")</f>
        <v>4</v>
      </c>
      <c r="BO121" s="1" t="e">
        <f>IF(BN118=4,BM118,IF(BN119=4,BM119,IF(BN120=4,BM120,IF(BN121=4,BM121,IF(BN122=4,BM122,IF(BN123=4,BM123,IF(BN124=4,BM124,IF(BN125=4,BM125,BP121))))))))</f>
        <v>#VALUE!</v>
      </c>
      <c r="BP121" s="1" t="str">
        <f>IF(BN126=4,BM126,IF(BN127=4,BM127,IF(BN128=4,BM128,IF(BN129=4,BM129,IF(BN130=4,BM130,IF(BN131=4,BM131,IF(BN132=4,BM132,IF(BN133=4,BM133,BQ121))))))))</f>
        <v/>
      </c>
      <c r="BQ121" s="1" t="str">
        <f>IF(BN134=4,BM134,IF(BN135=4,BM135,IF(BN136=4,BM136,IF(BN137=4,BM137,""))))</f>
        <v/>
      </c>
      <c r="BR121" s="100" t="str">
        <f>[2]DB!CD121</f>
        <v/>
      </c>
      <c r="BS121" s="98" t="str">
        <f>[2]DB!CE121</f>
        <v/>
      </c>
      <c r="BT121" s="98" t="str">
        <f>[2]DB!CF121</f>
        <v/>
      </c>
      <c r="BU121" s="98" t="str">
        <f>[2]DB!CG121</f>
        <v/>
      </c>
      <c r="BV121" s="98" t="str">
        <f>[2]DB!CH121</f>
        <v/>
      </c>
      <c r="BW121" s="98" t="str">
        <f>[2]DB!CI121</f>
        <v/>
      </c>
      <c r="BX121" s="98" t="str">
        <f>[2]DB!CJ121</f>
        <v/>
      </c>
      <c r="BY121" s="98" t="str">
        <f>[2]DB!CK121</f>
        <v/>
      </c>
      <c r="BZ121" s="98" t="str">
        <f>[2]DB!CL121</f>
        <v/>
      </c>
      <c r="CA121" s="98" t="str">
        <f>[2]DB!CM121</f>
        <v/>
      </c>
      <c r="CB121" s="98" t="str">
        <f>[2]DB!CN121</f>
        <v/>
      </c>
      <c r="CC121" s="99" t="str">
        <f>[2]DB!CO121</f>
        <v/>
      </c>
      <c r="CD121" s="100" t="str">
        <f>IF(AND(CD117=B3,B3&lt;&gt;B4),BO121,BR121)</f>
        <v/>
      </c>
      <c r="CE121" s="98" t="str">
        <f>IF(AND(CE117=B3,B3&lt;&gt;B4),BO121,BS121)</f>
        <v/>
      </c>
      <c r="CF121" s="98" t="str">
        <f>IF(AND(CF117=B3,B3&lt;&gt;B4),BO121,BT121)</f>
        <v/>
      </c>
      <c r="CG121" s="98" t="str">
        <f>IF(AND(CG117=B3,B3&lt;&gt;B4),BO121,BU121)</f>
        <v/>
      </c>
      <c r="CH121" s="98" t="str">
        <f>IF(AND(CH117=B3,B3&lt;&gt;B4),BO121,BV121)</f>
        <v/>
      </c>
      <c r="CI121" s="98" t="str">
        <f>IF(AND(CI117=B3,B3&lt;&gt;B4),BO121,BW121)</f>
        <v/>
      </c>
      <c r="CJ121" s="98" t="str">
        <f>IF(AND(CJ117=B3,B3&lt;&gt;B4),BO121,BX121)</f>
        <v/>
      </c>
      <c r="CK121" s="98" t="str">
        <f>IF(AND(CK117=B3,B3&lt;&gt;B4),BO121,BY121)</f>
        <v/>
      </c>
      <c r="CL121" s="98" t="str">
        <f>IF(AND(CL117=B3,B3&lt;&gt;B4),BO121,BZ121)</f>
        <v/>
      </c>
      <c r="CM121" s="98" t="str">
        <f>IF(AND(CM117=B3,B3&lt;&gt;B4),BO121,CA121)</f>
        <v/>
      </c>
      <c r="CN121" s="98" t="str">
        <f>IF(AND(CN117=B3,B3&lt;&gt;B4),BO121,CB121)</f>
        <v/>
      </c>
      <c r="CO121" s="99" t="str">
        <f>IF(AND(CO117=B3,B3&lt;&gt;B4),BO121,CC121)</f>
        <v/>
      </c>
      <c r="CP121" s="1" t="str">
        <f>'[2]MT + ÅT'!L61</f>
        <v/>
      </c>
    </row>
    <row r="122" spans="12:96">
      <c r="L122" s="100" t="str">
        <f>[2]DB!AZ122</f>
        <v>Søknud</v>
      </c>
      <c r="M122" s="1">
        <f>IF(L122=A52,B52,0)+IF(L122=A53,B53,0)+IF(L122=A54,B54,0)+IF(L122=A55,B55,0)+IF(L122=A56,B56,0)+IF(L122=A57,B57,0)+IF(L122=A58,B58,0)+IF(L122=A59,B59,0)+IF(L122=A60,B60,0)+IF(L122=A61,B61,0)+IF(L122=A62,B62,0)+IF(L122=A63,B63,0)+IF(L122=A64,B64,0)+IF(L122=A65,B65,0)+IF(L122=A66,B66,0)+IF(L122=A67,B67,0)+IF(L122=A68,B68,0)+IF(L122=A69,B69,0)+IF(L122=A70,B70,0)+IF(L122=A71,B71,0)</f>
        <v>55</v>
      </c>
      <c r="N122" s="1">
        <f>[2]DB!BD122</f>
        <v>0</v>
      </c>
      <c r="O122" s="1">
        <f>IF(L122=A52,D52,0)+IF(L122=A53,D53,0)+IF(L122=A54,D54,0)+IF(L122=A55,D55,0)+IF(L122=A56,D56,0)+IF(L122=A57,D57,0)+IF(L122=A58,D58,0)+IF(L122=A59,D59,0)+IF(L122=A60,D60,0)+IF(L122=A61,D61,0)+IF(L122=A62,D62,0)+IF(L122=A63,D63,0)+IF(L122=A64,D64,0)+IF(L122=A65,D65,0)+IF(L122=A66,D66,0)+IF(L122=A67,D67,0)+IF(L122=A68,D68,0)+IF(L122=A69,D69,0)+IF(L122=A70,D70,0)+IF(L122=A71,D71,0)</f>
        <v>0</v>
      </c>
      <c r="P122" s="1">
        <f>[2]DB!BE122</f>
        <v>0</v>
      </c>
      <c r="Q122" s="1">
        <f>IF(L122=A52,F52,0)+IF(L122=A53,F53,0)+IF(L122=A54,F54,0)+IF(L122=A55,F55,0)+IF(L122=A56,F56,0)+IF(L122=A57,F57,0)+IF(L122=A58,F58,0)+IF(L122=A59,F59,0)+IF(L122=A60,F60,0)+IF(L122=A61,F61,0)+IF(L122=A62,F62,0)+IF(L122=A63,F63,0)+IF(L122=A64,F64,0)+IF(L122=A65,F65,0)+IF(L122=A66,F66,0)+IF(L122=A67,F67,0)+IF(L122=A68,F68,0)+IF(L122=A69,F69,0)+IF(L122=A70,F70,0)+IF(L122=A71,F71,0)</f>
        <v>0</v>
      </c>
      <c r="R122" s="1">
        <f>[2]DB!BF122</f>
        <v>0</v>
      </c>
      <c r="S122" s="1">
        <f>IF(L122=A52,H52,0)+IF(L122=A53,H53,0)+IF(L122=A54,H54,0)+IF(L122=A55,H55,0)+IF(L122=A56,H56,0)+IF(L122=A57,H57,0)+IF(L122=A58,H58,0)+IF(L122=A59,H59,0)+IF(L122=A60,H60,0)+IF(L122=A61,H61,0)+IF(L122=A62,H62,0)+IF(L122=A63,H63,0)+IF(L122=A64,H64,0)+IF(L122=A65,H65,0)+IF(L122=A66,H66,0)+IF(L122=A67,H67,0)+IF(L122=A68,H68,0)+IF(L122=A69,H69,0)+IF(L122=A70,H70,0)+IF(L122=A71,H71,0)</f>
        <v>0</v>
      </c>
      <c r="T122" s="1">
        <f>IF(B2&lt;&gt;B3,S122,S122+R122)</f>
        <v>0</v>
      </c>
      <c r="U122" s="1">
        <f>[2]DB!BG122</f>
        <v>0</v>
      </c>
      <c r="V122" s="1">
        <f>IF(L122=A52,K52,0)+IF(L122=A53,K53,0)+IF(L122=A54,K54,0)+IF(L122=A55,K55,0)+IF(L122=A56,K56,0)+IF(L122=A57,K57,0)+IF(L122=A58,K58,0)+IF(L122=A59,K59,0)+IF(L122=A60,K60,0)+IF(L122=A61,K61,0)+IF(L122=A62,K62,0)+IF(L122=A63,K63,0)+IF(L122=A64,K64,0)+IF(L122=A65,K65,0)+IF(L122=A66,K66,0)+IF(L122=A67,K67,0)+IF(L122=A68,K68,0)+IF(L122=A69,K69,0)+IF(L122=A70,K70,0)+IF(L122=A71,K71,0)+W122</f>
        <v>0</v>
      </c>
      <c r="W122" s="1">
        <f t="shared" si="41"/>
        <v>0</v>
      </c>
      <c r="X122" s="1">
        <f>IF(B2&lt;&gt;B3,V122,V122+U122)</f>
        <v>0</v>
      </c>
      <c r="Y122" s="1">
        <f>[2]DB!BH122</f>
        <v>24</v>
      </c>
      <c r="Z122" s="1">
        <f>RANK(Y122,Y118:Y137,0)</f>
        <v>1</v>
      </c>
      <c r="AA122" s="1" t="e">
        <f>IF(L122='3. Division'!F6,'3. Division'!F23,0)+IF(L122='3. Division'!H6,'3. Division'!H23,0)+IF(L122='3. Division'!J6,'3. Division'!J23,0)+IF(L122='3. Division'!L6,'3. Division'!L23,0)+IF(L122='3. Division'!N6,'3. Division'!N23,0)+IF(L122='3. Division'!P6,'3. Division'!P23,0)+IF(L122='3. Division'!R6,'3. Division'!R23,0)+IF(L122='3. Division'!T6,'3. Division'!T23,0)+IF(L122='3. Division'!V6,'3. Division'!V23,0)+IF(L122='3. Division'!X6,'3. Division'!X23,0)+IF(L122='3. Division'!Z6,'3. Division'!Z23,0)+IF(L122='3. Division'!AB6,'3. Division'!AB23,0)+IF(L122='3. Division'!AD6,'3. Division'!AD23,0)+IF(L122='3. Division'!AF6,'3. Division'!AF23,0)+IF(L122='3. Division'!AH6,'3. Division'!AH23,0)+IF(L122='3. Division'!AJ6,'3. Division'!AJ23,0)+IF(L122='3. Division'!AL6,'3. Division'!AL23,0)+IF(L122='3. Division'!AN6,'3. Division'!AN23,0)+IF(L122='3. Division'!AP6,'3. Division'!AP23,0)+IF(L122='3. Division'!AR6,'3. Division'!AR23,0)</f>
        <v>#VALUE!</v>
      </c>
      <c r="AB122" s="1" t="e">
        <f>IF(OR(O122=1,Q122=1),0,IF(B2&lt;&gt;B3,AA122,Y122+AA122))</f>
        <v>#VALUE!</v>
      </c>
      <c r="AC122" s="1" t="e">
        <f>RANK(AB122,AB118:AB137,0)</f>
        <v>#VALUE!</v>
      </c>
      <c r="AD122" s="1">
        <f>[2]DB!BI122</f>
        <v>8</v>
      </c>
      <c r="AE122" s="1">
        <f>RANK(AD122,AD118:AD137,0)</f>
        <v>9</v>
      </c>
      <c r="AF122" s="1" t="e">
        <f>IF(L122='3. Division'!F6,'3. Division'!F29,0)+IF(L122='3. Division'!H6,'3. Division'!H29,0)+IF(L122='3. Division'!J6,'3. Division'!J29,0)+IF(L122='3. Division'!L6,'3. Division'!L29,0)+IF(L122='3. Division'!N6,'3. Division'!N29,0)+IF(L122='3. Division'!P6,'3. Division'!P29,0)+IF(L122='3. Division'!R6,'3. Division'!R29,0)+IF(L122='3. Division'!T6,'3. Division'!T29,0)+IF(L122='3. Division'!V6,'3. Division'!V29,0)+IF(L122='3. Division'!X6,'3. Division'!X29,0)+IF(L122='3. Division'!Z6,'3. Division'!Z29,0)+IF(L122='3. Division'!AB6,'3. Division'!AB29,0)+IF(L122='3. Division'!AD6,'3. Division'!AD29,0)+IF(L122='3. Division'!AF6,'3. Division'!AF29,0)+IF(L122='3. Division'!AH6,'3. Division'!AH29,0)+IF(L122='3. Division'!AJ6,'3. Division'!AJ29,0)+IF(L122='3. Division'!AL6,'3. Division'!AL29,0)+IF(L122='3. Division'!AN6,'3. Division'!AN29,0)+IF(L122='3. Division'!AP6,'3. Division'!AP29,0)+IF(L122='3. Division'!AR6,'3. Division'!AR29,0)</f>
        <v>#VALUE!</v>
      </c>
      <c r="AG122" s="1" t="e">
        <f>IF(OR(O122=1,Q122=1),0,IF(B2&lt;&gt;B3,AF122,AD122+AF122))</f>
        <v>#VALUE!</v>
      </c>
      <c r="AH122" s="1" t="e">
        <f>RANK(AG122,AG118:AG137,0)</f>
        <v>#VALUE!</v>
      </c>
      <c r="AI122" s="1">
        <f>[2]DB!BJ122</f>
        <v>31</v>
      </c>
      <c r="AJ122" s="1">
        <f>RANK(AI122,AI118:AI137,0)</f>
        <v>2</v>
      </c>
      <c r="AK122" s="1" t="e">
        <f>IF(L122='3. Division'!F6,'3. Division'!F35,0)+IF(L122='3. Division'!H6,'3. Division'!H35,0)+IF(L122='3. Division'!J6,'3. Division'!J35,0)+IF(L122='3. Division'!L6,'3. Division'!L35,0)+IF(L122='3. Division'!N6,'3. Division'!N35,0)+IF(L122='3. Division'!P6,'3. Division'!P35,0)+IF(L122='3. Division'!R6,'3. Division'!R35,0)+IF(L122='3. Division'!T6,'3. Division'!T35,0)+IF(L122='3. Division'!V6,'3. Division'!V35,0)+IF(L122='3. Division'!X6,'3. Division'!X35,0)+IF(L122='3. Division'!Z6,'3. Division'!Z35,0)+IF(L122='3. Division'!AB6,'3. Division'!AB35,0)+IF(L122='3. Division'!AD6,'3. Division'!AD35,0)+IF(L122='3. Division'!AF6,'3. Division'!AF35,0)+IF(L122='3. Division'!AH6,'3. Division'!AH35,0)+IF(L122='3. Division'!AJ6,'3. Division'!AJ35,0)+IF(L122='3. Division'!AL6,'3. Division'!AL35,0)+IF(L122='3. Division'!AN6,'3. Division'!AN35,0)+IF(L122='3. Division'!AP6,'3. Division'!AP35,0)+IF(L122='3. Division'!AR6,'3. Division'!AR35,0)</f>
        <v>#VALUE!</v>
      </c>
      <c r="AL122" s="1" t="e">
        <f>IF(OR(O122=1,Q122=1),0,IF(B2&lt;&gt;B3,AK122,AI122+AK122))</f>
        <v>#VALUE!</v>
      </c>
      <c r="AM122" s="1" t="e">
        <f>RANK(AL122,AL118:AL137,0)</f>
        <v>#VALUE!</v>
      </c>
      <c r="AN122" s="1">
        <f t="shared" si="42"/>
        <v>12</v>
      </c>
      <c r="AO122" s="1" t="e">
        <f t="shared" si="43"/>
        <v>#VALUE!</v>
      </c>
      <c r="AP122" s="1">
        <f>[2]DB!AW122</f>
        <v>5</v>
      </c>
      <c r="AQ122" s="1" t="e">
        <f>RANK(AO122,AO118:AO137,1)+AR122</f>
        <v>#VALUE!</v>
      </c>
      <c r="AR122" s="1" t="e">
        <f>IF(AO122=AO118,IF(AB122=AB118,IF(AG122=AG118,IF(AL122=AL118,0,IF(AL122&lt;AL118,1,0)),IF(AG122&lt;AG118,1,0)),IF(AB122&lt;AB118,1,0)),0)+IF(AO122=AO119,IF(AB122=AB119,IF(AG122=AG119,IF(AL122=AL119,0,IF(AL122&lt;AL119,1,0)),IF(AG122&lt;AG119,1,0)),IF(AB122&lt;AB119,1,0)),0)+IF(AO122=AO120,IF(AB122=AB120,IF(AG122=AG120,IF(AL122=AL120,0,IF(AL122&lt;AL120,1,0)),IF(AG122&lt;AG120,1,0)),IF(AB122&lt;AB120,1,0)),0)+IF(AO122=AO121,IF(AB122=AB121,IF(AG122=AG121,IF(AL122=AL121,0,IF(AL122&lt;AL121,1,0)),IF(AG122&lt;AG121,1,0)),IF(AB122&lt;AB121,1,0)),0)+IF(AO122=AO122,IF(AB122=AB122,IF(AG122=AG122,IF(AL122=AL122,0,IF(AL122&lt;AL122,1,0)),IF(AG122&lt;AG122,1,0)),IF(AB122&lt;AB122,1,0)),0)+IF(AO122=AO123,IF(AB122=AB123,IF(AG122=AG123,IF(AL122=AL123,0,IF(AL122&lt;AL123,1,0)),IF(AG122&lt;AG123,1,0)),IF(AB122&lt;AB123,1,0)),0)+IF(AO122=AO124,IF(AB122=AB124,IF(AG122=AG124,IF(AL122=AL124,0,IF(AL122&lt;AL124,1,0)),IF(AG122&lt;AG124,1,0)),IF(AB122&lt;AB124,1,0)),0)+AS122+AT122</f>
        <v>#VALUE!</v>
      </c>
      <c r="AS122" s="1" t="e">
        <f>IF(AO122=AO125,IF(AB122=AB125,IF(AG122=AG125,IF(AL122=AL125,0,IF(AL122&lt;AL125,1,0)),IF(AG122&lt;AG125,1,0)),IF(AB122&lt;AB125,1,0)),0)+IF(AO122=AO126,IF(AB122=AB126,IF(AG122=AG126,IF(AL122=AL126,0,IF(AL122&lt;AL126,1,0)),IF(AG122&lt;AG126,1,0)),IF(AB122&lt;AB126,1,0)),0)+IF(AO122=AO127,IF(AB122=AB127,IF(AG122=AG127,IF(AL122=AL127,0,IF(AL122&lt;AL127,1,0)),IF(AG122&lt;AG127,1,0)),IF(AB122&lt;AB127,1,0)),0)+IF(AO122=AO128,IF(AB122=AB128,IF(AG122=AG128,IF(AL122=AL128,0,IF(AL122&lt;AL128,1,0)),IF(AG122&lt;AG128,1,0)),IF(AB122&lt;AB128,1,0)),0)+IF(AO122=AO129,IF(AB122=AB129,IF(AG122=AG129,IF(AL122=AL129,0,IF(AL122&lt;AL129,1,0)),IF(AG122&lt;AG129,1,0)),IF(AB122&lt;AB129,1,0)),0)+IF(AO122=AO130,IF(AB122=AB130,IF(AG122=AG130,IF(AL122=AL130,0,IF(AL122&lt;AL130,1,0)),IF(AG122&lt;AG130,1,0)),IF(AB122&lt;AB130,1,0)),0)+IF(AO122=AO131,IF(AB122=AB131,IF(AG122=AG131,IF(AL122=AL131,0,IF(AL122&lt;AL131,1,0)),IF(AG122&lt;AG131,1,0)),IF(AB122&lt;AB131,1,0)),0)</f>
        <v>#VALUE!</v>
      </c>
      <c r="AT122" s="1" t="e">
        <f>IF(AO122=AO132,IF(AB122=AB132,IF(AG122=AG132,IF(AL122=AL132,0,IF(AL122&lt;AL132,1,0)),IF(AG122&lt;AG132,1,0)),IF(AB122&lt;AB132,1,0)),0)+IF(AO122=AO133,IF(AB122=AB133,IF(AG122=AG133,IF(AL122=AL133,0,IF(AL122&lt;AL133,1,0)),IF(AG122&lt;AG133,1,0)),IF(AB122&lt;AB133,1,0)),0)+IF(AO122=AO134,IF(AB122=AB134,IF(AG122=AG134,IF(AL122=AL134,0,IF(AL122&lt;AL134,1,0)),IF(AG122&lt;AG134,1,0)),IF(AB122&lt;AB134,1,0)),0)+IF(AO122=AO135,IF(AB122=AB135,IF(AG122=AG135,IF(AL122=AL135,0,IF(AL122&lt;AL135,1,0)),IF(AG122&lt;AG135,1,0)),IF(AB122&lt;AB135,1,0)),0)+IF(AO122=AO136,IF(AB122=AB136,IF(AG122=AG136,IF(AL122=AL136,0,IF(AL122&lt;AL136,1,0)),IF(AG122&lt;AG136,1,0)),IF(AB122&lt;AB136,1,0)),0)+IF(AO122=AO137,IF(AB122=AB137,IF(AG122=AG137,IF(AL122=AL137,0,IF(AL122&lt;AL137,1,0)),IF(AG122&lt;AG137,1,0)),IF(AB122&lt;AB137,1,0)),0)</f>
        <v>#VALUE!</v>
      </c>
      <c r="AU122" s="1" t="e">
        <f>IF(AND(AQ122=AQ118,M122&gt;M118),1,0)+IF(AND(AQ122=AQ119,M122&gt;M119),1,0)+IF(AND(AQ122=AQ120,M122&gt;M120),1,0)+IF(AND(AQ122=AQ121,M122&gt;M121),1,0)+IF(AND(AQ122=AQ122,M122&gt;M122),1,0)+IF(AND(AQ122=AQ123,M122&gt;M123),1,0)+IF(AND(AQ122=AQ124,M122&gt;M124),1,0)+IF(AND(AQ122=AQ125,M122&gt;M125),1,0)+IF(AND(AQ122=AQ126,M122&gt;M126),1,0)+IF(AND(AQ122=AQ127,M122&gt;M127),1,0)+IF(AND(AQ122=AQ128,M122&gt;M128),1,0)+IF(AND(AQ122=AQ129,M122&gt;M129),1,0)+IF(AND(AQ122=AQ130,M122&gt;M130),1,0)+IF(AND(AQ122=AQ131,M122&gt;M131),1,0)+IF(AND(AQ122=AQ132,M122&gt;M132),1,0)+IF(AND(AQ122=AQ133,M122&gt;M133),1,0)+IF(AND(AQ122=AQ134,M122&gt;M134),1,0)+IF(AND(AQ122=AQ135,M122&gt;M135),1,0)+IF(AND(AQ122=AQ136,M122&gt;M136),1,0)+IF(AND(AQ122=AQ137,M122&gt;M137),1,0)+AQ122</f>
        <v>#VALUE!</v>
      </c>
      <c r="AV122" s="1" t="e">
        <f>IF(AU118=5,AP118,0)+IF(AU119=5,AP119,0)+IF(AU120=5,AP120,0)+IF(AU121=5,AP121,0)+IF(AU122=5,AP122,0)+IF(AU123=5,AP123,0)+IF(AU124=5,AP124,0)+IF(AU125=5,AP125,0)+IF(AU126=5,AP126,0)+IF(AU127=5,AP127,0)+IF(AU128=5,AP128,0)+IF(AU129=5,AP129,0)+IF(AU130=5,AP130,0)+IF(AU131=5,AP131,0)+IF(AU132=5,AP132,0)+IF(AU133=5,AP133,0)+IF(AU134=5,AP134,0)+IF(AU135=5,AP135,0)+IF(AU136=5,AP136,0)+IF(AU137=5,AP137,0)</f>
        <v>#VALUE!</v>
      </c>
      <c r="AW122" s="1" t="e">
        <f>IF(AU118=5,AQ118,0)+IF(AU119=5,AQ119,0)+IF(AU120=5,AQ120,0)+IF(AU121=5,AQ121,0)+IF(AU122=5,AQ122,0)+IF(AU123=5,AQ123,0)+IF(AU124=5,AQ124,0)+IF(AU125=5,AQ125,0)+IF(AU126=5,AQ126,0)+IF(AU127=5,AQ127,0)+IF(AU128=5,AQ128,0)+IF(AU129=5,AQ129,0)+IF(AU130=5,AQ130,0)+IF(AU131=5,AQ131,0)+IF(AU132=5,AQ132,0)+IF(AU133=5,AQ133,0)+IF(AU134=5,AQ134,0)+IF(AU135=5,AQ135,0)+IF(AU136=5,AQ136,0)+IF(AU137=5,AQ137,0)</f>
        <v>#VALUE!</v>
      </c>
      <c r="AX122" s="1">
        <f>[2]DB!BL122</f>
        <v>0</v>
      </c>
      <c r="AY122" s="1">
        <f>IF(OR(O122=1,Q122=1,(T122+X122)/D1&gt;0.5),1,0)</f>
        <v>0</v>
      </c>
      <c r="AZ122" s="100" t="e">
        <f>IF(AU118=5,L118,IF(AU119=5,L119,IF(AU120=5,L120,IF(AU121=5,L121,IF(AU122=5,L122,IF(AU123=5,L123,IF(AU124=5,L124,BA122)))))))</f>
        <v>#VALUE!</v>
      </c>
      <c r="BA122" s="98" t="e">
        <f>IF(AU125=5,L125,IF(AU126=5,L126,IF(AU127=5,L127,IF(AU128=5,L128,IF(AU129=5,L129,IF(AU130=5,L130,IF(AU131=5,L131,BB122)))))))</f>
        <v>#VALUE!</v>
      </c>
      <c r="BB122" s="98" t="e">
        <f>IF(AU132=5,L132,IF(AU133=5,L133,IF(AU134=5,L134,IF(AU135=5,L135,IF(AU136=5,L136,IF(AU137=5,L137,""))))))</f>
        <v>#VALUE!</v>
      </c>
      <c r="BC122" s="98" t="e">
        <f>IF(AU118=5,M118,0)+IF(AU119=5,M119,0)+IF(AU120=5,M120,0)+IF(AU121=5,M121,0)+IF(AU122=5,M122,0)+IF(AU123=5,M123,0)+IF(AU124=5,M124,0)+IF(AU125=5,M125,0)+IF(AU126=5,M126,0)+IF(AU127=5,M127,0)+IF(AU128=5,M128,0)+IF(AU129=5,M129,0)+IF(AU130=5,M130,0)+IF(AU131=5,M131,0)+IF(AU132=5,M132,0)+IF(AU133=5,M133,0)+IF(AU134=5,M134,0)+IF(AU135=5,M135,0)+IF(AU136=5,M136,0)+IF(AU137=5,M137,0)</f>
        <v>#VALUE!</v>
      </c>
      <c r="BD122" s="98" t="e">
        <f>IF(AU118=5,O118,0)+IF(AU119=5,O119,0)+IF(AU120=5,O120,0)+IF(AU121=5,O121,0)+IF(AU122=5,O122,0)+IF(AU123=5,O123,0)+IF(AU124=5,O124,0)+IF(AU125=5,O125,0)+IF(AU126=5,O126,0)+IF(AU127=5,O127,0)+IF(AU128=5,O128,0)+IF(AU129=5,O129,0)+IF(AU130=5,O130,0)+IF(AU131=5,O131,0)+IF(AU132=5,O132,0)+IF(AU133=5,O133,0)+IF(AU134=5,O134,0)+IF(AU135=5,O135,0)+IF(AU136=5,O136,0)+IF(AU137=5,O137,0)</f>
        <v>#VALUE!</v>
      </c>
      <c r="BE122" s="98" t="e">
        <f>IF(AU118=5,Q118,0)+IF(AU119=5,Q119,0)+IF(AU120=5,Q120,0)+IF(AU121=5,Q121,0)+IF(AU122=5,Q122,0)+IF(AU123=5,Q123,0)+IF(AU124=5,Q124,0)+IF(AU125=5,Q125,0)+IF(AU126=5,Q126,0)+IF(AU127=5,Q127,0)+IF(AU128=5,Q128,0)+IF(AU129=5,Q129,0)+IF(AU130=5,Q130,0)+IF(AU131=5,Q131,0)+IF(AU132=5,Q132,0)+IF(AU133=5,Q133,0)+IF(AU134=5,Q134,0)+IF(AU135=5,Q135,0)+IF(AU136=5,Q136,0)+IF(AU137=5,Q137,0)</f>
        <v>#VALUE!</v>
      </c>
      <c r="BF122" s="98" t="e">
        <f>IF(AU118=5,T118,0)+IF(AU119=5,T119,0)+IF(AU120=5,T120,0)+IF(AU121=5,T121,0)+IF(AU122=5,T122,0)+IF(AU123=5,T123,0)+IF(AU124=5,T124,0)+IF(AU125=5,T125,0)+IF(AU126=5,T126,0)+IF(AU127=5,T127,0)+IF(AU128=5,T128,0)+IF(AU129=5,T129,0)+IF(AU130=5,T130,0)+IF(AU131=5,T131,0)+IF(AU132=5,T132,0)+IF(AU133=5,T133,0)+IF(AU134=5,T134,0)+IF(AU135=5,T135,0)+IF(AU136=5,T136,0)+IF(AU137=5,T137,0)</f>
        <v>#VALUE!</v>
      </c>
      <c r="BG122" s="98" t="e">
        <f>IF(AU118=5,X118,0)+IF(AU119=5,X119,0)+IF(AU120=5,X120,0)+IF(AU121=5,X121,0)+IF(AU122=5,X122,0)+IF(AU123=5,X123,0)+IF(AU124=5,X124,0)+IF(AU125=5,X125,0)+IF(AU126=5,X126,0)+IF(AU127=5,X127,0)+IF(AU128=5,X128,0)+IF(AU129=5,X129,0)+IF(AU130=5,X130,0)+IF(AU131=5,X131,0)+IF(AU132=5,X132,0)+IF(AU133=5,X133,0)+IF(AU134=5,X134,0)+IF(AU135=5,X135,0)+IF(AU136=5,X136,0)+IF(AU137=5,X137,0)</f>
        <v>#VALUE!</v>
      </c>
      <c r="BH122" s="98" t="e">
        <f>IF(AU118=5,AB118,0)+IF(AU119=5,AB119,0)+IF(AU120=5,AB120,0)+IF(AU121=5,AB121,0)+IF(AU122=5,AB122,0)+IF(AU123=5,AB123,0)+IF(AU124=5,AB124,0)+IF(AU125=5,AB125,0)+IF(AU126=5,AB126,0)+IF(AU127=5,AB127,0)+IF(AU128=5,AB128,0)+IF(AU129=5,AB129,0)+IF(AU130=5,AB130,0)+IF(AU131=5,AB131,0)+IF(AU132=5,AB132,0)+IF(AU133=5,AB133,0)+IF(AU134=5,AB134,0)+IF(AU135=5,AB135,0)+IF(AU136=5,AB136,0)+IF(AU137=5,AB137,0)</f>
        <v>#VALUE!</v>
      </c>
      <c r="BI122" s="98" t="e">
        <f>IF(AU118=5,AG118,0)+IF(AU119=5,AG119,0)+IF(AU120=5,AG120,0)+IF(AU121=5,AG121,0)+IF(AU122=5,AG122,0)+IF(AU123=5,AG123,0)+IF(AU124=5,AG124,0)+IF(AU125=5,AG125,0)+IF(AU126=5,AG126,0)+IF(AU127=5,AG127,0)+IF(AU128=5,AG128,0)+IF(AU129=5,AG129,0)+IF(AU130=5,AG130,0)+IF(AU131=5,AG131,0)+IF(AU132=5,AG132,0)+IF(AU133=5,AG133,0)+IF(AU134=5,AG134,0)+IF(AU135=5,AG135,0)+IF(AU136=5,AG136,0)+IF(AU137=5,AG137,0)</f>
        <v>#VALUE!</v>
      </c>
      <c r="BJ122" s="98" t="e">
        <f>IF(AU118=5,AL118,0)+IF(AU119=5,AL119,0)+IF(AU120=5,AL120,0)+IF(AU121=5,AL121,0)+IF(AU122=5,AL122,0)+IF(AU123=5,AL123,0)+IF(AU124=5,AL124,0)+IF(AU125=5,AL125,0)+IF(AU126=5,AL126,0)+IF(AU127=5,AL127,0)+IF(AU128=5,AL128,0)+IF(AU129=5,AL129,0)+IF(AU130=5,AL130,0)+IF(AU131=5,AL131,0)+IF(AU132=5,AL132,0)+IF(AU133=5,AL133,0)+IF(AU134=5,AL134,0)+IF(AU135=5,AL135,0)+IF(AU136=5,AL136,0)+IF(AU137=5,AL137,0)</f>
        <v>#VALUE!</v>
      </c>
      <c r="BK122" s="1" t="e">
        <f>IF(AU118=5,AO118,0)+IF(AU119=5,AO119,0)+IF(AU120=5,AO120,0)+IF(AU121=5,AO121,0)+IF(AU122=5,AO122,0)+IF(AU123=5,AO123,0)+IF(AU124=5,AO124,0)+IF(AU125=5,AO125,0)+IF(AU126=5,AO126,0)+IF(AU127=5,AO127,0)+IF(AU128=5,AO128,0)+IF(AU129=5,AO129,0)+IF(AU130=5,AO130,0)+IF(AU131=5,AO131,0)+IF(AU132=5,AO132,0)+IF(AU133=5,AO133,0)+IF(AU134=5,AO134,0)+IF(AU135=5,AO135,0)+IF(AU136=5,AO136,0)+IF(AU137=5,AO137,0)</f>
        <v>#VALUE!</v>
      </c>
      <c r="BL122" s="99" t="e">
        <f>IF(AU118=5,AY118,0)+IF(AU119=5,AY119,0)+IF(AU120=5,AY120,0)+IF(AU121=5,AY121,0)+IF(AU122=5,AY122,0)+IF(AU123=5,AY123,0)+IF(AU124=5,AY124,0)+IF(AU125=5,AY125,0)+IF(AU126=5,AY126,0)+IF(AU127=5,AY127,0)+IF(AU128=5,AY128,0)+IF(AU129=5,AY129,0)+IF(AU130=5,AY130,0)+IF(AU131=5,AY131,0)+IF(AU132=5,AY132,0)+IF(AU133=5,AY133,0)+IF(AU134=5,AY134,0)+IF(AU135=5,AY135,0)+IF(AU136=5,AY136,0)+IF(AU137=5,AY137,0)</f>
        <v>#VALUE!</v>
      </c>
      <c r="BM122" s="1" t="e">
        <f>IF(AND(AW122=BM117,BL122=0),AZ122,0)</f>
        <v>#VALUE!</v>
      </c>
      <c r="BN122" s="1">
        <f>COUNTIF(BM118:BM122,"&lt;&gt;0")</f>
        <v>5</v>
      </c>
      <c r="BO122" s="1" t="e">
        <f>IF(BN118=5,BM118,IF(BN119=5,BM119,IF(BN120=5,BM120,IF(BN121=5,BM121,IF(BN122=5,BM122,IF(BN123=5,BM123,IF(BN124=5,BM124,IF(BN125=5,BM125,BP122))))))))</f>
        <v>#VALUE!</v>
      </c>
      <c r="BP122" s="1" t="str">
        <f>IF(BN126=5,BM126,IF(BN127=5,BM127,IF(BN128=5,BM128,IF(BN129=5,BM129,IF(BN130=5,BM130,IF(BN131=5,BM131,IF(BN132=5,BM132,IF(BN133=5,BM133,BQ122))))))))</f>
        <v/>
      </c>
      <c r="BQ122" s="1" t="str">
        <f>IF(BN134=5,BM134,IF(BN135=5,BM135,IF(BN136=5,BM136,IF(BN137=5,BM137,""))))</f>
        <v/>
      </c>
      <c r="BR122" s="100" t="str">
        <f>[2]DB!CD122</f>
        <v/>
      </c>
      <c r="BS122" s="98" t="str">
        <f>[2]DB!CE122</f>
        <v/>
      </c>
      <c r="BT122" s="98" t="str">
        <f>[2]DB!CF122</f>
        <v/>
      </c>
      <c r="BU122" s="98" t="str">
        <f>[2]DB!CG122</f>
        <v/>
      </c>
      <c r="BV122" s="98" t="str">
        <f>[2]DB!CH122</f>
        <v/>
      </c>
      <c r="BW122" s="98" t="str">
        <f>[2]DB!CI122</f>
        <v/>
      </c>
      <c r="BX122" s="98" t="str">
        <f>[2]DB!CJ122</f>
        <v/>
      </c>
      <c r="BY122" s="98" t="str">
        <f>[2]DB!CK122</f>
        <v/>
      </c>
      <c r="BZ122" s="98" t="str">
        <f>[2]DB!CL122</f>
        <v/>
      </c>
      <c r="CA122" s="98" t="str">
        <f>[2]DB!CM122</f>
        <v/>
      </c>
      <c r="CB122" s="98" t="str">
        <f>[2]DB!CN122</f>
        <v/>
      </c>
      <c r="CC122" s="99" t="str">
        <f>[2]DB!CO122</f>
        <v/>
      </c>
      <c r="CD122" s="100" t="str">
        <f>IF(AND(CD117=B3,B3&lt;&gt;B4),BO122,BR122)</f>
        <v/>
      </c>
      <c r="CE122" s="98" t="str">
        <f>IF(AND(CE117=B3,B3&lt;&gt;B4),BO122,BS122)</f>
        <v/>
      </c>
      <c r="CF122" s="98" t="str">
        <f>IF(AND(CF117=B3,B3&lt;&gt;B4),BO122,BT122)</f>
        <v/>
      </c>
      <c r="CG122" s="98" t="str">
        <f>IF(AND(CG117=B3,B3&lt;&gt;B4),BO122,BU122)</f>
        <v/>
      </c>
      <c r="CH122" s="98" t="str">
        <f>IF(AND(CH117=B3,B3&lt;&gt;B4),BO122,BV122)</f>
        <v/>
      </c>
      <c r="CI122" s="98" t="str">
        <f>IF(AND(CI117=B3,B3&lt;&gt;B4),BO122,BW122)</f>
        <v/>
      </c>
      <c r="CJ122" s="98" t="str">
        <f>IF(AND(CJ117=B3,B3&lt;&gt;B4),BO122,BX122)</f>
        <v/>
      </c>
      <c r="CK122" s="98" t="str">
        <f>IF(AND(CK117=B3,B3&lt;&gt;B4),BO122,BY122)</f>
        <v/>
      </c>
      <c r="CL122" s="98" t="str">
        <f>IF(AND(CL117=B3,B3&lt;&gt;B4),BO122,BZ122)</f>
        <v/>
      </c>
      <c r="CM122" s="98" t="str">
        <f>IF(AND(CM117=B3,B3&lt;&gt;B4),BO122,CA122)</f>
        <v/>
      </c>
      <c r="CN122" s="98" t="str">
        <f>IF(AND(CN117=B3,B3&lt;&gt;B4),BO122,CB122)</f>
        <v/>
      </c>
      <c r="CO122" s="99" t="str">
        <f>IF(AND(CO117=B3,B3&lt;&gt;B4),BO122,CC122)</f>
        <v/>
      </c>
      <c r="CP122" s="1" t="str">
        <f>'[2]MT + ÅT'!L62</f>
        <v/>
      </c>
    </row>
    <row r="123" spans="12:96">
      <c r="L123" s="100" t="str">
        <f>[2]DB!AZ123</f>
        <v>Hede</v>
      </c>
      <c r="M123" s="1">
        <f>IF(L123=A52,B52,0)+IF(L123=A53,B53,0)+IF(L123=A54,B54,0)+IF(L123=A55,B55,0)+IF(L123=A56,B56,0)+IF(L123=A57,B57,0)+IF(L123=A58,B58,0)+IF(L123=A59,B59,0)+IF(L123=A60,B60,0)+IF(L123=A61,B61,0)+IF(L123=A62,B62,0)+IF(L123=A63,B63,0)+IF(L123=A64,B64,0)+IF(L123=A65,B65,0)+IF(L123=A66,B66,0)+IF(L123=A67,B67,0)+IF(L123=A68,B68,0)+IF(L123=A69,B69,0)+IF(L123=A70,B70,0)+IF(L123=A71,B71,0)</f>
        <v>21</v>
      </c>
      <c r="N123" s="1">
        <f>[2]DB!BD123</f>
        <v>0</v>
      </c>
      <c r="O123" s="1">
        <f>IF(L123=A52,D52,0)+IF(L123=A53,D53,0)+IF(L123=A54,D54,0)+IF(L123=A55,D55,0)+IF(L123=A56,D56,0)+IF(L123=A57,D57,0)+IF(L123=A58,D58,0)+IF(L123=A59,D59,0)+IF(L123=A60,D60,0)+IF(L123=A61,D61,0)+IF(L123=A62,D62,0)+IF(L123=A63,D63,0)+IF(L123=A64,D64,0)+IF(L123=A65,D65,0)+IF(L123=A66,D66,0)+IF(L123=A67,D67,0)+IF(L123=A68,D68,0)+IF(L123=A69,D69,0)+IF(L123=A70,D70,0)+IF(L123=A71,D71,0)</f>
        <v>0</v>
      </c>
      <c r="P123" s="1">
        <f>[2]DB!BE123</f>
        <v>0</v>
      </c>
      <c r="Q123" s="1">
        <f>IF(L123=A52,F52,0)+IF(L123=A53,F53,0)+IF(L123=A54,F54,0)+IF(L123=A55,F55,0)+IF(L123=A56,F56,0)+IF(L123=A57,F57,0)+IF(L123=A58,F58,0)+IF(L123=A59,F59,0)+IF(L123=A60,F60,0)+IF(L123=A61,F61,0)+IF(L123=A62,F62,0)+IF(L123=A63,F63,0)+IF(L123=A64,F64,0)+IF(L123=A65,F65,0)+IF(L123=A66,F66,0)+IF(L123=A67,F67,0)+IF(L123=A68,F68,0)+IF(L123=A69,F69,0)+IF(L123=A70,F70,0)+IF(L123=A71,F71,0)</f>
        <v>0</v>
      </c>
      <c r="R123" s="1">
        <f>[2]DB!BF123</f>
        <v>0</v>
      </c>
      <c r="S123" s="1">
        <f>IF(L123=A52,H52,0)+IF(L123=A53,H53,0)+IF(L123=A54,H54,0)+IF(L123=A55,H55,0)+IF(L123=A56,H56,0)+IF(L123=A57,H57,0)+IF(L123=A58,H58,0)+IF(L123=A59,H59,0)+IF(L123=A60,H60,0)+IF(L123=A61,H61,0)+IF(L123=A62,H62,0)+IF(L123=A63,H63,0)+IF(L123=A64,H64,0)+IF(L123=A65,H65,0)+IF(L123=A66,H66,0)+IF(L123=A67,H67,0)+IF(L123=A68,H68,0)+IF(L123=A69,H69,0)+IF(L123=A70,H70,0)+IF(L123=A71,H71,0)</f>
        <v>0</v>
      </c>
      <c r="T123" s="1">
        <f>IF(B2&lt;&gt;B3,S123,S123+R123)</f>
        <v>0</v>
      </c>
      <c r="U123" s="1">
        <f>[2]DB!BG123</f>
        <v>0</v>
      </c>
      <c r="V123" s="1">
        <f>IF(L123=A52,K52,0)+IF(L123=A53,K53,0)+IF(L123=A54,K54,0)+IF(L123=A55,K55,0)+IF(L123=A56,K56,0)+IF(L123=A57,K57,0)+IF(L123=A58,K58,0)+IF(L123=A59,K59,0)+IF(L123=A60,K60,0)+IF(L123=A61,K61,0)+IF(L123=A62,K62,0)+IF(L123=A63,K63,0)+IF(L123=A64,K64,0)+IF(L123=A65,K65,0)+IF(L123=A66,K66,0)+IF(L123=A67,K67,0)+IF(L123=A68,K68,0)+IF(L123=A69,K69,0)+IF(L123=A70,K70,0)+IF(L123=A71,K71,0)+W123</f>
        <v>0</v>
      </c>
      <c r="W123" s="1">
        <f t="shared" si="41"/>
        <v>0</v>
      </c>
      <c r="X123" s="1">
        <f>IF(B2&lt;&gt;B3,V123,V123+U123)</f>
        <v>0</v>
      </c>
      <c r="Y123" s="1">
        <f>[2]DB!BH123</f>
        <v>22</v>
      </c>
      <c r="Z123" s="1">
        <f>RANK(Y123,Y118:Y137,0)</f>
        <v>7</v>
      </c>
      <c r="AA123" s="1" t="e">
        <f>IF(L123='3. Division'!F6,'3. Division'!F23,0)+IF(L123='3. Division'!H6,'3. Division'!H23,0)+IF(L123='3. Division'!J6,'3. Division'!J23,0)+IF(L123='3. Division'!L6,'3. Division'!L23,0)+IF(L123='3. Division'!N6,'3. Division'!N23,0)+IF(L123='3. Division'!P6,'3. Division'!P23,0)+IF(L123='3. Division'!R6,'3. Division'!R23,0)+IF(L123='3. Division'!T6,'3. Division'!T23,0)+IF(L123='3. Division'!V6,'3. Division'!V23,0)+IF(L123='3. Division'!X6,'3. Division'!X23,0)+IF(L123='3. Division'!Z6,'3. Division'!Z23,0)+IF(L123='3. Division'!AB6,'3. Division'!AB23,0)+IF(L123='3. Division'!AD6,'3. Division'!AD23,0)+IF(L123='3. Division'!AF6,'3. Division'!AF23,0)+IF(L123='3. Division'!AH6,'3. Division'!AH23,0)+IF(L123='3. Division'!AJ6,'3. Division'!AJ23,0)+IF(L123='3. Division'!AL6,'3. Division'!AL23,0)+IF(L123='3. Division'!AN6,'3. Division'!AN23,0)+IF(L123='3. Division'!AP6,'3. Division'!AP23,0)+IF(L123='3. Division'!AR6,'3. Division'!AR23,0)</f>
        <v>#VALUE!</v>
      </c>
      <c r="AB123" s="1" t="e">
        <f>IF(OR(O123=1,Q123=1),0,IF(B2&lt;&gt;B3,AA123,Y123+AA123))</f>
        <v>#VALUE!</v>
      </c>
      <c r="AC123" s="1" t="e">
        <f>RANK(AB123,AB118:AB137,0)</f>
        <v>#VALUE!</v>
      </c>
      <c r="AD123" s="1">
        <f>[2]DB!BI123</f>
        <v>9</v>
      </c>
      <c r="AE123" s="1">
        <f>RANK(AD123,AD118:AD137,0)</f>
        <v>3</v>
      </c>
      <c r="AF123" s="1" t="e">
        <f>IF(L123='3. Division'!F6,'3. Division'!F29,0)+IF(L123='3. Division'!H6,'3. Division'!H29,0)+IF(L123='3. Division'!J6,'3. Division'!J29,0)+IF(L123='3. Division'!L6,'3. Division'!L29,0)+IF(L123='3. Division'!N6,'3. Division'!N29,0)+IF(L123='3. Division'!P6,'3. Division'!P29,0)+IF(L123='3. Division'!R6,'3. Division'!R29,0)+IF(L123='3. Division'!T6,'3. Division'!T29,0)+IF(L123='3. Division'!V6,'3. Division'!V29,0)+IF(L123='3. Division'!X6,'3. Division'!X29,0)+IF(L123='3. Division'!Z6,'3. Division'!Z29,0)+IF(L123='3. Division'!AB6,'3. Division'!AB29,0)+IF(L123='3. Division'!AD6,'3. Division'!AD29,0)+IF(L123='3. Division'!AF6,'3. Division'!AF29,0)+IF(L123='3. Division'!AH6,'3. Division'!AH29,0)+IF(L123='3. Division'!AJ6,'3. Division'!AJ29,0)+IF(L123='3. Division'!AL6,'3. Division'!AL29,0)+IF(L123='3. Division'!AN6,'3. Division'!AN29,0)+IF(L123='3. Division'!AP6,'3. Division'!AP29,0)+IF(L123='3. Division'!AR6,'3. Division'!AR29,0)</f>
        <v>#VALUE!</v>
      </c>
      <c r="AG123" s="1" t="e">
        <f>IF(OR(O123=1,Q123=1),0,IF(B2&lt;&gt;B3,AF123,AD123+AF123))</f>
        <v>#VALUE!</v>
      </c>
      <c r="AH123" s="1" t="e">
        <f>RANK(AG123,AG118:AG137,0)</f>
        <v>#VALUE!</v>
      </c>
      <c r="AI123" s="1">
        <f>[2]DB!BJ123</f>
        <v>28</v>
      </c>
      <c r="AJ123" s="1">
        <f>RANK(AI123,AI118:AI137,0)</f>
        <v>5</v>
      </c>
      <c r="AK123" s="1" t="e">
        <f>IF(L123='3. Division'!F6,'3. Division'!F35,0)+IF(L123='3. Division'!H6,'3. Division'!H35,0)+IF(L123='3. Division'!J6,'3. Division'!J35,0)+IF(L123='3. Division'!L6,'3. Division'!L35,0)+IF(L123='3. Division'!N6,'3. Division'!N35,0)+IF(L123='3. Division'!P6,'3. Division'!P35,0)+IF(L123='3. Division'!R6,'3. Division'!R35,0)+IF(L123='3. Division'!T6,'3. Division'!T35,0)+IF(L123='3. Division'!V6,'3. Division'!V35,0)+IF(L123='3. Division'!X6,'3. Division'!X35,0)+IF(L123='3. Division'!Z6,'3. Division'!Z35,0)+IF(L123='3. Division'!AB6,'3. Division'!AB35,0)+IF(L123='3. Division'!AD6,'3. Division'!AD35,0)+IF(L123='3. Division'!AF6,'3. Division'!AF35,0)+IF(L123='3. Division'!AH6,'3. Division'!AH35,0)+IF(L123='3. Division'!AJ6,'3. Division'!AJ35,0)+IF(L123='3. Division'!AL6,'3. Division'!AL35,0)+IF(L123='3. Division'!AN6,'3. Division'!AN35,0)+IF(L123='3. Division'!AP6,'3. Division'!AP35,0)+IF(L123='3. Division'!AR6,'3. Division'!AR35,0)</f>
        <v>#VALUE!</v>
      </c>
      <c r="AL123" s="1" t="e">
        <f>IF(OR(O123=1,Q123=1),0,IF(B2&lt;&gt;B3,AK123,AI123+AK123))</f>
        <v>#VALUE!</v>
      </c>
      <c r="AM123" s="1" t="e">
        <f>RANK(AL123,AL118:AL137,0)</f>
        <v>#VALUE!</v>
      </c>
      <c r="AN123" s="1">
        <f t="shared" si="42"/>
        <v>15</v>
      </c>
      <c r="AO123" s="1" t="e">
        <f t="shared" si="43"/>
        <v>#VALUE!</v>
      </c>
      <c r="AP123" s="1">
        <f>[2]DB!AW123</f>
        <v>6</v>
      </c>
      <c r="AQ123" s="1" t="e">
        <f>RANK(AO123,AO118:AO137,1)+AR123</f>
        <v>#VALUE!</v>
      </c>
      <c r="AR123" s="1" t="e">
        <f>IF(AO123=AO118,IF(AB123=AB118,IF(AG123=AG118,IF(AL123=AL118,0,IF(AL123&lt;AL118,1,0)),IF(AG123&lt;AG118,1,0)),IF(AB123&lt;AB118,1,0)),0)+IF(AO123=AO119,IF(AB123=AB119,IF(AG123=AG119,IF(AL123=AL119,0,IF(AL123&lt;AL119,1,0)),IF(AG123&lt;AG119,1,0)),IF(AB123&lt;AB119,1,0)),0)+IF(AO123=AO120,IF(AB123=AB120,IF(AG123=AG120,IF(AL123=AL120,0,IF(AL123&lt;AL120,1,0)),IF(AG123&lt;AG120,1,0)),IF(AB123&lt;AB120,1,0)),0)+IF(AO123=AO121,IF(AB123=AB121,IF(AG123=AG121,IF(AL123=AL121,0,IF(AL123&lt;AL121,1,0)),IF(AG123&lt;AG121,1,0)),IF(AB123&lt;AB121,1,0)),0)+IF(AO123=AO122,IF(AB123=AB122,IF(AG123=AG122,IF(AL123=AL122,0,IF(AL123&lt;AL122,1,0)),IF(AG123&lt;AG122,1,0)),IF(AB123&lt;AB122,1,0)),0)+IF(AO123=AO123,IF(AB123=AB123,IF(AG123=AG123,IF(AL123=AL123,0,IF(AL123&lt;AL123,1,0)),IF(AG123&lt;AG123,1,0)),IF(AB123&lt;AB123,1,0)),0)+IF(AO123=AO124,IF(AB123=AB124,IF(AG123=AG124,IF(AL123=AL124,0,IF(AL123&lt;AL124,1,0)),IF(AG123&lt;AG124,1,0)),IF(AB123&lt;AB124,1,0)),0)+AS123+AT123</f>
        <v>#VALUE!</v>
      </c>
      <c r="AS123" s="1" t="e">
        <f>IF(AO123=AO125,IF(AB123=AB125,IF(AG123=AG125,IF(AL123=AL125,0,IF(AL123&lt;AL125,1,0)),IF(AG123&lt;AG125,1,0)),IF(AB123&lt;AB125,1,0)),0)+IF(AO123=AO126,IF(AB123=AB126,IF(AG123=AG126,IF(AL123=AL126,0,IF(AL123&lt;AL126,1,0)),IF(AG123&lt;AG126,1,0)),IF(AB123&lt;AB126,1,0)),0)+IF(AO123=AO127,IF(AB123=AB127,IF(AG123=AG127,IF(AL123=AL127,0,IF(AL123&lt;AL127,1,0)),IF(AG123&lt;AG127,1,0)),IF(AB123&lt;AB127,1,0)),0)+IF(AO123=AO128,IF(AB123=AB128,IF(AG123=AG128,IF(AL123=AL128,0,IF(AL123&lt;AL128,1,0)),IF(AG123&lt;AG128,1,0)),IF(AB123&lt;AB128,1,0)),0)+IF(AO123=AO129,IF(AB123=AB129,IF(AG123=AG129,IF(AL123=AL129,0,IF(AL123&lt;AL129,1,0)),IF(AG123&lt;AG129,1,0)),IF(AB123&lt;AB129,1,0)),0)+IF(AO123=AO130,IF(AB123=AB130,IF(AG123=AG130,IF(AL123=AL130,0,IF(AL123&lt;AL130,1,0)),IF(AG123&lt;AG130,1,0)),IF(AB123&lt;AB130,1,0)),0)+IF(AO123=AO131,IF(AB123=AB131,IF(AG123=AG131,IF(AL123=AL131,0,IF(AL123&lt;AL131,1,0)),IF(AG123&lt;AG131,1,0)),IF(AB123&lt;AB131,1,0)),0)</f>
        <v>#VALUE!</v>
      </c>
      <c r="AT123" s="1" t="e">
        <f>IF(AO123=AO132,IF(AB123=AB132,IF(AG123=AG132,IF(AL123=AL132,0,IF(AL123&lt;AL132,1,0)),IF(AG123&lt;AG132,1,0)),IF(AB123&lt;AB132,1,0)),0)+IF(AO123=AO133,IF(AB123=AB133,IF(AG123=AG133,IF(AL123=AL133,0,IF(AL123&lt;AL133,1,0)),IF(AG123&lt;AG133,1,0)),IF(AB123&lt;AB133,1,0)),0)+IF(AO123=AO134,IF(AB123=AB134,IF(AG123=AG134,IF(AL123=AL134,0,IF(AL123&lt;AL134,1,0)),IF(AG123&lt;AG134,1,0)),IF(AB123&lt;AB134,1,0)),0)+IF(AO123=AO135,IF(AB123=AB135,IF(AG123=AG135,IF(AL123=AL135,0,IF(AL123&lt;AL135,1,0)),IF(AG123&lt;AG135,1,0)),IF(AB123&lt;AB135,1,0)),0)+IF(AO123=AO136,IF(AB123=AB136,IF(AG123=AG136,IF(AL123=AL136,0,IF(AL123&lt;AL136,1,0)),IF(AG123&lt;AG136,1,0)),IF(AB123&lt;AB136,1,0)),0)+IF(AO123=AO137,IF(AB123=AB137,IF(AG123=AG137,IF(AL123=AL137,0,IF(AL123&lt;AL137,1,0)),IF(AG123&lt;AG137,1,0)),IF(AB123&lt;AB137,1,0)),0)</f>
        <v>#VALUE!</v>
      </c>
      <c r="AU123" s="1" t="e">
        <f>IF(AND(AQ123=AQ118,M123&gt;M118),1,0)+IF(AND(AQ123=AQ119,M123&gt;M119),1,0)+IF(AND(AQ123=AQ120,M123&gt;M120),1,0)+IF(AND(AQ123=AQ121,M123&gt;M121),1,0)+IF(AND(AQ123=AQ122,M123&gt;M122),1,0)+IF(AND(AQ123=AQ123,M123&gt;M123),1,0)+IF(AND(AQ123=AQ124,M123&gt;M124),1,0)+IF(AND(AQ123=AQ125,M123&gt;M125),1,0)+IF(AND(AQ123=AQ126,M123&gt;M126),1,0)+IF(AND(AQ123=AQ127,M123&gt;M127),1,0)+IF(AND(AQ123=AQ128,M123&gt;M128),1,0)+IF(AND(AQ123=AQ129,M123&gt;M129),1,0)+IF(AND(AQ123=AQ130,M123&gt;M130),1,0)+IF(AND(AQ123=AQ131,M123&gt;M131),1,0)+IF(AND(AQ123=AQ132,M123&gt;M132),1,0)+IF(AND(AQ123=AQ133,M123&gt;M133),1,0)+IF(AND(AQ123=AQ134,M123&gt;M134),1,0)+IF(AND(AQ123=AQ135,M123&gt;M135),1,0)+IF(AND(AQ123=AQ136,M123&gt;M136),1,0)+IF(AND(AQ123=AQ137,M123&gt;M137),1,0)+AQ123</f>
        <v>#VALUE!</v>
      </c>
      <c r="AV123" s="1" t="e">
        <f>IF(AU118=6,AP118,0)+IF(AU119=6,AP119,0)+IF(AU120=6,AP120,0)+IF(AU121=6,AP121,0)+IF(AU122=6,AP122,0)+IF(AU123=6,AP123,0)+IF(AU124=6,AP124,0)+IF(AU125=6,AP125,0)+IF(AU126=6,AP126,0)+IF(AU127=6,AP127,0)+IF(AU128=6,AP128,0)+IF(AU129=6,AP129,0)+IF(AU130=6,AP130,0)+IF(AU131=6,AP131,0)+IF(AU132=6,AP132,0)+IF(AU133=6,AP133,0)+IF(AU134=6,AP134,0)+IF(AU135=6,AP135,0)+IF(AU136=6,AP136,0)+IF(AU137=6,AP137,0)</f>
        <v>#VALUE!</v>
      </c>
      <c r="AW123" s="1" t="e">
        <f>IF(AU118=6,AQ118,0)+IF(AU119=6,AQ119,0)+IF(AU120=6,AQ120,0)+IF(AU121=6,AQ121,0)+IF(AU122=6,AQ122,0)+IF(AU123=6,AQ123,0)+IF(AU124=6,AQ124,0)+IF(AU125=6,AQ125,0)+IF(AU126=6,AQ126,0)+IF(AU127=6,AQ127,0)+IF(AU128=6,AQ128,0)+IF(AU129=6,AQ129,0)+IF(AU130=6,AQ130,0)+IF(AU131=6,AQ131,0)+IF(AU132=6,AQ132,0)+IF(AU133=6,AQ133,0)+IF(AU134=6,AQ134,0)+IF(AU135=6,AQ135,0)+IF(AU136=6,AQ136,0)+IF(AU137=6,AQ137,0)</f>
        <v>#VALUE!</v>
      </c>
      <c r="AX123" s="1">
        <f>[2]DB!BL123</f>
        <v>0</v>
      </c>
      <c r="AY123" s="1">
        <f>IF(OR(O123=1,Q123=1,(T123+X123)/D1&gt;0.5),1,0)</f>
        <v>0</v>
      </c>
      <c r="AZ123" s="100" t="e">
        <f>IF(AU118=6,L118,IF(AU119=6,L119,IF(AU120=6,L120,IF(AU121=6,L121,IF(AU122=6,L122,IF(AU123=6,L123,IF(AU124=6,L124,BA123)))))))</f>
        <v>#VALUE!</v>
      </c>
      <c r="BA123" s="98" t="e">
        <f>IF(AU125=6,L125,IF(AU126=6,L126,IF(AU127=6,L127,IF(AU128=6,L128,IF(AU129=6,L129,IF(AU130=6,L130,IF(AU131=6,L131,BB123)))))))</f>
        <v>#VALUE!</v>
      </c>
      <c r="BB123" s="98" t="e">
        <f>IF(AU132=6,L132,IF(AU133=6,L133,IF(AU134=6,L134,IF(AU135=6,L135,IF(AU136=6,L136,IF(AU137=6,L137,""))))))</f>
        <v>#VALUE!</v>
      </c>
      <c r="BC123" s="98" t="e">
        <f>IF(AU118=6,M118,0)+IF(AU119=6,M119,0)+IF(AU120=6,M120,0)+IF(AU121=6,M121,0)+IF(AU122=6,M122,0)+IF(AU123=6,M123,0)+IF(AU124=6,M124,0)+IF(AU125=6,M125,0)+IF(AU126=6,M126,0)+IF(AU127=6,M127,0)+IF(AU128=6,M128,0)+IF(AU129=6,M129,0)+IF(AU130=6,M130,0)+IF(AU131=6,M131,0)+IF(AU132=6,M132,0)+IF(AU133=6,M133,0)+IF(AU134=6,M134,0)+IF(AU135=6,M135,0)+IF(AU136=6,M136,0)+IF(AU137=6,M137,0)</f>
        <v>#VALUE!</v>
      </c>
      <c r="BD123" s="98" t="e">
        <f>IF(AU118=6,O118,0)+IF(AU119=6,O119,0)+IF(AU120=6,O120,0)+IF(AU121=6,O121,0)+IF(AU122=6,O122,0)+IF(AU123=6,O123,0)+IF(AU124=6,O124,0)+IF(AU125=6,O125,0)+IF(AU126=6,O126,0)+IF(AU127=6,O127,0)+IF(AU128=6,O128,0)+IF(AU129=6,O129,0)+IF(AU130=6,O130,0)+IF(AU131=6,O131,0)+IF(AU132=6,O132,0)+IF(AU133=6,O133,0)+IF(AU134=6,O134,0)+IF(AU135=6,O135,0)+IF(AU136=6,O136,0)+IF(AU137=6,O137,0)</f>
        <v>#VALUE!</v>
      </c>
      <c r="BE123" s="98" t="e">
        <f>IF(AU118=6,Q118,0)+IF(AU119=6,Q119,0)+IF(AU120=6,Q120,0)+IF(AU121=6,Q121,0)+IF(AU122=6,Q122,0)+IF(AU123=6,Q123,0)+IF(AU124=6,Q124,0)+IF(AU125=6,Q125,0)+IF(AU126=6,Q126,0)+IF(AU127=6,Q127,0)+IF(AU128=6,Q128,0)+IF(AU129=6,Q129,0)+IF(AU130=6,Q130,0)+IF(AU131=6,Q131,0)+IF(AU132=6,Q132,0)+IF(AU133=6,Q133,0)+IF(AU134=6,Q134,0)+IF(AU135=6,Q135,0)+IF(AU136=6,Q136,0)+IF(AU137=6,Q137,0)</f>
        <v>#VALUE!</v>
      </c>
      <c r="BF123" s="98" t="e">
        <f>IF(AU118=6,T118,0)+IF(AU119=6,T119,0)+IF(AU120=6,T120,0)+IF(AU121=6,T121,0)+IF(AU122=6,T122,0)+IF(AU123=6,T123,0)+IF(AU124=6,T124,0)+IF(AU125=6,T125,0)+IF(AU126=6,T126,0)+IF(AU127=6,T127,0)+IF(AU128=6,T128,0)+IF(AU129=6,T129,0)+IF(AU130=6,T130,0)+IF(AU131=6,T131,0)+IF(AU132=6,T132,0)+IF(AU133=6,T133,0)+IF(AU134=6,T134,0)+IF(AU135=6,T135,0)+IF(AU136=6,T136,0)+IF(AU137=6,T137,0)</f>
        <v>#VALUE!</v>
      </c>
      <c r="BG123" s="98" t="e">
        <f>IF(AU118=6,X118,0)+IF(AU119=6,X119,0)+IF(AU120=6,X120,0)+IF(AU121=6,X121,0)+IF(AU122=6,X122,0)+IF(AU123=6,X123,0)+IF(AU124=6,X124,0)+IF(AU125=6,X125,0)+IF(AU126=6,X126,0)+IF(AU127=6,X127,0)+IF(AU128=6,X128,0)+IF(AU129=6,X129,0)+IF(AU130=6,X130,0)+IF(AU131=6,X131,0)+IF(AU132=6,X132,0)+IF(AU133=6,X133,0)+IF(AU134=6,X134,0)+IF(AU135=6,X135,0)+IF(AU136=6,X136,0)+IF(AU137=6,X137,0)</f>
        <v>#VALUE!</v>
      </c>
      <c r="BH123" s="98" t="e">
        <f>IF(AU118=6,AB118,0)+IF(AU119=6,AB119,0)+IF(AU120=6,AB120,0)+IF(AU121=6,AB121,0)+IF(AU122=6,AB122,0)+IF(AU123=6,AB123,0)+IF(AU124=6,AB124,0)+IF(AU125=6,AB125,0)+IF(AU126=6,AB126,0)+IF(AU127=6,AB127,0)+IF(AU128=6,AB128,0)+IF(AU129=6,AB129,0)+IF(AU130=6,AB130,0)+IF(AU131=6,AB131,0)+IF(AU132=6,AB132,0)+IF(AU133=6,AB133,0)+IF(AU134=6,AB134,0)+IF(AU135=6,AB135,0)+IF(AU136=6,AB136,0)+IF(AU137=6,AB137,0)</f>
        <v>#VALUE!</v>
      </c>
      <c r="BI123" s="98" t="e">
        <f>IF(AU118=6,AG118,0)+IF(AU119=6,AG119,0)+IF(AU120=6,AG120,0)+IF(AU121=6,AG121,0)+IF(AU122=6,AG122,0)+IF(AU123=6,AG123,0)+IF(AU124=6,AG124,0)+IF(AU125=6,AG125,0)+IF(AU126=6,AG126,0)+IF(AU127=6,AG127,0)+IF(AU128=6,AG128,0)+IF(AU129=6,AG129,0)+IF(AU130=6,AG130,0)+IF(AU131=6,AG131,0)+IF(AU132=6,AG132,0)+IF(AU133=6,AG133,0)+IF(AU134=6,AG134,0)+IF(AU135=6,AG135,0)+IF(AU136=6,AG136,0)+IF(AU137=6,AG137,0)</f>
        <v>#VALUE!</v>
      </c>
      <c r="BJ123" s="98" t="e">
        <f>IF(AU118=6,AL118,0)+IF(AU119=6,AL119,0)+IF(AU120=6,AL120,0)+IF(AU121=6,AL121,0)+IF(AU122=6,AL122,0)+IF(AU123=6,AL123,0)+IF(AU124=6,AL124,0)+IF(AU125=6,AL125,0)+IF(AU126=6,AL126,0)+IF(AU127=6,AL127,0)+IF(AU128=6,AL128,0)+IF(AU129=6,AL129,0)+IF(AU130=6,AL130,0)+IF(AU131=6,AL131,0)+IF(AU132=6,AL132,0)+IF(AU133=6,AL133,0)+IF(AU134=6,AL134,0)+IF(AU135=6,AL135,0)+IF(AU136=6,AL136,0)+IF(AU137=6,AL137,0)</f>
        <v>#VALUE!</v>
      </c>
      <c r="BK123" s="1" t="e">
        <f>IF(AU118=6,AO118,0)+IF(AU119=6,AO119,0)+IF(AU120=6,AO120,0)+IF(AU121=6,AO121,0)+IF(AU122=6,AO122,0)+IF(AU123=6,AO123,0)+IF(AU124=6,AO124,0)+IF(AU125=6,AO125,0)+IF(AU126=6,AO126,0)+IF(AU127=6,AO127,0)+IF(AU128=6,AO128,0)+IF(AU129=6,AO129,0)+IF(AU130=6,AO130,0)+IF(AU131=6,AO131,0)+IF(AU132=6,AO132,0)+IF(AU133=6,AO133,0)+IF(AU134=6,AO134,0)+IF(AU135=6,AO135,0)+IF(AU136=6,AO136,0)+IF(AU137=6,AO137,0)</f>
        <v>#VALUE!</v>
      </c>
      <c r="BL123" s="99" t="e">
        <f>IF(AU118=6,AY118,0)+IF(AU119=6,AY119,0)+IF(AU120=6,AY120,0)+IF(AU121=6,AY121,0)+IF(AU122=6,AY122,0)+IF(AU123=6,AY123,0)+IF(AU124=6,AY124,0)+IF(AU125=6,AY125,0)+IF(AU126=6,AY126,0)+IF(AU127=6,AY127,0)+IF(AU128=6,AY128,0)+IF(AU129=6,AY129,0)+IF(AU130=6,AY130,0)+IF(AU131=6,AY131,0)+IF(AU132=6,AY132,0)+IF(AU133=6,AY133,0)+IF(AU134=6,AY134,0)+IF(AU135=6,AY135,0)+IF(AU136=6,AY136,0)+IF(AU137=6,AY137,0)</f>
        <v>#VALUE!</v>
      </c>
      <c r="BM123" s="1" t="e">
        <f>IF(AND(AW123=BM117,BL123=0),AZ123,0)</f>
        <v>#VALUE!</v>
      </c>
      <c r="BN123" s="1">
        <f>COUNTIF(BM118:BM123,"&lt;&gt;0")</f>
        <v>6</v>
      </c>
      <c r="BO123" s="1" t="e">
        <f>IF(BN118=6,BM118,IF(BN119=6,BM119,IF(BN120=6,BM120,IF(BN121=6,BM121,IF(BN122=6,BM122,IF(BN123=6,BM123,IF(BN124=6,BM124,IF(BN125=6,BM125,BP123))))))))</f>
        <v>#VALUE!</v>
      </c>
      <c r="BP123" s="1" t="str">
        <f>IF(BN126=6,BM126,IF(BN127=6,BM127,IF(BN128=6,BM128,IF(BN129=6,BM129,IF(BN130=6,BM130,IF(BN131=6,BM131,IF(BN132=6,BM132,IF(BN133=6,BM133,BQ123))))))))</f>
        <v/>
      </c>
      <c r="BQ123" s="1" t="str">
        <f>IF(BN134=6,BM134,IF(BN135=6,BM135,IF(BN136=6,BM136,IF(BN137=6,BM137,""))))</f>
        <v/>
      </c>
      <c r="BR123" s="100" t="str">
        <f>[2]DB!CD123</f>
        <v/>
      </c>
      <c r="BS123" s="98" t="str">
        <f>[2]DB!CE123</f>
        <v/>
      </c>
      <c r="BT123" s="98" t="str">
        <f>[2]DB!CF123</f>
        <v/>
      </c>
      <c r="BU123" s="98" t="str">
        <f>[2]DB!CG123</f>
        <v/>
      </c>
      <c r="BV123" s="98" t="str">
        <f>[2]DB!CH123</f>
        <v/>
      </c>
      <c r="BW123" s="98" t="str">
        <f>[2]DB!CI123</f>
        <v/>
      </c>
      <c r="BX123" s="98" t="str">
        <f>[2]DB!CJ123</f>
        <v/>
      </c>
      <c r="BY123" s="98" t="str">
        <f>[2]DB!CK123</f>
        <v/>
      </c>
      <c r="BZ123" s="98" t="str">
        <f>[2]DB!CL123</f>
        <v/>
      </c>
      <c r="CA123" s="98" t="str">
        <f>[2]DB!CM123</f>
        <v/>
      </c>
      <c r="CB123" s="98" t="str">
        <f>[2]DB!CN123</f>
        <v/>
      </c>
      <c r="CC123" s="99" t="str">
        <f>[2]DB!CO123</f>
        <v/>
      </c>
      <c r="CD123" s="100" t="str">
        <f>IF(AND(CD117=B3,B3&lt;&gt;B4),BO123,BR123)</f>
        <v/>
      </c>
      <c r="CE123" s="98" t="str">
        <f>IF(AND(CE117=B3,B3&lt;&gt;B4),BO123,BS123)</f>
        <v/>
      </c>
      <c r="CF123" s="98" t="str">
        <f>IF(AND(CF117=B3,B3&lt;&gt;B4),BO123,BT123)</f>
        <v/>
      </c>
      <c r="CG123" s="98" t="str">
        <f>IF(AND(CG117=B3,B3&lt;&gt;B4),BO123,BU123)</f>
        <v/>
      </c>
      <c r="CH123" s="98" t="str">
        <f>IF(AND(CH117=B3,B3&lt;&gt;B4),BO123,BV123)</f>
        <v/>
      </c>
      <c r="CI123" s="98" t="str">
        <f>IF(AND(CI117=B3,B3&lt;&gt;B4),BO123,BW123)</f>
        <v/>
      </c>
      <c r="CJ123" s="98" t="str">
        <f>IF(AND(CJ117=B3,B3&lt;&gt;B4),BO123,BX123)</f>
        <v/>
      </c>
      <c r="CK123" s="98" t="str">
        <f>IF(AND(CK117=B3,B3&lt;&gt;B4),BO123,BY123)</f>
        <v/>
      </c>
      <c r="CL123" s="98" t="str">
        <f>IF(AND(CL117=B3,B3&lt;&gt;B4),BO123,BZ123)</f>
        <v/>
      </c>
      <c r="CM123" s="98" t="str">
        <f>IF(AND(CM117=B3,B3&lt;&gt;B4),BO123,CA123)</f>
        <v/>
      </c>
      <c r="CN123" s="98" t="str">
        <f>IF(AND(CN117=B3,B3&lt;&gt;B4),BO123,CB123)</f>
        <v/>
      </c>
      <c r="CO123" s="99" t="str">
        <f>IF(AND(CO117=B3,B3&lt;&gt;B4),BO123,CC123)</f>
        <v/>
      </c>
      <c r="CP123" s="1" t="str">
        <f>'[2]MT + ÅT'!L63</f>
        <v/>
      </c>
    </row>
    <row r="124" spans="12:96">
      <c r="L124" s="100" t="str">
        <f>[2]DB!AZ124</f>
        <v>Randers</v>
      </c>
      <c r="M124" s="1">
        <f>IF(L124=A52,B52,0)+IF(L124=A53,B53,0)+IF(L124=A54,B54,0)+IF(L124=A55,B55,0)+IF(L124=A56,B56,0)+IF(L124=A57,B57,0)+IF(L124=A58,B58,0)+IF(L124=A59,B59,0)+IF(L124=A60,B60,0)+IF(L124=A61,B61,0)+IF(L124=A62,B62,0)+IF(L124=A63,B63,0)+IF(L124=A64,B64,0)+IF(L124=A65,B65,0)+IF(L124=A66,B66,0)+IF(L124=A67,B67,0)+IF(L124=A68,B68,0)+IF(L124=A69,B69,0)+IF(L124=A70,B70,0)+IF(L124=A71,B71,0)</f>
        <v>47</v>
      </c>
      <c r="N124" s="1">
        <f>[2]DB!BD124</f>
        <v>0</v>
      </c>
      <c r="O124" s="1">
        <f>IF(L124=A52,D52,0)+IF(L124=A53,D53,0)+IF(L124=A54,D54,0)+IF(L124=A55,D55,0)+IF(L124=A56,D56,0)+IF(L124=A57,D57,0)+IF(L124=A58,D58,0)+IF(L124=A59,D59,0)+IF(L124=A60,D60,0)+IF(L124=A61,D61,0)+IF(L124=A62,D62,0)+IF(L124=A63,D63,0)+IF(L124=A64,D64,0)+IF(L124=A65,D65,0)+IF(L124=A66,D66,0)+IF(L124=A67,D67,0)+IF(L124=A68,D68,0)+IF(L124=A69,D69,0)+IF(L124=A70,D70,0)+IF(L124=A71,D71,0)</f>
        <v>0</v>
      </c>
      <c r="P124" s="1">
        <f>[2]DB!BE124</f>
        <v>0</v>
      </c>
      <c r="Q124" s="1">
        <f>IF(L124=A52,F52,0)+IF(L124=A53,F53,0)+IF(L124=A54,F54,0)+IF(L124=A55,F55,0)+IF(L124=A56,F56,0)+IF(L124=A57,F57,0)+IF(L124=A58,F58,0)+IF(L124=A59,F59,0)+IF(L124=A60,F60,0)+IF(L124=A61,F61,0)+IF(L124=A62,F62,0)+IF(L124=A63,F63,0)+IF(L124=A64,F64,0)+IF(L124=A65,F65,0)+IF(L124=A66,F66,0)+IF(L124=A67,F67,0)+IF(L124=A68,F68,0)+IF(L124=A69,F69,0)+IF(L124=A70,F70,0)+IF(L124=A71,F71,0)</f>
        <v>0</v>
      </c>
      <c r="R124" s="1">
        <f>[2]DB!BF124</f>
        <v>0</v>
      </c>
      <c r="S124" s="1">
        <f>IF(L124=A52,H52,0)+IF(L124=A53,H53,0)+IF(L124=A54,H54,0)+IF(L124=A55,H55,0)+IF(L124=A56,H56,0)+IF(L124=A57,H57,0)+IF(L124=A58,H58,0)+IF(L124=A59,H59,0)+IF(L124=A60,H60,0)+IF(L124=A61,H61,0)+IF(L124=A62,H62,0)+IF(L124=A63,H63,0)+IF(L124=A64,H64,0)+IF(L124=A65,H65,0)+IF(L124=A66,H66,0)+IF(L124=A67,H67,0)+IF(L124=A68,H68,0)+IF(L124=A69,H69,0)+IF(L124=A70,H70,0)+IF(L124=A71,H71,0)</f>
        <v>0</v>
      </c>
      <c r="T124" s="1">
        <f>IF(B2&lt;&gt;B3,S124,S124+R124)</f>
        <v>0</v>
      </c>
      <c r="U124" s="1">
        <f>[2]DB!BG124</f>
        <v>0</v>
      </c>
      <c r="V124" s="1">
        <f>IF(L124=A52,K52,0)+IF(L124=A53,K53,0)+IF(L124=A54,K54,0)+IF(L124=A55,K55,0)+IF(L124=A56,K56,0)+IF(L124=A57,K57,0)+IF(L124=A58,K58,0)+IF(L124=A59,K59,0)+IF(L124=A60,K60,0)+IF(L124=A61,K61,0)+IF(L124=A62,K62,0)+IF(L124=A63,K63,0)+IF(L124=A64,K64,0)+IF(L124=A65,K65,0)+IF(L124=A66,K66,0)+IF(L124=A67,K67,0)+IF(L124=A68,K68,0)+IF(L124=A69,K69,0)+IF(L124=A70,K70,0)+IF(L124=A71,K71,0)+W124</f>
        <v>0</v>
      </c>
      <c r="W124" s="1">
        <f t="shared" si="41"/>
        <v>0</v>
      </c>
      <c r="X124" s="1">
        <f>IF(B2&lt;&gt;B3,V124,V124+U124)</f>
        <v>0</v>
      </c>
      <c r="Y124" s="1">
        <f>[2]DB!BH124</f>
        <v>21</v>
      </c>
      <c r="Z124" s="1">
        <f>RANK(Y124,Y118:Y137,0)</f>
        <v>10</v>
      </c>
      <c r="AA124" s="1" t="e">
        <f>IF(L124='3. Division'!F6,'3. Division'!F23,0)+IF(L124='3. Division'!H6,'3. Division'!H23,0)+IF(L124='3. Division'!J6,'3. Division'!J23,0)+IF(L124='3. Division'!L6,'3. Division'!L23,0)+IF(L124='3. Division'!N6,'3. Division'!N23,0)+IF(L124='3. Division'!P6,'3. Division'!P23,0)+IF(L124='3. Division'!R6,'3. Division'!R23,0)+IF(L124='3. Division'!T6,'3. Division'!T23,0)+IF(L124='3. Division'!V6,'3. Division'!V23,0)+IF(L124='3. Division'!X6,'3. Division'!X23,0)+IF(L124='3. Division'!Z6,'3. Division'!Z23,0)+IF(L124='3. Division'!AB6,'3. Division'!AB23,0)+IF(L124='3. Division'!AD6,'3. Division'!AD23,0)+IF(L124='3. Division'!AF6,'3. Division'!AF23,0)+IF(L124='3. Division'!AH6,'3. Division'!AH23,0)+IF(L124='3. Division'!AJ6,'3. Division'!AJ23,0)+IF(L124='3. Division'!AL6,'3. Division'!AL23,0)+IF(L124='3. Division'!AN6,'3. Division'!AN23,0)+IF(L124='3. Division'!AP6,'3. Division'!AP23,0)+IF(L124='3. Division'!AR6,'3. Division'!AR23,0)</f>
        <v>#VALUE!</v>
      </c>
      <c r="AB124" s="1" t="e">
        <f>IF(OR(O124=1,Q124=1),0,IF(B2&lt;&gt;B3,AA124,Y124+AA124))</f>
        <v>#VALUE!</v>
      </c>
      <c r="AC124" s="1" t="e">
        <f>RANK(AB124,AB118:AB137,0)</f>
        <v>#VALUE!</v>
      </c>
      <c r="AD124" s="1">
        <f>[2]DB!BI124</f>
        <v>10</v>
      </c>
      <c r="AE124" s="1">
        <f>RANK(AD124,AD118:AD137,0)</f>
        <v>1</v>
      </c>
      <c r="AF124" s="1" t="e">
        <f>IF(L124='3. Division'!F6,'3. Division'!F29,0)+IF(L124='3. Division'!H6,'3. Division'!H29,0)+IF(L124='3. Division'!J6,'3. Division'!J29,0)+IF(L124='3. Division'!L6,'3. Division'!L29,0)+IF(L124='3. Division'!N6,'3. Division'!N29,0)+IF(L124='3. Division'!P6,'3. Division'!P29,0)+IF(L124='3. Division'!R6,'3. Division'!R29,0)+IF(L124='3. Division'!T6,'3. Division'!T29,0)+IF(L124='3. Division'!V6,'3. Division'!V29,0)+IF(L124='3. Division'!X6,'3. Division'!X29,0)+IF(L124='3. Division'!Z6,'3. Division'!Z29,0)+IF(L124='3. Division'!AB6,'3. Division'!AB29,0)+IF(L124='3. Division'!AD6,'3. Division'!AD29,0)+IF(L124='3. Division'!AF6,'3. Division'!AF29,0)+IF(L124='3. Division'!AH6,'3. Division'!AH29,0)+IF(L124='3. Division'!AJ6,'3. Division'!AJ29,0)+IF(L124='3. Division'!AL6,'3. Division'!AL29,0)+IF(L124='3. Division'!AN6,'3. Division'!AN29,0)+IF(L124='3. Division'!AP6,'3. Division'!AP29,0)+IF(L124='3. Division'!AR6,'3. Division'!AR29,0)</f>
        <v>#VALUE!</v>
      </c>
      <c r="AG124" s="1" t="e">
        <f>IF(OR(O124=1,Q124=1),0,IF(B2&lt;&gt;B3,AF124,AD124+AF124))</f>
        <v>#VALUE!</v>
      </c>
      <c r="AH124" s="1" t="e">
        <f>RANK(AG124,AG118:AG137,0)</f>
        <v>#VALUE!</v>
      </c>
      <c r="AI124" s="1">
        <f>[2]DB!BJ124</f>
        <v>28</v>
      </c>
      <c r="AJ124" s="1">
        <f>RANK(AI124,AI118:AI137,0)</f>
        <v>5</v>
      </c>
      <c r="AK124" s="1" t="e">
        <f>IF(L124='3. Division'!F6,'3. Division'!F35,0)+IF(L124='3. Division'!H6,'3. Division'!H35,0)+IF(L124='3. Division'!J6,'3. Division'!J35,0)+IF(L124='3. Division'!L6,'3. Division'!L35,0)+IF(L124='3. Division'!N6,'3. Division'!N35,0)+IF(L124='3. Division'!P6,'3. Division'!P35,0)+IF(L124='3. Division'!R6,'3. Division'!R35,0)+IF(L124='3. Division'!T6,'3. Division'!T35,0)+IF(L124='3. Division'!V6,'3. Division'!V35,0)+IF(L124='3. Division'!X6,'3. Division'!X35,0)+IF(L124='3. Division'!Z6,'3. Division'!Z35,0)+IF(L124='3. Division'!AB6,'3. Division'!AB35,0)+IF(L124='3. Division'!AD6,'3. Division'!AD35,0)+IF(L124='3. Division'!AF6,'3. Division'!AF35,0)+IF(L124='3. Division'!AH6,'3. Division'!AH35,0)+IF(L124='3. Division'!AJ6,'3. Division'!AJ35,0)+IF(L124='3. Division'!AL6,'3. Division'!AL35,0)+IF(L124='3. Division'!AN6,'3. Division'!AN35,0)+IF(L124='3. Division'!AP6,'3. Division'!AP35,0)+IF(L124='3. Division'!AR6,'3. Division'!AR35,0)</f>
        <v>#VALUE!</v>
      </c>
      <c r="AL124" s="1" t="e">
        <f>IF(OR(O124=1,Q124=1),0,IF(B2&lt;&gt;B3,AK124,AI124+AK124))</f>
        <v>#VALUE!</v>
      </c>
      <c r="AM124" s="1" t="e">
        <f>RANK(AL124,AL118:AL137,0)</f>
        <v>#VALUE!</v>
      </c>
      <c r="AN124" s="1">
        <f t="shared" si="42"/>
        <v>16</v>
      </c>
      <c r="AO124" s="1" t="e">
        <f t="shared" si="43"/>
        <v>#VALUE!</v>
      </c>
      <c r="AP124" s="1">
        <f>[2]DB!AW124</f>
        <v>7</v>
      </c>
      <c r="AQ124" s="1" t="e">
        <f>RANK(AO124,AO118:AO137,1)+AR124</f>
        <v>#VALUE!</v>
      </c>
      <c r="AR124" s="1" t="e">
        <f>IF(AO124=AO118,IF(AB124=AB118,IF(AG124=AG118,IF(AL124=AL118,0,IF(AL124&lt;AL118,1,0)),IF(AG124&lt;AG118,1,0)),IF(AB124&lt;AB118,1,0)),0)+IF(AO124=AO119,IF(AB124=AB119,IF(AG124=AG119,IF(AL124=AL119,0,IF(AL124&lt;AL119,1,0)),IF(AG124&lt;AG119,1,0)),IF(AB124&lt;AB119,1,0)),0)+IF(AO124=AO120,IF(AB124=AB120,IF(AG124=AG120,IF(AL124=AL120,0,IF(AL124&lt;AL120,1,0)),IF(AG124&lt;AG120,1,0)),IF(AB124&lt;AB120,1,0)),0)+IF(AO124=AO121,IF(AB124=AB121,IF(AG124=AG121,IF(AL124=AL121,0,IF(AL124&lt;AL121,1,0)),IF(AG124&lt;AG121,1,0)),IF(AB124&lt;AB121,1,0)),0)+IF(AO124=AO122,IF(AB124=AB122,IF(AG124=AG122,IF(AL124=AL122,0,IF(AL124&lt;AL122,1,0)),IF(AG124&lt;AG122,1,0)),IF(AB124&lt;AB122,1,0)),0)+IF(AO124=AO123,IF(AB124=AB123,IF(AG124=AG123,IF(AL124=AL123,0,IF(AL124&lt;AL123,1,0)),IF(AG124&lt;AG123,1,0)),IF(AB124&lt;AB123,1,0)),0)+IF(AO124=AO124,IF(AB124=AB124,IF(AG124=AG124,IF(AL124=AL124,0,IF(AL124&lt;AL124,1,0)),IF(AG124&lt;AG124,1,0)),IF(AB124&lt;AB124,1,0)),0)+AS124+AT124</f>
        <v>#VALUE!</v>
      </c>
      <c r="AS124" s="1" t="e">
        <f>IF(AO124=AO125,IF(AB124=AB125,IF(AG124=AG125,IF(AL124=AL125,0,IF(AL124&lt;AL125,1,0)),IF(AG124&lt;AG125,1,0)),IF(AB124&lt;AB125,1,0)),0)+IF(AO124=AO126,IF(AB124=AB126,IF(AG124=AG126,IF(AL124=AL126,0,IF(AL124&lt;AL126,1,0)),IF(AG124&lt;AG126,1,0)),IF(AB124&lt;AB126,1,0)),0)+IF(AO124=AO127,IF(AB124=AB127,IF(AG124=AG127,IF(AL124=AL127,0,IF(AL124&lt;AL127,1,0)),IF(AG124&lt;AG127,1,0)),IF(AB124&lt;AB127,1,0)),0)+IF(AO124=AO128,IF(AB124=AB128,IF(AG124=AG128,IF(AL124=AL128,0,IF(AL124&lt;AL128,1,0)),IF(AG124&lt;AG128,1,0)),IF(AB124&lt;AB128,1,0)),0)+IF(AO124=AO129,IF(AB124=AB129,IF(AG124=AG129,IF(AL124=AL129,0,IF(AL124&lt;AL129,1,0)),IF(AG124&lt;AG129,1,0)),IF(AB124&lt;AB129,1,0)),0)+IF(AO124=AO130,IF(AB124=AB130,IF(AG124=AG130,IF(AL124=AL130,0,IF(AL124&lt;AL130,1,0)),IF(AG124&lt;AG130,1,0)),IF(AB124&lt;AB130,1,0)),0)+IF(AO124=AO131,IF(AB124=AB131,IF(AG124=AG131,IF(AL124=AL131,0,IF(AL124&lt;AL131,1,0)),IF(AG124&lt;AG131,1,0)),IF(AB124&lt;AB131,1,0)),0)</f>
        <v>#VALUE!</v>
      </c>
      <c r="AT124" s="1" t="e">
        <f>IF(AO124=AO132,IF(AB124=AB132,IF(AG124=AG132,IF(AL124=AL132,0,IF(AL124&lt;AL132,1,0)),IF(AG124&lt;AG132,1,0)),IF(AB124&lt;AB132,1,0)),0)+IF(AO124=AO133,IF(AB124=AB133,IF(AG124=AG133,IF(AL124=AL133,0,IF(AL124&lt;AL133,1,0)),IF(AG124&lt;AG133,1,0)),IF(AB124&lt;AB133,1,0)),0)+IF(AO124=AO134,IF(AB124=AB134,IF(AG124=AG134,IF(AL124=AL134,0,IF(AL124&lt;AL134,1,0)),IF(AG124&lt;AG134,1,0)),IF(AB124&lt;AB134,1,0)),0)+IF(AO124=AO135,IF(AB124=AB135,IF(AG124=AG135,IF(AL124=AL135,0,IF(AL124&lt;AL135,1,0)),IF(AG124&lt;AG135,1,0)),IF(AB124&lt;AB135,1,0)),0)+IF(AO124=AO136,IF(AB124=AB136,IF(AG124=AG136,IF(AL124=AL136,0,IF(AL124&lt;AL136,1,0)),IF(AG124&lt;AG136,1,0)),IF(AB124&lt;AB136,1,0)),0)+IF(AO124=AO137,IF(AB124=AB137,IF(AG124=AG137,IF(AL124=AL137,0,IF(AL124&lt;AL137,1,0)),IF(AG124&lt;AG137,1,0)),IF(AB124&lt;AB137,1,0)),0)</f>
        <v>#VALUE!</v>
      </c>
      <c r="AU124" s="1" t="e">
        <f>IF(AND(AQ124=AQ118,M124&gt;M118),1,0)+IF(AND(AQ124=AQ119,M124&gt;M119),1,0)+IF(AND(AQ124=AQ120,M124&gt;M120),1,0)+IF(AND(AQ124=AQ121,M124&gt;M121),1,0)+IF(AND(AQ124=AQ122,M124&gt;M122),1,0)+IF(AND(AQ124=AQ123,M124&gt;M123),1,0)+IF(AND(AQ124=AQ124,M124&gt;M124),1,0)+IF(AND(AQ124=AQ125,M124&gt;M125),1,0)+IF(AND(AQ124=AQ126,M124&gt;M126),1,0)+IF(AND(AQ124=AQ127,M124&gt;M127),1,0)+IF(AND(AQ124=AQ128,M124&gt;M128),1,0)+IF(AND(AQ124=AQ129,M124&gt;M129),1,0)+IF(AND(AQ124=AQ130,M124&gt;M130),1,0)+IF(AND(AQ124=AQ131,M124&gt;M131),1,0)+IF(AND(AQ124=AQ132,M124&gt;M132),1,0)+IF(AND(AQ124=AQ133,M124&gt;M133),1,0)+IF(AND(AQ124=AQ134,M124&gt;M134),1,0)+IF(AND(AQ124=AQ135,M124&gt;M135),1,0)+IF(AND(AQ124=AQ136,M124&gt;M136),1,0)+IF(AND(AQ124=AQ137,M124&gt;M137),1,0)+AQ124</f>
        <v>#VALUE!</v>
      </c>
      <c r="AV124" s="1" t="e">
        <f>IF(AU118=7,AP118,0)+IF(AU119=7,AP119,0)+IF(AU120=7,AP120,0)+IF(AU121=7,AP121,0)+IF(AU122=7,AP122,0)+IF(AU123=7,AP123,0)+IF(AU124=7,AP124,0)+IF(AU125=7,AP125,0)+IF(AU126=7,AP126,0)+IF(AU127=7,AP127,0)+IF(AU128=7,AP128,0)+IF(AU129=7,AP129,0)+IF(AU130=7,AP130,0)+IF(AU131=7,AP131,0)+IF(AU132=7,AP132,0)+IF(AU133=7,AP133,0)+IF(AU134=7,AP134,0)+IF(AU135=7,AP135,0)+IF(AU136=7,AP136,0)+IF(AU137=7,AP137,0)</f>
        <v>#VALUE!</v>
      </c>
      <c r="AW124" s="1" t="e">
        <f>IF(AU118=7,AQ118,0)+IF(AU119=7,AQ119,0)+IF(AU120=7,AQ120,0)+IF(AU121=7,AQ121,0)+IF(AU122=7,AQ122,0)+IF(AU123=7,AQ123,0)+IF(AU124=7,AQ124,0)+IF(AU125=7,AQ125,0)+IF(AU126=7,AQ126,0)+IF(AU127=7,AQ127,0)+IF(AU128=7,AQ128,0)+IF(AU129=7,AQ129,0)+IF(AU130=7,AQ130,0)+IF(AU131=7,AQ131,0)+IF(AU132=7,AQ132,0)+IF(AU133=7,AQ133,0)+IF(AU134=7,AQ134,0)+IF(AU135=7,AQ135,0)+IF(AU136=7,AQ136,0)+IF(AU137=7,AQ137,0)</f>
        <v>#VALUE!</v>
      </c>
      <c r="AX124" s="1">
        <f>[2]DB!BL124</f>
        <v>0</v>
      </c>
      <c r="AY124" s="1">
        <f>IF(OR(O124=1,Q124=1,(T124+X124)/D1&gt;0.5),1,0)</f>
        <v>0</v>
      </c>
      <c r="AZ124" s="100" t="e">
        <f>IF(AU118=7,L118,IF(AU119=7,L119,IF(AU120=7,L120,IF(AU121=7,L121,IF(AU122=7,L122,IF(AU123=7,L123,IF(AU124=7,L124,BA124)))))))</f>
        <v>#VALUE!</v>
      </c>
      <c r="BA124" s="98" t="e">
        <f>IF(AU125=7,L125,IF(AU126=7,L126,IF(AU127=7,L127,IF(AU128=7,L128,IF(AU129=7,L129,IF(AU130=7,L130,IF(AU131=7,L131,BB124)))))))</f>
        <v>#VALUE!</v>
      </c>
      <c r="BB124" s="98" t="e">
        <f>IF(AU132=7,L132,IF(AU133=7,L133,IF(AU134=7,L134,IF(AU135=7,L135,IF(AU136=7,L136,IF(AU137=7,L137,""))))))</f>
        <v>#VALUE!</v>
      </c>
      <c r="BC124" s="98" t="e">
        <f>IF(AU118=7,M118,0)+IF(AU119=7,M119,0)+IF(AU120=7,M120,0)+IF(AU121=7,M121,0)+IF(AU122=7,M122,0)+IF(AU123=7,M123,0)+IF(AU124=7,M124,0)+IF(AU125=7,M125,0)+IF(AU126=7,M126,0)+IF(AU127=7,M127,0)+IF(AU128=7,M128,0)+IF(AU129=7,M129,0)+IF(AU130=7,M130,0)+IF(AU131=7,M131,0)+IF(AU132=7,M132,0)+IF(AU133=7,M133,0)+IF(AU134=7,M134,0)+IF(AU135=7,M135,0)+IF(AU136=7,M136,0)+IF(AU137=7,M137,0)</f>
        <v>#VALUE!</v>
      </c>
      <c r="BD124" s="98" t="e">
        <f>IF(AU118=7,O118,0)+IF(AU119=7,O119,0)+IF(AU120=7,O120,0)+IF(AU121=7,O121,0)+IF(AU122=7,O122,0)+IF(AU123=7,O123,0)+IF(AU124=7,O124,0)+IF(AU125=7,O125,0)+IF(AU126=7,O126,0)+IF(AU127=7,O127,0)+IF(AU128=7,O128,0)+IF(AU129=7,O129,0)+IF(AU130=7,O130,0)+IF(AU131=7,O131,0)+IF(AU132=7,O132,0)+IF(AU133=7,O133,0)+IF(AU134=7,O134,0)+IF(AU135=7,O135,0)+IF(AU136=7,O136,0)+IF(AU137=7,O137,0)</f>
        <v>#VALUE!</v>
      </c>
      <c r="BE124" s="98" t="e">
        <f>IF(AU118=7,Q118,0)+IF(AU119=7,Q119,0)+IF(AU120=7,Q120,0)+IF(AU121=7,Q121,0)+IF(AU122=7,Q122,0)+IF(AU123=7,Q123,0)+IF(AU124=7,Q124,0)+IF(AU125=7,Q125,0)+IF(AU126=7,Q126,0)+IF(AU127=7,Q127,0)+IF(AU128=7,Q128,0)+IF(AU129=7,Q129,0)+IF(AU130=7,Q130,0)+IF(AU131=7,Q131,0)+IF(AU132=7,Q132,0)+IF(AU133=7,Q133,0)+IF(AU134=7,Q134,0)+IF(AU135=7,Q135,0)+IF(AU136=7,Q136,0)+IF(AU137=7,Q137,0)</f>
        <v>#VALUE!</v>
      </c>
      <c r="BF124" s="98" t="e">
        <f>IF(AU118=7,T118,0)+IF(AU119=7,T119,0)+IF(AU120=7,T120,0)+IF(AU121=7,T121,0)+IF(AU122=7,T122,0)+IF(AU123=7,T123,0)+IF(AU124=7,T124,0)+IF(AU125=7,T125,0)+IF(AU126=7,T126,0)+IF(AU127=7,T127,0)+IF(AU128=7,T128,0)+IF(AU129=7,T129,0)+IF(AU130=7,T130,0)+IF(AU131=7,T131,0)+IF(AU132=7,T132,0)+IF(AU133=7,T133,0)+IF(AU134=7,T134,0)+IF(AU135=7,T135,0)+IF(AU136=7,T136,0)+IF(AU137=7,T137,0)</f>
        <v>#VALUE!</v>
      </c>
      <c r="BG124" s="98" t="e">
        <f>IF(AU118=7,X118,0)+IF(AU119=7,X119,0)+IF(AU120=7,X120,0)+IF(AU121=7,X121,0)+IF(AU122=7,X122,0)+IF(AU123=7,X123,0)+IF(AU124=7,X124,0)+IF(AU125=7,X125,0)+IF(AU126=7,X126,0)+IF(AU127=7,X127,0)+IF(AU128=7,X128,0)+IF(AU129=7,X129,0)+IF(AU130=7,X130,0)+IF(AU131=7,X131,0)+IF(AU132=7,X132,0)+IF(AU133=7,X133,0)+IF(AU134=7,X134,0)+IF(AU135=7,X135,0)+IF(AU136=7,X136,0)+IF(AU137=7,X137,0)</f>
        <v>#VALUE!</v>
      </c>
      <c r="BH124" s="98" t="e">
        <f>IF(AU118=7,AB118,0)+IF(AU119=7,AB119,0)+IF(AU120=7,AB120,0)+IF(AU121=7,AB121,0)+IF(AU122=7,AB122,0)+IF(AU123=7,AB123,0)+IF(AU124=7,AB124,0)+IF(AU125=7,AB125,0)+IF(AU126=7,AB126,0)+IF(AU127=7,AB127,0)+IF(AU128=7,AB128,0)+IF(AU129=7,AB129,0)+IF(AU130=7,AB130,0)+IF(AU131=7,AB131,0)+IF(AU132=7,AB132,0)+IF(AU133=7,AB133,0)+IF(AU134=7,AB134,0)+IF(AU135=7,AB135,0)+IF(AU136=7,AB136,0)+IF(AU137=7,AB137,0)</f>
        <v>#VALUE!</v>
      </c>
      <c r="BI124" s="98" t="e">
        <f>IF(AU118=7,AG118,0)+IF(AU119=7,AG119,0)+IF(AU120=7,AG120,0)+IF(AU121=7,AG121,0)+IF(AU122=7,AG122,0)+IF(AU123=7,AG123,0)+IF(AU124=7,AG124,0)+IF(AU125=7,AG125,0)+IF(AU126=7,AG126,0)+IF(AU127=7,AG127,0)+IF(AU128=7,AG128,0)+IF(AU129=7,AG129,0)+IF(AU130=7,AG130,0)+IF(AU131=7,AG131,0)+IF(AU132=7,AG132,0)+IF(AU133=7,AG133,0)+IF(AU134=7,AG134,0)+IF(AU135=7,AG135,0)+IF(AU136=7,AG136,0)+IF(AU137=7,AG137,0)</f>
        <v>#VALUE!</v>
      </c>
      <c r="BJ124" s="98" t="e">
        <f>IF(AU118=7,AL118,0)+IF(AU119=7,AL119,0)+IF(AU120=7,AL120,0)+IF(AU121=7,AL121,0)+IF(AU122=7,AL122,0)+IF(AU123=7,AL123,0)+IF(AU124=7,AL124,0)+IF(AU125=7,AL125,0)+IF(AU126=7,AL126,0)+IF(AU127=7,AL127,0)+IF(AU128=7,AL128,0)+IF(AU129=7,AL129,0)+IF(AU130=7,AL130,0)+IF(AU131=7,AL131,0)+IF(AU132=7,AL132,0)+IF(AU133=7,AL133,0)+IF(AU134=7,AL134,0)+IF(AU135=7,AL135,0)+IF(AU136=7,AL136,0)+IF(AU137=7,AL137,0)</f>
        <v>#VALUE!</v>
      </c>
      <c r="BK124" s="1" t="e">
        <f>IF(AU118=7,AO118,0)+IF(AU119=7,AO119,0)+IF(AU120=7,AO120,0)+IF(AU121=7,AO121,0)+IF(AU122=7,AO122,0)+IF(AU123=7,AO123,0)+IF(AU124=7,AO124,0)+IF(AU125=7,AO125,0)+IF(AU126=7,AO126,0)+IF(AU127=7,AO127,0)+IF(AU128=7,AO128,0)+IF(AU129=7,AO129,0)+IF(AU130=7,AO130,0)+IF(AU131=7,AO131,0)+IF(AU132=7,AO132,0)+IF(AU133=7,AO133,0)+IF(AU134=7,AO134,0)+IF(AU135=7,AO135,0)+IF(AU136=7,AO136,0)+IF(AU137=7,AO137,0)</f>
        <v>#VALUE!</v>
      </c>
      <c r="BL124" s="99" t="e">
        <f>IF(AU118=7,AY118,0)+IF(AU119=7,AY119,0)+IF(AU120=7,AY120,0)+IF(AU121=7,AY121,0)+IF(AU122=7,AY122,0)+IF(AU123=7,AY123,0)+IF(AU124=7,AY124,0)+IF(AU125=7,AY125,0)+IF(AU126=7,AY126,0)+IF(AU127=7,AY127,0)+IF(AU128=7,AY128,0)+IF(AU129=7,AY129,0)+IF(AU130=7,AY130,0)+IF(AU131=7,AY131,0)+IF(AU132=7,AY132,0)+IF(AU133=7,AY133,0)+IF(AU134=7,AY134,0)+IF(AU135=7,AY135,0)+IF(AU136=7,AY136,0)+IF(AU137=7,AY137,0)</f>
        <v>#VALUE!</v>
      </c>
      <c r="BM124" s="1" t="e">
        <f>IF(AND(AW124=BM117,BL124=0),AZ124,0)</f>
        <v>#VALUE!</v>
      </c>
      <c r="BN124" s="1">
        <f>COUNTIF(BM118:BM124,"&lt;&gt;0")</f>
        <v>7</v>
      </c>
      <c r="BO124" s="1" t="e">
        <f>IF(BN118=7,BM118,IF(BN119=7,BM119,IF(BN120=7,BM120,IF(BN121=7,BM121,IF(BN122=7,BM122,IF(BN123=7,BM123,IF(BN124=7,BM124,IF(BN125=7,BM125,BP124))))))))</f>
        <v>#VALUE!</v>
      </c>
      <c r="BP124" s="1" t="str">
        <f>IF(BN126=7,BM126,IF(BN127=7,BM127,IF(BN128=7,BM128,IF(BN129=7,BM129,IF(BN130=7,BM130,IF(BN131=7,BM131,IF(BN132=7,BM132,IF(BN133=7,BM133,BQ124))))))))</f>
        <v/>
      </c>
      <c r="BQ124" s="1" t="str">
        <f>IF(BN134=7,BM134,IF(BN135=7,BM135,IF(BN136=7,BM136,IF(BN137=7,BM137,""))))</f>
        <v/>
      </c>
      <c r="BR124" s="100" t="str">
        <f>[2]DB!CD124</f>
        <v/>
      </c>
      <c r="BS124" s="98" t="str">
        <f>[2]DB!CE124</f>
        <v/>
      </c>
      <c r="BT124" s="98" t="str">
        <f>[2]DB!CF124</f>
        <v/>
      </c>
      <c r="BU124" s="98" t="str">
        <f>[2]DB!CG124</f>
        <v/>
      </c>
      <c r="BV124" s="98" t="str">
        <f>[2]DB!CH124</f>
        <v/>
      </c>
      <c r="BW124" s="98" t="str">
        <f>[2]DB!CI124</f>
        <v/>
      </c>
      <c r="BX124" s="98" t="str">
        <f>[2]DB!CJ124</f>
        <v/>
      </c>
      <c r="BY124" s="98" t="str">
        <f>[2]DB!CK124</f>
        <v/>
      </c>
      <c r="BZ124" s="98" t="str">
        <f>[2]DB!CL124</f>
        <v/>
      </c>
      <c r="CA124" s="98" t="str">
        <f>[2]DB!CM124</f>
        <v/>
      </c>
      <c r="CB124" s="98" t="str">
        <f>[2]DB!CN124</f>
        <v/>
      </c>
      <c r="CC124" s="99" t="str">
        <f>[2]DB!CO124</f>
        <v/>
      </c>
      <c r="CD124" s="100" t="str">
        <f>IF(AND(CD117=B3,B3&lt;&gt;B4),BO124,BR124)</f>
        <v/>
      </c>
      <c r="CE124" s="98" t="str">
        <f>IF(AND(CE117=B3,B3&lt;&gt;B4),BO124,BS124)</f>
        <v/>
      </c>
      <c r="CF124" s="98" t="str">
        <f>IF(AND(CF117=B3,B3&lt;&gt;B4),BO124,BT124)</f>
        <v/>
      </c>
      <c r="CG124" s="98" t="str">
        <f>IF(AND(CG117=B3,B3&lt;&gt;B4),BO124,BU124)</f>
        <v/>
      </c>
      <c r="CH124" s="98" t="str">
        <f>IF(AND(CH117=B3,B3&lt;&gt;B4),BO124,BV124)</f>
        <v/>
      </c>
      <c r="CI124" s="98" t="str">
        <f>IF(AND(CI117=B3,B3&lt;&gt;B4),BO124,BW124)</f>
        <v/>
      </c>
      <c r="CJ124" s="98" t="str">
        <f>IF(AND(CJ117=B3,B3&lt;&gt;B4),BO124,BX124)</f>
        <v/>
      </c>
      <c r="CK124" s="98" t="str">
        <f>IF(AND(CK117=B3,B3&lt;&gt;B4),BO124,BY124)</f>
        <v/>
      </c>
      <c r="CL124" s="98" t="str">
        <f>IF(AND(CL117=B3,B3&lt;&gt;B4),BO124,BZ124)</f>
        <v/>
      </c>
      <c r="CM124" s="98" t="str">
        <f>IF(AND(CM117=B3,B3&lt;&gt;B4),BO124,CA124)</f>
        <v/>
      </c>
      <c r="CN124" s="98" t="str">
        <f>IF(AND(CN117=B3,B3&lt;&gt;B4),BO124,CB124)</f>
        <v/>
      </c>
      <c r="CO124" s="99" t="str">
        <f>IF(AND(CO117=B3,B3&lt;&gt;B4),BO124,CC124)</f>
        <v/>
      </c>
      <c r="CP124" s="1" t="str">
        <f>'[2]MT + ÅT'!L64</f>
        <v/>
      </c>
    </row>
    <row r="125" spans="12:96">
      <c r="L125" s="100" t="str">
        <f>[2]DB!AZ125</f>
        <v>Schøn</v>
      </c>
      <c r="M125" s="1">
        <f>IF(L125=A52,B52,0)+IF(L125=A53,B53,0)+IF(L125=A54,B54,0)+IF(L125=A55,B55,0)+IF(L125=A56,B56,0)+IF(L125=A57,B57,0)+IF(L125=A58,B58,0)+IF(L125=A59,B59,0)+IF(L125=A60,B60,0)+IF(L125=A61,B61,0)+IF(L125=A62,B62,0)+IF(L125=A63,B63,0)+IF(L125=A64,B64,0)+IF(L125=A65,B65,0)+IF(L125=A66,B66,0)+IF(L125=A67,B67,0)+IF(L125=A68,B68,0)+IF(L125=A69,B69,0)+IF(L125=A70,B70,0)+IF(L125=A71,B71,0)</f>
        <v>48</v>
      </c>
      <c r="N125" s="1">
        <f>[2]DB!BD125</f>
        <v>0</v>
      </c>
      <c r="O125" s="1">
        <f>IF(L125=A52,D52,0)+IF(L125=A53,D53,0)+IF(L125=A54,D54,0)+IF(L125=A55,D55,0)+IF(L125=A56,D56,0)+IF(L125=A57,D57,0)+IF(L125=A58,D58,0)+IF(L125=A59,D59,0)+IF(L125=A60,D60,0)+IF(L125=A61,D61,0)+IF(L125=A62,D62,0)+IF(L125=A63,D63,0)+IF(L125=A64,D64,0)+IF(L125=A65,D65,0)+IF(L125=A66,D66,0)+IF(L125=A67,D67,0)+IF(L125=A68,D68,0)+IF(L125=A69,D69,0)+IF(L125=A70,D70,0)+IF(L125=A71,D71,0)</f>
        <v>0</v>
      </c>
      <c r="P125" s="1">
        <f>[2]DB!BE125</f>
        <v>0</v>
      </c>
      <c r="Q125" s="1">
        <f>IF(L125=A52,F52,0)+IF(L125=A53,F53,0)+IF(L125=A54,F54,0)+IF(L125=A55,F55,0)+IF(L125=A56,F56,0)+IF(L125=A57,F57,0)+IF(L125=A58,F58,0)+IF(L125=A59,F59,0)+IF(L125=A60,F60,0)+IF(L125=A61,F61,0)+IF(L125=A62,F62,0)+IF(L125=A63,F63,0)+IF(L125=A64,F64,0)+IF(L125=A65,F65,0)+IF(L125=A66,F66,0)+IF(L125=A67,F67,0)+IF(L125=A68,F68,0)+IF(L125=A69,F69,0)+IF(L125=A70,F70,0)+IF(L125=A71,F71,0)</f>
        <v>0</v>
      </c>
      <c r="R125" s="1">
        <f>[2]DB!BF125</f>
        <v>0</v>
      </c>
      <c r="S125" s="1">
        <f>IF(L125=A52,H52,0)+IF(L125=A53,H53,0)+IF(L125=A54,H54,0)+IF(L125=A55,H55,0)+IF(L125=A56,H56,0)+IF(L125=A57,H57,0)+IF(L125=A58,H58,0)+IF(L125=A59,H59,0)+IF(L125=A60,H60,0)+IF(L125=A61,H61,0)+IF(L125=A62,H62,0)+IF(L125=A63,H63,0)+IF(L125=A64,H64,0)+IF(L125=A65,H65,0)+IF(L125=A66,H66,0)+IF(L125=A67,H67,0)+IF(L125=A68,H68,0)+IF(L125=A69,H69,0)+IF(L125=A70,H70,0)+IF(L125=A71,H71,0)</f>
        <v>0</v>
      </c>
      <c r="T125" s="1">
        <f>IF(B2&lt;&gt;B3,S125,S125+R125)</f>
        <v>0</v>
      </c>
      <c r="U125" s="1">
        <f>[2]DB!BG125</f>
        <v>0</v>
      </c>
      <c r="V125" s="1">
        <f>IF(L125=A52,K52,0)+IF(L125=A53,K53,0)+IF(L125=A54,K54,0)+IF(L125=A55,K55,0)+IF(L125=A56,K56,0)+IF(L125=A57,K57,0)+IF(L125=A58,K58,0)+IF(L125=A59,K59,0)+IF(L125=A60,K60,0)+IF(L125=A61,K61,0)+IF(L125=A62,K62,0)+IF(L125=A63,K63,0)+IF(L125=A64,K64,0)+IF(L125=A65,K65,0)+IF(L125=A66,K66,0)+IF(L125=A67,K67,0)+IF(L125=A68,K68,0)+IF(L125=A69,K69,0)+IF(L125=A70,K70,0)+IF(L125=A71,K71,0)+W125</f>
        <v>0</v>
      </c>
      <c r="W125" s="1">
        <f t="shared" si="41"/>
        <v>0</v>
      </c>
      <c r="X125" s="1">
        <f>IF(B2&lt;&gt;B3,V125,V125+U125)</f>
        <v>0</v>
      </c>
      <c r="Y125" s="1">
        <f>[2]DB!BH125</f>
        <v>22</v>
      </c>
      <c r="Z125" s="1">
        <f>RANK(Y125,Y118:Y137,0)</f>
        <v>7</v>
      </c>
      <c r="AA125" s="1" t="e">
        <f>IF(L125='3. Division'!F6,'3. Division'!F23,0)+IF(L125='3. Division'!H6,'3. Division'!H23,0)+IF(L125='3. Division'!J6,'3. Division'!J23,0)+IF(L125='3. Division'!L6,'3. Division'!L23,0)+IF(L125='3. Division'!N6,'3. Division'!N23,0)+IF(L125='3. Division'!P6,'3. Division'!P23,0)+IF(L125='3. Division'!R6,'3. Division'!R23,0)+IF(L125='3. Division'!T6,'3. Division'!T23,0)+IF(L125='3. Division'!V6,'3. Division'!V23,0)+IF(L125='3. Division'!X6,'3. Division'!X23,0)+IF(L125='3. Division'!Z6,'3. Division'!Z23,0)+IF(L125='3. Division'!AB6,'3. Division'!AB23,0)+IF(L125='3. Division'!AD6,'3. Division'!AD23,0)+IF(L125='3. Division'!AF6,'3. Division'!AF23,0)+IF(L125='3. Division'!AH6,'3. Division'!AH23,0)+IF(L125='3. Division'!AJ6,'3. Division'!AJ23,0)+IF(L125='3. Division'!AL6,'3. Division'!AL23,0)+IF(L125='3. Division'!AN6,'3. Division'!AN23,0)+IF(L125='3. Division'!AP6,'3. Division'!AP23,0)+IF(L125='3. Division'!AR6,'3. Division'!AR23,0)</f>
        <v>#VALUE!</v>
      </c>
      <c r="AB125" s="1" t="e">
        <f>IF(OR(O125=1,Q125=1),0,IF(B2&lt;&gt;B3,AA125,Y125+AA125))</f>
        <v>#VALUE!</v>
      </c>
      <c r="AC125" s="1" t="e">
        <f>RANK(AB125,AB118:AB137,0)</f>
        <v>#VALUE!</v>
      </c>
      <c r="AD125" s="1">
        <f>[2]DB!BI125</f>
        <v>8</v>
      </c>
      <c r="AE125" s="1">
        <f>RANK(AD125,AD118:AD137,0)</f>
        <v>9</v>
      </c>
      <c r="AF125" s="1" t="e">
        <f>IF(L125='3. Division'!F6,'3. Division'!F29,0)+IF(L125='3. Division'!H6,'3. Division'!H29,0)+IF(L125='3. Division'!J6,'3. Division'!J29,0)+IF(L125='3. Division'!L6,'3. Division'!L29,0)+IF(L125='3. Division'!N6,'3. Division'!N29,0)+IF(L125='3. Division'!P6,'3. Division'!P29,0)+IF(L125='3. Division'!R6,'3. Division'!R29,0)+IF(L125='3. Division'!T6,'3. Division'!T29,0)+IF(L125='3. Division'!V6,'3. Division'!V29,0)+IF(L125='3. Division'!X6,'3. Division'!X29,0)+IF(L125='3. Division'!Z6,'3. Division'!Z29,0)+IF(L125='3. Division'!AB6,'3. Division'!AB29,0)+IF(L125='3. Division'!AD6,'3. Division'!AD29,0)+IF(L125='3. Division'!AF6,'3. Division'!AF29,0)+IF(L125='3. Division'!AH6,'3. Division'!AH29,0)+IF(L125='3. Division'!AJ6,'3. Division'!AJ29,0)+IF(L125='3. Division'!AL6,'3. Division'!AL29,0)+IF(L125='3. Division'!AN6,'3. Division'!AN29,0)+IF(L125='3. Division'!AP6,'3. Division'!AP29,0)+IF(L125='3. Division'!AR6,'3. Division'!AR29,0)</f>
        <v>#VALUE!</v>
      </c>
      <c r="AG125" s="1" t="e">
        <f>IF(OR(O125=1,Q125=1),0,IF(B2&lt;&gt;B3,AF125,AD125+AF125))</f>
        <v>#VALUE!</v>
      </c>
      <c r="AH125" s="1" t="e">
        <f>RANK(AG125,AG118:AG137,0)</f>
        <v>#VALUE!</v>
      </c>
      <c r="AI125" s="1">
        <f>[2]DB!BJ125</f>
        <v>28</v>
      </c>
      <c r="AJ125" s="1">
        <f>RANK(AI125,AI118:AI137,0)</f>
        <v>5</v>
      </c>
      <c r="AK125" s="1" t="e">
        <f>IF(L125='3. Division'!F6,'3. Division'!F35,0)+IF(L125='3. Division'!H6,'3. Division'!H35,0)+IF(L125='3. Division'!J6,'3. Division'!J35,0)+IF(L125='3. Division'!L6,'3. Division'!L35,0)+IF(L125='3. Division'!N6,'3. Division'!N35,0)+IF(L125='3. Division'!P6,'3. Division'!P35,0)+IF(L125='3. Division'!R6,'3. Division'!R35,0)+IF(L125='3. Division'!T6,'3. Division'!T35,0)+IF(L125='3. Division'!V6,'3. Division'!V35,0)+IF(L125='3. Division'!X6,'3. Division'!X35,0)+IF(L125='3. Division'!Z6,'3. Division'!Z35,0)+IF(L125='3. Division'!AB6,'3. Division'!AB35,0)+IF(L125='3. Division'!AD6,'3. Division'!AD35,0)+IF(L125='3. Division'!AF6,'3. Division'!AF35,0)+IF(L125='3. Division'!AH6,'3. Division'!AH35,0)+IF(L125='3. Division'!AJ6,'3. Division'!AJ35,0)+IF(L125='3. Division'!AL6,'3. Division'!AL35,0)+IF(L125='3. Division'!AN6,'3. Division'!AN35,0)+IF(L125='3. Division'!AP6,'3. Division'!AP35,0)+IF(L125='3. Division'!AR6,'3. Division'!AR35,0)</f>
        <v>#VALUE!</v>
      </c>
      <c r="AL125" s="1" t="e">
        <f>IF(OR(O125=1,Q125=1),0,IF(B2&lt;&gt;B3,AK125,AI125+AK125))</f>
        <v>#VALUE!</v>
      </c>
      <c r="AM125" s="1" t="e">
        <f>RANK(AL125,AL118:AL137,0)</f>
        <v>#VALUE!</v>
      </c>
      <c r="AN125" s="1">
        <f t="shared" si="42"/>
        <v>21</v>
      </c>
      <c r="AO125" s="1" t="e">
        <f t="shared" si="43"/>
        <v>#VALUE!</v>
      </c>
      <c r="AP125" s="1">
        <f>[2]DB!AW125</f>
        <v>8</v>
      </c>
      <c r="AQ125" s="1" t="e">
        <f>RANK(AO125,AO118:AO137,1)+AR125</f>
        <v>#VALUE!</v>
      </c>
      <c r="AR125" s="1" t="e">
        <f>IF(AO125=AO118,IF(AB125=AB118,IF(AG125=AG118,IF(AL125=AL118,0,IF(AL125&lt;AL118,1,0)),IF(AG125&lt;AG118,1,0)),IF(AB125&lt;AB118,1,0)),0)+IF(AO125=AO119,IF(AB125=AB119,IF(AG125=AG119,IF(AL125=AL119,0,IF(AL125&lt;AL119,1,0)),IF(AG125&lt;AG119,1,0)),IF(AB125&lt;AB119,1,0)),0)+IF(AO125=AO120,IF(AB125=AB120,IF(AG125=AG120,IF(AL125=AL120,0,IF(AL125&lt;AL120,1,0)),IF(AG125&lt;AG120,1,0)),IF(AB125&lt;AB120,1,0)),0)+IF(AO125=AO121,IF(AB125=AB121,IF(AG125=AG121,IF(AL125=AL121,0,IF(AL125&lt;AL121,1,0)),IF(AG125&lt;AG121,1,0)),IF(AB125&lt;AB121,1,0)),0)+IF(AO125=AO122,IF(AB125=AB122,IF(AG125=AG122,IF(AL125=AL122,0,IF(AL125&lt;AL122,1,0)),IF(AG125&lt;AG122,1,0)),IF(AB125&lt;AB122,1,0)),0)+IF(AO125=AO123,IF(AB125=AB123,IF(AG125=AG123,IF(AL125=AL123,0,IF(AL125&lt;AL123,1,0)),IF(AG125&lt;AG123,1,0)),IF(AB125&lt;AB123,1,0)),0)+IF(AO125=AO124,IF(AB125=AB124,IF(AG125=AG124,IF(AL125=AL124,0,IF(AL125&lt;AL124,1,0)),IF(AG125&lt;AG124,1,0)),IF(AB125&lt;AB124,1,0)),0)+AS125+AT125</f>
        <v>#VALUE!</v>
      </c>
      <c r="AS125" s="1" t="e">
        <f>IF(AO125=AO125,IF(AB125=AB125,IF(AG125=AG125,IF(AL125=AL125,0,IF(AL125&lt;AL125,1,0)),IF(AG125&lt;AG125,1,0)),IF(AB125&lt;AB125,1,0)),0)+IF(AO125=AO126,IF(AB125=AB126,IF(AG125=AG126,IF(AL125=AL126,0,IF(AL125&lt;AL126,1,0)),IF(AG125&lt;AG126,1,0)),IF(AB125&lt;AB126,1,0)),0)+IF(AO125=AO127,IF(AB125=AB127,IF(AG125=AG127,IF(AL125=AL127,0,IF(AL125&lt;AL127,1,0)),IF(AG125&lt;AG127,1,0)),IF(AB125&lt;AB127,1,0)),0)+IF(AO125=AO128,IF(AB125=AB128,IF(AG125=AG128,IF(AL125=AL128,0,IF(AL125&lt;AL128,1,0)),IF(AG125&lt;AG128,1,0)),IF(AB125&lt;AB128,1,0)),0)+IF(AO125=AO129,IF(AB125=AB129,IF(AG125=AG129,IF(AL125=AL129,0,IF(AL125&lt;AL129,1,0)),IF(AG125&lt;AG129,1,0)),IF(AB125&lt;AB129,1,0)),0)+IF(AO125=AO130,IF(AB125=AB130,IF(AG125=AG130,IF(AL125=AL130,0,IF(AL125&lt;AL130,1,0)),IF(AG125&lt;AG130,1,0)),IF(AB125&lt;AB130,1,0)),0)+IF(AO125=AO131,IF(AB125=AB131,IF(AG125=AG131,IF(AL125=AL131,0,IF(AL125&lt;AL131,1,0)),IF(AG125&lt;AG131,1,0)),IF(AB125&lt;AB131,1,0)),0)</f>
        <v>#VALUE!</v>
      </c>
      <c r="AT125" s="1" t="e">
        <f>IF(AO125=AO132,IF(AB125=AB132,IF(AG125=AG132,IF(AL125=AL132,0,IF(AL125&lt;AL132,1,0)),IF(AG125&lt;AG132,1,0)),IF(AB125&lt;AB132,1,0)),0)+IF(AO125=AO133,IF(AB125=AB133,IF(AG125=AG133,IF(AL125=AL133,0,IF(AL125&lt;AL133,1,0)),IF(AG125&lt;AG133,1,0)),IF(AB125&lt;AB133,1,0)),0)+IF(AO125=AO134,IF(AB125=AB134,IF(AG125=AG134,IF(AL125=AL134,0,IF(AL125&lt;AL134,1,0)),IF(AG125&lt;AG134,1,0)),IF(AB125&lt;AB134,1,0)),0)+IF(AO125=AO135,IF(AB125=AB135,IF(AG125=AG135,IF(AL125=AL135,0,IF(AL125&lt;AL135,1,0)),IF(AG125&lt;AG135,1,0)),IF(AB125&lt;AB135,1,0)),0)+IF(AO125=AO136,IF(AB125=AB136,IF(AG125=AG136,IF(AL125=AL136,0,IF(AL125&lt;AL136,1,0)),IF(AG125&lt;AG136,1,0)),IF(AB125&lt;AB136,1,0)),0)+IF(AO125=AO137,IF(AB125=AB137,IF(AG125=AG137,IF(AL125=AL137,0,IF(AL125&lt;AL137,1,0)),IF(AG125&lt;AG137,1,0)),IF(AB125&lt;AB137,1,0)),0)</f>
        <v>#VALUE!</v>
      </c>
      <c r="AU125" s="1" t="e">
        <f>IF(AND(AQ125=AQ118,M125&gt;M118),1,0)+IF(AND(AQ125=AQ119,M125&gt;M119),1,0)+IF(AND(AQ125=AQ120,M125&gt;M120),1,0)+IF(AND(AQ125=AQ121,M125&gt;M121),1,0)+IF(AND(AQ125=AQ122,M125&gt;M122),1,0)+IF(AND(AQ125=AQ123,M125&gt;M123),1,0)+IF(AND(AQ125=AQ124,M125&gt;M124),1,0)+IF(AND(AQ125=AQ125,M125&gt;M125),1,0)+IF(AND(AQ125=AQ126,M125&gt;M126),1,0)+IF(AND(AQ125=AQ127,M125&gt;M127),1,0)+IF(AND(AQ125=AQ128,M125&gt;M128),1,0)+IF(AND(AQ125=AQ129,M125&gt;M129),1,0)+IF(AND(AQ125=AQ130,M125&gt;M130),1,0)+IF(AND(AQ125=AQ131,M125&gt;M131),1,0)+IF(AND(AQ125=AQ132,M125&gt;M132),1,0)+IF(AND(AQ125=AQ133,M125&gt;M133),1,0)+IF(AND(AQ125=AQ134,M125&gt;M134),1,0)+IF(AND(AQ125=AQ135,M125&gt;M135),1,0)+IF(AND(AQ125=AQ136,M125&gt;M136),1,0)+IF(AND(AQ125=AQ137,M125&gt;M137),1,0)+AQ125</f>
        <v>#VALUE!</v>
      </c>
      <c r="AV125" s="1" t="e">
        <f>IF(AU118=8,AP118,0)+IF(AU119=8,AP119,0)+IF(AU120=8,AP120,0)+IF(AU121=8,AP121,0)+IF(AU122=8,AP122,0)+IF(AU123=8,AP123,0)+IF(AU124=8,AP124,0)+IF(AU125=8,AP125,0)+IF(AU126=8,AP126,0)+IF(AU127=8,AP127,0)+IF(AU128=8,AP128,0)+IF(AU129=8,AP129,0)+IF(AU130=8,AP130,0)+IF(AU131=8,AP131,0)+IF(AU132=8,AP132,0)+IF(AU133=8,AP133,0)+IF(AU134=8,AP134,0)+IF(AU135=8,AP135,0)+IF(AU136=8,AP136,0)+IF(AU137=8,AP137,0)</f>
        <v>#VALUE!</v>
      </c>
      <c r="AW125" s="1" t="e">
        <f>IF(AU118=8,AQ118,0)+IF(AU119=8,AQ119,0)+IF(AU120=8,AQ120,0)+IF(AU121=8,AQ121,0)+IF(AU122=8,AQ122,0)+IF(AU123=8,AQ123,0)+IF(AU124=8,AQ124,0)+IF(AU125=8,AQ125,0)+IF(AU126=8,AQ126,0)+IF(AU127=8,AQ127,0)+IF(AU128=8,AQ128,0)+IF(AU129=8,AQ129,0)+IF(AU130=8,AQ130,0)+IF(AU131=8,AQ131,0)+IF(AU132=8,AQ132,0)+IF(AU133=8,AQ133,0)+IF(AU134=8,AQ134,0)+IF(AU135=8,AQ135,0)+IF(AU136=8,AQ136,0)+IF(AU137=8,AQ137,0)</f>
        <v>#VALUE!</v>
      </c>
      <c r="AX125" s="1">
        <f>[2]DB!BL125</f>
        <v>0</v>
      </c>
      <c r="AY125" s="1">
        <f>IF(OR(O125=1,Q125=1,(T125+X125)/D1&gt;0.5),1,0)</f>
        <v>0</v>
      </c>
      <c r="AZ125" s="100" t="e">
        <f>IF(AU118=8,L118,IF(AU119=8,L119,IF(AU120=8,L120,IF(AU121=8,L121,IF(AU122=8,L122,IF(AU123=8,L123,IF(AU124=8,L124,BA125)))))))</f>
        <v>#VALUE!</v>
      </c>
      <c r="BA125" s="98" t="e">
        <f>IF(AU125=8,L125,IF(AU126=8,L126,IF(AU127=8,L127,IF(AU128=8,L128,IF(AU129=8,L129,IF(AU130=8,L130,IF(AU131=8,L131,BB125)))))))</f>
        <v>#VALUE!</v>
      </c>
      <c r="BB125" s="98" t="e">
        <f>IF(AU132=8,L132,IF(AU133=8,L133,IF(AU134=8,L134,IF(AU135=8,L135,IF(AU136=8,L136,IF(AU137=8,L137,""))))))</f>
        <v>#VALUE!</v>
      </c>
      <c r="BC125" s="98" t="e">
        <f>IF(AU118=8,M118,0)+IF(AU119=8,M119,0)+IF(AU120=8,M120,0)+IF(AU121=8,M121,0)+IF(AU122=8,M122,0)+IF(AU123=8,M123,0)+IF(AU124=8,M124,0)+IF(AU125=8,M125,0)+IF(AU126=8,M126,0)+IF(AU127=8,M127,0)+IF(AU128=8,M128,0)+IF(AU129=8,M129,0)+IF(AU130=8,M130,0)+IF(AU131=8,M131,0)+IF(AU132=8,M132,0)+IF(AU133=8,M133,0)+IF(AU134=8,M134,0)+IF(AU135=8,M135,0)+IF(AU136=8,M136,0)+IF(AU137=8,M137,0)</f>
        <v>#VALUE!</v>
      </c>
      <c r="BD125" s="98" t="e">
        <f>IF(AU118=8,O118,0)+IF(AU119=8,O119,0)+IF(AU120=8,O120,0)+IF(AU121=8,O121,0)+IF(AU122=8,O122,0)+IF(AU123=8,O123,0)+IF(AU124=8,O124,0)+IF(AU125=8,O125,0)+IF(AU126=8,O126,0)+IF(AU127=8,O127,0)+IF(AU128=8,O128,0)+IF(AU129=8,O129,0)+IF(AU130=8,O130,0)+IF(AU131=8,O131,0)+IF(AU132=8,O132,0)+IF(AU133=8,O133,0)+IF(AU134=8,O134,0)+IF(AU135=8,O135,0)+IF(AU136=8,O136,0)+IF(AU137=8,O137,0)</f>
        <v>#VALUE!</v>
      </c>
      <c r="BE125" s="98" t="e">
        <f>IF(AU118=8,Q118,0)+IF(AU119=8,Q119,0)+IF(AU120=8,Q120,0)+IF(AU121=8,Q121,0)+IF(AU122=8,Q122,0)+IF(AU123=8,Q123,0)+IF(AU124=8,Q124,0)+IF(AU125=8,Q125,0)+IF(AU126=8,Q126,0)+IF(AU127=8,Q127,0)+IF(AU128=8,Q128,0)+IF(AU129=8,Q129,0)+IF(AU130=8,Q130,0)+IF(AU131=8,Q131,0)+IF(AU132=8,Q132,0)+IF(AU133=8,Q133,0)+IF(AU134=8,Q134,0)+IF(AU135=8,Q135,0)+IF(AU136=8,Q136,0)+IF(AU137=8,Q137,0)</f>
        <v>#VALUE!</v>
      </c>
      <c r="BF125" s="98" t="e">
        <f>IF(AU118=8,T118,0)+IF(AU119=8,T119,0)+IF(AU120=8,T120,0)+IF(AU121=8,T121,0)+IF(AU122=8,T122,0)+IF(AU123=8,T123,0)+IF(AU124=8,T124,0)+IF(AU125=8,T125,0)+IF(AU126=8,T126,0)+IF(AU127=8,T127,0)+IF(AU128=8,T128,0)+IF(AU129=8,T129,0)+IF(AU130=8,T130,0)+IF(AU131=8,T131,0)+IF(AU132=8,T132,0)+IF(AU133=8,T133,0)+IF(AU134=8,T134,0)+IF(AU135=8,T135,0)+IF(AU136=8,T136,0)+IF(AU137=8,T137,0)</f>
        <v>#VALUE!</v>
      </c>
      <c r="BG125" s="98" t="e">
        <f>IF(AU118=8,X118,0)+IF(AU119=8,X119,0)+IF(AU120=8,X120,0)+IF(AU121=8,X121,0)+IF(AU122=8,X122,0)+IF(AU123=8,X123,0)+IF(AU124=8,X124,0)+IF(AU125=8,X125,0)+IF(AU126=8,X126,0)+IF(AU127=8,X127,0)+IF(AU128=8,X128,0)+IF(AU129=8,X129,0)+IF(AU130=8,X130,0)+IF(AU131=8,X131,0)+IF(AU132=8,X132,0)+IF(AU133=8,X133,0)+IF(AU134=8,X134,0)+IF(AU135=8,X135,0)+IF(AU136=8,X136,0)+IF(AU137=8,X137,0)</f>
        <v>#VALUE!</v>
      </c>
      <c r="BH125" s="98" t="e">
        <f>IF(AU118=8,AB118,0)+IF(AU119=8,AB119,0)+IF(AU120=8,AB120,0)+IF(AU121=8,AB121,0)+IF(AU122=8,AB122,0)+IF(AU123=8,AB123,0)+IF(AU124=8,AB124,0)+IF(AU125=8,AB125,0)+IF(AU126=8,AB126,0)+IF(AU127=8,AB127,0)+IF(AU128=8,AB128,0)+IF(AU129=8,AB129,0)+IF(AU130=8,AB130,0)+IF(AU131=8,AB131,0)+IF(AU132=8,AB132,0)+IF(AU133=8,AB133,0)+IF(AU134=8,AB134,0)+IF(AU135=8,AB135,0)+IF(AU136=8,AB136,0)+IF(AU137=8,AB137,0)</f>
        <v>#VALUE!</v>
      </c>
      <c r="BI125" s="98" t="e">
        <f>IF(AU118=8,AG118,0)+IF(AU119=8,AG119,0)+IF(AU120=8,AG120,0)+IF(AU121=8,AG121,0)+IF(AU122=8,AG122,0)+IF(AU123=8,AG123,0)+IF(AU124=8,AG124,0)+IF(AU125=8,AG125,0)+IF(AU126=8,AG126,0)+IF(AU127=8,AG127,0)+IF(AU128=8,AG128,0)+IF(AU129=8,AG129,0)+IF(AU130=8,AG130,0)+IF(AU131=8,AG131,0)+IF(AU132=8,AG132,0)+IF(AU133=8,AG133,0)+IF(AU134=8,AG134,0)+IF(AU135=8,AG135,0)+IF(AU136=8,AG136,0)+IF(AU137=8,AG137,0)</f>
        <v>#VALUE!</v>
      </c>
      <c r="BJ125" s="98" t="e">
        <f>IF(AU118=8,AL118,0)+IF(AU119=8,AL119,0)+IF(AU120=8,AL120,0)+IF(AU121=8,AL121,0)+IF(AU122=8,AL122,0)+IF(AU123=8,AL123,0)+IF(AU124=8,AL124,0)+IF(AU125=8,AL125,0)+IF(AU126=8,AL126,0)+IF(AU127=8,AL127,0)+IF(AU128=8,AL128,0)+IF(AU129=8,AL129,0)+IF(AU130=8,AL130,0)+IF(AU131=8,AL131,0)+IF(AU132=8,AL132,0)+IF(AU133=8,AL133,0)+IF(AU134=8,AL134,0)+IF(AU135=8,AL135,0)+IF(AU136=8,AL136,0)+IF(AU137=8,AL137,0)</f>
        <v>#VALUE!</v>
      </c>
      <c r="BK125" s="1" t="e">
        <f>IF(AU118=8,AO118,0)+IF(AU119=8,AO119,0)+IF(AU120=8,AO120,0)+IF(AU121=8,AO121,0)+IF(AU122=8,AO122,0)+IF(AU123=8,AO123,0)+IF(AU124=8,AO124,0)+IF(AU125=8,AO125,0)+IF(AU126=8,AO126,0)+IF(AU127=8,AO127,0)+IF(AU128=8,AO128,0)+IF(AU129=8,AO129,0)+IF(AU130=8,AO130,0)+IF(AU131=8,AO131,0)+IF(AU132=8,AO132,0)+IF(AU133=8,AO133,0)+IF(AU134=8,AO134,0)+IF(AU135=8,AO135,0)+IF(AU136=8,AO136,0)+IF(AU137=8,AO137,0)</f>
        <v>#VALUE!</v>
      </c>
      <c r="BL125" s="99" t="e">
        <f>IF(AU118=8,AY118,0)+IF(AU119=8,AY119,0)+IF(AU120=8,AY120,0)+IF(AU121=8,AY121,0)+IF(AU122=8,AY122,0)+IF(AU123=8,AY123,0)+IF(AU124=8,AY124,0)+IF(AU125=8,AY125,0)+IF(AU126=8,AY126,0)+IF(AU127=8,AY127,0)+IF(AU128=8,AY128,0)+IF(AU129=8,AY129,0)+IF(AU130=8,AY130,0)+IF(AU131=8,AY131,0)+IF(AU132=8,AY132,0)+IF(AU133=8,AY133,0)+IF(AU134=8,AY134,0)+IF(AU135=8,AY135,0)+IF(AU136=8,AY136,0)+IF(AU137=8,AY137,0)</f>
        <v>#VALUE!</v>
      </c>
      <c r="BM125" s="1" t="e">
        <f>IF(AND(AW125=BM117,BL125=0),AZ125,0)</f>
        <v>#VALUE!</v>
      </c>
      <c r="BN125" s="1">
        <f>COUNTIF(BM118:BM125,"&lt;&gt;0")</f>
        <v>8</v>
      </c>
      <c r="BO125" s="1" t="e">
        <f>IF(BN118=8,BM118,IF(BN119=8,BM119,IF(BN120=8,BM120,IF(BN121=8,BM121,IF(BN122=8,BM122,IF(BN123=8,BM123,IF(BN124=8,BM124,IF(BN125=8,BM125,BP125))))))))</f>
        <v>#VALUE!</v>
      </c>
      <c r="BP125" s="1" t="str">
        <f>IF(BN126=8,BM126,IF(BN127=8,BM127,IF(BN128=8,BM128,IF(BN129=8,BM129,IF(BN130=8,BM130,IF(BN131=8,BM131,IF(BN132=8,BM132,IF(BN133=8,BM133,BQ125))))))))</f>
        <v/>
      </c>
      <c r="BQ125" s="1" t="str">
        <f>IF(BN134=8,BM134,IF(BN135=8,BM135,IF(BN136=8,BM136,IF(BN137=8,BM137,""))))</f>
        <v/>
      </c>
      <c r="BR125" s="100" t="str">
        <f>[2]DB!CD125</f>
        <v/>
      </c>
      <c r="BS125" s="98" t="str">
        <f>[2]DB!CE125</f>
        <v/>
      </c>
      <c r="BT125" s="98" t="str">
        <f>[2]DB!CF125</f>
        <v/>
      </c>
      <c r="BU125" s="98" t="str">
        <f>[2]DB!CG125</f>
        <v/>
      </c>
      <c r="BV125" s="98" t="str">
        <f>[2]DB!CH125</f>
        <v/>
      </c>
      <c r="BW125" s="98" t="str">
        <f>[2]DB!CI125</f>
        <v/>
      </c>
      <c r="BX125" s="98" t="str">
        <f>[2]DB!CJ125</f>
        <v/>
      </c>
      <c r="BY125" s="98" t="str">
        <f>[2]DB!CK125</f>
        <v/>
      </c>
      <c r="BZ125" s="98" t="str">
        <f>[2]DB!CL125</f>
        <v/>
      </c>
      <c r="CA125" s="98" t="str">
        <f>[2]DB!CM125</f>
        <v/>
      </c>
      <c r="CB125" s="98" t="str">
        <f>[2]DB!CN125</f>
        <v/>
      </c>
      <c r="CC125" s="99" t="str">
        <f>[2]DB!CO125</f>
        <v/>
      </c>
      <c r="CD125" s="100" t="str">
        <f>IF(AND(CD117=B3,B3&lt;&gt;B4),BO125,BR125)</f>
        <v/>
      </c>
      <c r="CE125" s="98" t="str">
        <f>IF(AND(CE117=B3,B3&lt;&gt;B4),BO125,BS125)</f>
        <v/>
      </c>
      <c r="CF125" s="98" t="str">
        <f>IF(AND(CF117=B3,B3&lt;&gt;B4),BO125,BT125)</f>
        <v/>
      </c>
      <c r="CG125" s="98" t="str">
        <f>IF(AND(CG117=B3,B3&lt;&gt;B4),BO125,BU125)</f>
        <v/>
      </c>
      <c r="CH125" s="98" t="str">
        <f>IF(AND(CH117=B3,B3&lt;&gt;B4),BO125,BV125)</f>
        <v/>
      </c>
      <c r="CI125" s="98" t="str">
        <f>IF(AND(CI117=B3,B3&lt;&gt;B4),BO125,BW125)</f>
        <v/>
      </c>
      <c r="CJ125" s="98" t="str">
        <f>IF(AND(CJ117=B3,B3&lt;&gt;B4),BO125,BX125)</f>
        <v/>
      </c>
      <c r="CK125" s="98" t="str">
        <f>IF(AND(CK117=B3,B3&lt;&gt;B4),BO125,BY125)</f>
        <v/>
      </c>
      <c r="CL125" s="98" t="str">
        <f>IF(AND(CL117=B3,B3&lt;&gt;B4),BO125,BZ125)</f>
        <v/>
      </c>
      <c r="CM125" s="98" t="str">
        <f>IF(AND(CM117=B3,B3&lt;&gt;B4),BO125,CA125)</f>
        <v/>
      </c>
      <c r="CN125" s="98" t="str">
        <f>IF(AND(CN117=B3,B3&lt;&gt;B4),BO125,CB125)</f>
        <v/>
      </c>
      <c r="CO125" s="99" t="str">
        <f>IF(AND(CO117=B3,B3&lt;&gt;B4),BO125,CC125)</f>
        <v/>
      </c>
      <c r="CP125" s="1" t="str">
        <f>'[2]MT + ÅT'!L65</f>
        <v/>
      </c>
    </row>
    <row r="126" spans="12:96">
      <c r="L126" s="100" t="str">
        <f>[2]DB!AZ126</f>
        <v>Kudsken</v>
      </c>
      <c r="M126" s="1">
        <f>IF(L126=A52,B52,0)+IF(L126=A53,B53,0)+IF(L126=A54,B54,0)+IF(L126=A55,B55,0)+IF(L126=A56,B56,0)+IF(L126=A57,B57,0)+IF(L126=A58,B58,0)+IF(L126=A59,B59,0)+IF(L126=A60,B60,0)+IF(L126=A61,B61,0)+IF(L126=A62,B62,0)+IF(L126=A63,B63,0)+IF(L126=A64,B64,0)+IF(L126=A65,B65,0)+IF(L126=A66,B66,0)+IF(L126=A67,B67,0)+IF(L126=A68,B68,0)+IF(L126=A69,B69,0)+IF(L126=A70,B70,0)+IF(L126=A71,B71,0)</f>
        <v>29</v>
      </c>
      <c r="N126" s="1">
        <f>[2]DB!BD126</f>
        <v>0</v>
      </c>
      <c r="O126" s="1">
        <f>IF(L126=A52,D52,0)+IF(L126=A53,D53,0)+IF(L126=A54,D54,0)+IF(L126=A55,D55,0)+IF(L126=A56,D56,0)+IF(L126=A57,D57,0)+IF(L126=A58,D58,0)+IF(L126=A59,D59,0)+IF(L126=A60,D60,0)+IF(L126=A61,D61,0)+IF(L126=A62,D62,0)+IF(L126=A63,D63,0)+IF(L126=A64,D64,0)+IF(L126=A65,D65,0)+IF(L126=A66,D66,0)+IF(L126=A67,D67,0)+IF(L126=A68,D68,0)+IF(L126=A69,D69,0)+IF(L126=A70,D70,0)+IF(L126=A71,D71,0)</f>
        <v>0</v>
      </c>
      <c r="P126" s="1">
        <f>[2]DB!BE126</f>
        <v>0</v>
      </c>
      <c r="Q126" s="1">
        <f>IF(L126=A52,F52,0)+IF(L126=A53,F53,0)+IF(L126=A54,F54,0)+IF(L126=A55,F55,0)+IF(L126=A56,F56,0)+IF(L126=A57,F57,0)+IF(L126=A58,F58,0)+IF(L126=A59,F59,0)+IF(L126=A60,F60,0)+IF(L126=A61,F61,0)+IF(L126=A62,F62,0)+IF(L126=A63,F63,0)+IF(L126=A64,F64,0)+IF(L126=A65,F65,0)+IF(L126=A66,F66,0)+IF(L126=A67,F67,0)+IF(L126=A68,F68,0)+IF(L126=A69,F69,0)+IF(L126=A70,F70,0)+IF(L126=A71,F71,0)</f>
        <v>0</v>
      </c>
      <c r="R126" s="1">
        <f>[2]DB!BF126</f>
        <v>0</v>
      </c>
      <c r="S126" s="1">
        <f>IF(L126=A52,H52,0)+IF(L126=A53,H53,0)+IF(L126=A54,H54,0)+IF(L126=A55,H55,0)+IF(L126=A56,H56,0)+IF(L126=A57,H57,0)+IF(L126=A58,H58,0)+IF(L126=A59,H59,0)+IF(L126=A60,H60,0)+IF(L126=A61,H61,0)+IF(L126=A62,H62,0)+IF(L126=A63,H63,0)+IF(L126=A64,H64,0)+IF(L126=A65,H65,0)+IF(L126=A66,H66,0)+IF(L126=A67,H67,0)+IF(L126=A68,H68,0)+IF(L126=A69,H69,0)+IF(L126=A70,H70,0)+IF(L126=A71,H71,0)</f>
        <v>0</v>
      </c>
      <c r="T126" s="1">
        <f>IF(B2&lt;&gt;B3,S126,S126+R126)</f>
        <v>0</v>
      </c>
      <c r="U126" s="1">
        <f>[2]DB!BG126</f>
        <v>0</v>
      </c>
      <c r="V126" s="1">
        <f>IF(L126=A52,K52,0)+IF(L126=A53,K53,0)+IF(L126=A54,K54,0)+IF(L126=A55,K55,0)+IF(L126=A56,K56,0)+IF(L126=A57,K57,0)+IF(L126=A58,K58,0)+IF(L126=A59,K59,0)+IF(L126=A60,K60,0)+IF(L126=A61,K61,0)+IF(L126=A62,K62,0)+IF(L126=A63,K63,0)+IF(L126=A64,K64,0)+IF(L126=A65,K65,0)+IF(L126=A66,K66,0)+IF(L126=A67,K67,0)+IF(L126=A68,K68,0)+IF(L126=A69,K69,0)+IF(L126=A70,K70,0)+IF(L126=A71,K71,0)+W126</f>
        <v>0</v>
      </c>
      <c r="W126" s="1">
        <f t="shared" si="41"/>
        <v>0</v>
      </c>
      <c r="X126" s="1">
        <f>IF(B2&lt;&gt;B3,V126,V126+U126)</f>
        <v>0</v>
      </c>
      <c r="Y126" s="1">
        <f>[2]DB!BH126</f>
        <v>22</v>
      </c>
      <c r="Z126" s="1">
        <f>RANK(Y126,Y118:Y137,0)</f>
        <v>7</v>
      </c>
      <c r="AA126" s="1" t="e">
        <f>IF(L126='3. Division'!F6,'3. Division'!F23,0)+IF(L126='3. Division'!H6,'3. Division'!H23,0)+IF(L126='3. Division'!J6,'3. Division'!J23,0)+IF(L126='3. Division'!L6,'3. Division'!L23,0)+IF(L126='3. Division'!N6,'3. Division'!N23,0)+IF(L126='3. Division'!P6,'3. Division'!P23,0)+IF(L126='3. Division'!R6,'3. Division'!R23,0)+IF(L126='3. Division'!T6,'3. Division'!T23,0)+IF(L126='3. Division'!V6,'3. Division'!V23,0)+IF(L126='3. Division'!X6,'3. Division'!X23,0)+IF(L126='3. Division'!Z6,'3. Division'!Z23,0)+IF(L126='3. Division'!AB6,'3. Division'!AB23,0)+IF(L126='3. Division'!AD6,'3. Division'!AD23,0)+IF(L126='3. Division'!AF6,'3. Division'!AF23,0)+IF(L126='3. Division'!AH6,'3. Division'!AH23,0)+IF(L126='3. Division'!AJ6,'3. Division'!AJ23,0)+IF(L126='3. Division'!AL6,'3. Division'!AL23,0)+IF(L126='3. Division'!AN6,'3. Division'!AN23,0)+IF(L126='3. Division'!AP6,'3. Division'!AP23,0)+IF(L126='3. Division'!AR6,'3. Division'!AR23,0)</f>
        <v>#VALUE!</v>
      </c>
      <c r="AB126" s="1" t="e">
        <f>IF(OR(O126=1,Q126=1),0,IF(B2&lt;&gt;B3,AA126,Y126+AA126))</f>
        <v>#VALUE!</v>
      </c>
      <c r="AC126" s="1" t="e">
        <f>RANK(AB126,AB118:AB137,0)</f>
        <v>#VALUE!</v>
      </c>
      <c r="AD126" s="1">
        <f>[2]DB!BI126</f>
        <v>9</v>
      </c>
      <c r="AE126" s="1">
        <f>RANK(AD126,AD118:AD137,0)</f>
        <v>3</v>
      </c>
      <c r="AF126" s="1" t="e">
        <f>IF(L126='3. Division'!F6,'3. Division'!F29,0)+IF(L126='3. Division'!H6,'3. Division'!H29,0)+IF(L126='3. Division'!J6,'3. Division'!J29,0)+IF(L126='3. Division'!L6,'3. Division'!L29,0)+IF(L126='3. Division'!N6,'3. Division'!N29,0)+IF(L126='3. Division'!P6,'3. Division'!P29,0)+IF(L126='3. Division'!R6,'3. Division'!R29,0)+IF(L126='3. Division'!T6,'3. Division'!T29,0)+IF(L126='3. Division'!V6,'3. Division'!V29,0)+IF(L126='3. Division'!X6,'3. Division'!X29,0)+IF(L126='3. Division'!Z6,'3. Division'!Z29,0)+IF(L126='3. Division'!AB6,'3. Division'!AB29,0)+IF(L126='3. Division'!AD6,'3. Division'!AD29,0)+IF(L126='3. Division'!AF6,'3. Division'!AF29,0)+IF(L126='3. Division'!AH6,'3. Division'!AH29,0)+IF(L126='3. Division'!AJ6,'3. Division'!AJ29,0)+IF(L126='3. Division'!AL6,'3. Division'!AL29,0)+IF(L126='3. Division'!AN6,'3. Division'!AN29,0)+IF(L126='3. Division'!AP6,'3. Division'!AP29,0)+IF(L126='3. Division'!AR6,'3. Division'!AR29,0)</f>
        <v>#VALUE!</v>
      </c>
      <c r="AG126" s="1" t="e">
        <f>IF(OR(O126=1,Q126=1),0,IF(B2&lt;&gt;B3,AF126,AD126+AF126))</f>
        <v>#VALUE!</v>
      </c>
      <c r="AH126" s="1" t="e">
        <f>RANK(AG126,AG118:AG137,0)</f>
        <v>#VALUE!</v>
      </c>
      <c r="AI126" s="1">
        <f>[2]DB!BJ126</f>
        <v>27</v>
      </c>
      <c r="AJ126" s="1">
        <f>RANK(AI126,AI118:AI137,0)</f>
        <v>13</v>
      </c>
      <c r="AK126" s="1" t="e">
        <f>IF(L126='3. Division'!F6,'3. Division'!F35,0)+IF(L126='3. Division'!H6,'3. Division'!H35,0)+IF(L126='3. Division'!J6,'3. Division'!J35,0)+IF(L126='3. Division'!L6,'3. Division'!L35,0)+IF(L126='3. Division'!N6,'3. Division'!N35,0)+IF(L126='3. Division'!P6,'3. Division'!P35,0)+IF(L126='3. Division'!R6,'3. Division'!R35,0)+IF(L126='3. Division'!T6,'3. Division'!T35,0)+IF(L126='3. Division'!V6,'3. Division'!V35,0)+IF(L126='3. Division'!X6,'3. Division'!X35,0)+IF(L126='3. Division'!Z6,'3. Division'!Z35,0)+IF(L126='3. Division'!AB6,'3. Division'!AB35,0)+IF(L126='3. Division'!AD6,'3. Division'!AD35,0)+IF(L126='3. Division'!AF6,'3. Division'!AF35,0)+IF(L126='3. Division'!AH6,'3. Division'!AH35,0)+IF(L126='3. Division'!AJ6,'3. Division'!AJ35,0)+IF(L126='3. Division'!AL6,'3. Division'!AL35,0)+IF(L126='3. Division'!AN6,'3. Division'!AN35,0)+IF(L126='3. Division'!AP6,'3. Division'!AP35,0)+IF(L126='3. Division'!AR6,'3. Division'!AR35,0)</f>
        <v>#VALUE!</v>
      </c>
      <c r="AL126" s="1" t="e">
        <f>IF(OR(O126=1,Q126=1),0,IF(B2&lt;&gt;B3,AK126,AI126+AK126))</f>
        <v>#VALUE!</v>
      </c>
      <c r="AM126" s="1" t="e">
        <f>RANK(AL126,AL118:AL137,0)</f>
        <v>#VALUE!</v>
      </c>
      <c r="AN126" s="1">
        <f t="shared" si="42"/>
        <v>23</v>
      </c>
      <c r="AO126" s="1" t="e">
        <f t="shared" si="43"/>
        <v>#VALUE!</v>
      </c>
      <c r="AP126" s="1">
        <f>[2]DB!AW126</f>
        <v>9</v>
      </c>
      <c r="AQ126" s="1" t="e">
        <f>RANK(AO126,AO118:AO137,1)+AR126</f>
        <v>#VALUE!</v>
      </c>
      <c r="AR126" s="1" t="e">
        <f>IF(AO126=AO118,IF(AB126=AB118,IF(AG126=AG118,IF(AL126=AL118,0,IF(AL126&lt;AL118,1,0)),IF(AG126&lt;AG118,1,0)),IF(AB126&lt;AB118,1,0)),0)+IF(AO126=AO119,IF(AB126=AB119,IF(AG126=AG119,IF(AL126=AL119,0,IF(AL126&lt;AL119,1,0)),IF(AG126&lt;AG119,1,0)),IF(AB126&lt;AB119,1,0)),0)+IF(AO126=AO120,IF(AB126=AB120,IF(AG126=AG120,IF(AL126=AL120,0,IF(AL126&lt;AL120,1,0)),IF(AG126&lt;AG120,1,0)),IF(AB126&lt;AB120,1,0)),0)+IF(AO126=AO121,IF(AB126=AB121,IF(AG126=AG121,IF(AL126=AL121,0,IF(AL126&lt;AL121,1,0)),IF(AG126&lt;AG121,1,0)),IF(AB126&lt;AB121,1,0)),0)+IF(AO126=AO122,IF(AB126=AB122,IF(AG126=AG122,IF(AL126=AL122,0,IF(AL126&lt;AL122,1,0)),IF(AG126&lt;AG122,1,0)),IF(AB126&lt;AB122,1,0)),0)+IF(AO126=AO123,IF(AB126=AB123,IF(AG126=AG123,IF(AL126=AL123,0,IF(AL126&lt;AL123,1,0)),IF(AG126&lt;AG123,1,0)),IF(AB126&lt;AB123,1,0)),0)+IF(AO126=AO124,IF(AB126=AB124,IF(AG126=AG124,IF(AL126=AL124,0,IF(AL126&lt;AL124,1,0)),IF(AG126&lt;AG124,1,0)),IF(AB126&lt;AB124,1,0)),0)+AS126+AT126</f>
        <v>#VALUE!</v>
      </c>
      <c r="AS126" s="1" t="e">
        <f>IF(AO126=AO125,IF(AB126=AB125,IF(AG126=AG125,IF(AL126=AL125,0,IF(AL126&lt;AL125,1,0)),IF(AG126&lt;AG125,1,0)),IF(AB126&lt;AB125,1,0)),0)+IF(AO126=AO126,IF(AB126=AB126,IF(AG126=AG126,IF(AL126=AL126,0,IF(AL126&lt;AL126,1,0)),IF(AG126&lt;AG126,1,0)),IF(AB126&lt;AB126,1,0)),0)+IF(AO126=AO127,IF(AB126=AB127,IF(AG126=AG127,IF(AL126=AL127,0,IF(AL126&lt;AL127,1,0)),IF(AG126&lt;AG127,1,0)),IF(AB126&lt;AB127,1,0)),0)+IF(AO126=AO128,IF(AB126=AB128,IF(AG126=AG128,IF(AL126=AL128,0,IF(AL126&lt;AL128,1,0)),IF(AG126&lt;AG128,1,0)),IF(AB126&lt;AB128,1,0)),0)+IF(AO126=AO129,IF(AB126=AB129,IF(AG126=AG129,IF(AL126=AL129,0,IF(AL126&lt;AL129,1,0)),IF(AG126&lt;AG129,1,0)),IF(AB126&lt;AB129,1,0)),0)+IF(AO126=AO130,IF(AB126=AB130,IF(AG126=AG130,IF(AL126=AL130,0,IF(AL126&lt;AL130,1,0)),IF(AG126&lt;AG130,1,0)),IF(AB126&lt;AB130,1,0)),0)+IF(AO126=AO131,IF(AB126=AB131,IF(AG126=AG131,IF(AL126=AL131,0,IF(AL126&lt;AL131,1,0)),IF(AG126&lt;AG131,1,0)),IF(AB126&lt;AB131,1,0)),0)</f>
        <v>#VALUE!</v>
      </c>
      <c r="AT126" s="1" t="e">
        <f>IF(AO126=AO132,IF(AB126=AB132,IF(AG126=AG132,IF(AL126=AL132,0,IF(AL126&lt;AL132,1,0)),IF(AG126&lt;AG132,1,0)),IF(AB126&lt;AB132,1,0)),0)+IF(AO126=AO133,IF(AB126=AB133,IF(AG126=AG133,IF(AL126=AL133,0,IF(AL126&lt;AL133,1,0)),IF(AG126&lt;AG133,1,0)),IF(AB126&lt;AB133,1,0)),0)+IF(AO126=AO134,IF(AB126=AB134,IF(AG126=AG134,IF(AL126=AL134,0,IF(AL126&lt;AL134,1,0)),IF(AG126&lt;AG134,1,0)),IF(AB126&lt;AB134,1,0)),0)+IF(AO126=AO135,IF(AB126=AB135,IF(AG126=AG135,IF(AL126=AL135,0,IF(AL126&lt;AL135,1,0)),IF(AG126&lt;AG135,1,0)),IF(AB126&lt;AB135,1,0)),0)+IF(AO126=AO136,IF(AB126=AB136,IF(AG126=AG136,IF(AL126=AL136,0,IF(AL126&lt;AL136,1,0)),IF(AG126&lt;AG136,1,0)),IF(AB126&lt;AB136,1,0)),0)+IF(AO126=AO137,IF(AB126=AB137,IF(AG126=AG137,IF(AL126=AL137,0,IF(AL126&lt;AL137,1,0)),IF(AG126&lt;AG137,1,0)),IF(AB126&lt;AB137,1,0)),0)</f>
        <v>#VALUE!</v>
      </c>
      <c r="AU126" s="1" t="e">
        <f>IF(AND(AQ126=AQ118,M126&gt;M118),1,0)+IF(AND(AQ126=AQ119,M126&gt;M119),1,0)+IF(AND(AQ126=AQ120,M126&gt;M120),1,0)+IF(AND(AQ126=AQ121,M126&gt;M121),1,0)+IF(AND(AQ126=AQ122,M126&gt;M122),1,0)+IF(AND(AQ126=AQ123,M126&gt;M123),1,0)+IF(AND(AQ126=AQ124,M126&gt;M124),1,0)+IF(AND(AQ126=AQ125,M126&gt;M125),1,0)+IF(AND(AQ126=AQ126,M126&gt;M126),1,0)+IF(AND(AQ126=AQ127,M126&gt;M127),1,0)+IF(AND(AQ126=AQ128,M126&gt;M128),1,0)+IF(AND(AQ126=AQ129,M126&gt;M129),1,0)+IF(AND(AQ126=AQ130,M126&gt;M130),1,0)+IF(AND(AQ126=AQ131,M126&gt;M131),1,0)+IF(AND(AQ126=AQ132,M126&gt;M132),1,0)+IF(AND(AQ126=AQ133,M126&gt;M133),1,0)+IF(AND(AQ126=AQ134,M126&gt;M134),1,0)+IF(AND(AQ126=AQ135,M126&gt;M135),1,0)+IF(AND(AQ126=AQ136,M126&gt;M136),1,0)+IF(AND(AQ126=AQ137,M126&gt;M137),1,0)+AQ126</f>
        <v>#VALUE!</v>
      </c>
      <c r="AV126" s="1" t="e">
        <f>IF(AU118=9,AP118,0)+IF(AU119=9,AP119,0)+IF(AU120=9,AP120,0)+IF(AU121=9,AP121,0)+IF(AU122=9,AP122,0)+IF(AU123=9,AP123,0)+IF(AU124=9,AP124,0)+IF(AU125=9,AP125,0)+IF(AU126=9,AP126,0)+IF(AU127=9,AP127,0)+IF(AU128=9,AP128,0)+IF(AU129=9,AP129,0)+IF(AU130=9,AP130,0)+IF(AU131=9,AP131,0)+IF(AU132=9,AP132,0)+IF(AU133=9,AP133,0)+IF(AU134=9,AP134,0)+IF(AU135=9,AP135,0)+IF(AU136=9,AP136,0)+IF(AU137=9,AP137,0)</f>
        <v>#VALUE!</v>
      </c>
      <c r="AW126" s="1" t="e">
        <f>IF(AU118=9,AQ118,0)+IF(AU119=9,AQ119,0)+IF(AU120=9,AQ120,0)+IF(AU121=9,AQ121,0)+IF(AU122=9,AQ122,0)+IF(AU123=9,AQ123,0)+IF(AU124=9,AQ124,0)+IF(AU125=9,AQ125,0)+IF(AU126=9,AQ126,0)+IF(AU127=9,AQ127,0)+IF(AU128=9,AQ128,0)+IF(AU129=9,AQ129,0)+IF(AU130=9,AQ130,0)+IF(AU131=9,AQ131,0)+IF(AU132=9,AQ132,0)+IF(AU133=9,AQ133,0)+IF(AU134=9,AQ134,0)+IF(AU135=9,AQ135,0)+IF(AU136=9,AQ136,0)+IF(AU137=9,AQ137,0)</f>
        <v>#VALUE!</v>
      </c>
      <c r="AX126" s="1">
        <f>[2]DB!BL126</f>
        <v>0</v>
      </c>
      <c r="AY126" s="1">
        <f>IF(OR(O126=1,Q126=1,(T126+X126)/D1&gt;0.5),1,0)</f>
        <v>0</v>
      </c>
      <c r="AZ126" s="100" t="e">
        <f>IF(AU118=9,L118,IF(AU119=9,L119,IF(AU120=9,L120,IF(AU121=9,L121,IF(AU122=9,L122,IF(AU123=9,L123,IF(AU124=9,L124,BA126)))))))</f>
        <v>#VALUE!</v>
      </c>
      <c r="BA126" s="98" t="e">
        <f>IF(AU125=9,L125,IF(AU126=9,L126,IF(AU127=9,L127,IF(AU128=9,L128,IF(AU129=9,L129,IF(AU130=9,L130,IF(AU131=9,L131,BB126)))))))</f>
        <v>#VALUE!</v>
      </c>
      <c r="BB126" s="98" t="e">
        <f>IF(AU132=9,L132,IF(AU133=9,L133,IF(AU134=9,L134,IF(AU135=9,L135,IF(AU136=9,L136,IF(AU137=9,L137,""))))))</f>
        <v>#VALUE!</v>
      </c>
      <c r="BC126" s="98" t="e">
        <f>IF(AU118=9,M118,0)+IF(AU119=9,M119,0)+IF(AU120=9,M120,0)+IF(AU121=9,M121,0)+IF(AU122=9,M122,0)+IF(AU123=9,M123,0)+IF(AU124=9,M124,0)+IF(AU125=9,M125,0)+IF(AU126=9,M126,0)+IF(AU127=9,M127,0)+IF(AU128=9,M128,0)+IF(AU129=9,M129,0)+IF(AU130=9,M130,0)+IF(AU131=9,M131,0)+IF(AU132=9,M132,0)+IF(AU133=9,M133,0)+IF(AU134=9,M134,0)+IF(AU135=9,M135,0)+IF(AU136=9,M136,0)+IF(AU137=9,M137,0)</f>
        <v>#VALUE!</v>
      </c>
      <c r="BD126" s="98" t="e">
        <f>IF(AU118=9,O118,0)+IF(AU119=9,O119,0)+IF(AU120=9,O120,0)+IF(AU121=9,O121,0)+IF(AU122=9,O122,0)+IF(AU123=9,O123,0)+IF(AU124=9,O124,0)+IF(AU125=9,O125,0)+IF(AU126=9,O126,0)+IF(AU127=9,O127,0)+IF(AU128=9,O128,0)+IF(AU129=9,O129,0)+IF(AU130=9,O130,0)+IF(AU131=9,O131,0)+IF(AU132=9,O132,0)+IF(AU133=9,O133,0)+IF(AU134=9,O134,0)+IF(AU135=9,O135,0)+IF(AU136=9,O136,0)+IF(AU137=9,O137,0)</f>
        <v>#VALUE!</v>
      </c>
      <c r="BE126" s="98" t="e">
        <f>IF(AU118=9,Q118,0)+IF(AU119=9,Q119,0)+IF(AU120=9,Q120,0)+IF(AU121=9,Q121,0)+IF(AU122=9,Q122,0)+IF(AU123=9,Q123,0)+IF(AU124=9,Q124,0)+IF(AU125=9,Q125,0)+IF(AU126=9,Q126,0)+IF(AU127=9,Q127,0)+IF(AU128=9,Q128,0)+IF(AU129=9,Q129,0)+IF(AU130=9,Q130,0)+IF(AU131=9,Q131,0)+IF(AU132=9,Q132,0)+IF(AU133=9,Q133,0)+IF(AU134=9,Q134,0)+IF(AU135=9,Q135,0)+IF(AU136=9,Q136,0)+IF(AU137=9,Q137,0)</f>
        <v>#VALUE!</v>
      </c>
      <c r="BF126" s="98" t="e">
        <f>IF(AU118=9,T118,0)+IF(AU119=9,T119,0)+IF(AU120=9,T120,0)+IF(AU121=9,T121,0)+IF(AU122=9,T122,0)+IF(AU123=9,T123,0)+IF(AU124=9,T124,0)+IF(AU125=9,T125,0)+IF(AU126=9,T126,0)+IF(AU127=9,T127,0)+IF(AU128=9,T128,0)+IF(AU129=9,T129,0)+IF(AU130=9,T130,0)+IF(AU131=9,T131,0)+IF(AU132=9,T132,0)+IF(AU133=9,T133,0)+IF(AU134=9,T134,0)+IF(AU135=9,T135,0)+IF(AU136=9,T136,0)+IF(AU137=9,T137,0)</f>
        <v>#VALUE!</v>
      </c>
      <c r="BG126" s="98" t="e">
        <f>IF(AU118=9,X118,0)+IF(AU119=9,X119,0)+IF(AU120=9,X120,0)+IF(AU121=9,X121,0)+IF(AU122=9,X122,0)+IF(AU123=9,X123,0)+IF(AU124=9,X124,0)+IF(AU125=9,X125,0)+IF(AU126=9,X126,0)+IF(AU127=9,X127,0)+IF(AU128=9,X128,0)+IF(AU129=9,X129,0)+IF(AU130=9,X130,0)+IF(AU131=9,X131,0)+IF(AU132=9,X132,0)+IF(AU133=9,X133,0)+IF(AU134=9,X134,0)+IF(AU135=9,X135,0)+IF(AU136=9,X136,0)+IF(AU137=9,X137,0)</f>
        <v>#VALUE!</v>
      </c>
      <c r="BH126" s="98" t="e">
        <f>IF(AU118=9,AB118,0)+IF(AU119=9,AB119,0)+IF(AU120=9,AB120,0)+IF(AU121=9,AB121,0)+IF(AU122=9,AB122,0)+IF(AU123=9,AB123,0)+IF(AU124=9,AB124,0)+IF(AU125=9,AB125,0)+IF(AU126=9,AB126,0)+IF(AU127=9,AB127,0)+IF(AU128=9,AB128,0)+IF(AU129=9,AB129,0)+IF(AU130=9,AB130,0)+IF(AU131=9,AB131,0)+IF(AU132=9,AB132,0)+IF(AU133=9,AB133,0)+IF(AU134=9,AB134,0)+IF(AU135=9,AB135,0)+IF(AU136=9,AB136,0)+IF(AU137=9,AB137,0)</f>
        <v>#VALUE!</v>
      </c>
      <c r="BI126" s="98" t="e">
        <f>IF(AU118=9,AG118,0)+IF(AU119=9,AG119,0)+IF(AU120=9,AG120,0)+IF(AU121=9,AG121,0)+IF(AU122=9,AG122,0)+IF(AU123=9,AG123,0)+IF(AU124=9,AG124,0)+IF(AU125=9,AG125,0)+IF(AU126=9,AG126,0)+IF(AU127=9,AG127,0)+IF(AU128=9,AG128,0)+IF(AU129=9,AG129,0)+IF(AU130=9,AG130,0)+IF(AU131=9,AG131,0)+IF(AU132=9,AG132,0)+IF(AU133=9,AG133,0)+IF(AU134=9,AG134,0)+IF(AU135=9,AG135,0)+IF(AU136=9,AG136,0)+IF(AU137=9,AG137,0)</f>
        <v>#VALUE!</v>
      </c>
      <c r="BJ126" s="98" t="e">
        <f>IF(AU118=9,AL118,0)+IF(AU119=9,AL119,0)+IF(AU120=9,AL120,0)+IF(AU121=9,AL121,0)+IF(AU122=9,AL122,0)+IF(AU123=9,AL123,0)+IF(AU124=9,AL124,0)+IF(AU125=9,AL125,0)+IF(AU126=9,AL126,0)+IF(AU127=9,AL127,0)+IF(AU128=9,AL128,0)+IF(AU129=9,AL129,0)+IF(AU130=9,AL130,0)+IF(AU131=9,AL131,0)+IF(AU132=9,AL132,0)+IF(AU133=9,AL133,0)+IF(AU134=9,AL134,0)+IF(AU135=9,AL135,0)+IF(AU136=9,AL136,0)+IF(AU137=9,AL137,0)</f>
        <v>#VALUE!</v>
      </c>
      <c r="BK126" s="1" t="e">
        <f>IF(AU118=9,AO118,0)+IF(AU119=9,AO119,0)+IF(AU120=9,AO120,0)+IF(AU121=9,AO121,0)+IF(AU122=9,AO122,0)+IF(AU123=9,AO123,0)+IF(AU124=9,AO124,0)+IF(AU125=9,AO125,0)+IF(AU126=9,AO126,0)+IF(AU127=9,AO127,0)+IF(AU128=9,AO128,0)+IF(AU129=9,AO129,0)+IF(AU130=9,AO130,0)+IF(AU131=9,AO131,0)+IF(AU132=9,AO132,0)+IF(AU133=9,AO133,0)+IF(AU134=9,AO134,0)+IF(AU135=9,AO135,0)+IF(AU136=9,AO136,0)+IF(AU137=9,AO137,0)</f>
        <v>#VALUE!</v>
      </c>
      <c r="BL126" s="99" t="e">
        <f>IF(AU118=9,AY118,0)+IF(AU119=9,AY119,0)+IF(AU120=9,AY120,0)+IF(AU121=9,AY121,0)+IF(AU122=9,AY122,0)+IF(AU123=9,AY123,0)+IF(AU124=9,AY124,0)+IF(AU125=9,AY125,0)+IF(AU126=9,AY126,0)+IF(AU127=9,AY127,0)+IF(AU128=9,AY128,0)+IF(AU129=9,AY129,0)+IF(AU130=9,AY130,0)+IF(AU131=9,AY131,0)+IF(AU132=9,AY132,0)+IF(AU133=9,AY133,0)+IF(AU134=9,AY134,0)+IF(AU135=9,AY135,0)+IF(AU136=9,AY136,0)+IF(AU137=9,AY137,0)</f>
        <v>#VALUE!</v>
      </c>
      <c r="BM126" s="1" t="e">
        <f>IF(AND(AW126=BM117,BL126=0),AZ126,0)</f>
        <v>#VALUE!</v>
      </c>
      <c r="BN126" s="1">
        <f>COUNTIF(BM118:BM126,"&lt;&gt;0")</f>
        <v>9</v>
      </c>
      <c r="BO126" s="1" t="e">
        <f>IF(BN118=9,BM118,IF(BN119=9,BM119,IF(BN120=9,BM120,IF(BN121=9,BM121,IF(BN122=9,BM122,IF(BN123=9,BM123,IF(BN124=9,BM124,IF(BN125=9,BM125,BP126))))))))</f>
        <v>#VALUE!</v>
      </c>
      <c r="BP126" s="1" t="e">
        <f>IF(BN126=9,BM126,IF(BN127=9,BM127,IF(BN128=9,BM128,IF(BN129=9,BM129,IF(BN130=9,BM130,IF(BN131=9,BM131,IF(BN132=9,BM132,IF(BN133=9,BM133,BQ126))))))))</f>
        <v>#VALUE!</v>
      </c>
      <c r="BQ126" s="1" t="str">
        <f>IF(BN134=9,BM134,IF(BN135=9,BM135,IF(BN136=9,BM136,IF(BN137=9,BM137,""))))</f>
        <v/>
      </c>
      <c r="BR126" s="100" t="str">
        <f>[2]DB!CD126</f>
        <v/>
      </c>
      <c r="BS126" s="98" t="str">
        <f>[2]DB!CE126</f>
        <v/>
      </c>
      <c r="BT126" s="98" t="str">
        <f>[2]DB!CF126</f>
        <v/>
      </c>
      <c r="BU126" s="98" t="str">
        <f>[2]DB!CG126</f>
        <v/>
      </c>
      <c r="BV126" s="98" t="str">
        <f>[2]DB!CH126</f>
        <v/>
      </c>
      <c r="BW126" s="98" t="str">
        <f>[2]DB!CI126</f>
        <v/>
      </c>
      <c r="BX126" s="98" t="str">
        <f>[2]DB!CJ126</f>
        <v/>
      </c>
      <c r="BY126" s="98" t="str">
        <f>[2]DB!CK126</f>
        <v/>
      </c>
      <c r="BZ126" s="98" t="str">
        <f>[2]DB!CL126</f>
        <v/>
      </c>
      <c r="CA126" s="98" t="str">
        <f>[2]DB!CM126</f>
        <v/>
      </c>
      <c r="CB126" s="98" t="str">
        <f>[2]DB!CN126</f>
        <v/>
      </c>
      <c r="CC126" s="99" t="str">
        <f>[2]DB!CO126</f>
        <v/>
      </c>
      <c r="CD126" s="100" t="str">
        <f>IF(AND(CD117=B3,B3&lt;&gt;B4),BO126,BR126)</f>
        <v/>
      </c>
      <c r="CE126" s="98" t="str">
        <f>IF(AND(CE117=B3,B3&lt;&gt;B4),BO126,BS126)</f>
        <v/>
      </c>
      <c r="CF126" s="98" t="str">
        <f>IF(AND(CF117=B3,B3&lt;&gt;B4),BO126,BT126)</f>
        <v/>
      </c>
      <c r="CG126" s="98" t="str">
        <f>IF(AND(CG117=B3,B3&lt;&gt;B4),BO126,BU126)</f>
        <v/>
      </c>
      <c r="CH126" s="98" t="str">
        <f>IF(AND(CH117=B3,B3&lt;&gt;B4),BO126,BV126)</f>
        <v/>
      </c>
      <c r="CI126" s="98" t="str">
        <f>IF(AND(CI117=B3,B3&lt;&gt;B4),BO126,BW126)</f>
        <v/>
      </c>
      <c r="CJ126" s="98" t="str">
        <f>IF(AND(CJ117=B3,B3&lt;&gt;B4),BO126,BX126)</f>
        <v/>
      </c>
      <c r="CK126" s="98" t="str">
        <f>IF(AND(CK117=B3,B3&lt;&gt;B4),BO126,BY126)</f>
        <v/>
      </c>
      <c r="CL126" s="98" t="str">
        <f>IF(AND(CL117=B3,B3&lt;&gt;B4),BO126,BZ126)</f>
        <v/>
      </c>
      <c r="CM126" s="98" t="str">
        <f>IF(AND(CM117=B3,B3&lt;&gt;B4),BO126,CA126)</f>
        <v/>
      </c>
      <c r="CN126" s="98" t="str">
        <f>IF(AND(CN117=B3,B3&lt;&gt;B4),BO126,CB126)</f>
        <v/>
      </c>
      <c r="CO126" s="99" t="str">
        <f>IF(AND(CO117=B3,B3&lt;&gt;B4),BO126,CC126)</f>
        <v/>
      </c>
      <c r="CP126" s="1" t="str">
        <f>'[2]MT + ÅT'!L66</f>
        <v/>
      </c>
    </row>
    <row r="127" spans="12:96">
      <c r="L127" s="100" t="str">
        <f>[2]DB!AZ127</f>
        <v>Sebjoh</v>
      </c>
      <c r="M127" s="1">
        <f>IF(L127=A52,B52,0)+IF(L127=A53,B53,0)+IF(L127=A54,B54,0)+IF(L127=A55,B55,0)+IF(L127=A56,B56,0)+IF(L127=A57,B57,0)+IF(L127=A58,B58,0)+IF(L127=A59,B59,0)+IF(L127=A60,B60,0)+IF(L127=A61,B61,0)+IF(L127=A62,B62,0)+IF(L127=A63,B63,0)+IF(L127=A64,B64,0)+IF(L127=A65,B65,0)+IF(L127=A66,B66,0)+IF(L127=A67,B67,0)+IF(L127=A68,B68,0)+IF(L127=A69,B69,0)+IF(L127=A70,B70,0)+IF(L127=A71,B71,0)</f>
        <v>49</v>
      </c>
      <c r="N127" s="1">
        <f>[2]DB!BD127</f>
        <v>0</v>
      </c>
      <c r="O127" s="1">
        <f>IF(L127=A52,D52,0)+IF(L127=A53,D53,0)+IF(L127=A54,D54,0)+IF(L127=A55,D55,0)+IF(L127=A56,D56,0)+IF(L127=A57,D57,0)+IF(L127=A58,D58,0)+IF(L127=A59,D59,0)+IF(L127=A60,D60,0)+IF(L127=A61,D61,0)+IF(L127=A62,D62,0)+IF(L127=A63,D63,0)+IF(L127=A64,D64,0)+IF(L127=A65,D65,0)+IF(L127=A66,D66,0)+IF(L127=A67,D67,0)+IF(L127=A68,D68,0)+IF(L127=A69,D69,0)+IF(L127=A70,D70,0)+IF(L127=A71,D71,0)</f>
        <v>0</v>
      </c>
      <c r="P127" s="1">
        <f>[2]DB!BE127</f>
        <v>0</v>
      </c>
      <c r="Q127" s="1">
        <f>IF(L127=A52,F52,0)+IF(L127=A53,F53,0)+IF(L127=A54,F54,0)+IF(L127=A55,F55,0)+IF(L127=A56,F56,0)+IF(L127=A57,F57,0)+IF(L127=A58,F58,0)+IF(L127=A59,F59,0)+IF(L127=A60,F60,0)+IF(L127=A61,F61,0)+IF(L127=A62,F62,0)+IF(L127=A63,F63,0)+IF(L127=A64,F64,0)+IF(L127=A65,F65,0)+IF(L127=A66,F66,0)+IF(L127=A67,F67,0)+IF(L127=A68,F68,0)+IF(L127=A69,F69,0)+IF(L127=A70,F70,0)+IF(L127=A71,F71,0)</f>
        <v>0</v>
      </c>
      <c r="R127" s="1">
        <f>[2]DB!BF127</f>
        <v>0</v>
      </c>
      <c r="S127" s="1">
        <f>IF(L127=A52,H52,0)+IF(L127=A53,H53,0)+IF(L127=A54,H54,0)+IF(L127=A55,H55,0)+IF(L127=A56,H56,0)+IF(L127=A57,H57,0)+IF(L127=A58,H58,0)+IF(L127=A59,H59,0)+IF(L127=A60,H60,0)+IF(L127=A61,H61,0)+IF(L127=A62,H62,0)+IF(L127=A63,H63,0)+IF(L127=A64,H64,0)+IF(L127=A65,H65,0)+IF(L127=A66,H66,0)+IF(L127=A67,H67,0)+IF(L127=A68,H68,0)+IF(L127=A69,H69,0)+IF(L127=A70,H70,0)+IF(L127=A71,H71,0)</f>
        <v>0</v>
      </c>
      <c r="T127" s="1">
        <f>IF(B2&lt;&gt;B3,S127,S127+R127)</f>
        <v>0</v>
      </c>
      <c r="U127" s="1">
        <f>[2]DB!BG127</f>
        <v>0</v>
      </c>
      <c r="V127" s="1">
        <f>IF(L127=A52,K52,0)+IF(L127=A53,K53,0)+IF(L127=A54,K54,0)+IF(L127=A55,K55,0)+IF(L127=A56,K56,0)+IF(L127=A57,K57,0)+IF(L127=A58,K58,0)+IF(L127=A59,K59,0)+IF(L127=A60,K60,0)+IF(L127=A61,K61,0)+IF(L127=A62,K62,0)+IF(L127=A63,K63,0)+IF(L127=A64,K64,0)+IF(L127=A65,K65,0)+IF(L127=A66,K66,0)+IF(L127=A67,K67,0)+IF(L127=A68,K68,0)+IF(L127=A69,K69,0)+IF(L127=A70,K70,0)+IF(L127=A71,K71,0)+W127</f>
        <v>0</v>
      </c>
      <c r="W127" s="1">
        <f t="shared" si="41"/>
        <v>0</v>
      </c>
      <c r="X127" s="1">
        <f>IF(B2&lt;&gt;B3,V127,V127+U127)</f>
        <v>0</v>
      </c>
      <c r="Y127" s="1">
        <f>[2]DB!BH127</f>
        <v>21</v>
      </c>
      <c r="Z127" s="1">
        <f>RANK(Y127,Y118:Y137,0)</f>
        <v>10</v>
      </c>
      <c r="AA127" s="1" t="e">
        <f>IF(L127='3. Division'!F6,'3. Division'!F23,0)+IF(L127='3. Division'!H6,'3. Division'!H23,0)+IF(L127='3. Division'!J6,'3. Division'!J23,0)+IF(L127='3. Division'!L6,'3. Division'!L23,0)+IF(L127='3. Division'!N6,'3. Division'!N23,0)+IF(L127='3. Division'!P6,'3. Division'!P23,0)+IF(L127='3. Division'!R6,'3. Division'!R23,0)+IF(L127='3. Division'!T6,'3. Division'!T23,0)+IF(L127='3. Division'!V6,'3. Division'!V23,0)+IF(L127='3. Division'!X6,'3. Division'!X23,0)+IF(L127='3. Division'!Z6,'3. Division'!Z23,0)+IF(L127='3. Division'!AB6,'3. Division'!AB23,0)+IF(L127='3. Division'!AD6,'3. Division'!AD23,0)+IF(L127='3. Division'!AF6,'3. Division'!AF23,0)+IF(L127='3. Division'!AH6,'3. Division'!AH23,0)+IF(L127='3. Division'!AJ6,'3. Division'!AJ23,0)+IF(L127='3. Division'!AL6,'3. Division'!AL23,0)+IF(L127='3. Division'!AN6,'3. Division'!AN23,0)+IF(L127='3. Division'!AP6,'3. Division'!AP23,0)+IF(L127='3. Division'!AR6,'3. Division'!AR23,0)</f>
        <v>#VALUE!</v>
      </c>
      <c r="AB127" s="1" t="e">
        <f>IF(OR(O127=1,Q127=1),0,IF(B2&lt;&gt;B3,AA127,Y127+AA127))</f>
        <v>#VALUE!</v>
      </c>
      <c r="AC127" s="1" t="e">
        <f>RANK(AB127,AB118:AB137,0)</f>
        <v>#VALUE!</v>
      </c>
      <c r="AD127" s="1">
        <f>[2]DB!BI127</f>
        <v>8</v>
      </c>
      <c r="AE127" s="1">
        <f>RANK(AD127,AD118:AD137,0)</f>
        <v>9</v>
      </c>
      <c r="AF127" s="1" t="e">
        <f>IF(L127='3. Division'!F6,'3. Division'!F29,0)+IF(L127='3. Division'!H6,'3. Division'!H29,0)+IF(L127='3. Division'!J6,'3. Division'!J29,0)+IF(L127='3. Division'!L6,'3. Division'!L29,0)+IF(L127='3. Division'!N6,'3. Division'!N29,0)+IF(L127='3. Division'!P6,'3. Division'!P29,0)+IF(L127='3. Division'!R6,'3. Division'!R29,0)+IF(L127='3. Division'!T6,'3. Division'!T29,0)+IF(L127='3. Division'!V6,'3. Division'!V29,0)+IF(L127='3. Division'!X6,'3. Division'!X29,0)+IF(L127='3. Division'!Z6,'3. Division'!Z29,0)+IF(L127='3. Division'!AB6,'3. Division'!AB29,0)+IF(L127='3. Division'!AD6,'3. Division'!AD29,0)+IF(L127='3. Division'!AF6,'3. Division'!AF29,0)+IF(L127='3. Division'!AH6,'3. Division'!AH29,0)+IF(L127='3. Division'!AJ6,'3. Division'!AJ29,0)+IF(L127='3. Division'!AL6,'3. Division'!AL29,0)+IF(L127='3. Division'!AN6,'3. Division'!AN29,0)+IF(L127='3. Division'!AP6,'3. Division'!AP29,0)+IF(L127='3. Division'!AR6,'3. Division'!AR29,0)</f>
        <v>#VALUE!</v>
      </c>
      <c r="AG127" s="1" t="e">
        <f>IF(OR(O127=1,Q127=1),0,IF(B2&lt;&gt;B3,AF127,AD127+AF127))</f>
        <v>#VALUE!</v>
      </c>
      <c r="AH127" s="1" t="e">
        <f>RANK(AG127,AG118:AG137,0)</f>
        <v>#VALUE!</v>
      </c>
      <c r="AI127" s="1">
        <f>[2]DB!BJ127</f>
        <v>29</v>
      </c>
      <c r="AJ127" s="1">
        <f>RANK(AI127,AI118:AI137,0)</f>
        <v>4</v>
      </c>
      <c r="AK127" s="1" t="e">
        <f>IF(L127='3. Division'!F6,'3. Division'!F35,0)+IF(L127='3. Division'!H6,'3. Division'!H35,0)+IF(L127='3. Division'!J6,'3. Division'!J35,0)+IF(L127='3. Division'!L6,'3. Division'!L35,0)+IF(L127='3. Division'!N6,'3. Division'!N35,0)+IF(L127='3. Division'!P6,'3. Division'!P35,0)+IF(L127='3. Division'!R6,'3. Division'!R35,0)+IF(L127='3. Division'!T6,'3. Division'!T35,0)+IF(L127='3. Division'!V6,'3. Division'!V35,0)+IF(L127='3. Division'!X6,'3. Division'!X35,0)+IF(L127='3. Division'!Z6,'3. Division'!Z35,0)+IF(L127='3. Division'!AB6,'3. Division'!AB35,0)+IF(L127='3. Division'!AD6,'3. Division'!AD35,0)+IF(L127='3. Division'!AF6,'3. Division'!AF35,0)+IF(L127='3. Division'!AH6,'3. Division'!AH35,0)+IF(L127='3. Division'!AJ6,'3. Division'!AJ35,0)+IF(L127='3. Division'!AL6,'3. Division'!AL35,0)+IF(L127='3. Division'!AN6,'3. Division'!AN35,0)+IF(L127='3. Division'!AP6,'3. Division'!AP35,0)+IF(L127='3. Division'!AR6,'3. Division'!AR35,0)</f>
        <v>#VALUE!</v>
      </c>
      <c r="AL127" s="1" t="e">
        <f>IF(OR(O127=1,Q127=1),0,IF(B2&lt;&gt;B3,AK127,AI127+AK127))</f>
        <v>#VALUE!</v>
      </c>
      <c r="AM127" s="1" t="e">
        <f>RANK(AL127,AL118:AL137,0)</f>
        <v>#VALUE!</v>
      </c>
      <c r="AN127" s="1">
        <f t="shared" si="42"/>
        <v>23</v>
      </c>
      <c r="AO127" s="1" t="e">
        <f t="shared" si="43"/>
        <v>#VALUE!</v>
      </c>
      <c r="AP127" s="1">
        <f>[2]DB!AW127</f>
        <v>10</v>
      </c>
      <c r="AQ127" s="1" t="e">
        <f>RANK(AO127,AO118:AO137,1)+AR127</f>
        <v>#VALUE!</v>
      </c>
      <c r="AR127" s="1" t="e">
        <f>IF(AO127=AO118,IF(AB127=AB118,IF(AG127=AG118,IF(AL127=AL118,0,IF(AL127&lt;AL118,1,0)),IF(AG127&lt;AG118,1,0)),IF(AB127&lt;AB118,1,0)),0)+IF(AO127=AO119,IF(AB127=AB119,IF(AG127=AG119,IF(AL127=AL119,0,IF(AL127&lt;AL119,1,0)),IF(AG127&lt;AG119,1,0)),IF(AB127&lt;AB119,1,0)),0)+IF(AO127=AO120,IF(AB127=AB120,IF(AG127=AG120,IF(AL127=AL120,0,IF(AL127&lt;AL120,1,0)),IF(AG127&lt;AG120,1,0)),IF(AB127&lt;AB120,1,0)),0)+IF(AO127=AO121,IF(AB127=AB121,IF(AG127=AG121,IF(AL127=AL121,0,IF(AL127&lt;AL121,1,0)),IF(AG127&lt;AG121,1,0)),IF(AB127&lt;AB121,1,0)),0)+IF(AO127=AO122,IF(AB127=AB122,IF(AG127=AG122,IF(AL127=AL122,0,IF(AL127&lt;AL122,1,0)),IF(AG127&lt;AG122,1,0)),IF(AB127&lt;AB122,1,0)),0)+IF(AO127=AO123,IF(AB127=AB123,IF(AG127=AG123,IF(AL127=AL123,0,IF(AL127&lt;AL123,1,0)),IF(AG127&lt;AG123,1,0)),IF(AB127&lt;AB123,1,0)),0)+IF(AO127=AO124,IF(AB127=AB124,IF(AG127=AG124,IF(AL127=AL124,0,IF(AL127&lt;AL124,1,0)),IF(AG127&lt;AG124,1,0)),IF(AB127&lt;AB124,1,0)),0)+AS127+AT127</f>
        <v>#VALUE!</v>
      </c>
      <c r="AS127" s="1" t="e">
        <f>IF(AO127=AO125,IF(AB127=AB125,IF(AG127=AG125,IF(AL127=AL125,0,IF(AL127&lt;AL125,1,0)),IF(AG127&lt;AG125,1,0)),IF(AB127&lt;AB125,1,0)),0)+IF(AO127=AO126,IF(AB127=AB126,IF(AG127=AG126,IF(AL127=AL126,0,IF(AL127&lt;AL126,1,0)),IF(AG127&lt;AG126,1,0)),IF(AB127&lt;AB126,1,0)),0)+IF(AO127=AO127,IF(AB127=AB127,IF(AG127=AG127,IF(AL127=AL127,0,IF(AL127&lt;AL127,1,0)),IF(AG127&lt;AG127,1,0)),IF(AB127&lt;AB127,1,0)),0)+IF(AO127=AO128,IF(AB127=AB128,IF(AG127=AG128,IF(AL127=AL128,0,IF(AL127&lt;AL128,1,0)),IF(AG127&lt;AG128,1,0)),IF(AB127&lt;AB128,1,0)),0)+IF(AO127=AO129,IF(AB127=AB129,IF(AG127=AG129,IF(AL127=AL129,0,IF(AL127&lt;AL129,1,0)),IF(AG127&lt;AG129,1,0)),IF(AB127&lt;AB129,1,0)),0)+IF(AO127=AO130,IF(AB127=AB130,IF(AG127=AG130,IF(AL127=AL130,0,IF(AL127&lt;AL130,1,0)),IF(AG127&lt;AG130,1,0)),IF(AB127&lt;AB130,1,0)),0)+IF(AO127=AO131,IF(AB127=AB131,IF(AG127=AG131,IF(AL127=AL131,0,IF(AL127&lt;AL131,1,0)),IF(AG127&lt;AG131,1,0)),IF(AB127&lt;AB131,1,0)),0)</f>
        <v>#VALUE!</v>
      </c>
      <c r="AT127" s="1" t="e">
        <f>IF(AO127=AO132,IF(AB127=AB132,IF(AG127=AG132,IF(AL127=AL132,0,IF(AL127&lt;AL132,1,0)),IF(AG127&lt;AG132,1,0)),IF(AB127&lt;AB132,1,0)),0)+IF(AO127=AO133,IF(AB127=AB133,IF(AG127=AG133,IF(AL127=AL133,0,IF(AL127&lt;AL133,1,0)),IF(AG127&lt;AG133,1,0)),IF(AB127&lt;AB133,1,0)),0)+IF(AO127=AO134,IF(AB127=AB134,IF(AG127=AG134,IF(AL127=AL134,0,IF(AL127&lt;AL134,1,0)),IF(AG127&lt;AG134,1,0)),IF(AB127&lt;AB134,1,0)),0)+IF(AO127=AO135,IF(AB127=AB135,IF(AG127=AG135,IF(AL127=AL135,0,IF(AL127&lt;AL135,1,0)),IF(AG127&lt;AG135,1,0)),IF(AB127&lt;AB135,1,0)),0)+IF(AO127=AO136,IF(AB127=AB136,IF(AG127=AG136,IF(AL127=AL136,0,IF(AL127&lt;AL136,1,0)),IF(AG127&lt;AG136,1,0)),IF(AB127&lt;AB136,1,0)),0)+IF(AO127=AO137,IF(AB127=AB137,IF(AG127=AG137,IF(AL127=AL137,0,IF(AL127&lt;AL137,1,0)),IF(AG127&lt;AG137,1,0)),IF(AB127&lt;AB137,1,0)),0)</f>
        <v>#VALUE!</v>
      </c>
      <c r="AU127" s="1" t="e">
        <f>IF(AND(AQ127=AQ118,M127&gt;M118),1,0)+IF(AND(AQ127=AQ119,M127&gt;M119),1,0)+IF(AND(AQ127=AQ120,M127&gt;M120),1,0)+IF(AND(AQ127=AQ121,M127&gt;M121),1,0)+IF(AND(AQ127=AQ122,M127&gt;M122),1,0)+IF(AND(AQ127=AQ123,M127&gt;M123),1,0)+IF(AND(AQ127=AQ124,M127&gt;M124),1,0)+IF(AND(AQ127=AQ125,M127&gt;M125),1,0)+IF(AND(AQ127=AQ126,M127&gt;M126),1,0)+IF(AND(AQ127=AQ127,M127&gt;M127),1,0)+IF(AND(AQ127=AQ128,M127&gt;M128),1,0)+IF(AND(AQ127=AQ129,M127&gt;M129),1,0)+IF(AND(AQ127=AQ130,M127&gt;M130),1,0)+IF(AND(AQ127=AQ131,M127&gt;M131),1,0)+IF(AND(AQ127=AQ132,M127&gt;M132),1,0)+IF(AND(AQ127=AQ133,M127&gt;M133),1,0)+IF(AND(AQ127=AQ134,M127&gt;M134),1,0)+IF(AND(AQ127=AQ135,M127&gt;M135),1,0)+IF(AND(AQ127=AQ136,M127&gt;M136),1,0)+IF(AND(AQ127=AQ137,M127&gt;M137),1,0)+AQ127</f>
        <v>#VALUE!</v>
      </c>
      <c r="AV127" s="1" t="e">
        <f>IF(AU118=10,AP118,0)+IF(AU119=10,AP119,0)+IF(AU120=10,AP120,0)+IF(AU121=10,AP121,0)+IF(AU122=10,AP122,0)+IF(AU123=10,AP123,0)+IF(AU124=10,AP124,0)+IF(AU125=10,AP125,0)+IF(AU126=10,AP126,0)+IF(AU127=10,AP127,0)+IF(AU128=10,AP128,0)+IF(AU129=10,AP129,0)+IF(AU130=10,AP130,0)+IF(AU131=10,AP131,0)+IF(AU132=10,AP132,0)+IF(AU133=10,AP133,0)+IF(AU134=10,AP134,0)+IF(AU135=10,AP135,0)+IF(AU136=10,AP136,0)+IF(AU137=10,AP137,0)</f>
        <v>#VALUE!</v>
      </c>
      <c r="AW127" s="1" t="e">
        <f>IF(AU118=10,AQ118,0)+IF(AU119=10,AQ119,0)+IF(AU120=10,AQ120,0)+IF(AU121=10,AQ121,0)+IF(AU122=10,AQ122,0)+IF(AU123=10,AQ123,0)+IF(AU124=10,AQ124,0)+IF(AU125=10,AQ125,0)+IF(AU126=10,AQ126,0)+IF(AU127=10,AQ127,0)+IF(AU128=10,AQ128,0)+IF(AU129=10,AQ129,0)+IF(AU130=10,AQ130,0)+IF(AU131=10,AQ131,0)+IF(AU132=10,AQ132,0)+IF(AU133=10,AQ133,0)+IF(AU134=10,AQ134,0)+IF(AU135=10,AQ135,0)+IF(AU136=10,AQ136,0)+IF(AU137=10,AQ137,0)</f>
        <v>#VALUE!</v>
      </c>
      <c r="AX127" s="1">
        <f>[2]DB!BL127</f>
        <v>0</v>
      </c>
      <c r="AY127" s="1">
        <f>IF(OR(O127=1,Q127=1,(T127+X127)/D1&gt;0.5),1,0)</f>
        <v>0</v>
      </c>
      <c r="AZ127" s="100" t="e">
        <f>IF(AU118=10,L118,IF(AU119=10,L119,IF(AU120=10,L120,IF(AU121=10,L121,IF(AU122=10,L122,IF(AU123=10,L123,IF(AU124=10,L124,BA127)))))))</f>
        <v>#VALUE!</v>
      </c>
      <c r="BA127" s="98" t="e">
        <f>IF(AU125=10,L125,IF(AU126=10,L126,IF(AU127=10,L127,IF(AU128=10,L128,IF(AU129=10,L129,IF(AU130=10,L130,IF(AU131=10,L131,BB127)))))))</f>
        <v>#VALUE!</v>
      </c>
      <c r="BB127" s="98" t="e">
        <f>IF(AU132=10,L132,IF(AU133=10,L133,IF(AU134=10,L134,IF(AU135=10,L135,IF(AU136=10,L136,IF(AU137=10,L137,""))))))</f>
        <v>#VALUE!</v>
      </c>
      <c r="BC127" s="98" t="e">
        <f>IF(AU118=10,M118,0)+IF(AU119=10,M119,0)+IF(AU120=10,M120,0)+IF(AU121=10,M121,0)+IF(AU122=10,M122,0)+IF(AU123=10,M123,0)+IF(AU124=10,M124,0)+IF(AU125=10,M125,0)+IF(AU126=10,M126,0)+IF(AU127=10,M127,0)+IF(AU128=10,M128,0)+IF(AU129=10,M129,0)+IF(AU130=10,M130,0)+IF(AU131=10,M131,0)+IF(AU132=10,M132,0)+IF(AU133=10,M133,0)+IF(AU134=10,M134,0)+IF(AU135=10,M135,0)+IF(AU136=10,M136,0)+IF(AU137=10,M137,0)</f>
        <v>#VALUE!</v>
      </c>
      <c r="BD127" s="98" t="e">
        <f>IF(AU118=10,O118,0)+IF(AU119=10,O119,0)+IF(AU120=10,O120,0)+IF(AU121=10,O121,0)+IF(AU122=10,O122,0)+IF(AU123=10,O123,0)+IF(AU124=10,O124,0)+IF(AU125=10,O125,0)+IF(AU126=10,O126,0)+IF(AU127=10,O127,0)+IF(AU128=10,O128,0)+IF(AU129=10,O129,0)+IF(AU130=10,O130,0)+IF(AU131=10,O131,0)+IF(AU132=10,O132,0)+IF(AU133=10,O133,0)+IF(AU134=10,O134,0)+IF(AU135=10,O135,0)+IF(AU136=10,O136,0)+IF(AU137=10,O137,0)</f>
        <v>#VALUE!</v>
      </c>
      <c r="BE127" s="98" t="e">
        <f>IF(AU118=10,Q118,0)+IF(AU119=10,Q119,0)+IF(AU120=10,Q120,0)+IF(AU121=10,Q121,0)+IF(AU122=10,Q122,0)+IF(AU123=10,Q123,0)+IF(AU124=10,Q124,0)+IF(AU125=10,Q125,0)+IF(AU126=10,Q126,0)+IF(AU127=10,Q127,0)+IF(AU128=10,Q128,0)+IF(AU129=10,Q129,0)+IF(AU130=10,Q130,0)+IF(AU131=10,Q131,0)+IF(AU132=10,Q132,0)+IF(AU133=10,Q133,0)+IF(AU134=10,Q134,0)+IF(AU135=10,Q135,0)+IF(AU136=10,Q136,0)+IF(AU137=10,Q137,0)</f>
        <v>#VALUE!</v>
      </c>
      <c r="BF127" s="98" t="e">
        <f>IF(AU118=10,T118,0)+IF(AU119=10,T119,0)+IF(AU120=10,T120,0)+IF(AU121=10,T121,0)+IF(AU122=10,T122,0)+IF(AU123=10,T123,0)+IF(AU124=10,T124,0)+IF(AU125=10,T125,0)+IF(AU126=10,T126,0)+IF(AU127=10,T127,0)+IF(AU128=10,T128,0)+IF(AU129=10,T129,0)+IF(AU130=10,T130,0)+IF(AU131=10,T131,0)+IF(AU132=10,T132,0)+IF(AU133=10,T133,0)+IF(AU134=10,T134,0)+IF(AU135=10,T135,0)+IF(AU136=10,T136,0)+IF(AU137=10,T137,0)</f>
        <v>#VALUE!</v>
      </c>
      <c r="BG127" s="98" t="e">
        <f>IF(AU118=10,X118,0)+IF(AU119=10,X119,0)+IF(AU120=10,X120,0)+IF(AU121=10,X121,0)+IF(AU122=10,X122,0)+IF(AU123=10,X123,0)+IF(AU124=10,X124,0)+IF(AU125=10,X125,0)+IF(AU126=10,X126,0)+IF(AU127=10,X127,0)+IF(AU128=10,X128,0)+IF(AU129=10,X129,0)+IF(AU130=10,X130,0)+IF(AU131=10,X131,0)+IF(AU132=10,X132,0)+IF(AU133=10,X133,0)+IF(AU134=10,X134,0)+IF(AU135=10,X135,0)+IF(AU136=10,X136,0)+IF(AU137=10,X137,0)</f>
        <v>#VALUE!</v>
      </c>
      <c r="BH127" s="98" t="e">
        <f>IF(AU118=10,AB118,0)+IF(AU119=10,AB119,0)+IF(AU120=10,AB120,0)+IF(AU121=10,AB121,0)+IF(AU122=10,AB122,0)+IF(AU123=10,AB123,0)+IF(AU124=10,AB124,0)+IF(AU125=10,AB125,0)+IF(AU126=10,AB126,0)+IF(AU127=10,AB127,0)+IF(AU128=10,AB128,0)+IF(AU129=10,AB129,0)+IF(AU130=10,AB130,0)+IF(AU131=10,AB131,0)+IF(AU132=10,AB132,0)+IF(AU133=10,AB133,0)+IF(AU134=10,AB134,0)+IF(AU135=10,AB135,0)+IF(AU136=10,AB136,0)+IF(AU137=10,AB137,0)</f>
        <v>#VALUE!</v>
      </c>
      <c r="BI127" s="98" t="e">
        <f>IF(AU118=10,AG118,0)+IF(AU119=10,AG119,0)+IF(AU120=10,AG120,0)+IF(AU121=10,AG121,0)+IF(AU122=10,AG122,0)+IF(AU123=10,AG123,0)+IF(AU124=10,AG124,0)+IF(AU125=10,AG125,0)+IF(AU126=10,AG126,0)+IF(AU127=10,AG127,0)+IF(AU128=10,AG128,0)+IF(AU129=10,AG129,0)+IF(AU130=10,AG130,0)+IF(AU131=10,AG131,0)+IF(AU132=10,AG132,0)+IF(AU133=10,AG133,0)+IF(AU134=10,AG134,0)+IF(AU135=10,AG135,0)+IF(AU136=10,AG136,0)+IF(AU137=10,AG137,0)</f>
        <v>#VALUE!</v>
      </c>
      <c r="BJ127" s="98" t="e">
        <f>IF(AU118=10,AL118,0)+IF(AU119=10,AL119,0)+IF(AU120=10,AL120,0)+IF(AU121=10,AL121,0)+IF(AU122=10,AL122,0)+IF(AU123=10,AL123,0)+IF(AU124=10,AL124,0)+IF(AU125=10,AL125,0)+IF(AU126=10,AL126,0)+IF(AU127=10,AL127,0)+IF(AU128=10,AL128,0)+IF(AU129=10,AL129,0)+IF(AU130=10,AL130,0)+IF(AU131=10,AL131,0)+IF(AU132=10,AL132,0)+IF(AU133=10,AL133,0)+IF(AU134=10,AL134,0)+IF(AU135=10,AL135,0)+IF(AU136=10,AL136,0)+IF(AU137=10,AL137,0)</f>
        <v>#VALUE!</v>
      </c>
      <c r="BK127" s="1" t="e">
        <f>IF(AU118=10,AO118,0)+IF(AU119=10,AO119,0)+IF(AU120=10,AO120,0)+IF(AU121=10,AO121,0)+IF(AU122=10,AO122,0)+IF(AU123=10,AO123,0)+IF(AU124=10,AO124,0)+IF(AU125=10,AO125,0)+IF(AU126=10,AO126,0)+IF(AU127=10,AO127,0)+IF(AU128=10,AO128,0)+IF(AU129=10,AO129,0)+IF(AU130=10,AO130,0)+IF(AU131=10,AO131,0)+IF(AU132=10,AO132,0)+IF(AU133=10,AO133,0)+IF(AU134=10,AO134,0)+IF(AU135=10,AO135,0)+IF(AU136=10,AO136,0)+IF(AU137=10,AO137,0)</f>
        <v>#VALUE!</v>
      </c>
      <c r="BL127" s="99" t="e">
        <f>IF(AU118=10,AY118,0)+IF(AU119=10,AY119,0)+IF(AU120=10,AY120,0)+IF(AU121=10,AY121,0)+IF(AU122=10,AY122,0)+IF(AU123=10,AY123,0)+IF(AU124=10,AY124,0)+IF(AU125=10,AY125,0)+IF(AU126=10,AY126,0)+IF(AU127=10,AY127,0)+IF(AU128=10,AY128,0)+IF(AU129=10,AY129,0)+IF(AU130=10,AY130,0)+IF(AU131=10,AY131,0)+IF(AU132=10,AY132,0)+IF(AU133=10,AY133,0)+IF(AU134=10,AY134,0)+IF(AU135=10,AY135,0)+IF(AU136=10,AY136,0)+IF(AU137=10,AY137,0)</f>
        <v>#VALUE!</v>
      </c>
      <c r="BM127" s="1" t="e">
        <f>IF(AND(AW127=BM117,BL127=0),AZ127,0)</f>
        <v>#VALUE!</v>
      </c>
      <c r="BN127" s="1">
        <f>COUNTIF(BM118:BM127,"&lt;&gt;0")</f>
        <v>10</v>
      </c>
      <c r="BO127" s="1" t="e">
        <f>IF(BN118=10,BM118,IF(BN119=10,BM119,IF(BN120=10,BM120,IF(BN121=10,BM121,IF(BN122=10,BM122,IF(BN123=10,BM123,IF(BN124=10,BM124,IF(BN125=10,BM125,BP127))))))))</f>
        <v>#VALUE!</v>
      </c>
      <c r="BP127" s="1" t="e">
        <f>IF(BN126=10,BM126,IF(BN127=10,BM127,IF(BN128=10,BM128,IF(BN129=10,BM129,IF(BN130=10,BM130,IF(BN131=10,BM131,IF(BN132=10,BM132,IF(BN133=10,BM133,BQ127))))))))</f>
        <v>#VALUE!</v>
      </c>
      <c r="BQ127" s="1" t="str">
        <f>IF(BN134=10,BM134,IF(BN135=10,BM135,IF(BN136=10,BM136,IF(BN137=10,BM137,""))))</f>
        <v/>
      </c>
      <c r="BR127" s="100" t="str">
        <f>[2]DB!CD127</f>
        <v/>
      </c>
      <c r="BS127" s="98" t="str">
        <f>[2]DB!CE127</f>
        <v/>
      </c>
      <c r="BT127" s="98" t="str">
        <f>[2]DB!CF127</f>
        <v/>
      </c>
      <c r="BU127" s="98" t="str">
        <f>[2]DB!CG127</f>
        <v/>
      </c>
      <c r="BV127" s="98" t="str">
        <f>[2]DB!CH127</f>
        <v/>
      </c>
      <c r="BW127" s="98" t="str">
        <f>[2]DB!CI127</f>
        <v/>
      </c>
      <c r="BX127" s="98" t="str">
        <f>[2]DB!CJ127</f>
        <v/>
      </c>
      <c r="BY127" s="98" t="str">
        <f>[2]DB!CK127</f>
        <v/>
      </c>
      <c r="BZ127" s="98" t="str">
        <f>[2]DB!CL127</f>
        <v/>
      </c>
      <c r="CA127" s="98" t="str">
        <f>[2]DB!CM127</f>
        <v/>
      </c>
      <c r="CB127" s="98" t="str">
        <f>[2]DB!CN127</f>
        <v/>
      </c>
      <c r="CC127" s="99" t="str">
        <f>[2]DB!CO127</f>
        <v/>
      </c>
      <c r="CD127" s="100" t="str">
        <f>IF(AND(CD117=B3,B3&lt;&gt;B4),BO127,BR127)</f>
        <v/>
      </c>
      <c r="CE127" s="98" t="str">
        <f>IF(AND(CE117=B3,B3&lt;&gt;B4),BO127,BS127)</f>
        <v/>
      </c>
      <c r="CF127" s="98" t="str">
        <f>IF(AND(CF117=B3,B3&lt;&gt;B4),BO127,BT127)</f>
        <v/>
      </c>
      <c r="CG127" s="98" t="str">
        <f>IF(AND(CG117=B3,B3&lt;&gt;B4),BO127,BU127)</f>
        <v/>
      </c>
      <c r="CH127" s="98" t="str">
        <f>IF(AND(CH117=B3,B3&lt;&gt;B4),BO127,BV127)</f>
        <v/>
      </c>
      <c r="CI127" s="98" t="str">
        <f>IF(AND(CI117=B3,B3&lt;&gt;B4),BO127,BW127)</f>
        <v/>
      </c>
      <c r="CJ127" s="98" t="str">
        <f>IF(AND(CJ117=B3,B3&lt;&gt;B4),BO127,BX127)</f>
        <v/>
      </c>
      <c r="CK127" s="98" t="str">
        <f>IF(AND(CK117=B3,B3&lt;&gt;B4),BO127,BY127)</f>
        <v/>
      </c>
      <c r="CL127" s="98" t="str">
        <f>IF(AND(CL117=B3,B3&lt;&gt;B4),BO127,BZ127)</f>
        <v/>
      </c>
      <c r="CM127" s="98" t="str">
        <f>IF(AND(CM117=B3,B3&lt;&gt;B4),BO127,CA127)</f>
        <v/>
      </c>
      <c r="CN127" s="98" t="str">
        <f>IF(AND(CN117=B3,B3&lt;&gt;B4),BO127,CB127)</f>
        <v/>
      </c>
      <c r="CO127" s="99" t="str">
        <f>IF(AND(CO117=B3,B3&lt;&gt;B4),BO127,CC127)</f>
        <v/>
      </c>
      <c r="CP127" s="1" t="str">
        <f>'[2]MT + ÅT'!L67</f>
        <v/>
      </c>
    </row>
    <row r="128" spans="12:96">
      <c r="L128" s="100" t="str">
        <f>[2]DB!AZ128</f>
        <v>Nemelig</v>
      </c>
      <c r="M128" s="1">
        <f>IF(L128=A52,B52,0)+IF(L128=A53,B53,0)+IF(L128=A54,B54,0)+IF(L128=A55,B55,0)+IF(L128=A56,B56,0)+IF(L128=A57,B57,0)+IF(L128=A58,B58,0)+IF(L128=A59,B59,0)+IF(L128=A60,B60,0)+IF(L128=A61,B61,0)+IF(L128=A62,B62,0)+IF(L128=A63,B63,0)+IF(L128=A64,B64,0)+IF(L128=A65,B65,0)+IF(L128=A66,B66,0)+IF(L128=A67,B67,0)+IF(L128=A68,B68,0)+IF(L128=A69,B69,0)+IF(L128=A70,B70,0)+IF(L128=A71,B71,0)</f>
        <v>42</v>
      </c>
      <c r="N128" s="1">
        <f>[2]DB!BD128</f>
        <v>0</v>
      </c>
      <c r="O128" s="1">
        <f>IF(L128=A52,D52,0)+IF(L128=A53,D53,0)+IF(L128=A54,D54,0)+IF(L128=A55,D55,0)+IF(L128=A56,D56,0)+IF(L128=A57,D57,0)+IF(L128=A58,D58,0)+IF(L128=A59,D59,0)+IF(L128=A60,D60,0)+IF(L128=A61,D61,0)+IF(L128=A62,D62,0)+IF(L128=A63,D63,0)+IF(L128=A64,D64,0)+IF(L128=A65,D65,0)+IF(L128=A66,D66,0)+IF(L128=A67,D67,0)+IF(L128=A68,D68,0)+IF(L128=A69,D69,0)+IF(L128=A70,D70,0)+IF(L128=A71,D71,0)</f>
        <v>0</v>
      </c>
      <c r="P128" s="1">
        <f>[2]DB!BE128</f>
        <v>0</v>
      </c>
      <c r="Q128" s="1">
        <f>IF(L128=A52,F52,0)+IF(L128=A53,F53,0)+IF(L128=A54,F54,0)+IF(L128=A55,F55,0)+IF(L128=A56,F56,0)+IF(L128=A57,F57,0)+IF(L128=A58,F58,0)+IF(L128=A59,F59,0)+IF(L128=A60,F60,0)+IF(L128=A61,F61,0)+IF(L128=A62,F62,0)+IF(L128=A63,F63,0)+IF(L128=A64,F64,0)+IF(L128=A65,F65,0)+IF(L128=A66,F66,0)+IF(L128=A67,F67,0)+IF(L128=A68,F68,0)+IF(L128=A69,F69,0)+IF(L128=A70,F70,0)+IF(L128=A71,F71,0)</f>
        <v>0</v>
      </c>
      <c r="R128" s="1">
        <f>[2]DB!BF128</f>
        <v>0</v>
      </c>
      <c r="S128" s="1">
        <f>IF(L128=A52,H52,0)+IF(L128=A53,H53,0)+IF(L128=A54,H54,0)+IF(L128=A55,H55,0)+IF(L128=A56,H56,0)+IF(L128=A57,H57,0)+IF(L128=A58,H58,0)+IF(L128=A59,H59,0)+IF(L128=A60,H60,0)+IF(L128=A61,H61,0)+IF(L128=A62,H62,0)+IF(L128=A63,H63,0)+IF(L128=A64,H64,0)+IF(L128=A65,H65,0)+IF(L128=A66,H66,0)+IF(L128=A67,H67,0)+IF(L128=A68,H68,0)+IF(L128=A69,H69,0)+IF(L128=A70,H70,0)+IF(L128=A71,H71,0)</f>
        <v>0</v>
      </c>
      <c r="T128" s="1">
        <f>IF(B2&lt;&gt;B3,S128,S128+R128)</f>
        <v>0</v>
      </c>
      <c r="U128" s="1">
        <f>[2]DB!BG128</f>
        <v>0</v>
      </c>
      <c r="V128" s="1">
        <f>IF(L128=A52,K52,0)+IF(L128=A53,K53,0)+IF(L128=A54,K54,0)+IF(L128=A55,K55,0)+IF(L128=A56,K56,0)+IF(L128=A57,K57,0)+IF(L128=A58,K58,0)+IF(L128=A59,K59,0)+IF(L128=A60,K60,0)+IF(L128=A61,K61,0)+IF(L128=A62,K62,0)+IF(L128=A63,K63,0)+IF(L128=A64,K64,0)+IF(L128=A65,K65,0)+IF(L128=A66,K66,0)+IF(L128=A67,K67,0)+IF(L128=A68,K68,0)+IF(L128=A69,K69,0)+IF(L128=A70,K70,0)+IF(L128=A71,K71,0)+W128</f>
        <v>0</v>
      </c>
      <c r="W128" s="1">
        <f t="shared" si="41"/>
        <v>0</v>
      </c>
      <c r="X128" s="1">
        <f>IF(B2&lt;&gt;B3,V128,V128+U128)</f>
        <v>0</v>
      </c>
      <c r="Y128" s="1">
        <f>[2]DB!BH128</f>
        <v>24</v>
      </c>
      <c r="Z128" s="1">
        <f>RANK(Y128,Y118:Y137,0)</f>
        <v>1</v>
      </c>
      <c r="AA128" s="1" t="e">
        <f>IF(L128='3. Division'!F6,'3. Division'!F23,0)+IF(L128='3. Division'!H6,'3. Division'!H23,0)+IF(L128='3. Division'!J6,'3. Division'!J23,0)+IF(L128='3. Division'!L6,'3. Division'!L23,0)+IF(L128='3. Division'!N6,'3. Division'!N23,0)+IF(L128='3. Division'!P6,'3. Division'!P23,0)+IF(L128='3. Division'!R6,'3. Division'!R23,0)+IF(L128='3. Division'!T6,'3. Division'!T23,0)+IF(L128='3. Division'!V6,'3. Division'!V23,0)+IF(L128='3. Division'!X6,'3. Division'!X23,0)+IF(L128='3. Division'!Z6,'3. Division'!Z23,0)+IF(L128='3. Division'!AB6,'3. Division'!AB23,0)+IF(L128='3. Division'!AD6,'3. Division'!AD23,0)+IF(L128='3. Division'!AF6,'3. Division'!AF23,0)+IF(L128='3. Division'!AH6,'3. Division'!AH23,0)+IF(L128='3. Division'!AJ6,'3. Division'!AJ23,0)+IF(L128='3. Division'!AL6,'3. Division'!AL23,0)+IF(L128='3. Division'!AN6,'3. Division'!AN23,0)+IF(L128='3. Division'!AP6,'3. Division'!AP23,0)+IF(L128='3. Division'!AR6,'3. Division'!AR23,0)</f>
        <v>#VALUE!</v>
      </c>
      <c r="AB128" s="1" t="e">
        <f>IF(OR(O128=1,Q128=1),0,IF(B2&lt;&gt;B3,AA128,Y128+AA128))</f>
        <v>#VALUE!</v>
      </c>
      <c r="AC128" s="1" t="e">
        <f>RANK(AB128,AB118:AB137,0)</f>
        <v>#VALUE!</v>
      </c>
      <c r="AD128" s="1">
        <f>[2]DB!BI128</f>
        <v>8</v>
      </c>
      <c r="AE128" s="1">
        <f>RANK(AD128,AD118:AD137,0)</f>
        <v>9</v>
      </c>
      <c r="AF128" s="1" t="e">
        <f>IF(L128='3. Division'!F6,'3. Division'!F29,0)+IF(L128='3. Division'!H6,'3. Division'!H29,0)+IF(L128='3. Division'!J6,'3. Division'!J29,0)+IF(L128='3. Division'!L6,'3. Division'!L29,0)+IF(L128='3. Division'!N6,'3. Division'!N29,0)+IF(L128='3. Division'!P6,'3. Division'!P29,0)+IF(L128='3. Division'!R6,'3. Division'!R29,0)+IF(L128='3. Division'!T6,'3. Division'!T29,0)+IF(L128='3. Division'!V6,'3. Division'!V29,0)+IF(L128='3. Division'!X6,'3. Division'!X29,0)+IF(L128='3. Division'!Z6,'3. Division'!Z29,0)+IF(L128='3. Division'!AB6,'3. Division'!AB29,0)+IF(L128='3. Division'!AD6,'3. Division'!AD29,0)+IF(L128='3. Division'!AF6,'3. Division'!AF29,0)+IF(L128='3. Division'!AH6,'3. Division'!AH29,0)+IF(L128='3. Division'!AJ6,'3. Division'!AJ29,0)+IF(L128='3. Division'!AL6,'3. Division'!AL29,0)+IF(L128='3. Division'!AN6,'3. Division'!AN29,0)+IF(L128='3. Division'!AP6,'3. Division'!AP29,0)+IF(L128='3. Division'!AR6,'3. Division'!AR29,0)</f>
        <v>#VALUE!</v>
      </c>
      <c r="AG128" s="1" t="e">
        <f>IF(OR(O128=1,Q128=1),0,IF(B2&lt;&gt;B3,AF128,AD128+AF128))</f>
        <v>#VALUE!</v>
      </c>
      <c r="AH128" s="1" t="e">
        <f>RANK(AG128,AG118:AG137,0)</f>
        <v>#VALUE!</v>
      </c>
      <c r="AI128" s="1">
        <f>[2]DB!BJ128</f>
        <v>26</v>
      </c>
      <c r="AJ128" s="1">
        <f>RANK(AI128,AI118:AI137,0)</f>
        <v>14</v>
      </c>
      <c r="AK128" s="1" t="e">
        <f>IF(L128='3. Division'!F6,'3. Division'!F35,0)+IF(L128='3. Division'!H6,'3. Division'!H35,0)+IF(L128='3. Division'!J6,'3. Division'!J35,0)+IF(L128='3. Division'!L6,'3. Division'!L35,0)+IF(L128='3. Division'!N6,'3. Division'!N35,0)+IF(L128='3. Division'!P6,'3. Division'!P35,0)+IF(L128='3. Division'!R6,'3. Division'!R35,0)+IF(L128='3. Division'!T6,'3. Division'!T35,0)+IF(L128='3. Division'!V6,'3. Division'!V35,0)+IF(L128='3. Division'!X6,'3. Division'!X35,0)+IF(L128='3. Division'!Z6,'3. Division'!Z35,0)+IF(L128='3. Division'!AB6,'3. Division'!AB35,0)+IF(L128='3. Division'!AD6,'3. Division'!AD35,0)+IF(L128='3. Division'!AF6,'3. Division'!AF35,0)+IF(L128='3. Division'!AH6,'3. Division'!AH35,0)+IF(L128='3. Division'!AJ6,'3. Division'!AJ35,0)+IF(L128='3. Division'!AL6,'3. Division'!AL35,0)+IF(L128='3. Division'!AN6,'3. Division'!AN35,0)+IF(L128='3. Division'!AP6,'3. Division'!AP35,0)+IF(L128='3. Division'!AR6,'3. Division'!AR35,0)</f>
        <v>#VALUE!</v>
      </c>
      <c r="AL128" s="1" t="e">
        <f>IF(OR(O128=1,Q128=1),0,IF(B2&lt;&gt;B3,AK128,AI128+AK128))</f>
        <v>#VALUE!</v>
      </c>
      <c r="AM128" s="1" t="e">
        <f>RANK(AL128,AL118:AL137,0)</f>
        <v>#VALUE!</v>
      </c>
      <c r="AN128" s="1">
        <f t="shared" si="42"/>
        <v>24</v>
      </c>
      <c r="AO128" s="1" t="e">
        <f t="shared" si="43"/>
        <v>#VALUE!</v>
      </c>
      <c r="AP128" s="1">
        <f>[2]DB!AW128</f>
        <v>11</v>
      </c>
      <c r="AQ128" s="1" t="e">
        <f>RANK(AO128,AO118:AO137,1)+AR128</f>
        <v>#VALUE!</v>
      </c>
      <c r="AR128" s="1" t="e">
        <f>IF(AO128=AO118,IF(AB128=AB118,IF(AG128=AG118,IF(AL128=AL118,0,IF(AL128&lt;AL118,1,0)),IF(AG128&lt;AG118,1,0)),IF(AB128&lt;AB118,1,0)),0)+IF(AO128=AO119,IF(AB128=AB119,IF(AG128=AG119,IF(AL128=AL119,0,IF(AL128&lt;AL119,1,0)),IF(AG128&lt;AG119,1,0)),IF(AB128&lt;AB119,1,0)),0)+IF(AO128=AO120,IF(AB128=AB120,IF(AG128=AG120,IF(AL128=AL120,0,IF(AL128&lt;AL120,1,0)),IF(AG128&lt;AG120,1,0)),IF(AB128&lt;AB120,1,0)),0)+IF(AO128=AO121,IF(AB128=AB121,IF(AG128=AG121,IF(AL128=AL121,0,IF(AL128&lt;AL121,1,0)),IF(AG128&lt;AG121,1,0)),IF(AB128&lt;AB121,1,0)),0)+IF(AO128=AO122,IF(AB128=AB122,IF(AG128=AG122,IF(AL128=AL122,0,IF(AL128&lt;AL122,1,0)),IF(AG128&lt;AG122,1,0)),IF(AB128&lt;AB122,1,0)),0)+IF(AO128=AO123,IF(AB128=AB123,IF(AG128=AG123,IF(AL128=AL123,0,IF(AL128&lt;AL123,1,0)),IF(AG128&lt;AG123,1,0)),IF(AB128&lt;AB123,1,0)),0)+IF(AO128=AO124,IF(AB128=AB124,IF(AG128=AG124,IF(AL128=AL124,0,IF(AL128&lt;AL124,1,0)),IF(AG128&lt;AG124,1,0)),IF(AB128&lt;AB124,1,0)),0)+AS128+AT128</f>
        <v>#VALUE!</v>
      </c>
      <c r="AS128" s="1" t="e">
        <f>IF(AO128=AO125,IF(AB128=AB125,IF(AG128=AG125,IF(AL128=AL125,0,IF(AL128&lt;AL125,1,0)),IF(AG128&lt;AG125,1,0)),IF(AB128&lt;AB125,1,0)),0)+IF(AO128=AO126,IF(AB128=AB126,IF(AG128=AG126,IF(AL128=AL126,0,IF(AL128&lt;AL126,1,0)),IF(AG128&lt;AG126,1,0)),IF(AB128&lt;AB126,1,0)),0)+IF(AO128=AO127,IF(AB128=AB127,IF(AG128=AG127,IF(AL128=AL127,0,IF(AL128&lt;AL127,1,0)),IF(AG128&lt;AG127,1,0)),IF(AB128&lt;AB127,1,0)),0)+IF(AO128=AO128,IF(AB128=AB128,IF(AG128=AG128,IF(AL128=AL128,0,IF(AL128&lt;AL128,1,0)),IF(AG128&lt;AG128,1,0)),IF(AB128&lt;AB128,1,0)),0)+IF(AO128=AO129,IF(AB128=AB129,IF(AG128=AG129,IF(AL128=AL129,0,IF(AL128&lt;AL129,1,0)),IF(AG128&lt;AG129,1,0)),IF(AB128&lt;AB129,1,0)),0)+IF(AO128=AO130,IF(AB128=AB130,IF(AG128=AG130,IF(AL128=AL130,0,IF(AL128&lt;AL130,1,0)),IF(AG128&lt;AG130,1,0)),IF(AB128&lt;AB130,1,0)),0)+IF(AO128=AO131,IF(AB128=AB131,IF(AG128=AG131,IF(AL128=AL131,0,IF(AL128&lt;AL131,1,0)),IF(AG128&lt;AG131,1,0)),IF(AB128&lt;AB131,1,0)),0)</f>
        <v>#VALUE!</v>
      </c>
      <c r="AT128" s="1" t="e">
        <f>IF(AO128=AO132,IF(AB128=AB132,IF(AG128=AG132,IF(AL128=AL132,0,IF(AL128&lt;AL132,1,0)),IF(AG128&lt;AG132,1,0)),IF(AB128&lt;AB132,1,0)),0)+IF(AO128=AO133,IF(AB128=AB133,IF(AG128=AG133,IF(AL128=AL133,0,IF(AL128&lt;AL133,1,0)),IF(AG128&lt;AG133,1,0)),IF(AB128&lt;AB133,1,0)),0)+IF(AO128=AO134,IF(AB128=AB134,IF(AG128=AG134,IF(AL128=AL134,0,IF(AL128&lt;AL134,1,0)),IF(AG128&lt;AG134,1,0)),IF(AB128&lt;AB134,1,0)),0)+IF(AO128=AO135,IF(AB128=AB135,IF(AG128=AG135,IF(AL128=AL135,0,IF(AL128&lt;AL135,1,0)),IF(AG128&lt;AG135,1,0)),IF(AB128&lt;AB135,1,0)),0)+IF(AO128=AO136,IF(AB128=AB136,IF(AG128=AG136,IF(AL128=AL136,0,IF(AL128&lt;AL136,1,0)),IF(AG128&lt;AG136,1,0)),IF(AB128&lt;AB136,1,0)),0)+IF(AO128=AO137,IF(AB128=AB137,IF(AG128=AG137,IF(AL128=AL137,0,IF(AL128&lt;AL137,1,0)),IF(AG128&lt;AG137,1,0)),IF(AB128&lt;AB137,1,0)),0)</f>
        <v>#VALUE!</v>
      </c>
      <c r="AU128" s="1" t="e">
        <f>IF(AND(AQ128=AQ118,M128&gt;M118),1,0)+IF(AND(AQ128=AQ119,M128&gt;M119),1,0)+IF(AND(AQ128=AQ120,M128&gt;M120),1,0)+IF(AND(AQ128=AQ121,M128&gt;M121),1,0)+IF(AND(AQ128=AQ122,M128&gt;M122),1,0)+IF(AND(AQ128=AQ123,M128&gt;M123),1,0)+IF(AND(AQ128=AQ124,M128&gt;M124),1,0)+IF(AND(AQ128=AQ125,M128&gt;M125),1,0)+IF(AND(AQ128=AQ126,M128&gt;M126),1,0)+IF(AND(AQ128=AQ127,M128&gt;M127),1,0)+IF(AND(AQ128=AQ128,M128&gt;M128),1,0)+IF(AND(AQ128=AQ129,M128&gt;M129),1,0)+IF(AND(AQ128=AQ130,M128&gt;M130),1,0)+IF(AND(AQ128=AQ131,M128&gt;M131),1,0)+IF(AND(AQ128=AQ132,M128&gt;M132),1,0)+IF(AND(AQ128=AQ133,M128&gt;M133),1,0)+IF(AND(AQ128=AQ134,M128&gt;M134),1,0)+IF(AND(AQ128=AQ135,M128&gt;M135),1,0)+IF(AND(AQ128=AQ136,M128&gt;M136),1,0)+IF(AND(AQ128=AQ137,M128&gt;M137),1,0)+AQ128</f>
        <v>#VALUE!</v>
      </c>
      <c r="AV128" s="1" t="e">
        <f>IF(AU118=11,AP118,0)+IF(AU119=11,AP119,0)+IF(AU120=11,AP120,0)+IF(AU121=11,AP121,0)+IF(AU122=11,AP122,0)+IF(AU123=11,AP123,0)+IF(AU124=11,AP124,0)+IF(AU125=11,AP125,0)+IF(AU126=11,AP126,0)+IF(AU127=11,AP127,0)+IF(AU128=11,AP128,0)+IF(AU129=11,AP129,0)+IF(AU130=11,AP130,0)+IF(AU131=11,AP131,0)+IF(AU132=11,AP132,0)+IF(AU133=11,AP133,0)+IF(AU134=11,AP134,0)+IF(AU135=11,AP135,0)+IF(AU136=11,AP136,0)+IF(AU137=11,AP137,0)</f>
        <v>#VALUE!</v>
      </c>
      <c r="AW128" s="1" t="e">
        <f>IF(AU118=11,AQ118,0)+IF(AU119=11,AQ119,0)+IF(AU120=11,AQ120,0)+IF(AU121=11,AQ121,0)+IF(AU122=11,AQ122,0)+IF(AU123=11,AQ123,0)+IF(AU124=11,AQ124,0)+IF(AU125=11,AQ125,0)+IF(AU126=11,AQ126,0)+IF(AU127=11,AQ127,0)+IF(AU128=11,AQ128,0)+IF(AU129=11,AQ129,0)+IF(AU130=11,AQ130,0)+IF(AU131=11,AQ131,0)+IF(AU132=11,AQ132,0)+IF(AU133=11,AQ133,0)+IF(AU134=11,AQ134,0)+IF(AU135=11,AQ135,0)+IF(AU136=11,AQ136,0)+IF(AU137=11,AQ137,0)</f>
        <v>#VALUE!</v>
      </c>
      <c r="AX128" s="1">
        <f>[2]DB!BL128</f>
        <v>0</v>
      </c>
      <c r="AY128" s="1">
        <f>IF(OR(O128=1,Q128=1,(T128+X128)/D1&gt;0.5),1,0)</f>
        <v>0</v>
      </c>
      <c r="AZ128" s="100" t="e">
        <f>IF(AU118=11,L118,IF(AU119=11,L119,IF(AU120=11,L120,IF(AU121=11,L121,IF(AU122=11,L122,IF(AU123=11,L123,IF(AU124=11,L124,BA128)))))))</f>
        <v>#VALUE!</v>
      </c>
      <c r="BA128" s="98" t="e">
        <f>IF(AU125=11,L125,IF(AU126=11,L126,IF(AU127=11,L127,IF(AU128=11,L128,IF(AU129=11,L129,IF(AU130=11,L130,IF(AU131=11,L131,BB128)))))))</f>
        <v>#VALUE!</v>
      </c>
      <c r="BB128" s="98" t="e">
        <f>IF(AU132=11,L132,IF(AU133=11,L133,IF(AU134=11,L134,IF(AU135=11,L135,IF(AU136=11,L136,IF(AU137=11,L137,""))))))</f>
        <v>#VALUE!</v>
      </c>
      <c r="BC128" s="98" t="e">
        <f>IF(AU118=11,M118,0)+IF(AU119=11,M119,0)+IF(AU120=11,M120,0)+IF(AU121=11,M121,0)+IF(AU122=11,M122,0)+IF(AU123=11,M123,0)+IF(AU124=11,M124,0)+IF(AU125=11,M125,0)+IF(AU126=11,M126,0)+IF(AU127=11,M127,0)+IF(AU128=11,M128,0)+IF(AU129=11,M129,0)+IF(AU130=11,M130,0)+IF(AU131=11,M131,0)+IF(AU132=11,M132,0)+IF(AU133=11,M133,0)+IF(AU134=11,M134,0)+IF(AU135=11,M135,0)+IF(AU136=11,M136,0)+IF(AU137=11,M137,0)</f>
        <v>#VALUE!</v>
      </c>
      <c r="BD128" s="98" t="e">
        <f>IF(AU118=11,O118,0)+IF(AU119=11,O119,0)+IF(AU120=11,O120,0)+IF(AU121=11,O121,0)+IF(AU122=11,O122,0)+IF(AU123=11,O123,0)+IF(AU124=11,O124,0)+IF(AU125=11,O125,0)+IF(AU126=11,O126,0)+IF(AU127=11,O127,0)+IF(AU128=11,O128,0)+IF(AU129=11,O129,0)+IF(AU130=11,O130,0)+IF(AU131=11,O131,0)+IF(AU132=11,O132,0)+IF(AU133=11,O133,0)+IF(AU134=11,O134,0)+IF(AU135=11,O135,0)+IF(AU136=11,O136,0)+IF(AU137=11,O137,0)</f>
        <v>#VALUE!</v>
      </c>
      <c r="BE128" s="98" t="e">
        <f>IF(AU118=11,Q118,0)+IF(AU119=11,Q119,0)+IF(AU120=11,Q120,0)+IF(AU121=11,Q121,0)+IF(AU122=11,Q122,0)+IF(AU123=11,Q123,0)+IF(AU124=11,Q124,0)+IF(AU125=11,Q125,0)+IF(AU126=11,Q126,0)+IF(AU127=11,Q127,0)+IF(AU128=11,Q128,0)+IF(AU129=11,Q129,0)+IF(AU130=11,Q130,0)+IF(AU131=11,Q131,0)+IF(AU132=11,Q132,0)+IF(AU133=11,Q133,0)+IF(AU134=11,Q134,0)+IF(AU135=11,Q135,0)+IF(AU136=11,Q136,0)+IF(AU137=11,Q137,0)</f>
        <v>#VALUE!</v>
      </c>
      <c r="BF128" s="98" t="e">
        <f>IF(AU118=11,T118,0)+IF(AU119=11,T119,0)+IF(AU120=11,T120,0)+IF(AU121=11,T121,0)+IF(AU122=11,T122,0)+IF(AU123=11,T123,0)+IF(AU124=11,T124,0)+IF(AU125=11,T125,0)+IF(AU126=11,T126,0)+IF(AU127=11,T127,0)+IF(AU128=11,T128,0)+IF(AU129=11,T129,0)+IF(AU130=11,T130,0)+IF(AU131=11,T131,0)+IF(AU132=11,T132,0)+IF(AU133=11,T133,0)+IF(AU134=11,T134,0)+IF(AU135=11,T135,0)+IF(AU136=11,T136,0)+IF(AU137=11,T137,0)</f>
        <v>#VALUE!</v>
      </c>
      <c r="BG128" s="98" t="e">
        <f>IF(AU118=11,X118,0)+IF(AU119=11,X119,0)+IF(AU120=11,X120,0)+IF(AU121=11,X121,0)+IF(AU122=11,X122,0)+IF(AU123=11,X123,0)+IF(AU124=11,X124,0)+IF(AU125=11,X125,0)+IF(AU126=11,X126,0)+IF(AU127=11,X127,0)+IF(AU128=11,X128,0)+IF(AU129=11,X129,0)+IF(AU130=11,X130,0)+IF(AU131=11,X131,0)+IF(AU132=11,X132,0)+IF(AU133=11,X133,0)+IF(AU134=11,X134,0)+IF(AU135=11,X135,0)+IF(AU136=11,X136,0)+IF(AU137=11,X137,0)</f>
        <v>#VALUE!</v>
      </c>
      <c r="BH128" s="98" t="e">
        <f>IF(AU118=11,AB118,0)+IF(AU119=11,AB119,0)+IF(AU120=11,AB120,0)+IF(AU121=11,AB121,0)+IF(AU122=11,AB122,0)+IF(AU123=11,AB123,0)+IF(AU124=11,AB124,0)+IF(AU125=11,AB125,0)+IF(AU126=11,AB126,0)+IF(AU127=11,AB127,0)+IF(AU128=11,AB128,0)+IF(AU129=11,AB129,0)+IF(AU130=11,AB130,0)+IF(AU131=11,AB131,0)+IF(AU132=11,AB132,0)+IF(AU133=11,AB133,0)+IF(AU134=11,AB134,0)+IF(AU135=11,AB135,0)+IF(AU136=11,AB136,0)+IF(AU137=11,AB137,0)</f>
        <v>#VALUE!</v>
      </c>
      <c r="BI128" s="98" t="e">
        <f>IF(AU118=11,AG118,0)+IF(AU119=11,AG119,0)+IF(AU120=11,AG120,0)+IF(AU121=11,AG121,0)+IF(AU122=11,AG122,0)+IF(AU123=11,AG123,0)+IF(AU124=11,AG124,0)+IF(AU125=11,AG125,0)+IF(AU126=11,AG126,0)+IF(AU127=11,AG127,0)+IF(AU128=11,AG128,0)+IF(AU129=11,AG129,0)+IF(AU130=11,AG130,0)+IF(AU131=11,AG131,0)+IF(AU132=11,AG132,0)+IF(AU133=11,AG133,0)+IF(AU134=11,AG134,0)+IF(AU135=11,AG135,0)+IF(AU136=11,AG136,0)+IF(AU137=11,AG137,0)</f>
        <v>#VALUE!</v>
      </c>
      <c r="BJ128" s="98" t="e">
        <f>IF(AU118=11,AL118,0)+IF(AU119=11,AL119,0)+IF(AU120=11,AL120,0)+IF(AU121=11,AL121,0)+IF(AU122=11,AL122,0)+IF(AU123=11,AL123,0)+IF(AU124=11,AL124,0)+IF(AU125=11,AL125,0)+IF(AU126=11,AL126,0)+IF(AU127=11,AL127,0)+IF(AU128=11,AL128,0)+IF(AU129=11,AL129,0)+IF(AU130=11,AL130,0)+IF(AU131=11,AL131,0)+IF(AU132=11,AL132,0)+IF(AU133=11,AL133,0)+IF(AU134=11,AL134,0)+IF(AU135=11,AL135,0)+IF(AU136=11,AL136,0)+IF(AU137=11,AL137,0)</f>
        <v>#VALUE!</v>
      </c>
      <c r="BK128" s="1" t="e">
        <f>IF(AU118=11,AO118,0)+IF(AU119=11,AO119,0)+IF(AU120=11,AO120,0)+IF(AU121=11,AO121,0)+IF(AU122=11,AO122,0)+IF(AU123=11,AO123,0)+IF(AU124=11,AO124,0)+IF(AU125=11,AO125,0)+IF(AU126=11,AO126,0)+IF(AU127=11,AO127,0)+IF(AU128=11,AO128,0)+IF(AU129=11,AO129,0)+IF(AU130=11,AO130,0)+IF(AU131=11,AO131,0)+IF(AU132=11,AO132,0)+IF(AU133=11,AO133,0)+IF(AU134=11,AO134,0)+IF(AU135=11,AO135,0)+IF(AU136=11,AO136,0)+IF(AU137=11,AO137,0)</f>
        <v>#VALUE!</v>
      </c>
      <c r="BL128" s="99" t="e">
        <f>IF(AU118=11,AY118,0)+IF(AU119=11,AY119,0)+IF(AU120=11,AY120,0)+IF(AU121=11,AY121,0)+IF(AU122=11,AY122,0)+IF(AU123=11,AY123,0)+IF(AU124=11,AY124,0)+IF(AU125=11,AY125,0)+IF(AU126=11,AY126,0)+IF(AU127=11,AY127,0)+IF(AU128=11,AY128,0)+IF(AU129=11,AY129,0)+IF(AU130=11,AY130,0)+IF(AU131=11,AY131,0)+IF(AU132=11,AY132,0)+IF(AU133=11,AY133,0)+IF(AU134=11,AY134,0)+IF(AU135=11,AY135,0)+IF(AU136=11,AY136,0)+IF(AU137=11,AY137,0)</f>
        <v>#VALUE!</v>
      </c>
      <c r="BM128" s="1" t="e">
        <f>IF(AND(AW128=BM117,BL128=0),AZ128,0)</f>
        <v>#VALUE!</v>
      </c>
      <c r="BN128" s="1">
        <f>COUNTIF(BM118:BM128,"&lt;&gt;0")</f>
        <v>11</v>
      </c>
      <c r="BO128" s="1" t="e">
        <f>IF(BN118=11,BM118,IF(BN119=11,BM119,IF(BN120=11,BM120,IF(BN121=11,BM121,IF(BN122=11,BM122,IF(BN123=11,BM123,IF(BN124=11,BM124,IF(BN125=11,BM125,BP128))))))))</f>
        <v>#VALUE!</v>
      </c>
      <c r="BP128" s="1" t="e">
        <f>IF(BN126=11,BM126,IF(BN127=11,BM127,IF(BN128=11,BM128,IF(BN129=11,BM129,IF(BN130=11,BM130,IF(BN131=11,BM131,IF(BN132=11,BM132,IF(BN133=11,BM133,BQ128))))))))</f>
        <v>#VALUE!</v>
      </c>
      <c r="BQ128" s="1" t="str">
        <f>IF(BN134=11,BM134,IF(BN135=11,BM135,IF(BN136=11,BM136,IF(BN137=11,BM137,""))))</f>
        <v/>
      </c>
      <c r="BR128" s="100" t="str">
        <f>[2]DB!CD128</f>
        <v/>
      </c>
      <c r="BS128" s="98" t="str">
        <f>[2]DB!CE128</f>
        <v/>
      </c>
      <c r="BT128" s="98" t="str">
        <f>[2]DB!CF128</f>
        <v/>
      </c>
      <c r="BU128" s="98" t="str">
        <f>[2]DB!CG128</f>
        <v/>
      </c>
      <c r="BV128" s="98" t="str">
        <f>[2]DB!CH128</f>
        <v/>
      </c>
      <c r="BW128" s="98" t="str">
        <f>[2]DB!CI128</f>
        <v/>
      </c>
      <c r="BX128" s="98" t="str">
        <f>[2]DB!CJ128</f>
        <v/>
      </c>
      <c r="BY128" s="98" t="str">
        <f>[2]DB!CK128</f>
        <v/>
      </c>
      <c r="BZ128" s="98" t="str">
        <f>[2]DB!CL128</f>
        <v/>
      </c>
      <c r="CA128" s="98" t="str">
        <f>[2]DB!CM128</f>
        <v/>
      </c>
      <c r="CB128" s="98" t="str">
        <f>[2]DB!CN128</f>
        <v/>
      </c>
      <c r="CC128" s="99" t="str">
        <f>[2]DB!CO128</f>
        <v/>
      </c>
      <c r="CD128" s="100" t="str">
        <f>IF(AND(CD117=B3,B3&lt;&gt;B4),BO128,BR128)</f>
        <v/>
      </c>
      <c r="CE128" s="98" t="str">
        <f>IF(AND(CE117=B3,B3&lt;&gt;B4),BO128,BS128)</f>
        <v/>
      </c>
      <c r="CF128" s="98" t="str">
        <f>IF(AND(CF117=B3,B3&lt;&gt;B4),BO128,BT128)</f>
        <v/>
      </c>
      <c r="CG128" s="98" t="str">
        <f>IF(AND(CG117=B3,B3&lt;&gt;B4),BO128,BU128)</f>
        <v/>
      </c>
      <c r="CH128" s="98" t="str">
        <f>IF(AND(CH117=B3,B3&lt;&gt;B4),BO128,BV128)</f>
        <v/>
      </c>
      <c r="CI128" s="98" t="str">
        <f>IF(AND(CI117=B3,B3&lt;&gt;B4),BO128,BW128)</f>
        <v/>
      </c>
      <c r="CJ128" s="98" t="str">
        <f>IF(AND(CJ117=B3,B3&lt;&gt;B4),BO128,BX128)</f>
        <v/>
      </c>
      <c r="CK128" s="98" t="str">
        <f>IF(AND(CK117=B3,B3&lt;&gt;B4),BO128,BY128)</f>
        <v/>
      </c>
      <c r="CL128" s="98" t="str">
        <f>IF(AND(CL117=B3,B3&lt;&gt;B4),BO128,BZ128)</f>
        <v/>
      </c>
      <c r="CM128" s="98" t="str">
        <f>IF(AND(CM117=B3,B3&lt;&gt;B4),BO128,CA128)</f>
        <v/>
      </c>
      <c r="CN128" s="98" t="str">
        <f>IF(AND(CN117=B3,B3&lt;&gt;B4),BO128,CB128)</f>
        <v/>
      </c>
      <c r="CO128" s="99" t="str">
        <f>IF(AND(CO117=B3,B3&lt;&gt;B4),BO128,CC128)</f>
        <v/>
      </c>
      <c r="CP128" s="1" t="str">
        <f>'[2]MT + ÅT'!L68</f>
        <v/>
      </c>
    </row>
    <row r="129" spans="1:94">
      <c r="L129" s="100" t="str">
        <f>[2]DB!AZ129</f>
        <v>Magpies</v>
      </c>
      <c r="M129" s="1">
        <f>IF(L129=A52,B52,0)+IF(L129=A53,B53,0)+IF(L129=A54,B54,0)+IF(L129=A55,B55,0)+IF(L129=A56,B56,0)+IF(L129=A57,B57,0)+IF(L129=A58,B58,0)+IF(L129=A59,B59,0)+IF(L129=A60,B60,0)+IF(L129=A61,B61,0)+IF(L129=A62,B62,0)+IF(L129=A63,B63,0)+IF(L129=A64,B64,0)+IF(L129=A65,B65,0)+IF(L129=A66,B66,0)+IF(L129=A67,B67,0)+IF(L129=A68,B68,0)+IF(L129=A69,B69,0)+IF(L129=A70,B70,0)+IF(L129=A71,B71,0)</f>
        <v>37</v>
      </c>
      <c r="N129" s="1">
        <f>[2]DB!BD129</f>
        <v>0</v>
      </c>
      <c r="O129" s="1">
        <f>IF(L129=A52,D52,0)+IF(L129=A53,D53,0)+IF(L129=A54,D54,0)+IF(L129=A55,D55,0)+IF(L129=A56,D56,0)+IF(L129=A57,D57,0)+IF(L129=A58,D58,0)+IF(L129=A59,D59,0)+IF(L129=A60,D60,0)+IF(L129=A61,D61,0)+IF(L129=A62,D62,0)+IF(L129=A63,D63,0)+IF(L129=A64,D64,0)+IF(L129=A65,D65,0)+IF(L129=A66,D66,0)+IF(L129=A67,D67,0)+IF(L129=A68,D68,0)+IF(L129=A69,D69,0)+IF(L129=A70,D70,0)+IF(L129=A71,D71,0)</f>
        <v>0</v>
      </c>
      <c r="P129" s="1">
        <f>[2]DB!BE129</f>
        <v>0</v>
      </c>
      <c r="Q129" s="1">
        <f>IF(L129=A52,F52,0)+IF(L129=A53,F53,0)+IF(L129=A54,F54,0)+IF(L129=A55,F55,0)+IF(L129=A56,F56,0)+IF(L129=A57,F57,0)+IF(L129=A58,F58,0)+IF(L129=A59,F59,0)+IF(L129=A60,F60,0)+IF(L129=A61,F61,0)+IF(L129=A62,F62,0)+IF(L129=A63,F63,0)+IF(L129=A64,F64,0)+IF(L129=A65,F65,0)+IF(L129=A66,F66,0)+IF(L129=A67,F67,0)+IF(L129=A68,F68,0)+IF(L129=A69,F69,0)+IF(L129=A70,F70,0)+IF(L129=A71,F71,0)</f>
        <v>0</v>
      </c>
      <c r="R129" s="1">
        <f>[2]DB!BF129</f>
        <v>0</v>
      </c>
      <c r="S129" s="1">
        <f>IF(L129=A52,H52,0)+IF(L129=A53,H53,0)+IF(L129=A54,H54,0)+IF(L129=A55,H55,0)+IF(L129=A56,H56,0)+IF(L129=A57,H57,0)+IF(L129=A58,H58,0)+IF(L129=A59,H59,0)+IF(L129=A60,H60,0)+IF(L129=A61,H61,0)+IF(L129=A62,H62,0)+IF(L129=A63,H63,0)+IF(L129=A64,H64,0)+IF(L129=A65,H65,0)+IF(L129=A66,H66,0)+IF(L129=A67,H67,0)+IF(L129=A68,H68,0)+IF(L129=A69,H69,0)+IF(L129=A70,H70,0)+IF(L129=A71,H71,0)</f>
        <v>0</v>
      </c>
      <c r="T129" s="1">
        <f>IF(B2&lt;&gt;B3,S129,S129+R129)</f>
        <v>0</v>
      </c>
      <c r="U129" s="1">
        <f>[2]DB!BG129</f>
        <v>0</v>
      </c>
      <c r="V129" s="1">
        <f>IF(L129=A52,K52,0)+IF(L129=A53,K53,0)+IF(L129=A54,K54,0)+IF(L129=A55,K55,0)+IF(L129=A56,K56,0)+IF(L129=A57,K57,0)+IF(L129=A58,K58,0)+IF(L129=A59,K59,0)+IF(L129=A60,K60,0)+IF(L129=A61,K61,0)+IF(L129=A62,K62,0)+IF(L129=A63,K63,0)+IF(L129=A64,K64,0)+IF(L129=A65,K65,0)+IF(L129=A66,K66,0)+IF(L129=A67,K67,0)+IF(L129=A68,K68,0)+IF(L129=A69,K69,0)+IF(L129=A70,K70,0)+IF(L129=A71,K71,0)+W129</f>
        <v>0</v>
      </c>
      <c r="W129" s="1">
        <f t="shared" si="41"/>
        <v>0</v>
      </c>
      <c r="X129" s="1">
        <f>IF(B2&lt;&gt;B3,V129,V129+U129)</f>
        <v>0</v>
      </c>
      <c r="Y129" s="1">
        <f>[2]DB!BH129</f>
        <v>21</v>
      </c>
      <c r="Z129" s="1">
        <f>RANK(Y129,Y118:Y137,0)</f>
        <v>10</v>
      </c>
      <c r="AA129" s="1" t="e">
        <f>IF(L129='3. Division'!F6,'3. Division'!F23,0)+IF(L129='3. Division'!H6,'3. Division'!H23,0)+IF(L129='3. Division'!J6,'3. Division'!J23,0)+IF(L129='3. Division'!L6,'3. Division'!L23,0)+IF(L129='3. Division'!N6,'3. Division'!N23,0)+IF(L129='3. Division'!P6,'3. Division'!P23,0)+IF(L129='3. Division'!R6,'3. Division'!R23,0)+IF(L129='3. Division'!T6,'3. Division'!T23,0)+IF(L129='3. Division'!V6,'3. Division'!V23,0)+IF(L129='3. Division'!X6,'3. Division'!X23,0)+IF(L129='3. Division'!Z6,'3. Division'!Z23,0)+IF(L129='3. Division'!AB6,'3. Division'!AB23,0)+IF(L129='3. Division'!AD6,'3. Division'!AD23,0)+IF(L129='3. Division'!AF6,'3. Division'!AF23,0)+IF(L129='3. Division'!AH6,'3. Division'!AH23,0)+IF(L129='3. Division'!AJ6,'3. Division'!AJ23,0)+IF(L129='3. Division'!AL6,'3. Division'!AL23,0)+IF(L129='3. Division'!AN6,'3. Division'!AN23,0)+IF(L129='3. Division'!AP6,'3. Division'!AP23,0)+IF(L129='3. Division'!AR6,'3. Division'!AR23,0)</f>
        <v>#VALUE!</v>
      </c>
      <c r="AB129" s="1" t="e">
        <f>IF(OR(O129=1,Q129=1),0,IF(B2&lt;&gt;B3,AA129,Y129+AA129))</f>
        <v>#VALUE!</v>
      </c>
      <c r="AC129" s="1" t="e">
        <f>RANK(AB129,AB118:AB137,0)</f>
        <v>#VALUE!</v>
      </c>
      <c r="AD129" s="1">
        <f>[2]DB!BI129</f>
        <v>8</v>
      </c>
      <c r="AE129" s="1">
        <f>RANK(AD129,AD118:AD137,0)</f>
        <v>9</v>
      </c>
      <c r="AF129" s="1" t="e">
        <f>IF(L129='3. Division'!F6,'3. Division'!F29,0)+IF(L129='3. Division'!H6,'3. Division'!H29,0)+IF(L129='3. Division'!J6,'3. Division'!J29,0)+IF(L129='3. Division'!L6,'3. Division'!L29,0)+IF(L129='3. Division'!N6,'3. Division'!N29,0)+IF(L129='3. Division'!P6,'3. Division'!P29,0)+IF(L129='3. Division'!R6,'3. Division'!R29,0)+IF(L129='3. Division'!T6,'3. Division'!T29,0)+IF(L129='3. Division'!V6,'3. Division'!V29,0)+IF(L129='3. Division'!X6,'3. Division'!X29,0)+IF(L129='3. Division'!Z6,'3. Division'!Z29,0)+IF(L129='3. Division'!AB6,'3. Division'!AB29,0)+IF(L129='3. Division'!AD6,'3. Division'!AD29,0)+IF(L129='3. Division'!AF6,'3. Division'!AF29,0)+IF(L129='3. Division'!AH6,'3. Division'!AH29,0)+IF(L129='3. Division'!AJ6,'3. Division'!AJ29,0)+IF(L129='3. Division'!AL6,'3. Division'!AL29,0)+IF(L129='3. Division'!AN6,'3. Division'!AN29,0)+IF(L129='3. Division'!AP6,'3. Division'!AP29,0)+IF(L129='3. Division'!AR6,'3. Division'!AR29,0)</f>
        <v>#VALUE!</v>
      </c>
      <c r="AG129" s="1" t="e">
        <f>IF(OR(O129=1,Q129=1),0,IF(B2&lt;&gt;B3,AF129,AD129+AF129))</f>
        <v>#VALUE!</v>
      </c>
      <c r="AH129" s="1" t="e">
        <f>RANK(AG129,AG118:AG137,0)</f>
        <v>#VALUE!</v>
      </c>
      <c r="AI129" s="1">
        <f>[2]DB!BJ129</f>
        <v>28</v>
      </c>
      <c r="AJ129" s="1">
        <f>RANK(AI129,AI118:AI137,0)</f>
        <v>5</v>
      </c>
      <c r="AK129" s="1" t="e">
        <f>IF(L129='3. Division'!F6,'3. Division'!F35,0)+IF(L129='3. Division'!H6,'3. Division'!H35,0)+IF(L129='3. Division'!J6,'3. Division'!J35,0)+IF(L129='3. Division'!L6,'3. Division'!L35,0)+IF(L129='3. Division'!N6,'3. Division'!N35,0)+IF(L129='3. Division'!P6,'3. Division'!P35,0)+IF(L129='3. Division'!R6,'3. Division'!R35,0)+IF(L129='3. Division'!T6,'3. Division'!T35,0)+IF(L129='3. Division'!V6,'3. Division'!V35,0)+IF(L129='3. Division'!X6,'3. Division'!X35,0)+IF(L129='3. Division'!Z6,'3. Division'!Z35,0)+IF(L129='3. Division'!AB6,'3. Division'!AB35,0)+IF(L129='3. Division'!AD6,'3. Division'!AD35,0)+IF(L129='3. Division'!AF6,'3. Division'!AF35,0)+IF(L129='3. Division'!AH6,'3. Division'!AH35,0)+IF(L129='3. Division'!AJ6,'3. Division'!AJ35,0)+IF(L129='3. Division'!AL6,'3. Division'!AL35,0)+IF(L129='3. Division'!AN6,'3. Division'!AN35,0)+IF(L129='3. Division'!AP6,'3. Division'!AP35,0)+IF(L129='3. Division'!AR6,'3. Division'!AR35,0)</f>
        <v>#VALUE!</v>
      </c>
      <c r="AL129" s="1" t="e">
        <f>IF(OR(O129=1,Q129=1),0,IF(B2&lt;&gt;B3,AK129,AI129+AK129))</f>
        <v>#VALUE!</v>
      </c>
      <c r="AM129" s="1" t="e">
        <f>RANK(AL129,AL118:AL137,0)</f>
        <v>#VALUE!</v>
      </c>
      <c r="AN129" s="1">
        <f t="shared" si="42"/>
        <v>24</v>
      </c>
      <c r="AO129" s="1" t="e">
        <f t="shared" si="43"/>
        <v>#VALUE!</v>
      </c>
      <c r="AP129" s="1">
        <f>[2]DB!AW129</f>
        <v>12</v>
      </c>
      <c r="AQ129" s="1" t="e">
        <f>RANK(AO129,AO118:AO137,1)+AR129</f>
        <v>#VALUE!</v>
      </c>
      <c r="AR129" s="1" t="e">
        <f>IF(AO129=AO118,IF(AB129=AB118,IF(AG129=AG118,IF(AL129=AL118,0,IF(AL129&lt;AL118,1,0)),IF(AG129&lt;AG118,1,0)),IF(AB129&lt;AB118,1,0)),0)+IF(AO129=AO119,IF(AB129=AB119,IF(AG129=AG119,IF(AL129=AL119,0,IF(AL129&lt;AL119,1,0)),IF(AG129&lt;AG119,1,0)),IF(AB129&lt;AB119,1,0)),0)+IF(AO129=AO120,IF(AB129=AB120,IF(AG129=AG120,IF(AL129=AL120,0,IF(AL129&lt;AL120,1,0)),IF(AG129&lt;AG120,1,0)),IF(AB129&lt;AB120,1,0)),0)+IF(AO129=AO121,IF(AB129=AB121,IF(AG129=AG121,IF(AL129=AL121,0,IF(AL129&lt;AL121,1,0)),IF(AG129&lt;AG121,1,0)),IF(AB129&lt;AB121,1,0)),0)+IF(AO129=AO122,IF(AB129=AB122,IF(AG129=AG122,IF(AL129=AL122,0,IF(AL129&lt;AL122,1,0)),IF(AG129&lt;AG122,1,0)),IF(AB129&lt;AB122,1,0)),0)+IF(AO129=AO123,IF(AB129=AB123,IF(AG129=AG123,IF(AL129=AL123,0,IF(AL129&lt;AL123,1,0)),IF(AG129&lt;AG123,1,0)),IF(AB129&lt;AB123,1,0)),0)+IF(AO129=AO124,IF(AB129=AB124,IF(AG129=AG124,IF(AL129=AL124,0,IF(AL129&lt;AL124,1,0)),IF(AG129&lt;AG124,1,0)),IF(AB129&lt;AB124,1,0)),0)+AS129+AT129</f>
        <v>#VALUE!</v>
      </c>
      <c r="AS129" s="1" t="e">
        <f>IF(AO129=AO125,IF(AB129=AB125,IF(AG129=AG125,IF(AL129=AL125,0,IF(AL129&lt;AL125,1,0)),IF(AG129&lt;AG125,1,0)),IF(AB129&lt;AB125,1,0)),0)+IF(AO129=AO126,IF(AB129=AB126,IF(AG129=AG126,IF(AL129=AL126,0,IF(AL129&lt;AL126,1,0)),IF(AG129&lt;AG126,1,0)),IF(AB129&lt;AB126,1,0)),0)+IF(AO129=AO127,IF(AB129=AB127,IF(AG129=AG127,IF(AL129=AL127,0,IF(AL129&lt;AL127,1,0)),IF(AG129&lt;AG127,1,0)),IF(AB129&lt;AB127,1,0)),0)+IF(AO129=AO128,IF(AB129=AB128,IF(AG129=AG128,IF(AL129=AL128,0,IF(AL129&lt;AL128,1,0)),IF(AG129&lt;AG128,1,0)),IF(AB129&lt;AB128,1,0)),0)+IF(AO129=AO129,IF(AB129=AB129,IF(AG129=AG129,IF(AL129=AL129,0,IF(AL129&lt;AL129,1,0)),IF(AG129&lt;AG129,1,0)),IF(AB129&lt;AB129,1,0)),0)+IF(AO129=AO130,IF(AB129=AB130,IF(AG129=AG130,IF(AL129=AL130,0,IF(AL129&lt;AL130,1,0)),IF(AG129&lt;AG130,1,0)),IF(AB129&lt;AB130,1,0)),0)+IF(AO129=AO131,IF(AB129=AB131,IF(AG129=AG131,IF(AL129=AL131,0,IF(AL129&lt;AL131,1,0)),IF(AG129&lt;AG131,1,0)),IF(AB129&lt;AB131,1,0)),0)</f>
        <v>#VALUE!</v>
      </c>
      <c r="AT129" s="1" t="e">
        <f>IF(AO129=AO132,IF(AB129=AB132,IF(AG129=AG132,IF(AL129=AL132,0,IF(AL129&lt;AL132,1,0)),IF(AG129&lt;AG132,1,0)),IF(AB129&lt;AB132,1,0)),0)+IF(AO129=AO133,IF(AB129=AB133,IF(AG129=AG133,IF(AL129=AL133,0,IF(AL129&lt;AL133,1,0)),IF(AG129&lt;AG133,1,0)),IF(AB129&lt;AB133,1,0)),0)+IF(AO129=AO134,IF(AB129=AB134,IF(AG129=AG134,IF(AL129=AL134,0,IF(AL129&lt;AL134,1,0)),IF(AG129&lt;AG134,1,0)),IF(AB129&lt;AB134,1,0)),0)+IF(AO129=AO135,IF(AB129=AB135,IF(AG129=AG135,IF(AL129=AL135,0,IF(AL129&lt;AL135,1,0)),IF(AG129&lt;AG135,1,0)),IF(AB129&lt;AB135,1,0)),0)+IF(AO129=AO136,IF(AB129=AB136,IF(AG129=AG136,IF(AL129=AL136,0,IF(AL129&lt;AL136,1,0)),IF(AG129&lt;AG136,1,0)),IF(AB129&lt;AB136,1,0)),0)+IF(AO129=AO137,IF(AB129=AB137,IF(AG129=AG137,IF(AL129=AL137,0,IF(AL129&lt;AL137,1,0)),IF(AG129&lt;AG137,1,0)),IF(AB129&lt;AB137,1,0)),0)</f>
        <v>#VALUE!</v>
      </c>
      <c r="AU129" s="1" t="e">
        <f>IF(AND(AQ129=AQ118,M129&gt;M118),1,0)+IF(AND(AQ129=AQ119,M129&gt;M119),1,0)+IF(AND(AQ129=AQ120,M129&gt;M120),1,0)+IF(AND(AQ129=AQ121,M129&gt;M121),1,0)+IF(AND(AQ129=AQ122,M129&gt;M122),1,0)+IF(AND(AQ129=AQ123,M129&gt;M123),1,0)+IF(AND(AQ129=AQ124,M129&gt;M124),1,0)+IF(AND(AQ129=AQ125,M129&gt;M125),1,0)+IF(AND(AQ129=AQ126,M129&gt;M126),1,0)+IF(AND(AQ129=AQ127,M129&gt;M127),1,0)+IF(AND(AQ129=AQ128,M129&gt;M128),1,0)+IF(AND(AQ129=AQ129,M129&gt;M129),1,0)+IF(AND(AQ129=AQ130,M129&gt;M130),1,0)+IF(AND(AQ129=AQ131,M129&gt;M131),1,0)+IF(AND(AQ129=AQ132,M129&gt;M132),1,0)+IF(AND(AQ129=AQ133,M129&gt;M133),1,0)+IF(AND(AQ129=AQ134,M129&gt;M134),1,0)+IF(AND(AQ129=AQ135,M129&gt;M135),1,0)+IF(AND(AQ129=AQ136,M129&gt;M136),1,0)+IF(AND(AQ129=AQ137,M129&gt;M137),1,0)+AQ129</f>
        <v>#VALUE!</v>
      </c>
      <c r="AV129" s="1" t="e">
        <f>IF(AU118=12,AP118,0)+IF(AU119=12,AP119,0)+IF(AU120=12,AP120,0)+IF(AU121=12,AP121,0)+IF(AU122=12,AP122,0)+IF(AU123=12,AP123,0)+IF(AU124=12,AP124,0)+IF(AU125=12,AP125,0)+IF(AU126=12,AP126,0)+IF(AU127=12,AP127,0)+IF(AU128=12,AP128,0)+IF(AU129=12,AP129,0)+IF(AU130=12,AP130,0)+IF(AU131=12,AP131,0)+IF(AU132=12,AP132,0)+IF(AU133=12,AP133,0)+IF(AU134=12,AP134,0)+IF(AU135=12,AP135,0)+IF(AU136=12,AP136,0)+IF(AU137=12,AP137,0)</f>
        <v>#VALUE!</v>
      </c>
      <c r="AW129" s="1" t="e">
        <f>IF(AU118=12,AQ118,0)+IF(AU119=12,AQ119,0)+IF(AU120=12,AQ120,0)+IF(AU121=12,AQ121,0)+IF(AU122=12,AQ122,0)+IF(AU123=12,AQ123,0)+IF(AU124=12,AQ124,0)+IF(AU125=12,AQ125,0)+IF(AU126=12,AQ126,0)+IF(AU127=12,AQ127,0)+IF(AU128=12,AQ128,0)+IF(AU129=12,AQ129,0)+IF(AU130=12,AQ130,0)+IF(AU131=12,AQ131,0)+IF(AU132=12,AQ132,0)+IF(AU133=12,AQ133,0)+IF(AU134=12,AQ134,0)+IF(AU135=12,AQ135,0)+IF(AU136=12,AQ136,0)+IF(AU137=12,AQ137,0)</f>
        <v>#VALUE!</v>
      </c>
      <c r="AX129" s="1">
        <f>[2]DB!BL129</f>
        <v>0</v>
      </c>
      <c r="AY129" s="1">
        <f>IF(OR(O129=1,Q129=1,(T129+X129)/D1&gt;0.5),1,0)</f>
        <v>0</v>
      </c>
      <c r="AZ129" s="100" t="e">
        <f>IF(AU118=12,L118,IF(AU119=12,L119,IF(AU120=12,L120,IF(AU121=12,L121,IF(AU122=12,L122,IF(AU123=12,L123,IF(AU124=12,L124,BA129)))))))</f>
        <v>#VALUE!</v>
      </c>
      <c r="BA129" s="98" t="e">
        <f>IF(AU125=12,L125,IF(AU126=12,L126,IF(AU127=12,L127,IF(AU128=12,L128,IF(AU129=12,L129,IF(AU130=12,L130,IF(AU131=12,L131,BB129)))))))</f>
        <v>#VALUE!</v>
      </c>
      <c r="BB129" s="98" t="e">
        <f>IF(AU132=12,L132,IF(AU133=12,L133,IF(AU134=12,L134,IF(AU135=12,L135,IF(AU136=12,L136,IF(AU137=12,L137,""))))))</f>
        <v>#VALUE!</v>
      </c>
      <c r="BC129" s="98" t="e">
        <f>IF(AU118=12,M118,0)+IF(AU119=12,M119,0)+IF(AU120=12,M120,0)+IF(AU121=12,M121,0)+IF(AU122=12,M122,0)+IF(AU123=12,M123,0)+IF(AU124=12,M124,0)+IF(AU125=12,M125,0)+IF(AU126=12,M126,0)+IF(AU127=12,M127,0)+IF(AU128=12,M128,0)+IF(AU129=12,M129,0)+IF(AU130=12,M130,0)+IF(AU131=12,M131,0)+IF(AU132=12,M132,0)+IF(AU133=12,M133,0)+IF(AU134=12,M134,0)+IF(AU135=12,M135,0)+IF(AU136=12,M136,0)+IF(AU137=12,M137,0)</f>
        <v>#VALUE!</v>
      </c>
      <c r="BD129" s="98" t="e">
        <f>IF(AU118=12,O118,0)+IF(AU119=12,O119,0)+IF(AU120=12,O120,0)+IF(AU121=12,O121,0)+IF(AU122=12,O122,0)+IF(AU123=12,O123,0)+IF(AU124=12,O124,0)+IF(AU125=12,O125,0)+IF(AU126=12,O126,0)+IF(AU127=12,O127,0)+IF(AU128=12,O128,0)+IF(AU129=12,O129,0)+IF(AU130=12,O130,0)+IF(AU131=12,O131,0)+IF(AU132=12,O132,0)+IF(AU133=12,O133,0)+IF(AU134=12,O134,0)+IF(AU135=12,O135,0)+IF(AU136=12,O136,0)+IF(AU137=12,O137,0)</f>
        <v>#VALUE!</v>
      </c>
      <c r="BE129" s="98" t="e">
        <f>IF(AU118=12,Q118,0)+IF(AU119=12,Q119,0)+IF(AU120=12,Q120,0)+IF(AU121=12,Q121,0)+IF(AU122=12,Q122,0)+IF(AU123=12,Q123,0)+IF(AU124=12,Q124,0)+IF(AU125=12,Q125,0)+IF(AU126=12,Q126,0)+IF(AU127=12,Q127,0)+IF(AU128=12,Q128,0)+IF(AU129=12,Q129,0)+IF(AU130=12,Q130,0)+IF(AU131=12,Q131,0)+IF(AU132=12,Q132,0)+IF(AU133=12,Q133,0)+IF(AU134=12,Q134,0)+IF(AU135=12,Q135,0)+IF(AU136=12,Q136,0)+IF(AU137=12,Q137,0)</f>
        <v>#VALUE!</v>
      </c>
      <c r="BF129" s="98" t="e">
        <f>IF(AU118=12,T118,0)+IF(AU119=12,T119,0)+IF(AU120=12,T120,0)+IF(AU121=12,T121,0)+IF(AU122=12,T122,0)+IF(AU123=12,T123,0)+IF(AU124=12,T124,0)+IF(AU125=12,T125,0)+IF(AU126=12,T126,0)+IF(AU127=12,T127,0)+IF(AU128=12,T128,0)+IF(AU129=12,T129,0)+IF(AU130=12,T130,0)+IF(AU131=12,T131,0)+IF(AU132=12,T132,0)+IF(AU133=12,T133,0)+IF(AU134=12,T134,0)+IF(AU135=12,T135,0)+IF(AU136=12,T136,0)+IF(AU137=12,T137,0)</f>
        <v>#VALUE!</v>
      </c>
      <c r="BG129" s="98" t="e">
        <f>IF(AU118=12,X118,0)+IF(AU119=12,X119,0)+IF(AU120=12,X120,0)+IF(AU121=12,X121,0)+IF(AU122=12,X122,0)+IF(AU123=12,X123,0)+IF(AU124=12,X124,0)+IF(AU125=12,X125,0)+IF(AU126=12,X126,0)+IF(AU127=12,X127,0)+IF(AU128=12,X128,0)+IF(AU129=12,X129,0)+IF(AU130=12,X130,0)+IF(AU131=12,X131,0)+IF(AU132=12,X132,0)+IF(AU133=12,X133,0)+IF(AU134=12,X134,0)+IF(AU135=12,X135,0)+IF(AU136=12,X136,0)+IF(AU137=12,X137,0)</f>
        <v>#VALUE!</v>
      </c>
      <c r="BH129" s="98" t="e">
        <f>IF(AU118=12,AB118,0)+IF(AU119=12,AB119,0)+IF(AU120=12,AB120,0)+IF(AU121=12,AB121,0)+IF(AU122=12,AB122,0)+IF(AU123=12,AB123,0)+IF(AU124=12,AB124,0)+IF(AU125=12,AB125,0)+IF(AU126=12,AB126,0)+IF(AU127=12,AB127,0)+IF(AU128=12,AB128,0)+IF(AU129=12,AB129,0)+IF(AU130=12,AB130,0)+IF(AU131=12,AB131,0)+IF(AU132=12,AB132,0)+IF(AU133=12,AB133,0)+IF(AU134=12,AB134,0)+IF(AU135=12,AB135,0)+IF(AU136=12,AB136,0)+IF(AU137=12,AB137,0)</f>
        <v>#VALUE!</v>
      </c>
      <c r="BI129" s="98" t="e">
        <f>IF(AU118=12,AG118,0)+IF(AU119=12,AG119,0)+IF(AU120=12,AG120,0)+IF(AU121=12,AG121,0)+IF(AU122=12,AG122,0)+IF(AU123=12,AG123,0)+IF(AU124=12,AG124,0)+IF(AU125=12,AG125,0)+IF(AU126=12,AG126,0)+IF(AU127=12,AG127,0)+IF(AU128=12,AG128,0)+IF(AU129=12,AG129,0)+IF(AU130=12,AG130,0)+IF(AU131=12,AG131,0)+IF(AU132=12,AG132,0)+IF(AU133=12,AG133,0)+IF(AU134=12,AG134,0)+IF(AU135=12,AG135,0)+IF(AU136=12,AG136,0)+IF(AU137=12,AG137,0)</f>
        <v>#VALUE!</v>
      </c>
      <c r="BJ129" s="98" t="e">
        <f>IF(AU118=12,AL118,0)+IF(AU119=12,AL119,0)+IF(AU120=12,AL120,0)+IF(AU121=12,AL121,0)+IF(AU122=12,AL122,0)+IF(AU123=12,AL123,0)+IF(AU124=12,AL124,0)+IF(AU125=12,AL125,0)+IF(AU126=12,AL126,0)+IF(AU127=12,AL127,0)+IF(AU128=12,AL128,0)+IF(AU129=12,AL129,0)+IF(AU130=12,AL130,0)+IF(AU131=12,AL131,0)+IF(AU132=12,AL132,0)+IF(AU133=12,AL133,0)+IF(AU134=12,AL134,0)+IF(AU135=12,AL135,0)+IF(AU136=12,AL136,0)+IF(AU137=12,AL137,0)</f>
        <v>#VALUE!</v>
      </c>
      <c r="BK129" s="1" t="e">
        <f>IF(AU118=12,AO118,0)+IF(AU119=12,AO119,0)+IF(AU120=12,AO120,0)+IF(AU121=12,AO121,0)+IF(AU122=12,AO122,0)+IF(AU123=12,AO123,0)+IF(AU124=12,AO124,0)+IF(AU125=12,AO125,0)+IF(AU126=12,AO126,0)+IF(AU127=12,AO127,0)+IF(AU128=12,AO128,0)+IF(AU129=12,AO129,0)+IF(AU130=12,AO130,0)+IF(AU131=12,AO131,0)+IF(AU132=12,AO132,0)+IF(AU133=12,AO133,0)+IF(AU134=12,AO134,0)+IF(AU135=12,AO135,0)+IF(AU136=12,AO136,0)+IF(AU137=12,AO137,0)</f>
        <v>#VALUE!</v>
      </c>
      <c r="BL129" s="99" t="e">
        <f>IF(AU118=12,AY118,0)+IF(AU119=12,AY119,0)+IF(AU120=12,AY120,0)+IF(AU121=12,AY121,0)+IF(AU122=12,AY122,0)+IF(AU123=12,AY123,0)+IF(AU124=12,AY124,0)+IF(AU125=12,AY125,0)+IF(AU126=12,AY126,0)+IF(AU127=12,AY127,0)+IF(AU128=12,AY128,0)+IF(AU129=12,AY129,0)+IF(AU130=12,AY130,0)+IF(AU131=12,AY131,0)+IF(AU132=12,AY132,0)+IF(AU133=12,AY133,0)+IF(AU134=12,AY134,0)+IF(AU135=12,AY135,0)+IF(AU136=12,AY136,0)+IF(AU137=12,AY137,0)</f>
        <v>#VALUE!</v>
      </c>
      <c r="BM129" s="1" t="e">
        <f>IF(AND(AW129=BM117,BL129=0),AZ129,0)</f>
        <v>#VALUE!</v>
      </c>
      <c r="BN129" s="1">
        <f>COUNTIF(BM118:BM129,"&lt;&gt;0")</f>
        <v>12</v>
      </c>
      <c r="BO129" s="1" t="e">
        <f>IF(BN118=12,BM118,IF(BN119=12,BM119,IF(BN120=12,BM120,IF(BN121=12,BM121,IF(BN122=12,BM122,IF(BN123=12,BM123,IF(BN124=12,BM124,IF(BN125=12,BM125,BP129))))))))</f>
        <v>#VALUE!</v>
      </c>
      <c r="BP129" s="1" t="e">
        <f>IF(BN126=12,BM126,IF(BN127=12,BM127,IF(BN128=12,BM128,IF(BN129=12,BM129,IF(BN130=12,BM130,IF(BN131=12,BM131,IF(BN132=12,BM132,IF(BN133=12,BM133,BQ129))))))))</f>
        <v>#VALUE!</v>
      </c>
      <c r="BQ129" s="1" t="str">
        <f>IF(BN134=12,BM134,IF(BN135=12,BM135,IF(BN136=12,BM136,IF(BN137=12,BM137,""))))</f>
        <v/>
      </c>
      <c r="BR129" s="100" t="str">
        <f>[2]DB!CD129</f>
        <v/>
      </c>
      <c r="BS129" s="98" t="str">
        <f>[2]DB!CE129</f>
        <v/>
      </c>
      <c r="BT129" s="98" t="str">
        <f>[2]DB!CF129</f>
        <v/>
      </c>
      <c r="BU129" s="98" t="str">
        <f>[2]DB!CG129</f>
        <v/>
      </c>
      <c r="BV129" s="98" t="str">
        <f>[2]DB!CH129</f>
        <v/>
      </c>
      <c r="BW129" s="98" t="str">
        <f>[2]DB!CI129</f>
        <v/>
      </c>
      <c r="BX129" s="98" t="str">
        <f>[2]DB!CJ129</f>
        <v/>
      </c>
      <c r="BY129" s="98" t="str">
        <f>[2]DB!CK129</f>
        <v/>
      </c>
      <c r="BZ129" s="98" t="str">
        <f>[2]DB!CL129</f>
        <v/>
      </c>
      <c r="CA129" s="98" t="str">
        <f>[2]DB!CM129</f>
        <v/>
      </c>
      <c r="CB129" s="98" t="str">
        <f>[2]DB!CN129</f>
        <v/>
      </c>
      <c r="CC129" s="99" t="str">
        <f>[2]DB!CO129</f>
        <v/>
      </c>
      <c r="CD129" s="100" t="str">
        <f>IF(AND(CD117=B3,B3&lt;&gt;B4),BO129,BR129)</f>
        <v/>
      </c>
      <c r="CE129" s="98" t="str">
        <f>IF(AND(CE117=B3,B3&lt;&gt;B4),BO129,BS129)</f>
        <v/>
      </c>
      <c r="CF129" s="98" t="str">
        <f>IF(AND(CF117=B3,B3&lt;&gt;B4),BO129,BT129)</f>
        <v/>
      </c>
      <c r="CG129" s="98" t="str">
        <f>IF(AND(CG117=B3,B3&lt;&gt;B4),BO129,BU129)</f>
        <v/>
      </c>
      <c r="CH129" s="98" t="str">
        <f>IF(AND(CH117=B3,B3&lt;&gt;B4),BO129,BV129)</f>
        <v/>
      </c>
      <c r="CI129" s="98" t="str">
        <f>IF(AND(CI117=B3,B3&lt;&gt;B4),BO129,BW129)</f>
        <v/>
      </c>
      <c r="CJ129" s="98" t="str">
        <f>IF(AND(CJ117=B3,B3&lt;&gt;B4),BO129,BX129)</f>
        <v/>
      </c>
      <c r="CK129" s="98" t="str">
        <f>IF(AND(CK117=B3,B3&lt;&gt;B4),BO129,BY129)</f>
        <v/>
      </c>
      <c r="CL129" s="98" t="str">
        <f>IF(AND(CL117=B3,B3&lt;&gt;B4),BO129,BZ129)</f>
        <v/>
      </c>
      <c r="CM129" s="98" t="str">
        <f>IF(AND(CM117=B3,B3&lt;&gt;B4),BO129,CA129)</f>
        <v/>
      </c>
      <c r="CN129" s="98" t="str">
        <f>IF(AND(CN117=B3,B3&lt;&gt;B4),BO129,CB129)</f>
        <v/>
      </c>
      <c r="CO129" s="99" t="str">
        <f>IF(AND(CO117=B3,B3&lt;&gt;B4),BO129,CC129)</f>
        <v/>
      </c>
      <c r="CP129" s="1" t="str">
        <f>'[2]MT + ÅT'!L69</f>
        <v/>
      </c>
    </row>
    <row r="130" spans="1:94">
      <c r="L130" s="100" t="str">
        <f>[2]DB!AZ130</f>
        <v>ÅZÆTZØW</v>
      </c>
      <c r="M130" s="1">
        <f>IF(L130=A52,B52,0)+IF(L130=A53,B53,0)+IF(L130=A54,B54,0)+IF(L130=A55,B55,0)+IF(L130=A56,B56,0)+IF(L130=A57,B57,0)+IF(L130=A58,B58,0)+IF(L130=A59,B59,0)+IF(L130=A60,B60,0)+IF(L130=A61,B61,0)+IF(L130=A62,B62,0)+IF(L130=A63,B63,0)+IF(L130=A64,B64,0)+IF(L130=A65,B65,0)+IF(L130=A66,B66,0)+IF(L130=A67,B67,0)+IF(L130=A68,B68,0)+IF(L130=A69,B69,0)+IF(L130=A70,B70,0)+IF(L130=A71,B71,0)</f>
        <v>60</v>
      </c>
      <c r="N130" s="1">
        <f>[2]DB!BD130</f>
        <v>0</v>
      </c>
      <c r="O130" s="1">
        <f>IF(L130=A52,D52,0)+IF(L130=A53,D53,0)+IF(L130=A54,D54,0)+IF(L130=A55,D55,0)+IF(L130=A56,D56,0)+IF(L130=A57,D57,0)+IF(L130=A58,D58,0)+IF(L130=A59,D59,0)+IF(L130=A60,D60,0)+IF(L130=A61,D61,0)+IF(L130=A62,D62,0)+IF(L130=A63,D63,0)+IF(L130=A64,D64,0)+IF(L130=A65,D65,0)+IF(L130=A66,D66,0)+IF(L130=A67,D67,0)+IF(L130=A68,D68,0)+IF(L130=A69,D69,0)+IF(L130=A70,D70,0)+IF(L130=A71,D71,0)</f>
        <v>0</v>
      </c>
      <c r="P130" s="1">
        <f>[2]DB!BE130</f>
        <v>0</v>
      </c>
      <c r="Q130" s="1">
        <f>IF(L130=A52,F52,0)+IF(L130=A53,F53,0)+IF(L130=A54,F54,0)+IF(L130=A55,F55,0)+IF(L130=A56,F56,0)+IF(L130=A57,F57,0)+IF(L130=A58,F58,0)+IF(L130=A59,F59,0)+IF(L130=A60,F60,0)+IF(L130=A61,F61,0)+IF(L130=A62,F62,0)+IF(L130=A63,F63,0)+IF(L130=A64,F64,0)+IF(L130=A65,F65,0)+IF(L130=A66,F66,0)+IF(L130=A67,F67,0)+IF(L130=A68,F68,0)+IF(L130=A69,F69,0)+IF(L130=A70,F70,0)+IF(L130=A71,F71,0)</f>
        <v>0</v>
      </c>
      <c r="R130" s="1">
        <f>[2]DB!BF130</f>
        <v>0</v>
      </c>
      <c r="S130" s="1">
        <f>IF(L130=A52,H52,0)+IF(L130=A53,H53,0)+IF(L130=A54,H54,0)+IF(L130=A55,H55,0)+IF(L130=A56,H56,0)+IF(L130=A57,H57,0)+IF(L130=A58,H58,0)+IF(L130=A59,H59,0)+IF(L130=A60,H60,0)+IF(L130=A61,H61,0)+IF(L130=A62,H62,0)+IF(L130=A63,H63,0)+IF(L130=A64,H64,0)+IF(L130=A65,H65,0)+IF(L130=A66,H66,0)+IF(L130=A67,H67,0)+IF(L130=A68,H68,0)+IF(L130=A69,H69,0)+IF(L130=A70,H70,0)+IF(L130=A71,H71,0)</f>
        <v>0</v>
      </c>
      <c r="T130" s="1">
        <f>IF(B2&lt;&gt;B3,S130,S130+R130)</f>
        <v>0</v>
      </c>
      <c r="U130" s="1">
        <f>[2]DB!BG130</f>
        <v>0</v>
      </c>
      <c r="V130" s="1">
        <f>IF(L130=A52,K52,0)+IF(L130=A53,K53,0)+IF(L130=A54,K54,0)+IF(L130=A55,K55,0)+IF(L130=A56,K56,0)+IF(L130=A57,K57,0)+IF(L130=A58,K58,0)+IF(L130=A59,K59,0)+IF(L130=A60,K60,0)+IF(L130=A61,K61,0)+IF(L130=A62,K62,0)+IF(L130=A63,K63,0)+IF(L130=A64,K64,0)+IF(L130=A65,K65,0)+IF(L130=A66,K66,0)+IF(L130=A67,K67,0)+IF(L130=A68,K68,0)+IF(L130=A69,K69,0)+IF(L130=A70,K70,0)+IF(L130=A71,K71,0)+W130</f>
        <v>0</v>
      </c>
      <c r="W130" s="1">
        <f t="shared" si="41"/>
        <v>0</v>
      </c>
      <c r="X130" s="1">
        <f>IF(B2&lt;&gt;B3,V130,V130+U130)</f>
        <v>0</v>
      </c>
      <c r="Y130" s="1">
        <f>[2]DB!BH130</f>
        <v>20</v>
      </c>
      <c r="Z130" s="1">
        <f>RANK(Y130,Y118:Y137,0)</f>
        <v>16</v>
      </c>
      <c r="AA130" s="1" t="e">
        <f>IF(L130='3. Division'!F6,'3. Division'!F23,0)+IF(L130='3. Division'!H6,'3. Division'!H23,0)+IF(L130='3. Division'!J6,'3. Division'!J23,0)+IF(L130='3. Division'!L6,'3. Division'!L23,0)+IF(L130='3. Division'!N6,'3. Division'!N23,0)+IF(L130='3. Division'!P6,'3. Division'!P23,0)+IF(L130='3. Division'!R6,'3. Division'!R23,0)+IF(L130='3. Division'!T6,'3. Division'!T23,0)+IF(L130='3. Division'!V6,'3. Division'!V23,0)+IF(L130='3. Division'!X6,'3. Division'!X23,0)+IF(L130='3. Division'!Z6,'3. Division'!Z23,0)+IF(L130='3. Division'!AB6,'3. Division'!AB23,0)+IF(L130='3. Division'!AD6,'3. Division'!AD23,0)+IF(L130='3. Division'!AF6,'3. Division'!AF23,0)+IF(L130='3. Division'!AH6,'3. Division'!AH23,0)+IF(L130='3. Division'!AJ6,'3. Division'!AJ23,0)+IF(L130='3. Division'!AL6,'3. Division'!AL23,0)+IF(L130='3. Division'!AN6,'3. Division'!AN23,0)+IF(L130='3. Division'!AP6,'3. Division'!AP23,0)+IF(L130='3. Division'!AR6,'3. Division'!AR23,0)</f>
        <v>#VALUE!</v>
      </c>
      <c r="AB130" s="1" t="e">
        <f>IF(OR(O130=1,Q130=1),0,IF(B2&lt;&gt;B3,AA130,Y130+AA130))</f>
        <v>#VALUE!</v>
      </c>
      <c r="AC130" s="1" t="e">
        <f>RANK(AB130,AB118:AB137,0)</f>
        <v>#VALUE!</v>
      </c>
      <c r="AD130" s="1">
        <f>[2]DB!BI130</f>
        <v>9</v>
      </c>
      <c r="AE130" s="1">
        <f>RANK(AD130,AD118:AD137,0)</f>
        <v>3</v>
      </c>
      <c r="AF130" s="1" t="e">
        <f>IF(L130='3. Division'!F6,'3. Division'!F29,0)+IF(L130='3. Division'!H6,'3. Division'!H29,0)+IF(L130='3. Division'!J6,'3. Division'!J29,0)+IF(L130='3. Division'!L6,'3. Division'!L29,0)+IF(L130='3. Division'!N6,'3. Division'!N29,0)+IF(L130='3. Division'!P6,'3. Division'!P29,0)+IF(L130='3. Division'!R6,'3. Division'!R29,0)+IF(L130='3. Division'!T6,'3. Division'!T29,0)+IF(L130='3. Division'!V6,'3. Division'!V29,0)+IF(L130='3. Division'!X6,'3. Division'!X29,0)+IF(L130='3. Division'!Z6,'3. Division'!Z29,0)+IF(L130='3. Division'!AB6,'3. Division'!AB29,0)+IF(L130='3. Division'!AD6,'3. Division'!AD29,0)+IF(L130='3. Division'!AF6,'3. Division'!AF29,0)+IF(L130='3. Division'!AH6,'3. Division'!AH29,0)+IF(L130='3. Division'!AJ6,'3. Division'!AJ29,0)+IF(L130='3. Division'!AL6,'3. Division'!AL29,0)+IF(L130='3. Division'!AN6,'3. Division'!AN29,0)+IF(L130='3. Division'!AP6,'3. Division'!AP29,0)+IF(L130='3. Division'!AR6,'3. Division'!AR29,0)</f>
        <v>#VALUE!</v>
      </c>
      <c r="AG130" s="1" t="e">
        <f>IF(OR(O130=1,Q130=1),0,IF(B2&lt;&gt;B3,AF130,AD130+AF130))</f>
        <v>#VALUE!</v>
      </c>
      <c r="AH130" s="1" t="e">
        <f>RANK(AG130,AG118:AG137,0)</f>
        <v>#VALUE!</v>
      </c>
      <c r="AI130" s="1">
        <f>[2]DB!BJ130</f>
        <v>28</v>
      </c>
      <c r="AJ130" s="1">
        <f>RANK(AI130,AI118:AI137,0)</f>
        <v>5</v>
      </c>
      <c r="AK130" s="1" t="e">
        <f>IF(L130='3. Division'!F6,'3. Division'!F35,0)+IF(L130='3. Division'!H6,'3. Division'!H35,0)+IF(L130='3. Division'!J6,'3. Division'!J35,0)+IF(L130='3. Division'!L6,'3. Division'!L35,0)+IF(L130='3. Division'!N6,'3. Division'!N35,0)+IF(L130='3. Division'!P6,'3. Division'!P35,0)+IF(L130='3. Division'!R6,'3. Division'!R35,0)+IF(L130='3. Division'!T6,'3. Division'!T35,0)+IF(L130='3. Division'!V6,'3. Division'!V35,0)+IF(L130='3. Division'!X6,'3. Division'!X35,0)+IF(L130='3. Division'!Z6,'3. Division'!Z35,0)+IF(L130='3. Division'!AB6,'3. Division'!AB35,0)+IF(L130='3. Division'!AD6,'3. Division'!AD35,0)+IF(L130='3. Division'!AF6,'3. Division'!AF35,0)+IF(L130='3. Division'!AH6,'3. Division'!AH35,0)+IF(L130='3. Division'!AJ6,'3. Division'!AJ35,0)+IF(L130='3. Division'!AL6,'3. Division'!AL35,0)+IF(L130='3. Division'!AN6,'3. Division'!AN35,0)+IF(L130='3. Division'!AP6,'3. Division'!AP35,0)+IF(L130='3. Division'!AR6,'3. Division'!AR35,0)</f>
        <v>#VALUE!</v>
      </c>
      <c r="AL130" s="1" t="e">
        <f>IF(OR(O130=1,Q130=1),0,IF(B2&lt;&gt;B3,AK130,AI130+AK130))</f>
        <v>#VALUE!</v>
      </c>
      <c r="AM130" s="1" t="e">
        <f>RANK(AL130,AL118:AL137,0)</f>
        <v>#VALUE!</v>
      </c>
      <c r="AN130" s="1">
        <f t="shared" si="42"/>
        <v>24</v>
      </c>
      <c r="AO130" s="1" t="e">
        <f t="shared" si="43"/>
        <v>#VALUE!</v>
      </c>
      <c r="AP130" s="1">
        <f>[2]DB!AW130</f>
        <v>13</v>
      </c>
      <c r="AQ130" s="1" t="e">
        <f>RANK(AO130,AO118:AO137,1)+AR130</f>
        <v>#VALUE!</v>
      </c>
      <c r="AR130" s="1" t="e">
        <f>IF(AO130=AO118,IF(AB130=AB118,IF(AG130=AG118,IF(AL130=AL118,0,IF(AL130&lt;AL118,1,0)),IF(AG130&lt;AG118,1,0)),IF(AB130&lt;AB118,1,0)),0)+IF(AO130=AO119,IF(AB130=AB119,IF(AG130=AG119,IF(AL130=AL119,0,IF(AL130&lt;AL119,1,0)),IF(AG130&lt;AG119,1,0)),IF(AB130&lt;AB119,1,0)),0)+IF(AO130=AO120,IF(AB130=AB120,IF(AG130=AG120,IF(AL130=AL120,0,IF(AL130&lt;AL120,1,0)),IF(AG130&lt;AG120,1,0)),IF(AB130&lt;AB120,1,0)),0)+IF(AO130=AO121,IF(AB130=AB121,IF(AG130=AG121,IF(AL130=AL121,0,IF(AL130&lt;AL121,1,0)),IF(AG130&lt;AG121,1,0)),IF(AB130&lt;AB121,1,0)),0)+IF(AO130=AO122,IF(AB130=AB122,IF(AG130=AG122,IF(AL130=AL122,0,IF(AL130&lt;AL122,1,0)),IF(AG130&lt;AG122,1,0)),IF(AB130&lt;AB122,1,0)),0)+IF(AO130=AO123,IF(AB130=AB123,IF(AG130=AG123,IF(AL130=AL123,0,IF(AL130&lt;AL123,1,0)),IF(AG130&lt;AG123,1,0)),IF(AB130&lt;AB123,1,0)),0)+IF(AO130=AO124,IF(AB130=AB124,IF(AG130=AG124,IF(AL130=AL124,0,IF(AL130&lt;AL124,1,0)),IF(AG130&lt;AG124,1,0)),IF(AB130&lt;AB124,1,0)),0)+AS130+AT130</f>
        <v>#VALUE!</v>
      </c>
      <c r="AS130" s="1" t="e">
        <f>IF(AO130=AO125,IF(AB130=AB125,IF(AG130=AG125,IF(AL130=AL125,0,IF(AL130&lt;AL125,1,0)),IF(AG130&lt;AG125,1,0)),IF(AB130&lt;AB125,1,0)),0)+IF(AO130=AO126,IF(AB130=AB126,IF(AG130=AG126,IF(AL130=AL126,0,IF(AL130&lt;AL126,1,0)),IF(AG130&lt;AG126,1,0)),IF(AB130&lt;AB126,1,0)),0)+IF(AO130=AO127,IF(AB130=AB127,IF(AG130=AG127,IF(AL130=AL127,0,IF(AL130&lt;AL127,1,0)),IF(AG130&lt;AG127,1,0)),IF(AB130&lt;AB127,1,0)),0)+IF(AO130=AO128,IF(AB130=AB128,IF(AG130=AG128,IF(AL130=AL128,0,IF(AL130&lt;AL128,1,0)),IF(AG130&lt;AG128,1,0)),IF(AB130&lt;AB128,1,0)),0)+IF(AO130=AO129,IF(AB130=AB129,IF(AG130=AG129,IF(AL130=AL129,0,IF(AL130&lt;AL129,1,0)),IF(AG130&lt;AG129,1,0)),IF(AB130&lt;AB129,1,0)),0)+IF(AO130=AO130,IF(AB130=AB130,IF(AG130=AG130,IF(AL130=AL130,0,IF(AL130&lt;AL130,1,0)),IF(AG130&lt;AG130,1,0)),IF(AB130&lt;AB130,1,0)),0)+IF(AO130=AO131,IF(AB130=AB131,IF(AG130=AG131,IF(AL130=AL131,0,IF(AL130&lt;AL131,1,0)),IF(AG130&lt;AG131,1,0)),IF(AB130&lt;AB131,1,0)),0)</f>
        <v>#VALUE!</v>
      </c>
      <c r="AT130" s="1" t="e">
        <f>IF(AO130=AO132,IF(AB130=AB132,IF(AG130=AG132,IF(AL130=AL132,0,IF(AL130&lt;AL132,1,0)),IF(AG130&lt;AG132,1,0)),IF(AB130&lt;AB132,1,0)),0)+IF(AO130=AO133,IF(AB130=AB133,IF(AG130=AG133,IF(AL130=AL133,0,IF(AL130&lt;AL133,1,0)),IF(AG130&lt;AG133,1,0)),IF(AB130&lt;AB133,1,0)),0)+IF(AO130=AO134,IF(AB130=AB134,IF(AG130=AG134,IF(AL130=AL134,0,IF(AL130&lt;AL134,1,0)),IF(AG130&lt;AG134,1,0)),IF(AB130&lt;AB134,1,0)),0)+IF(AO130=AO135,IF(AB130=AB135,IF(AG130=AG135,IF(AL130=AL135,0,IF(AL130&lt;AL135,1,0)),IF(AG130&lt;AG135,1,0)),IF(AB130&lt;AB135,1,0)),0)+IF(AO130=AO136,IF(AB130=AB136,IF(AG130=AG136,IF(AL130=AL136,0,IF(AL130&lt;AL136,1,0)),IF(AG130&lt;AG136,1,0)),IF(AB130&lt;AB136,1,0)),0)+IF(AO130=AO137,IF(AB130=AB137,IF(AG130=AG137,IF(AL130=AL137,0,IF(AL130&lt;AL137,1,0)),IF(AG130&lt;AG137,1,0)),IF(AB130&lt;AB137,1,0)),0)</f>
        <v>#VALUE!</v>
      </c>
      <c r="AU130" s="1" t="e">
        <f>IF(AND(AQ130=AQ118,M130&gt;M118),1,0)+IF(AND(AQ130=AQ119,M130&gt;M119),1,0)+IF(AND(AQ130=AQ120,M130&gt;M120),1,0)+IF(AND(AQ130=AQ121,M130&gt;M121),1,0)+IF(AND(AQ130=AQ122,M130&gt;M122),1,0)+IF(AND(AQ130=AQ123,M130&gt;M123),1,0)+IF(AND(AQ130=AQ124,M130&gt;M124),1,0)+IF(AND(AQ130=AQ125,M130&gt;M125),1,0)+IF(AND(AQ130=AQ126,M130&gt;M126),1,0)+IF(AND(AQ130=AQ127,M130&gt;M127),1,0)+IF(AND(AQ130=AQ128,M130&gt;M128),1,0)+IF(AND(AQ130=AQ129,M130&gt;M129),1,0)+IF(AND(AQ130=AQ130,M130&gt;M130),1,0)+IF(AND(AQ130=AQ131,M130&gt;M131),1,0)+IF(AND(AQ130=AQ132,M130&gt;M132),1,0)+IF(AND(AQ130=AQ133,M130&gt;M133),1,0)+IF(AND(AQ130=AQ134,M130&gt;M134),1,0)+IF(AND(AQ130=AQ135,M130&gt;M135),1,0)+IF(AND(AQ130=AQ136,M130&gt;M136),1,0)+IF(AND(AQ130=AQ137,M130&gt;M137),1,0)+AQ130</f>
        <v>#VALUE!</v>
      </c>
      <c r="AV130" s="1" t="e">
        <f>IF(AU118=13,AP118,0)+IF(AU119=13,AP119,0)+IF(AU120=13,AP120,0)+IF(AU121=13,AP121,0)+IF(AU122=13,AP122,0)+IF(AU123=13,AP123,0)+IF(AU124=13,AP124,0)+IF(AU125=13,AP125,0)+IF(AU126=13,AP126,0)+IF(AU127=13,AP127,0)+IF(AU128=13,AP128,0)+IF(AU129=13,AP129,0)+IF(AU130=13,AP130,0)+IF(AU131=13,AP131,0)+IF(AU132=13,AP132,0)+IF(AU133=13,AP133,0)+IF(AU134=13,AP134,0)+IF(AU135=13,AP135,0)+IF(AU136=13,AP136,0)+IF(AU137=13,AP137,0)</f>
        <v>#VALUE!</v>
      </c>
      <c r="AW130" s="1" t="e">
        <f>IF(AU118=13,AQ118,0)+IF(AU119=13,AQ119,0)+IF(AU120=13,AQ120,0)+IF(AU121=13,AQ121,0)+IF(AU122=13,AQ122,0)+IF(AU123=13,AQ123,0)+IF(AU124=13,AQ124,0)+IF(AU125=13,AQ125,0)+IF(AU126=13,AQ126,0)+IF(AU127=13,AQ127,0)+IF(AU128=13,AQ128,0)+IF(AU129=13,AQ129,0)+IF(AU130=13,AQ130,0)+IF(AU131=13,AQ131,0)+IF(AU132=13,AQ132,0)+IF(AU133=13,AQ133,0)+IF(AU134=13,AQ134,0)+IF(AU135=13,AQ135,0)+IF(AU136=13,AQ136,0)+IF(AU137=13,AQ137,0)</f>
        <v>#VALUE!</v>
      </c>
      <c r="AX130" s="1">
        <f>[2]DB!BL130</f>
        <v>0</v>
      </c>
      <c r="AY130" s="1">
        <f>IF(OR(O130=1,Q130=1,(T130+X130)/D1&gt;0.5),1,0)</f>
        <v>0</v>
      </c>
      <c r="AZ130" s="100" t="e">
        <f>IF(AU118=13,L118,IF(AU119=13,L119,IF(AU120=13,L120,IF(AU121=13,L121,IF(AU122=13,L122,IF(AU123=13,L123,IF(AU124=13,L124,BA130)))))))</f>
        <v>#VALUE!</v>
      </c>
      <c r="BA130" s="98" t="e">
        <f>IF(AU125=13,L125,IF(AU126=13,L126,IF(AU127=13,L127,IF(AU128=13,L128,IF(AU129=13,L129,IF(AU130=13,L130,IF(AU131=13,L131,BB130)))))))</f>
        <v>#VALUE!</v>
      </c>
      <c r="BB130" s="98" t="e">
        <f>IF(AU132=13,L132,IF(AU133=13,L133,IF(AU134=13,L134,IF(AU135=13,L135,IF(AU136=13,L136,IF(AU137=13,L137,""))))))</f>
        <v>#VALUE!</v>
      </c>
      <c r="BC130" s="98" t="e">
        <f>IF(AU118=13,M118,0)+IF(AU119=13,M119,0)+IF(AU120=13,M120,0)+IF(AU121=13,M121,0)+IF(AU122=13,M122,0)+IF(AU123=13,M123,0)+IF(AU124=13,M124,0)+IF(AU125=13,M125,0)+IF(AU126=13,M126,0)+IF(AU127=13,M127,0)+IF(AU128=13,M128,0)+IF(AU129=13,M129,0)+IF(AU130=13,M130,0)+IF(AU131=13,M131,0)+IF(AU132=13,M132,0)+IF(AU133=13,M133,0)+IF(AU134=13,M134,0)+IF(AU135=13,M135,0)+IF(AU136=13,M136,0)+IF(AU137=13,M137,0)</f>
        <v>#VALUE!</v>
      </c>
      <c r="BD130" s="98" t="e">
        <f>IF(AU118=13,O118,0)+IF(AU119=13,O119,0)+IF(AU120=13,O120,0)+IF(AU121=13,O121,0)+IF(AU122=13,O122,0)+IF(AU123=13,O123,0)+IF(AU124=13,O124,0)+IF(AU125=13,O125,0)+IF(AU126=13,O126,0)+IF(AU127=13,O127,0)+IF(AU128=13,O128,0)+IF(AU129=13,O129,0)+IF(AU130=13,O130,0)+IF(AU131=13,O131,0)+IF(AU132=13,O132,0)+IF(AU133=13,O133,0)+IF(AU134=13,O134,0)+IF(AU135=13,O135,0)+IF(AU136=13,O136,0)+IF(AU137=13,O137,0)</f>
        <v>#VALUE!</v>
      </c>
      <c r="BE130" s="98" t="e">
        <f>IF(AU118=13,Q118,0)+IF(AU119=13,Q119,0)+IF(AU120=13,Q120,0)+IF(AU121=13,Q121,0)+IF(AU122=13,Q122,0)+IF(AU123=13,Q123,0)+IF(AU124=13,Q124,0)+IF(AU125=13,Q125,0)+IF(AU126=13,Q126,0)+IF(AU127=13,Q127,0)+IF(AU128=13,Q128,0)+IF(AU129=13,Q129,0)+IF(AU130=13,Q130,0)+IF(AU131=13,Q131,0)+IF(AU132=13,Q132,0)+IF(AU133=13,Q133,0)+IF(AU134=13,Q134,0)+IF(AU135=13,Q135,0)+IF(AU136=13,Q136,0)+IF(AU137=13,Q137,0)</f>
        <v>#VALUE!</v>
      </c>
      <c r="BF130" s="98" t="e">
        <f>IF(AU118=13,T118,0)+IF(AU119=13,T119,0)+IF(AU120=13,T120,0)+IF(AU121=13,T121,0)+IF(AU122=13,T122,0)+IF(AU123=13,T123,0)+IF(AU124=13,T124,0)+IF(AU125=13,T125,0)+IF(AU126=13,T126,0)+IF(AU127=13,T127,0)+IF(AU128=13,T128,0)+IF(AU129=13,T129,0)+IF(AU130=13,T130,0)+IF(AU131=13,T131,0)+IF(AU132=13,T132,0)+IF(AU133=13,T133,0)+IF(AU134=13,T134,0)+IF(AU135=13,T135,0)+IF(AU136=13,T136,0)+IF(AU137=13,T137,0)</f>
        <v>#VALUE!</v>
      </c>
      <c r="BG130" s="98" t="e">
        <f>IF(AU118=13,X118,0)+IF(AU119=13,X119,0)+IF(AU120=13,X120,0)+IF(AU121=13,X121,0)+IF(AU122=13,X122,0)+IF(AU123=13,X123,0)+IF(AU124=13,X124,0)+IF(AU125=13,X125,0)+IF(AU126=13,X126,0)+IF(AU127=13,X127,0)+IF(AU128=13,X128,0)+IF(AU129=13,X129,0)+IF(AU130=13,X130,0)+IF(AU131=13,X131,0)+IF(AU132=13,X132,0)+IF(AU133=13,X133,0)+IF(AU134=13,X134,0)+IF(AU135=13,X135,0)+IF(AU136=13,X136,0)+IF(AU137=13,X137,0)</f>
        <v>#VALUE!</v>
      </c>
      <c r="BH130" s="98" t="e">
        <f>IF(AU118=13,AB118,0)+IF(AU119=13,AB119,0)+IF(AU120=13,AB120,0)+IF(AU121=13,AB121,0)+IF(AU122=13,AB122,0)+IF(AU123=13,AB123,0)+IF(AU124=13,AB124,0)+IF(AU125=13,AB125,0)+IF(AU126=13,AB126,0)+IF(AU127=13,AB127,0)+IF(AU128=13,AB128,0)+IF(AU129=13,AB129,0)+IF(AU130=13,AB130,0)+IF(AU131=13,AB131,0)+IF(AU132=13,AB132,0)+IF(AU133=13,AB133,0)+IF(AU134=13,AB134,0)+IF(AU135=13,AB135,0)+IF(AU136=13,AB136,0)+IF(AU137=13,AB137,0)</f>
        <v>#VALUE!</v>
      </c>
      <c r="BI130" s="98" t="e">
        <f>IF(AU118=13,AG118,0)+IF(AU119=13,AG119,0)+IF(AU120=13,AG120,0)+IF(AU121=13,AG121,0)+IF(AU122=13,AG122,0)+IF(AU123=13,AG123,0)+IF(AU124=13,AG124,0)+IF(AU125=13,AG125,0)+IF(AU126=13,AG126,0)+IF(AU127=13,AG127,0)+IF(AU128=13,AG128,0)+IF(AU129=13,AG129,0)+IF(AU130=13,AG130,0)+IF(AU131=13,AG131,0)+IF(AU132=13,AG132,0)+IF(AU133=13,AG133,0)+IF(AU134=13,AG134,0)+IF(AU135=13,AG135,0)+IF(AU136=13,AG136,0)+IF(AU137=13,AG137,0)</f>
        <v>#VALUE!</v>
      </c>
      <c r="BJ130" s="98" t="e">
        <f>IF(AU118=13,AL118,0)+IF(AU119=13,AL119,0)+IF(AU120=13,AL120,0)+IF(AU121=13,AL121,0)+IF(AU122=13,AL122,0)+IF(AU123=13,AL123,0)+IF(AU124=13,AL124,0)+IF(AU125=13,AL125,0)+IF(AU126=13,AL126,0)+IF(AU127=13,AL127,0)+IF(AU128=13,AL128,0)+IF(AU129=13,AL129,0)+IF(AU130=13,AL130,0)+IF(AU131=13,AL131,0)+IF(AU132=13,AL132,0)+IF(AU133=13,AL133,0)+IF(AU134=13,AL134,0)+IF(AU135=13,AL135,0)+IF(AU136=13,AL136,0)+IF(AU137=13,AL137,0)</f>
        <v>#VALUE!</v>
      </c>
      <c r="BK130" s="1" t="e">
        <f>IF(AU118=13,AO118,0)+IF(AU119=13,AO119,0)+IF(AU120=13,AO120,0)+IF(AU121=13,AO121,0)+IF(AU122=13,AO122,0)+IF(AU123=13,AO123,0)+IF(AU124=13,AO124,0)+IF(AU125=13,AO125,0)+IF(AU126=13,AO126,0)+IF(AU127=13,AO127,0)+IF(AU128=13,AO128,0)+IF(AU129=13,AO129,0)+IF(AU130=13,AO130,0)+IF(AU131=13,AO131,0)+IF(AU132=13,AO132,0)+IF(AU133=13,AO133,0)+IF(AU134=13,AO134,0)+IF(AU135=13,AO135,0)+IF(AU136=13,AO136,0)+IF(AU137=13,AO137,0)</f>
        <v>#VALUE!</v>
      </c>
      <c r="BL130" s="99" t="e">
        <f>IF(AU118=13,AY118,0)+IF(AU119=13,AY119,0)+IF(AU120=13,AY120,0)+IF(AU121=13,AY121,0)+IF(AU122=13,AY122,0)+IF(AU123=13,AY123,0)+IF(AU124=13,AY124,0)+IF(AU125=13,AY125,0)+IF(AU126=13,AY126,0)+IF(AU127=13,AY127,0)+IF(AU128=13,AY128,0)+IF(AU129=13,AY129,0)+IF(AU130=13,AY130,0)+IF(AU131=13,AY131,0)+IF(AU132=13,AY132,0)+IF(AU133=13,AY133,0)+IF(AU134=13,AY134,0)+IF(AU135=13,AY135,0)+IF(AU136=13,AY136,0)+IF(AU137=13,AY137,0)</f>
        <v>#VALUE!</v>
      </c>
      <c r="BM130" s="1" t="e">
        <f>IF(AND(AW130=BM117,BL130=0),AZ130,0)</f>
        <v>#VALUE!</v>
      </c>
      <c r="BN130" s="1">
        <f>COUNTIF(BM118:BM130,"&lt;&gt;0")</f>
        <v>13</v>
      </c>
      <c r="BO130" s="1" t="e">
        <f>IF(BN118=13,BM118,IF(BN119=13,BM119,IF(BN120=13,BM120,IF(BN121=13,BM121,IF(BN122=13,BM122,IF(BN123=13,BM123,IF(BN124=13,BM124,IF(BN125=13,BM125,BP130))))))))</f>
        <v>#VALUE!</v>
      </c>
      <c r="BP130" s="1" t="e">
        <f>IF(BN126=13,BM126,IF(BN127=13,BM127,IF(BN128=13,BM128,IF(BN129=13,BM129,IF(BN130=13,BM130,IF(BN131=13,BM131,IF(BN132=13,BM132,IF(BN133=13,BM133,BQ130))))))))</f>
        <v>#VALUE!</v>
      </c>
      <c r="BQ130" s="1" t="str">
        <f>IF(BN134=13,BM134,IF(BN135=13,BM135,IF(BN136=13,BM136,IF(BN137=13,BM137,""))))</f>
        <v/>
      </c>
      <c r="BR130" s="100" t="str">
        <f>[2]DB!CD130</f>
        <v/>
      </c>
      <c r="BS130" s="98" t="str">
        <f>[2]DB!CE130</f>
        <v/>
      </c>
      <c r="BT130" s="98" t="str">
        <f>[2]DB!CF130</f>
        <v/>
      </c>
      <c r="BU130" s="98" t="str">
        <f>[2]DB!CG130</f>
        <v/>
      </c>
      <c r="BV130" s="98" t="str">
        <f>[2]DB!CH130</f>
        <v/>
      </c>
      <c r="BW130" s="98" t="str">
        <f>[2]DB!CI130</f>
        <v/>
      </c>
      <c r="BX130" s="98" t="str">
        <f>[2]DB!CJ130</f>
        <v/>
      </c>
      <c r="BY130" s="98" t="str">
        <f>[2]DB!CK130</f>
        <v/>
      </c>
      <c r="BZ130" s="98" t="str">
        <f>[2]DB!CL130</f>
        <v/>
      </c>
      <c r="CA130" s="98" t="str">
        <f>[2]DB!CM130</f>
        <v/>
      </c>
      <c r="CB130" s="98" t="str">
        <f>[2]DB!CN130</f>
        <v/>
      </c>
      <c r="CC130" s="99" t="str">
        <f>[2]DB!CO130</f>
        <v/>
      </c>
      <c r="CD130" s="100" t="str">
        <f>IF(AND(CD117=B3,B3&lt;&gt;B4),BO130,BR130)</f>
        <v/>
      </c>
      <c r="CE130" s="98" t="str">
        <f>IF(AND(CE117=B3,B3&lt;&gt;B4),BO130,BS130)</f>
        <v/>
      </c>
      <c r="CF130" s="98" t="str">
        <f>IF(AND(CF117=B3,B3&lt;&gt;B4),BO130,BT130)</f>
        <v/>
      </c>
      <c r="CG130" s="98" t="str">
        <f>IF(AND(CG117=B3,B3&lt;&gt;B4),BO130,BU130)</f>
        <v/>
      </c>
      <c r="CH130" s="98" t="str">
        <f>IF(AND(CH117=B3,B3&lt;&gt;B4),BO130,BV130)</f>
        <v/>
      </c>
      <c r="CI130" s="98" t="str">
        <f>IF(AND(CI117=B3,B3&lt;&gt;B4),BO130,BW130)</f>
        <v/>
      </c>
      <c r="CJ130" s="98" t="str">
        <f>IF(AND(CJ117=B3,B3&lt;&gt;B4),BO130,BX130)</f>
        <v/>
      </c>
      <c r="CK130" s="98" t="str">
        <f>IF(AND(CK117=B3,B3&lt;&gt;B4),BO130,BY130)</f>
        <v/>
      </c>
      <c r="CL130" s="98" t="str">
        <f>IF(AND(CL117=B3,B3&lt;&gt;B4),BO130,BZ130)</f>
        <v/>
      </c>
      <c r="CM130" s="98" t="str">
        <f>IF(AND(CM117=B3,B3&lt;&gt;B4),BO130,CA130)</f>
        <v/>
      </c>
      <c r="CN130" s="98" t="str">
        <f>IF(AND(CN117=B3,B3&lt;&gt;B4),BO130,CB130)</f>
        <v/>
      </c>
      <c r="CO130" s="99" t="str">
        <f>IF(AND(CO117=B3,B3&lt;&gt;B4),BO130,CC130)</f>
        <v/>
      </c>
      <c r="CP130" s="1" t="str">
        <f>'[2]MT + ÅT'!L70</f>
        <v/>
      </c>
    </row>
    <row r="131" spans="1:94">
      <c r="L131" s="100" t="str">
        <f>[2]DB!AZ131</f>
        <v>Laplace</v>
      </c>
      <c r="M131" s="1">
        <f>IF(L131=A52,B52,0)+IF(L131=A53,B53,0)+IF(L131=A54,B54,0)+IF(L131=A55,B55,0)+IF(L131=A56,B56,0)+IF(L131=A57,B57,0)+IF(L131=A58,B58,0)+IF(L131=A59,B59,0)+IF(L131=A60,B60,0)+IF(L131=A61,B61,0)+IF(L131=A62,B62,0)+IF(L131=A63,B63,0)+IF(L131=A64,B64,0)+IF(L131=A65,B65,0)+IF(L131=A66,B66,0)+IF(L131=A67,B67,0)+IF(L131=A68,B68,0)+IF(L131=A69,B69,0)+IF(L131=A70,B70,0)+IF(L131=A71,B71,0)</f>
        <v>30</v>
      </c>
      <c r="N131" s="1">
        <f>[2]DB!BD131</f>
        <v>0</v>
      </c>
      <c r="O131" s="1">
        <f>IF(L131=A52,D52,0)+IF(L131=A53,D53,0)+IF(L131=A54,D54,0)+IF(L131=A55,D55,0)+IF(L131=A56,D56,0)+IF(L131=A57,D57,0)+IF(L131=A58,D58,0)+IF(L131=A59,D59,0)+IF(L131=A60,D60,0)+IF(L131=A61,D61,0)+IF(L131=A62,D62,0)+IF(L131=A63,D63,0)+IF(L131=A64,D64,0)+IF(L131=A65,D65,0)+IF(L131=A66,D66,0)+IF(L131=A67,D67,0)+IF(L131=A68,D68,0)+IF(L131=A69,D69,0)+IF(L131=A70,D70,0)+IF(L131=A71,D71,0)</f>
        <v>0</v>
      </c>
      <c r="P131" s="1">
        <f>[2]DB!BE131</f>
        <v>0</v>
      </c>
      <c r="Q131" s="1">
        <f>IF(L131=A52,F52,0)+IF(L131=A53,F53,0)+IF(L131=A54,F54,0)+IF(L131=A55,F55,0)+IF(L131=A56,F56,0)+IF(L131=A57,F57,0)+IF(L131=A58,F58,0)+IF(L131=A59,F59,0)+IF(L131=A60,F60,0)+IF(L131=A61,F61,0)+IF(L131=A62,F62,0)+IF(L131=A63,F63,0)+IF(L131=A64,F64,0)+IF(L131=A65,F65,0)+IF(L131=A66,F66,0)+IF(L131=A67,F67,0)+IF(L131=A68,F68,0)+IF(L131=A69,F69,0)+IF(L131=A70,F70,0)+IF(L131=A71,F71,0)</f>
        <v>0</v>
      </c>
      <c r="R131" s="1">
        <f>[2]DB!BF131</f>
        <v>0</v>
      </c>
      <c r="S131" s="1">
        <f>IF(L131=A52,H52,0)+IF(L131=A53,H53,0)+IF(L131=A54,H54,0)+IF(L131=A55,H55,0)+IF(L131=A56,H56,0)+IF(L131=A57,H57,0)+IF(L131=A58,H58,0)+IF(L131=A59,H59,0)+IF(L131=A60,H60,0)+IF(L131=A61,H61,0)+IF(L131=A62,H62,0)+IF(L131=A63,H63,0)+IF(L131=A64,H64,0)+IF(L131=A65,H65,0)+IF(L131=A66,H66,0)+IF(L131=A67,H67,0)+IF(L131=A68,H68,0)+IF(L131=A69,H69,0)+IF(L131=A70,H70,0)+IF(L131=A71,H71,0)</f>
        <v>0</v>
      </c>
      <c r="T131" s="1">
        <f>IF(B2&lt;&gt;B3,S131,S131+R131)</f>
        <v>0</v>
      </c>
      <c r="U131" s="1">
        <f>[2]DB!BG131</f>
        <v>0</v>
      </c>
      <c r="V131" s="1">
        <f>IF(L131=A52,K52,0)+IF(L131=A53,K53,0)+IF(L131=A54,K54,0)+IF(L131=A55,K55,0)+IF(L131=A56,K56,0)+IF(L131=A57,K57,0)+IF(L131=A58,K58,0)+IF(L131=A59,K59,0)+IF(L131=A60,K60,0)+IF(L131=A61,K61,0)+IF(L131=A62,K62,0)+IF(L131=A63,K63,0)+IF(L131=A64,K64,0)+IF(L131=A65,K65,0)+IF(L131=A66,K66,0)+IF(L131=A67,K67,0)+IF(L131=A68,K68,0)+IF(L131=A69,K69,0)+IF(L131=A70,K70,0)+IF(L131=A71,K71,0)+W131</f>
        <v>0</v>
      </c>
      <c r="W131" s="1">
        <f t="shared" si="41"/>
        <v>0</v>
      </c>
      <c r="X131" s="1">
        <f>IF(B2&lt;&gt;B3,V131,V131+U131)</f>
        <v>0</v>
      </c>
      <c r="Y131" s="1">
        <f>[2]DB!BH131</f>
        <v>21</v>
      </c>
      <c r="Z131" s="1">
        <f>RANK(Y131,Y118:Y137,0)</f>
        <v>10</v>
      </c>
      <c r="AA131" s="1" t="e">
        <f>IF(L131='3. Division'!F6,'3. Division'!F23,0)+IF(L131='3. Division'!H6,'3. Division'!H23,0)+IF(L131='3. Division'!J6,'3. Division'!J23,0)+IF(L131='3. Division'!L6,'3. Division'!L23,0)+IF(L131='3. Division'!N6,'3. Division'!N23,0)+IF(L131='3. Division'!P6,'3. Division'!P23,0)+IF(L131='3. Division'!R6,'3. Division'!R23,0)+IF(L131='3. Division'!T6,'3. Division'!T23,0)+IF(L131='3. Division'!V6,'3. Division'!V23,0)+IF(L131='3. Division'!X6,'3. Division'!X23,0)+IF(L131='3. Division'!Z6,'3. Division'!Z23,0)+IF(L131='3. Division'!AB6,'3. Division'!AB23,0)+IF(L131='3. Division'!AD6,'3. Division'!AD23,0)+IF(L131='3. Division'!AF6,'3. Division'!AF23,0)+IF(L131='3. Division'!AH6,'3. Division'!AH23,0)+IF(L131='3. Division'!AJ6,'3. Division'!AJ23,0)+IF(L131='3. Division'!AL6,'3. Division'!AL23,0)+IF(L131='3. Division'!AN6,'3. Division'!AN23,0)+IF(L131='3. Division'!AP6,'3. Division'!AP23,0)+IF(L131='3. Division'!AR6,'3. Division'!AR23,0)</f>
        <v>#VALUE!</v>
      </c>
      <c r="AB131" s="1" t="e">
        <f>IF(OR(O131=1,Q131=1),0,IF(B2&lt;&gt;B3,AA131,Y131+AA131))</f>
        <v>#VALUE!</v>
      </c>
      <c r="AC131" s="1" t="e">
        <f>RANK(AB131,AB118:AB137,0)</f>
        <v>#VALUE!</v>
      </c>
      <c r="AD131" s="1">
        <f>[2]DB!BI131</f>
        <v>8</v>
      </c>
      <c r="AE131" s="1">
        <f>RANK(AD131,AD118:AD137,0)</f>
        <v>9</v>
      </c>
      <c r="AF131" s="1" t="e">
        <f>IF(L131='3. Division'!F6,'3. Division'!F29,0)+IF(L131='3. Division'!H6,'3. Division'!H29,0)+IF(L131='3. Division'!J6,'3. Division'!J29,0)+IF(L131='3. Division'!L6,'3. Division'!L29,0)+IF(L131='3. Division'!N6,'3. Division'!N29,0)+IF(L131='3. Division'!P6,'3. Division'!P29,0)+IF(L131='3. Division'!R6,'3. Division'!R29,0)+IF(L131='3. Division'!T6,'3. Division'!T29,0)+IF(L131='3. Division'!V6,'3. Division'!V29,0)+IF(L131='3. Division'!X6,'3. Division'!X29,0)+IF(L131='3. Division'!Z6,'3. Division'!Z29,0)+IF(L131='3. Division'!AB6,'3. Division'!AB29,0)+IF(L131='3. Division'!AD6,'3. Division'!AD29,0)+IF(L131='3. Division'!AF6,'3. Division'!AF29,0)+IF(L131='3. Division'!AH6,'3. Division'!AH29,0)+IF(L131='3. Division'!AJ6,'3. Division'!AJ29,0)+IF(L131='3. Division'!AL6,'3. Division'!AL29,0)+IF(L131='3. Division'!AN6,'3. Division'!AN29,0)+IF(L131='3. Division'!AP6,'3. Division'!AP29,0)+IF(L131='3. Division'!AR6,'3. Division'!AR29,0)</f>
        <v>#VALUE!</v>
      </c>
      <c r="AG131" s="1" t="e">
        <f>IF(OR(O131=1,Q131=1),0,IF(B2&lt;&gt;B3,AF131,AD131+AF131))</f>
        <v>#VALUE!</v>
      </c>
      <c r="AH131" s="1" t="e">
        <f>RANK(AG131,AG118:AG137,0)</f>
        <v>#VALUE!</v>
      </c>
      <c r="AI131" s="1">
        <f>[2]DB!BJ131</f>
        <v>26</v>
      </c>
      <c r="AJ131" s="1">
        <f>RANK(AI131,AI118:AI137,0)</f>
        <v>14</v>
      </c>
      <c r="AK131" s="1" t="e">
        <f>IF(L131='3. Division'!F6,'3. Division'!F35,0)+IF(L131='3. Division'!H6,'3. Division'!H35,0)+IF(L131='3. Division'!J6,'3. Division'!J35,0)+IF(L131='3. Division'!L6,'3. Division'!L35,0)+IF(L131='3. Division'!N6,'3. Division'!N35,0)+IF(L131='3. Division'!P6,'3. Division'!P35,0)+IF(L131='3. Division'!R6,'3. Division'!R35,0)+IF(L131='3. Division'!T6,'3. Division'!T35,0)+IF(L131='3. Division'!V6,'3. Division'!V35,0)+IF(L131='3. Division'!X6,'3. Division'!X35,0)+IF(L131='3. Division'!Z6,'3. Division'!Z35,0)+IF(L131='3. Division'!AB6,'3. Division'!AB35,0)+IF(L131='3. Division'!AD6,'3. Division'!AD35,0)+IF(L131='3. Division'!AF6,'3. Division'!AF35,0)+IF(L131='3. Division'!AH6,'3. Division'!AH35,0)+IF(L131='3. Division'!AJ6,'3. Division'!AJ35,0)+IF(L131='3. Division'!AL6,'3. Division'!AL35,0)+IF(L131='3. Division'!AN6,'3. Division'!AN35,0)+IF(L131='3. Division'!AP6,'3. Division'!AP35,0)+IF(L131='3. Division'!AR6,'3. Division'!AR35,0)</f>
        <v>#VALUE!</v>
      </c>
      <c r="AL131" s="1" t="e">
        <f>IF(OR(O131=1,Q131=1),0,IF(B2&lt;&gt;B3,AK131,AI131+AK131))</f>
        <v>#VALUE!</v>
      </c>
      <c r="AM131" s="1" t="e">
        <f>RANK(AL131,AL118:AL137,0)</f>
        <v>#VALUE!</v>
      </c>
      <c r="AN131" s="1">
        <f t="shared" si="42"/>
        <v>33</v>
      </c>
      <c r="AO131" s="1" t="e">
        <f t="shared" si="43"/>
        <v>#VALUE!</v>
      </c>
      <c r="AP131" s="1">
        <f>[2]DB!AW131</f>
        <v>14</v>
      </c>
      <c r="AQ131" s="1" t="e">
        <f>RANK(AO131,AO118:AO137,1)+AR131</f>
        <v>#VALUE!</v>
      </c>
      <c r="AR131" s="1" t="e">
        <f>IF(AO131=AO118,IF(AB131=AB118,IF(AG131=AG118,IF(AL131=AL118,0,IF(AL131&lt;AL118,1,0)),IF(AG131&lt;AG118,1,0)),IF(AB131&lt;AB118,1,0)),0)+IF(AO131=AO119,IF(AB131=AB119,IF(AG131=AG119,IF(AL131=AL119,0,IF(AL131&lt;AL119,1,0)),IF(AG131&lt;AG119,1,0)),IF(AB131&lt;AB119,1,0)),0)+IF(AO131=AO120,IF(AB131=AB120,IF(AG131=AG120,IF(AL131=AL120,0,IF(AL131&lt;AL120,1,0)),IF(AG131&lt;AG120,1,0)),IF(AB131&lt;AB120,1,0)),0)+IF(AO131=AO121,IF(AB131=AB121,IF(AG131=AG121,IF(AL131=AL121,0,IF(AL131&lt;AL121,1,0)),IF(AG131&lt;AG121,1,0)),IF(AB131&lt;AB121,1,0)),0)+IF(AO131=AO122,IF(AB131=AB122,IF(AG131=AG122,IF(AL131=AL122,0,IF(AL131&lt;AL122,1,0)),IF(AG131&lt;AG122,1,0)),IF(AB131&lt;AB122,1,0)),0)+IF(AO131=AO123,IF(AB131=AB123,IF(AG131=AG123,IF(AL131=AL123,0,IF(AL131&lt;AL123,1,0)),IF(AG131&lt;AG123,1,0)),IF(AB131&lt;AB123,1,0)),0)+IF(AO131=AO124,IF(AB131=AB124,IF(AG131=AG124,IF(AL131=AL124,0,IF(AL131&lt;AL124,1,0)),IF(AG131&lt;AG124,1,0)),IF(AB131&lt;AB124,1,0)),0)+AS131+AT131</f>
        <v>#VALUE!</v>
      </c>
      <c r="AS131" s="1" t="e">
        <f>IF(AO131=AO125,IF(AB131=AB125,IF(AG131=AG125,IF(AL131=AL125,0,IF(AL131&lt;AL125,1,0)),IF(AG131&lt;AG125,1,0)),IF(AB131&lt;AB125,1,0)),0)+IF(AO131=AO126,IF(AB131=AB126,IF(AG131=AG126,IF(AL131=AL126,0,IF(AL131&lt;AL126,1,0)),IF(AG131&lt;AG126,1,0)),IF(AB131&lt;AB126,1,0)),0)+IF(AO131=AO127,IF(AB131=AB127,IF(AG131=AG127,IF(AL131=AL127,0,IF(AL131&lt;AL127,1,0)),IF(AG131&lt;AG127,1,0)),IF(AB131&lt;AB127,1,0)),0)+IF(AO131=AO128,IF(AB131=AB128,IF(AG131=AG128,IF(AL131=AL128,0,IF(AL131&lt;AL128,1,0)),IF(AG131&lt;AG128,1,0)),IF(AB131&lt;AB128,1,0)),0)+IF(AO131=AO129,IF(AB131=AB129,IF(AG131=AG129,IF(AL131=AL129,0,IF(AL131&lt;AL129,1,0)),IF(AG131&lt;AG129,1,0)),IF(AB131&lt;AB129,1,0)),0)+IF(AO131=AO130,IF(AB131=AB130,IF(AG131=AG130,IF(AL131=AL130,0,IF(AL131&lt;AL130,1,0)),IF(AG131&lt;AG130,1,0)),IF(AB131&lt;AB130,1,0)),0)+IF(AO131=AO131,IF(AB131=AB131,IF(AG131=AG131,IF(AL131=AL131,0,IF(AL131&lt;AL131,1,0)),IF(AG131&lt;AG131,1,0)),IF(AB131&lt;AB131,1,0)),0)</f>
        <v>#VALUE!</v>
      </c>
      <c r="AT131" s="1" t="e">
        <f>IF(AO131=AO132,IF(AB131=AB132,IF(AG131=AG132,IF(AL131=AL132,0,IF(AL131&lt;AL132,1,0)),IF(AG131&lt;AG132,1,0)),IF(AB131&lt;AB132,1,0)),0)+IF(AO131=AO133,IF(AB131=AB133,IF(AG131=AG133,IF(AL131=AL133,0,IF(AL131&lt;AL133,1,0)),IF(AG131&lt;AG133,1,0)),IF(AB131&lt;AB133,1,0)),0)+IF(AO131=AO134,IF(AB131=AB134,IF(AG131=AG134,IF(AL131=AL134,0,IF(AL131&lt;AL134,1,0)),IF(AG131&lt;AG134,1,0)),IF(AB131&lt;AB134,1,0)),0)+IF(AO131=AO135,IF(AB131=AB135,IF(AG131=AG135,IF(AL131=AL135,0,IF(AL131&lt;AL135,1,0)),IF(AG131&lt;AG135,1,0)),IF(AB131&lt;AB135,1,0)),0)+IF(AO131=AO136,IF(AB131=AB136,IF(AG131=AG136,IF(AL131=AL136,0,IF(AL131&lt;AL136,1,0)),IF(AG131&lt;AG136,1,0)),IF(AB131&lt;AB136,1,0)),0)+IF(AO131=AO137,IF(AB131=AB137,IF(AG131=AG137,IF(AL131=AL137,0,IF(AL131&lt;AL137,1,0)),IF(AG131&lt;AG137,1,0)),IF(AB131&lt;AB137,1,0)),0)</f>
        <v>#VALUE!</v>
      </c>
      <c r="AU131" s="1" t="e">
        <f>IF(AND(AQ131=AQ118,M131&gt;M118),1,0)+IF(AND(AQ131=AQ119,M131&gt;M119),1,0)+IF(AND(AQ131=AQ120,M131&gt;M120),1,0)+IF(AND(AQ131=AQ121,M131&gt;M121),1,0)+IF(AND(AQ131=AQ122,M131&gt;M122),1,0)+IF(AND(AQ131=AQ123,M131&gt;M123),1,0)+IF(AND(AQ131=AQ124,M131&gt;M124),1,0)+IF(AND(AQ131=AQ125,M131&gt;M125),1,0)+IF(AND(AQ131=AQ126,M131&gt;M126),1,0)+IF(AND(AQ131=AQ127,M131&gt;M127),1,0)+IF(AND(AQ131=AQ128,M131&gt;M128),1,0)+IF(AND(AQ131=AQ129,M131&gt;M129),1,0)+IF(AND(AQ131=AQ130,M131&gt;M130),1,0)+IF(AND(AQ131=AQ131,M131&gt;M131),1,0)+IF(AND(AQ131=AQ132,M131&gt;M132),1,0)+IF(AND(AQ131=AQ133,M131&gt;M133),1,0)+IF(AND(AQ131=AQ134,M131&gt;M134),1,0)+IF(AND(AQ131=AQ135,M131&gt;M135),1,0)+IF(AND(AQ131=AQ136,M131&gt;M136),1,0)+IF(AND(AQ131=AQ137,M131&gt;M137),1,0)+AQ131</f>
        <v>#VALUE!</v>
      </c>
      <c r="AV131" s="1" t="e">
        <f>IF(AU118=14,AP118,0)+IF(AU119=14,AP119,0)+IF(AU120=14,AP120,0)+IF(AU121=14,AP121,0)+IF(AU122=14,AP122,0)+IF(AU123=14,AP123,0)+IF(AU124=14,AP124,0)+IF(AU125=14,AP125,0)+IF(AU126=14,AP126,0)+IF(AU127=14,AP127,0)+IF(AU128=14,AP128,0)+IF(AU129=14,AP129,0)+IF(AU130=14,AP130,0)+IF(AU131=14,AP131,0)+IF(AU132=14,AP132,0)+IF(AU133=14,AP133,0)+IF(AU134=14,AP134,0)+IF(AU135=14,AP135,0)+IF(AU136=14,AP136,0)+IF(AU137=14,AP137,0)</f>
        <v>#VALUE!</v>
      </c>
      <c r="AW131" s="1" t="e">
        <f>IF(AU118=14,AQ118,0)+IF(AU119=14,AQ119,0)+IF(AU120=14,AQ120,0)+IF(AU121=14,AQ121,0)+IF(AU122=14,AQ122,0)+IF(AU123=14,AQ123,0)+IF(AU124=14,AQ124,0)+IF(AU125=14,AQ125,0)+IF(AU126=14,AQ126,0)+IF(AU127=14,AQ127,0)+IF(AU128=14,AQ128,0)+IF(AU129=14,AQ129,0)+IF(AU130=14,AQ130,0)+IF(AU131=14,AQ131,0)+IF(AU132=14,AQ132,0)+IF(AU133=14,AQ133,0)+IF(AU134=14,AQ134,0)+IF(AU135=14,AQ135,0)+IF(AU136=14,AQ136,0)+IF(AU137=14,AQ137,0)</f>
        <v>#VALUE!</v>
      </c>
      <c r="AX131" s="1">
        <f>[2]DB!BL131</f>
        <v>0</v>
      </c>
      <c r="AY131" s="1">
        <f>IF(OR(O131=1,Q131=1,(T131+X131)/D1&gt;0.5),1,0)</f>
        <v>0</v>
      </c>
      <c r="AZ131" s="100" t="e">
        <f>IF(AU118=14,L118,IF(AU119=14,L119,IF(AU120=14,L120,IF(AU121=14,L121,IF(AU122=14,L122,IF(AU123=14,L123,IF(AU124=14,L124,BA131)))))))</f>
        <v>#VALUE!</v>
      </c>
      <c r="BA131" s="98" t="e">
        <f>IF(AU125=14,L125,IF(AU126=14,L126,IF(AU127=14,L127,IF(AU128=14,L128,IF(AU129=14,L129,IF(AU130=14,L130,IF(AU131=14,L131,BB131)))))))</f>
        <v>#VALUE!</v>
      </c>
      <c r="BB131" s="98" t="e">
        <f>IF(AU132=14,L132,IF(AU133=14,L133,IF(AU134=14,L134,IF(AU135=14,L135,IF(AU136=14,L136,IF(AU137=14,L137,""))))))</f>
        <v>#VALUE!</v>
      </c>
      <c r="BC131" s="98" t="e">
        <f>IF(AU118=14,M118,0)+IF(AU119=14,M119,0)+IF(AU120=14,M120,0)+IF(AU121=14,M121,0)+IF(AU122=14,M122,0)+IF(AU123=14,M123,0)+IF(AU124=14,M124,0)+IF(AU125=14,M125,0)+IF(AU126=14,M126,0)+IF(AU127=14,M127,0)+IF(AU128=14,M128,0)+IF(AU129=14,M129,0)+IF(AU130=14,M130,0)+IF(AU131=14,M131,0)+IF(AU132=14,M132,0)+IF(AU133=14,M133,0)+IF(AU134=14,M134,0)+IF(AU135=14,M135,0)+IF(AU136=14,M136,0)+IF(AU137=14,M137,0)</f>
        <v>#VALUE!</v>
      </c>
      <c r="BD131" s="98" t="e">
        <f>IF(AU118=14,O118,0)+IF(AU119=14,O119,0)+IF(AU120=14,O120,0)+IF(AU121=14,O121,0)+IF(AU122=14,O122,0)+IF(AU123=14,O123,0)+IF(AU124=14,O124,0)+IF(AU125=14,O125,0)+IF(AU126=14,O126,0)+IF(AU127=14,O127,0)+IF(AU128=14,O128,0)+IF(AU129=14,O129,0)+IF(AU130=14,O130,0)+IF(AU131=14,O131,0)+IF(AU132=14,O132,0)+IF(AU133=14,O133,0)+IF(AU134=14,O134,0)+IF(AU135=14,O135,0)+IF(AU136=14,O136,0)+IF(AU137=14,O137,0)</f>
        <v>#VALUE!</v>
      </c>
      <c r="BE131" s="98" t="e">
        <f>IF(AU118=14,Q118,0)+IF(AU119=14,Q119,0)+IF(AU120=14,Q120,0)+IF(AU121=14,Q121,0)+IF(AU122=14,Q122,0)+IF(AU123=14,Q123,0)+IF(AU124=14,Q124,0)+IF(AU125=14,Q125,0)+IF(AU126=14,Q126,0)+IF(AU127=14,Q127,0)+IF(AU128=14,Q128,0)+IF(AU129=14,Q129,0)+IF(AU130=14,Q130,0)+IF(AU131=14,Q131,0)+IF(AU132=14,Q132,0)+IF(AU133=14,Q133,0)+IF(AU134=14,Q134,0)+IF(AU135=14,Q135,0)+IF(AU136=14,Q136,0)+IF(AU137=14,Q137,0)</f>
        <v>#VALUE!</v>
      </c>
      <c r="BF131" s="98" t="e">
        <f>IF(AU118=14,T118,0)+IF(AU119=14,T119,0)+IF(AU120=14,T120,0)+IF(AU121=14,T121,0)+IF(AU122=14,T122,0)+IF(AU123=14,T123,0)+IF(AU124=14,T124,0)+IF(AU125=14,T125,0)+IF(AU126=14,T126,0)+IF(AU127=14,T127,0)+IF(AU128=14,T128,0)+IF(AU129=14,T129,0)+IF(AU130=14,T130,0)+IF(AU131=14,T131,0)+IF(AU132=14,T132,0)+IF(AU133=14,T133,0)+IF(AU134=14,T134,0)+IF(AU135=14,T135,0)+IF(AU136=14,T136,0)+IF(AU137=14,T137,0)</f>
        <v>#VALUE!</v>
      </c>
      <c r="BG131" s="98" t="e">
        <f>IF(AU118=14,X118,0)+IF(AU119=14,X119,0)+IF(AU120=14,X120,0)+IF(AU121=14,X121,0)+IF(AU122=14,X122,0)+IF(AU123=14,X123,0)+IF(AU124=14,X124,0)+IF(AU125=14,X125,0)+IF(AU126=14,X126,0)+IF(AU127=14,X127,0)+IF(AU128=14,X128,0)+IF(AU129=14,X129,0)+IF(AU130=14,X130,0)+IF(AU131=14,X131,0)+IF(AU132=14,X132,0)+IF(AU133=14,X133,0)+IF(AU134=14,X134,0)+IF(AU135=14,X135,0)+IF(AU136=14,X136,0)+IF(AU137=14,X137,0)</f>
        <v>#VALUE!</v>
      </c>
      <c r="BH131" s="98" t="e">
        <f>IF(AU118=14,AB118,0)+IF(AU119=14,AB119,0)+IF(AU120=14,AB120,0)+IF(AU121=14,AB121,0)+IF(AU122=14,AB122,0)+IF(AU123=14,AB123,0)+IF(AU124=14,AB124,0)+IF(AU125=14,AB125,0)+IF(AU126=14,AB126,0)+IF(AU127=14,AB127,0)+IF(AU128=14,AB128,0)+IF(AU129=14,AB129,0)+IF(AU130=14,AB130,0)+IF(AU131=14,AB131,0)+IF(AU132=14,AB132,0)+IF(AU133=14,AB133,0)+IF(AU134=14,AB134,0)+IF(AU135=14,AB135,0)+IF(AU136=14,AB136,0)+IF(AU137=14,AB137,0)</f>
        <v>#VALUE!</v>
      </c>
      <c r="BI131" s="98" t="e">
        <f>IF(AU118=14,AG118,0)+IF(AU119=14,AG119,0)+IF(AU120=14,AG120,0)+IF(AU121=14,AG121,0)+IF(AU122=14,AG122,0)+IF(AU123=14,AG123,0)+IF(AU124=14,AG124,0)+IF(AU125=14,AG125,0)+IF(AU126=14,AG126,0)+IF(AU127=14,AG127,0)+IF(AU128=14,AG128,0)+IF(AU129=14,AG129,0)+IF(AU130=14,AG130,0)+IF(AU131=14,AG131,0)+IF(AU132=14,AG132,0)+IF(AU133=14,AG133,0)+IF(AU134=14,AG134,0)+IF(AU135=14,AG135,0)+IF(AU136=14,AG136,0)+IF(AU137=14,AG137,0)</f>
        <v>#VALUE!</v>
      </c>
      <c r="BJ131" s="98" t="e">
        <f>IF(AU118=14,AL118,0)+IF(AU119=14,AL119,0)+IF(AU120=14,AL120,0)+IF(AU121=14,AL121,0)+IF(AU122=14,AL122,0)+IF(AU123=14,AL123,0)+IF(AU124=14,AL124,0)+IF(AU125=14,AL125,0)+IF(AU126=14,AL126,0)+IF(AU127=14,AL127,0)+IF(AU128=14,AL128,0)+IF(AU129=14,AL129,0)+IF(AU130=14,AL130,0)+IF(AU131=14,AL131,0)+IF(AU132=14,AL132,0)+IF(AU133=14,AL133,0)+IF(AU134=14,AL134,0)+IF(AU135=14,AL135,0)+IF(AU136=14,AL136,0)+IF(AU137=14,AL137,0)</f>
        <v>#VALUE!</v>
      </c>
      <c r="BK131" s="1" t="e">
        <f>IF(AU118=14,AO118,0)+IF(AU119=14,AO119,0)+IF(AU120=14,AO120,0)+IF(AU121=14,AO121,0)+IF(AU122=14,AO122,0)+IF(AU123=14,AO123,0)+IF(AU124=14,AO124,0)+IF(AU125=14,AO125,0)+IF(AU126=14,AO126,0)+IF(AU127=14,AO127,0)+IF(AU128=14,AO128,0)+IF(AU129=14,AO129,0)+IF(AU130=14,AO130,0)+IF(AU131=14,AO131,0)+IF(AU132=14,AO132,0)+IF(AU133=14,AO133,0)+IF(AU134=14,AO134,0)+IF(AU135=14,AO135,0)+IF(AU136=14,AO136,0)+IF(AU137=14,AO137,0)</f>
        <v>#VALUE!</v>
      </c>
      <c r="BL131" s="99" t="e">
        <f>IF(AU118=14,AY118,0)+IF(AU119=14,AY119,0)+IF(AU120=14,AY120,0)+IF(AU121=14,AY121,0)+IF(AU122=14,AY122,0)+IF(AU123=14,AY123,0)+IF(AU124=14,AY124,0)+IF(AU125=14,AY125,0)+IF(AU126=14,AY126,0)+IF(AU127=14,AY127,0)+IF(AU128=14,AY128,0)+IF(AU129=14,AY129,0)+IF(AU130=14,AY130,0)+IF(AU131=14,AY131,0)+IF(AU132=14,AY132,0)+IF(AU133=14,AY133,0)+IF(AU134=14,AY134,0)+IF(AU135=14,AY135,0)+IF(AU136=14,AY136,0)+IF(AU137=14,AY137,0)</f>
        <v>#VALUE!</v>
      </c>
      <c r="BM131" s="1" t="e">
        <f>IF(AND(AW131=BM117,BL131=0),AZ131,0)</f>
        <v>#VALUE!</v>
      </c>
      <c r="BN131" s="1">
        <f>COUNTIF(BM118:BM131,"&lt;&gt;0")</f>
        <v>14</v>
      </c>
      <c r="BO131" s="1" t="e">
        <f>IF(BN118=14,BM118,IF(BN119=14,BM119,IF(BN120=14,BM120,IF(BN121=14,BM121,IF(BN122=14,BM122,IF(BN123=14,BM123,IF(BN124=14,BM124,IF(BN125=14,BM125,BP131))))))))</f>
        <v>#VALUE!</v>
      </c>
      <c r="BP131" s="1" t="e">
        <f>IF(BN126=14,BM126,IF(BN127=14,BM127,IF(BN128=14,BM128,IF(BN129=14,BM129,IF(BN130=14,BM130,IF(BN131=14,BM131,IF(BN132=14,BM132,IF(BN133=14,BM133,BQ131))))))))</f>
        <v>#VALUE!</v>
      </c>
      <c r="BQ131" s="1" t="str">
        <f>IF(BN134=14,BM134,IF(BN135=14,BM135,IF(BN136=14,BM136,IF(BN137=14,BM137,""))))</f>
        <v/>
      </c>
      <c r="BR131" s="100" t="str">
        <f>[2]DB!CD131</f>
        <v/>
      </c>
      <c r="BS131" s="98" t="str">
        <f>[2]DB!CE131</f>
        <v/>
      </c>
      <c r="BT131" s="98" t="str">
        <f>[2]DB!CF131</f>
        <v/>
      </c>
      <c r="BU131" s="98" t="str">
        <f>[2]DB!CG131</f>
        <v/>
      </c>
      <c r="BV131" s="98" t="str">
        <f>[2]DB!CH131</f>
        <v/>
      </c>
      <c r="BW131" s="98" t="str">
        <f>[2]DB!CI131</f>
        <v/>
      </c>
      <c r="BX131" s="98" t="str">
        <f>[2]DB!CJ131</f>
        <v/>
      </c>
      <c r="BY131" s="98" t="str">
        <f>[2]DB!CK131</f>
        <v/>
      </c>
      <c r="BZ131" s="98" t="str">
        <f>[2]DB!CL131</f>
        <v/>
      </c>
      <c r="CA131" s="98" t="str">
        <f>[2]DB!CM131</f>
        <v/>
      </c>
      <c r="CB131" s="98" t="str">
        <f>[2]DB!CN131</f>
        <v/>
      </c>
      <c r="CC131" s="99" t="str">
        <f>[2]DB!CO131</f>
        <v/>
      </c>
      <c r="CD131" s="100" t="str">
        <f>IF(AND(CD117=B3,B3&lt;&gt;B4),BO131,BR131)</f>
        <v/>
      </c>
      <c r="CE131" s="98" t="str">
        <f>IF(AND(CE117=B3,B3&lt;&gt;B4),BO131,BS131)</f>
        <v/>
      </c>
      <c r="CF131" s="98" t="str">
        <f>IF(AND(CF117=B3,B3&lt;&gt;B4),BO131,BT131)</f>
        <v/>
      </c>
      <c r="CG131" s="98" t="str">
        <f>IF(AND(CG117=B3,B3&lt;&gt;B4),BO131,BU131)</f>
        <v/>
      </c>
      <c r="CH131" s="98" t="str">
        <f>IF(AND(CH117=B3,B3&lt;&gt;B4),BO131,BV131)</f>
        <v/>
      </c>
      <c r="CI131" s="98" t="str">
        <f>IF(AND(CI117=B3,B3&lt;&gt;B4),BO131,BW131)</f>
        <v/>
      </c>
      <c r="CJ131" s="98" t="str">
        <f>IF(AND(CJ117=B3,B3&lt;&gt;B4),BO131,BX131)</f>
        <v/>
      </c>
      <c r="CK131" s="98" t="str">
        <f>IF(AND(CK117=B3,B3&lt;&gt;B4),BO131,BY131)</f>
        <v/>
      </c>
      <c r="CL131" s="98" t="str">
        <f>IF(AND(CL117=B3,B3&lt;&gt;B4),BO131,BZ131)</f>
        <v/>
      </c>
      <c r="CM131" s="98" t="str">
        <f>IF(AND(CM117=B3,B3&lt;&gt;B4),BO131,CA131)</f>
        <v/>
      </c>
      <c r="CN131" s="98" t="str">
        <f>IF(AND(CN117=B3,B3&lt;&gt;B4),BO131,CB131)</f>
        <v/>
      </c>
      <c r="CO131" s="99" t="str">
        <f>IF(AND(CO117=B3,B3&lt;&gt;B4),BO131,CC131)</f>
        <v/>
      </c>
      <c r="CP131" s="1" t="str">
        <f>'[2]MT + ÅT'!L71</f>
        <v/>
      </c>
    </row>
    <row r="132" spans="1:94">
      <c r="L132" s="100" t="str">
        <f>[2]DB!AZ132</f>
        <v>brula</v>
      </c>
      <c r="M132" s="1">
        <f>IF(L132=A52,B52,0)+IF(L132=A53,B53,0)+IF(L132=A54,B54,0)+IF(L132=A55,B55,0)+IF(L132=A56,B56,0)+IF(L132=A57,B57,0)+IF(L132=A58,B58,0)+IF(L132=A59,B59,0)+IF(L132=A60,B60,0)+IF(L132=A61,B61,0)+IF(L132=A62,B62,0)+IF(L132=A63,B63,0)+IF(L132=A64,B64,0)+IF(L132=A65,B65,0)+IF(L132=A66,B66,0)+IF(L132=A67,B67,0)+IF(L132=A68,B68,0)+IF(L132=A69,B69,0)+IF(L132=A70,B70,0)+IF(L132=A71,B71,0)</f>
        <v>6</v>
      </c>
      <c r="N132" s="1">
        <f>[2]DB!BD132</f>
        <v>0</v>
      </c>
      <c r="O132" s="1">
        <f>IF(L132=A52,D52,0)+IF(L132=A53,D53,0)+IF(L132=A54,D54,0)+IF(L132=A55,D55,0)+IF(L132=A56,D56,0)+IF(L132=A57,D57,0)+IF(L132=A58,D58,0)+IF(L132=A59,D59,0)+IF(L132=A60,D60,0)+IF(L132=A61,D61,0)+IF(L132=A62,D62,0)+IF(L132=A63,D63,0)+IF(L132=A64,D64,0)+IF(L132=A65,D65,0)+IF(L132=A66,D66,0)+IF(L132=A67,D67,0)+IF(L132=A68,D68,0)+IF(L132=A69,D69,0)+IF(L132=A70,D70,0)+IF(L132=A71,D71,0)</f>
        <v>0</v>
      </c>
      <c r="P132" s="1">
        <f>[2]DB!BE132</f>
        <v>0</v>
      </c>
      <c r="Q132" s="1">
        <f>IF(L132=A52,F52,0)+IF(L132=A53,F53,0)+IF(L132=A54,F54,0)+IF(L132=A55,F55,0)+IF(L132=A56,F56,0)+IF(L132=A57,F57,0)+IF(L132=A58,F58,0)+IF(L132=A59,F59,0)+IF(L132=A60,F60,0)+IF(L132=A61,F61,0)+IF(L132=A62,F62,0)+IF(L132=A63,F63,0)+IF(L132=A64,F64,0)+IF(L132=A65,F65,0)+IF(L132=A66,F66,0)+IF(L132=A67,F67,0)+IF(L132=A68,F68,0)+IF(L132=A69,F69,0)+IF(L132=A70,F70,0)+IF(L132=A71,F71,0)</f>
        <v>0</v>
      </c>
      <c r="R132" s="1">
        <f>[2]DB!BF132</f>
        <v>0</v>
      </c>
      <c r="S132" s="1">
        <f>IF(L132=A52,H52,0)+IF(L132=A53,H53,0)+IF(L132=A54,H54,0)+IF(L132=A55,H55,0)+IF(L132=A56,H56,0)+IF(L132=A57,H57,0)+IF(L132=A58,H58,0)+IF(L132=A59,H59,0)+IF(L132=A60,H60,0)+IF(L132=A61,H61,0)+IF(L132=A62,H62,0)+IF(L132=A63,H63,0)+IF(L132=A64,H64,0)+IF(L132=A65,H65,0)+IF(L132=A66,H66,0)+IF(L132=A67,H67,0)+IF(L132=A68,H68,0)+IF(L132=A69,H69,0)+IF(L132=A70,H70,0)+IF(L132=A71,H71,0)</f>
        <v>0</v>
      </c>
      <c r="T132" s="1">
        <f>IF(B2&lt;&gt;B3,S132,S132+R132)</f>
        <v>0</v>
      </c>
      <c r="U132" s="1">
        <f>[2]DB!BG132</f>
        <v>0</v>
      </c>
      <c r="V132" s="1">
        <f>IF(L132=A52,K52,0)+IF(L132=A53,K53,0)+IF(L132=A54,K54,0)+IF(L132=A55,K55,0)+IF(L132=A56,K56,0)+IF(L132=A57,K57,0)+IF(L132=A58,K58,0)+IF(L132=A59,K59,0)+IF(L132=A60,K60,0)+IF(L132=A61,K61,0)+IF(L132=A62,K62,0)+IF(L132=A63,K63,0)+IF(L132=A64,K64,0)+IF(L132=A65,K65,0)+IF(L132=A66,K66,0)+IF(L132=A67,K67,0)+IF(L132=A68,K68,0)+IF(L132=A69,K69,0)+IF(L132=A70,K70,0)+IF(L132=A71,K71,0)+W132</f>
        <v>0</v>
      </c>
      <c r="W132" s="1">
        <f t="shared" si="41"/>
        <v>0</v>
      </c>
      <c r="X132" s="1">
        <f>IF(B2&lt;&gt;B3,V132,V132+U132)</f>
        <v>0</v>
      </c>
      <c r="Y132" s="1">
        <f>[2]DB!BH132</f>
        <v>21</v>
      </c>
      <c r="Z132" s="1">
        <f>RANK(Y132,Y118:Y137,0)</f>
        <v>10</v>
      </c>
      <c r="AA132" s="1" t="e">
        <f>IF(L132='3. Division'!F6,'3. Division'!F23,0)+IF(L132='3. Division'!H6,'3. Division'!H23,0)+IF(L132='3. Division'!J6,'3. Division'!J23,0)+IF(L132='3. Division'!L6,'3. Division'!L23,0)+IF(L132='3. Division'!N6,'3. Division'!N23,0)+IF(L132='3. Division'!P6,'3. Division'!P23,0)+IF(L132='3. Division'!R6,'3. Division'!R23,0)+IF(L132='3. Division'!T6,'3. Division'!T23,0)+IF(L132='3. Division'!V6,'3. Division'!V23,0)+IF(L132='3. Division'!X6,'3. Division'!X23,0)+IF(L132='3. Division'!Z6,'3. Division'!Z23,0)+IF(L132='3. Division'!AB6,'3. Division'!AB23,0)+IF(L132='3. Division'!AD6,'3. Division'!AD23,0)+IF(L132='3. Division'!AF6,'3. Division'!AF23,0)+IF(L132='3. Division'!AH6,'3. Division'!AH23,0)+IF(L132='3. Division'!AJ6,'3. Division'!AJ23,0)+IF(L132='3. Division'!AL6,'3. Division'!AL23,0)+IF(L132='3. Division'!AN6,'3. Division'!AN23,0)+IF(L132='3. Division'!AP6,'3. Division'!AP23,0)+IF(L132='3. Division'!AR6,'3. Division'!AR23,0)</f>
        <v>#VALUE!</v>
      </c>
      <c r="AB132" s="1" t="e">
        <f>IF(OR(O132=1,Q132=1),0,IF(B2&lt;&gt;B3,AA132,Y132+AA132))</f>
        <v>#VALUE!</v>
      </c>
      <c r="AC132" s="1" t="e">
        <f>RANK(AB132,AB118:AB137,0)</f>
        <v>#VALUE!</v>
      </c>
      <c r="AD132" s="1">
        <f>[2]DB!BI132</f>
        <v>6</v>
      </c>
      <c r="AE132" s="1">
        <f>RANK(AD132,AD118:AD137,0)</f>
        <v>20</v>
      </c>
      <c r="AF132" s="1" t="e">
        <f>IF(L132='3. Division'!F6,'3. Division'!F29,0)+IF(L132='3. Division'!H6,'3. Division'!H29,0)+IF(L132='3. Division'!J6,'3. Division'!J29,0)+IF(L132='3. Division'!L6,'3. Division'!L29,0)+IF(L132='3. Division'!N6,'3. Division'!N29,0)+IF(L132='3. Division'!P6,'3. Division'!P29,0)+IF(L132='3. Division'!R6,'3. Division'!R29,0)+IF(L132='3. Division'!T6,'3. Division'!T29,0)+IF(L132='3. Division'!V6,'3. Division'!V29,0)+IF(L132='3. Division'!X6,'3. Division'!X29,0)+IF(L132='3. Division'!Z6,'3. Division'!Z29,0)+IF(L132='3. Division'!AB6,'3. Division'!AB29,0)+IF(L132='3. Division'!AD6,'3. Division'!AD29,0)+IF(L132='3. Division'!AF6,'3. Division'!AF29,0)+IF(L132='3. Division'!AH6,'3. Division'!AH29,0)+IF(L132='3. Division'!AJ6,'3. Division'!AJ29,0)+IF(L132='3. Division'!AL6,'3. Division'!AL29,0)+IF(L132='3. Division'!AN6,'3. Division'!AN29,0)+IF(L132='3. Division'!AP6,'3. Division'!AP29,0)+IF(L132='3. Division'!AR6,'3. Division'!AR29,0)</f>
        <v>#VALUE!</v>
      </c>
      <c r="AG132" s="1" t="e">
        <f>IF(OR(O132=1,Q132=1),0,IF(B2&lt;&gt;B3,AF132,AD132+AF132))</f>
        <v>#VALUE!</v>
      </c>
      <c r="AH132" s="1" t="e">
        <f>RANK(AG132,AG118:AG137,0)</f>
        <v>#VALUE!</v>
      </c>
      <c r="AI132" s="1">
        <f>[2]DB!BJ132</f>
        <v>28</v>
      </c>
      <c r="AJ132" s="1">
        <f>RANK(AI132,AI118:AI137,0)</f>
        <v>5</v>
      </c>
      <c r="AK132" s="1" t="e">
        <f>IF(L132='3. Division'!F6,'3. Division'!F35,0)+IF(L132='3. Division'!H6,'3. Division'!H35,0)+IF(L132='3. Division'!J6,'3. Division'!J35,0)+IF(L132='3. Division'!L6,'3. Division'!L35,0)+IF(L132='3. Division'!N6,'3. Division'!N35,0)+IF(L132='3. Division'!P6,'3. Division'!P35,0)+IF(L132='3. Division'!R6,'3. Division'!R35,0)+IF(L132='3. Division'!T6,'3. Division'!T35,0)+IF(L132='3. Division'!V6,'3. Division'!V35,0)+IF(L132='3. Division'!X6,'3. Division'!X35,0)+IF(L132='3. Division'!Z6,'3. Division'!Z35,0)+IF(L132='3. Division'!AB6,'3. Division'!AB35,0)+IF(L132='3. Division'!AD6,'3. Division'!AD35,0)+IF(L132='3. Division'!AF6,'3. Division'!AF35,0)+IF(L132='3. Division'!AH6,'3. Division'!AH35,0)+IF(L132='3. Division'!AJ6,'3. Division'!AJ35,0)+IF(L132='3. Division'!AL6,'3. Division'!AL35,0)+IF(L132='3. Division'!AN6,'3. Division'!AN35,0)+IF(L132='3. Division'!AP6,'3. Division'!AP35,0)+IF(L132='3. Division'!AR6,'3. Division'!AR35,0)</f>
        <v>#VALUE!</v>
      </c>
      <c r="AL132" s="1" t="e">
        <f>IF(OR(O132=1,Q132=1),0,IF(B2&lt;&gt;B3,AK132,AI132+AK132))</f>
        <v>#VALUE!</v>
      </c>
      <c r="AM132" s="1" t="e">
        <f>RANK(AL132,AL118:AL137,0)</f>
        <v>#VALUE!</v>
      </c>
      <c r="AN132" s="1">
        <f t="shared" si="42"/>
        <v>35</v>
      </c>
      <c r="AO132" s="1" t="e">
        <f t="shared" si="43"/>
        <v>#VALUE!</v>
      </c>
      <c r="AP132" s="1">
        <f>[2]DB!AW132</f>
        <v>15</v>
      </c>
      <c r="AQ132" s="1" t="e">
        <f>RANK(AO132,AO118:AO137,1)+AR132</f>
        <v>#VALUE!</v>
      </c>
      <c r="AR132" s="1" t="e">
        <f>IF(AO132=AO118,IF(AB132=AB118,IF(AG132=AG118,IF(AL132=AL118,0,IF(AL132&lt;AL118,1,0)),IF(AG132&lt;AG118,1,0)),IF(AB132&lt;AB118,1,0)),0)+IF(AO132=AO119,IF(AB132=AB119,IF(AG132=AG119,IF(AL132=AL119,0,IF(AL132&lt;AL119,1,0)),IF(AG132&lt;AG119,1,0)),IF(AB132&lt;AB119,1,0)),0)+IF(AO132=AO120,IF(AB132=AB120,IF(AG132=AG120,IF(AL132=AL120,0,IF(AL132&lt;AL120,1,0)),IF(AG132&lt;AG120,1,0)),IF(AB132&lt;AB120,1,0)),0)+IF(AO132=AO121,IF(AB132=AB121,IF(AG132=AG121,IF(AL132=AL121,0,IF(AL132&lt;AL121,1,0)),IF(AG132&lt;AG121,1,0)),IF(AB132&lt;AB121,1,0)),0)+IF(AO132=AO122,IF(AB132=AB122,IF(AG132=AG122,IF(AL132=AL122,0,IF(AL132&lt;AL122,1,0)),IF(AG132&lt;AG122,1,0)),IF(AB132&lt;AB122,1,0)),0)+IF(AO132=AO123,IF(AB132=AB123,IF(AG132=AG123,IF(AL132=AL123,0,IF(AL132&lt;AL123,1,0)),IF(AG132&lt;AG123,1,0)),IF(AB132&lt;AB123,1,0)),0)+IF(AO132=AO124,IF(AB132=AB124,IF(AG132=AG124,IF(AL132=AL124,0,IF(AL132&lt;AL124,1,0)),IF(AG132&lt;AG124,1,0)),IF(AB132&lt;AB124,1,0)),0)+AS132+AT132</f>
        <v>#VALUE!</v>
      </c>
      <c r="AS132" s="1" t="e">
        <f>IF(AO132=AO125,IF(AB132=AB125,IF(AG132=AG125,IF(AL132=AL125,0,IF(AL132&lt;AL125,1,0)),IF(AG132&lt;AG125,1,0)),IF(AB132&lt;AB125,1,0)),0)+IF(AO132=AO126,IF(AB132=AB126,IF(AG132=AG126,IF(AL132=AL126,0,IF(AL132&lt;AL126,1,0)),IF(AG132&lt;AG126,1,0)),IF(AB132&lt;AB126,1,0)),0)+IF(AO132=AO127,IF(AB132=AB127,IF(AG132=AG127,IF(AL132=AL127,0,IF(AL132&lt;AL127,1,0)),IF(AG132&lt;AG127,1,0)),IF(AB132&lt;AB127,1,0)),0)+IF(AO132=AO128,IF(AB132=AB128,IF(AG132=AG128,IF(AL132=AL128,0,IF(AL132&lt;AL128,1,0)),IF(AG132&lt;AG128,1,0)),IF(AB132&lt;AB128,1,0)),0)+IF(AO132=AO129,IF(AB132=AB129,IF(AG132=AG129,IF(AL132=AL129,0,IF(AL132&lt;AL129,1,0)),IF(AG132&lt;AG129,1,0)),IF(AB132&lt;AB129,1,0)),0)+IF(AO132=AO130,IF(AB132=AB130,IF(AG132=AG130,IF(AL132=AL130,0,IF(AL132&lt;AL130,1,0)),IF(AG132&lt;AG130,1,0)),IF(AB132&lt;AB130,1,0)),0)+IF(AO132=AO131,IF(AB132=AB131,IF(AG132=AG131,IF(AL132=AL131,0,IF(AL132&lt;AL131,1,0)),IF(AG132&lt;AG131,1,0)),IF(AB132&lt;AB131,1,0)),0)</f>
        <v>#VALUE!</v>
      </c>
      <c r="AT132" s="1" t="e">
        <f>IF(AO132=AO132,IF(AB132=AB132,IF(AG132=AG132,IF(AL132=AL132,0,IF(AL132&lt;AL132,1,0)),IF(AG132&lt;AG132,1,0)),IF(AB132&lt;AB132,1,0)),0)+IF(AO132=AO133,IF(AB132=AB133,IF(AG132=AG133,IF(AL132=AL133,0,IF(AL132&lt;AL133,1,0)),IF(AG132&lt;AG133,1,0)),IF(AB132&lt;AB133,1,0)),0)+IF(AO132=AO134,IF(AB132=AB134,IF(AG132=AG134,IF(AL132=AL134,0,IF(AL132&lt;AL134,1,0)),IF(AG132&lt;AG134,1,0)),IF(AB132&lt;AB134,1,0)),0)+IF(AO132=AO135,IF(AB132=AB135,IF(AG132=AG135,IF(AL132=AL135,0,IF(AL132&lt;AL135,1,0)),IF(AG132&lt;AG135,1,0)),IF(AB132&lt;AB135,1,0)),0)+IF(AO132=AO136,IF(AB132=AB136,IF(AG132=AG136,IF(AL132=AL136,0,IF(AL132&lt;AL136,1,0)),IF(AG132&lt;AG136,1,0)),IF(AB132&lt;AB136,1,0)),0)+IF(AO132=AO137,IF(AB132=AB137,IF(AG132=AG137,IF(AL132=AL137,0,IF(AL132&lt;AL137,1,0)),IF(AG132&lt;AG137,1,0)),IF(AB132&lt;AB137,1,0)),0)</f>
        <v>#VALUE!</v>
      </c>
      <c r="AU132" s="1" t="e">
        <f>IF(AND(AQ132=AQ118,M132&gt;M118),1,0)+IF(AND(AQ132=AQ119,M132&gt;M119),1,0)+IF(AND(AQ132=AQ120,M132&gt;M120),1,0)+IF(AND(AQ132=AQ121,M132&gt;M121),1,0)+IF(AND(AQ132=AQ122,M132&gt;M122),1,0)+IF(AND(AQ132=AQ123,M132&gt;M123),1,0)+IF(AND(AQ132=AQ124,M132&gt;M124),1,0)+IF(AND(AQ132=AQ125,M132&gt;M125),1,0)+IF(AND(AQ132=AQ126,M132&gt;M126),1,0)+IF(AND(AQ132=AQ127,M132&gt;M127),1,0)+IF(AND(AQ132=AQ128,M132&gt;M128),1,0)+IF(AND(AQ132=AQ129,M132&gt;M129),1,0)+IF(AND(AQ132=AQ130,M132&gt;M130),1,0)+IF(AND(AQ132=AQ131,M132&gt;M131),1,0)+IF(AND(AQ132=AQ132,M132&gt;M132),1,0)+IF(AND(AQ132=AQ133,M132&gt;M133),1,0)+IF(AND(AQ132=AQ134,M132&gt;M134),1,0)+IF(AND(AQ132=AQ135,M132&gt;M135),1,0)+IF(AND(AQ132=AQ136,M132&gt;M136),1,0)+IF(AND(AQ132=AQ137,M132&gt;M137),1,0)+AQ132</f>
        <v>#VALUE!</v>
      </c>
      <c r="AV132" s="1" t="e">
        <f>IF(AU118=15,AP118,0)+IF(AU119=15,AP119,0)+IF(AU120=15,AP120,0)+IF(AU121=15,AP121,0)+IF(AU122=15,AP122,0)+IF(AU123=15,AP123,0)+IF(AU124=15,AP124,0)+IF(AU125=15,AP125,0)+IF(AU126=15,AP126,0)+IF(AU127=15,AP127,0)+IF(AU128=15,AP128,0)+IF(AU129=15,AP129,0)+IF(AU130=15,AP130,0)+IF(AU131=15,AP131,0)+IF(AU132=15,AP132,0)+IF(AU133=15,AP133,0)+IF(AU134=15,AP134,0)+IF(AU135=15,AP135,0)+IF(AU136=15,AP136,0)+IF(AU137=15,AP137,0)</f>
        <v>#VALUE!</v>
      </c>
      <c r="AW132" s="1" t="e">
        <f>IF(AU118=15,AQ118,0)+IF(AU119=15,AQ119,0)+IF(AU120=15,AQ120,0)+IF(AU121=15,AQ121,0)+IF(AU122=15,AQ122,0)+IF(AU123=15,AQ123,0)+IF(AU124=15,AQ124,0)+IF(AU125=15,AQ125,0)+IF(AU126=15,AQ126,0)+IF(AU127=15,AQ127,0)+IF(AU128=15,AQ128,0)+IF(AU129=15,AQ129,0)+IF(AU130=15,AQ130,0)+IF(AU131=15,AQ131,0)+IF(AU132=15,AQ132,0)+IF(AU133=15,AQ133,0)+IF(AU134=15,AQ134,0)+IF(AU135=15,AQ135,0)+IF(AU136=15,AQ136,0)+IF(AU137=15,AQ137,0)</f>
        <v>#VALUE!</v>
      </c>
      <c r="AX132" s="1">
        <f>[2]DB!BL132</f>
        <v>0</v>
      </c>
      <c r="AY132" s="1">
        <f>IF(OR(O132=1,Q132=1,(T132+X132)/D1&gt;0.5),1,0)</f>
        <v>0</v>
      </c>
      <c r="AZ132" s="100" t="e">
        <f>IF(AU118=15,L118,IF(AU119=15,L119,IF(AU120=15,L120,IF(AU121=15,L121,IF(AU122=15,L122,IF(AU123=15,L123,IF(AU124=15,L124,BA132)))))))</f>
        <v>#VALUE!</v>
      </c>
      <c r="BA132" s="98" t="e">
        <f>IF(AU125=15,L125,IF(AU126=15,L126,IF(AU127=15,L127,IF(AU128=15,L128,IF(AU129=15,L129,IF(AU130=15,L130,IF(AU131=15,L131,BB132)))))))</f>
        <v>#VALUE!</v>
      </c>
      <c r="BB132" s="98" t="e">
        <f>IF(AU132=15,L132,IF(AU133=15,L133,IF(AU134=15,L134,IF(AU135=15,L135,IF(AU136=15,L136,IF(AU137=15,L137,""))))))</f>
        <v>#VALUE!</v>
      </c>
      <c r="BC132" s="98" t="e">
        <f>IF(AU118=15,M118,0)+IF(AU119=15,M119,0)+IF(AU120=15,M120,0)+IF(AU121=15,M121,0)+IF(AU122=15,M122,0)+IF(AU123=15,M123,0)+IF(AU124=15,M124,0)+IF(AU125=15,M125,0)+IF(AU126=15,M126,0)+IF(AU127=15,M127,0)+IF(AU128=15,M128,0)+IF(AU129=15,M129,0)+IF(AU130=15,M130,0)+IF(AU131=15,M131,0)+IF(AU132=15,M132,0)+IF(AU133=15,M133,0)+IF(AU134=15,M134,0)+IF(AU135=15,M135,0)+IF(AU136=15,M136,0)+IF(AU137=15,M137,0)</f>
        <v>#VALUE!</v>
      </c>
      <c r="BD132" s="98" t="e">
        <f>IF(AU118=15,O118,0)+IF(AU119=15,O119,0)+IF(AU120=15,O120,0)+IF(AU121=15,O121,0)+IF(AU122=15,O122,0)+IF(AU123=15,O123,0)+IF(AU124=15,O124,0)+IF(AU125=15,O125,0)+IF(AU126=15,O126,0)+IF(AU127=15,O127,0)+IF(AU128=15,O128,0)+IF(AU129=15,O129,0)+IF(AU130=15,O130,0)+IF(AU131=15,O131,0)+IF(AU132=15,O132,0)+IF(AU133=15,O133,0)+IF(AU134=15,O134,0)+IF(AU135=15,O135,0)+IF(AU136=15,O136,0)+IF(AU137=15,O137,0)</f>
        <v>#VALUE!</v>
      </c>
      <c r="BE132" s="98" t="e">
        <f>IF(AU118=15,Q118,0)+IF(AU119=15,Q119,0)+IF(AU120=15,Q120,0)+IF(AU121=15,Q121,0)+IF(AU122=15,Q122,0)+IF(AU123=15,Q123,0)+IF(AU124=15,Q124,0)+IF(AU125=15,Q125,0)+IF(AU126=15,Q126,0)+IF(AU127=15,Q127,0)+IF(AU128=15,Q128,0)+IF(AU129=15,Q129,0)+IF(AU130=15,Q130,0)+IF(AU131=15,Q131,0)+IF(AU132=15,Q132,0)+IF(AU133=15,Q133,0)+IF(AU134=15,Q134,0)+IF(AU135=15,Q135,0)+IF(AU136=15,Q136,0)+IF(AU137=15,Q137,0)</f>
        <v>#VALUE!</v>
      </c>
      <c r="BF132" s="98" t="e">
        <f>IF(AU118=15,T118,0)+IF(AU119=15,T119,0)+IF(AU120=15,T120,0)+IF(AU121=15,T121,0)+IF(AU122=15,T122,0)+IF(AU123=15,T123,0)+IF(AU124=15,T124,0)+IF(AU125=15,T125,0)+IF(AU126=15,T126,0)+IF(AU127=15,T127,0)+IF(AU128=15,T128,0)+IF(AU129=15,T129,0)+IF(AU130=15,T130,0)+IF(AU131=15,T131,0)+IF(AU132=15,T132,0)+IF(AU133=15,T133,0)+IF(AU134=15,T134,0)+IF(AU135=15,T135,0)+IF(AU136=15,T136,0)+IF(AU137=15,T137,0)</f>
        <v>#VALUE!</v>
      </c>
      <c r="BG132" s="98" t="e">
        <f>IF(AU118=15,X118,0)+IF(AU119=15,X119,0)+IF(AU120=15,X120,0)+IF(AU121=15,X121,0)+IF(AU122=15,X122,0)+IF(AU123=15,X123,0)+IF(AU124=15,X124,0)+IF(AU125=15,X125,0)+IF(AU126=15,X126,0)+IF(AU127=15,X127,0)+IF(AU128=15,X128,0)+IF(AU129=15,X129,0)+IF(AU130=15,X130,0)+IF(AU131=15,X131,0)+IF(AU132=15,X132,0)+IF(AU133=15,X133,0)+IF(AU134=15,X134,0)+IF(AU135=15,X135,0)+IF(AU136=15,X136,0)+IF(AU137=15,X137,0)</f>
        <v>#VALUE!</v>
      </c>
      <c r="BH132" s="98" t="e">
        <f>IF(AU118=15,AB118,0)+IF(AU119=15,AB119,0)+IF(AU120=15,AB120,0)+IF(AU121=15,AB121,0)+IF(AU122=15,AB122,0)+IF(AU123=15,AB123,0)+IF(AU124=15,AB124,0)+IF(AU125=15,AB125,0)+IF(AU126=15,AB126,0)+IF(AU127=15,AB127,0)+IF(AU128=15,AB128,0)+IF(AU129=15,AB129,0)+IF(AU130=15,AB130,0)+IF(AU131=15,AB131,0)+IF(AU132=15,AB132,0)+IF(AU133=15,AB133,0)+IF(AU134=15,AB134,0)+IF(AU135=15,AB135,0)+IF(AU136=15,AB136,0)+IF(AU137=15,AB137,0)</f>
        <v>#VALUE!</v>
      </c>
      <c r="BI132" s="98" t="e">
        <f>IF(AU118=15,AG118,0)+IF(AU119=15,AG119,0)+IF(AU120=15,AG120,0)+IF(AU121=15,AG121,0)+IF(AU122=15,AG122,0)+IF(AU123=15,AG123,0)+IF(AU124=15,AG124,0)+IF(AU125=15,AG125,0)+IF(AU126=15,AG126,0)+IF(AU127=15,AG127,0)+IF(AU128=15,AG128,0)+IF(AU129=15,AG129,0)+IF(AU130=15,AG130,0)+IF(AU131=15,AG131,0)+IF(AU132=15,AG132,0)+IF(AU133=15,AG133,0)+IF(AU134=15,AG134,0)+IF(AU135=15,AG135,0)+IF(AU136=15,AG136,0)+IF(AU137=15,AG137,0)</f>
        <v>#VALUE!</v>
      </c>
      <c r="BJ132" s="98" t="e">
        <f>IF(AU118=15,AL118,0)+IF(AU119=15,AL119,0)+IF(AU120=15,AL120,0)+IF(AU121=15,AL121,0)+IF(AU122=15,AL122,0)+IF(AU123=15,AL123,0)+IF(AU124=15,AL124,0)+IF(AU125=15,AL125,0)+IF(AU126=15,AL126,0)+IF(AU127=15,AL127,0)+IF(AU128=15,AL128,0)+IF(AU129=15,AL129,0)+IF(AU130=15,AL130,0)+IF(AU131=15,AL131,0)+IF(AU132=15,AL132,0)+IF(AU133=15,AL133,0)+IF(AU134=15,AL134,0)+IF(AU135=15,AL135,0)+IF(AU136=15,AL136,0)+IF(AU137=15,AL137,0)</f>
        <v>#VALUE!</v>
      </c>
      <c r="BK132" s="1" t="e">
        <f>IF(AU118=15,AO118,0)+IF(AU119=15,AO119,0)+IF(AU120=15,AO120,0)+IF(AU121=15,AO121,0)+IF(AU122=15,AO122,0)+IF(AU123=15,AO123,0)+IF(AU124=15,AO124,0)+IF(AU125=15,AO125,0)+IF(AU126=15,AO126,0)+IF(AU127=15,AO127,0)+IF(AU128=15,AO128,0)+IF(AU129=15,AO129,0)+IF(AU130=15,AO130,0)+IF(AU131=15,AO131,0)+IF(AU132=15,AO132,0)+IF(AU133=15,AO133,0)+IF(AU134=15,AO134,0)+IF(AU135=15,AO135,0)+IF(AU136=15,AO136,0)+IF(AU137=15,AO137,0)</f>
        <v>#VALUE!</v>
      </c>
      <c r="BL132" s="99" t="e">
        <f>IF(AU118=15,AY118,0)+IF(AU119=15,AY119,0)+IF(AU120=15,AY120,0)+IF(AU121=15,AY121,0)+IF(AU122=15,AY122,0)+IF(AU123=15,AY123,0)+IF(AU124=15,AY124,0)+IF(AU125=15,AY125,0)+IF(AU126=15,AY126,0)+IF(AU127=15,AY127,0)+IF(AU128=15,AY128,0)+IF(AU129=15,AY129,0)+IF(AU130=15,AY130,0)+IF(AU131=15,AY131,0)+IF(AU132=15,AY132,0)+IF(AU133=15,AY133,0)+IF(AU134=15,AY134,0)+IF(AU135=15,AY135,0)+IF(AU136=15,AY136,0)+IF(AU137=15,AY137,0)</f>
        <v>#VALUE!</v>
      </c>
      <c r="BM132" s="1" t="e">
        <f>IF(AND(AW132=BM117,BL132=0),AZ132,0)</f>
        <v>#VALUE!</v>
      </c>
      <c r="BN132" s="1">
        <f>COUNTIF(BM118:BM132,"&lt;&gt;0")</f>
        <v>15</v>
      </c>
      <c r="BO132" s="1" t="e">
        <f>IF(BN118=15,BM118,IF(BN119=15,BM119,IF(BN120=15,BM120,IF(BN121=15,BM121,IF(BN122=15,BM122,IF(BN123=15,BM123,IF(BN124=15,BM124,IF(BN125=15,BM125,BP132))))))))</f>
        <v>#VALUE!</v>
      </c>
      <c r="BP132" s="1" t="e">
        <f>IF(BN126=15,BM126,IF(BN127=15,BM127,IF(BN128=15,BM128,IF(BN129=15,BM129,IF(BN130=15,BM130,IF(BN131=15,BM131,IF(BN132=15,BM132,IF(BN133=15,BM133,BQ132))))))))</f>
        <v>#VALUE!</v>
      </c>
      <c r="BQ132" s="1" t="str">
        <f>IF(BN134=15,BM134,IF(BN135=15,BM135,IF(BN136=15,BM136,IF(BN137=15,BM137,""))))</f>
        <v/>
      </c>
      <c r="BR132" s="100" t="str">
        <f>[2]DB!CD132</f>
        <v/>
      </c>
      <c r="BS132" s="98" t="str">
        <f>[2]DB!CE132</f>
        <v/>
      </c>
      <c r="BT132" s="98" t="str">
        <f>[2]DB!CF132</f>
        <v/>
      </c>
      <c r="BU132" s="98" t="str">
        <f>[2]DB!CG132</f>
        <v/>
      </c>
      <c r="BV132" s="98" t="str">
        <f>[2]DB!CH132</f>
        <v/>
      </c>
      <c r="BW132" s="98" t="str">
        <f>[2]DB!CI132</f>
        <v/>
      </c>
      <c r="BX132" s="98" t="str">
        <f>[2]DB!CJ132</f>
        <v/>
      </c>
      <c r="BY132" s="98" t="str">
        <f>[2]DB!CK132</f>
        <v/>
      </c>
      <c r="BZ132" s="98" t="str">
        <f>[2]DB!CL132</f>
        <v/>
      </c>
      <c r="CA132" s="98" t="str">
        <f>[2]DB!CM132</f>
        <v/>
      </c>
      <c r="CB132" s="98" t="str">
        <f>[2]DB!CN132</f>
        <v/>
      </c>
      <c r="CC132" s="99" t="str">
        <f>[2]DB!CO132</f>
        <v/>
      </c>
      <c r="CD132" s="100" t="str">
        <f>IF(AND(CD117=B3,B3&lt;&gt;B4),BO132,BR132)</f>
        <v/>
      </c>
      <c r="CE132" s="98" t="str">
        <f>IF(AND(CE117=B3,B3&lt;&gt;B4),BO132,BS132)</f>
        <v/>
      </c>
      <c r="CF132" s="98" t="str">
        <f>IF(AND(CF117=B3,B3&lt;&gt;B4),BO132,BT132)</f>
        <v/>
      </c>
      <c r="CG132" s="98" t="str">
        <f>IF(AND(CG117=B3,B3&lt;&gt;B4),BO132,BU132)</f>
        <v/>
      </c>
      <c r="CH132" s="98" t="str">
        <f>IF(AND(CH117=B3,B3&lt;&gt;B4),BO132,BV132)</f>
        <v/>
      </c>
      <c r="CI132" s="98" t="str">
        <f>IF(AND(CI117=B3,B3&lt;&gt;B4),BO132,BW132)</f>
        <v/>
      </c>
      <c r="CJ132" s="98" t="str">
        <f>IF(AND(CJ117=B3,B3&lt;&gt;B4),BO132,BX132)</f>
        <v/>
      </c>
      <c r="CK132" s="98" t="str">
        <f>IF(AND(CK117=B3,B3&lt;&gt;B4),BO132,BY132)</f>
        <v/>
      </c>
      <c r="CL132" s="98" t="str">
        <f>IF(AND(CL117=B3,B3&lt;&gt;B4),BO132,BZ132)</f>
        <v/>
      </c>
      <c r="CM132" s="98" t="str">
        <f>IF(AND(CM117=B3,B3&lt;&gt;B4),BO132,CA132)</f>
        <v/>
      </c>
      <c r="CN132" s="98" t="str">
        <f>IF(AND(CN117=B3,B3&lt;&gt;B4),BO132,CB132)</f>
        <v/>
      </c>
      <c r="CO132" s="99" t="str">
        <f>IF(AND(CO117=B3,B3&lt;&gt;B4),BO132,CC132)</f>
        <v/>
      </c>
      <c r="CP132" s="1" t="str">
        <f>'[2]MT + ÅT'!L72</f>
        <v/>
      </c>
    </row>
    <row r="133" spans="1:94">
      <c r="L133" s="100" t="str">
        <f>[2]DB!AZ133</f>
        <v>Jesper</v>
      </c>
      <c r="M133" s="1">
        <f>IF(L133=A52,B52,0)+IF(L133=A53,B53,0)+IF(L133=A54,B54,0)+IF(L133=A55,B55,0)+IF(L133=A56,B56,0)+IF(L133=A57,B57,0)+IF(L133=A58,B58,0)+IF(L133=A59,B59,0)+IF(L133=A60,B60,0)+IF(L133=A61,B61,0)+IF(L133=A62,B62,0)+IF(L133=A63,B63,0)+IF(L133=A64,B64,0)+IF(L133=A65,B65,0)+IF(L133=A66,B66,0)+IF(L133=A67,B67,0)+IF(L133=A68,B68,0)+IF(L133=A69,B69,0)+IF(L133=A70,B70,0)+IF(L133=A71,B71,0)</f>
        <v>26</v>
      </c>
      <c r="N133" s="1">
        <f>[2]DB!BD133</f>
        <v>0</v>
      </c>
      <c r="O133" s="1">
        <f>IF(L133=A52,D52,0)+IF(L133=A53,D53,0)+IF(L133=A54,D54,0)+IF(L133=A55,D55,0)+IF(L133=A56,D56,0)+IF(L133=A57,D57,0)+IF(L133=A58,D58,0)+IF(L133=A59,D59,0)+IF(L133=A60,D60,0)+IF(L133=A61,D61,0)+IF(L133=A62,D62,0)+IF(L133=A63,D63,0)+IF(L133=A64,D64,0)+IF(L133=A65,D65,0)+IF(L133=A66,D66,0)+IF(L133=A67,D67,0)+IF(L133=A68,D68,0)+IF(L133=A69,D69,0)+IF(L133=A70,D70,0)+IF(L133=A71,D71,0)</f>
        <v>0</v>
      </c>
      <c r="P133" s="1">
        <f>[2]DB!BE133</f>
        <v>0</v>
      </c>
      <c r="Q133" s="1">
        <f>IF(L133=A52,F52,0)+IF(L133=A53,F53,0)+IF(L133=A54,F54,0)+IF(L133=A55,F55,0)+IF(L133=A56,F56,0)+IF(L133=A57,F57,0)+IF(L133=A58,F58,0)+IF(L133=A59,F59,0)+IF(L133=A60,F60,0)+IF(L133=A61,F61,0)+IF(L133=A62,F62,0)+IF(L133=A63,F63,0)+IF(L133=A64,F64,0)+IF(L133=A65,F65,0)+IF(L133=A66,F66,0)+IF(L133=A67,F67,0)+IF(L133=A68,F68,0)+IF(L133=A69,F69,0)+IF(L133=A70,F70,0)+IF(L133=A71,F71,0)</f>
        <v>0</v>
      </c>
      <c r="R133" s="1">
        <f>[2]DB!BF133</f>
        <v>0</v>
      </c>
      <c r="S133" s="1">
        <f>IF(L133=A52,H52,0)+IF(L133=A53,H53,0)+IF(L133=A54,H54,0)+IF(L133=A55,H55,0)+IF(L133=A56,H56,0)+IF(L133=A57,H57,0)+IF(L133=A58,H58,0)+IF(L133=A59,H59,0)+IF(L133=A60,H60,0)+IF(L133=A61,H61,0)+IF(L133=A62,H62,0)+IF(L133=A63,H63,0)+IF(L133=A64,H64,0)+IF(L133=A65,H65,0)+IF(L133=A66,H66,0)+IF(L133=A67,H67,0)+IF(L133=A68,H68,0)+IF(L133=A69,H69,0)+IF(L133=A70,H70,0)+IF(L133=A71,H71,0)</f>
        <v>0</v>
      </c>
      <c r="T133" s="1">
        <f>IF(B2&lt;&gt;B3,S133,S133+R133)</f>
        <v>0</v>
      </c>
      <c r="U133" s="1">
        <f>[2]DB!BG133</f>
        <v>0</v>
      </c>
      <c r="V133" s="1">
        <f>IF(L133=A52,K52,0)+IF(L133=A53,K53,0)+IF(L133=A54,K54,0)+IF(L133=A55,K55,0)+IF(L133=A56,K56,0)+IF(L133=A57,K57,0)+IF(L133=A58,K58,0)+IF(L133=A59,K59,0)+IF(L133=A60,K60,0)+IF(L133=A61,K61,0)+IF(L133=A62,K62,0)+IF(L133=A63,K63,0)+IF(L133=A64,K64,0)+IF(L133=A65,K65,0)+IF(L133=A66,K66,0)+IF(L133=A67,K67,0)+IF(L133=A68,K68,0)+IF(L133=A69,K69,0)+IF(L133=A70,K70,0)+IF(L133=A71,K71,0)+W133</f>
        <v>0</v>
      </c>
      <c r="W133" s="1">
        <f t="shared" si="41"/>
        <v>0</v>
      </c>
      <c r="X133" s="1">
        <f>IF(B2&lt;&gt;B3,V133,V133+U133)</f>
        <v>0</v>
      </c>
      <c r="Y133" s="1">
        <f>[2]DB!BH133</f>
        <v>21</v>
      </c>
      <c r="Z133" s="1">
        <f>RANK(Y133,Y118:Y137,0)</f>
        <v>10</v>
      </c>
      <c r="AA133" s="1" t="e">
        <f>IF(L133='3. Division'!F6,'3. Division'!F23,0)+IF(L133='3. Division'!H6,'3. Division'!H23,0)+IF(L133='3. Division'!J6,'3. Division'!J23,0)+IF(L133='3. Division'!L6,'3. Division'!L23,0)+IF(L133='3. Division'!N6,'3. Division'!N23,0)+IF(L133='3. Division'!P6,'3. Division'!P23,0)+IF(L133='3. Division'!R6,'3. Division'!R23,0)+IF(L133='3. Division'!T6,'3. Division'!T23,0)+IF(L133='3. Division'!V6,'3. Division'!V23,0)+IF(L133='3. Division'!X6,'3. Division'!X23,0)+IF(L133='3. Division'!Z6,'3. Division'!Z23,0)+IF(L133='3. Division'!AB6,'3. Division'!AB23,0)+IF(L133='3. Division'!AD6,'3. Division'!AD23,0)+IF(L133='3. Division'!AF6,'3. Division'!AF23,0)+IF(L133='3. Division'!AH6,'3. Division'!AH23,0)+IF(L133='3. Division'!AJ6,'3. Division'!AJ23,0)+IF(L133='3. Division'!AL6,'3. Division'!AL23,0)+IF(L133='3. Division'!AN6,'3. Division'!AN23,0)+IF(L133='3. Division'!AP6,'3. Division'!AP23,0)+IF(L133='3. Division'!AR6,'3. Division'!AR23,0)</f>
        <v>#VALUE!</v>
      </c>
      <c r="AB133" s="1" t="e">
        <f>IF(OR(O133=1,Q133=1),0,IF(B2&lt;&gt;B3,AA133,Y133+AA133))</f>
        <v>#VALUE!</v>
      </c>
      <c r="AC133" s="1" t="e">
        <f>RANK(AB133,AB118:AB137,0)</f>
        <v>#VALUE!</v>
      </c>
      <c r="AD133" s="1">
        <f>[2]DB!BI133</f>
        <v>7</v>
      </c>
      <c r="AE133" s="1">
        <f>RANK(AD133,AD118:AD137,0)</f>
        <v>16</v>
      </c>
      <c r="AF133" s="1" t="e">
        <f>IF(L133='3. Division'!F6,'3. Division'!F29,0)+IF(L133='3. Division'!H6,'3. Division'!H29,0)+IF(L133='3. Division'!J6,'3. Division'!J29,0)+IF(L133='3. Division'!L6,'3. Division'!L29,0)+IF(L133='3. Division'!N6,'3. Division'!N29,0)+IF(L133='3. Division'!P6,'3. Division'!P29,0)+IF(L133='3. Division'!R6,'3. Division'!R29,0)+IF(L133='3. Division'!T6,'3. Division'!T29,0)+IF(L133='3. Division'!V6,'3. Division'!V29,0)+IF(L133='3. Division'!X6,'3. Division'!X29,0)+IF(L133='3. Division'!Z6,'3. Division'!Z29,0)+IF(L133='3. Division'!AB6,'3. Division'!AB29,0)+IF(L133='3. Division'!AD6,'3. Division'!AD29,0)+IF(L133='3. Division'!AF6,'3. Division'!AF29,0)+IF(L133='3. Division'!AH6,'3. Division'!AH29,0)+IF(L133='3. Division'!AJ6,'3. Division'!AJ29,0)+IF(L133='3. Division'!AL6,'3. Division'!AL29,0)+IF(L133='3. Division'!AN6,'3. Division'!AN29,0)+IF(L133='3. Division'!AP6,'3. Division'!AP29,0)+IF(L133='3. Division'!AR6,'3. Division'!AR29,0)</f>
        <v>#VALUE!</v>
      </c>
      <c r="AG133" s="1" t="e">
        <f>IF(OR(O133=1,Q133=1),0,IF(B2&lt;&gt;B3,AF133,AD133+AF133))</f>
        <v>#VALUE!</v>
      </c>
      <c r="AH133" s="1" t="e">
        <f>RANK(AG133,AG118:AG137,0)</f>
        <v>#VALUE!</v>
      </c>
      <c r="AI133" s="1">
        <f>[2]DB!BJ133</f>
        <v>26</v>
      </c>
      <c r="AJ133" s="1">
        <f>RANK(AI133,AI118:AI137,0)</f>
        <v>14</v>
      </c>
      <c r="AK133" s="1" t="e">
        <f>IF(L133='3. Division'!F6,'3. Division'!F35,0)+IF(L133='3. Division'!H6,'3. Division'!H35,0)+IF(L133='3. Division'!J6,'3. Division'!J35,0)+IF(L133='3. Division'!L6,'3. Division'!L35,0)+IF(L133='3. Division'!N6,'3. Division'!N35,0)+IF(L133='3. Division'!P6,'3. Division'!P35,0)+IF(L133='3. Division'!R6,'3. Division'!R35,0)+IF(L133='3. Division'!T6,'3. Division'!T35,0)+IF(L133='3. Division'!V6,'3. Division'!V35,0)+IF(L133='3. Division'!X6,'3. Division'!X35,0)+IF(L133='3. Division'!Z6,'3. Division'!Z35,0)+IF(L133='3. Division'!AB6,'3. Division'!AB35,0)+IF(L133='3. Division'!AD6,'3. Division'!AD35,0)+IF(L133='3. Division'!AF6,'3. Division'!AF35,0)+IF(L133='3. Division'!AH6,'3. Division'!AH35,0)+IF(L133='3. Division'!AJ6,'3. Division'!AJ35,0)+IF(L133='3. Division'!AL6,'3. Division'!AL35,0)+IF(L133='3. Division'!AN6,'3. Division'!AN35,0)+IF(L133='3. Division'!AP6,'3. Division'!AP35,0)+IF(L133='3. Division'!AR6,'3. Division'!AR35,0)</f>
        <v>#VALUE!</v>
      </c>
      <c r="AL133" s="1" t="e">
        <f>IF(OR(O133=1,Q133=1),0,IF(B2&lt;&gt;B3,AK133,AI133+AK133))</f>
        <v>#VALUE!</v>
      </c>
      <c r="AM133" s="1" t="e">
        <f>RANK(AL133,AL118:AL137,0)</f>
        <v>#VALUE!</v>
      </c>
      <c r="AN133" s="1">
        <f t="shared" si="42"/>
        <v>40</v>
      </c>
      <c r="AO133" s="1" t="e">
        <f t="shared" si="43"/>
        <v>#VALUE!</v>
      </c>
      <c r="AP133" s="1">
        <f>[2]DB!AW133</f>
        <v>16</v>
      </c>
      <c r="AQ133" s="1" t="e">
        <f>RANK(AO133,AO118:AO137,1)+AR133</f>
        <v>#VALUE!</v>
      </c>
      <c r="AR133" s="1" t="e">
        <f>IF(AO133=AO118,IF(AB133=AB118,IF(AG133=AG118,IF(AL133=AL118,0,IF(AL133&lt;AL118,1,0)),IF(AG133&lt;AG118,1,0)),IF(AB133&lt;AB118,1,0)),0)+IF(AO133=AO119,IF(AB133=AB119,IF(AG133=AG119,IF(AL133=AL119,0,IF(AL133&lt;AL119,1,0)),IF(AG133&lt;AG119,1,0)),IF(AB133&lt;AB119,1,0)),0)+IF(AO133=AO120,IF(AB133=AB120,IF(AG133=AG120,IF(AL133=AL120,0,IF(AL133&lt;AL120,1,0)),IF(AG133&lt;AG120,1,0)),IF(AB133&lt;AB120,1,0)),0)+IF(AO133=AO121,IF(AB133=AB121,IF(AG133=AG121,IF(AL133=AL121,0,IF(AL133&lt;AL121,1,0)),IF(AG133&lt;AG121,1,0)),IF(AB133&lt;AB121,1,0)),0)+IF(AO133=AO122,IF(AB133=AB122,IF(AG133=AG122,IF(AL133=AL122,0,IF(AL133&lt;AL122,1,0)),IF(AG133&lt;AG122,1,0)),IF(AB133&lt;AB122,1,0)),0)+IF(AO133=AO123,IF(AB133=AB123,IF(AG133=AG123,IF(AL133=AL123,0,IF(AL133&lt;AL123,1,0)),IF(AG133&lt;AG123,1,0)),IF(AB133&lt;AB123,1,0)),0)+IF(AO133=AO124,IF(AB133=AB124,IF(AG133=AG124,IF(AL133=AL124,0,IF(AL133&lt;AL124,1,0)),IF(AG133&lt;AG124,1,0)),IF(AB133&lt;AB124,1,0)),0)+AS133+AT133</f>
        <v>#VALUE!</v>
      </c>
      <c r="AS133" s="1" t="e">
        <f>IF(AO133=AO125,IF(AB133=AB125,IF(AG133=AG125,IF(AL133=AL125,0,IF(AL133&lt;AL125,1,0)),IF(AG133&lt;AG125,1,0)),IF(AB133&lt;AB125,1,0)),0)+IF(AO133=AO126,IF(AB133=AB126,IF(AG133=AG126,IF(AL133=AL126,0,IF(AL133&lt;AL126,1,0)),IF(AG133&lt;AG126,1,0)),IF(AB133&lt;AB126,1,0)),0)+IF(AO133=AO127,IF(AB133=AB127,IF(AG133=AG127,IF(AL133=AL127,0,IF(AL133&lt;AL127,1,0)),IF(AG133&lt;AG127,1,0)),IF(AB133&lt;AB127,1,0)),0)+IF(AO133=AO128,IF(AB133=AB128,IF(AG133=AG128,IF(AL133=AL128,0,IF(AL133&lt;AL128,1,0)),IF(AG133&lt;AG128,1,0)),IF(AB133&lt;AB128,1,0)),0)+IF(AO133=AO129,IF(AB133=AB129,IF(AG133=AG129,IF(AL133=AL129,0,IF(AL133&lt;AL129,1,0)),IF(AG133&lt;AG129,1,0)),IF(AB133&lt;AB129,1,0)),0)+IF(AO133=AO130,IF(AB133=AB130,IF(AG133=AG130,IF(AL133=AL130,0,IF(AL133&lt;AL130,1,0)),IF(AG133&lt;AG130,1,0)),IF(AB133&lt;AB130,1,0)),0)+IF(AO133=AO131,IF(AB133=AB131,IF(AG133=AG131,IF(AL133=AL131,0,IF(AL133&lt;AL131,1,0)),IF(AG133&lt;AG131,1,0)),IF(AB133&lt;AB131,1,0)),0)</f>
        <v>#VALUE!</v>
      </c>
      <c r="AT133" s="1" t="e">
        <f>IF(AO133=AO132,IF(AB133=AB132,IF(AG133=AG132,IF(AL133=AL132,0,IF(AL133&lt;AL132,1,0)),IF(AG133&lt;AG132,1,0)),IF(AB133&lt;AB132,1,0)),0)+IF(AO133=AO133,IF(AB133=AB133,IF(AG133=AG133,IF(AL133=AL133,0,IF(AL133&lt;AL133,1,0)),IF(AG133&lt;AG133,1,0)),IF(AB133&lt;AB133,1,0)),0)+IF(AO133=AO134,IF(AB133=AB134,IF(AG133=AG134,IF(AL133=AL134,0,IF(AL133&lt;AL134,1,0)),IF(AG133&lt;AG134,1,0)),IF(AB133&lt;AB134,1,0)),0)+IF(AO133=AO135,IF(AB133=AB135,IF(AG133=AG135,IF(AL133=AL135,0,IF(AL133&lt;AL135,1,0)),IF(AG133&lt;AG135,1,0)),IF(AB133&lt;AB135,1,0)),0)+IF(AO133=AO136,IF(AB133=AB136,IF(AG133=AG136,IF(AL133=AL136,0,IF(AL133&lt;AL136,1,0)),IF(AG133&lt;AG136,1,0)),IF(AB133&lt;AB136,1,0)),0)+IF(AO133=AO137,IF(AB133=AB137,IF(AG133=AG137,IF(AL133=AL137,0,IF(AL133&lt;AL137,1,0)),IF(AG133&lt;AG137,1,0)),IF(AB133&lt;AB137,1,0)),0)</f>
        <v>#VALUE!</v>
      </c>
      <c r="AU133" s="1" t="e">
        <f>IF(AND(AQ133=AQ118,M133&gt;M118),1,0)+IF(AND(AQ133=AQ119,M133&gt;M119),1,0)+IF(AND(AQ133=AQ120,M133&gt;M120),1,0)+IF(AND(AQ133=AQ121,M133&gt;M121),1,0)+IF(AND(AQ133=AQ122,M133&gt;M122),1,0)+IF(AND(AQ133=AQ123,M133&gt;M123),1,0)+IF(AND(AQ133=AQ124,M133&gt;M124),1,0)+IF(AND(AQ133=AQ125,M133&gt;M125),1,0)+IF(AND(AQ133=AQ126,M133&gt;M126),1,0)+IF(AND(AQ133=AQ127,M133&gt;M127),1,0)+IF(AND(AQ133=AQ128,M133&gt;M128),1,0)+IF(AND(AQ133=AQ129,M133&gt;M129),1,0)+IF(AND(AQ133=AQ130,M133&gt;M130),1,0)+IF(AND(AQ133=AQ131,M133&gt;M131),1,0)+IF(AND(AQ133=AQ132,M133&gt;M132),1,0)+IF(AND(AQ133=AQ133,M133&gt;M133),1,0)+IF(AND(AQ133=AQ134,M133&gt;M134),1,0)+IF(AND(AQ133=AQ135,M133&gt;M135),1,0)+IF(AND(AQ133=AQ136,M133&gt;M136),1,0)+IF(AND(AQ133=AQ137,M133&gt;M137),1,0)+AQ133</f>
        <v>#VALUE!</v>
      </c>
      <c r="AV133" s="1" t="e">
        <f>IF(AU118=16,AP118,0)+IF(AU119=16,AP119,0)+IF(AU120=16,AP120,0)+IF(AU121=16,AP121,0)+IF(AU122=16,AP122,0)+IF(AU123=16,AP123,0)+IF(AU124=16,AP124,0)+IF(AU125=16,AP125,0)+IF(AU126=16,AP126,0)+IF(AU127=16,AP127,0)+IF(AU128=16,AP128,0)+IF(AU129=16,AP129,0)+IF(AU130=16,AP130,0)+IF(AU131=16,AP131,0)+IF(AU132=16,AP132,0)+IF(AU133=16,AP133,0)+IF(AU134=16,AP134,0)+IF(AU135=16,AP135,0)+IF(AU136=16,AP136,0)+IF(AU137=16,AP137,0)</f>
        <v>#VALUE!</v>
      </c>
      <c r="AW133" s="1" t="e">
        <f>IF(AU118=16,AQ118,0)+IF(AU119=16,AQ119,0)+IF(AU120=16,AQ120,0)+IF(AU121=16,AQ121,0)+IF(AU122=16,AQ122,0)+IF(AU123=16,AQ123,0)+IF(AU124=16,AQ124,0)+IF(AU125=16,AQ125,0)+IF(AU126=16,AQ126,0)+IF(AU127=16,AQ127,0)+IF(AU128=16,AQ128,0)+IF(AU129=16,AQ129,0)+IF(AU130=16,AQ130,0)+IF(AU131=16,AQ131,0)+IF(AU132=16,AQ132,0)+IF(AU133=16,AQ133,0)+IF(AU134=16,AQ134,0)+IF(AU135=16,AQ135,0)+IF(AU136=16,AQ136,0)+IF(AU137=16,AQ137,0)</f>
        <v>#VALUE!</v>
      </c>
      <c r="AX133" s="1">
        <f>[2]DB!BL133</f>
        <v>0</v>
      </c>
      <c r="AY133" s="1">
        <f>IF(OR(O133=1,Q133=1,(T133+X133)/D1&gt;0.5),1,0)</f>
        <v>0</v>
      </c>
      <c r="AZ133" s="100" t="e">
        <f>IF(AU118=16,L118,IF(AU119=16,L119,IF(AU120=16,L120,IF(AU121=16,L121,IF(AU122=16,L122,IF(AU123=16,L123,IF(AU124=16,L124,BA133)))))))</f>
        <v>#VALUE!</v>
      </c>
      <c r="BA133" s="98" t="e">
        <f>IF(AU125=16,L125,IF(AU126=16,L126,IF(AU127=16,L127,IF(AU128=16,L128,IF(AU129=16,L129,IF(AU130=16,L130,IF(AU131=16,L131,BB133)))))))</f>
        <v>#VALUE!</v>
      </c>
      <c r="BB133" s="98" t="e">
        <f>IF(AU132=16,L132,IF(AU133=16,L133,IF(AU134=16,L134,IF(AU135=16,L135,IF(AU136=16,L136,IF(AU137=16,L137,""))))))</f>
        <v>#VALUE!</v>
      </c>
      <c r="BC133" s="98" t="e">
        <f>IF(AU118=16,M118,0)+IF(AU119=16,M119,0)+IF(AU120=16,M120,0)+IF(AU121=16,M121,0)+IF(AU122=16,M122,0)+IF(AU123=16,M123,0)+IF(AU124=16,M124,0)+IF(AU125=16,M125,0)+IF(AU126=16,M126,0)+IF(AU127=16,M127,0)+IF(AU128=16,M128,0)+IF(AU129=16,M129,0)+IF(AU130=16,M130,0)+IF(AU131=16,M131,0)+IF(AU132=16,M132,0)+IF(AU133=16,M133,0)+IF(AU134=16,M134,0)+IF(AU135=16,M135,0)+IF(AU136=16,M136,0)+IF(AU137=16,M137,0)</f>
        <v>#VALUE!</v>
      </c>
      <c r="BD133" s="98" t="e">
        <f>IF(AU118=16,O118,0)+IF(AU119=16,O119,0)+IF(AU120=16,O120,0)+IF(AU121=16,O121,0)+IF(AU122=16,O122,0)+IF(AU123=16,O123,0)+IF(AU124=16,O124,0)+IF(AU125=16,O125,0)+IF(AU126=16,O126,0)+IF(AU127=16,O127,0)+IF(AU128=16,O128,0)+IF(AU129=16,O129,0)+IF(AU130=16,O130,0)+IF(AU131=16,O131,0)+IF(AU132=16,O132,0)+IF(AU133=16,O133,0)+IF(AU134=16,O134,0)+IF(AU135=16,O135,0)+IF(AU136=16,O136,0)+IF(AU137=16,O137,0)</f>
        <v>#VALUE!</v>
      </c>
      <c r="BE133" s="98" t="e">
        <f>IF(AU118=16,Q118,0)+IF(AU119=16,Q119,0)+IF(AU120=16,Q120,0)+IF(AU121=16,Q121,0)+IF(AU122=16,Q122,0)+IF(AU123=16,Q123,0)+IF(AU124=16,Q124,0)+IF(AU125=16,Q125,0)+IF(AU126=16,Q126,0)+IF(AU127=16,Q127,0)+IF(AU128=16,Q128,0)+IF(AU129=16,Q129,0)+IF(AU130=16,Q130,0)+IF(AU131=16,Q131,0)+IF(AU132=16,Q132,0)+IF(AU133=16,Q133,0)+IF(AU134=16,Q134,0)+IF(AU135=16,Q135,0)+IF(AU136=16,Q136,0)+IF(AU137=16,Q137,0)</f>
        <v>#VALUE!</v>
      </c>
      <c r="BF133" s="98" t="e">
        <f>IF(AU118=16,T118,0)+IF(AU119=16,T119,0)+IF(AU120=16,T120,0)+IF(AU121=16,T121,0)+IF(AU122=16,T122,0)+IF(AU123=16,T123,0)+IF(AU124=16,T124,0)+IF(AU125=16,T125,0)+IF(AU126=16,T126,0)+IF(AU127=16,T127,0)+IF(AU128=16,T128,0)+IF(AU129=16,T129,0)+IF(AU130=16,T130,0)+IF(AU131=16,T131,0)+IF(AU132=16,T132,0)+IF(AU133=16,T133,0)+IF(AU134=16,T134,0)+IF(AU135=16,T135,0)+IF(AU136=16,T136,0)+IF(AU137=16,T137,0)</f>
        <v>#VALUE!</v>
      </c>
      <c r="BG133" s="98" t="e">
        <f>IF(AU118=16,X118,0)+IF(AU119=16,X119,0)+IF(AU120=16,X120,0)+IF(AU121=16,X121,0)+IF(AU122=16,X122,0)+IF(AU123=16,X123,0)+IF(AU124=16,X124,0)+IF(AU125=16,X125,0)+IF(AU126=16,X126,0)+IF(AU127=16,X127,0)+IF(AU128=16,X128,0)+IF(AU129=16,X129,0)+IF(AU130=16,X130,0)+IF(AU131=16,X131,0)+IF(AU132=16,X132,0)+IF(AU133=16,X133,0)+IF(AU134=16,X134,0)+IF(AU135=16,X135,0)+IF(AU136=16,X136,0)+IF(AU137=16,X137,0)</f>
        <v>#VALUE!</v>
      </c>
      <c r="BH133" s="98" t="e">
        <f>IF(AU118=16,AB118,0)+IF(AU119=16,AB119,0)+IF(AU120=16,AB120,0)+IF(AU121=16,AB121,0)+IF(AU122=16,AB122,0)+IF(AU123=16,AB123,0)+IF(AU124=16,AB124,0)+IF(AU125=16,AB125,0)+IF(AU126=16,AB126,0)+IF(AU127=16,AB127,0)+IF(AU128=16,AB128,0)+IF(AU129=16,AB129,0)+IF(AU130=16,AB130,0)+IF(AU131=16,AB131,0)+IF(AU132=16,AB132,0)+IF(AU133=16,AB133,0)+IF(AU134=16,AB134,0)+IF(AU135=16,AB135,0)+IF(AU136=16,AB136,0)+IF(AU137=16,AB137,0)</f>
        <v>#VALUE!</v>
      </c>
      <c r="BI133" s="98" t="e">
        <f>IF(AU118=16,AG118,0)+IF(AU119=16,AG119,0)+IF(AU120=16,AG120,0)+IF(AU121=16,AG121,0)+IF(AU122=16,AG122,0)+IF(AU123=16,AG123,0)+IF(AU124=16,AG124,0)+IF(AU125=16,AG125,0)+IF(AU126=16,AG126,0)+IF(AU127=16,AG127,0)+IF(AU128=16,AG128,0)+IF(AU129=16,AG129,0)+IF(AU130=16,AG130,0)+IF(AU131=16,AG131,0)+IF(AU132=16,AG132,0)+IF(AU133=16,AG133,0)+IF(AU134=16,AG134,0)+IF(AU135=16,AG135,0)+IF(AU136=16,AG136,0)+IF(AU137=16,AG137,0)</f>
        <v>#VALUE!</v>
      </c>
      <c r="BJ133" s="98" t="e">
        <f>IF(AU118=16,AL118,0)+IF(AU119=16,AL119,0)+IF(AU120=16,AL120,0)+IF(AU121=16,AL121,0)+IF(AU122=16,AL122,0)+IF(AU123=16,AL123,0)+IF(AU124=16,AL124,0)+IF(AU125=16,AL125,0)+IF(AU126=16,AL126,0)+IF(AU127=16,AL127,0)+IF(AU128=16,AL128,0)+IF(AU129=16,AL129,0)+IF(AU130=16,AL130,0)+IF(AU131=16,AL131,0)+IF(AU132=16,AL132,0)+IF(AU133=16,AL133,0)+IF(AU134=16,AL134,0)+IF(AU135=16,AL135,0)+IF(AU136=16,AL136,0)+IF(AU137=16,AL137,0)</f>
        <v>#VALUE!</v>
      </c>
      <c r="BK133" s="1" t="e">
        <f>IF(AU118=16,AO118,0)+IF(AU119=16,AO119,0)+IF(AU120=16,AO120,0)+IF(AU121=16,AO121,0)+IF(AU122=16,AO122,0)+IF(AU123=16,AO123,0)+IF(AU124=16,AO124,0)+IF(AU125=16,AO125,0)+IF(AU126=16,AO126,0)+IF(AU127=16,AO127,0)+IF(AU128=16,AO128,0)+IF(AU129=16,AO129,0)+IF(AU130=16,AO130,0)+IF(AU131=16,AO131,0)+IF(AU132=16,AO132,0)+IF(AU133=16,AO133,0)+IF(AU134=16,AO134,0)+IF(AU135=16,AO135,0)+IF(AU136=16,AO136,0)+IF(AU137=16,AO137,0)</f>
        <v>#VALUE!</v>
      </c>
      <c r="BL133" s="99" t="e">
        <f>IF(AU118=16,AY118,0)+IF(AU119=16,AY119,0)+IF(AU120=16,AY120,0)+IF(AU121=16,AY121,0)+IF(AU122=16,AY122,0)+IF(AU123=16,AY123,0)+IF(AU124=16,AY124,0)+IF(AU125=16,AY125,0)+IF(AU126=16,AY126,0)+IF(AU127=16,AY127,0)+IF(AU128=16,AY128,0)+IF(AU129=16,AY129,0)+IF(AU130=16,AY130,0)+IF(AU131=16,AY131,0)+IF(AU132=16,AY132,0)+IF(AU133=16,AY133,0)+IF(AU134=16,AY134,0)+IF(AU135=16,AY135,0)+IF(AU136=16,AY136,0)+IF(AU137=16,AY137,0)</f>
        <v>#VALUE!</v>
      </c>
      <c r="BM133" s="1" t="e">
        <f>IF(AND(AW133=BM117,BL133=0),AZ133,0)</f>
        <v>#VALUE!</v>
      </c>
      <c r="BN133" s="1">
        <f>COUNTIF(BM118:BM133,"&lt;&gt;0")</f>
        <v>16</v>
      </c>
      <c r="BO133" s="1" t="e">
        <f>IF(BN118=16,BM118,IF(BN119=16,BM119,IF(BN120=16,BM120,IF(BN121=16,BM121,IF(BN122=16,BM122,IF(BN123=16,BM123,IF(BN124=16,BM124,IF(BN125=16,BM125,BP133))))))))</f>
        <v>#VALUE!</v>
      </c>
      <c r="BP133" s="1" t="e">
        <f>IF(BN126=16,BM126,IF(BN127=16,BM127,IF(BN128=16,BM128,IF(BN129=16,BM129,IF(BN130=16,BM130,IF(BN131=16,BM131,IF(BN132=16,BM132,IF(BN133=16,BM133,BQ133))))))))</f>
        <v>#VALUE!</v>
      </c>
      <c r="BQ133" s="1" t="str">
        <f>IF(BN134=16,BM134,IF(BN135=16,BM135,IF(BN136=16,BM136,IF(BN137=16,BM137,""))))</f>
        <v/>
      </c>
      <c r="BR133" s="100" t="str">
        <f>[2]DB!CD133</f>
        <v/>
      </c>
      <c r="BS133" s="98" t="str">
        <f>[2]DB!CE133</f>
        <v/>
      </c>
      <c r="BT133" s="98" t="str">
        <f>[2]DB!CF133</f>
        <v/>
      </c>
      <c r="BU133" s="98" t="str">
        <f>[2]DB!CG133</f>
        <v/>
      </c>
      <c r="BV133" s="98" t="str">
        <f>[2]DB!CH133</f>
        <v/>
      </c>
      <c r="BW133" s="98" t="str">
        <f>[2]DB!CI133</f>
        <v/>
      </c>
      <c r="BX133" s="98" t="str">
        <f>[2]DB!CJ133</f>
        <v/>
      </c>
      <c r="BY133" s="98" t="str">
        <f>[2]DB!CK133</f>
        <v/>
      </c>
      <c r="BZ133" s="98" t="str">
        <f>[2]DB!CL133</f>
        <v/>
      </c>
      <c r="CA133" s="98" t="str">
        <f>[2]DB!CM133</f>
        <v/>
      </c>
      <c r="CB133" s="98" t="str">
        <f>[2]DB!CN133</f>
        <v/>
      </c>
      <c r="CC133" s="99" t="str">
        <f>[2]DB!CO133</f>
        <v/>
      </c>
      <c r="CD133" s="100" t="str">
        <f>IF(AND(CD117=B3,B3&lt;&gt;B4),BO133,BR133)</f>
        <v/>
      </c>
      <c r="CE133" s="98" t="str">
        <f>IF(AND(CE117=B3,B3&lt;&gt;B4),BO133,BS133)</f>
        <v/>
      </c>
      <c r="CF133" s="98" t="str">
        <f>IF(AND(CF117=B3,B3&lt;&gt;B4),BO133,BT133)</f>
        <v/>
      </c>
      <c r="CG133" s="98" t="str">
        <f>IF(AND(CG117=B3,B3&lt;&gt;B4),BO133,BU133)</f>
        <v/>
      </c>
      <c r="CH133" s="98" t="str">
        <f>IF(AND(CH117=B3,B3&lt;&gt;B4),BO133,BV133)</f>
        <v/>
      </c>
      <c r="CI133" s="98" t="str">
        <f>IF(AND(CI117=B3,B3&lt;&gt;B4),BO133,BW133)</f>
        <v/>
      </c>
      <c r="CJ133" s="98" t="str">
        <f>IF(AND(CJ117=B3,B3&lt;&gt;B4),BO133,BX133)</f>
        <v/>
      </c>
      <c r="CK133" s="98" t="str">
        <f>IF(AND(CK117=B3,B3&lt;&gt;B4),BO133,BY133)</f>
        <v/>
      </c>
      <c r="CL133" s="98" t="str">
        <f>IF(AND(CL117=B3,B3&lt;&gt;B4),BO133,BZ133)</f>
        <v/>
      </c>
      <c r="CM133" s="98" t="str">
        <f>IF(AND(CM117=B3,B3&lt;&gt;B4),BO133,CA133)</f>
        <v/>
      </c>
      <c r="CN133" s="98" t="str">
        <f>IF(AND(CN117=B3,B3&lt;&gt;B4),BO133,CB133)</f>
        <v/>
      </c>
      <c r="CO133" s="99" t="str">
        <f>IF(AND(CO117=B3,B3&lt;&gt;B4),BO133,CC133)</f>
        <v/>
      </c>
      <c r="CP133" s="1" t="str">
        <f>'[2]MT + ÅT'!L73</f>
        <v/>
      </c>
    </row>
    <row r="134" spans="1:94">
      <c r="L134" s="100" t="str">
        <f>[2]DB!AZ134</f>
        <v>Lucky</v>
      </c>
      <c r="M134" s="1">
        <f>IF(L134=A52,B52,0)+IF(L134=A53,B53,0)+IF(L134=A54,B54,0)+IF(L134=A55,B55,0)+IF(L134=A56,B56,0)+IF(L134=A57,B57,0)+IF(L134=A58,B58,0)+IF(L134=A59,B59,0)+IF(L134=A60,B60,0)+IF(L134=A61,B61,0)+IF(L134=A62,B62,0)+IF(L134=A63,B63,0)+IF(L134=A64,B64,0)+IF(L134=A65,B65,0)+IF(L134=A66,B66,0)+IF(L134=A67,B67,0)+IF(L134=A68,B68,0)+IF(L134=A69,B69,0)+IF(L134=A70,B70,0)+IF(L134=A71,B71,0)</f>
        <v>34</v>
      </c>
      <c r="N134" s="1">
        <f>[2]DB!BD134</f>
        <v>0</v>
      </c>
      <c r="O134" s="1">
        <f>IF(L134=A52,D52,0)+IF(L134=A53,D53,0)+IF(L134=A54,D54,0)+IF(L134=A55,D55,0)+IF(L134=A56,D56,0)+IF(L134=A57,D57,0)+IF(L134=A58,D58,0)+IF(L134=A59,D59,0)+IF(L134=A60,D60,0)+IF(L134=A61,D61,0)+IF(L134=A62,D62,0)+IF(L134=A63,D63,0)+IF(L134=A64,D64,0)+IF(L134=A65,D65,0)+IF(L134=A66,D66,0)+IF(L134=A67,D67,0)+IF(L134=A68,D68,0)+IF(L134=A69,D69,0)+IF(L134=A70,D70,0)+IF(L134=A71,D71,0)</f>
        <v>0</v>
      </c>
      <c r="P134" s="1">
        <f>[2]DB!BE134</f>
        <v>0</v>
      </c>
      <c r="Q134" s="1">
        <f>IF(L134=A52,F52,0)+IF(L134=A53,F53,0)+IF(L134=A54,F54,0)+IF(L134=A55,F55,0)+IF(L134=A56,F56,0)+IF(L134=A57,F57,0)+IF(L134=A58,F58,0)+IF(L134=A59,F59,0)+IF(L134=A60,F60,0)+IF(L134=A61,F61,0)+IF(L134=A62,F62,0)+IF(L134=A63,F63,0)+IF(L134=A64,F64,0)+IF(L134=A65,F65,0)+IF(L134=A66,F66,0)+IF(L134=A67,F67,0)+IF(L134=A68,F68,0)+IF(L134=A69,F69,0)+IF(L134=A70,F70,0)+IF(L134=A71,F71,0)</f>
        <v>0</v>
      </c>
      <c r="R134" s="1">
        <f>[2]DB!BF134</f>
        <v>0</v>
      </c>
      <c r="S134" s="1">
        <f>IF(L134=A52,H52,0)+IF(L134=A53,H53,0)+IF(L134=A54,H54,0)+IF(L134=A55,H55,0)+IF(L134=A56,H56,0)+IF(L134=A57,H57,0)+IF(L134=A58,H58,0)+IF(L134=A59,H59,0)+IF(L134=A60,H60,0)+IF(L134=A61,H61,0)+IF(L134=A62,H62,0)+IF(L134=A63,H63,0)+IF(L134=A64,H64,0)+IF(L134=A65,H65,0)+IF(L134=A66,H66,0)+IF(L134=A67,H67,0)+IF(L134=A68,H68,0)+IF(L134=A69,H69,0)+IF(L134=A70,H70,0)+IF(L134=A71,H71,0)</f>
        <v>0</v>
      </c>
      <c r="T134" s="1">
        <f>IF(B2&lt;&gt;B3,S134,S134+R134)</f>
        <v>0</v>
      </c>
      <c r="U134" s="1">
        <f>[2]DB!BG134</f>
        <v>0</v>
      </c>
      <c r="V134" s="1">
        <f>IF(L134=A52,K52,0)+IF(L134=A53,K53,0)+IF(L134=A54,K54,0)+IF(L134=A55,K55,0)+IF(L134=A56,K56,0)+IF(L134=A57,K57,0)+IF(L134=A58,K58,0)+IF(L134=A59,K59,0)+IF(L134=A60,K60,0)+IF(L134=A61,K61,0)+IF(L134=A62,K62,0)+IF(L134=A63,K63,0)+IF(L134=A64,K64,0)+IF(L134=A65,K65,0)+IF(L134=A66,K66,0)+IF(L134=A67,K67,0)+IF(L134=A68,K68,0)+IF(L134=A69,K69,0)+IF(L134=A70,K70,0)+IF(L134=A71,K71,0)+W134</f>
        <v>0</v>
      </c>
      <c r="W134" s="1">
        <f t="shared" si="41"/>
        <v>0</v>
      </c>
      <c r="X134" s="1">
        <f>IF(B2&lt;&gt;B3,V134,V134+U134)</f>
        <v>0</v>
      </c>
      <c r="Y134" s="1">
        <f>[2]DB!BH134</f>
        <v>16</v>
      </c>
      <c r="Z134" s="1">
        <f>RANK(Y134,Y118:Y137,0)</f>
        <v>20</v>
      </c>
      <c r="AA134" s="1" t="e">
        <f>IF(L134='3. Division'!F6,'3. Division'!F23,0)+IF(L134='3. Division'!H6,'3. Division'!H23,0)+IF(L134='3. Division'!J6,'3. Division'!J23,0)+IF(L134='3. Division'!L6,'3. Division'!L23,0)+IF(L134='3. Division'!N6,'3. Division'!N23,0)+IF(L134='3. Division'!P6,'3. Division'!P23,0)+IF(L134='3. Division'!R6,'3. Division'!R23,0)+IF(L134='3. Division'!T6,'3. Division'!T23,0)+IF(L134='3. Division'!V6,'3. Division'!V23,0)+IF(L134='3. Division'!X6,'3. Division'!X23,0)+IF(L134='3. Division'!Z6,'3. Division'!Z23,0)+IF(L134='3. Division'!AB6,'3. Division'!AB23,0)+IF(L134='3. Division'!AD6,'3. Division'!AD23,0)+IF(L134='3. Division'!AF6,'3. Division'!AF23,0)+IF(L134='3. Division'!AH6,'3. Division'!AH23,0)+IF(L134='3. Division'!AJ6,'3. Division'!AJ23,0)+IF(L134='3. Division'!AL6,'3. Division'!AL23,0)+IF(L134='3. Division'!AN6,'3. Division'!AN23,0)+IF(L134='3. Division'!AP6,'3. Division'!AP23,0)+IF(L134='3. Division'!AR6,'3. Division'!AR23,0)</f>
        <v>#VALUE!</v>
      </c>
      <c r="AB134" s="1" t="e">
        <f>IF(OR(O134=1,Q134=1),0,IF(B2&lt;&gt;B3,AA134,Y134+AA134))</f>
        <v>#VALUE!</v>
      </c>
      <c r="AC134" s="1" t="e">
        <f>RANK(AB134,AB118:AB137,0)</f>
        <v>#VALUE!</v>
      </c>
      <c r="AD134" s="1">
        <f>[2]DB!BI134</f>
        <v>8</v>
      </c>
      <c r="AE134" s="1">
        <f>RANK(AD134,AD118:AD137,0)</f>
        <v>9</v>
      </c>
      <c r="AF134" s="1" t="e">
        <f>IF(L134='3. Division'!F6,'3. Division'!F29,0)+IF(L134='3. Division'!H6,'3. Division'!H29,0)+IF(L134='3. Division'!J6,'3. Division'!J29,0)+IF(L134='3. Division'!L6,'3. Division'!L29,0)+IF(L134='3. Division'!N6,'3. Division'!N29,0)+IF(L134='3. Division'!P6,'3. Division'!P29,0)+IF(L134='3. Division'!R6,'3. Division'!R29,0)+IF(L134='3. Division'!T6,'3. Division'!T29,0)+IF(L134='3. Division'!V6,'3. Division'!V29,0)+IF(L134='3. Division'!X6,'3. Division'!X29,0)+IF(L134='3. Division'!Z6,'3. Division'!Z29,0)+IF(L134='3. Division'!AB6,'3. Division'!AB29,0)+IF(L134='3. Division'!AD6,'3. Division'!AD29,0)+IF(L134='3. Division'!AF6,'3. Division'!AF29,0)+IF(L134='3. Division'!AH6,'3. Division'!AH29,0)+IF(L134='3. Division'!AJ6,'3. Division'!AJ29,0)+IF(L134='3. Division'!AL6,'3. Division'!AL29,0)+IF(L134='3. Division'!AN6,'3. Division'!AN29,0)+IF(L134='3. Division'!AP6,'3. Division'!AP29,0)+IF(L134='3. Division'!AR6,'3. Division'!AR29,0)</f>
        <v>#VALUE!</v>
      </c>
      <c r="AG134" s="1" t="e">
        <f>IF(OR(O134=1,Q134=1),0,IF(B2&lt;&gt;B3,AF134,AD134+AF134))</f>
        <v>#VALUE!</v>
      </c>
      <c r="AH134" s="1" t="e">
        <f>RANK(AG134,AG118:AG137,0)</f>
        <v>#VALUE!</v>
      </c>
      <c r="AI134" s="1">
        <f>[2]DB!BJ134</f>
        <v>23</v>
      </c>
      <c r="AJ134" s="1">
        <f>RANK(AI134,AI118:AI137,0)</f>
        <v>19</v>
      </c>
      <c r="AK134" s="1" t="e">
        <f>IF(L134='3. Division'!F6,'3. Division'!F35,0)+IF(L134='3. Division'!H6,'3. Division'!H35,0)+IF(L134='3. Division'!J6,'3. Division'!J35,0)+IF(L134='3. Division'!L6,'3. Division'!L35,0)+IF(L134='3. Division'!N6,'3. Division'!N35,0)+IF(L134='3. Division'!P6,'3. Division'!P35,0)+IF(L134='3. Division'!R6,'3. Division'!R35,0)+IF(L134='3. Division'!T6,'3. Division'!T35,0)+IF(L134='3. Division'!V6,'3. Division'!V35,0)+IF(L134='3. Division'!X6,'3. Division'!X35,0)+IF(L134='3. Division'!Z6,'3. Division'!Z35,0)+IF(L134='3. Division'!AB6,'3. Division'!AB35,0)+IF(L134='3. Division'!AD6,'3. Division'!AD35,0)+IF(L134='3. Division'!AF6,'3. Division'!AF35,0)+IF(L134='3. Division'!AH6,'3. Division'!AH35,0)+IF(L134='3. Division'!AJ6,'3. Division'!AJ35,0)+IF(L134='3. Division'!AL6,'3. Division'!AL35,0)+IF(L134='3. Division'!AN6,'3. Division'!AN35,0)+IF(L134='3. Division'!AP6,'3. Division'!AP35,0)+IF(L134='3. Division'!AR6,'3. Division'!AR35,0)</f>
        <v>#VALUE!</v>
      </c>
      <c r="AL134" s="1" t="e">
        <f>IF(OR(O134=1,Q134=1),0,IF(B2&lt;&gt;B3,AK134,AI134+AK134))</f>
        <v>#VALUE!</v>
      </c>
      <c r="AM134" s="1" t="e">
        <f>RANK(AL134,AL118:AL137,0)</f>
        <v>#VALUE!</v>
      </c>
      <c r="AN134" s="1">
        <f t="shared" si="42"/>
        <v>48</v>
      </c>
      <c r="AO134" s="1" t="e">
        <f t="shared" si="43"/>
        <v>#VALUE!</v>
      </c>
      <c r="AP134" s="1">
        <f>[2]DB!AW134</f>
        <v>17</v>
      </c>
      <c r="AQ134" s="1" t="e">
        <f>RANK(AO134,AO118:AO137,1)+AR134</f>
        <v>#VALUE!</v>
      </c>
      <c r="AR134" s="1" t="e">
        <f>IF(AO134=AO118,IF(AB134=AB118,IF(AG134=AG118,IF(AL134=AL118,0,IF(AL134&lt;AL118,1,0)),IF(AG134&lt;AG118,1,0)),IF(AB134&lt;AB118,1,0)),0)+IF(AO134=AO119,IF(AB134=AB119,IF(AG134=AG119,IF(AL134=AL119,0,IF(AL134&lt;AL119,1,0)),IF(AG134&lt;AG119,1,0)),IF(AB134&lt;AB119,1,0)),0)+IF(AO134=AO120,IF(AB134=AB120,IF(AG134=AG120,IF(AL134=AL120,0,IF(AL134&lt;AL120,1,0)),IF(AG134&lt;AG120,1,0)),IF(AB134&lt;AB120,1,0)),0)+IF(AO134=AO121,IF(AB134=AB121,IF(AG134=AG121,IF(AL134=AL121,0,IF(AL134&lt;AL121,1,0)),IF(AG134&lt;AG121,1,0)),IF(AB134&lt;AB121,1,0)),0)+IF(AO134=AO122,IF(AB134=AB122,IF(AG134=AG122,IF(AL134=AL122,0,IF(AL134&lt;AL122,1,0)),IF(AG134&lt;AG122,1,0)),IF(AB134&lt;AB122,1,0)),0)+IF(AO134=AO123,IF(AB134=AB123,IF(AG134=AG123,IF(AL134=AL123,0,IF(AL134&lt;AL123,1,0)),IF(AG134&lt;AG123,1,0)),IF(AB134&lt;AB123,1,0)),0)+IF(AO134=AO124,IF(AB134=AB124,IF(AG134=AG124,IF(AL134=AL124,0,IF(AL134&lt;AL124,1,0)),IF(AG134&lt;AG124,1,0)),IF(AB134&lt;AB124,1,0)),0)+AS134+AT134</f>
        <v>#VALUE!</v>
      </c>
      <c r="AS134" s="1" t="e">
        <f>IF(AO134=AO125,IF(AB134=AB125,IF(AG134=AG125,IF(AL134=AL125,0,IF(AL134&lt;AL125,1,0)),IF(AG134&lt;AG125,1,0)),IF(AB134&lt;AB125,1,0)),0)+IF(AO134=AO126,IF(AB134=AB126,IF(AG134=AG126,IF(AL134=AL126,0,IF(AL134&lt;AL126,1,0)),IF(AG134&lt;AG126,1,0)),IF(AB134&lt;AB126,1,0)),0)+IF(AO134=AO127,IF(AB134=AB127,IF(AG134=AG127,IF(AL134=AL127,0,IF(AL134&lt;AL127,1,0)),IF(AG134&lt;AG127,1,0)),IF(AB134&lt;AB127,1,0)),0)+IF(AO134=AO128,IF(AB134=AB128,IF(AG134=AG128,IF(AL134=AL128,0,IF(AL134&lt;AL128,1,0)),IF(AG134&lt;AG128,1,0)),IF(AB134&lt;AB128,1,0)),0)+IF(AO134=AO129,IF(AB134=AB129,IF(AG134=AG129,IF(AL134=AL129,0,IF(AL134&lt;AL129,1,0)),IF(AG134&lt;AG129,1,0)),IF(AB134&lt;AB129,1,0)),0)+IF(AO134=AO130,IF(AB134=AB130,IF(AG134=AG130,IF(AL134=AL130,0,IF(AL134&lt;AL130,1,0)),IF(AG134&lt;AG130,1,0)),IF(AB134&lt;AB130,1,0)),0)+IF(AO134=AO131,IF(AB134=AB131,IF(AG134=AG131,IF(AL134=AL131,0,IF(AL134&lt;AL131,1,0)),IF(AG134&lt;AG131,1,0)),IF(AB134&lt;AB131,1,0)),0)</f>
        <v>#VALUE!</v>
      </c>
      <c r="AT134" s="1" t="e">
        <f>IF(AO134=AO132,IF(AB134=AB132,IF(AG134=AG132,IF(AL134=AL132,0,IF(AL134&lt;AL132,1,0)),IF(AG134&lt;AG132,1,0)),IF(AB134&lt;AB132,1,0)),0)+IF(AO134=AO133,IF(AB134=AB133,IF(AG134=AG133,IF(AL134=AL133,0,IF(AL134&lt;AL133,1,0)),IF(AG134&lt;AG133,1,0)),IF(AB134&lt;AB133,1,0)),0)+IF(AO134=AO134,IF(AB134=AB134,IF(AG134=AG134,IF(AL134=AL134,0,IF(AL134&lt;AL134,1,0)),IF(AG134&lt;AG134,1,0)),IF(AB134&lt;AB134,1,0)),0)+IF(AO134=AO135,IF(AB134=AB135,IF(AG134=AG135,IF(AL134=AL135,0,IF(AL134&lt;AL135,1,0)),IF(AG134&lt;AG135,1,0)),IF(AB134&lt;AB135,1,0)),0)+IF(AO134=AO136,IF(AB134=AB136,IF(AG134=AG136,IF(AL134=AL136,0,IF(AL134&lt;AL136,1,0)),IF(AG134&lt;AG136,1,0)),IF(AB134&lt;AB136,1,0)),0)+IF(AO134=AO137,IF(AB134=AB137,IF(AG134=AG137,IF(AL134=AL137,0,IF(AL134&lt;AL137,1,0)),IF(AG134&lt;AG137,1,0)),IF(AB134&lt;AB137,1,0)),0)</f>
        <v>#VALUE!</v>
      </c>
      <c r="AU134" s="1" t="e">
        <f>IF(AND(AQ134=AQ118,M134&gt;M118),1,0)+IF(AND(AQ134=AQ119,M134&gt;M119),1,0)+IF(AND(AQ134=AQ120,M134&gt;M120),1,0)+IF(AND(AQ134=AQ121,M134&gt;M121),1,0)+IF(AND(AQ134=AQ122,M134&gt;M122),1,0)+IF(AND(AQ134=AQ123,M134&gt;M123),1,0)+IF(AND(AQ134=AQ124,M134&gt;M124),1,0)+IF(AND(AQ134=AQ125,M134&gt;M125),1,0)+IF(AND(AQ134=AQ126,M134&gt;M126),1,0)+IF(AND(AQ134=AQ127,M134&gt;M127),1,0)+IF(AND(AQ134=AQ128,M134&gt;M128),1,0)+IF(AND(AQ134=AQ129,M134&gt;M129),1,0)+IF(AND(AQ134=AQ130,M134&gt;M130),1,0)+IF(AND(AQ134=AQ131,M134&gt;M131),1,0)+IF(AND(AQ134=AQ132,M134&gt;M132),1,0)+IF(AND(AQ134=AQ133,M134&gt;M133),1,0)+IF(AND(AQ134=AQ134,M134&gt;M134),1,0)+IF(AND(AQ134=AQ135,M134&gt;M135),1,0)+IF(AND(AQ134=AQ136,M134&gt;M136),1,0)+IF(AND(AQ134=AQ137,M134&gt;M137),1,0)+AQ134</f>
        <v>#VALUE!</v>
      </c>
      <c r="AV134" s="1" t="e">
        <f>IF(AU118=17,AP118,0)+IF(AU119=17,AP119,0)+IF(AU120=17,AP120,0)+IF(AU121=17,AP121,0)+IF(AU122=17,AP122,0)+IF(AU123=17,AP123,0)+IF(AU124=17,AP124,0)+IF(AU125=17,AP125,0)+IF(AU126=17,AP126,0)+IF(AU127=17,AP127,0)+IF(AU128=17,AP128,0)+IF(AU129=17,AP129,0)+IF(AU130=17,AP130,0)+IF(AU131=17,AP131,0)+IF(AU132=17,AP132,0)+IF(AU133=17,AP133,0)+IF(AU134=17,AP134,0)+IF(AU135=17,AP135,0)+IF(AU136=17,AP136,0)+IF(AU137=17,AP137,0)</f>
        <v>#VALUE!</v>
      </c>
      <c r="AW134" s="1" t="e">
        <f>IF(AU118=17,AQ118,0)+IF(AU119=17,AQ119,0)+IF(AU120=17,AQ120,0)+IF(AU121=17,AQ121,0)+IF(AU122=17,AQ122,0)+IF(AU123=17,AQ123,0)+IF(AU124=17,AQ124,0)+IF(AU125=17,AQ125,0)+IF(AU126=17,AQ126,0)+IF(AU127=17,AQ127,0)+IF(AU128=17,AQ128,0)+IF(AU129=17,AQ129,0)+IF(AU130=17,AQ130,0)+IF(AU131=17,AQ131,0)+IF(AU132=17,AQ132,0)+IF(AU133=17,AQ133,0)+IF(AU134=17,AQ134,0)+IF(AU135=17,AQ135,0)+IF(AU136=17,AQ136,0)+IF(AU137=17,AQ137,0)</f>
        <v>#VALUE!</v>
      </c>
      <c r="AX134" s="1">
        <f>[2]DB!BL134</f>
        <v>0</v>
      </c>
      <c r="AY134" s="1">
        <f>IF(OR(O134=1,Q134=1,(T134+X134)/D1&gt;0.5),1,0)</f>
        <v>0</v>
      </c>
      <c r="AZ134" s="100" t="e">
        <f>IF(AU118=17,L118,IF(AU119=17,L119,IF(AU120=17,L120,IF(AU121=17,L121,IF(AU122=17,L122,IF(AU123=17,L123,IF(AU124=17,L124,BA134)))))))</f>
        <v>#VALUE!</v>
      </c>
      <c r="BA134" s="98" t="e">
        <f>IF(AU125=17,L125,IF(AU126=17,L126,IF(AU127=17,L127,IF(AU128=17,L128,IF(AU129=17,L129,IF(AU130=17,L130,IF(AU131=17,L131,BB134)))))))</f>
        <v>#VALUE!</v>
      </c>
      <c r="BB134" s="98" t="e">
        <f>IF(AU132=17,L132,IF(AU133=17,L133,IF(AU134=17,L134,IF(AU135=17,L135,IF(AU136=17,L136,IF(AU137=17,L137,""))))))</f>
        <v>#VALUE!</v>
      </c>
      <c r="BC134" s="98" t="e">
        <f>IF(AU118=17,M118,0)+IF(AU119=17,M119,0)+IF(AU120=17,M120,0)+IF(AU121=17,M121,0)+IF(AU122=17,M122,0)+IF(AU123=17,M123,0)+IF(AU124=17,M124,0)+IF(AU125=17,M125,0)+IF(AU126=17,M126,0)+IF(AU127=17,M127,0)+IF(AU128=17,M128,0)+IF(AU129=17,M129,0)+IF(AU130=17,M130,0)+IF(AU131=17,M131,0)+IF(AU132=17,M132,0)+IF(AU133=17,M133,0)+IF(AU134=17,M134,0)+IF(AU135=17,M135,0)+IF(AU136=17,M136,0)+IF(AU137=17,M137,0)</f>
        <v>#VALUE!</v>
      </c>
      <c r="BD134" s="98" t="e">
        <f>IF(AU118=17,O118,0)+IF(AU119=17,O119,0)+IF(AU120=17,O120,0)+IF(AU121=17,O121,0)+IF(AU122=17,O122,0)+IF(AU123=17,O123,0)+IF(AU124=17,O124,0)+IF(AU125=17,O125,0)+IF(AU126=17,O126,0)+IF(AU127=17,O127,0)+IF(AU128=17,O128,0)+IF(AU129=17,O129,0)+IF(AU130=17,O130,0)+IF(AU131=17,O131,0)+IF(AU132=17,O132,0)+IF(AU133=17,O133,0)+IF(AU134=17,O134,0)+IF(AU135=17,O135,0)+IF(AU136=17,O136,0)+IF(AU137=17,O137,0)</f>
        <v>#VALUE!</v>
      </c>
      <c r="BE134" s="98" t="e">
        <f>IF(AU118=17,Q118,0)+IF(AU119=17,Q119,0)+IF(AU120=17,Q120,0)+IF(AU121=17,Q121,0)+IF(AU122=17,Q122,0)+IF(AU123=17,Q123,0)+IF(AU124=17,Q124,0)+IF(AU125=17,Q125,0)+IF(AU126=17,Q126,0)+IF(AU127=17,Q127,0)+IF(AU128=17,Q128,0)+IF(AU129=17,Q129,0)+IF(AU130=17,Q130,0)+IF(AU131=17,Q131,0)+IF(AU132=17,Q132,0)+IF(AU133=17,Q133,0)+IF(AU134=17,Q134,0)+IF(AU135=17,Q135,0)+IF(AU136=17,Q136,0)+IF(AU137=17,Q137,0)</f>
        <v>#VALUE!</v>
      </c>
      <c r="BF134" s="98" t="e">
        <f>IF(AU118=17,T118,0)+IF(AU119=17,T119,0)+IF(AU120=17,T120,0)+IF(AU121=17,T121,0)+IF(AU122=17,T122,0)+IF(AU123=17,T123,0)+IF(AU124=17,T124,0)+IF(AU125=17,T125,0)+IF(AU126=17,T126,0)+IF(AU127=17,T127,0)+IF(AU128=17,T128,0)+IF(AU129=17,T129,0)+IF(AU130=17,T130,0)+IF(AU131=17,T131,0)+IF(AU132=17,T132,0)+IF(AU133=17,T133,0)+IF(AU134=17,T134,0)+IF(AU135=17,T135,0)+IF(AU136=17,T136,0)+IF(AU137=17,T137,0)</f>
        <v>#VALUE!</v>
      </c>
      <c r="BG134" s="98" t="e">
        <f>IF(AU118=17,X118,0)+IF(AU119=17,X119,0)+IF(AU120=17,X120,0)+IF(AU121=17,X121,0)+IF(AU122=17,X122,0)+IF(AU123=17,X123,0)+IF(AU124=17,X124,0)+IF(AU125=17,X125,0)+IF(AU126=17,X126,0)+IF(AU127=17,X127,0)+IF(AU128=17,X128,0)+IF(AU129=17,X129,0)+IF(AU130=17,X130,0)+IF(AU131=17,X131,0)+IF(AU132=17,X132,0)+IF(AU133=17,X133,0)+IF(AU134=17,X134,0)+IF(AU135=17,X135,0)+IF(AU136=17,X136,0)+IF(AU137=17,X137,0)</f>
        <v>#VALUE!</v>
      </c>
      <c r="BH134" s="98" t="e">
        <f>IF(AU118=17,AB118,0)+IF(AU119=17,AB119,0)+IF(AU120=17,AB120,0)+IF(AU121=17,AB121,0)+IF(AU122=17,AB122,0)+IF(AU123=17,AB123,0)+IF(AU124=17,AB124,0)+IF(AU125=17,AB125,0)+IF(AU126=17,AB126,0)+IF(AU127=17,AB127,0)+IF(AU128=17,AB128,0)+IF(AU129=17,AB129,0)+IF(AU130=17,AB130,0)+IF(AU131=17,AB131,0)+IF(AU132=17,AB132,0)+IF(AU133=17,AB133,0)+IF(AU134=17,AB134,0)+IF(AU135=17,AB135,0)+IF(AU136=17,AB136,0)+IF(AU137=17,AB137,0)</f>
        <v>#VALUE!</v>
      </c>
      <c r="BI134" s="98" t="e">
        <f>IF(AU118=17,AG118,0)+IF(AU119=17,AG119,0)+IF(AU120=17,AG120,0)+IF(AU121=17,AG121,0)+IF(AU122=17,AG122,0)+IF(AU123=17,AG123,0)+IF(AU124=17,AG124,0)+IF(AU125=17,AG125,0)+IF(AU126=17,AG126,0)+IF(AU127=17,AG127,0)+IF(AU128=17,AG128,0)+IF(AU129=17,AG129,0)+IF(AU130=17,AG130,0)+IF(AU131=17,AG131,0)+IF(AU132=17,AG132,0)+IF(AU133=17,AG133,0)+IF(AU134=17,AG134,0)+IF(AU135=17,AG135,0)+IF(AU136=17,AG136,0)+IF(AU137=17,AG137,0)</f>
        <v>#VALUE!</v>
      </c>
      <c r="BJ134" s="98" t="e">
        <f>IF(AU118=17,AL118,0)+IF(AU119=17,AL119,0)+IF(AU120=17,AL120,0)+IF(AU121=17,AL121,0)+IF(AU122=17,AL122,0)+IF(AU123=17,AL123,0)+IF(AU124=17,AL124,0)+IF(AU125=17,AL125,0)+IF(AU126=17,AL126,0)+IF(AU127=17,AL127,0)+IF(AU128=17,AL128,0)+IF(AU129=17,AL129,0)+IF(AU130=17,AL130,0)+IF(AU131=17,AL131,0)+IF(AU132=17,AL132,0)+IF(AU133=17,AL133,0)+IF(AU134=17,AL134,0)+IF(AU135=17,AL135,0)+IF(AU136=17,AL136,0)+IF(AU137=17,AL137,0)</f>
        <v>#VALUE!</v>
      </c>
      <c r="BK134" s="1" t="e">
        <f>IF(AU118=17,AO118,0)+IF(AU119=17,AO119,0)+IF(AU120=17,AO120,0)+IF(AU121=17,AO121,0)+IF(AU122=17,AO122,0)+IF(AU123=17,AO123,0)+IF(AU124=17,AO124,0)+IF(AU125=17,AO125,0)+IF(AU126=17,AO126,0)+IF(AU127=17,AO127,0)+IF(AU128=17,AO128,0)+IF(AU129=17,AO129,0)+IF(AU130=17,AO130,0)+IF(AU131=17,AO131,0)+IF(AU132=17,AO132,0)+IF(AU133=17,AO133,0)+IF(AU134=17,AO134,0)+IF(AU135=17,AO135,0)+IF(AU136=17,AO136,0)+IF(AU137=17,AO137,0)</f>
        <v>#VALUE!</v>
      </c>
      <c r="BL134" s="99" t="e">
        <f>IF(AU118=17,AY118,0)+IF(AU119=17,AY119,0)+IF(AU120=17,AY120,0)+IF(AU121=17,AY121,0)+IF(AU122=17,AY122,0)+IF(AU123=17,AY123,0)+IF(AU124=17,AY124,0)+IF(AU125=17,AY125,0)+IF(AU126=17,AY126,0)+IF(AU127=17,AY127,0)+IF(AU128=17,AY128,0)+IF(AU129=17,AY129,0)+IF(AU130=17,AY130,0)+IF(AU131=17,AY131,0)+IF(AU132=17,AY132,0)+IF(AU133=17,AY133,0)+IF(AU134=17,AY134,0)+IF(AU135=17,AY135,0)+IF(AU136=17,AY136,0)+IF(AU137=17,AY137,0)</f>
        <v>#VALUE!</v>
      </c>
      <c r="BM134" s="1" t="e">
        <f>IF(AND(AW134=BM117,BL134=0),AZ134,0)</f>
        <v>#VALUE!</v>
      </c>
      <c r="BN134" s="1">
        <f>COUNTIF(BM118:BM134,"&lt;&gt;0")</f>
        <v>17</v>
      </c>
      <c r="BO134" s="1" t="e">
        <f>IF(BN118=17,BM118,IF(BN119=17,BM119,IF(BN120=17,BM120,IF(BN121=17,BM121,IF(BN122=17,BM122,IF(BN123=17,BM123,IF(BN124=17,BM124,IF(BN125=17,BM125,BP134))))))))</f>
        <v>#VALUE!</v>
      </c>
      <c r="BP134" s="1" t="e">
        <f>IF(BN126=17,BM126,IF(BN127=17,BM127,IF(BN128=17,BM128,IF(BN129=17,BM129,IF(BN130=17,BM130,IF(BN131=17,BM131,IF(BN132=17,BM132,IF(BN133=17,BM133,BQ134))))))))</f>
        <v>#VALUE!</v>
      </c>
      <c r="BQ134" s="1" t="e">
        <f>IF(BN134=17,BM134,IF(BN135=17,BM135,IF(BN136=17,BM136,IF(BN137=17,BM137,""))))</f>
        <v>#VALUE!</v>
      </c>
      <c r="BR134" s="100" t="str">
        <f>[2]DB!CD134</f>
        <v/>
      </c>
      <c r="BS134" s="98" t="str">
        <f>[2]DB!CE134</f>
        <v/>
      </c>
      <c r="BT134" s="98" t="str">
        <f>[2]DB!CF134</f>
        <v/>
      </c>
      <c r="BU134" s="98" t="str">
        <f>[2]DB!CG134</f>
        <v/>
      </c>
      <c r="BV134" s="98" t="str">
        <f>[2]DB!CH134</f>
        <v/>
      </c>
      <c r="BW134" s="98" t="str">
        <f>[2]DB!CI134</f>
        <v/>
      </c>
      <c r="BX134" s="98" t="str">
        <f>[2]DB!CJ134</f>
        <v/>
      </c>
      <c r="BY134" s="98" t="str">
        <f>[2]DB!CK134</f>
        <v/>
      </c>
      <c r="BZ134" s="98" t="str">
        <f>[2]DB!CL134</f>
        <v/>
      </c>
      <c r="CA134" s="98" t="str">
        <f>[2]DB!CM134</f>
        <v/>
      </c>
      <c r="CB134" s="98" t="str">
        <f>[2]DB!CN134</f>
        <v/>
      </c>
      <c r="CC134" s="99" t="str">
        <f>[2]DB!CO134</f>
        <v/>
      </c>
      <c r="CD134" s="100" t="str">
        <f>IF(AND(CD117=B3,B3&lt;&gt;B4),BO134,BR134)</f>
        <v/>
      </c>
      <c r="CE134" s="98" t="str">
        <f>IF(AND(CE117=B3,B3&lt;&gt;B4),BO134,BS134)</f>
        <v/>
      </c>
      <c r="CF134" s="98" t="str">
        <f>IF(AND(CF117=B3,B3&lt;&gt;B4),BO134,BT134)</f>
        <v/>
      </c>
      <c r="CG134" s="98" t="str">
        <f>IF(AND(CG117=B3,B3&lt;&gt;B4),BO134,BU134)</f>
        <v/>
      </c>
      <c r="CH134" s="98" t="str">
        <f>IF(AND(CH117=B3,B3&lt;&gt;B4),BO134,BV134)</f>
        <v/>
      </c>
      <c r="CI134" s="98" t="str">
        <f>IF(AND(CI117=B3,B3&lt;&gt;B4),BO134,BW134)</f>
        <v/>
      </c>
      <c r="CJ134" s="98" t="str">
        <f>IF(AND(CJ117=B3,B3&lt;&gt;B4),BO134,BX134)</f>
        <v/>
      </c>
      <c r="CK134" s="98" t="str">
        <f>IF(AND(CK117=B3,B3&lt;&gt;B4),BO134,BY134)</f>
        <v/>
      </c>
      <c r="CL134" s="98" t="str">
        <f>IF(AND(CL117=B3,B3&lt;&gt;B4),BO134,BZ134)</f>
        <v/>
      </c>
      <c r="CM134" s="98" t="str">
        <f>IF(AND(CM117=B3,B3&lt;&gt;B4),BO134,CA134)</f>
        <v/>
      </c>
      <c r="CN134" s="98" t="str">
        <f>IF(AND(CN117=B3,B3&lt;&gt;B4),BO134,CB134)</f>
        <v/>
      </c>
      <c r="CO134" s="99" t="str">
        <f>IF(AND(CO117=B3,B3&lt;&gt;B4),BO134,CC134)</f>
        <v/>
      </c>
      <c r="CP134" s="1" t="str">
        <f>'[2]MT + ÅT'!L74</f>
        <v/>
      </c>
    </row>
    <row r="135" spans="1:94">
      <c r="L135" s="100" t="str">
        <f>[2]DB!AZ135</f>
        <v>Murer</v>
      </c>
      <c r="M135" s="1">
        <f>IF(L135=A52,B52,0)+IF(L135=A53,B53,0)+IF(L135=A54,B54,0)+IF(L135=A55,B55,0)+IF(L135=A56,B56,0)+IF(L135=A57,B57,0)+IF(L135=A58,B58,0)+IF(L135=A59,B59,0)+IF(L135=A60,B60,0)+IF(L135=A61,B61,0)+IF(L135=A62,B62,0)+IF(L135=A63,B63,0)+IF(L135=A64,B64,0)+IF(L135=A65,B65,0)+IF(L135=A66,B66,0)+IF(L135=A67,B67,0)+IF(L135=A68,B68,0)+IF(L135=A69,B69,0)+IF(L135=A70,B70,0)+IF(L135=A71,B71,0)</f>
        <v>41</v>
      </c>
      <c r="N135" s="1">
        <f>[2]DB!BD135</f>
        <v>0</v>
      </c>
      <c r="O135" s="1">
        <f>IF(L135=A52,D52,0)+IF(L135=A53,D53,0)+IF(L135=A54,D54,0)+IF(L135=A55,D55,0)+IF(L135=A56,D56,0)+IF(L135=A57,D57,0)+IF(L135=A58,D58,0)+IF(L135=A59,D59,0)+IF(L135=A60,D60,0)+IF(L135=A61,D61,0)+IF(L135=A62,D62,0)+IF(L135=A63,D63,0)+IF(L135=A64,D64,0)+IF(L135=A65,D65,0)+IF(L135=A66,D66,0)+IF(L135=A67,D67,0)+IF(L135=A68,D68,0)+IF(L135=A69,D69,0)+IF(L135=A70,D70,0)+IF(L135=A71,D71,0)</f>
        <v>0</v>
      </c>
      <c r="P135" s="1">
        <f>[2]DB!BE135</f>
        <v>0</v>
      </c>
      <c r="Q135" s="1">
        <f>IF(L135=A52,F52,0)+IF(L135=A53,F53,0)+IF(L135=A54,F54,0)+IF(L135=A55,F55,0)+IF(L135=A56,F56,0)+IF(L135=A57,F57,0)+IF(L135=A58,F58,0)+IF(L135=A59,F59,0)+IF(L135=A60,F60,0)+IF(L135=A61,F61,0)+IF(L135=A62,F62,0)+IF(L135=A63,F63,0)+IF(L135=A64,F64,0)+IF(L135=A65,F65,0)+IF(L135=A66,F66,0)+IF(L135=A67,F67,0)+IF(L135=A68,F68,0)+IF(L135=A69,F69,0)+IF(L135=A70,F70,0)+IF(L135=A71,F71,0)</f>
        <v>0</v>
      </c>
      <c r="R135" s="1">
        <f>[2]DB!BF135</f>
        <v>0</v>
      </c>
      <c r="S135" s="1">
        <f>IF(L135=A52,H52,0)+IF(L135=A53,H53,0)+IF(L135=A54,H54,0)+IF(L135=A55,H55,0)+IF(L135=A56,H56,0)+IF(L135=A57,H57,0)+IF(L135=A58,H58,0)+IF(L135=A59,H59,0)+IF(L135=A60,H60,0)+IF(L135=A61,H61,0)+IF(L135=A62,H62,0)+IF(L135=A63,H63,0)+IF(L135=A64,H64,0)+IF(L135=A65,H65,0)+IF(L135=A66,H66,0)+IF(L135=A67,H67,0)+IF(L135=A68,H68,0)+IF(L135=A69,H69,0)+IF(L135=A70,H70,0)+IF(L135=A71,H71,0)</f>
        <v>0</v>
      </c>
      <c r="T135" s="1">
        <f>IF(B2&lt;&gt;B3,S135,S135+R135)</f>
        <v>0</v>
      </c>
      <c r="U135" s="1">
        <f>[2]DB!BG135</f>
        <v>0</v>
      </c>
      <c r="V135" s="1">
        <f>IF(L135=A52,K52,0)+IF(L135=A53,K53,0)+IF(L135=A54,K54,0)+IF(L135=A55,K55,0)+IF(L135=A56,K56,0)+IF(L135=A57,K57,0)+IF(L135=A58,K58,0)+IF(L135=A59,K59,0)+IF(L135=A60,K60,0)+IF(L135=A61,K61,0)+IF(L135=A62,K62,0)+IF(L135=A63,K63,0)+IF(L135=A64,K64,0)+IF(L135=A65,K65,0)+IF(L135=A66,K66,0)+IF(L135=A67,K67,0)+IF(L135=A68,K68,0)+IF(L135=A69,K69,0)+IF(L135=A70,K70,0)+IF(L135=A71,K71,0)+W135</f>
        <v>0</v>
      </c>
      <c r="W135" s="1">
        <f t="shared" si="41"/>
        <v>0</v>
      </c>
      <c r="X135" s="1">
        <f>IF(B2&lt;&gt;B3,V135,V135+U135)</f>
        <v>0</v>
      </c>
      <c r="Y135" s="1">
        <f>[2]DB!BH135</f>
        <v>20</v>
      </c>
      <c r="Z135" s="1">
        <f>RANK(Y135,Y118:Y137,0)</f>
        <v>16</v>
      </c>
      <c r="AA135" s="1" t="e">
        <f>IF(L135='3. Division'!F6,'3. Division'!F23,0)+IF(L135='3. Division'!H6,'3. Division'!H23,0)+IF(L135='3. Division'!J6,'3. Division'!J23,0)+IF(L135='3. Division'!L6,'3. Division'!L23,0)+IF(L135='3. Division'!N6,'3. Division'!N23,0)+IF(L135='3. Division'!P6,'3. Division'!P23,0)+IF(L135='3. Division'!R6,'3. Division'!R23,0)+IF(L135='3. Division'!T6,'3. Division'!T23,0)+IF(L135='3. Division'!V6,'3. Division'!V23,0)+IF(L135='3. Division'!X6,'3. Division'!X23,0)+IF(L135='3. Division'!Z6,'3. Division'!Z23,0)+IF(L135='3. Division'!AB6,'3. Division'!AB23,0)+IF(L135='3. Division'!AD6,'3. Division'!AD23,0)+IF(L135='3. Division'!AF6,'3. Division'!AF23,0)+IF(L135='3. Division'!AH6,'3. Division'!AH23,0)+IF(L135='3. Division'!AJ6,'3. Division'!AJ23,0)+IF(L135='3. Division'!AL6,'3. Division'!AL23,0)+IF(L135='3. Division'!AN6,'3. Division'!AN23,0)+IF(L135='3. Division'!AP6,'3. Division'!AP23,0)+IF(L135='3. Division'!AR6,'3. Division'!AR23,0)</f>
        <v>#VALUE!</v>
      </c>
      <c r="AB135" s="1" t="e">
        <f>IF(OR(O135=1,Q135=1),0,IF(B2&lt;&gt;B3,AA135,Y135+AA135))</f>
        <v>#VALUE!</v>
      </c>
      <c r="AC135" s="1" t="e">
        <f>RANK(AB135,AB118:AB137,0)</f>
        <v>#VALUE!</v>
      </c>
      <c r="AD135" s="1">
        <f>[2]DB!BI135</f>
        <v>7</v>
      </c>
      <c r="AE135" s="1">
        <f>RANK(AD135,AD118:AD137,0)</f>
        <v>16</v>
      </c>
      <c r="AF135" s="1" t="e">
        <f>IF(L135='3. Division'!F6,'3. Division'!F29,0)+IF(L135='3. Division'!H6,'3. Division'!H29,0)+IF(L135='3. Division'!J6,'3. Division'!J29,0)+IF(L135='3. Division'!L6,'3. Division'!L29,0)+IF(L135='3. Division'!N6,'3. Division'!N29,0)+IF(L135='3. Division'!P6,'3. Division'!P29,0)+IF(L135='3. Division'!R6,'3. Division'!R29,0)+IF(L135='3. Division'!T6,'3. Division'!T29,0)+IF(L135='3. Division'!V6,'3. Division'!V29,0)+IF(L135='3. Division'!X6,'3. Division'!X29,0)+IF(L135='3. Division'!Z6,'3. Division'!Z29,0)+IF(L135='3. Division'!AB6,'3. Division'!AB29,0)+IF(L135='3. Division'!AD6,'3. Division'!AD29,0)+IF(L135='3. Division'!AF6,'3. Division'!AF29,0)+IF(L135='3. Division'!AH6,'3. Division'!AH29,0)+IF(L135='3. Division'!AJ6,'3. Division'!AJ29,0)+IF(L135='3. Division'!AL6,'3. Division'!AL29,0)+IF(L135='3. Division'!AN6,'3. Division'!AN29,0)+IF(L135='3. Division'!AP6,'3. Division'!AP29,0)+IF(L135='3. Division'!AR6,'3. Division'!AR29,0)</f>
        <v>#VALUE!</v>
      </c>
      <c r="AG135" s="1" t="e">
        <f>IF(OR(O135=1,Q135=1),0,IF(B2&lt;&gt;B3,AF135,AD135+AF135))</f>
        <v>#VALUE!</v>
      </c>
      <c r="AH135" s="1" t="e">
        <f>RANK(AG135,AG118:AG137,0)</f>
        <v>#VALUE!</v>
      </c>
      <c r="AI135" s="1">
        <f>[2]DB!BJ135</f>
        <v>25</v>
      </c>
      <c r="AJ135" s="1">
        <f>RANK(AI135,AI118:AI137,0)</f>
        <v>17</v>
      </c>
      <c r="AK135" s="1" t="e">
        <f>IF(L135='3. Division'!F6,'3. Division'!F35,0)+IF(L135='3. Division'!H6,'3. Division'!H35,0)+IF(L135='3. Division'!J6,'3. Division'!J35,0)+IF(L135='3. Division'!L6,'3. Division'!L35,0)+IF(L135='3. Division'!N6,'3. Division'!N35,0)+IF(L135='3. Division'!P6,'3. Division'!P35,0)+IF(L135='3. Division'!R6,'3. Division'!R35,0)+IF(L135='3. Division'!T6,'3. Division'!T35,0)+IF(L135='3. Division'!V6,'3. Division'!V35,0)+IF(L135='3. Division'!X6,'3. Division'!X35,0)+IF(L135='3. Division'!Z6,'3. Division'!Z35,0)+IF(L135='3. Division'!AB6,'3. Division'!AB35,0)+IF(L135='3. Division'!AD6,'3. Division'!AD35,0)+IF(L135='3. Division'!AF6,'3. Division'!AF35,0)+IF(L135='3. Division'!AH6,'3. Division'!AH35,0)+IF(L135='3. Division'!AJ6,'3. Division'!AJ35,0)+IF(L135='3. Division'!AL6,'3. Division'!AL35,0)+IF(L135='3. Division'!AN6,'3. Division'!AN35,0)+IF(L135='3. Division'!AP6,'3. Division'!AP35,0)+IF(L135='3. Division'!AR6,'3. Division'!AR35,0)</f>
        <v>#VALUE!</v>
      </c>
      <c r="AL135" s="1" t="e">
        <f>IF(OR(O135=1,Q135=1),0,IF(B2&lt;&gt;B3,AK135,AI135+AK135))</f>
        <v>#VALUE!</v>
      </c>
      <c r="AM135" s="1" t="e">
        <f>RANK(AL135,AL118:AL137,0)</f>
        <v>#VALUE!</v>
      </c>
      <c r="AN135" s="1">
        <f t="shared" si="42"/>
        <v>49</v>
      </c>
      <c r="AO135" s="1" t="e">
        <f t="shared" si="43"/>
        <v>#VALUE!</v>
      </c>
      <c r="AP135" s="1">
        <f>[2]DB!AW135</f>
        <v>18</v>
      </c>
      <c r="AQ135" s="1" t="e">
        <f>RANK(AO135,AO118:AO137,1)+AR135</f>
        <v>#VALUE!</v>
      </c>
      <c r="AR135" s="1" t="e">
        <f>IF(AO135=AO118,IF(AB135=AB118,IF(AG135=AG118,IF(AL135=AL118,0,IF(AL135&lt;AL118,1,0)),IF(AG135&lt;AG118,1,0)),IF(AB135&lt;AB118,1,0)),0)+IF(AO135=AO119,IF(AB135=AB119,IF(AG135=AG119,IF(AL135=AL119,0,IF(AL135&lt;AL119,1,0)),IF(AG135&lt;AG119,1,0)),IF(AB135&lt;AB119,1,0)),0)+IF(AO135=AO120,IF(AB135=AB120,IF(AG135=AG120,IF(AL135=AL120,0,IF(AL135&lt;AL120,1,0)),IF(AG135&lt;AG120,1,0)),IF(AB135&lt;AB120,1,0)),0)+IF(AO135=AO121,IF(AB135=AB121,IF(AG135=AG121,IF(AL135=AL121,0,IF(AL135&lt;AL121,1,0)),IF(AG135&lt;AG121,1,0)),IF(AB135&lt;AB121,1,0)),0)+IF(AO135=AO122,IF(AB135=AB122,IF(AG135=AG122,IF(AL135=AL122,0,IF(AL135&lt;AL122,1,0)),IF(AG135&lt;AG122,1,0)),IF(AB135&lt;AB122,1,0)),0)+IF(AO135=AO123,IF(AB135=AB123,IF(AG135=AG123,IF(AL135=AL123,0,IF(AL135&lt;AL123,1,0)),IF(AG135&lt;AG123,1,0)),IF(AB135&lt;AB123,1,0)),0)+IF(AO135=AO124,IF(AB135=AB124,IF(AG135=AG124,IF(AL135=AL124,0,IF(AL135&lt;AL124,1,0)),IF(AG135&lt;AG124,1,0)),IF(AB135&lt;AB124,1,0)),0)+AS135+AT135</f>
        <v>#VALUE!</v>
      </c>
      <c r="AS135" s="1" t="e">
        <f>IF(AO135=AO125,IF(AB135=AB125,IF(AG135=AG125,IF(AL135=AL125,0,IF(AL135&lt;AL125,1,0)),IF(AG135&lt;AG125,1,0)),IF(AB135&lt;AB125,1,0)),0)+IF(AO135=AO126,IF(AB135=AB126,IF(AG135=AG126,IF(AL135=AL126,0,IF(AL135&lt;AL126,1,0)),IF(AG135&lt;AG126,1,0)),IF(AB135&lt;AB126,1,0)),0)+IF(AO135=AO127,IF(AB135=AB127,IF(AG135=AG127,IF(AL135=AL127,0,IF(AL135&lt;AL127,1,0)),IF(AG135&lt;AG127,1,0)),IF(AB135&lt;AB127,1,0)),0)+IF(AO135=AO128,IF(AB135=AB128,IF(AG135=AG128,IF(AL135=AL128,0,IF(AL135&lt;AL128,1,0)),IF(AG135&lt;AG128,1,0)),IF(AB135&lt;AB128,1,0)),0)+IF(AO135=AO129,IF(AB135=AB129,IF(AG135=AG129,IF(AL135=AL129,0,IF(AL135&lt;AL129,1,0)),IF(AG135&lt;AG129,1,0)),IF(AB135&lt;AB129,1,0)),0)+IF(AO135=AO130,IF(AB135=AB130,IF(AG135=AG130,IF(AL135=AL130,0,IF(AL135&lt;AL130,1,0)),IF(AG135&lt;AG130,1,0)),IF(AB135&lt;AB130,1,0)),0)+IF(AO135=AO131,IF(AB135=AB131,IF(AG135=AG131,IF(AL135=AL131,0,IF(AL135&lt;AL131,1,0)),IF(AG135&lt;AG131,1,0)),IF(AB135&lt;AB131,1,0)),0)</f>
        <v>#VALUE!</v>
      </c>
      <c r="AT135" s="1" t="e">
        <f>IF(AO135=AO132,IF(AB135=AB132,IF(AG135=AG132,IF(AL135=AL132,0,IF(AL135&lt;AL132,1,0)),IF(AG135&lt;AG132,1,0)),IF(AB135&lt;AB132,1,0)),0)+IF(AO135=AO133,IF(AB135=AB133,IF(AG135=AG133,IF(AL135=AL133,0,IF(AL135&lt;AL133,1,0)),IF(AG135&lt;AG133,1,0)),IF(AB135&lt;AB133,1,0)),0)+IF(AO135=AO134,IF(AB135=AB134,IF(AG135=AG134,IF(AL135=AL134,0,IF(AL135&lt;AL134,1,0)),IF(AG135&lt;AG134,1,0)),IF(AB135&lt;AB134,1,0)),0)+IF(AO135=AO135,IF(AB135=AB135,IF(AG135=AG135,IF(AL135=AL135,0,IF(AL135&lt;AL135,1,0)),IF(AG135&lt;AG135,1,0)),IF(AB135&lt;AB135,1,0)),0)+IF(AO135=AO136,IF(AB135=AB136,IF(AG135=AG136,IF(AL135=AL136,0,IF(AL135&lt;AL136,1,0)),IF(AG135&lt;AG136,1,0)),IF(AB135&lt;AB136,1,0)),0)+IF(AO135=AO137,IF(AB135=AB137,IF(AG135=AG137,IF(AL135=AL137,0,IF(AL135&lt;AL137,1,0)),IF(AG135&lt;AG137,1,0)),IF(AB135&lt;AB137,1,0)),0)</f>
        <v>#VALUE!</v>
      </c>
      <c r="AU135" s="1" t="e">
        <f>IF(AND(AQ135=AQ118,M135&gt;M118),1,0)+IF(AND(AQ135=AQ119,M135&gt;M119),1,0)+IF(AND(AQ135=AQ120,M135&gt;M120),1,0)+IF(AND(AQ135=AQ121,M135&gt;M121),1,0)+IF(AND(AQ135=AQ122,M135&gt;M122),1,0)+IF(AND(AQ135=AQ123,M135&gt;M123),1,0)+IF(AND(AQ135=AQ124,M135&gt;M124),1,0)+IF(AND(AQ135=AQ125,M135&gt;M125),1,0)+IF(AND(AQ135=AQ126,M135&gt;M126),1,0)+IF(AND(AQ135=AQ127,M135&gt;M127),1,0)+IF(AND(AQ135=AQ128,M135&gt;M128),1,0)+IF(AND(AQ135=AQ129,M135&gt;M129),1,0)+IF(AND(AQ135=AQ130,M135&gt;M130),1,0)+IF(AND(AQ135=AQ131,M135&gt;M131),1,0)+IF(AND(AQ135=AQ132,M135&gt;M132),1,0)+IF(AND(AQ135=AQ133,M135&gt;M133),1,0)+IF(AND(AQ135=AQ134,M135&gt;M134),1,0)+IF(AND(AQ135=AQ135,M135&gt;M135),1,0)+IF(AND(AQ135=AQ136,M135&gt;M136),1,0)+IF(AND(AQ135=AQ137,M135&gt;M137),1,0)+AQ135</f>
        <v>#VALUE!</v>
      </c>
      <c r="AV135" s="1" t="e">
        <f>IF(AU118=18,AP118,0)+IF(AU119=18,AP119,0)+IF(AU120=18,AP120,0)+IF(AU121=18,AP121,0)+IF(AU122=18,AP122,0)+IF(AU123=18,AP123,0)+IF(AU124=18,AP124,0)+IF(AU125=18,AP125,0)+IF(AU126=18,AP126,0)+IF(AU127=18,AP127,0)+IF(AU128=18,AP128,0)+IF(AU129=18,AP129,0)+IF(AU130=18,AP130,0)+IF(AU131=18,AP131,0)+IF(AU132=18,AP132,0)+IF(AU133=18,AP133,0)+IF(AU134=18,AP134,0)+IF(AU135=18,AP135,0)+IF(AU136=18,AP136,0)+IF(AU137=18,AP137,0)</f>
        <v>#VALUE!</v>
      </c>
      <c r="AW135" s="1" t="e">
        <f>IF(AU118=18,AQ118,0)+IF(AU119=18,AQ119,0)+IF(AU120=18,AQ120,0)+IF(AU121=18,AQ121,0)+IF(AU122=18,AQ122,0)+IF(AU123=18,AQ123,0)+IF(AU124=18,AQ124,0)+IF(AU125=18,AQ125,0)+IF(AU126=18,AQ126,0)+IF(AU127=18,AQ127,0)+IF(AU128=18,AQ128,0)+IF(AU129=18,AQ129,0)+IF(AU130=18,AQ130,0)+IF(AU131=18,AQ131,0)+IF(AU132=18,AQ132,0)+IF(AU133=18,AQ133,0)+IF(AU134=18,AQ134,0)+IF(AU135=18,AQ135,0)+IF(AU136=18,AQ136,0)+IF(AU137=18,AQ137,0)</f>
        <v>#VALUE!</v>
      </c>
      <c r="AX135" s="1">
        <f>[2]DB!BL135</f>
        <v>0</v>
      </c>
      <c r="AY135" s="1">
        <f>IF(OR(O135=1,Q135=1,(T135+X135)/D1&gt;0.5),1,0)</f>
        <v>0</v>
      </c>
      <c r="AZ135" s="100" t="e">
        <f>IF(AU118=18,L118,IF(AU119=18,L119,IF(AU120=18,L120,IF(AU121=18,L121,IF(AU122=18,L122,IF(AU123=18,L123,IF(AU124=18,L124,BA135)))))))</f>
        <v>#VALUE!</v>
      </c>
      <c r="BA135" s="98" t="e">
        <f>IF(AU125=18,L125,IF(AU126=18,L126,IF(AU127=18,L127,IF(AU128=18,L128,IF(AU129=18,L129,IF(AU130=18,L130,IF(AU131=18,L131,BB135)))))))</f>
        <v>#VALUE!</v>
      </c>
      <c r="BB135" s="98" t="e">
        <f>IF(AU132=18,L132,IF(AU133=18,L133,IF(AU134=18,L134,IF(AU135=18,L135,IF(AU136=18,L136,IF(AU137=18,L137,""))))))</f>
        <v>#VALUE!</v>
      </c>
      <c r="BC135" s="98" t="e">
        <f>IF(AU118=18,M118,0)+IF(AU119=18,M119,0)+IF(AU120=18,M120,0)+IF(AU121=18,M121,0)+IF(AU122=18,M122,0)+IF(AU123=18,M123,0)+IF(AU124=18,M124,0)+IF(AU125=18,M125,0)+IF(AU126=18,M126,0)+IF(AU127=18,M127,0)+IF(AU128=18,M128,0)+IF(AU129=18,M129,0)+IF(AU130=18,M130,0)+IF(AU131=18,M131,0)+IF(AU132=18,M132,0)+IF(AU133=18,M133,0)+IF(AU134=18,M134,0)+IF(AU135=18,M135,0)+IF(AU136=18,M136,0)+IF(AU137=18,M137,0)</f>
        <v>#VALUE!</v>
      </c>
      <c r="BD135" s="98" t="e">
        <f>IF(AU118=18,O118,0)+IF(AU119=18,O119,0)+IF(AU120=18,O120,0)+IF(AU121=18,O121,0)+IF(AU122=18,O122,0)+IF(AU123=18,O123,0)+IF(AU124=18,O124,0)+IF(AU125=18,O125,0)+IF(AU126=18,O126,0)+IF(AU127=18,O127,0)+IF(AU128=18,O128,0)+IF(AU129=18,O129,0)+IF(AU130=18,O130,0)+IF(AU131=18,O131,0)+IF(AU132=18,O132,0)+IF(AU133=18,O133,0)+IF(AU134=18,O134,0)+IF(AU135=18,O135,0)+IF(AU136=18,O136,0)+IF(AU137=18,O137,0)</f>
        <v>#VALUE!</v>
      </c>
      <c r="BE135" s="98" t="e">
        <f>IF(AU118=18,Q118,0)+IF(AU119=18,Q119,0)+IF(AU120=18,Q120,0)+IF(AU121=18,Q121,0)+IF(AU122=18,Q122,0)+IF(AU123=18,Q123,0)+IF(AU124=18,Q124,0)+IF(AU125=18,Q125,0)+IF(AU126=18,Q126,0)+IF(AU127=18,Q127,0)+IF(AU128=18,Q128,0)+IF(AU129=18,Q129,0)+IF(AU130=18,Q130,0)+IF(AU131=18,Q131,0)+IF(AU132=18,Q132,0)+IF(AU133=18,Q133,0)+IF(AU134=18,Q134,0)+IF(AU135=18,Q135,0)+IF(AU136=18,Q136,0)+IF(AU137=18,Q137,0)</f>
        <v>#VALUE!</v>
      </c>
      <c r="BF135" s="98" t="e">
        <f>IF(AU118=18,T118,0)+IF(AU119=18,T119,0)+IF(AU120=18,T120,0)+IF(AU121=18,T121,0)+IF(AU122=18,T122,0)+IF(AU123=18,T123,0)+IF(AU124=18,T124,0)+IF(AU125=18,T125,0)+IF(AU126=18,T126,0)+IF(AU127=18,T127,0)+IF(AU128=18,T128,0)+IF(AU129=18,T129,0)+IF(AU130=18,T130,0)+IF(AU131=18,T131,0)+IF(AU132=18,T132,0)+IF(AU133=18,T133,0)+IF(AU134=18,T134,0)+IF(AU135=18,T135,0)+IF(AU136=18,T136,0)+IF(AU137=18,T137,0)</f>
        <v>#VALUE!</v>
      </c>
      <c r="BG135" s="98" t="e">
        <f>IF(AU118=18,X118,0)+IF(AU119=18,X119,0)+IF(AU120=18,X120,0)+IF(AU121=18,X121,0)+IF(AU122=18,X122,0)+IF(AU123=18,X123,0)+IF(AU124=18,X124,0)+IF(AU125=18,X125,0)+IF(AU126=18,X126,0)+IF(AU127=18,X127,0)+IF(AU128=18,X128,0)+IF(AU129=18,X129,0)+IF(AU130=18,X130,0)+IF(AU131=18,X131,0)+IF(AU132=18,X132,0)+IF(AU133=18,X133,0)+IF(AU134=18,X134,0)+IF(AU135=18,X135,0)+IF(AU136=18,X136,0)+IF(AU137=18,X137,0)</f>
        <v>#VALUE!</v>
      </c>
      <c r="BH135" s="98" t="e">
        <f>IF(AU118=18,AB118,0)+IF(AU119=18,AB119,0)+IF(AU120=18,AB120,0)+IF(AU121=18,AB121,0)+IF(AU122=18,AB122,0)+IF(AU123=18,AB123,0)+IF(AU124=18,AB124,0)+IF(AU125=18,AB125,0)+IF(AU126=18,AB126,0)+IF(AU127=18,AB127,0)+IF(AU128=18,AB128,0)+IF(AU129=18,AB129,0)+IF(AU130=18,AB130,0)+IF(AU131=18,AB131,0)+IF(AU132=18,AB132,0)+IF(AU133=18,AB133,0)+IF(AU134=18,AB134,0)+IF(AU135=18,AB135,0)+IF(AU136=18,AB136,0)+IF(AU137=18,AB137,0)</f>
        <v>#VALUE!</v>
      </c>
      <c r="BI135" s="98" t="e">
        <f>IF(AU118=18,AG118,0)+IF(AU119=18,AG119,0)+IF(AU120=18,AG120,0)+IF(AU121=18,AG121,0)+IF(AU122=18,AG122,0)+IF(AU123=18,AG123,0)+IF(AU124=18,AG124,0)+IF(AU125=18,AG125,0)+IF(AU126=18,AG126,0)+IF(AU127=18,AG127,0)+IF(AU128=18,AG128,0)+IF(AU129=18,AG129,0)+IF(AU130=18,AG130,0)+IF(AU131=18,AG131,0)+IF(AU132=18,AG132,0)+IF(AU133=18,AG133,0)+IF(AU134=18,AG134,0)+IF(AU135=18,AG135,0)+IF(AU136=18,AG136,0)+IF(AU137=18,AG137,0)</f>
        <v>#VALUE!</v>
      </c>
      <c r="BJ135" s="98" t="e">
        <f>IF(AU118=18,AL118,0)+IF(AU119=18,AL119,0)+IF(AU120=18,AL120,0)+IF(AU121=18,AL121,0)+IF(AU122=18,AL122,0)+IF(AU123=18,AL123,0)+IF(AU124=18,AL124,0)+IF(AU125=18,AL125,0)+IF(AU126=18,AL126,0)+IF(AU127=18,AL127,0)+IF(AU128=18,AL128,0)+IF(AU129=18,AL129,0)+IF(AU130=18,AL130,0)+IF(AU131=18,AL131,0)+IF(AU132=18,AL132,0)+IF(AU133=18,AL133,0)+IF(AU134=18,AL134,0)+IF(AU135=18,AL135,0)+IF(AU136=18,AL136,0)+IF(AU137=18,AL137,0)</f>
        <v>#VALUE!</v>
      </c>
      <c r="BK135" s="1" t="e">
        <f>IF(AU118=18,AO118,0)+IF(AU119=18,AO119,0)+IF(AU120=18,AO120,0)+IF(AU121=18,AO121,0)+IF(AU122=18,AO122,0)+IF(AU123=18,AO123,0)+IF(AU124=18,AO124,0)+IF(AU125=18,AO125,0)+IF(AU126=18,AO126,0)+IF(AU127=18,AO127,0)+IF(AU128=18,AO128,0)+IF(AU129=18,AO129,0)+IF(AU130=18,AO130,0)+IF(AU131=18,AO131,0)+IF(AU132=18,AO132,0)+IF(AU133=18,AO133,0)+IF(AU134=18,AO134,0)+IF(AU135=18,AO135,0)+IF(AU136=18,AO136,0)+IF(AU137=18,AO137,0)</f>
        <v>#VALUE!</v>
      </c>
      <c r="BL135" s="99" t="e">
        <f>IF(AU118=18,AY118,0)+IF(AU119=18,AY119,0)+IF(AU120=18,AY120,0)+IF(AU121=18,AY121,0)+IF(AU122=18,AY122,0)+IF(AU123=18,AY123,0)+IF(AU124=18,AY124,0)+IF(AU125=18,AY125,0)+IF(AU126=18,AY126,0)+IF(AU127=18,AY127,0)+IF(AU128=18,AY128,0)+IF(AU129=18,AY129,0)+IF(AU130=18,AY130,0)+IF(AU131=18,AY131,0)+IF(AU132=18,AY132,0)+IF(AU133=18,AY133,0)+IF(AU134=18,AY134,0)+IF(AU135=18,AY135,0)+IF(AU136=18,AY136,0)+IF(AU137=18,AY137,0)</f>
        <v>#VALUE!</v>
      </c>
      <c r="BM135" s="1" t="e">
        <f>IF(AND(AW135=BM117,BL135=0),AZ135,0)</f>
        <v>#VALUE!</v>
      </c>
      <c r="BN135" s="1">
        <f>COUNTIF(BM118:BM135,"&lt;&gt;0")</f>
        <v>18</v>
      </c>
      <c r="BO135" s="1" t="e">
        <f>IF(BN118=18,BM118,IF(BN119=18,BM119,IF(BN120=18,BM120,IF(BN121=18,BM121,IF(BN122=18,BM122,IF(BN123=18,BM123,IF(BN124=18,BM124,IF(BN125=18,BM125,BP135))))))))</f>
        <v>#VALUE!</v>
      </c>
      <c r="BP135" s="1" t="e">
        <f>IF(BN126=18,BM126,IF(BN127=18,BM127,IF(BN128=18,BM128,IF(BN129=18,BM129,IF(BN130=18,BM130,IF(BN131=18,BM131,IF(BN132=18,BM132,IF(BN133=18,BM133,BQ135))))))))</f>
        <v>#VALUE!</v>
      </c>
      <c r="BQ135" s="1" t="e">
        <f>IF(BN134=18,BM134,IF(BN135=18,BM135,IF(BN136=18,BM136,IF(BN137=18,BM137,""))))</f>
        <v>#VALUE!</v>
      </c>
      <c r="BR135" s="100" t="str">
        <f>[2]DB!CD135</f>
        <v/>
      </c>
      <c r="BS135" s="98" t="str">
        <f>[2]DB!CE135</f>
        <v/>
      </c>
      <c r="BT135" s="98" t="str">
        <f>[2]DB!CF135</f>
        <v/>
      </c>
      <c r="BU135" s="98" t="str">
        <f>[2]DB!CG135</f>
        <v/>
      </c>
      <c r="BV135" s="98" t="str">
        <f>[2]DB!CH135</f>
        <v/>
      </c>
      <c r="BW135" s="98" t="str">
        <f>[2]DB!CI135</f>
        <v/>
      </c>
      <c r="BX135" s="98" t="str">
        <f>[2]DB!CJ135</f>
        <v/>
      </c>
      <c r="BY135" s="98" t="str">
        <f>[2]DB!CK135</f>
        <v/>
      </c>
      <c r="BZ135" s="98" t="str">
        <f>[2]DB!CL135</f>
        <v/>
      </c>
      <c r="CA135" s="98" t="str">
        <f>[2]DB!CM135</f>
        <v/>
      </c>
      <c r="CB135" s="98" t="str">
        <f>[2]DB!CN135</f>
        <v/>
      </c>
      <c r="CC135" s="99" t="str">
        <f>[2]DB!CO135</f>
        <v/>
      </c>
      <c r="CD135" s="100" t="str">
        <f>IF(AND(CD117=B3,B3&lt;&gt;B4),BO135,BR135)</f>
        <v/>
      </c>
      <c r="CE135" s="98" t="str">
        <f>IF(AND(CE117=B3,B3&lt;&gt;B4),BO135,BS135)</f>
        <v/>
      </c>
      <c r="CF135" s="98" t="str">
        <f>IF(AND(CF117=B3,B3&lt;&gt;B4),BO135,BT135)</f>
        <v/>
      </c>
      <c r="CG135" s="98" t="str">
        <f>IF(AND(CG117=B3,B3&lt;&gt;B4),BO135,BU135)</f>
        <v/>
      </c>
      <c r="CH135" s="98" t="str">
        <f>IF(AND(CH117=B3,B3&lt;&gt;B4),BO135,BV135)</f>
        <v/>
      </c>
      <c r="CI135" s="98" t="str">
        <f>IF(AND(CI117=B3,B3&lt;&gt;B4),BO135,BW135)</f>
        <v/>
      </c>
      <c r="CJ135" s="98" t="str">
        <f>IF(AND(CJ117=B3,B3&lt;&gt;B4),BO135,BX135)</f>
        <v/>
      </c>
      <c r="CK135" s="98" t="str">
        <f>IF(AND(CK117=B3,B3&lt;&gt;B4),BO135,BY135)</f>
        <v/>
      </c>
      <c r="CL135" s="98" t="str">
        <f>IF(AND(CL117=B3,B3&lt;&gt;B4),BO135,BZ135)</f>
        <v/>
      </c>
      <c r="CM135" s="98" t="str">
        <f>IF(AND(CM117=B3,B3&lt;&gt;B4),BO135,CA135)</f>
        <v/>
      </c>
      <c r="CN135" s="98" t="str">
        <f>IF(AND(CN117=B3,B3&lt;&gt;B4),BO135,CB135)</f>
        <v/>
      </c>
      <c r="CO135" s="99" t="str">
        <f>IF(AND(CO117=B3,B3&lt;&gt;B4),BO135,CC135)</f>
        <v/>
      </c>
      <c r="CP135" s="1" t="str">
        <f>'[2]MT + ÅT'!L75</f>
        <v/>
      </c>
    </row>
    <row r="136" spans="1:94">
      <c r="L136" s="100" t="str">
        <f>[2]DB!AZ136</f>
        <v>2toNone</v>
      </c>
      <c r="M136" s="1">
        <f>IF(L136=A52,B52,0)+IF(L136=A53,B53,0)+IF(L136=A54,B54,0)+IF(L136=A55,B55,0)+IF(L136=A56,B56,0)+IF(L136=A57,B57,0)+IF(L136=A58,B58,0)+IF(L136=A59,B59,0)+IF(L136=A60,B60,0)+IF(L136=A61,B61,0)+IF(L136=A62,B62,0)+IF(L136=A63,B63,0)+IF(L136=A64,B64,0)+IF(L136=A65,B65,0)+IF(L136=A66,B66,0)+IF(L136=A67,B67,0)+IF(L136=A68,B68,0)+IF(L136=A69,B69,0)+IF(L136=A70,B70,0)+IF(L136=A71,B71,0)</f>
        <v>1</v>
      </c>
      <c r="N136" s="1">
        <f>[2]DB!BD136</f>
        <v>0</v>
      </c>
      <c r="O136" s="1">
        <f>IF(L136=A52,D52,0)+IF(L136=A53,D53,0)+IF(L136=A54,D54,0)+IF(L136=A55,D55,0)+IF(L136=A56,D56,0)+IF(L136=A57,D57,0)+IF(L136=A58,D58,0)+IF(L136=A59,D59,0)+IF(L136=A60,D60,0)+IF(L136=A61,D61,0)+IF(L136=A62,D62,0)+IF(L136=A63,D63,0)+IF(L136=A64,D64,0)+IF(L136=A65,D65,0)+IF(L136=A66,D66,0)+IF(L136=A67,D67,0)+IF(L136=A68,D68,0)+IF(L136=A69,D69,0)+IF(L136=A70,D70,0)+IF(L136=A71,D71,0)</f>
        <v>0</v>
      </c>
      <c r="P136" s="1">
        <f>[2]DB!BE136</f>
        <v>0</v>
      </c>
      <c r="Q136" s="1">
        <f>IF(L136=A52,F52,0)+IF(L136=A53,F53,0)+IF(L136=A54,F54,0)+IF(L136=A55,F55,0)+IF(L136=A56,F56,0)+IF(L136=A57,F57,0)+IF(L136=A58,F58,0)+IF(L136=A59,F59,0)+IF(L136=A60,F60,0)+IF(L136=A61,F61,0)+IF(L136=A62,F62,0)+IF(L136=A63,F63,0)+IF(L136=A64,F64,0)+IF(L136=A65,F65,0)+IF(L136=A66,F66,0)+IF(L136=A67,F67,0)+IF(L136=A68,F68,0)+IF(L136=A69,F69,0)+IF(L136=A70,F70,0)+IF(L136=A71,F71,0)</f>
        <v>0</v>
      </c>
      <c r="R136" s="1">
        <f>[2]DB!BF136</f>
        <v>0</v>
      </c>
      <c r="S136" s="1">
        <f>IF(L136=A52,H52,0)+IF(L136=A53,H53,0)+IF(L136=A54,H54,0)+IF(L136=A55,H55,0)+IF(L136=A56,H56,0)+IF(L136=A57,H57,0)+IF(L136=A58,H58,0)+IF(L136=A59,H59,0)+IF(L136=A60,H60,0)+IF(L136=A61,H61,0)+IF(L136=A62,H62,0)+IF(L136=A63,H63,0)+IF(L136=A64,H64,0)+IF(L136=A65,H65,0)+IF(L136=A66,H66,0)+IF(L136=A67,H67,0)+IF(L136=A68,H68,0)+IF(L136=A69,H69,0)+IF(L136=A70,H70,0)+IF(L136=A71,H71,0)</f>
        <v>0</v>
      </c>
      <c r="T136" s="1">
        <f>IF(B2&lt;&gt;B3,S136,S136+R136)</f>
        <v>0</v>
      </c>
      <c r="U136" s="1">
        <f>[2]DB!BG136</f>
        <v>0</v>
      </c>
      <c r="V136" s="1">
        <f>IF(L136=A52,K52,0)+IF(L136=A53,K53,0)+IF(L136=A54,K54,0)+IF(L136=A55,K55,0)+IF(L136=A56,K56,0)+IF(L136=A57,K57,0)+IF(L136=A58,K58,0)+IF(L136=A59,K59,0)+IF(L136=A60,K60,0)+IF(L136=A61,K61,0)+IF(L136=A62,K62,0)+IF(L136=A63,K63,0)+IF(L136=A64,K64,0)+IF(L136=A65,K65,0)+IF(L136=A66,K66,0)+IF(L136=A67,K67,0)+IF(L136=A68,K68,0)+IF(L136=A69,K69,0)+IF(L136=A70,K70,0)+IF(L136=A71,K71,0)+W136</f>
        <v>0</v>
      </c>
      <c r="W136" s="1">
        <f t="shared" si="41"/>
        <v>0</v>
      </c>
      <c r="X136" s="1">
        <f>IF(B2&lt;&gt;B3,V136,V136+U136)</f>
        <v>0</v>
      </c>
      <c r="Y136" s="1">
        <f>[2]DB!BH136</f>
        <v>19</v>
      </c>
      <c r="Z136" s="1">
        <f>RANK(Y136,Y118:Y137,0)</f>
        <v>18</v>
      </c>
      <c r="AA136" s="1" t="e">
        <f>IF(L136='3. Division'!F6,'3. Division'!F23,0)+IF(L136='3. Division'!H6,'3. Division'!H23,0)+IF(L136='3. Division'!J6,'3. Division'!J23,0)+IF(L136='3. Division'!L6,'3. Division'!L23,0)+IF(L136='3. Division'!N6,'3. Division'!N23,0)+IF(L136='3. Division'!P6,'3. Division'!P23,0)+IF(L136='3. Division'!R6,'3. Division'!R23,0)+IF(L136='3. Division'!T6,'3. Division'!T23,0)+IF(L136='3. Division'!V6,'3. Division'!V23,0)+IF(L136='3. Division'!X6,'3. Division'!X23,0)+IF(L136='3. Division'!Z6,'3. Division'!Z23,0)+IF(L136='3. Division'!AB6,'3. Division'!AB23,0)+IF(L136='3. Division'!AD6,'3. Division'!AD23,0)+IF(L136='3. Division'!AF6,'3. Division'!AF23,0)+IF(L136='3. Division'!AH6,'3. Division'!AH23,0)+IF(L136='3. Division'!AJ6,'3. Division'!AJ23,0)+IF(L136='3. Division'!AL6,'3. Division'!AL23,0)+IF(L136='3. Division'!AN6,'3. Division'!AN23,0)+IF(L136='3. Division'!AP6,'3. Division'!AP23,0)+IF(L136='3. Division'!AR6,'3. Division'!AR23,0)</f>
        <v>#VALUE!</v>
      </c>
      <c r="AB136" s="1" t="e">
        <f>IF(OR(O136=1,Q136=1),0,IF(B2&lt;&gt;B3,AA136,Y136+AA136))</f>
        <v>#VALUE!</v>
      </c>
      <c r="AC136" s="1" t="e">
        <f>RANK(AB136,AB118:AB137,0)</f>
        <v>#VALUE!</v>
      </c>
      <c r="AD136" s="1">
        <f>[2]DB!BI136</f>
        <v>7</v>
      </c>
      <c r="AE136" s="1">
        <f>RANK(AD136,AD118:AD137,0)</f>
        <v>16</v>
      </c>
      <c r="AF136" s="1" t="e">
        <f>IF(L136='3. Division'!F6,'3. Division'!F29,0)+IF(L136='3. Division'!H6,'3. Division'!H29,0)+IF(L136='3. Division'!J6,'3. Division'!J29,0)+IF(L136='3. Division'!L6,'3. Division'!L29,0)+IF(L136='3. Division'!N6,'3. Division'!N29,0)+IF(L136='3. Division'!P6,'3. Division'!P29,0)+IF(L136='3. Division'!R6,'3. Division'!R29,0)+IF(L136='3. Division'!T6,'3. Division'!T29,0)+IF(L136='3. Division'!V6,'3. Division'!V29,0)+IF(L136='3. Division'!X6,'3. Division'!X29,0)+IF(L136='3. Division'!Z6,'3. Division'!Z29,0)+IF(L136='3. Division'!AB6,'3. Division'!AB29,0)+IF(L136='3. Division'!AD6,'3. Division'!AD29,0)+IF(L136='3. Division'!AF6,'3. Division'!AF29,0)+IF(L136='3. Division'!AH6,'3. Division'!AH29,0)+IF(L136='3. Division'!AJ6,'3. Division'!AJ29,0)+IF(L136='3. Division'!AL6,'3. Division'!AL29,0)+IF(L136='3. Division'!AN6,'3. Division'!AN29,0)+IF(L136='3. Division'!AP6,'3. Division'!AP29,0)+IF(L136='3. Division'!AR6,'3. Division'!AR29,0)</f>
        <v>#VALUE!</v>
      </c>
      <c r="AG136" s="1" t="e">
        <f>IF(OR(O136=1,Q136=1),0,IF(B2&lt;&gt;B3,AF136,AD136+AF136))</f>
        <v>#VALUE!</v>
      </c>
      <c r="AH136" s="1" t="e">
        <f>RANK(AG136,AG118:AG137,0)</f>
        <v>#VALUE!</v>
      </c>
      <c r="AI136" s="1">
        <f>[2]DB!BJ136</f>
        <v>25</v>
      </c>
      <c r="AJ136" s="1">
        <f>RANK(AI136,AI118:AI137,0)</f>
        <v>17</v>
      </c>
      <c r="AK136" s="1" t="e">
        <f>IF(L136='3. Division'!F6,'3. Division'!F35,0)+IF(L136='3. Division'!H6,'3. Division'!H35,0)+IF(L136='3. Division'!J6,'3. Division'!J35,0)+IF(L136='3. Division'!L6,'3. Division'!L35,0)+IF(L136='3. Division'!N6,'3. Division'!N35,0)+IF(L136='3. Division'!P6,'3. Division'!P35,0)+IF(L136='3. Division'!R6,'3. Division'!R35,0)+IF(L136='3. Division'!T6,'3. Division'!T35,0)+IF(L136='3. Division'!V6,'3. Division'!V35,0)+IF(L136='3. Division'!X6,'3. Division'!X35,0)+IF(L136='3. Division'!Z6,'3. Division'!Z35,0)+IF(L136='3. Division'!AB6,'3. Division'!AB35,0)+IF(L136='3. Division'!AD6,'3. Division'!AD35,0)+IF(L136='3. Division'!AF6,'3. Division'!AF35,0)+IF(L136='3. Division'!AH6,'3. Division'!AH35,0)+IF(L136='3. Division'!AJ6,'3. Division'!AJ35,0)+IF(L136='3. Division'!AL6,'3. Division'!AL35,0)+IF(L136='3. Division'!AN6,'3. Division'!AN35,0)+IF(L136='3. Division'!AP6,'3. Division'!AP35,0)+IF(L136='3. Division'!AR6,'3. Division'!AR35,0)</f>
        <v>#VALUE!</v>
      </c>
      <c r="AL136" s="1" t="e">
        <f>IF(OR(O136=1,Q136=1),0,IF(B2&lt;&gt;B3,AK136,AI136+AK136))</f>
        <v>#VALUE!</v>
      </c>
      <c r="AM136" s="1" t="e">
        <f>RANK(AL136,AL118:AL137,0)</f>
        <v>#VALUE!</v>
      </c>
      <c r="AN136" s="1">
        <f t="shared" si="42"/>
        <v>51</v>
      </c>
      <c r="AO136" s="1" t="e">
        <f t="shared" si="43"/>
        <v>#VALUE!</v>
      </c>
      <c r="AP136" s="1">
        <f>[2]DB!AW136</f>
        <v>19</v>
      </c>
      <c r="AQ136" s="1" t="e">
        <f>RANK(AO136,AO118:AO137,1)+AR136</f>
        <v>#VALUE!</v>
      </c>
      <c r="AR136" s="1" t="e">
        <f>IF(AO136=AO118,IF(AB136=AB118,IF(AG136=AG118,IF(AL136=AL118,0,IF(AL136&lt;AL118,1,0)),IF(AG136&lt;AG118,1,0)),IF(AB136&lt;AB118,1,0)),0)+IF(AO136=AO119,IF(AB136=AB119,IF(AG136=AG119,IF(AL136=AL119,0,IF(AL136&lt;AL119,1,0)),IF(AG136&lt;AG119,1,0)),IF(AB136&lt;AB119,1,0)),0)+IF(AO136=AO120,IF(AB136=AB120,IF(AG136=AG120,IF(AL136=AL120,0,IF(AL136&lt;AL120,1,0)),IF(AG136&lt;AG120,1,0)),IF(AB136&lt;AB120,1,0)),0)+IF(AO136=AO121,IF(AB136=AB121,IF(AG136=AG121,IF(AL136=AL121,0,IF(AL136&lt;AL121,1,0)),IF(AG136&lt;AG121,1,0)),IF(AB136&lt;AB121,1,0)),0)+IF(AO136=AO122,IF(AB136=AB122,IF(AG136=AG122,IF(AL136=AL122,0,IF(AL136&lt;AL122,1,0)),IF(AG136&lt;AG122,1,0)),IF(AB136&lt;AB122,1,0)),0)+IF(AO136=AO123,IF(AB136=AB123,IF(AG136=AG123,IF(AL136=AL123,0,IF(AL136&lt;AL123,1,0)),IF(AG136&lt;AG123,1,0)),IF(AB136&lt;AB123,1,0)),0)+IF(AO136=AO124,IF(AB136=AB124,IF(AG136=AG124,IF(AL136=AL124,0,IF(AL136&lt;AL124,1,0)),IF(AG136&lt;AG124,1,0)),IF(AB136&lt;AB124,1,0)),0)+AS136+AT136</f>
        <v>#VALUE!</v>
      </c>
      <c r="AS136" s="1" t="e">
        <f>IF(AO136=AO125,IF(AB136=AB125,IF(AG136=AG125,IF(AL136=AL125,0,IF(AL136&lt;AL125,1,0)),IF(AG136&lt;AG125,1,0)),IF(AB136&lt;AB125,1,0)),0)+IF(AO136=AO126,IF(AB136=AB126,IF(AG136=AG126,IF(AL136=AL126,0,IF(AL136&lt;AL126,1,0)),IF(AG136&lt;AG126,1,0)),IF(AB136&lt;AB126,1,0)),0)+IF(AO136=AO127,IF(AB136=AB127,IF(AG136=AG127,IF(AL136=AL127,0,IF(AL136&lt;AL127,1,0)),IF(AG136&lt;AG127,1,0)),IF(AB136&lt;AB127,1,0)),0)+IF(AO136=AO128,IF(AB136=AB128,IF(AG136=AG128,IF(AL136=AL128,0,IF(AL136&lt;AL128,1,0)),IF(AG136&lt;AG128,1,0)),IF(AB136&lt;AB128,1,0)),0)+IF(AO136=AO129,IF(AB136=AB129,IF(AG136=AG129,IF(AL136=AL129,0,IF(AL136&lt;AL129,1,0)),IF(AG136&lt;AG129,1,0)),IF(AB136&lt;AB129,1,0)),0)+IF(AO136=AO130,IF(AB136=AB130,IF(AG136=AG130,IF(AL136=AL130,0,IF(AL136&lt;AL130,1,0)),IF(AG136&lt;AG130,1,0)),IF(AB136&lt;AB130,1,0)),0)+IF(AO136=AO131,IF(AB136=AB131,IF(AG136=AG131,IF(AL136=AL131,0,IF(AL136&lt;AL131,1,0)),IF(AG136&lt;AG131,1,0)),IF(AB136&lt;AB131,1,0)),0)</f>
        <v>#VALUE!</v>
      </c>
      <c r="AT136" s="1" t="e">
        <f>IF(AO136=AO132,IF(AB136=AB132,IF(AG136=AG132,IF(AL136=AL132,0,IF(AL136&lt;AL132,1,0)),IF(AG136&lt;AG132,1,0)),IF(AB136&lt;AB132,1,0)),0)+IF(AO136=AO133,IF(AB136=AB133,IF(AG136=AG133,IF(AL136=AL133,0,IF(AL136&lt;AL133,1,0)),IF(AG136&lt;AG133,1,0)),IF(AB136&lt;AB133,1,0)),0)+IF(AO136=AO134,IF(AB136=AB134,IF(AG136=AG134,IF(AL136=AL134,0,IF(AL136&lt;AL134,1,0)),IF(AG136&lt;AG134,1,0)),IF(AB136&lt;AB134,1,0)),0)+IF(AO136=AO135,IF(AB136=AB135,IF(AG136=AG135,IF(AL136=AL135,0,IF(AL136&lt;AL135,1,0)),IF(AG136&lt;AG135,1,0)),IF(AB136&lt;AB135,1,0)),0)+IF(AO136=AO136,IF(AB136=AB136,IF(AG136=AG136,IF(AL136=AL136,0,IF(AL136&lt;AL136,1,0)),IF(AG136&lt;AG136,1,0)),IF(AB136&lt;AB136,1,0)),0)+IF(AO136=AO137,IF(AB136=AB137,IF(AG136=AG137,IF(AL136=AL137,0,IF(AL136&lt;AL137,1,0)),IF(AG136&lt;AG137,1,0)),IF(AB136&lt;AB137,1,0)),0)</f>
        <v>#VALUE!</v>
      </c>
      <c r="AU136" s="1" t="e">
        <f>IF(AND(AQ136=AQ118,M136&gt;M118),1,0)+IF(AND(AQ136=AQ119,M136&gt;M119),1,0)+IF(AND(AQ136=AQ120,M136&gt;M120),1,0)+IF(AND(AQ136=AQ121,M136&gt;M121),1,0)+IF(AND(AQ136=AQ122,M136&gt;M122),1,0)+IF(AND(AQ136=AQ123,M136&gt;M123),1,0)+IF(AND(AQ136=AQ124,M136&gt;M124),1,0)+IF(AND(AQ136=AQ125,M136&gt;M125),1,0)+IF(AND(AQ136=AQ126,M136&gt;M126),1,0)+IF(AND(AQ136=AQ127,M136&gt;M127),1,0)+IF(AND(AQ136=AQ128,M136&gt;M128),1,0)+IF(AND(AQ136=AQ129,M136&gt;M129),1,0)+IF(AND(AQ136=AQ130,M136&gt;M130),1,0)+IF(AND(AQ136=AQ131,M136&gt;M131),1,0)+IF(AND(AQ136=AQ132,M136&gt;M132),1,0)+IF(AND(AQ136=AQ133,M136&gt;M133),1,0)+IF(AND(AQ136=AQ134,M136&gt;M134),1,0)+IF(AND(AQ136=AQ135,M136&gt;M135),1,0)+IF(AND(AQ136=AQ136,M136&gt;M136),1,0)+IF(AND(AQ136=AQ137,M136&gt;M137),1,0)+AQ136</f>
        <v>#VALUE!</v>
      </c>
      <c r="AV136" s="1" t="e">
        <f>IF(AU118=19,AP118,0)+IF(AU119=19,AP119,0)+IF(AU120=19,AP120,0)+IF(AU121=19,AP121,0)+IF(AU122=19,AP122,0)+IF(AU123=19,AP123,0)+IF(AU124=19,AP124,0)+IF(AU125=19,AP125,0)+IF(AU126=19,AP126,0)+IF(AU127=19,AP127,0)+IF(AU128=19,AP128,0)+IF(AU129=19,AP129,0)+IF(AU130=19,AP130,0)+IF(AU131=19,AP131,0)+IF(AU132=19,AP132,0)+IF(AU133=19,AP133,0)+IF(AU134=19,AP134,0)+IF(AU135=19,AP135,0)+IF(AU136=19,AP136,0)+IF(AU137=19,AP137,0)</f>
        <v>#VALUE!</v>
      </c>
      <c r="AW136" s="1" t="e">
        <f>IF(AU118=19,AQ118,0)+IF(AU119=19,AQ119,0)+IF(AU120=19,AQ120,0)+IF(AU121=19,AQ121,0)+IF(AU122=19,AQ122,0)+IF(AU123=19,AQ123,0)+IF(AU124=19,AQ124,0)+IF(AU125=19,AQ125,0)+IF(AU126=19,AQ126,0)+IF(AU127=19,AQ127,0)+IF(AU128=19,AQ128,0)+IF(AU129=19,AQ129,0)+IF(AU130=19,AQ130,0)+IF(AU131=19,AQ131,0)+IF(AU132=19,AQ132,0)+IF(AU133=19,AQ133,0)+IF(AU134=19,AQ134,0)+IF(AU135=19,AQ135,0)+IF(AU136=19,AQ136,0)+IF(AU137=19,AQ137,0)</f>
        <v>#VALUE!</v>
      </c>
      <c r="AX136" s="1">
        <f>[2]DB!BL136</f>
        <v>0</v>
      </c>
      <c r="AY136" s="1">
        <f>IF(OR(O136=1,Q136=1,(T136+X136)/D1&gt;0.5),1,0)</f>
        <v>0</v>
      </c>
      <c r="AZ136" s="100" t="e">
        <f>IF(AU118=19,L118,IF(AU119=19,L119,IF(AU120=19,L120,IF(AU121=19,L121,IF(AU122=19,L122,IF(AU123=19,L123,IF(AU124=19,L124,BA136)))))))</f>
        <v>#VALUE!</v>
      </c>
      <c r="BA136" s="98" t="e">
        <f>IF(AU125=19,L125,IF(AU126=19,L126,IF(AU127=19,L127,IF(AU128=19,L128,IF(AU129=19,L129,IF(AU130=19,L130,IF(AU131=19,L131,BB136)))))))</f>
        <v>#VALUE!</v>
      </c>
      <c r="BB136" s="98" t="e">
        <f>IF(AU132=19,L132,IF(AU133=19,L133,IF(AU134=19,L134,IF(AU135=19,L135,IF(AU136=19,L136,IF(AU137=19,L137,""))))))</f>
        <v>#VALUE!</v>
      </c>
      <c r="BC136" s="98" t="e">
        <f>IF(AU118=19,M118,0)+IF(AU119=19,M119,0)+IF(AU120=19,M120,0)+IF(AU121=19,M121,0)+IF(AU122=19,M122,0)+IF(AU123=19,M123,0)+IF(AU124=19,M124,0)+IF(AU125=19,M125,0)+IF(AU126=19,M126,0)+IF(AU127=19,M127,0)+IF(AU128=19,M128,0)+IF(AU129=19,M129,0)+IF(AU130=19,M130,0)+IF(AU131=19,M131,0)+IF(AU132=19,M132,0)+IF(AU133=19,M133,0)+IF(AU134=19,M134,0)+IF(AU135=19,M135,0)+IF(AU136=19,M136,0)+IF(AU137=19,M137,0)</f>
        <v>#VALUE!</v>
      </c>
      <c r="BD136" s="98" t="e">
        <f>IF(AU118=19,O118,0)+IF(AU119=19,O119,0)+IF(AU120=19,O120,0)+IF(AU121=19,O121,0)+IF(AU122=19,O122,0)+IF(AU123=19,O123,0)+IF(AU124=19,O124,0)+IF(AU125=19,O125,0)+IF(AU126=19,O126,0)+IF(AU127=19,O127,0)+IF(AU128=19,O128,0)+IF(AU129=19,O129,0)+IF(AU130=19,O130,0)+IF(AU131=19,O131,0)+IF(AU132=19,O132,0)+IF(AU133=19,O133,0)+IF(AU134=19,O134,0)+IF(AU135=19,O135,0)+IF(AU136=19,O136,0)+IF(AU137=19,O137,0)</f>
        <v>#VALUE!</v>
      </c>
      <c r="BE136" s="98" t="e">
        <f>IF(AU118=19,Q118,0)+IF(AU119=19,Q119,0)+IF(AU120=19,Q120,0)+IF(AU121=19,Q121,0)+IF(AU122=19,Q122,0)+IF(AU123=19,Q123,0)+IF(AU124=19,Q124,0)+IF(AU125=19,Q125,0)+IF(AU126=19,Q126,0)+IF(AU127=19,Q127,0)+IF(AU128=19,Q128,0)+IF(AU129=19,Q129,0)+IF(AU130=19,Q130,0)+IF(AU131=19,Q131,0)+IF(AU132=19,Q132,0)+IF(AU133=19,Q133,0)+IF(AU134=19,Q134,0)+IF(AU135=19,Q135,0)+IF(AU136=19,Q136,0)+IF(AU137=19,Q137,0)</f>
        <v>#VALUE!</v>
      </c>
      <c r="BF136" s="98" t="e">
        <f>IF(AU118=19,T118,0)+IF(AU119=19,T119,0)+IF(AU120=19,T120,0)+IF(AU121=19,T121,0)+IF(AU122=19,T122,0)+IF(AU123=19,T123,0)+IF(AU124=19,T124,0)+IF(AU125=19,T125,0)+IF(AU126=19,T126,0)+IF(AU127=19,T127,0)+IF(AU128=19,T128,0)+IF(AU129=19,T129,0)+IF(AU130=19,T130,0)+IF(AU131=19,T131,0)+IF(AU132=19,T132,0)+IF(AU133=19,T133,0)+IF(AU134=19,T134,0)+IF(AU135=19,T135,0)+IF(AU136=19,T136,0)+IF(AU137=19,T137,0)</f>
        <v>#VALUE!</v>
      </c>
      <c r="BG136" s="98" t="e">
        <f>IF(AU118=19,X118,0)+IF(AU119=19,X119,0)+IF(AU120=19,X120,0)+IF(AU121=19,X121,0)+IF(AU122=19,X122,0)+IF(AU123=19,X123,0)+IF(AU124=19,X124,0)+IF(AU125=19,X125,0)+IF(AU126=19,X126,0)+IF(AU127=19,X127,0)+IF(AU128=19,X128,0)+IF(AU129=19,X129,0)+IF(AU130=19,X130,0)+IF(AU131=19,X131,0)+IF(AU132=19,X132,0)+IF(AU133=19,X133,0)+IF(AU134=19,X134,0)+IF(AU135=19,X135,0)+IF(AU136=19,X136,0)+IF(AU137=19,X137,0)</f>
        <v>#VALUE!</v>
      </c>
      <c r="BH136" s="98" t="e">
        <f>IF(AU118=19,AB118,0)+IF(AU119=19,AB119,0)+IF(AU120=19,AB120,0)+IF(AU121=19,AB121,0)+IF(AU122=19,AB122,0)+IF(AU123=19,AB123,0)+IF(AU124=19,AB124,0)+IF(AU125=19,AB125,0)+IF(AU126=19,AB126,0)+IF(AU127=19,AB127,0)+IF(AU128=19,AB128,0)+IF(AU129=19,AB129,0)+IF(AU130=19,AB130,0)+IF(AU131=19,AB131,0)+IF(AU132=19,AB132,0)+IF(AU133=19,AB133,0)+IF(AU134=19,AB134,0)+IF(AU135=19,AB135,0)+IF(AU136=19,AB136,0)+IF(AU137=19,AB137,0)</f>
        <v>#VALUE!</v>
      </c>
      <c r="BI136" s="98" t="e">
        <f>IF(AU118=19,AG118,0)+IF(AU119=19,AG119,0)+IF(AU120=19,AG120,0)+IF(AU121=19,AG121,0)+IF(AU122=19,AG122,0)+IF(AU123=19,AG123,0)+IF(AU124=19,AG124,0)+IF(AU125=19,AG125,0)+IF(AU126=19,AG126,0)+IF(AU127=19,AG127,0)+IF(AU128=19,AG128,0)+IF(AU129=19,AG129,0)+IF(AU130=19,AG130,0)+IF(AU131=19,AG131,0)+IF(AU132=19,AG132,0)+IF(AU133=19,AG133,0)+IF(AU134=19,AG134,0)+IF(AU135=19,AG135,0)+IF(AU136=19,AG136,0)+IF(AU137=19,AG137,0)</f>
        <v>#VALUE!</v>
      </c>
      <c r="BJ136" s="98" t="e">
        <f>IF(AU118=19,AL118,0)+IF(AU119=19,AL119,0)+IF(AU120=19,AL120,0)+IF(AU121=19,AL121,0)+IF(AU122=19,AL122,0)+IF(AU123=19,AL123,0)+IF(AU124=19,AL124,0)+IF(AU125=19,AL125,0)+IF(AU126=19,AL126,0)+IF(AU127=19,AL127,0)+IF(AU128=19,AL128,0)+IF(AU129=19,AL129,0)+IF(AU130=19,AL130,0)+IF(AU131=19,AL131,0)+IF(AU132=19,AL132,0)+IF(AU133=19,AL133,0)+IF(AU134=19,AL134,0)+IF(AU135=19,AL135,0)+IF(AU136=19,AL136,0)+IF(AU137=19,AL137,0)</f>
        <v>#VALUE!</v>
      </c>
      <c r="BK136" s="1" t="e">
        <f>IF(AU118=19,AO118,0)+IF(AU119=19,AO119,0)+IF(AU120=19,AO120,0)+IF(AU121=19,AO121,0)+IF(AU122=19,AO122,0)+IF(AU123=19,AO123,0)+IF(AU124=19,AO124,0)+IF(AU125=19,AO125,0)+IF(AU126=19,AO126,0)+IF(AU127=19,AO127,0)+IF(AU128=19,AO128,0)+IF(AU129=19,AO129,0)+IF(AU130=19,AO130,0)+IF(AU131=19,AO131,0)+IF(AU132=19,AO132,0)+IF(AU133=19,AO133,0)+IF(AU134=19,AO134,0)+IF(AU135=19,AO135,0)+IF(AU136=19,AO136,0)+IF(AU137=19,AO137,0)</f>
        <v>#VALUE!</v>
      </c>
      <c r="BL136" s="99" t="e">
        <f>IF(AU118=19,AY118,0)+IF(AU119=19,AY119,0)+IF(AU120=19,AY120,0)+IF(AU121=19,AY121,0)+IF(AU122=19,AY122,0)+IF(AU123=19,AY123,0)+IF(AU124=19,AY124,0)+IF(AU125=19,AY125,0)+IF(AU126=19,AY126,0)+IF(AU127=19,AY127,0)+IF(AU128=19,AY128,0)+IF(AU129=19,AY129,0)+IF(AU130=19,AY130,0)+IF(AU131=19,AY131,0)+IF(AU132=19,AY132,0)+IF(AU133=19,AY133,0)+IF(AU134=19,AY134,0)+IF(AU135=19,AY135,0)+IF(AU136=19,AY136,0)+IF(AU137=19,AY137,0)</f>
        <v>#VALUE!</v>
      </c>
      <c r="BM136" s="1" t="e">
        <f>IF(AND(AW136=BM117,BL136=0),AZ136,0)</f>
        <v>#VALUE!</v>
      </c>
      <c r="BN136" s="1">
        <f>COUNTIF(BM118:BM136,"&lt;&gt;0")</f>
        <v>19</v>
      </c>
      <c r="BO136" s="1" t="e">
        <f>IF(BN118=19,BM118,IF(BN119=19,BM119,IF(BN120=19,BM120,IF(BN121=19,BM121,IF(BN122=19,BM122,IF(BN123=19,BM123,IF(BN124=19,BM124,IF(BN125=19,BM125,BP136))))))))</f>
        <v>#VALUE!</v>
      </c>
      <c r="BP136" s="1" t="e">
        <f>IF(BN126=19,BM126,IF(BN127=19,BM127,IF(BN128=19,BM128,IF(BN129=19,BM129,IF(BN130=19,BM130,IF(BN131=19,BM131,IF(BN132=19,BM132,IF(BN133=19,BM133,BQ136))))))))</f>
        <v>#VALUE!</v>
      </c>
      <c r="BQ136" s="1" t="e">
        <f>IF(BN134=19,BM134,IF(BN135=19,BM135,IF(BN136=19,BM136,IF(BN137=19,BM137,""))))</f>
        <v>#VALUE!</v>
      </c>
      <c r="BR136" s="100" t="str">
        <f>[2]DB!CD136</f>
        <v/>
      </c>
      <c r="BS136" s="98" t="str">
        <f>[2]DB!CE136</f>
        <v/>
      </c>
      <c r="BT136" s="98" t="str">
        <f>[2]DB!CF136</f>
        <v/>
      </c>
      <c r="BU136" s="98" t="str">
        <f>[2]DB!CG136</f>
        <v/>
      </c>
      <c r="BV136" s="98" t="str">
        <f>[2]DB!CH136</f>
        <v/>
      </c>
      <c r="BW136" s="98" t="str">
        <f>[2]DB!CI136</f>
        <v/>
      </c>
      <c r="BX136" s="98" t="str">
        <f>[2]DB!CJ136</f>
        <v/>
      </c>
      <c r="BY136" s="98" t="str">
        <f>[2]DB!CK136</f>
        <v/>
      </c>
      <c r="BZ136" s="98" t="str">
        <f>[2]DB!CL136</f>
        <v/>
      </c>
      <c r="CA136" s="98" t="str">
        <f>[2]DB!CM136</f>
        <v/>
      </c>
      <c r="CB136" s="98" t="str">
        <f>[2]DB!CN136</f>
        <v/>
      </c>
      <c r="CC136" s="99" t="str">
        <f>[2]DB!CO136</f>
        <v/>
      </c>
      <c r="CD136" s="100" t="str">
        <f>IF(AND(CD117=B3,B3&lt;&gt;B4),BO136,BR136)</f>
        <v/>
      </c>
      <c r="CE136" s="98" t="str">
        <f>IF(AND(CE117=B3,B3&lt;&gt;B4),BO136,BS136)</f>
        <v/>
      </c>
      <c r="CF136" s="98" t="str">
        <f>IF(AND(CF117=B3,B3&lt;&gt;B4),BO136,BT136)</f>
        <v/>
      </c>
      <c r="CG136" s="98" t="str">
        <f>IF(AND(CG117=B3,B3&lt;&gt;B4),BO136,BU136)</f>
        <v/>
      </c>
      <c r="CH136" s="98" t="str">
        <f>IF(AND(CH117=B3,B3&lt;&gt;B4),BO136,BV136)</f>
        <v/>
      </c>
      <c r="CI136" s="98" t="str">
        <f>IF(AND(CI117=B3,B3&lt;&gt;B4),BO136,BW136)</f>
        <v/>
      </c>
      <c r="CJ136" s="98" t="str">
        <f>IF(AND(CJ117=B3,B3&lt;&gt;B4),BO136,BX136)</f>
        <v/>
      </c>
      <c r="CK136" s="98" t="str">
        <f>IF(AND(CK117=B3,B3&lt;&gt;B4),BO136,BY136)</f>
        <v/>
      </c>
      <c r="CL136" s="98" t="str">
        <f>IF(AND(CL117=B3,B3&lt;&gt;B4),BO136,BZ136)</f>
        <v/>
      </c>
      <c r="CM136" s="98" t="str">
        <f>IF(AND(CM117=B3,B3&lt;&gt;B4),BO136,CA136)</f>
        <v/>
      </c>
      <c r="CN136" s="98" t="str">
        <f>IF(AND(CN117=B3,B3&lt;&gt;B4),BO136,CB136)</f>
        <v/>
      </c>
      <c r="CO136" s="99" t="str">
        <f>IF(AND(CO117=B3,B3&lt;&gt;B4),BO136,CC136)</f>
        <v/>
      </c>
      <c r="CP136" s="1" t="str">
        <f>'[2]MT + ÅT'!L76</f>
        <v/>
      </c>
    </row>
    <row r="137" spans="1:94">
      <c r="L137" s="100" t="str">
        <f>[2]DB!AZ137</f>
        <v>Steam</v>
      </c>
      <c r="M137" s="1">
        <f>IF(L137=A52,B52,0)+IF(L137=A53,B53,0)+IF(L137=A54,B54,0)+IF(L137=A55,B55,0)+IF(L137=A56,B56,0)+IF(L137=A57,B57,0)+IF(L137=A58,B58,0)+IF(L137=A59,B59,0)+IF(L137=A60,B60,0)+IF(L137=A61,B61,0)+IF(L137=A62,B62,0)+IF(L137=A63,B63,0)+IF(L137=A64,B64,0)+IF(L137=A65,B65,0)+IF(L137=A66,B66,0)+IF(L137=A67,B67,0)+IF(L137=A68,B68,0)+IF(L137=A69,B69,0)+IF(L137=A70,B70,0)+IF(L137=A71,B71,0)</f>
        <v>53</v>
      </c>
      <c r="N137" s="1">
        <f>[2]DB!BD137</f>
        <v>0</v>
      </c>
      <c r="O137" s="1">
        <f>IF(L137=A52,D52,0)+IF(L137=A53,D53,0)+IF(L137=A54,D54,0)+IF(L137=A55,D55,0)+IF(L137=A56,D56,0)+IF(L137=A57,D57,0)+IF(L137=A58,D58,0)+IF(L137=A59,D59,0)+IF(L137=A60,D60,0)+IF(L137=A61,D61,0)+IF(L137=A62,D62,0)+IF(L137=A63,D63,0)+IF(L137=A64,D64,0)+IF(L137=A65,D65,0)+IF(L137=A66,D66,0)+IF(L137=A67,D67,0)+IF(L137=A68,D68,0)+IF(L137=A69,D69,0)+IF(L137=A70,D70,0)+IF(L137=A71,D71,0)</f>
        <v>0</v>
      </c>
      <c r="P137" s="1">
        <f>[2]DB!BE137</f>
        <v>0</v>
      </c>
      <c r="Q137" s="1">
        <f>IF(L137=A52,F52,0)+IF(L137=A53,F53,0)+IF(L137=A54,F54,0)+IF(L137=A55,F55,0)+IF(L137=A56,F56,0)+IF(L137=A57,F57,0)+IF(L137=A58,F58,0)+IF(L137=A59,F59,0)+IF(L137=A60,F60,0)+IF(L137=A61,F61,0)+IF(L137=A62,F62,0)+IF(L137=A63,F63,0)+IF(L137=A64,F64,0)+IF(L137=A65,F65,0)+IF(L137=A66,F66,0)+IF(L137=A67,F67,0)+IF(L137=A68,F68,0)+IF(L137=A69,F69,0)+IF(L137=A70,F70,0)+IF(L137=A71,F71,0)</f>
        <v>0</v>
      </c>
      <c r="R137" s="1">
        <f>[2]DB!BF137</f>
        <v>0</v>
      </c>
      <c r="S137" s="1">
        <f>IF(L137=A52,H52,0)+IF(L137=A53,H53,0)+IF(L137=A54,H54,0)+IF(L137=A55,H55,0)+IF(L137=A56,H56,0)+IF(L137=A57,H57,0)+IF(L137=A58,H58,0)+IF(L137=A59,H59,0)+IF(L137=A60,H60,0)+IF(L137=A61,H61,0)+IF(L137=A62,H62,0)+IF(L137=A63,H63,0)+IF(L137=A64,H64,0)+IF(L137=A65,H65,0)+IF(L137=A66,H66,0)+IF(L137=A67,H67,0)+IF(L137=A68,H68,0)+IF(L137=A69,H69,0)+IF(L137=A70,H70,0)+IF(L137=A71,H71,0)</f>
        <v>0</v>
      </c>
      <c r="T137" s="1">
        <f>IF(B2&lt;&gt;B3,S137,S137+R137)</f>
        <v>0</v>
      </c>
      <c r="U137" s="1">
        <f>[2]DB!BG137</f>
        <v>0</v>
      </c>
      <c r="V137" s="1">
        <f>IF(L137=A52,K52,0)+IF(L137=A53,K53,0)+IF(L137=A54,K54,0)+IF(L137=A55,K55,0)+IF(L137=A56,K56,0)+IF(L137=A57,K57,0)+IF(L137=A58,K58,0)+IF(L137=A59,K59,0)+IF(L137=A60,K60,0)+IF(L137=A61,K61,0)+IF(L137=A62,K62,0)+IF(L137=A63,K63,0)+IF(L137=A64,K64,0)+IF(L137=A65,K65,0)+IF(L137=A66,K66,0)+IF(L137=A67,K67,0)+IF(L137=A68,K68,0)+IF(L137=A69,K69,0)+IF(L137=A70,K70,0)+IF(L137=A71,K71,0)+W137</f>
        <v>0</v>
      </c>
      <c r="W137" s="1">
        <f t="shared" si="41"/>
        <v>0</v>
      </c>
      <c r="X137" s="1">
        <f>IF(B2&lt;&gt;B3,V137,V137+U137)</f>
        <v>0</v>
      </c>
      <c r="Y137" s="1">
        <f>[2]DB!BH137</f>
        <v>19</v>
      </c>
      <c r="Z137" s="1">
        <f>RANK(Y137,Y118:Y137,0)</f>
        <v>18</v>
      </c>
      <c r="AA137" s="1" t="e">
        <f>IF(L137='3. Division'!F6,'3. Division'!F23,0)+IF(L137='3. Division'!H6,'3. Division'!H23,0)+IF(L137='3. Division'!J6,'3. Division'!J23,0)+IF(L137='3. Division'!L6,'3. Division'!L23,0)+IF(L137='3. Division'!N6,'3. Division'!N23,0)+IF(L137='3. Division'!P6,'3. Division'!P23,0)+IF(L137='3. Division'!R6,'3. Division'!R23,0)+IF(L137='3. Division'!T6,'3. Division'!T23,0)+IF(L137='3. Division'!V6,'3. Division'!V23,0)+IF(L137='3. Division'!X6,'3. Division'!X23,0)+IF(L137='3. Division'!Z6,'3. Division'!Z23,0)+IF(L137='3. Division'!AB6,'3. Division'!AB23,0)+IF(L137='3. Division'!AD6,'3. Division'!AD23,0)+IF(L137='3. Division'!AF6,'3. Division'!AF23,0)+IF(L137='3. Division'!AH6,'3. Division'!AH23,0)+IF(L137='3. Division'!AJ6,'3. Division'!AJ23,0)+IF(L137='3. Division'!AL6,'3. Division'!AL23,0)+IF(L137='3. Division'!AN6,'3. Division'!AN23,0)+IF(L137='3. Division'!AP6,'3. Division'!AP23,0)+IF(L137='3. Division'!AR6,'3. Division'!AR23,0)</f>
        <v>#VALUE!</v>
      </c>
      <c r="AB137" s="1" t="e">
        <f>IF(OR(O137=1,Q137=1),0,IF(B2&lt;&gt;B3,AA137,Y137+AA137))</f>
        <v>#VALUE!</v>
      </c>
      <c r="AC137" s="1" t="e">
        <f>RANK(AB137,AB118:AB137,0)</f>
        <v>#VALUE!</v>
      </c>
      <c r="AD137" s="1">
        <f>[2]DB!BI137</f>
        <v>7</v>
      </c>
      <c r="AE137" s="1">
        <f>RANK(AD137,AD118:AD137,0)</f>
        <v>16</v>
      </c>
      <c r="AF137" s="1" t="e">
        <f>IF(L137='3. Division'!F6,'3. Division'!F29,0)+IF(L137='3. Division'!H6,'3. Division'!H29,0)+IF(L137='3. Division'!J6,'3. Division'!J29,0)+IF(L137='3. Division'!L6,'3. Division'!L29,0)+IF(L137='3. Division'!N6,'3. Division'!N29,0)+IF(L137='3. Division'!P6,'3. Division'!P29,0)+IF(L137='3. Division'!R6,'3. Division'!R29,0)+IF(L137='3. Division'!T6,'3. Division'!T29,0)+IF(L137='3. Division'!V6,'3. Division'!V29,0)+IF(L137='3. Division'!X6,'3. Division'!X29,0)+IF(L137='3. Division'!Z6,'3. Division'!Z29,0)+IF(L137='3. Division'!AB6,'3. Division'!AB29,0)+IF(L137='3. Division'!AD6,'3. Division'!AD29,0)+IF(L137='3. Division'!AF6,'3. Division'!AF29,0)+IF(L137='3. Division'!AH6,'3. Division'!AH29,0)+IF(L137='3. Division'!AJ6,'3. Division'!AJ29,0)+IF(L137='3. Division'!AL6,'3. Division'!AL29,0)+IF(L137='3. Division'!AN6,'3. Division'!AN29,0)+IF(L137='3. Division'!AP6,'3. Division'!AP29,0)+IF(L137='3. Division'!AR6,'3. Division'!AR29,0)</f>
        <v>#VALUE!</v>
      </c>
      <c r="AG137" s="1" t="e">
        <f>IF(OR(O137=1,Q137=1),0,IF(B2&lt;&gt;B3,AF137,AD137+AF137))</f>
        <v>#VALUE!</v>
      </c>
      <c r="AH137" s="1" t="e">
        <f>RANK(AG137,AG118:AG137,0)</f>
        <v>#VALUE!</v>
      </c>
      <c r="AI137" s="1">
        <f>[2]DB!BJ137</f>
        <v>23</v>
      </c>
      <c r="AJ137" s="1">
        <f>RANK(AI137,AI118:AI137,0)</f>
        <v>19</v>
      </c>
      <c r="AK137" s="1" t="e">
        <f>IF(L137='3. Division'!F6,'3. Division'!F35,0)+IF(L137='3. Division'!H6,'3. Division'!H35,0)+IF(L137='3. Division'!J6,'3. Division'!J35,0)+IF(L137='3. Division'!L6,'3. Division'!L35,0)+IF(L137='3. Division'!N6,'3. Division'!N35,0)+IF(L137='3. Division'!P6,'3. Division'!P35,0)+IF(L137='3. Division'!R6,'3. Division'!R35,0)+IF(L137='3. Division'!T6,'3. Division'!T35,0)+IF(L137='3. Division'!V6,'3. Division'!V35,0)+IF(L137='3. Division'!X6,'3. Division'!X35,0)+IF(L137='3. Division'!Z6,'3. Division'!Z35,0)+IF(L137='3. Division'!AB6,'3. Division'!AB35,0)+IF(L137='3. Division'!AD6,'3. Division'!AD35,0)+IF(L137='3. Division'!AF6,'3. Division'!AF35,0)+IF(L137='3. Division'!AH6,'3. Division'!AH35,0)+IF(L137='3. Division'!AJ6,'3. Division'!AJ35,0)+IF(L137='3. Division'!AL6,'3. Division'!AL35,0)+IF(L137='3. Division'!AN6,'3. Division'!AN35,0)+IF(L137='3. Division'!AP6,'3. Division'!AP35,0)+IF(L137='3. Division'!AR6,'3. Division'!AR35,0)</f>
        <v>#VALUE!</v>
      </c>
      <c r="AL137" s="1" t="e">
        <f>IF(OR(O137=1,Q137=1),0,IF(B2&lt;&gt;B3,AK137,AI137+AK137))</f>
        <v>#VALUE!</v>
      </c>
      <c r="AM137" s="1" t="e">
        <f>RANK(AL137,AL118:AL137,0)</f>
        <v>#VALUE!</v>
      </c>
      <c r="AN137" s="1">
        <f t="shared" si="42"/>
        <v>53</v>
      </c>
      <c r="AO137" s="1" t="e">
        <f t="shared" si="43"/>
        <v>#VALUE!</v>
      </c>
      <c r="AP137" s="1">
        <f>[2]DB!AW137</f>
        <v>20</v>
      </c>
      <c r="AQ137" s="1" t="e">
        <f>RANK(AO137,AO118:AO137,1)+AR137</f>
        <v>#VALUE!</v>
      </c>
      <c r="AR137" s="1" t="e">
        <f>IF(AO137=AO118,IF(AB137=AB118,IF(AG137=AG118,IF(AL137=AL118,0,IF(AL137&lt;AL118,1,0)),IF(AG137&lt;AG118,1,0)),IF(AB137&lt;AB118,1,0)),0)+IF(AO137=AO119,IF(AB137=AB119,IF(AG137=AG119,IF(AL137=AL119,0,IF(AL137&lt;AL119,1,0)),IF(AG137&lt;AG119,1,0)),IF(AB137&lt;AB119,1,0)),0)+IF(AO137=AO120,IF(AB137=AB120,IF(AG137=AG120,IF(AL137=AL120,0,IF(AL137&lt;AL120,1,0)),IF(AG137&lt;AG120,1,0)),IF(AB137&lt;AB120,1,0)),0)+IF(AO137=AO121,IF(AB137=AB121,IF(AG137=AG121,IF(AL137=AL121,0,IF(AL137&lt;AL121,1,0)),IF(AG137&lt;AG121,1,0)),IF(AB137&lt;AB121,1,0)),0)+IF(AO137=AO122,IF(AB137=AB122,IF(AG137=AG122,IF(AL137=AL122,0,IF(AL137&lt;AL122,1,0)),IF(AG137&lt;AG122,1,0)),IF(AB137&lt;AB122,1,0)),0)+IF(AO137=AO123,IF(AB137=AB123,IF(AG137=AG123,IF(AL137=AL123,0,IF(AL137&lt;AL123,1,0)),IF(AG137&lt;AG123,1,0)),IF(AB137&lt;AB123,1,0)),0)+IF(AO137=AO124,IF(AB137=AB124,IF(AG137=AG124,IF(AL137=AL124,0,IF(AL137&lt;AL124,1,0)),IF(AG137&lt;AG124,1,0)),IF(AB137&lt;AB124,1,0)),0)+AS137+AT137</f>
        <v>#VALUE!</v>
      </c>
      <c r="AS137" s="1" t="e">
        <f>IF(AO137=AO125,IF(AB137=AB125,IF(AG137=AG125,IF(AL137=AL125,0,IF(AL137&lt;AL125,1,0)),IF(AG137&lt;AG125,1,0)),IF(AB137&lt;AB125,1,0)),0)+IF(AO137=AO126,IF(AB137=AB126,IF(AG137=AG126,IF(AL137=AL126,0,IF(AL137&lt;AL126,1,0)),IF(AG137&lt;AG126,1,0)),IF(AB137&lt;AB126,1,0)),0)+IF(AO137=AO127,IF(AB137=AB127,IF(AG137=AG127,IF(AL137=AL127,0,IF(AL137&lt;AL127,1,0)),IF(AG137&lt;AG127,1,0)),IF(AB137&lt;AB127,1,0)),0)+IF(AO137=AO128,IF(AB137=AB128,IF(AG137=AG128,IF(AL137=AL128,0,IF(AL137&lt;AL128,1,0)),IF(AG137&lt;AG128,1,0)),IF(AB137&lt;AB128,1,0)),0)+IF(AO137=AO129,IF(AB137=AB129,IF(AG137=AG129,IF(AL137=AL129,0,IF(AL137&lt;AL129,1,0)),IF(AG137&lt;AG129,1,0)),IF(AB137&lt;AB129,1,0)),0)+IF(AO137=AO130,IF(AB137=AB130,IF(AG137=AG130,IF(AL137=AL130,0,IF(AL137&lt;AL130,1,0)),IF(AG137&lt;AG130,1,0)),IF(AB137&lt;AB130,1,0)),0)+IF(AO137=AO131,IF(AB137=AB131,IF(AG137=AG131,IF(AL137=AL131,0,IF(AL137&lt;AL131,1,0)),IF(AG137&lt;AG131,1,0)),IF(AB137&lt;AB131,1,0)),0)</f>
        <v>#VALUE!</v>
      </c>
      <c r="AT137" s="1" t="e">
        <f>IF(AO137=AO132,IF(AB137=AB132,IF(AG137=AG132,IF(AL137=AL132,0,IF(AL137&lt;AL132,1,0)),IF(AG137&lt;AG132,1,0)),IF(AB137&lt;AB132,1,0)),0)+IF(AO137=AO133,IF(AB137=AB133,IF(AG137=AG133,IF(AL137=AL133,0,IF(AL137&lt;AL133,1,0)),IF(AG137&lt;AG133,1,0)),IF(AB137&lt;AB133,1,0)),0)+IF(AO137=AO134,IF(AB137=AB134,IF(AG137=AG134,IF(AL137=AL134,0,IF(AL137&lt;AL134,1,0)),IF(AG137&lt;AG134,1,0)),IF(AB137&lt;AB134,1,0)),0)+IF(AO137=AO135,IF(AB137=AB135,IF(AG137=AG135,IF(AL137=AL135,0,IF(AL137&lt;AL135,1,0)),IF(AG137&lt;AG135,1,0)),IF(AB137&lt;AB135,1,0)),0)+IF(AO137=AO136,IF(AB137=AB136,IF(AG137=AG136,IF(AL137=AL136,0,IF(AL137&lt;AL136,1,0)),IF(AG137&lt;AG136,1,0)),IF(AB137&lt;AB136,1,0)),0)+IF(AO137=AO137,IF(AB137=AB137,IF(AG137=AG137,IF(AL137=AL137,0,IF(AL137&lt;AL137,1,0)),IF(AG137&lt;AG137,1,0)),IF(AB137&lt;AB137,1,0)),0)</f>
        <v>#VALUE!</v>
      </c>
      <c r="AU137" s="1" t="e">
        <f>IF(AND(AQ137=AQ118,M137&gt;M118),1,0)+IF(AND(AQ137=AQ119,M137&gt;M119),1,0)+IF(AND(AQ137=AQ120,M137&gt;M120),1,0)+IF(AND(AQ137=AQ121,M137&gt;M121),1,0)+IF(AND(AQ137=AQ122,M137&gt;M122),1,0)+IF(AND(AQ137=AQ123,M137&gt;M123),1,0)+IF(AND(AQ137=AQ124,M137&gt;M124),1,0)+IF(AND(AQ137=AQ125,M137&gt;M125),1,0)+IF(AND(AQ137=AQ126,M137&gt;M126),1,0)+IF(AND(AQ137=AQ127,M137&gt;M127),1,0)+IF(AND(AQ137=AQ128,M137&gt;M128),1,0)+IF(AND(AQ137=AQ129,M137&gt;M129),1,0)+IF(AND(AQ137=AQ130,M137&gt;M130),1,0)+IF(AND(AQ137=AQ131,M137&gt;M131),1,0)+IF(AND(AQ137=AQ132,M137&gt;M132),1,0)+IF(AND(AQ137=AQ133,M137&gt;M133),1,0)+IF(AND(AQ137=AQ134,M137&gt;M134),1,0)+IF(AND(AQ137=AQ135,M137&gt;M135),1,0)+IF(AND(AQ137=AQ136,M137&gt;M136),1,0)+IF(AND(AQ137=AQ137,M137&gt;M137),1,0)+AQ137</f>
        <v>#VALUE!</v>
      </c>
      <c r="AV137" s="1" t="e">
        <f>IF(AU118=20,AP118,0)+IF(AU119=20,AP119,0)+IF(AU120=20,AP120,0)+IF(AU121=20,AP121,0)+IF(AU122=20,AP122,0)+IF(AU123=20,AP123,0)+IF(AU124=20,AP124,0)+IF(AU125=20,AP125,0)+IF(AU126=20,AP126,0)+IF(AU127=20,AP127,0)+IF(AU128=20,AP128,0)+IF(AU129=20,AP129,0)+IF(AU130=20,AP130,0)+IF(AU131=20,AP131,0)+IF(AU132=20,AP132,0)+IF(AU133=20,AP133,0)+IF(AU134=20,AP134,0)+IF(AU135=20,AP135,0)+IF(AU136=20,AP136,0)+IF(AU137=20,AP137,0)</f>
        <v>#VALUE!</v>
      </c>
      <c r="AW137" s="1" t="e">
        <f>IF(AU118=20,AQ118,0)+IF(AU119=20,AQ119,0)+IF(AU120=20,AQ120,0)+IF(AU121=20,AQ121,0)+IF(AU122=20,AQ122,0)+IF(AU123=20,AQ123,0)+IF(AU124=20,AQ124,0)+IF(AU125=20,AQ125,0)+IF(AU126=20,AQ126,0)+IF(AU127=20,AQ127,0)+IF(AU128=20,AQ128,0)+IF(AU129=20,AQ129,0)+IF(AU130=20,AQ130,0)+IF(AU131=20,AQ131,0)+IF(AU132=20,AQ132,0)+IF(AU133=20,AQ133,0)+IF(AU134=20,AQ134,0)+IF(AU135=20,AQ135,0)+IF(AU136=20,AQ136,0)+IF(AU137=20,AQ137,0)</f>
        <v>#VALUE!</v>
      </c>
      <c r="AX137" s="1">
        <f>[2]DB!BL137</f>
        <v>0</v>
      </c>
      <c r="AY137" s="1">
        <f>IF(OR(O137=1,Q137=1,(T137+X137)/D1&gt;0.5),1,0)</f>
        <v>0</v>
      </c>
      <c r="AZ137" s="100" t="e">
        <f>IF(AU118=20,L118,IF(AU119=20,L119,IF(AU120=20,L120,IF(AU121=20,L121,IF(AU122=20,L122,IF(AU123=20,L123,IF(AU124=20,L124,BA137)))))))</f>
        <v>#VALUE!</v>
      </c>
      <c r="BA137" s="98" t="e">
        <f>IF(AU125=20,L125,IF(AU126=20,L126,IF(AU127=20,L127,IF(AU128=20,L128,IF(AU129=20,L129,IF(AU130=20,L130,IF(AU131=20,L131,BB137)))))))</f>
        <v>#VALUE!</v>
      </c>
      <c r="BB137" s="98" t="e">
        <f>IF(AU132=20,L132,IF(AU133=20,L133,IF(AU134=20,L134,IF(AU135=20,L135,IF(AU136=20,L136,IF(AU137=20,L137,""))))))</f>
        <v>#VALUE!</v>
      </c>
      <c r="BC137" s="98" t="e">
        <f>IF(AU118=20,M118,0)+IF(AU119=20,M119,0)+IF(AU120=20,M120,0)+IF(AU121=20,M121,0)+IF(AU122=20,M122,0)+IF(AU123=20,M123,0)+IF(AU124=20,M124,0)+IF(AU125=20,M125,0)+IF(AU126=20,M126,0)+IF(AU127=20,M127,0)+IF(AU128=20,M128,0)+IF(AU129=20,M129,0)+IF(AU130=20,M130,0)+IF(AU131=20,M131,0)+IF(AU132=20,M132,0)+IF(AU133=20,M133,0)+IF(AU134=20,M134,0)+IF(AU135=20,M135,0)+IF(AU136=20,M136,0)+IF(AU137=20,M137,0)</f>
        <v>#VALUE!</v>
      </c>
      <c r="BD137" s="98" t="e">
        <f>IF(AU118=20,O118,0)+IF(AU119=20,O119,0)+IF(AU120=20,O120,0)+IF(AU121=20,O121,0)+IF(AU122=20,O122,0)+IF(AU123=20,O123,0)+IF(AU124=20,O124,0)+IF(AU125=20,O125,0)+IF(AU126=20,O126,0)+IF(AU127=20,O127,0)+IF(AU128=20,O128,0)+IF(AU129=20,O129,0)+IF(AU130=20,O130,0)+IF(AU131=20,O131,0)+IF(AU132=20,O132,0)+IF(AU133=20,O133,0)+IF(AU134=20,O134,0)+IF(AU135=20,O135,0)+IF(AU136=20,O136,0)+IF(AU137=20,O137,0)</f>
        <v>#VALUE!</v>
      </c>
      <c r="BE137" s="98" t="e">
        <f>IF(AU118=20,Q118,0)+IF(AU119=20,Q119,0)+IF(AU120=20,Q120,0)+IF(AU121=20,Q121,0)+IF(AU122=20,Q122,0)+IF(AU123=20,Q123,0)+IF(AU124=20,Q124,0)+IF(AU125=20,Q125,0)+IF(AU126=20,Q126,0)+IF(AU127=20,Q127,0)+IF(AU128=20,Q128,0)+IF(AU129=20,Q129,0)+IF(AU130=20,Q130,0)+IF(AU131=20,Q131,0)+IF(AU132=20,Q132,0)+IF(AU133=20,Q133,0)+IF(AU134=20,Q134,0)+IF(AU135=20,Q135,0)+IF(AU136=20,Q136,0)+IF(AU137=20,Q137,0)</f>
        <v>#VALUE!</v>
      </c>
      <c r="BF137" s="98" t="e">
        <f>IF(AU118=20,T118,0)+IF(AU119=20,T119,0)+IF(AU120=20,T120,0)+IF(AU121=20,T121,0)+IF(AU122=20,T122,0)+IF(AU123=20,T123,0)+IF(AU124=20,T124,0)+IF(AU125=20,T125,0)+IF(AU126=20,T126,0)+IF(AU127=20,T127,0)+IF(AU128=20,T128,0)+IF(AU129=20,T129,0)+IF(AU130=20,T130,0)+IF(AU131=20,T131,0)+IF(AU132=20,T132,0)+IF(AU133=20,T133,0)+IF(AU134=20,T134,0)+IF(AU135=20,T135,0)+IF(AU136=20,T136,0)+IF(AU137=20,T137,0)</f>
        <v>#VALUE!</v>
      </c>
      <c r="BG137" s="98" t="e">
        <f>IF(AU118=20,X118,0)+IF(AU119=20,X119,0)+IF(AU120=20,X120,0)+IF(AU121=20,X121,0)+IF(AU122=20,X122,0)+IF(AU123=20,X123,0)+IF(AU124=20,X124,0)+IF(AU125=20,X125,0)+IF(AU126=20,X126,0)+IF(AU127=20,X127,0)+IF(AU128=20,X128,0)+IF(AU129=20,X129,0)+IF(AU130=20,X130,0)+IF(AU131=20,X131,0)+IF(AU132=20,X132,0)+IF(AU133=20,X133,0)+IF(AU134=20,X134,0)+IF(AU135=20,X135,0)+IF(AU136=20,X136,0)+IF(AU137=20,X137,0)</f>
        <v>#VALUE!</v>
      </c>
      <c r="BH137" s="98" t="e">
        <f>IF(AU118=20,AB118,0)+IF(AU119=20,AB119,0)+IF(AU120=20,AB120,0)+IF(AU121=20,AB121,0)+IF(AU122=20,AB122,0)+IF(AU123=20,AB123,0)+IF(AU124=20,AB124,0)+IF(AU125=20,AB125,0)+IF(AU126=20,AB126,0)+IF(AU127=20,AB127,0)+IF(AU128=20,AB128,0)+IF(AU129=20,AB129,0)+IF(AU130=20,AB130,0)+IF(AU131=20,AB131,0)+IF(AU132=20,AB132,0)+IF(AU133=20,AB133,0)+IF(AU134=20,AB134,0)+IF(AU135=20,AB135,0)+IF(AU136=20,AB136,0)+IF(AU137=20,AB137,0)</f>
        <v>#VALUE!</v>
      </c>
      <c r="BI137" s="98" t="e">
        <f>IF(AU118=20,AG118,0)+IF(AU119=20,AG119,0)+IF(AU120=20,AG120,0)+IF(AU121=20,AG121,0)+IF(AU122=20,AG122,0)+IF(AU123=20,AG123,0)+IF(AU124=20,AG124,0)+IF(AU125=20,AG125,0)+IF(AU126=20,AG126,0)+IF(AU127=20,AG127,0)+IF(AU128=20,AG128,0)+IF(AU129=20,AG129,0)+IF(AU130=20,AG130,0)+IF(AU131=20,AG131,0)+IF(AU132=20,AG132,0)+IF(AU133=20,AG133,0)+IF(AU134=20,AG134,0)+IF(AU135=20,AG135,0)+IF(AU136=20,AG136,0)+IF(AU137=20,AG137,0)</f>
        <v>#VALUE!</v>
      </c>
      <c r="BJ137" s="98" t="e">
        <f>IF(AU118=20,AL118,0)+IF(AU119=20,AL119,0)+IF(AU120=20,AL120,0)+IF(AU121=20,AL121,0)+IF(AU122=20,AL122,0)+IF(AU123=20,AL123,0)+IF(AU124=20,AL124,0)+IF(AU125=20,AL125,0)+IF(AU126=20,AL126,0)+IF(AU127=20,AL127,0)+IF(AU128=20,AL128,0)+IF(AU129=20,AL129,0)+IF(AU130=20,AL130,0)+IF(AU131=20,AL131,0)+IF(AU132=20,AL132,0)+IF(AU133=20,AL133,0)+IF(AU134=20,AL134,0)+IF(AU135=20,AL135,0)+IF(AU136=20,AL136,0)+IF(AU137=20,AL137,0)</f>
        <v>#VALUE!</v>
      </c>
      <c r="BK137" s="1" t="e">
        <f>IF(AU118=20,AO118,0)+IF(AU119=20,AO119,0)+IF(AU120=20,AO120,0)+IF(AU121=20,AO121,0)+IF(AU122=20,AO122,0)+IF(AU123=20,AO123,0)+IF(AU124=20,AO124,0)+IF(AU125=20,AO125,0)+IF(AU126=20,AO126,0)+IF(AU127=20,AO127,0)+IF(AU128=20,AO128,0)+IF(AU129=20,AO129,0)+IF(AU130=20,AO130,0)+IF(AU131=20,AO131,0)+IF(AU132=20,AO132,0)+IF(AU133=20,AO133,0)+IF(AU134=20,AO134,0)+IF(AU135=20,AO135,0)+IF(AU136=20,AO136,0)+IF(AU137=20,AO137,0)</f>
        <v>#VALUE!</v>
      </c>
      <c r="BL137" s="99" t="e">
        <f>IF(AU118=20,AY118,0)+IF(AU119=20,AY119,0)+IF(AU120=20,AY120,0)+IF(AU121=20,AY121,0)+IF(AU122=20,AY122,0)+IF(AU123=20,AY123,0)+IF(AU124=20,AY124,0)+IF(AU125=20,AY125,0)+IF(AU126=20,AY126,0)+IF(AU127=20,AY127,0)+IF(AU128=20,AY128,0)+IF(AU129=20,AY129,0)+IF(AU130=20,AY130,0)+IF(AU131=20,AY131,0)+IF(AU132=20,AY132,0)+IF(AU133=20,AY133,0)+IF(AU134=20,AY134,0)+IF(AU135=20,AY135,0)+IF(AU136=20,AY136,0)+IF(AU137=20,AY137,0)</f>
        <v>#VALUE!</v>
      </c>
      <c r="BM137" s="1" t="e">
        <f>IF(AND(AW137=BM117,BL137=0),AZ137,0)</f>
        <v>#VALUE!</v>
      </c>
      <c r="BN137" s="1">
        <f>COUNTIF(BM118:BM137,"&lt;&gt;0")</f>
        <v>20</v>
      </c>
      <c r="BO137" s="1" t="e">
        <f>IF(BN118=20,BM118,IF(BN119=20,BM119,IF(BN120=20,BM120,IF(BN121=20,BM121,IF(BN122=20,BM122,IF(BN123=20,BM123,IF(BN124=20,BM124,IF(BN125=20,BM125,BP137))))))))</f>
        <v>#VALUE!</v>
      </c>
      <c r="BP137" s="1" t="e">
        <f>IF(BN126=20,BM126,IF(BN127=20,BM127,IF(BN128=20,BM128,IF(BN129=20,BM129,IF(BN130=20,BM130,IF(BN131=20,BM131,IF(BN132=20,BM132,IF(BN133=20,BM133,BQ137))))))))</f>
        <v>#VALUE!</v>
      </c>
      <c r="BQ137" s="1" t="e">
        <f>IF(BN134=20,BM134,IF(BN135=20,BM135,IF(BN136=20,BM136,IF(BN137=20,BM137,""))))</f>
        <v>#VALUE!</v>
      </c>
      <c r="BR137" s="100" t="str">
        <f>[2]DB!CD137</f>
        <v/>
      </c>
      <c r="BS137" s="98" t="str">
        <f>[2]DB!CE137</f>
        <v/>
      </c>
      <c r="BT137" s="98" t="str">
        <f>[2]DB!CF137</f>
        <v/>
      </c>
      <c r="BU137" s="98" t="str">
        <f>[2]DB!CG137</f>
        <v/>
      </c>
      <c r="BV137" s="98" t="str">
        <f>[2]DB!CH137</f>
        <v/>
      </c>
      <c r="BW137" s="98" t="str">
        <f>[2]DB!CI137</f>
        <v/>
      </c>
      <c r="BX137" s="98" t="str">
        <f>[2]DB!CJ137</f>
        <v/>
      </c>
      <c r="BY137" s="98" t="str">
        <f>[2]DB!CK137</f>
        <v/>
      </c>
      <c r="BZ137" s="98" t="str">
        <f>[2]DB!CL137</f>
        <v/>
      </c>
      <c r="CA137" s="98" t="str">
        <f>[2]DB!CM137</f>
        <v/>
      </c>
      <c r="CB137" s="98" t="str">
        <f>[2]DB!CN137</f>
        <v/>
      </c>
      <c r="CC137" s="99" t="str">
        <f>[2]DB!CO137</f>
        <v/>
      </c>
      <c r="CD137" s="100" t="str">
        <f>IF(AND(CD117=B3,B3&lt;&gt;B4),BO137,BR137)</f>
        <v/>
      </c>
      <c r="CE137" s="98" t="str">
        <f>IF(AND(CE117=B3,B3&lt;&gt;B4),BO137,BS137)</f>
        <v/>
      </c>
      <c r="CF137" s="98" t="str">
        <f>IF(AND(CF117=B3,B3&lt;&gt;B4),BO137,BT137)</f>
        <v/>
      </c>
      <c r="CG137" s="98" t="str">
        <f>IF(AND(CG117=B3,B3&lt;&gt;B4),BO137,BU137)</f>
        <v/>
      </c>
      <c r="CH137" s="98" t="str">
        <f>IF(AND(CH117=B3,B3&lt;&gt;B4),BO137,BV137)</f>
        <v/>
      </c>
      <c r="CI137" s="98" t="str">
        <f>IF(AND(CI117=B3,B3&lt;&gt;B4),BO137,BW137)</f>
        <v/>
      </c>
      <c r="CJ137" s="98" t="str">
        <f>IF(AND(CJ117=B3,B3&lt;&gt;B4),BO137,BX137)</f>
        <v/>
      </c>
      <c r="CK137" s="98" t="str">
        <f>IF(AND(CK117=B3,B3&lt;&gt;B4),BO137,BY137)</f>
        <v/>
      </c>
      <c r="CL137" s="98" t="str">
        <f>IF(AND(CL117=B3,B3&lt;&gt;B4),BO137,BZ137)</f>
        <v/>
      </c>
      <c r="CM137" s="98" t="str">
        <f>IF(AND(CM117=B3,B3&lt;&gt;B4),BO137,CA137)</f>
        <v/>
      </c>
      <c r="CN137" s="98" t="str">
        <f>IF(AND(CN117=B3,B3&lt;&gt;B4),BO137,CB137)</f>
        <v/>
      </c>
      <c r="CO137" s="99" t="str">
        <f>IF(AND(CO117=B3,B3&lt;&gt;B4),BO137,CC137)</f>
        <v/>
      </c>
      <c r="CP137" s="1" t="str">
        <f>'[2]MT + ÅT'!L77</f>
        <v/>
      </c>
    </row>
    <row r="139" spans="1:94">
      <c r="A139" s="204" t="s">
        <v>110</v>
      </c>
      <c r="B139" s="204"/>
      <c r="C139" s="204"/>
      <c r="D139" s="204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334"/>
      <c r="AB139" s="204"/>
      <c r="AC139" s="204"/>
      <c r="AD139" s="204"/>
      <c r="AE139" s="204"/>
      <c r="AF139" s="334"/>
      <c r="AG139" s="204"/>
      <c r="AH139" s="204"/>
      <c r="AI139" s="204"/>
      <c r="AJ139" s="204"/>
      <c r="AK139" s="334"/>
    </row>
    <row r="140" spans="1:94">
      <c r="A140" s="204" t="s">
        <v>111</v>
      </c>
      <c r="B140" s="204"/>
      <c r="C140" s="204" t="s">
        <v>112</v>
      </c>
      <c r="D140" s="204"/>
      <c r="E140" s="204"/>
      <c r="F140" s="204"/>
      <c r="G140" s="204" t="s">
        <v>113</v>
      </c>
      <c r="H140" s="204"/>
      <c r="I140" s="204"/>
      <c r="J140" s="204"/>
      <c r="K140" s="204" t="s">
        <v>114</v>
      </c>
      <c r="L140" s="204"/>
      <c r="M140" s="204"/>
      <c r="N140" s="204"/>
      <c r="O140" s="204"/>
      <c r="P140" s="204" t="s">
        <v>115</v>
      </c>
      <c r="Q140" s="204"/>
      <c r="R140" s="204"/>
      <c r="S140" s="204"/>
      <c r="T140" s="204"/>
      <c r="U140" s="204" t="s">
        <v>116</v>
      </c>
      <c r="V140" s="204"/>
      <c r="W140" s="204"/>
      <c r="X140" s="204"/>
      <c r="Y140" s="204"/>
      <c r="Z140" s="204" t="s">
        <v>117</v>
      </c>
      <c r="AA140" s="204"/>
      <c r="AB140" s="204"/>
      <c r="AC140" s="204"/>
      <c r="AD140" s="204"/>
      <c r="AE140" s="204" t="s">
        <v>121</v>
      </c>
      <c r="AF140" s="204"/>
      <c r="AG140" s="204"/>
      <c r="AH140" s="204"/>
      <c r="AI140" s="204"/>
      <c r="AJ140" s="204"/>
      <c r="AK140" s="334"/>
    </row>
    <row r="141" spans="1:94">
      <c r="A141" s="204"/>
      <c r="B141" s="204"/>
      <c r="C141" s="204" t="s">
        <v>72</v>
      </c>
      <c r="D141" s="204"/>
      <c r="E141" s="204" t="s">
        <v>65</v>
      </c>
      <c r="F141" s="204"/>
      <c r="G141" s="204" t="s">
        <v>72</v>
      </c>
      <c r="H141" s="204"/>
      <c r="I141" s="204" t="s">
        <v>65</v>
      </c>
      <c r="J141" s="204"/>
      <c r="K141" s="204" t="s">
        <v>118</v>
      </c>
      <c r="L141" s="204"/>
      <c r="M141" s="204" t="s">
        <v>119</v>
      </c>
      <c r="N141" s="204"/>
      <c r="O141" s="98" t="s">
        <v>120</v>
      </c>
      <c r="P141" s="204" t="s">
        <v>118</v>
      </c>
      <c r="Q141" s="204"/>
      <c r="R141" s="204" t="s">
        <v>119</v>
      </c>
      <c r="S141" s="204"/>
      <c r="T141" s="98" t="s">
        <v>120</v>
      </c>
      <c r="U141" s="204" t="s">
        <v>118</v>
      </c>
      <c r="V141" s="204"/>
      <c r="W141" s="204" t="s">
        <v>119</v>
      </c>
      <c r="X141" s="204"/>
      <c r="Y141" s="98" t="s">
        <v>120</v>
      </c>
      <c r="Z141" s="204" t="s">
        <v>118</v>
      </c>
      <c r="AA141" s="204"/>
      <c r="AB141" s="204" t="s">
        <v>119</v>
      </c>
      <c r="AC141" s="204"/>
      <c r="AD141" s="98" t="s">
        <v>120</v>
      </c>
      <c r="AE141" s="204" t="s">
        <v>118</v>
      </c>
      <c r="AF141" s="204"/>
      <c r="AG141" s="204"/>
      <c r="AH141" s="204"/>
      <c r="AI141" s="204" t="s">
        <v>119</v>
      </c>
      <c r="AJ141" s="204"/>
      <c r="AK141" s="99" t="s">
        <v>120</v>
      </c>
    </row>
    <row r="142" spans="1:94">
      <c r="A142" s="98" t="str">
        <f>[2]DB!A142</f>
        <v>LUFCMOT</v>
      </c>
      <c r="B142" s="98" t="str">
        <f>[2]DB!B142</f>
        <v>Degnen</v>
      </c>
      <c r="C142" s="98">
        <f>IF(A142=O10,R10)+IF(A142=O11,R11)+IF(A142=O12,R12)+IF(A142=O13,R13)+IF(A142=O14,R14)+IF(A142=O15,R15)+IF(A142=O16,R16)+IF(A142=O17,R17)+IF(A142=O18,R18)+IF(A142=O19,R19)+IF(A142=O20,R20)+IF(A142=O21,R21)+IF(A142=O22,R22)+IF(A142=O23,R23)+IF(A142=O24,R24)+IF(A142=O25,R25)+IF(A142=O26,R26)+IF(A142=O27,R27)+IF(A142=O28,R28)+IF(A142=O29,R29)+IF(A142=O31,R31)+IF(A142=O32,R32)+IF(A142=O33,R33)+IF(A142=O34,R34)+IF(A142=O35,R35)+IF(A142=O36,R36)+IF(A142=O37,R37)+IF(A142=O38,R38)+IF(A142=O39,R39)+IF(A142=O40,R40)+D142</f>
        <v>0</v>
      </c>
      <c r="D142" s="98">
        <f>IF(A142=O41,R41)+IF(A142=O42,R42)+IF(A142=O43,R43)+IF(A142=O44,R44)+IF(A142=O45,R45)+IF(A142=O46,R46)+IF(A142=O47,R47)+IF(A142=O48,R48)+IF(A142=O49,R49)+IF(A142=O50,R50)+IF(A142=O52,R52)+IF(A142=O53,R53)+IF(A142=O54,R54)+IF(A142=O55,R55)+IF(A142=O56,R56)+IF(A142=O57,R57)+IF(A142=O58,R58)+IF(A142=O59,R59)+IF(A142=O60,R60)+IF(A142=O61,R61)+IF(A142=O62,R62)+IF(A142=O63,R63)+IF(A142=O64,R64)+IF(A142=O65,R65)+IF(A142=O66,R66)+IF(A142=O67,R67)+IF(A142=O68,R68)+IF(A142=O69,R69)+IF(A142=O70,R70)+IF(A142=O71,R71)</f>
        <v>0</v>
      </c>
      <c r="E142" s="98">
        <f>IF(A142=O10,T10)+IF(A142=O11,T11)+IF(A142=O12,T12)+IF(A142=O13,T13)+IF(A142=O14,T14)+IF(A142=O15,T15)+IF(A142=O16,T16)+IF(A142=O17,T17)+IF(A142=O18,T18)+IF(A142=O19,T19)+IF(A142=O20,T20)+IF(A142=O21,T21)+IF(A142=O22,T22)+IF(A142=O23,T23)+IF(A142=O24,T24)+IF(A142=O25,T25)+IF(A142=O26,T26)+IF(A142=O27,T27)+IF(A142=O28,T28)+IF(A142=O29,T29)+IF(A142=O31,T31)+IF(A142=O32,T32)+IF(A142=O33,T33)+IF(A142=O34,T34)+IF(A142=O35,T35)+IF(A142=O36,T36)+IF(A142=O37,T37)+IF(A142=O38,T38)+IF(A142=O39,T39)+IF(A142=O40,T40)+F142</f>
        <v>0</v>
      </c>
      <c r="F142" s="98">
        <f>IF(A142=O41,T41)+IF(A142=O42,T42)+IF(A142=O43,T43)+IF(A142=O44,T44)+IF(A142=O45,T45)+IF(A142=O46,T46)+IF(A142=O47,T47)+IF(A142=O48,T48)+IF(A142=O49,T49)+IF(A142=O50,T50)+IF(A142=O52,T52)+IF(A142=O53,T53)+IF(A142=O54,T54)+IF(A142=O55,T55)+IF(A142=O56,T56)+IF(A142=O57,T57)+IF(A142=O58,T58)+IF(A142=O59,T59)+IF(A142=O60,T60)+IF(A142=O61,T61)+IF(A142=O62,T62)+IF(A142=O63,T63)+IF(A142=O64,T64)+IF(A142=O65,T65)+IF(A142=O66,T66)+IF(A142=O67,T67)+IF(A142=O68,T68)+IF(A142=O69,T69)+IF(A142=O70,T70)+IF(A142=O71,T71)</f>
        <v>0</v>
      </c>
      <c r="G142" s="98">
        <f>IF(B142=O10,R10)+IF(B142=O11,R11)+IF(B142=O12,R12)+IF(B142=O13,R13)+IF(B142=O14,R14)+IF(B142=O15,R15)+IF(B142=O16,R16)+IF(B142=O17,R17)+IF(B142=O18,R18)+IF(B142=O19,R19)+IF(B142=O20,R20)+IF(B142=O21,R21)+IF(B142=O22,R22)+IF(B142=O23,R23)+IF(B142=O24,R24)+IF(B142=O25,R25)+IF(B142=O26,R26)+IF(B142=O27,R27)+IF(B142=O28,R28)+IF(B142=O29,R29)+IF(B142=O31,R31)+IF(B142=O32,R32)+IF(B142=O33,R33)+IF(B142=O34,R34)+IF(B142=O35,R35)+IF(B142=O36,R36)+IF(B142=O37,R37)+IF(B142=O38,R38)+IF(B142=O39,R39)+IF(B142=O40,R40)+H142</f>
        <v>0</v>
      </c>
      <c r="H142" s="98">
        <f>IF(B142=O41,R41)+IF(B142=O42,R42)+IF(B142=O43,R43)+IF(B142=O44,R44)+IF(B142=O45,R45)+IF(B142=O46,R46)+IF(B142=O47,R47)+IF(B142=O48,R48)+IF(B142=O49,R49)+IF(B142=O50,R50)+IF(B142=O52,R52)+IF(B142=O53,R53)+IF(B142=O54,R54)+IF(B142=O55,R55)+IF(B142=O56,R56)+IF(B142=O57,R57)+IF(B142=O58,R58)+IF(B142=O59,R59)+IF(B142=O60,R60)+IF(B142=O61,R61)+IF(B142=O62,R62)+IF(B142=O63,R63)+IF(B142=O64,R64)+IF(B142=O65,R65)+IF(B142=O66,R66)+IF(B142=O67,R67)+IF(B142=O68,R68)+IF(B142=O69,R69)+IF(B142=O70,R70)+IF(B142=O71,R71)</f>
        <v>0</v>
      </c>
      <c r="I142" s="98">
        <f>IF(B142=O10,T10)+IF(B142=O11,T11)+IF(B142=O12,T12)+IF(B142=O13,T13)+IF(B142=O14,T14)+IF(B142=O15,T15)+IF(B142=O16,T16)+IF(B142=O17,T17)+IF(B142=O18,T18)+IF(B142=O19,T19)+IF(B142=O20,T20)+IF(B142=O21,T21)+IF(B142=O22,T22)+IF(B142=O23,T23)+IF(B142=O24,T24)+IF(B142=O25,T25)+IF(B142=O26,T26)+IF(B142=O27,T27)+IF(B142=O28,T28)+IF(B142=O29,T29)+IF(B142=O31,T31)+IF(B142=O32,T32)+IF(B142=O33,T33)+IF(B142=O34,T34)+IF(B142=O35,T35)+IF(B142=O36,T36)+IF(B142=O37,T37)+IF(B142=O38,T38)+IF(B142=O39,T39)+IF(B142=O40,T40)+J142</f>
        <v>0</v>
      </c>
      <c r="J142" s="98">
        <f>IF(B142=O41,T41)+IF(B142=O42,T42)+IF(B142=O43,T43)+IF(B142=O44,T44)+IF(B142=O45,T45)+IF(B142=O46,T46)+IF(B142=O47,T47)+IF(B142=O48,T48)+IF(B142=O49,T49)+IF(B142=O50,T50)+IF(B142=O52,T52)+IF(B142=O53,T53)+IF(B142=O54,T54)+IF(B142=O55,T55)+IF(B142=O56,T56)+IF(B142=O57,T57)+IF(B142=O58,T58)+IF(B142=O59,T59)+IF(B142=O60,T60)+IF(B142=O61,T61)+IF(B142=O62,T62)+IF(B142=O63,T63)+IF(B142=O64,T64)+IF(B142=O65,T65)+IF(B142=O66,T66)+IF(B142=O67,T67)+IF(B142=O68,T68)+IF(B142=O69,T69)+IF(B142=O70,T70)+IF(B142=O71,T71)</f>
        <v>0</v>
      </c>
      <c r="K142" s="98">
        <f>[2]DB!K142</f>
        <v>2</v>
      </c>
      <c r="L142" s="98">
        <f>[2]DB!L142</f>
        <v>2</v>
      </c>
      <c r="M142" s="98">
        <f>[2]DB!M142</f>
        <v>0</v>
      </c>
      <c r="N142" s="98">
        <f>[2]DB!N142</f>
        <v>0</v>
      </c>
      <c r="O142" s="98" t="str">
        <f>[2]DB!O142</f>
        <v/>
      </c>
      <c r="P142" s="1">
        <f>[2]DB!P142</f>
        <v>10</v>
      </c>
      <c r="Q142" s="1">
        <f>[2]DB!Q142</f>
        <v>11</v>
      </c>
      <c r="R142" s="1">
        <f>[2]DB!R142</f>
        <v>0</v>
      </c>
      <c r="S142" s="1">
        <f>[2]DB!S142</f>
        <v>1</v>
      </c>
      <c r="T142" s="1" t="str">
        <f>[2]DB!T142</f>
        <v/>
      </c>
      <c r="U142" s="1">
        <f>[2]DB!U142</f>
        <v>7</v>
      </c>
      <c r="V142" s="1">
        <f>[2]DB!V142</f>
        <v>7</v>
      </c>
      <c r="W142" s="1">
        <f>[2]DB!W142</f>
        <v>0</v>
      </c>
      <c r="X142" s="1">
        <f>[2]DB!X142</f>
        <v>1</v>
      </c>
      <c r="Y142" s="1" t="str">
        <f>[2]DB!Y142</f>
        <v/>
      </c>
      <c r="Z142" s="1">
        <f>[2]DB!Z142</f>
        <v>5</v>
      </c>
      <c r="AA142" s="1">
        <f>[2]DB!AB142</f>
        <v>6</v>
      </c>
      <c r="AB142" s="1">
        <f>[2]DB!AD142</f>
        <v>0</v>
      </c>
      <c r="AC142" s="1">
        <f>[2]DB!AE142</f>
        <v>2</v>
      </c>
      <c r="AD142" s="1" t="str">
        <f>[2]DB!AF142</f>
        <v>Degnen</v>
      </c>
      <c r="AE142" s="98" t="str">
        <f>IF(AND(C142=0,E142=0,G142=0,I142=0),IF(AD142="",IF(A142=O10,AC10)+IF(A142=O11,AC11)+IF(A142=O12,AC12)+IF(A142=O13,AC13)+IF(A142=O14,AC14)+IF(A142=O15,AC15)+IF(A142=O16,AC16)+IF(A142=O17,AC17)+IF(A142=O18,AC18)+IF(A142=O19,AC19)+IF(A142=O20,AC20)+IF(A142=O21,AC21)+IF(A142=O22,AC22)+IF(A142=O23,AC23)+IF(A142=O24,AC24)+IF(A142=O25,AC25)+IF(A142=O26,AC26)+IF(A142=O27,AC27)+IF(A142=O28,AC28)+IF(A142=O29,AC29)+IF(A142=O31,AC31)+IF(A142=O32,AC32)+IF(A142=O33,AC33)+IF(A142=O34,AC34)+IF(A142=O35,AC35)+IF(A142=O36,AC36)+IF(A142=O37,AC37)+IF(A142=O38,AC38)+IF(A142=O39,AC39)+IF(A142=O40,AC40)+AF142,""),"")</f>
        <v/>
      </c>
      <c r="AF142" s="98" t="str">
        <f>IF(AND(C142=0,E142=0,G142=0,I142=0),IF(AD142="",IF(A142=O41,AC41)+IF(A142=O42,AC42)+IF(A142=O43,AC43)+IF(A142=O44,AC44)+IF(A142=O45,AC45)+IF(A142=O46,AC46)+IF(A142=O47,AC47)+IF(A142=O48,AC48)+IF(A142=O49,AC49)+IF(A142=O50,AC50)+IF(A142=O52,AC52)+IF(A142=O53,AC53)+IF(A142=O54,AC54)+IF(A142=O55,AC55)+IF(A142=O56,AC56)+IF(A142=O57,AC57)+IF(A142=O58,AC58)+IF(A142=O59,AC59)+IF(A142=O60,AC60)+IF(A142=O61,AC61)+IF(A142=O62,AC62)+IF(A142=O63,AC63)+IF(A142=O64,AC64)+IF(A142=O65,AC65)+IF(A142=O66,AC66)+IF(A142=O67,AC67)+IF(A142=O68,AC68)+IF(A142=O69,AC69)+IF(A142=O70,AC70)+IF(A142=O71,AC71),""),"")</f>
        <v/>
      </c>
      <c r="AG142" s="98" t="str">
        <f>IF(AND(G142=0,I142=0,C142=0,E142=0),IF(AD142="",IF(B142=O10,AC10)+IF(B142=O11,AC11)+IF(B142=O12,AC12)+IF(B142=O13,AC13)+IF(B142=O14,AC14)+IF(B142=O15,AC15)+IF(B142=O16,AC16)+IF(B142=O17,AC17)+IF(B142=O18,AC18)+IF(B142=O19,AC19)+IF(B142=O20,AC20)+IF(B142=O21,AC21)+IF(B142=O22,AC22)+IF(B142=O23,AC23)+IF(B142=O24,AC24)+IF(B142=O25,AC25)+IF(B142=O26,AC26)+IF(B142=O27,AC27)+IF(B142=O28,AC28)+IF(B142=O29,AC29)+IF(B142=O31,AC31)+IF(B142=O32,AC32)+IF(B142=O33,AC33)+IF(B142=O34,AC34)+IF(B142=O35,AC35)+IF(B142=O36,AC36)+IF(B142=O37,AC37)+IF(B142=O38,AC38)+IF(B142=O39,AC39)+IF(B142=O40,AC40)+AH142,""),"")</f>
        <v/>
      </c>
      <c r="AH142" s="98" t="str">
        <f>IF(AND(G142=0,I142=0,C142=0,E142=0),IF(AD142="",IF(B142=O41,AC41)+IF(B142=O42,AC42)+IF(B142=O43,AC43)+IF(B142=O44,AC44)+IF(B142=O45,AC45)+IF(B142=O46,AC46)+IF(B142=O47,AC47)+IF(B142=O48,AC48)+IF(B142=O49,AC49)+IF(B142=O50,AC50)+IF(B142=O52,AC52)+IF(B142=O53,AC53)+IF(B142=O54,AC54)+IF(B142=O55,AC55)+IF(B142=O56,AC56)+IF(B142=O57,AC57)+IF(B142=O58,AC58)+IF(B142=O59,AC59)+IF(B142=O60,AC60)+IF(B142=O61,AC61)+IF(B142=O62,AC62)+IF(B142=O63,AC63)+IF(B142=O64,AC64)+IF(B142=O65,AC65)+IF(B142=O66,AC66)+IF(B142=O67,AC67)+IF(B142=O68,AC68)+IF(B142=O69,AC69)+IF(B142=O70,AC70)+IF(B142=O71,AC71),""),"")</f>
        <v/>
      </c>
      <c r="AI142" s="98">
        <f t="shared" ref="AI142:AI169" si="44">IF(AND(C142=0,E142=0,G142=0,I142=0),IF(AE142&gt;AG142,AB142+1,AB142),0)</f>
        <v>0</v>
      </c>
      <c r="AJ142" s="98">
        <f t="shared" ref="AJ142:AJ169" si="45">IF(AND(C142=0,E142=0,G142=0,I142=0),IF(AG142&gt;AE142,AC142+1,AC142),0)</f>
        <v>2</v>
      </c>
      <c r="AK142" s="99" t="str">
        <f t="shared" ref="AK142:AK169" si="46">IF(AD142&lt;&gt;"",AD142,IF(OR(G142=1,I142=1),A142,IF(AND(OR(C142=1,E142=1),G142=0,I142=0),B142,IF(AI142=2,A142,IF(AJ142=2,B142,"")))))</f>
        <v>Degnen</v>
      </c>
    </row>
    <row r="143" spans="1:94">
      <c r="A143" s="98" t="str">
        <f>[2]DB!A143</f>
        <v>Cork</v>
      </c>
      <c r="B143" s="98" t="str">
        <f>[2]DB!B143</f>
        <v>SPVK</v>
      </c>
      <c r="C143" s="98">
        <f>IF(A143=O10,R10)+IF(A143=O11,R11)+IF(A143=O12,R12)+IF(A143=O13,R13)+IF(A143=O14,R14)+IF(A143=O15,R15)+IF(A143=O16,R16)+IF(A143=O17,R17)+IF(A143=O18,R18)+IF(A143=O19,R19)+IF(A143=O20,R20)+IF(A143=O21,R21)+IF(A143=O22,R22)+IF(A143=O23,R23)+IF(A143=O24,R24)+IF(A143=O25,R25)+IF(A143=O26,R26)+IF(A143=O27,R27)+IF(A143=O28,R28)+IF(A143=O29,R29)+IF(A143=O31,R31)+IF(A143=O32,R32)+IF(A143=O33,R33)+IF(A143=O34,R34)+IF(A143=O35,R35)+IF(A143=O36,R36)+IF(A143=O37,R37)+IF(A143=O38,R38)+IF(A143=O39,R39)+IF(A143=O40,R40)+D143</f>
        <v>0</v>
      </c>
      <c r="D143" s="98">
        <f>IF(A143=O41,R41)+IF(A143=O42,R42)+IF(A143=O43,R43)+IF(A143=O44,R44)+IF(A143=O45,R45)+IF(A143=O46,R46)+IF(A143=O47,R47)+IF(A143=O48,R48)+IF(A143=O49,R49)+IF(A143=O50,R50)+IF(A143=O52,R52)+IF(A143=O53,R53)+IF(A143=O54,R54)+IF(A143=O55,R55)+IF(A143=O56,R56)+IF(A143=O57,R57)+IF(A143=O58,R58)+IF(A143=O59,R59)+IF(A143=O60,R60)+IF(A143=O61,R61)+IF(A143=O62,R62)+IF(A143=O63,R63)+IF(A143=O64,R64)+IF(A143=O65,R65)+IF(A143=O66,R66)+IF(A143=O67,R67)+IF(A143=O68,R68)+IF(A143=O69,R69)+IF(A143=O70,R70)+IF(A143=O71,R71)</f>
        <v>0</v>
      </c>
      <c r="E143" s="98">
        <f>IF(A143=O10,T10)+IF(A143=O11,T11)+IF(A143=O12,T12)+IF(A143=O13,T13)+IF(A143=O14,T14)+IF(A143=O15,T15)+IF(A143=O16,T16)+IF(A143=O17,T17)+IF(A143=O18,T18)+IF(A143=O19,T19)+IF(A143=O20,T20)+IF(A143=O21,T21)+IF(A143=O22,T22)+IF(A143=O23,T23)+IF(A143=O24,T24)+IF(A143=O25,T25)+IF(A143=O26,T26)+IF(A143=O27,T27)+IF(A143=O28,T28)+IF(A143=O29,T29)+IF(A143=O31,T31)+IF(A143=O32,T32)+IF(A143=O33,T33)+IF(A143=O34,T34)+IF(A143=O35,T35)+IF(A143=O36,T36)+IF(A143=O37,T37)+IF(A143=O38,T38)+IF(A143=O39,T39)+IF(A143=O40,T40)+F143</f>
        <v>0</v>
      </c>
      <c r="F143" s="98">
        <f>IF(A143=O41,T41)+IF(A143=O42,T42)+IF(A143=O43,T43)+IF(A143=O44,T44)+IF(A143=O45,T45)+IF(A143=O46,T46)+IF(A143=O47,T47)+IF(A143=O48,T48)+IF(A143=O49,T49)+IF(A143=O50,T50)+IF(A143=O52,T52)+IF(A143=O53,T53)+IF(A143=O54,T54)+IF(A143=O55,T55)+IF(A143=O56,T56)+IF(A143=O57,T57)+IF(A143=O58,T58)+IF(A143=O59,T59)+IF(A143=O60,T60)+IF(A143=O61,T61)+IF(A143=O62,T62)+IF(A143=O63,T63)+IF(A143=O64,T64)+IF(A143=O65,T65)+IF(A143=O66,T66)+IF(A143=O67,T67)+IF(A143=O68,T68)+IF(A143=O69,T69)+IF(A143=O70,T70)+IF(A143=O71,T71)</f>
        <v>0</v>
      </c>
      <c r="G143" s="98">
        <f>IF(B143=O10,R10)+IF(B143=O11,R11)+IF(B143=O12,R12)+IF(B143=O13,R13)+IF(B143=O14,R14)+IF(B143=O15,R15)+IF(B143=O16,R16)+IF(B143=O17,R17)+IF(B143=O18,R18)+IF(B143=O19,R19)+IF(B143=O20,R20)+IF(B143=O21,R21)+IF(B143=O22,R22)+IF(B143=O23,R23)+IF(B143=O24,R24)+IF(B143=O25,R25)+IF(B143=O26,R26)+IF(B143=O27,R27)+IF(B143=O28,R28)+IF(B143=O29,R29)+IF(B143=O31,R31)+IF(B143=O32,R32)+IF(B143=O33,R33)+IF(B143=O34,R34)+IF(B143=O35,R35)+IF(B143=O36,R36)+IF(B143=O37,R37)+IF(B143=O38,R38)+IF(B143=O39,R39)+IF(B143=O40,R40)+H143</f>
        <v>0</v>
      </c>
      <c r="H143" s="98">
        <f>IF(B143=O41,R41)+IF(B143=O42,R42)+IF(B143=O43,R43)+IF(B143=O44,R44)+IF(B143=O45,R45)+IF(B143=O46,R46)+IF(B143=O47,R47)+IF(B143=O48,R48)+IF(B143=O49,R49)+IF(B143=O50,R50)+IF(B143=O52,R52)+IF(B143=O53,R53)+IF(B143=O54,R54)+IF(B143=O55,R55)+IF(B143=O56,R56)+IF(B143=O57,R57)+IF(B143=O58,R58)+IF(B143=O59,R59)+IF(B143=O60,R60)+IF(B143=O61,R61)+IF(B143=O62,R62)+IF(B143=O63,R63)+IF(B143=O64,R64)+IF(B143=O65,R65)+IF(B143=O66,R66)+IF(B143=O67,R67)+IF(B143=O68,R68)+IF(B143=O69,R69)+IF(B143=O70,R70)+IF(B143=O71,R71)</f>
        <v>0</v>
      </c>
      <c r="I143" s="98">
        <f>IF(B143=O10,T10)+IF(B143=O11,T11)+IF(B143=O12,T12)+IF(B143=O13,T13)+IF(B143=O14,T14)+IF(B143=O15,T15)+IF(B143=O16,T16)+IF(B143=O17,T17)+IF(B143=O18,T18)+IF(B143=O19,T19)+IF(B143=O20,T20)+IF(B143=O21,T21)+IF(B143=O22,T22)+IF(B143=O23,T23)+IF(B143=O24,T24)+IF(B143=O25,T25)+IF(B143=O26,T26)+IF(B143=O27,T27)+IF(B143=O28,T28)+IF(B143=O29,T29)+IF(B143=O31,T31)+IF(B143=O32,T32)+IF(B143=O33,T33)+IF(B143=O34,T34)+IF(B143=O35,T35)+IF(B143=O36,T36)+IF(B143=O37,T37)+IF(B143=O38,T38)+IF(B143=O39,T39)+IF(B143=O40,T40)+J143</f>
        <v>0</v>
      </c>
      <c r="J143" s="98">
        <f>IF(B143=O41,T41)+IF(B143=O42,T42)+IF(B143=O43,T43)+IF(B143=O44,T44)+IF(B143=O45,T45)+IF(B143=O46,T46)+IF(B143=O47,T47)+IF(B143=O48,T48)+IF(B143=O49,T49)+IF(B143=O50,T50)+IF(B143=O52,T52)+IF(B143=O53,T53)+IF(B143=O54,T54)+IF(B143=O55,T55)+IF(B143=O56,T56)+IF(B143=O57,T57)+IF(B143=O58,T58)+IF(B143=O59,T59)+IF(B143=O60,T60)+IF(B143=O61,T61)+IF(B143=O62,T62)+IF(B143=O63,T63)+IF(B143=O64,T64)+IF(B143=O65,T65)+IF(B143=O66,T66)+IF(B143=O67,T67)+IF(B143=O68,T68)+IF(B143=O69,T69)+IF(B143=O70,T70)+IF(B143=O71,T71)</f>
        <v>0</v>
      </c>
      <c r="K143" s="98">
        <f>[2]DB!K143</f>
        <v>3</v>
      </c>
      <c r="L143" s="98">
        <f>[2]DB!L143</f>
        <v>3</v>
      </c>
      <c r="M143" s="98">
        <f>[2]DB!M143</f>
        <v>0</v>
      </c>
      <c r="N143" s="98">
        <f>[2]DB!N143</f>
        <v>0</v>
      </c>
      <c r="O143" s="98" t="str">
        <f>[2]DB!O143</f>
        <v/>
      </c>
      <c r="P143" s="1">
        <f>[2]DB!P143</f>
        <v>11</v>
      </c>
      <c r="Q143" s="1">
        <f>[2]DB!Q143</f>
        <v>10</v>
      </c>
      <c r="R143" s="1">
        <f>[2]DB!R143</f>
        <v>1</v>
      </c>
      <c r="S143" s="1">
        <f>[2]DB!S143</f>
        <v>0</v>
      </c>
      <c r="T143" s="1" t="str">
        <f>[2]DB!T143</f>
        <v/>
      </c>
      <c r="U143" s="1">
        <f>[2]DB!U143</f>
        <v>7</v>
      </c>
      <c r="V143" s="1">
        <f>[2]DB!V143</f>
        <v>8</v>
      </c>
      <c r="W143" s="1">
        <f>[2]DB!W143</f>
        <v>1</v>
      </c>
      <c r="X143" s="1">
        <f>[2]DB!X143</f>
        <v>1</v>
      </c>
      <c r="Y143" s="1" t="str">
        <f>[2]DB!Y143</f>
        <v/>
      </c>
      <c r="Z143" s="1">
        <f>[2]DB!Z143</f>
        <v>6</v>
      </c>
      <c r="AA143" s="1">
        <f>[2]DB!AB143</f>
        <v>7</v>
      </c>
      <c r="AB143" s="1">
        <f>[2]DB!AD143</f>
        <v>1</v>
      </c>
      <c r="AC143" s="1">
        <f>[2]DB!AE143</f>
        <v>2</v>
      </c>
      <c r="AD143" s="1" t="str">
        <f>[2]DB!AF143</f>
        <v>SPVK</v>
      </c>
      <c r="AE143" s="98" t="str">
        <f>IF(AND(C143=0,E143=0,G143=0,I143=0),IF(AD143="",IF(A143=O10,AC10)+IF(A143=O11,AC11)+IF(A143=O12,AC12)+IF(A143=O13,AC13)+IF(A143=O14,AC14)+IF(A143=O15,AC15)+IF(A143=O16,AC16)+IF(A143=O17,AC17)+IF(A143=O18,AC18)+IF(A143=O19,AC19)+IF(A143=O20,AC20)+IF(A143=O21,AC21)+IF(A143=O22,AC22)+IF(A143=O23,AC23)+IF(A143=O24,AC24)+IF(A143=O25,AC25)+IF(A143=O26,AC26)+IF(A143=O27,AC27)+IF(A143=O28,AC28)+IF(A143=O29,AC29)+IF(A143=O31,AC31)+IF(A143=O32,AC32)+IF(A143=O33,AC33)+IF(A143=O34,AC34)+IF(A143=O35,AC35)+IF(A143=O36,AC36)+IF(A143=O37,AC37)+IF(A143=O38,AC38)+IF(A143=O39,AC39)+IF(A143=O40,AC40)+AF143,""),"")</f>
        <v/>
      </c>
      <c r="AF143" s="98" t="str">
        <f>IF(AND(C143=0,E143=0,G143=0,I143=0),IF(AD143="",IF(A143=O41,AC41)+IF(A143=O42,AC42)+IF(A143=O43,AC43)+IF(A143=O44,AC44)+IF(A143=O45,AC45)+IF(A143=O46,AC46)+IF(A143=O47,AC47)+IF(A143=O48,AC48)+IF(A143=O49,AC49)+IF(A143=O50,AC50)+IF(A143=O52,AC52)+IF(A143=O53,AC53)+IF(A143=O54,AC54)+IF(A143=O55,AC55)+IF(A143=O56,AC56)+IF(A143=O57,AC57)+IF(A143=O58,AC58)+IF(A143=O59,AC59)+IF(A143=O60,AC60)+IF(A143=O61,AC61)+IF(A143=O62,AC62)+IF(A143=O63,AC63)+IF(A143=O64,AC64)+IF(A143=O65,AC65)+IF(A143=O66,AC66)+IF(A143=O67,AC67)+IF(A143=O68,AC68)+IF(A143=O69,AC69)+IF(A143=O70,AC70)+IF(A143=O71,AC71),""),"")</f>
        <v/>
      </c>
      <c r="AG143" s="98" t="str">
        <f>IF(AND(G143=0,I143=0,C143=0,E143=0),IF(AD143="",IF(B143=O10,AC10)+IF(B143=O11,AC11)+IF(B143=O12,AC12)+IF(B143=O13,AC13)+IF(B143=O14,AC14)+IF(B143=O15,AC15)+IF(B143=O16,AC16)+IF(B143=O17,AC17)+IF(B143=O18,AC18)+IF(B143=O19,AC19)+IF(B143=O20,AC20)+IF(B143=O21,AC21)+IF(B143=O22,AC22)+IF(B143=O23,AC23)+IF(B143=O24,AC24)+IF(B143=O25,AC25)+IF(B143=O26,AC26)+IF(B143=O27,AC27)+IF(B143=O28,AC28)+IF(B143=O29,AC29)+IF(B143=O31,AC31)+IF(B143=O32,AC32)+IF(B143=O33,AC33)+IF(B143=O34,AC34)+IF(B143=O35,AC35)+IF(B143=O36,AC36)+IF(B143=O37,AC37)+IF(B143=O38,AC38)+IF(B143=O39,AC39)+IF(B143=O40,AC40)+AH143,""),"")</f>
        <v/>
      </c>
      <c r="AH143" s="98" t="str">
        <f>IF(AND(G143=0,I143=0,C143=0,E143=0),IF(AD143="",IF(B143=O41,AC41)+IF(B143=O42,AC42)+IF(B143=O43,AC43)+IF(B143=O44,AC44)+IF(B143=O45,AC45)+IF(B143=O46,AC46)+IF(B143=O47,AC47)+IF(B143=O48,AC48)+IF(B143=O49,AC49)+IF(B143=O50,AC50)+IF(B143=O52,AC52)+IF(B143=O53,AC53)+IF(B143=O54,AC54)+IF(B143=O55,AC55)+IF(B143=O56,AC56)+IF(B143=O57,AC57)+IF(B143=O58,AC58)+IF(B143=O59,AC59)+IF(B143=O60,AC60)+IF(B143=O61,AC61)+IF(B143=O62,AC62)+IF(B143=O63,AC63)+IF(B143=O64,AC64)+IF(B143=O65,AC65)+IF(B143=O66,AC66)+IF(B143=O67,AC67)+IF(B143=O68,AC68)+IF(B143=O69,AC69)+IF(B143=O70,AC70)+IF(B143=O71,AC71),""),"")</f>
        <v/>
      </c>
      <c r="AI143" s="98">
        <f t="shared" si="44"/>
        <v>1</v>
      </c>
      <c r="AJ143" s="98">
        <f t="shared" si="45"/>
        <v>2</v>
      </c>
      <c r="AK143" s="99" t="str">
        <f t="shared" si="46"/>
        <v>SPVK</v>
      </c>
    </row>
    <row r="144" spans="1:94">
      <c r="A144" s="98" t="str">
        <f>[2]DB!A144</f>
        <v>Futte</v>
      </c>
      <c r="B144" s="98" t="str">
        <f>[2]DB!B144</f>
        <v>Piquet</v>
      </c>
      <c r="C144" s="98">
        <f>IF(A144=O10,R10)+IF(A144=O11,R11)+IF(A144=O12,R12)+IF(A144=O13,R13)+IF(A144=O14,R14)+IF(A144=O15,R15)+IF(A144=O16,R16)+IF(A144=O17,R17)+IF(A144=O18,R18)+IF(A144=O19,R19)+IF(A144=O20,R20)+IF(A144=O21,R21)+IF(A144=O22,R22)+IF(A144=O23,R23)+IF(A144=O24,R24)+IF(A144=O25,R25)+IF(A144=O26,R26)+IF(A144=O27,R27)+IF(A144=O28,R28)+IF(A144=O29,R29)+IF(A144=O31,R31)+IF(A144=O32,R32)+IF(A144=O33,R33)+IF(A144=O34,R34)+IF(A144=O35,R35)+IF(A144=O36,R36)+IF(A144=O37,R37)+IF(A144=O38,R38)+IF(A144=O39,R39)+IF(A144=O40,R40)+D144</f>
        <v>0</v>
      </c>
      <c r="D144" s="98">
        <f>IF(A144=O41,R41)+IF(A144=O42,R42)+IF(A144=O43,R43)+IF(A144=O44,R44)+IF(A144=O45,R45)+IF(A144=O46,R46)+IF(A144=O47,R47)+IF(A144=O48,R48)+IF(A144=O49,R49)+IF(A144=O50,R50)+IF(A144=O52,R52)+IF(A144=O53,R53)+IF(A144=O54,R54)+IF(A144=O55,R55)+IF(A144=O56,R56)+IF(A144=O57,R57)+IF(A144=O58,R58)+IF(A144=O59,R59)+IF(A144=O60,R60)+IF(A144=O61,R61)+IF(A144=O62,R62)+IF(A144=O63,R63)+IF(A144=O64,R64)+IF(A144=O65,R65)+IF(A144=O66,R66)+IF(A144=O67,R67)+IF(A144=O68,R68)+IF(A144=O69,R69)+IF(A144=O70,R70)+IF(A144=O71,R71)</f>
        <v>0</v>
      </c>
      <c r="E144" s="98">
        <f>IF(A144=O10,T10)+IF(A144=O11,T11)+IF(A144=O12,T12)+IF(A144=O13,T13)+IF(A144=O14,T14)+IF(A144=O15,T15)+IF(A144=O16,T16)+IF(A144=O17,T17)+IF(A144=O18,T18)+IF(A144=O19,T19)+IF(A144=O20,T20)+IF(A144=O21,T21)+IF(A144=O22,T22)+IF(A144=O23,T23)+IF(A144=O24,T24)+IF(A144=O25,T25)+IF(A144=O26,T26)+IF(A144=O27,T27)+IF(A144=O28,T28)+IF(A144=O29,T29)+IF(A144=O31,T31)+IF(A144=O32,T32)+IF(A144=O33,T33)+IF(A144=O34,T34)+IF(A144=O35,T35)+IF(A144=O36,T36)+IF(A144=O37,T37)+IF(A144=O38,T38)+IF(A144=O39,T39)+IF(A144=O40,T40)+F144</f>
        <v>0</v>
      </c>
      <c r="F144" s="98">
        <f>IF(A144=O41,T41)+IF(A144=O42,T42)+IF(A144=O43,T43)+IF(A144=O44,T44)+IF(A144=O45,T45)+IF(A144=O46,T46)+IF(A144=O47,T47)+IF(A144=O48,T48)+IF(A144=O49,T49)+IF(A144=O50,T50)+IF(A144=O52,T52)+IF(A144=O53,T53)+IF(A144=O54,T54)+IF(A144=O55,T55)+IF(A144=O56,T56)+IF(A144=O57,T57)+IF(A144=O58,T58)+IF(A144=O59,T59)+IF(A144=O60,T60)+IF(A144=O61,T61)+IF(A144=O62,T62)+IF(A144=O63,T63)+IF(A144=O64,T64)+IF(A144=O65,T65)+IF(A144=O66,T66)+IF(A144=O67,T67)+IF(A144=O68,T68)+IF(A144=O69,T69)+IF(A144=O70,T70)+IF(A144=O71,T71)</f>
        <v>0</v>
      </c>
      <c r="G144" s="98">
        <f>IF(B144=O10,R10)+IF(B144=O11,R11)+IF(B144=O12,R12)+IF(B144=O13,R13)+IF(B144=O14,R14)+IF(B144=O15,R15)+IF(B144=O16,R16)+IF(B144=O17,R17)+IF(B144=O18,R18)+IF(B144=O19,R19)+IF(B144=O20,R20)+IF(B144=O21,R21)+IF(B144=O22,R22)+IF(B144=O23,R23)+IF(B144=O24,R24)+IF(B144=O25,R25)+IF(B144=O26,R26)+IF(B144=O27,R27)+IF(B144=O28,R28)+IF(B144=O29,R29)+IF(B144=O31,R31)+IF(B144=O32,R32)+IF(B144=O33,R33)+IF(B144=O34,R34)+IF(B144=O35,R35)+IF(B144=O36,R36)+IF(B144=O37,R37)+IF(B144=O38,R38)+IF(B144=O39,R39)+IF(B144=O40,R40)+H144</f>
        <v>0</v>
      </c>
      <c r="H144" s="98">
        <f>IF(B144=O41,R41)+IF(B144=O42,R42)+IF(B144=O43,R43)+IF(B144=O44,R44)+IF(B144=O45,R45)+IF(B144=O46,R46)+IF(B144=O47,R47)+IF(B144=O48,R48)+IF(B144=O49,R49)+IF(B144=O50,R50)+IF(B144=O52,R52)+IF(B144=O53,R53)+IF(B144=O54,R54)+IF(B144=O55,R55)+IF(B144=O56,R56)+IF(B144=O57,R57)+IF(B144=O58,R58)+IF(B144=O59,R59)+IF(B144=O60,R60)+IF(B144=O61,R61)+IF(B144=O62,R62)+IF(B144=O63,R63)+IF(B144=O64,R64)+IF(B144=O65,R65)+IF(B144=O66,R66)+IF(B144=O67,R67)+IF(B144=O68,R68)+IF(B144=O69,R69)+IF(B144=O70,R70)+IF(B144=O71,R71)</f>
        <v>0</v>
      </c>
      <c r="I144" s="98">
        <f>IF(B144=O10,T10)+IF(B144=O11,T11)+IF(B144=O12,T12)+IF(B144=O13,T13)+IF(B144=O14,T14)+IF(B144=O15,T15)+IF(B144=O16,T16)+IF(B144=O17,T17)+IF(B144=O18,T18)+IF(B144=O19,T19)+IF(B144=O20,T20)+IF(B144=O21,T21)+IF(B144=O22,T22)+IF(B144=O23,T23)+IF(B144=O24,T24)+IF(B144=O25,T25)+IF(B144=O26,T26)+IF(B144=O27,T27)+IF(B144=O28,T28)+IF(B144=O29,T29)+IF(B144=O31,T31)+IF(B144=O32,T32)+IF(B144=O33,T33)+IF(B144=O34,T34)+IF(B144=O35,T35)+IF(B144=O36,T36)+IF(B144=O37,T37)+IF(B144=O38,T38)+IF(B144=O39,T39)+IF(B144=O40,T40)+J144</f>
        <v>0</v>
      </c>
      <c r="J144" s="98">
        <f>IF(B144=O41,T41)+IF(B144=O42,T42)+IF(B144=O43,T43)+IF(B144=O44,T44)+IF(B144=O45,T45)+IF(B144=O46,T46)+IF(B144=O47,T47)+IF(B144=O48,T48)+IF(B144=O49,T49)+IF(B144=O50,T50)+IF(B144=O52,T52)+IF(B144=O53,T53)+IF(B144=O54,T54)+IF(B144=O55,T55)+IF(B144=O56,T56)+IF(B144=O57,T57)+IF(B144=O58,T58)+IF(B144=O59,T59)+IF(B144=O60,T60)+IF(B144=O61,T61)+IF(B144=O62,T62)+IF(B144=O63,T63)+IF(B144=O64,T64)+IF(B144=O65,T65)+IF(B144=O66,T66)+IF(B144=O67,T67)+IF(B144=O68,T68)+IF(B144=O69,T69)+IF(B144=O70,T70)+IF(B144=O71,T71)</f>
        <v>0</v>
      </c>
      <c r="K144" s="98">
        <f>[2]DB!K144</f>
        <v>3</v>
      </c>
      <c r="L144" s="98">
        <f>[2]DB!L144</f>
        <v>2</v>
      </c>
      <c r="M144" s="98">
        <f>[2]DB!M144</f>
        <v>1</v>
      </c>
      <c r="N144" s="98">
        <f>[2]DB!N144</f>
        <v>0</v>
      </c>
      <c r="O144" s="98" t="str">
        <f>[2]DB!O144</f>
        <v/>
      </c>
      <c r="P144" s="1">
        <f>[2]DB!P144</f>
        <v>11</v>
      </c>
      <c r="Q144" s="1">
        <f>[2]DB!Q144</f>
        <v>9</v>
      </c>
      <c r="R144" s="1">
        <f>[2]DB!R144</f>
        <v>2</v>
      </c>
      <c r="S144" s="1">
        <f>[2]DB!S144</f>
        <v>0</v>
      </c>
      <c r="T144" s="1" t="str">
        <f>[2]DB!T144</f>
        <v>Futte</v>
      </c>
      <c r="U144" s="1" t="str">
        <f>[2]DB!U144</f>
        <v/>
      </c>
      <c r="V144" s="1" t="str">
        <f>[2]DB!V144</f>
        <v/>
      </c>
      <c r="W144" s="1">
        <f>[2]DB!W144</f>
        <v>2</v>
      </c>
      <c r="X144" s="1">
        <f>[2]DB!X144</f>
        <v>0</v>
      </c>
      <c r="Y144" s="1" t="str">
        <f>[2]DB!Y144</f>
        <v>Futte</v>
      </c>
      <c r="Z144" s="1" t="str">
        <f>[2]DB!Z144</f>
        <v/>
      </c>
      <c r="AA144" s="1" t="str">
        <f>[2]DB!AB144</f>
        <v/>
      </c>
      <c r="AB144" s="1">
        <f>[2]DB!AD144</f>
        <v>2</v>
      </c>
      <c r="AC144" s="1">
        <f>[2]DB!AE144</f>
        <v>0</v>
      </c>
      <c r="AD144" s="1" t="str">
        <f>[2]DB!AF144</f>
        <v>Futte</v>
      </c>
      <c r="AE144" s="98" t="str">
        <f>IF(AND(C144=0,E144=0,G144=0,I144=0),IF(AD144="",IF(A144=O10,AC10)+IF(A144=O11,AC11)+IF(A144=O12,AC12)+IF(A144=O13,AC13)+IF(A144=O14,AC14)+IF(A144=O15,AC15)+IF(A144=O16,AC16)+IF(A144=O17,AC17)+IF(A144=O18,AC18)+IF(A144=O19,AC19)+IF(A144=O20,AC20)+IF(A144=O21,AC21)+IF(A144=O22,AC22)+IF(A144=O23,AC23)+IF(A144=O24,AC24)+IF(A144=O25,AC25)+IF(A144=O26,AC26)+IF(A144=O27,AC27)+IF(A144=O28,AC28)+IF(A144=O29,AC29)+IF(A144=O31,AC31)+IF(A144=O32,AC32)+IF(A144=O33,AC33)+IF(A144=O34,AC34)+IF(A144=O35,AC35)+IF(A144=O36,AC36)+IF(A144=O37,AC37)+IF(A144=O38,AC38)+IF(A144=O39,AC39)+IF(A144=O40,AC40)+AF144,""),"")</f>
        <v/>
      </c>
      <c r="AF144" s="98" t="str">
        <f>IF(AND(C144=0,E144=0,G144=0,I144=0),IF(AD144="",IF(A144=O41,AC41)+IF(A144=O42,AC42)+IF(A144=O43,AC43)+IF(A144=O44,AC44)+IF(A144=O45,AC45)+IF(A144=O46,AC46)+IF(A144=O47,AC47)+IF(A144=O48,AC48)+IF(A144=O49,AC49)+IF(A144=O50,AC50)+IF(A144=O52,AC52)+IF(A144=O53,AC53)+IF(A144=O54,AC54)+IF(A144=O55,AC55)+IF(A144=O56,AC56)+IF(A144=O57,AC57)+IF(A144=O58,AC58)+IF(A144=O59,AC59)+IF(A144=O60,AC60)+IF(A144=O61,AC61)+IF(A144=O62,AC62)+IF(A144=O63,AC63)+IF(A144=O64,AC64)+IF(A144=O65,AC65)+IF(A144=O66,AC66)+IF(A144=O67,AC67)+IF(A144=O68,AC68)+IF(A144=O69,AC69)+IF(A144=O70,AC70)+IF(A144=O71,AC71),""),"")</f>
        <v/>
      </c>
      <c r="AG144" s="98" t="str">
        <f>IF(AND(G144=0,I144=0,C144=0,E144=0),IF(AD144="",IF(B144=O10,AC10)+IF(B144=O11,AC11)+IF(B144=O12,AC12)+IF(B144=O13,AC13)+IF(B144=O14,AC14)+IF(B144=O15,AC15)+IF(B144=O16,AC16)+IF(B144=O17,AC17)+IF(B144=O18,AC18)+IF(B144=O19,AC19)+IF(B144=O20,AC20)+IF(B144=O21,AC21)+IF(B144=O22,AC22)+IF(B144=O23,AC23)+IF(B144=O24,AC24)+IF(B144=O25,AC25)+IF(B144=O26,AC26)+IF(B144=O27,AC27)+IF(B144=O28,AC28)+IF(B144=O29,AC29)+IF(B144=O31,AC31)+IF(B144=O32,AC32)+IF(B144=O33,AC33)+IF(B144=O34,AC34)+IF(B144=O35,AC35)+IF(B144=O36,AC36)+IF(B144=O37,AC37)+IF(B144=O38,AC38)+IF(B144=O39,AC39)+IF(B144=O40,AC40)+AH144,""),"")</f>
        <v/>
      </c>
      <c r="AH144" s="98" t="str">
        <f>IF(AND(G144=0,I144=0,C144=0,E144=0),IF(AD144="",IF(B144=O41,AC41)+IF(B144=O42,AC42)+IF(B144=O43,AC43)+IF(B144=O44,AC44)+IF(B144=O45,AC45)+IF(B144=O46,AC46)+IF(B144=O47,AC47)+IF(B144=O48,AC48)+IF(B144=O49,AC49)+IF(B144=O50,AC50)+IF(B144=O52,AC52)+IF(B144=O53,AC53)+IF(B144=O54,AC54)+IF(B144=O55,AC55)+IF(B144=O56,AC56)+IF(B144=O57,AC57)+IF(B144=O58,AC58)+IF(B144=O59,AC59)+IF(B144=O60,AC60)+IF(B144=O61,AC61)+IF(B144=O62,AC62)+IF(B144=O63,AC63)+IF(B144=O64,AC64)+IF(B144=O65,AC65)+IF(B144=O66,AC66)+IF(B144=O67,AC67)+IF(B144=O68,AC68)+IF(B144=O69,AC69)+IF(B144=O70,AC70)+IF(B144=O71,AC71),""),"")</f>
        <v/>
      </c>
      <c r="AI144" s="98">
        <f t="shared" si="44"/>
        <v>2</v>
      </c>
      <c r="AJ144" s="98">
        <f t="shared" si="45"/>
        <v>0</v>
      </c>
      <c r="AK144" s="99" t="str">
        <f t="shared" si="46"/>
        <v>Futte</v>
      </c>
    </row>
    <row r="145" spans="1:37">
      <c r="A145" s="98" t="str">
        <f>[2]DB!A145</f>
        <v>Murer</v>
      </c>
      <c r="B145" s="98" t="str">
        <f>[2]DB!B145</f>
        <v>Culopip</v>
      </c>
      <c r="C145" s="98">
        <f>IF(A145=O10,R10)+IF(A145=O11,R11)+IF(A145=O12,R12)+IF(A145=O13,R13)+IF(A145=O14,R14)+IF(A145=O15,R15)+IF(A145=O16,R16)+IF(A145=O17,R17)+IF(A145=O18,R18)+IF(A145=O19,R19)+IF(A145=O20,R20)+IF(A145=O21,R21)+IF(A145=O22,R22)+IF(A145=O23,R23)+IF(A145=O24,R24)+IF(A145=O25,R25)+IF(A145=O26,R26)+IF(A145=O27,R27)+IF(A145=O28,R28)+IF(A145=O29,R29)+IF(A145=O31,R31)+IF(A145=O32,R32)+IF(A145=O33,R33)+IF(A145=O34,R34)+IF(A145=O35,R35)+IF(A145=O36,R36)+IF(A145=O37,R37)+IF(A145=O38,R38)+IF(A145=O39,R39)+IF(A145=O40,R40)+D145</f>
        <v>0</v>
      </c>
      <c r="D145" s="98">
        <f>IF(A145=O41,R41)+IF(A145=O42,R42)+IF(A145=O43,R43)+IF(A145=O44,R44)+IF(A145=O45,R45)+IF(A145=O46,R46)+IF(A145=O47,R47)+IF(A145=O48,R48)+IF(A145=O49,R49)+IF(A145=O50,R50)+IF(A145=O52,R52)+IF(A145=O53,R53)+IF(A145=O54,R54)+IF(A145=O55,R55)+IF(A145=O56,R56)+IF(A145=O57,R57)+IF(A145=O58,R58)+IF(A145=O59,R59)+IF(A145=O60,R60)+IF(A145=O61,R61)+IF(A145=O62,R62)+IF(A145=O63,R63)+IF(A145=O64,R64)+IF(A145=O65,R65)+IF(A145=O66,R66)+IF(A145=O67,R67)+IF(A145=O68,R68)+IF(A145=O69,R69)+IF(A145=O70,R70)+IF(A145=O71,R71)</f>
        <v>0</v>
      </c>
      <c r="E145" s="98">
        <f>IF(A145=O10,T10)+IF(A145=O11,T11)+IF(A145=O12,T12)+IF(A145=O13,T13)+IF(A145=O14,T14)+IF(A145=O15,T15)+IF(A145=O16,T16)+IF(A145=O17,T17)+IF(A145=O18,T18)+IF(A145=O19,T19)+IF(A145=O20,T20)+IF(A145=O21,T21)+IF(A145=O22,T22)+IF(A145=O23,T23)+IF(A145=O24,T24)+IF(A145=O25,T25)+IF(A145=O26,T26)+IF(A145=O27,T27)+IF(A145=O28,T28)+IF(A145=O29,T29)+IF(A145=O31,T31)+IF(A145=O32,T32)+IF(A145=O33,T33)+IF(A145=O34,T34)+IF(A145=O35,T35)+IF(A145=O36,T36)+IF(A145=O37,T37)+IF(A145=O38,T38)+IF(A145=O39,T39)+IF(A145=O40,T40)+F145</f>
        <v>0</v>
      </c>
      <c r="F145" s="98">
        <f>IF(A145=O41,T41)+IF(A145=O42,T42)+IF(A145=O43,T43)+IF(A145=O44,T44)+IF(A145=O45,T45)+IF(A145=O46,T46)+IF(A145=O47,T47)+IF(A145=O48,T48)+IF(A145=O49,T49)+IF(A145=O50,T50)+IF(A145=O52,T52)+IF(A145=O53,T53)+IF(A145=O54,T54)+IF(A145=O55,T55)+IF(A145=O56,T56)+IF(A145=O57,T57)+IF(A145=O58,T58)+IF(A145=O59,T59)+IF(A145=O60,T60)+IF(A145=O61,T61)+IF(A145=O62,T62)+IF(A145=O63,T63)+IF(A145=O64,T64)+IF(A145=O65,T65)+IF(A145=O66,T66)+IF(A145=O67,T67)+IF(A145=O68,T68)+IF(A145=O69,T69)+IF(A145=O70,T70)+IF(A145=O71,T71)</f>
        <v>0</v>
      </c>
      <c r="G145" s="98">
        <f>IF(B145=O10,R10)+IF(B145=O11,R11)+IF(B145=O12,R12)+IF(B145=O13,R13)+IF(B145=O14,R14)+IF(B145=O15,R15)+IF(B145=O16,R16)+IF(B145=O17,R17)+IF(B145=O18,R18)+IF(B145=O19,R19)+IF(B145=O20,R20)+IF(B145=O21,R21)+IF(B145=O22,R22)+IF(B145=O23,R23)+IF(B145=O24,R24)+IF(B145=O25,R25)+IF(B145=O26,R26)+IF(B145=O27,R27)+IF(B145=O28,R28)+IF(B145=O29,R29)+IF(B145=O31,R31)+IF(B145=O32,R32)+IF(B145=O33,R33)+IF(B145=O34,R34)+IF(B145=O35,R35)+IF(B145=O36,R36)+IF(B145=O37,R37)+IF(B145=O38,R38)+IF(B145=O39,R39)+IF(B145=O40,R40)+H145</f>
        <v>0</v>
      </c>
      <c r="H145" s="98">
        <f>IF(B145=O41,R41)+IF(B145=O42,R42)+IF(B145=O43,R43)+IF(B145=O44,R44)+IF(B145=O45,R45)+IF(B145=O46,R46)+IF(B145=O47,R47)+IF(B145=O48,R48)+IF(B145=O49,R49)+IF(B145=O50,R50)+IF(B145=O52,R52)+IF(B145=O53,R53)+IF(B145=O54,R54)+IF(B145=O55,R55)+IF(B145=O56,R56)+IF(B145=O57,R57)+IF(B145=O58,R58)+IF(B145=O59,R59)+IF(B145=O60,R60)+IF(B145=O61,R61)+IF(B145=O62,R62)+IF(B145=O63,R63)+IF(B145=O64,R64)+IF(B145=O65,R65)+IF(B145=O66,R66)+IF(B145=O67,R67)+IF(B145=O68,R68)+IF(B145=O69,R69)+IF(B145=O70,R70)+IF(B145=O71,R71)</f>
        <v>0</v>
      </c>
      <c r="I145" s="98">
        <f>IF(B145=O10,T10)+IF(B145=O11,T11)+IF(B145=O12,T12)+IF(B145=O13,T13)+IF(B145=O14,T14)+IF(B145=O15,T15)+IF(B145=O16,T16)+IF(B145=O17,T17)+IF(B145=O18,T18)+IF(B145=O19,T19)+IF(B145=O20,T20)+IF(B145=O21,T21)+IF(B145=O22,T22)+IF(B145=O23,T23)+IF(B145=O24,T24)+IF(B145=O25,T25)+IF(B145=O26,T26)+IF(B145=O27,T27)+IF(B145=O28,T28)+IF(B145=O29,T29)+IF(B145=O31,T31)+IF(B145=O32,T32)+IF(B145=O33,T33)+IF(B145=O34,T34)+IF(B145=O35,T35)+IF(B145=O36,T36)+IF(B145=O37,T37)+IF(B145=O38,T38)+IF(B145=O39,T39)+IF(B145=O40,T40)+J145</f>
        <v>0</v>
      </c>
      <c r="J145" s="98">
        <f>IF(B145=O41,T41)+IF(B145=O42,T42)+IF(B145=O43,T43)+IF(B145=O44,T44)+IF(B145=O45,T45)+IF(B145=O46,T46)+IF(B145=O47,T47)+IF(B145=O48,T48)+IF(B145=O49,T49)+IF(B145=O50,T50)+IF(B145=O52,T52)+IF(B145=O53,T53)+IF(B145=O54,T54)+IF(B145=O55,T55)+IF(B145=O56,T56)+IF(B145=O57,T57)+IF(B145=O58,T58)+IF(B145=O59,T59)+IF(B145=O60,T60)+IF(B145=O61,T61)+IF(B145=O62,T62)+IF(B145=O63,T63)+IF(B145=O64,T64)+IF(B145=O65,T65)+IF(B145=O66,T66)+IF(B145=O67,T67)+IF(B145=O68,T68)+IF(B145=O69,T69)+IF(B145=O70,T70)+IF(B145=O71,T71)</f>
        <v>0</v>
      </c>
      <c r="K145" s="98">
        <f>[2]DB!K145</f>
        <v>3</v>
      </c>
      <c r="L145" s="98">
        <f>[2]DB!L145</f>
        <v>3</v>
      </c>
      <c r="M145" s="98">
        <f>[2]DB!M145</f>
        <v>0</v>
      </c>
      <c r="N145" s="98">
        <f>[2]DB!N145</f>
        <v>0</v>
      </c>
      <c r="O145" s="98" t="str">
        <f>[2]DB!O145</f>
        <v/>
      </c>
      <c r="P145" s="1">
        <f>[2]DB!P145</f>
        <v>10</v>
      </c>
      <c r="Q145" s="1">
        <f>[2]DB!Q145</f>
        <v>10</v>
      </c>
      <c r="R145" s="1">
        <f>[2]DB!R145</f>
        <v>0</v>
      </c>
      <c r="S145" s="1">
        <f>[2]DB!S145</f>
        <v>0</v>
      </c>
      <c r="T145" s="1" t="str">
        <f>[2]DB!T145</f>
        <v/>
      </c>
      <c r="U145" s="1">
        <f>[2]DB!U145</f>
        <v>6</v>
      </c>
      <c r="V145" s="1">
        <f>[2]DB!V145</f>
        <v>7</v>
      </c>
      <c r="W145" s="1">
        <f>[2]DB!W145</f>
        <v>0</v>
      </c>
      <c r="X145" s="1">
        <f>[2]DB!X145</f>
        <v>1</v>
      </c>
      <c r="Y145" s="1" t="str">
        <f>[2]DB!Y145</f>
        <v/>
      </c>
      <c r="Z145" s="1">
        <f>[2]DB!Z145</f>
        <v>4</v>
      </c>
      <c r="AA145" s="1">
        <f>[2]DB!AB145</f>
        <v>5</v>
      </c>
      <c r="AB145" s="1">
        <f>[2]DB!AD145</f>
        <v>0</v>
      </c>
      <c r="AC145" s="1">
        <f>[2]DB!AE145</f>
        <v>2</v>
      </c>
      <c r="AD145" s="1" t="str">
        <f>[2]DB!AF145</f>
        <v>Culopip</v>
      </c>
      <c r="AE145" s="98" t="str">
        <f>IF(AND(C145=0,E145=0,G145=0,I145=0),IF(AD145="",IF(A145=O10,AC10)+IF(A145=O11,AC11)+IF(A145=O12,AC12)+IF(A145=O13,AC13)+IF(A145=O14,AC14)+IF(A145=O15,AC15)+IF(A145=O16,AC16)+IF(A145=O17,AC17)+IF(A145=O18,AC18)+IF(A145=O19,AC19)+IF(A145=O20,AC20)+IF(A145=O21,AC21)+IF(A145=O22,AC22)+IF(A145=O23,AC23)+IF(A145=O24,AC24)+IF(A145=O25,AC25)+IF(A145=O26,AC26)+IF(A145=O27,AC27)+IF(A145=O28,AC28)+IF(A145=O29,AC29)+IF(A145=O31,AC31)+IF(A145=O32,AC32)+IF(A145=O33,AC33)+IF(A145=O34,AC34)+IF(A145=O35,AC35)+IF(A145=O36,AC36)+IF(A145=O37,AC37)+IF(A145=O38,AC38)+IF(A145=O39,AC39)+IF(A145=O40,AC40)+AF145,""),"")</f>
        <v/>
      </c>
      <c r="AF145" s="98" t="str">
        <f>IF(AND(C145=0,E145=0,G145=0,I145=0),IF(AD145="",IF(A145=O41,AC41)+IF(A145=O42,AC42)+IF(A145=O43,AC43)+IF(A145=O44,AC44)+IF(A145=O45,AC45)+IF(A145=O46,AC46)+IF(A145=O47,AC47)+IF(A145=O48,AC48)+IF(A145=O49,AC49)+IF(A145=O50,AC50)+IF(A145=O52,AC52)+IF(A145=O53,AC53)+IF(A145=O54,AC54)+IF(A145=O55,AC55)+IF(A145=O56,AC56)+IF(A145=O57,AC57)+IF(A145=O58,AC58)+IF(A145=O59,AC59)+IF(A145=O60,AC60)+IF(A145=O61,AC61)+IF(A145=O62,AC62)+IF(A145=O63,AC63)+IF(A145=O64,AC64)+IF(A145=O65,AC65)+IF(A145=O66,AC66)+IF(A145=O67,AC67)+IF(A145=O68,AC68)+IF(A145=O69,AC69)+IF(A145=O70,AC70)+IF(A145=O71,AC71),""),"")</f>
        <v/>
      </c>
      <c r="AG145" s="98" t="str">
        <f>IF(AND(G145=0,I145=0,C145=0,E145=0),IF(AD145="",IF(B145=O10,AC10)+IF(B145=O11,AC11)+IF(B145=O12,AC12)+IF(B145=O13,AC13)+IF(B145=O14,AC14)+IF(B145=O15,AC15)+IF(B145=O16,AC16)+IF(B145=O17,AC17)+IF(B145=O18,AC18)+IF(B145=O19,AC19)+IF(B145=O20,AC20)+IF(B145=O21,AC21)+IF(B145=O22,AC22)+IF(B145=O23,AC23)+IF(B145=O24,AC24)+IF(B145=O25,AC25)+IF(B145=O26,AC26)+IF(B145=O27,AC27)+IF(B145=O28,AC28)+IF(B145=O29,AC29)+IF(B145=O31,AC31)+IF(B145=O32,AC32)+IF(B145=O33,AC33)+IF(B145=O34,AC34)+IF(B145=O35,AC35)+IF(B145=O36,AC36)+IF(B145=O37,AC37)+IF(B145=O38,AC38)+IF(B145=O39,AC39)+IF(B145=O40,AC40)+AH145,""),"")</f>
        <v/>
      </c>
      <c r="AH145" s="98" t="str">
        <f>IF(AND(G145=0,I145=0,C145=0,E145=0),IF(AD145="",IF(B145=O41,AC41)+IF(B145=O42,AC42)+IF(B145=O43,AC43)+IF(B145=O44,AC44)+IF(B145=O45,AC45)+IF(B145=O46,AC46)+IF(B145=O47,AC47)+IF(B145=O48,AC48)+IF(B145=O49,AC49)+IF(B145=O50,AC50)+IF(B145=O52,AC52)+IF(B145=O53,AC53)+IF(B145=O54,AC54)+IF(B145=O55,AC55)+IF(B145=O56,AC56)+IF(B145=O57,AC57)+IF(B145=O58,AC58)+IF(B145=O59,AC59)+IF(B145=O60,AC60)+IF(B145=O61,AC61)+IF(B145=O62,AC62)+IF(B145=O63,AC63)+IF(B145=O64,AC64)+IF(B145=O65,AC65)+IF(B145=O66,AC66)+IF(B145=O67,AC67)+IF(B145=O68,AC68)+IF(B145=O69,AC69)+IF(B145=O70,AC70)+IF(B145=O71,AC71),""),"")</f>
        <v/>
      </c>
      <c r="AI145" s="98">
        <f t="shared" si="44"/>
        <v>0</v>
      </c>
      <c r="AJ145" s="98">
        <f t="shared" si="45"/>
        <v>2</v>
      </c>
      <c r="AK145" s="99" t="str">
        <f t="shared" si="46"/>
        <v>Culopip</v>
      </c>
    </row>
    <row r="146" spans="1:37">
      <c r="A146" s="98" t="str">
        <f>[2]DB!A146</f>
        <v>Steam</v>
      </c>
      <c r="B146" s="98" t="str">
        <f>[2]DB!B146</f>
        <v>Cottee</v>
      </c>
      <c r="C146" s="98">
        <f>IF(A146=O10,R10)+IF(A146=O11,R11)+IF(A146=O12,R12)+IF(A146=O13,R13)+IF(A146=O14,R14)+IF(A146=O15,R15)+IF(A146=O16,R16)+IF(A146=O17,R17)+IF(A146=O18,R18)+IF(A146=O19,R19)+IF(A146=O20,R20)+IF(A146=O21,R21)+IF(A146=O22,R22)+IF(A146=O23,R23)+IF(A146=O24,R24)+IF(A146=O25,R25)+IF(A146=O26,R26)+IF(A146=O27,R27)+IF(A146=O28,R28)+IF(A146=O29,R29)+IF(A146=O31,R31)+IF(A146=O32,R32)+IF(A146=O33,R33)+IF(A146=O34,R34)+IF(A146=O35,R35)+IF(A146=O36,R36)+IF(A146=O37,R37)+IF(A146=O38,R38)+IF(A146=O39,R39)+IF(A146=O40,R40)+D146</f>
        <v>0</v>
      </c>
      <c r="D146" s="98">
        <f>IF(A146=O41,R41)+IF(A146=O42,R42)+IF(A146=O43,R43)+IF(A146=O44,R44)+IF(A146=O45,R45)+IF(A146=O46,R46)+IF(A146=O47,R47)+IF(A146=O48,R48)+IF(A146=O49,R49)+IF(A146=O50,R50)+IF(A146=O52,R52)+IF(A146=O53,R53)+IF(A146=O54,R54)+IF(A146=O55,R55)+IF(A146=O56,R56)+IF(A146=O57,R57)+IF(A146=O58,R58)+IF(A146=O59,R59)+IF(A146=O60,R60)+IF(A146=O61,R61)+IF(A146=O62,R62)+IF(A146=O63,R63)+IF(A146=O64,R64)+IF(A146=O65,R65)+IF(A146=O66,R66)+IF(A146=O67,R67)+IF(A146=O68,R68)+IF(A146=O69,R69)+IF(A146=O70,R70)+IF(A146=O71,R71)</f>
        <v>0</v>
      </c>
      <c r="E146" s="98">
        <f>IF(A146=O10,T10)+IF(A146=O11,T11)+IF(A146=O12,T12)+IF(A146=O13,T13)+IF(A146=O14,T14)+IF(A146=O15,T15)+IF(A146=O16,T16)+IF(A146=O17,T17)+IF(A146=O18,T18)+IF(A146=O19,T19)+IF(A146=O20,T20)+IF(A146=O21,T21)+IF(A146=O22,T22)+IF(A146=O23,T23)+IF(A146=O24,T24)+IF(A146=O25,T25)+IF(A146=O26,T26)+IF(A146=O27,T27)+IF(A146=O28,T28)+IF(A146=O29,T29)+IF(A146=O31,T31)+IF(A146=O32,T32)+IF(A146=O33,T33)+IF(A146=O34,T34)+IF(A146=O35,T35)+IF(A146=O36,T36)+IF(A146=O37,T37)+IF(A146=O38,T38)+IF(A146=O39,T39)+IF(A146=O40,T40)+F146</f>
        <v>0</v>
      </c>
      <c r="F146" s="98">
        <f>IF(A146=O41,T41)+IF(A146=O42,T42)+IF(A146=O43,T43)+IF(A146=O44,T44)+IF(A146=O45,T45)+IF(A146=O46,T46)+IF(A146=O47,T47)+IF(A146=O48,T48)+IF(A146=O49,T49)+IF(A146=O50,T50)+IF(A146=O52,T52)+IF(A146=O53,T53)+IF(A146=O54,T54)+IF(A146=O55,T55)+IF(A146=O56,T56)+IF(A146=O57,T57)+IF(A146=O58,T58)+IF(A146=O59,T59)+IF(A146=O60,T60)+IF(A146=O61,T61)+IF(A146=O62,T62)+IF(A146=O63,T63)+IF(A146=O64,T64)+IF(A146=O65,T65)+IF(A146=O66,T66)+IF(A146=O67,T67)+IF(A146=O68,T68)+IF(A146=O69,T69)+IF(A146=O70,T70)+IF(A146=O71,T71)</f>
        <v>0</v>
      </c>
      <c r="G146" s="98">
        <f>IF(B146=O10,R10)+IF(B146=O11,R11)+IF(B146=O12,R12)+IF(B146=O13,R13)+IF(B146=O14,R14)+IF(B146=O15,R15)+IF(B146=O16,R16)+IF(B146=O17,R17)+IF(B146=O18,R18)+IF(B146=O19,R19)+IF(B146=O20,R20)+IF(B146=O21,R21)+IF(B146=O22,R22)+IF(B146=O23,R23)+IF(B146=O24,R24)+IF(B146=O25,R25)+IF(B146=O26,R26)+IF(B146=O27,R27)+IF(B146=O28,R28)+IF(B146=O29,R29)+IF(B146=O31,R31)+IF(B146=O32,R32)+IF(B146=O33,R33)+IF(B146=O34,R34)+IF(B146=O35,R35)+IF(B146=O36,R36)+IF(B146=O37,R37)+IF(B146=O38,R38)+IF(B146=O39,R39)+IF(B146=O40,R40)+H146</f>
        <v>0</v>
      </c>
      <c r="H146" s="98">
        <f>IF(B146=O41,R41)+IF(B146=O42,R42)+IF(B146=O43,R43)+IF(B146=O44,R44)+IF(B146=O45,R45)+IF(B146=O46,R46)+IF(B146=O47,R47)+IF(B146=O48,R48)+IF(B146=O49,R49)+IF(B146=O50,R50)+IF(B146=O52,R52)+IF(B146=O53,R53)+IF(B146=O54,R54)+IF(B146=O55,R55)+IF(B146=O56,R56)+IF(B146=O57,R57)+IF(B146=O58,R58)+IF(B146=O59,R59)+IF(B146=O60,R60)+IF(B146=O61,R61)+IF(B146=O62,R62)+IF(B146=O63,R63)+IF(B146=O64,R64)+IF(B146=O65,R65)+IF(B146=O66,R66)+IF(B146=O67,R67)+IF(B146=O68,R68)+IF(B146=O69,R69)+IF(B146=O70,R70)+IF(B146=O71,R71)</f>
        <v>0</v>
      </c>
      <c r="I146" s="98">
        <f>IF(B146=O10,T10)+IF(B146=O11,T11)+IF(B146=O12,T12)+IF(B146=O13,T13)+IF(B146=O14,T14)+IF(B146=O15,T15)+IF(B146=O16,T16)+IF(B146=O17,T17)+IF(B146=O18,T18)+IF(B146=O19,T19)+IF(B146=O20,T20)+IF(B146=O21,T21)+IF(B146=O22,T22)+IF(B146=O23,T23)+IF(B146=O24,T24)+IF(B146=O25,T25)+IF(B146=O26,T26)+IF(B146=O27,T27)+IF(B146=O28,T28)+IF(B146=O29,T29)+IF(B146=O31,T31)+IF(B146=O32,T32)+IF(B146=O33,T33)+IF(B146=O34,T34)+IF(B146=O35,T35)+IF(B146=O36,T36)+IF(B146=O37,T37)+IF(B146=O38,T38)+IF(B146=O39,T39)+IF(B146=O40,T40)+J146</f>
        <v>0</v>
      </c>
      <c r="J146" s="98">
        <f>IF(B146=O41,T41)+IF(B146=O42,T42)+IF(B146=O43,T43)+IF(B146=O44,T44)+IF(B146=O45,T45)+IF(B146=O46,T46)+IF(B146=O47,T47)+IF(B146=O48,T48)+IF(B146=O49,T49)+IF(B146=O50,T50)+IF(B146=O52,T52)+IF(B146=O53,T53)+IF(B146=O54,T54)+IF(B146=O55,T55)+IF(B146=O56,T56)+IF(B146=O57,T57)+IF(B146=O58,T58)+IF(B146=O59,T59)+IF(B146=O60,T60)+IF(B146=O61,T61)+IF(B146=O62,T62)+IF(B146=O63,T63)+IF(B146=O64,T64)+IF(B146=O65,T65)+IF(B146=O66,T66)+IF(B146=O67,T67)+IF(B146=O68,T68)+IF(B146=O69,T69)+IF(B146=O70,T70)+IF(B146=O71,T71)</f>
        <v>0</v>
      </c>
      <c r="K146" s="98">
        <f>[2]DB!K146</f>
        <v>1</v>
      </c>
      <c r="L146" s="98">
        <f>[2]DB!L146</f>
        <v>2</v>
      </c>
      <c r="M146" s="98">
        <f>[2]DB!M146</f>
        <v>0</v>
      </c>
      <c r="N146" s="98">
        <f>[2]DB!N146</f>
        <v>1</v>
      </c>
      <c r="O146" s="98" t="str">
        <f>[2]DB!O146</f>
        <v/>
      </c>
      <c r="P146" s="1">
        <f>[2]DB!P146</f>
        <v>6</v>
      </c>
      <c r="Q146" s="1">
        <f>[2]DB!Q146</f>
        <v>11</v>
      </c>
      <c r="R146" s="1">
        <f>[2]DB!R146</f>
        <v>0</v>
      </c>
      <c r="S146" s="1">
        <f>[2]DB!S146</f>
        <v>2</v>
      </c>
      <c r="T146" s="1" t="str">
        <f>[2]DB!T146</f>
        <v>Cottee</v>
      </c>
      <c r="U146" s="1" t="str">
        <f>[2]DB!U146</f>
        <v/>
      </c>
      <c r="V146" s="1" t="str">
        <f>[2]DB!V146</f>
        <v/>
      </c>
      <c r="W146" s="1">
        <f>[2]DB!W146</f>
        <v>0</v>
      </c>
      <c r="X146" s="1">
        <f>[2]DB!X146</f>
        <v>2</v>
      </c>
      <c r="Y146" s="1" t="str">
        <f>[2]DB!Y146</f>
        <v>Cottee</v>
      </c>
      <c r="Z146" s="1" t="str">
        <f>[2]DB!Z146</f>
        <v/>
      </c>
      <c r="AA146" s="1" t="str">
        <f>[2]DB!AB146</f>
        <v/>
      </c>
      <c r="AB146" s="1">
        <f>[2]DB!AD146</f>
        <v>0</v>
      </c>
      <c r="AC146" s="1">
        <f>[2]DB!AE146</f>
        <v>2</v>
      </c>
      <c r="AD146" s="1" t="str">
        <f>[2]DB!AF146</f>
        <v>Cottee</v>
      </c>
      <c r="AE146" s="98" t="str">
        <f>IF(AND(C146=0,E146=0,G146=0,I146=0),IF(AD146="",IF(A146=O10,AC10)+IF(A146=O11,AC11)+IF(A146=O12,AC12)+IF(A146=O13,AC13)+IF(A146=O14,AC14)+IF(A146=O15,AC15)+IF(A146=O16,AC16)+IF(A146=O17,AC17)+IF(A146=O18,AC18)+IF(A146=O19,AC19)+IF(A146=O20,AC20)+IF(A146=O21,AC21)+IF(A146=O22,AC22)+IF(A146=O23,AC23)+IF(A146=O24,AC24)+IF(A146=O25,AC25)+IF(A146=O26,AC26)+IF(A146=O27,AC27)+IF(A146=O28,AC28)+IF(A146=O29,AC29)+IF(A146=O31,AC31)+IF(A146=O32,AC32)+IF(A146=O33,AC33)+IF(A146=O34,AC34)+IF(A146=O35,AC35)+IF(A146=O36,AC36)+IF(A146=O37,AC37)+IF(A146=O38,AC38)+IF(A146=O39,AC39)+IF(A146=O40,AC40)+AF146,""),"")</f>
        <v/>
      </c>
      <c r="AF146" s="98" t="str">
        <f>IF(AND(C146=0,E146=0,G146=0,I146=0),IF(AD146="",IF(A146=O41,AC41)+IF(A146=O42,AC42)+IF(A146=O43,AC43)+IF(A146=O44,AC44)+IF(A146=O45,AC45)+IF(A146=O46,AC46)+IF(A146=O47,AC47)+IF(A146=O48,AC48)+IF(A146=O49,AC49)+IF(A146=O50,AC50)+IF(A146=O52,AC52)+IF(A146=O53,AC53)+IF(A146=O54,AC54)+IF(A146=O55,AC55)+IF(A146=O56,AC56)+IF(A146=O57,AC57)+IF(A146=O58,AC58)+IF(A146=O59,AC59)+IF(A146=O60,AC60)+IF(A146=O61,AC61)+IF(A146=O62,AC62)+IF(A146=O63,AC63)+IF(A146=O64,AC64)+IF(A146=O65,AC65)+IF(A146=O66,AC66)+IF(A146=O67,AC67)+IF(A146=O68,AC68)+IF(A146=O69,AC69)+IF(A146=O70,AC70)+IF(A146=O71,AC71),""),"")</f>
        <v/>
      </c>
      <c r="AG146" s="98" t="str">
        <f>IF(AND(G146=0,I146=0,C146=0,E146=0),IF(AD146="",IF(B146=O10,AC10)+IF(B146=O11,AC11)+IF(B146=O12,AC12)+IF(B146=O13,AC13)+IF(B146=O14,AC14)+IF(B146=O15,AC15)+IF(B146=O16,AC16)+IF(B146=O17,AC17)+IF(B146=O18,AC18)+IF(B146=O19,AC19)+IF(B146=O20,AC20)+IF(B146=O21,AC21)+IF(B146=O22,AC22)+IF(B146=O23,AC23)+IF(B146=O24,AC24)+IF(B146=O25,AC25)+IF(B146=O26,AC26)+IF(B146=O27,AC27)+IF(B146=O28,AC28)+IF(B146=O29,AC29)+IF(B146=O31,AC31)+IF(B146=O32,AC32)+IF(B146=O33,AC33)+IF(B146=O34,AC34)+IF(B146=O35,AC35)+IF(B146=O36,AC36)+IF(B146=O37,AC37)+IF(B146=O38,AC38)+IF(B146=O39,AC39)+IF(B146=O40,AC40)+AH146,""),"")</f>
        <v/>
      </c>
      <c r="AH146" s="98" t="str">
        <f>IF(AND(G146=0,I146=0,C146=0,E146=0),IF(AD146="",IF(B146=O41,AC41)+IF(B146=O42,AC42)+IF(B146=O43,AC43)+IF(B146=O44,AC44)+IF(B146=O45,AC45)+IF(B146=O46,AC46)+IF(B146=O47,AC47)+IF(B146=O48,AC48)+IF(B146=O49,AC49)+IF(B146=O50,AC50)+IF(B146=O52,AC52)+IF(B146=O53,AC53)+IF(B146=O54,AC54)+IF(B146=O55,AC55)+IF(B146=O56,AC56)+IF(B146=O57,AC57)+IF(B146=O58,AC58)+IF(B146=O59,AC59)+IF(B146=O60,AC60)+IF(B146=O61,AC61)+IF(B146=O62,AC62)+IF(B146=O63,AC63)+IF(B146=O64,AC64)+IF(B146=O65,AC65)+IF(B146=O66,AC66)+IF(B146=O67,AC67)+IF(B146=O68,AC68)+IF(B146=O69,AC69)+IF(B146=O70,AC70)+IF(B146=O71,AC71),""),"")</f>
        <v/>
      </c>
      <c r="AI146" s="98">
        <f t="shared" si="44"/>
        <v>0</v>
      </c>
      <c r="AJ146" s="98">
        <f t="shared" si="45"/>
        <v>2</v>
      </c>
      <c r="AK146" s="99" t="str">
        <f t="shared" si="46"/>
        <v>Cottee</v>
      </c>
    </row>
    <row r="147" spans="1:37">
      <c r="A147" s="98" t="str">
        <f>[2]DB!A147</f>
        <v>Søknud</v>
      </c>
      <c r="B147" s="98" t="str">
        <f>[2]DB!B147</f>
        <v>United</v>
      </c>
      <c r="C147" s="98">
        <f>IF(A147=O10,R10)+IF(A147=O11,R11)+IF(A147=O12,R12)+IF(A147=O13,R13)+IF(A147=O14,R14)+IF(A147=O15,R15)+IF(A147=O16,R16)+IF(A147=O17,R17)+IF(A147=O18,R18)+IF(A147=O19,R19)+IF(A147=O20,R20)+IF(A147=O21,R21)+IF(A147=O22,R22)+IF(A147=O23,R23)+IF(A147=O24,R24)+IF(A147=O25,R25)+IF(A147=O26,R26)+IF(A147=O27,R27)+IF(A147=O28,R28)+IF(A147=O29,R29)+IF(A147=O31,R31)+IF(A147=O32,R32)+IF(A147=O33,R33)+IF(A147=O34,R34)+IF(A147=O35,R35)+IF(A147=O36,R36)+IF(A147=O37,R37)+IF(A147=O38,R38)+IF(A147=O39,R39)+IF(A147=O40,R40)+D147</f>
        <v>0</v>
      </c>
      <c r="D147" s="98">
        <f>IF(A147=O41,R41)+IF(A147=O42,R42)+IF(A147=O43,R43)+IF(A147=O44,R44)+IF(A147=O45,R45)+IF(A147=O46,R46)+IF(A147=O47,R47)+IF(A147=O48,R48)+IF(A147=O49,R49)+IF(A147=O50,R50)+IF(A147=O52,R52)+IF(A147=O53,R53)+IF(A147=O54,R54)+IF(A147=O55,R55)+IF(A147=O56,R56)+IF(A147=O57,R57)+IF(A147=O58,R58)+IF(A147=O59,R59)+IF(A147=O60,R60)+IF(A147=O61,R61)+IF(A147=O62,R62)+IF(A147=O63,R63)+IF(A147=O64,R64)+IF(A147=O65,R65)+IF(A147=O66,R66)+IF(A147=O67,R67)+IF(A147=O68,R68)+IF(A147=O69,R69)+IF(A147=O70,R70)+IF(A147=O71,R71)</f>
        <v>0</v>
      </c>
      <c r="E147" s="98">
        <f>IF(A147=O10,T10)+IF(A147=O11,T11)+IF(A147=O12,T12)+IF(A147=O13,T13)+IF(A147=O14,T14)+IF(A147=O15,T15)+IF(A147=O16,T16)+IF(A147=O17,T17)+IF(A147=O18,T18)+IF(A147=O19,T19)+IF(A147=O20,T20)+IF(A147=O21,T21)+IF(A147=O22,T22)+IF(A147=O23,T23)+IF(A147=O24,T24)+IF(A147=O25,T25)+IF(A147=O26,T26)+IF(A147=O27,T27)+IF(A147=O28,T28)+IF(A147=O29,T29)+IF(A147=O31,T31)+IF(A147=O32,T32)+IF(A147=O33,T33)+IF(A147=O34,T34)+IF(A147=O35,T35)+IF(A147=O36,T36)+IF(A147=O37,T37)+IF(A147=O38,T38)+IF(A147=O39,T39)+IF(A147=O40,T40)+F147</f>
        <v>0</v>
      </c>
      <c r="F147" s="98">
        <f>IF(A147=O41,T41)+IF(A147=O42,T42)+IF(A147=O43,T43)+IF(A147=O44,T44)+IF(A147=O45,T45)+IF(A147=O46,T46)+IF(A147=O47,T47)+IF(A147=O48,T48)+IF(A147=O49,T49)+IF(A147=O50,T50)+IF(A147=O52,T52)+IF(A147=O53,T53)+IF(A147=O54,T54)+IF(A147=O55,T55)+IF(A147=O56,T56)+IF(A147=O57,T57)+IF(A147=O58,T58)+IF(A147=O59,T59)+IF(A147=O60,T60)+IF(A147=O61,T61)+IF(A147=O62,T62)+IF(A147=O63,T63)+IF(A147=O64,T64)+IF(A147=O65,T65)+IF(A147=O66,T66)+IF(A147=O67,T67)+IF(A147=O68,T68)+IF(A147=O69,T69)+IF(A147=O70,T70)+IF(A147=O71,T71)</f>
        <v>0</v>
      </c>
      <c r="G147" s="98">
        <f>IF(B147=O10,R10)+IF(B147=O11,R11)+IF(B147=O12,R12)+IF(B147=O13,R13)+IF(B147=O14,R14)+IF(B147=O15,R15)+IF(B147=O16,R16)+IF(B147=O17,R17)+IF(B147=O18,R18)+IF(B147=O19,R19)+IF(B147=O20,R20)+IF(B147=O21,R21)+IF(B147=O22,R22)+IF(B147=O23,R23)+IF(B147=O24,R24)+IF(B147=O25,R25)+IF(B147=O26,R26)+IF(B147=O27,R27)+IF(B147=O28,R28)+IF(B147=O29,R29)+IF(B147=O31,R31)+IF(B147=O32,R32)+IF(B147=O33,R33)+IF(B147=O34,R34)+IF(B147=O35,R35)+IF(B147=O36,R36)+IF(B147=O37,R37)+IF(B147=O38,R38)+IF(B147=O39,R39)+IF(B147=O40,R40)+H147</f>
        <v>0</v>
      </c>
      <c r="H147" s="98">
        <f>IF(B147=O41,R41)+IF(B147=O42,R42)+IF(B147=O43,R43)+IF(B147=O44,R44)+IF(B147=O45,R45)+IF(B147=O46,R46)+IF(B147=O47,R47)+IF(B147=O48,R48)+IF(B147=O49,R49)+IF(B147=O50,R50)+IF(B147=O52,R52)+IF(B147=O53,R53)+IF(B147=O54,R54)+IF(B147=O55,R55)+IF(B147=O56,R56)+IF(B147=O57,R57)+IF(B147=O58,R58)+IF(B147=O59,R59)+IF(B147=O60,R60)+IF(B147=O61,R61)+IF(B147=O62,R62)+IF(B147=O63,R63)+IF(B147=O64,R64)+IF(B147=O65,R65)+IF(B147=O66,R66)+IF(B147=O67,R67)+IF(B147=O68,R68)+IF(B147=O69,R69)+IF(B147=O70,R70)+IF(B147=O71,R71)</f>
        <v>0</v>
      </c>
      <c r="I147" s="98">
        <f>IF(B147=O10,T10)+IF(B147=O11,T11)+IF(B147=O12,T12)+IF(B147=O13,T13)+IF(B147=O14,T14)+IF(B147=O15,T15)+IF(B147=O16,T16)+IF(B147=O17,T17)+IF(B147=O18,T18)+IF(B147=O19,T19)+IF(B147=O20,T20)+IF(B147=O21,T21)+IF(B147=O22,T22)+IF(B147=O23,T23)+IF(B147=O24,T24)+IF(B147=O25,T25)+IF(B147=O26,T26)+IF(B147=O27,T27)+IF(B147=O28,T28)+IF(B147=O29,T29)+IF(B147=O31,T31)+IF(B147=O32,T32)+IF(B147=O33,T33)+IF(B147=O34,T34)+IF(B147=O35,T35)+IF(B147=O36,T36)+IF(B147=O37,T37)+IF(B147=O38,T38)+IF(B147=O39,T39)+IF(B147=O40,T40)+J147</f>
        <v>0</v>
      </c>
      <c r="J147" s="98">
        <f>IF(B147=O41,T41)+IF(B147=O42,T42)+IF(B147=O43,T43)+IF(B147=O44,T44)+IF(B147=O45,T45)+IF(B147=O46,T46)+IF(B147=O47,T47)+IF(B147=O48,T48)+IF(B147=O49,T49)+IF(B147=O50,T50)+IF(B147=O52,T52)+IF(B147=O53,T53)+IF(B147=O54,T54)+IF(B147=O55,T55)+IF(B147=O56,T56)+IF(B147=O57,T57)+IF(B147=O58,T58)+IF(B147=O59,T59)+IF(B147=O60,T60)+IF(B147=O61,T61)+IF(B147=O62,T62)+IF(B147=O63,T63)+IF(B147=O64,T64)+IF(B147=O65,T65)+IF(B147=O66,T66)+IF(B147=O67,T67)+IF(B147=O68,T68)+IF(B147=O69,T69)+IF(B147=O70,T70)+IF(B147=O71,T71)</f>
        <v>0</v>
      </c>
      <c r="K147" s="98">
        <f>[2]DB!K147</f>
        <v>3</v>
      </c>
      <c r="L147" s="98">
        <f>[2]DB!L147</f>
        <v>3</v>
      </c>
      <c r="M147" s="98">
        <f>[2]DB!M147</f>
        <v>0</v>
      </c>
      <c r="N147" s="98">
        <f>[2]DB!N147</f>
        <v>0</v>
      </c>
      <c r="O147" s="98" t="str">
        <f>[2]DB!O147</f>
        <v/>
      </c>
      <c r="P147" s="1">
        <f>[2]DB!P147</f>
        <v>9</v>
      </c>
      <c r="Q147" s="1">
        <f>[2]DB!Q147</f>
        <v>10</v>
      </c>
      <c r="R147" s="1">
        <f>[2]DB!R147</f>
        <v>0</v>
      </c>
      <c r="S147" s="1">
        <f>[2]DB!S147</f>
        <v>1</v>
      </c>
      <c r="T147" s="1" t="str">
        <f>[2]DB!T147</f>
        <v/>
      </c>
      <c r="U147" s="1">
        <f>[2]DB!U147</f>
        <v>8</v>
      </c>
      <c r="V147" s="1">
        <f>[2]DB!V147</f>
        <v>7</v>
      </c>
      <c r="W147" s="1">
        <f>[2]DB!W147</f>
        <v>1</v>
      </c>
      <c r="X147" s="1">
        <f>[2]DB!X147</f>
        <v>1</v>
      </c>
      <c r="Y147" s="1" t="str">
        <f>[2]DB!Y147</f>
        <v/>
      </c>
      <c r="Z147" s="1">
        <f>[2]DB!Z147</f>
        <v>7</v>
      </c>
      <c r="AA147" s="1">
        <f>[2]DB!AB147</f>
        <v>6</v>
      </c>
      <c r="AB147" s="1">
        <f>[2]DB!AD147</f>
        <v>2</v>
      </c>
      <c r="AC147" s="1">
        <f>[2]DB!AE147</f>
        <v>1</v>
      </c>
      <c r="AD147" s="1" t="str">
        <f>[2]DB!AF147</f>
        <v>Søknud</v>
      </c>
      <c r="AE147" s="98" t="str">
        <f>IF(AND(C147=0,E147=0,G147=0,I147=0),IF(AD147="",IF(A147=O10,AC10)+IF(A147=O11,AC11)+IF(A147=O12,AC12)+IF(A147=O13,AC13)+IF(A147=O14,AC14)+IF(A147=O15,AC15)+IF(A147=O16,AC16)+IF(A147=O17,AC17)+IF(A147=O18,AC18)+IF(A147=O19,AC19)+IF(A147=O20,AC20)+IF(A147=O21,AC21)+IF(A147=O22,AC22)+IF(A147=O23,AC23)+IF(A147=O24,AC24)+IF(A147=O25,AC25)+IF(A147=O26,AC26)+IF(A147=O27,AC27)+IF(A147=O28,AC28)+IF(A147=O29,AC29)+IF(A147=O31,AC31)+IF(A147=O32,AC32)+IF(A147=O33,AC33)+IF(A147=O34,AC34)+IF(A147=O35,AC35)+IF(A147=O36,AC36)+IF(A147=O37,AC37)+IF(A147=O38,AC38)+IF(A147=O39,AC39)+IF(A147=O40,AC40)+AF147,""),"")</f>
        <v/>
      </c>
      <c r="AF147" s="98" t="str">
        <f>IF(AND(C147=0,E147=0,G147=0,I147=0),IF(AD147="",IF(A147=O41,AC41)+IF(A147=O42,AC42)+IF(A147=O43,AC43)+IF(A147=O44,AC44)+IF(A147=O45,AC45)+IF(A147=O46,AC46)+IF(A147=O47,AC47)+IF(A147=O48,AC48)+IF(A147=O49,AC49)+IF(A147=O50,AC50)+IF(A147=O52,AC52)+IF(A147=O53,AC53)+IF(A147=O54,AC54)+IF(A147=O55,AC55)+IF(A147=O56,AC56)+IF(A147=O57,AC57)+IF(A147=O58,AC58)+IF(A147=O59,AC59)+IF(A147=O60,AC60)+IF(A147=O61,AC61)+IF(A147=O62,AC62)+IF(A147=O63,AC63)+IF(A147=O64,AC64)+IF(A147=O65,AC65)+IF(A147=O66,AC66)+IF(A147=O67,AC67)+IF(A147=O68,AC68)+IF(A147=O69,AC69)+IF(A147=O70,AC70)+IF(A147=O71,AC71),""),"")</f>
        <v/>
      </c>
      <c r="AG147" s="98" t="str">
        <f>IF(AND(G147=0,I147=0,C147=0,E147=0),IF(AD147="",IF(B147=O10,AC10)+IF(B147=O11,AC11)+IF(B147=O12,AC12)+IF(B147=O13,AC13)+IF(B147=O14,AC14)+IF(B147=O15,AC15)+IF(B147=O16,AC16)+IF(B147=O17,AC17)+IF(B147=O18,AC18)+IF(B147=O19,AC19)+IF(B147=O20,AC20)+IF(B147=O21,AC21)+IF(B147=O22,AC22)+IF(B147=O23,AC23)+IF(B147=O24,AC24)+IF(B147=O25,AC25)+IF(B147=O26,AC26)+IF(B147=O27,AC27)+IF(B147=O28,AC28)+IF(B147=O29,AC29)+IF(B147=O31,AC31)+IF(B147=O32,AC32)+IF(B147=O33,AC33)+IF(B147=O34,AC34)+IF(B147=O35,AC35)+IF(B147=O36,AC36)+IF(B147=O37,AC37)+IF(B147=O38,AC38)+IF(B147=O39,AC39)+IF(B147=O40,AC40)+AH147,""),"")</f>
        <v/>
      </c>
      <c r="AH147" s="98" t="str">
        <f>IF(AND(G147=0,I147=0,C147=0,E147=0),IF(AD147="",IF(B147=O41,AC41)+IF(B147=O42,AC42)+IF(B147=O43,AC43)+IF(B147=O44,AC44)+IF(B147=O45,AC45)+IF(B147=O46,AC46)+IF(B147=O47,AC47)+IF(B147=O48,AC48)+IF(B147=O49,AC49)+IF(B147=O50,AC50)+IF(B147=O52,AC52)+IF(B147=O53,AC53)+IF(B147=O54,AC54)+IF(B147=O55,AC55)+IF(B147=O56,AC56)+IF(B147=O57,AC57)+IF(B147=O58,AC58)+IF(B147=O59,AC59)+IF(B147=O60,AC60)+IF(B147=O61,AC61)+IF(B147=O62,AC62)+IF(B147=O63,AC63)+IF(B147=O64,AC64)+IF(B147=O65,AC65)+IF(B147=O66,AC66)+IF(B147=O67,AC67)+IF(B147=O68,AC68)+IF(B147=O69,AC69)+IF(B147=O70,AC70)+IF(B147=O71,AC71),""),"")</f>
        <v/>
      </c>
      <c r="AI147" s="98">
        <f t="shared" si="44"/>
        <v>2</v>
      </c>
      <c r="AJ147" s="98">
        <f t="shared" si="45"/>
        <v>1</v>
      </c>
      <c r="AK147" s="99" t="str">
        <f t="shared" si="46"/>
        <v>Søknud</v>
      </c>
    </row>
    <row r="148" spans="1:37">
      <c r="A148" s="98" t="str">
        <f>[2]DB!A148</f>
        <v>Jesper</v>
      </c>
      <c r="B148" s="98" t="str">
        <f>[2]DB!B148</f>
        <v>Randers</v>
      </c>
      <c r="C148" s="98">
        <f>IF(A148=O10,R10)+IF(A148=O11,R11)+IF(A148=O12,R12)+IF(A148=O13,R13)+IF(A148=O14,R14)+IF(A148=O15,R15)+IF(A148=O16,R16)+IF(A148=O17,R17)+IF(A148=O18,R18)+IF(A148=O19,R19)+IF(A148=O20,R20)+IF(A148=O21,R21)+IF(A148=O22,R22)+IF(A148=O23,R23)+IF(A148=O24,R24)+IF(A148=O25,R25)+IF(A148=O26,R26)+IF(A148=O27,R27)+IF(A148=O28,R28)+IF(A148=O29,R29)+IF(A148=O31,R31)+IF(A148=O32,R32)+IF(A148=O33,R33)+IF(A148=O34,R34)+IF(A148=O35,R35)+IF(A148=O36,R36)+IF(A148=O37,R37)+IF(A148=O38,R38)+IF(A148=O39,R39)+IF(A148=O40,R40)+D148</f>
        <v>0</v>
      </c>
      <c r="D148" s="98">
        <f>IF(A148=O41,R41)+IF(A148=O42,R42)+IF(A148=O43,R43)+IF(A148=O44,R44)+IF(A148=O45,R45)+IF(A148=O46,R46)+IF(A148=O47,R47)+IF(A148=O48,R48)+IF(A148=O49,R49)+IF(A148=O50,R50)+IF(A148=O52,R52)+IF(A148=O53,R53)+IF(A148=O54,R54)+IF(A148=O55,R55)+IF(A148=O56,R56)+IF(A148=O57,R57)+IF(A148=O58,R58)+IF(A148=O59,R59)+IF(A148=O60,R60)+IF(A148=O61,R61)+IF(A148=O62,R62)+IF(A148=O63,R63)+IF(A148=O64,R64)+IF(A148=O65,R65)+IF(A148=O66,R66)+IF(A148=O67,R67)+IF(A148=O68,R68)+IF(A148=O69,R69)+IF(A148=O70,R70)+IF(A148=O71,R71)</f>
        <v>0</v>
      </c>
      <c r="E148" s="98">
        <f>IF(A148=O10,T10)+IF(A148=O11,T11)+IF(A148=O12,T12)+IF(A148=O13,T13)+IF(A148=O14,T14)+IF(A148=O15,T15)+IF(A148=O16,T16)+IF(A148=O17,T17)+IF(A148=O18,T18)+IF(A148=O19,T19)+IF(A148=O20,T20)+IF(A148=O21,T21)+IF(A148=O22,T22)+IF(A148=O23,T23)+IF(A148=O24,T24)+IF(A148=O25,T25)+IF(A148=O26,T26)+IF(A148=O27,T27)+IF(A148=O28,T28)+IF(A148=O29,T29)+IF(A148=O31,T31)+IF(A148=O32,T32)+IF(A148=O33,T33)+IF(A148=O34,T34)+IF(A148=O35,T35)+IF(A148=O36,T36)+IF(A148=O37,T37)+IF(A148=O38,T38)+IF(A148=O39,T39)+IF(A148=O40,T40)+F148</f>
        <v>0</v>
      </c>
      <c r="F148" s="98">
        <f>IF(A148=O41,T41)+IF(A148=O42,T42)+IF(A148=O43,T43)+IF(A148=O44,T44)+IF(A148=O45,T45)+IF(A148=O46,T46)+IF(A148=O47,T47)+IF(A148=O48,T48)+IF(A148=O49,T49)+IF(A148=O50,T50)+IF(A148=O52,T52)+IF(A148=O53,T53)+IF(A148=O54,T54)+IF(A148=O55,T55)+IF(A148=O56,T56)+IF(A148=O57,T57)+IF(A148=O58,T58)+IF(A148=O59,T59)+IF(A148=O60,T60)+IF(A148=O61,T61)+IF(A148=O62,T62)+IF(A148=O63,T63)+IF(A148=O64,T64)+IF(A148=O65,T65)+IF(A148=O66,T66)+IF(A148=O67,T67)+IF(A148=O68,T68)+IF(A148=O69,T69)+IF(A148=O70,T70)+IF(A148=O71,T71)</f>
        <v>0</v>
      </c>
      <c r="G148" s="98">
        <f>IF(B148=O10,R10)+IF(B148=O11,R11)+IF(B148=O12,R12)+IF(B148=O13,R13)+IF(B148=O14,R14)+IF(B148=O15,R15)+IF(B148=O16,R16)+IF(B148=O17,R17)+IF(B148=O18,R18)+IF(B148=O19,R19)+IF(B148=O20,R20)+IF(B148=O21,R21)+IF(B148=O22,R22)+IF(B148=O23,R23)+IF(B148=O24,R24)+IF(B148=O25,R25)+IF(B148=O26,R26)+IF(B148=O27,R27)+IF(B148=O28,R28)+IF(B148=O29,R29)+IF(B148=O31,R31)+IF(B148=O32,R32)+IF(B148=O33,R33)+IF(B148=O34,R34)+IF(B148=O35,R35)+IF(B148=O36,R36)+IF(B148=O37,R37)+IF(B148=O38,R38)+IF(B148=O39,R39)+IF(B148=O40,R40)+H148</f>
        <v>0</v>
      </c>
      <c r="H148" s="98">
        <f>IF(B148=O41,R41)+IF(B148=O42,R42)+IF(B148=O43,R43)+IF(B148=O44,R44)+IF(B148=O45,R45)+IF(B148=O46,R46)+IF(B148=O47,R47)+IF(B148=O48,R48)+IF(B148=O49,R49)+IF(B148=O50,R50)+IF(B148=O52,R52)+IF(B148=O53,R53)+IF(B148=O54,R54)+IF(B148=O55,R55)+IF(B148=O56,R56)+IF(B148=O57,R57)+IF(B148=O58,R58)+IF(B148=O59,R59)+IF(B148=O60,R60)+IF(B148=O61,R61)+IF(B148=O62,R62)+IF(B148=O63,R63)+IF(B148=O64,R64)+IF(B148=O65,R65)+IF(B148=O66,R66)+IF(B148=O67,R67)+IF(B148=O68,R68)+IF(B148=O69,R69)+IF(B148=O70,R70)+IF(B148=O71,R71)</f>
        <v>0</v>
      </c>
      <c r="I148" s="98">
        <f>IF(B148=O10,T10)+IF(B148=O11,T11)+IF(B148=O12,T12)+IF(B148=O13,T13)+IF(B148=O14,T14)+IF(B148=O15,T15)+IF(B148=O16,T16)+IF(B148=O17,T17)+IF(B148=O18,T18)+IF(B148=O19,T19)+IF(B148=O20,T20)+IF(B148=O21,T21)+IF(B148=O22,T22)+IF(B148=O23,T23)+IF(B148=O24,T24)+IF(B148=O25,T25)+IF(B148=O26,T26)+IF(B148=O27,T27)+IF(B148=O28,T28)+IF(B148=O29,T29)+IF(B148=O31,T31)+IF(B148=O32,T32)+IF(B148=O33,T33)+IF(B148=O34,T34)+IF(B148=O35,T35)+IF(B148=O36,T36)+IF(B148=O37,T37)+IF(B148=O38,T38)+IF(B148=O39,T39)+IF(B148=O40,T40)+J148</f>
        <v>0</v>
      </c>
      <c r="J148" s="98">
        <f>IF(B148=O41,T41)+IF(B148=O42,T42)+IF(B148=O43,T43)+IF(B148=O44,T44)+IF(B148=O45,T45)+IF(B148=O46,T46)+IF(B148=O47,T47)+IF(B148=O48,T48)+IF(B148=O49,T49)+IF(B148=O50,T50)+IF(B148=O52,T52)+IF(B148=O53,T53)+IF(B148=O54,T54)+IF(B148=O55,T55)+IF(B148=O56,T56)+IF(B148=O57,T57)+IF(B148=O58,T58)+IF(B148=O59,T59)+IF(B148=O60,T60)+IF(B148=O61,T61)+IF(B148=O62,T62)+IF(B148=O63,T63)+IF(B148=O64,T64)+IF(B148=O65,T65)+IF(B148=O66,T66)+IF(B148=O67,T67)+IF(B148=O68,T68)+IF(B148=O69,T69)+IF(B148=O70,T70)+IF(B148=O71,T71)</f>
        <v>0</v>
      </c>
      <c r="K148" s="98">
        <f>[2]DB!K148</f>
        <v>2</v>
      </c>
      <c r="L148" s="98">
        <f>[2]DB!L148</f>
        <v>4</v>
      </c>
      <c r="M148" s="98">
        <f>[2]DB!M148</f>
        <v>0</v>
      </c>
      <c r="N148" s="98">
        <f>[2]DB!N148</f>
        <v>1</v>
      </c>
      <c r="O148" s="98" t="str">
        <f>[2]DB!O148</f>
        <v/>
      </c>
      <c r="P148" s="1">
        <f>[2]DB!P148</f>
        <v>10</v>
      </c>
      <c r="Q148" s="1">
        <f>[2]DB!Q148</f>
        <v>9</v>
      </c>
      <c r="R148" s="1">
        <f>[2]DB!R148</f>
        <v>1</v>
      </c>
      <c r="S148" s="1">
        <f>[2]DB!S148</f>
        <v>1</v>
      </c>
      <c r="T148" s="1" t="str">
        <f>[2]DB!T148</f>
        <v/>
      </c>
      <c r="U148" s="1">
        <f>[2]DB!U148</f>
        <v>6</v>
      </c>
      <c r="V148" s="1">
        <f>[2]DB!V148</f>
        <v>6</v>
      </c>
      <c r="W148" s="1">
        <f>[2]DB!W148</f>
        <v>1</v>
      </c>
      <c r="X148" s="1">
        <f>[2]DB!X148</f>
        <v>1</v>
      </c>
      <c r="Y148" s="1" t="str">
        <f>[2]DB!Y148</f>
        <v/>
      </c>
      <c r="Z148" s="1">
        <f>[2]DB!Z148</f>
        <v>5</v>
      </c>
      <c r="AA148" s="1">
        <f>[2]DB!AB148</f>
        <v>6</v>
      </c>
      <c r="AB148" s="1">
        <f>[2]DB!AD148</f>
        <v>1</v>
      </c>
      <c r="AC148" s="1">
        <f>[2]DB!AE148</f>
        <v>2</v>
      </c>
      <c r="AD148" s="1" t="str">
        <f>[2]DB!AF148</f>
        <v>Randers</v>
      </c>
      <c r="AE148" s="98" t="str">
        <f>IF(AND(C148=0,E148=0,G148=0,I148=0),IF(AD148="",IF(A148=O10,AC10)+IF(A148=O11,AC11)+IF(A148=O12,AC12)+IF(A148=O13,AC13)+IF(A148=O14,AC14)+IF(A148=O15,AC15)+IF(A148=O16,AC16)+IF(A148=O17,AC17)+IF(A148=O18,AC18)+IF(A148=O19,AC19)+IF(A148=O20,AC20)+IF(A148=O21,AC21)+IF(A148=O22,AC22)+IF(A148=O23,AC23)+IF(A148=O24,AC24)+IF(A148=O25,AC25)+IF(A148=O26,AC26)+IF(A148=O27,AC27)+IF(A148=O28,AC28)+IF(A148=O29,AC29)+IF(A148=O31,AC31)+IF(A148=O32,AC32)+IF(A148=O33,AC33)+IF(A148=O34,AC34)+IF(A148=O35,AC35)+IF(A148=O36,AC36)+IF(A148=O37,AC37)+IF(A148=O38,AC38)+IF(A148=O39,AC39)+IF(A148=O40,AC40)+AF148,""),"")</f>
        <v/>
      </c>
      <c r="AF148" s="98" t="str">
        <f>IF(AND(C148=0,E148=0,G148=0,I148=0),IF(AD148="",IF(A148=O41,AC41)+IF(A148=O42,AC42)+IF(A148=O43,AC43)+IF(A148=O44,AC44)+IF(A148=O45,AC45)+IF(A148=O46,AC46)+IF(A148=O47,AC47)+IF(A148=O48,AC48)+IF(A148=O49,AC49)+IF(A148=O50,AC50)+IF(A148=O52,AC52)+IF(A148=O53,AC53)+IF(A148=O54,AC54)+IF(A148=O55,AC55)+IF(A148=O56,AC56)+IF(A148=O57,AC57)+IF(A148=O58,AC58)+IF(A148=O59,AC59)+IF(A148=O60,AC60)+IF(A148=O61,AC61)+IF(A148=O62,AC62)+IF(A148=O63,AC63)+IF(A148=O64,AC64)+IF(A148=O65,AC65)+IF(A148=O66,AC66)+IF(A148=O67,AC67)+IF(A148=O68,AC68)+IF(A148=O69,AC69)+IF(A148=O70,AC70)+IF(A148=O71,AC71),""),"")</f>
        <v/>
      </c>
      <c r="AG148" s="98" t="str">
        <f>IF(AND(G148=0,I148=0,C148=0,E148=0),IF(AD148="",IF(B148=O10,AC10)+IF(B148=O11,AC11)+IF(B148=O12,AC12)+IF(B148=O13,AC13)+IF(B148=O14,AC14)+IF(B148=O15,AC15)+IF(B148=O16,AC16)+IF(B148=O17,AC17)+IF(B148=O18,AC18)+IF(B148=O19,AC19)+IF(B148=O20,AC20)+IF(B148=O21,AC21)+IF(B148=O22,AC22)+IF(B148=O23,AC23)+IF(B148=O24,AC24)+IF(B148=O25,AC25)+IF(B148=O26,AC26)+IF(B148=O27,AC27)+IF(B148=O28,AC28)+IF(B148=O29,AC29)+IF(B148=O31,AC31)+IF(B148=O32,AC32)+IF(B148=O33,AC33)+IF(B148=O34,AC34)+IF(B148=O35,AC35)+IF(B148=O36,AC36)+IF(B148=O37,AC37)+IF(B148=O38,AC38)+IF(B148=O39,AC39)+IF(B148=O40,AC40)+AH148,""),"")</f>
        <v/>
      </c>
      <c r="AH148" s="98" t="str">
        <f>IF(AND(G148=0,I148=0,C148=0,E148=0),IF(AD148="",IF(B148=O41,AC41)+IF(B148=O42,AC42)+IF(B148=O43,AC43)+IF(B148=O44,AC44)+IF(B148=O45,AC45)+IF(B148=O46,AC46)+IF(B148=O47,AC47)+IF(B148=O48,AC48)+IF(B148=O49,AC49)+IF(B148=O50,AC50)+IF(B148=O52,AC52)+IF(B148=O53,AC53)+IF(B148=O54,AC54)+IF(B148=O55,AC55)+IF(B148=O56,AC56)+IF(B148=O57,AC57)+IF(B148=O58,AC58)+IF(B148=O59,AC59)+IF(B148=O60,AC60)+IF(B148=O61,AC61)+IF(B148=O62,AC62)+IF(B148=O63,AC63)+IF(B148=O64,AC64)+IF(B148=O65,AC65)+IF(B148=O66,AC66)+IF(B148=O67,AC67)+IF(B148=O68,AC68)+IF(B148=O69,AC69)+IF(B148=O70,AC70)+IF(B148=O71,AC71),""),"")</f>
        <v/>
      </c>
      <c r="AI148" s="98">
        <f t="shared" si="44"/>
        <v>1</v>
      </c>
      <c r="AJ148" s="98">
        <f t="shared" si="45"/>
        <v>2</v>
      </c>
      <c r="AK148" s="99" t="str">
        <f t="shared" si="46"/>
        <v>Randers</v>
      </c>
    </row>
    <row r="149" spans="1:37">
      <c r="A149" s="98" t="str">
        <f>[2]DB!A149</f>
        <v>Schøn</v>
      </c>
      <c r="B149" s="98" t="str">
        <f>[2]DB!B149</f>
        <v>Zico</v>
      </c>
      <c r="C149" s="98">
        <f>IF(A149=O10,R10)+IF(A149=O11,R11)+IF(A149=O12,R12)+IF(A149=O13,R13)+IF(A149=O14,R14)+IF(A149=O15,R15)+IF(A149=O16,R16)+IF(A149=O17,R17)+IF(A149=O18,R18)+IF(A149=O19,R19)+IF(A149=O20,R20)+IF(A149=O21,R21)+IF(A149=O22,R22)+IF(A149=O23,R23)+IF(A149=O24,R24)+IF(A149=O25,R25)+IF(A149=O26,R26)+IF(A149=O27,R27)+IF(A149=O28,R28)+IF(A149=O29,R29)+IF(A149=O31,R31)+IF(A149=O32,R32)+IF(A149=O33,R33)+IF(A149=O34,R34)+IF(A149=O35,R35)+IF(A149=O36,R36)+IF(A149=O37,R37)+IF(A149=O38,R38)+IF(A149=O39,R39)+IF(A149=O40,R40)+D149</f>
        <v>0</v>
      </c>
      <c r="D149" s="98">
        <f>IF(A149=O41,R41)+IF(A149=O42,R42)+IF(A149=O43,R43)+IF(A149=O44,R44)+IF(A149=O45,R45)+IF(A149=O46,R46)+IF(A149=O47,R47)+IF(A149=O48,R48)+IF(A149=O49,R49)+IF(A149=O50,R50)+IF(A149=O52,R52)+IF(A149=O53,R53)+IF(A149=O54,R54)+IF(A149=O55,R55)+IF(A149=O56,R56)+IF(A149=O57,R57)+IF(A149=O58,R58)+IF(A149=O59,R59)+IF(A149=O60,R60)+IF(A149=O61,R61)+IF(A149=O62,R62)+IF(A149=O63,R63)+IF(A149=O64,R64)+IF(A149=O65,R65)+IF(A149=O66,R66)+IF(A149=O67,R67)+IF(A149=O68,R68)+IF(A149=O69,R69)+IF(A149=O70,R70)+IF(A149=O71,R71)</f>
        <v>0</v>
      </c>
      <c r="E149" s="98">
        <f>IF(A149=O10,T10)+IF(A149=O11,T11)+IF(A149=O12,T12)+IF(A149=O13,T13)+IF(A149=O14,T14)+IF(A149=O15,T15)+IF(A149=O16,T16)+IF(A149=O17,T17)+IF(A149=O18,T18)+IF(A149=O19,T19)+IF(A149=O20,T20)+IF(A149=O21,T21)+IF(A149=O22,T22)+IF(A149=O23,T23)+IF(A149=O24,T24)+IF(A149=O25,T25)+IF(A149=O26,T26)+IF(A149=O27,T27)+IF(A149=O28,T28)+IF(A149=O29,T29)+IF(A149=O31,T31)+IF(A149=O32,T32)+IF(A149=O33,T33)+IF(A149=O34,T34)+IF(A149=O35,T35)+IF(A149=O36,T36)+IF(A149=O37,T37)+IF(A149=O38,T38)+IF(A149=O39,T39)+IF(A149=O40,T40)+F149</f>
        <v>0</v>
      </c>
      <c r="F149" s="98">
        <f>IF(A149=O41,T41)+IF(A149=O42,T42)+IF(A149=O43,T43)+IF(A149=O44,T44)+IF(A149=O45,T45)+IF(A149=O46,T46)+IF(A149=O47,T47)+IF(A149=O48,T48)+IF(A149=O49,T49)+IF(A149=O50,T50)+IF(A149=O52,T52)+IF(A149=O53,T53)+IF(A149=O54,T54)+IF(A149=O55,T55)+IF(A149=O56,T56)+IF(A149=O57,T57)+IF(A149=O58,T58)+IF(A149=O59,T59)+IF(A149=O60,T60)+IF(A149=O61,T61)+IF(A149=O62,T62)+IF(A149=O63,T63)+IF(A149=O64,T64)+IF(A149=O65,T65)+IF(A149=O66,T66)+IF(A149=O67,T67)+IF(A149=O68,T68)+IF(A149=O69,T69)+IF(A149=O70,T70)+IF(A149=O71,T71)</f>
        <v>0</v>
      </c>
      <c r="G149" s="98">
        <f>IF(B149=O10,R10)+IF(B149=O11,R11)+IF(B149=O12,R12)+IF(B149=O13,R13)+IF(B149=O14,R14)+IF(B149=O15,R15)+IF(B149=O16,R16)+IF(B149=O17,R17)+IF(B149=O18,R18)+IF(B149=O19,R19)+IF(B149=O20,R20)+IF(B149=O21,R21)+IF(B149=O22,R22)+IF(B149=O23,R23)+IF(B149=O24,R24)+IF(B149=O25,R25)+IF(B149=O26,R26)+IF(B149=O27,R27)+IF(B149=O28,R28)+IF(B149=O29,R29)+IF(B149=O31,R31)+IF(B149=O32,R32)+IF(B149=O33,R33)+IF(B149=O34,R34)+IF(B149=O35,R35)+IF(B149=O36,R36)+IF(B149=O37,R37)+IF(B149=O38,R38)+IF(B149=O39,R39)+IF(B149=O40,R40)+H149</f>
        <v>0</v>
      </c>
      <c r="H149" s="98">
        <f>IF(B149=O41,R41)+IF(B149=O42,R42)+IF(B149=O43,R43)+IF(B149=O44,R44)+IF(B149=O45,R45)+IF(B149=O46,R46)+IF(B149=O47,R47)+IF(B149=O48,R48)+IF(B149=O49,R49)+IF(B149=O50,R50)+IF(B149=O52,R52)+IF(B149=O53,R53)+IF(B149=O54,R54)+IF(B149=O55,R55)+IF(B149=O56,R56)+IF(B149=O57,R57)+IF(B149=O58,R58)+IF(B149=O59,R59)+IF(B149=O60,R60)+IF(B149=O61,R61)+IF(B149=O62,R62)+IF(B149=O63,R63)+IF(B149=O64,R64)+IF(B149=O65,R65)+IF(B149=O66,R66)+IF(B149=O67,R67)+IF(B149=O68,R68)+IF(B149=O69,R69)+IF(B149=O70,R70)+IF(B149=O71,R71)</f>
        <v>0</v>
      </c>
      <c r="I149" s="98">
        <f>IF(B149=O10,T10)+IF(B149=O11,T11)+IF(B149=O12,T12)+IF(B149=O13,T13)+IF(B149=O14,T14)+IF(B149=O15,T15)+IF(B149=O16,T16)+IF(B149=O17,T17)+IF(B149=O18,T18)+IF(B149=O19,T19)+IF(B149=O20,T20)+IF(B149=O21,T21)+IF(B149=O22,T22)+IF(B149=O23,T23)+IF(B149=O24,T24)+IF(B149=O25,T25)+IF(B149=O26,T26)+IF(B149=O27,T27)+IF(B149=O28,T28)+IF(B149=O29,T29)+IF(B149=O31,T31)+IF(B149=O32,T32)+IF(B149=O33,T33)+IF(B149=O34,T34)+IF(B149=O35,T35)+IF(B149=O36,T36)+IF(B149=O37,T37)+IF(B149=O38,T38)+IF(B149=O39,T39)+IF(B149=O40,T40)+J149</f>
        <v>0</v>
      </c>
      <c r="J149" s="98">
        <f>IF(B149=O41,T41)+IF(B149=O42,T42)+IF(B149=O43,T43)+IF(B149=O44,T44)+IF(B149=O45,T45)+IF(B149=O46,T46)+IF(B149=O47,T47)+IF(B149=O48,T48)+IF(B149=O49,T49)+IF(B149=O50,T50)+IF(B149=O52,T52)+IF(B149=O53,T53)+IF(B149=O54,T54)+IF(B149=O55,T55)+IF(B149=O56,T56)+IF(B149=O57,T57)+IF(B149=O58,T58)+IF(B149=O59,T59)+IF(B149=O60,T60)+IF(B149=O61,T61)+IF(B149=O62,T62)+IF(B149=O63,T63)+IF(B149=O64,T64)+IF(B149=O65,T65)+IF(B149=O66,T66)+IF(B149=O67,T67)+IF(B149=O68,T68)+IF(B149=O69,T69)+IF(B149=O70,T70)+IF(B149=O71,T71)</f>
        <v>0</v>
      </c>
      <c r="K149" s="98">
        <f>[2]DB!K149</f>
        <v>2</v>
      </c>
      <c r="L149" s="98">
        <f>[2]DB!L149</f>
        <v>2</v>
      </c>
      <c r="M149" s="98">
        <f>[2]DB!M149</f>
        <v>0</v>
      </c>
      <c r="N149" s="98">
        <f>[2]DB!N149</f>
        <v>0</v>
      </c>
      <c r="O149" s="98" t="str">
        <f>[2]DB!O149</f>
        <v/>
      </c>
      <c r="P149" s="1">
        <f>[2]DB!P149</f>
        <v>10</v>
      </c>
      <c r="Q149" s="1">
        <f>[2]DB!Q149</f>
        <v>10</v>
      </c>
      <c r="R149" s="1">
        <f>[2]DB!R149</f>
        <v>0</v>
      </c>
      <c r="S149" s="1">
        <f>[2]DB!S149</f>
        <v>0</v>
      </c>
      <c r="T149" s="1" t="str">
        <f>[2]DB!T149</f>
        <v/>
      </c>
      <c r="U149" s="1">
        <f>[2]DB!U149</f>
        <v>6</v>
      </c>
      <c r="V149" s="1">
        <f>[2]DB!V149</f>
        <v>8</v>
      </c>
      <c r="W149" s="1">
        <f>[2]DB!W149</f>
        <v>0</v>
      </c>
      <c r="X149" s="1">
        <f>[2]DB!X149</f>
        <v>1</v>
      </c>
      <c r="Y149" s="1" t="str">
        <f>[2]DB!Y149</f>
        <v/>
      </c>
      <c r="Z149" s="1">
        <f>[2]DB!Z149</f>
        <v>6</v>
      </c>
      <c r="AA149" s="1">
        <f>[2]DB!AB149</f>
        <v>4</v>
      </c>
      <c r="AB149" s="1">
        <f>[2]DB!AD149</f>
        <v>1</v>
      </c>
      <c r="AC149" s="1">
        <f>[2]DB!AE149</f>
        <v>1</v>
      </c>
      <c r="AD149" s="1" t="str">
        <f>[2]DB!AF149</f>
        <v/>
      </c>
      <c r="AE149" s="98" t="e">
        <f>IF(AND(C149=0,E149=0,G149=0,I149=0),IF(AD149="",IF(A149=O10,AC10)+IF(A149=O11,AC11)+IF(A149=O12,AC12)+IF(A149=O13,AC13)+IF(A149=O14,AC14)+IF(A149=O15,AC15)+IF(A149=O16,AC16)+IF(A149=O17,AC17)+IF(A149=O18,AC18)+IF(A149=O19,AC19)+IF(A149=O20,AC20)+IF(A149=O21,AC21)+IF(A149=O22,AC22)+IF(A149=O23,AC23)+IF(A149=O24,AC24)+IF(A149=O25,AC25)+IF(A149=O26,AC26)+IF(A149=O27,AC27)+IF(A149=O28,AC28)+IF(A149=O29,AC29)+IF(A149=O31,AC31)+IF(A149=O32,AC32)+IF(A149=O33,AC33)+IF(A149=O34,AC34)+IF(A149=O35,AC35)+IF(A149=O36,AC36)+IF(A149=O37,AC37)+IF(A149=O38,AC38)+IF(A149=O39,AC39)+IF(A149=O40,AC40)+AF149,""),"")</f>
        <v>#VALUE!</v>
      </c>
      <c r="AF149" s="98" t="e">
        <f>IF(AND(C149=0,E149=0,G149=0,I149=0),IF(AD149="",IF(A149=O41,AC41)+IF(A149=O42,AC42)+IF(A149=O43,AC43)+IF(A149=O44,AC44)+IF(A149=O45,AC45)+IF(A149=O46,AC46)+IF(A149=O47,AC47)+IF(A149=O48,AC48)+IF(A149=O49,AC49)+IF(A149=O50,AC50)+IF(A149=O52,AC52)+IF(A149=O53,AC53)+IF(A149=O54,AC54)+IF(A149=O55,AC55)+IF(A149=O56,AC56)+IF(A149=O57,AC57)+IF(A149=O58,AC58)+IF(A149=O59,AC59)+IF(A149=O60,AC60)+IF(A149=O61,AC61)+IF(A149=O62,AC62)+IF(A149=O63,AC63)+IF(A149=O64,AC64)+IF(A149=O65,AC65)+IF(A149=O66,AC66)+IF(A149=O67,AC67)+IF(A149=O68,AC68)+IF(A149=O69,AC69)+IF(A149=O70,AC70)+IF(A149=O71,AC71),""),"")</f>
        <v>#VALUE!</v>
      </c>
      <c r="AG149" s="98" t="e">
        <f>IF(AND(G149=0,I149=0,C149=0,E149=0),IF(AD149="",IF(B149=O10,AC10)+IF(B149=O11,AC11)+IF(B149=O12,AC12)+IF(B149=O13,AC13)+IF(B149=O14,AC14)+IF(B149=O15,AC15)+IF(B149=O16,AC16)+IF(B149=O17,AC17)+IF(B149=O18,AC18)+IF(B149=O19,AC19)+IF(B149=O20,AC20)+IF(B149=O21,AC21)+IF(B149=O22,AC22)+IF(B149=O23,AC23)+IF(B149=O24,AC24)+IF(B149=O25,AC25)+IF(B149=O26,AC26)+IF(B149=O27,AC27)+IF(B149=O28,AC28)+IF(B149=O29,AC29)+IF(B149=O31,AC31)+IF(B149=O32,AC32)+IF(B149=O33,AC33)+IF(B149=O34,AC34)+IF(B149=O35,AC35)+IF(B149=O36,AC36)+IF(B149=O37,AC37)+IF(B149=O38,AC38)+IF(B149=O39,AC39)+IF(B149=O40,AC40)+AH149,""),"")</f>
        <v>#VALUE!</v>
      </c>
      <c r="AH149" s="98">
        <f>IF(AND(G149=0,I149=0,C149=0,E149=0),IF(AD149="",IF(B149=O41,AC41)+IF(B149=O42,AC42)+IF(B149=O43,AC43)+IF(B149=O44,AC44)+IF(B149=O45,AC45)+IF(B149=O46,AC46)+IF(B149=O47,AC47)+IF(B149=O48,AC48)+IF(B149=O49,AC49)+IF(B149=O50,AC50)+IF(B149=O52,AC52)+IF(B149=O53,AC53)+IF(B149=O54,AC54)+IF(B149=O55,AC55)+IF(B149=O56,AC56)+IF(B149=O57,AC57)+IF(B149=O58,AC58)+IF(B149=O59,AC59)+IF(B149=O60,AC60)+IF(B149=O61,AC61)+IF(B149=O62,AC62)+IF(B149=O63,AC63)+IF(B149=O64,AC64)+IF(B149=O65,AC65)+IF(B149=O66,AC66)+IF(B149=O67,AC67)+IF(B149=O68,AC68)+IF(B149=O69,AC69)+IF(B149=O70,AC70)+IF(B149=O71,AC71),""),"")</f>
        <v>0</v>
      </c>
      <c r="AI149" s="98" t="e">
        <f t="shared" si="44"/>
        <v>#VALUE!</v>
      </c>
      <c r="AJ149" s="98" t="e">
        <f t="shared" si="45"/>
        <v>#VALUE!</v>
      </c>
      <c r="AK149" s="99" t="e">
        <f t="shared" si="46"/>
        <v>#VALUE!</v>
      </c>
    </row>
    <row r="150" spans="1:37">
      <c r="A150" s="98" t="str">
        <f>[2]DB!A150</f>
        <v>Højgård</v>
      </c>
      <c r="B150" s="98" t="str">
        <f>[2]DB!B150</f>
        <v>ÅZÆTZØW</v>
      </c>
      <c r="C150" s="98">
        <f>IF(A150=O10,R10)+IF(A150=O11,R11)+IF(A150=O12,R12)+IF(A150=O13,R13)+IF(A150=O14,R14)+IF(A150=O15,R15)+IF(A150=O16,R16)+IF(A150=O17,R17)+IF(A150=O18,R18)+IF(A150=O19,R19)+IF(A150=O20,R20)+IF(A150=O21,R21)+IF(A150=O22,R22)+IF(A150=O23,R23)+IF(A150=O24,R24)+IF(A150=O25,R25)+IF(A150=O26,R26)+IF(A150=O27,R27)+IF(A150=O28,R28)+IF(A150=O29,R29)+IF(A150=O31,R31)+IF(A150=O32,R32)+IF(A150=O33,R33)+IF(A150=O34,R34)+IF(A150=O35,R35)+IF(A150=O36,R36)+IF(A150=O37,R37)+IF(A150=O38,R38)+IF(A150=O39,R39)+IF(A150=O40,R40)+D150</f>
        <v>0</v>
      </c>
      <c r="D150" s="98">
        <f>IF(A150=O41,R41)+IF(A150=O42,R42)+IF(A150=O43,R43)+IF(A150=O44,R44)+IF(A150=O45,R45)+IF(A150=O46,R46)+IF(A150=O47,R47)+IF(A150=O48,R48)+IF(A150=O49,R49)+IF(A150=O50,R50)+IF(A150=O52,R52)+IF(A150=O53,R53)+IF(A150=O54,R54)+IF(A150=O55,R55)+IF(A150=O56,R56)+IF(A150=O57,R57)+IF(A150=O58,R58)+IF(A150=O59,R59)+IF(A150=O60,R60)+IF(A150=O61,R61)+IF(A150=O62,R62)+IF(A150=O63,R63)+IF(A150=O64,R64)+IF(A150=O65,R65)+IF(A150=O66,R66)+IF(A150=O67,R67)+IF(A150=O68,R68)+IF(A150=O69,R69)+IF(A150=O70,R70)+IF(A150=O71,R71)</f>
        <v>0</v>
      </c>
      <c r="E150" s="98">
        <f>IF(A150=O10,T10)+IF(A150=O11,T11)+IF(A150=O12,T12)+IF(A150=O13,T13)+IF(A150=O14,T14)+IF(A150=O15,T15)+IF(A150=O16,T16)+IF(A150=O17,T17)+IF(A150=O18,T18)+IF(A150=O19,T19)+IF(A150=O20,T20)+IF(A150=O21,T21)+IF(A150=O22,T22)+IF(A150=O23,T23)+IF(A150=O24,T24)+IF(A150=O25,T25)+IF(A150=O26,T26)+IF(A150=O27,T27)+IF(A150=O28,T28)+IF(A150=O29,T29)+IF(A150=O31,T31)+IF(A150=O32,T32)+IF(A150=O33,T33)+IF(A150=O34,T34)+IF(A150=O35,T35)+IF(A150=O36,T36)+IF(A150=O37,T37)+IF(A150=O38,T38)+IF(A150=O39,T39)+IF(A150=O40,T40)+F150</f>
        <v>0</v>
      </c>
      <c r="F150" s="98">
        <f>IF(A150=O41,T41)+IF(A150=O42,T42)+IF(A150=O43,T43)+IF(A150=O44,T44)+IF(A150=O45,T45)+IF(A150=O46,T46)+IF(A150=O47,T47)+IF(A150=O48,T48)+IF(A150=O49,T49)+IF(A150=O50,T50)+IF(A150=O52,T52)+IF(A150=O53,T53)+IF(A150=O54,T54)+IF(A150=O55,T55)+IF(A150=O56,T56)+IF(A150=O57,T57)+IF(A150=O58,T58)+IF(A150=O59,T59)+IF(A150=O60,T60)+IF(A150=O61,T61)+IF(A150=O62,T62)+IF(A150=O63,T63)+IF(A150=O64,T64)+IF(A150=O65,T65)+IF(A150=O66,T66)+IF(A150=O67,T67)+IF(A150=O68,T68)+IF(A150=O69,T69)+IF(A150=O70,T70)+IF(A150=O71,T71)</f>
        <v>0</v>
      </c>
      <c r="G150" s="98">
        <f>IF(B150=O10,R10)+IF(B150=O11,R11)+IF(B150=O12,R12)+IF(B150=O13,R13)+IF(B150=O14,R14)+IF(B150=O15,R15)+IF(B150=O16,R16)+IF(B150=O17,R17)+IF(B150=O18,R18)+IF(B150=O19,R19)+IF(B150=O20,R20)+IF(B150=O21,R21)+IF(B150=O22,R22)+IF(B150=O23,R23)+IF(B150=O24,R24)+IF(B150=O25,R25)+IF(B150=O26,R26)+IF(B150=O27,R27)+IF(B150=O28,R28)+IF(B150=O29,R29)+IF(B150=O31,R31)+IF(B150=O32,R32)+IF(B150=O33,R33)+IF(B150=O34,R34)+IF(B150=O35,R35)+IF(B150=O36,R36)+IF(B150=O37,R37)+IF(B150=O38,R38)+IF(B150=O39,R39)+IF(B150=O40,R40)+H150</f>
        <v>0</v>
      </c>
      <c r="H150" s="98">
        <f>IF(B150=O41,R41)+IF(B150=O42,R42)+IF(B150=O43,R43)+IF(B150=O44,R44)+IF(B150=O45,R45)+IF(B150=O46,R46)+IF(B150=O47,R47)+IF(B150=O48,R48)+IF(B150=O49,R49)+IF(B150=O50,R50)+IF(B150=O52,R52)+IF(B150=O53,R53)+IF(B150=O54,R54)+IF(B150=O55,R55)+IF(B150=O56,R56)+IF(B150=O57,R57)+IF(B150=O58,R58)+IF(B150=O59,R59)+IF(B150=O60,R60)+IF(B150=O61,R61)+IF(B150=O62,R62)+IF(B150=O63,R63)+IF(B150=O64,R64)+IF(B150=O65,R65)+IF(B150=O66,R66)+IF(B150=O67,R67)+IF(B150=O68,R68)+IF(B150=O69,R69)+IF(B150=O70,R70)+IF(B150=O71,R71)</f>
        <v>0</v>
      </c>
      <c r="I150" s="98">
        <f>IF(B150=O10,T10)+IF(B150=O11,T11)+IF(B150=O12,T12)+IF(B150=O13,T13)+IF(B150=O14,T14)+IF(B150=O15,T15)+IF(B150=O16,T16)+IF(B150=O17,T17)+IF(B150=O18,T18)+IF(B150=O19,T19)+IF(B150=O20,T20)+IF(B150=O21,T21)+IF(B150=O22,T22)+IF(B150=O23,T23)+IF(B150=O24,T24)+IF(B150=O25,T25)+IF(B150=O26,T26)+IF(B150=O27,T27)+IF(B150=O28,T28)+IF(B150=O29,T29)+IF(B150=O31,T31)+IF(B150=O32,T32)+IF(B150=O33,T33)+IF(B150=O34,T34)+IF(B150=O35,T35)+IF(B150=O36,T36)+IF(B150=O37,T37)+IF(B150=O38,T38)+IF(B150=O39,T39)+IF(B150=O40,T40)+J150</f>
        <v>0</v>
      </c>
      <c r="J150" s="98">
        <f>IF(B150=O41,T41)+IF(B150=O42,T42)+IF(B150=O43,T43)+IF(B150=O44,T44)+IF(B150=O45,T45)+IF(B150=O46,T46)+IF(B150=O47,T47)+IF(B150=O48,T48)+IF(B150=O49,T49)+IF(B150=O50,T50)+IF(B150=O52,T52)+IF(B150=O53,T53)+IF(B150=O54,T54)+IF(B150=O55,T55)+IF(B150=O56,T56)+IF(B150=O57,T57)+IF(B150=O58,T58)+IF(B150=O59,T59)+IF(B150=O60,T60)+IF(B150=O61,T61)+IF(B150=O62,T62)+IF(B150=O63,T63)+IF(B150=O64,T64)+IF(B150=O65,T65)+IF(B150=O66,T66)+IF(B150=O67,T67)+IF(B150=O68,T68)+IF(B150=O69,T69)+IF(B150=O70,T70)+IF(B150=O71,T71)</f>
        <v>0</v>
      </c>
      <c r="K150" s="98">
        <f>[2]DB!K150</f>
        <v>2</v>
      </c>
      <c r="L150" s="98">
        <f>[2]DB!L150</f>
        <v>2</v>
      </c>
      <c r="M150" s="98">
        <f>[2]DB!M150</f>
        <v>0</v>
      </c>
      <c r="N150" s="98">
        <f>[2]DB!N150</f>
        <v>0</v>
      </c>
      <c r="O150" s="98" t="str">
        <f>[2]DB!O150</f>
        <v/>
      </c>
      <c r="P150" s="1">
        <f>[2]DB!P150</f>
        <v>10</v>
      </c>
      <c r="Q150" s="1">
        <f>[2]DB!Q150</f>
        <v>8</v>
      </c>
      <c r="R150" s="1">
        <f>[2]DB!R150</f>
        <v>1</v>
      </c>
      <c r="S150" s="1">
        <f>[2]DB!S150</f>
        <v>0</v>
      </c>
      <c r="T150" s="1" t="str">
        <f>[2]DB!T150</f>
        <v/>
      </c>
      <c r="U150" s="1">
        <f>[2]DB!U150</f>
        <v>8</v>
      </c>
      <c r="V150" s="1">
        <f>[2]DB!V150</f>
        <v>7</v>
      </c>
      <c r="W150" s="1">
        <f>[2]DB!W150</f>
        <v>2</v>
      </c>
      <c r="X150" s="1">
        <f>[2]DB!X150</f>
        <v>0</v>
      </c>
      <c r="Y150" s="1" t="str">
        <f>[2]DB!Y150</f>
        <v>Højgård</v>
      </c>
      <c r="Z150" s="1" t="str">
        <f>[2]DB!Z150</f>
        <v/>
      </c>
      <c r="AA150" s="1" t="str">
        <f>[2]DB!AB150</f>
        <v/>
      </c>
      <c r="AB150" s="1">
        <f>[2]DB!AD150</f>
        <v>2</v>
      </c>
      <c r="AC150" s="1">
        <f>[2]DB!AE150</f>
        <v>0</v>
      </c>
      <c r="AD150" s="1" t="str">
        <f>[2]DB!AF150</f>
        <v>Højgård</v>
      </c>
      <c r="AE150" s="98" t="str">
        <f>IF(AND(C150=0,E150=0,G150=0,I150=0),IF(AD150="",IF(A150=O10,AC10)+IF(A150=O11,AC11)+IF(A150=O12,AC12)+IF(A150=O13,AC13)+IF(A150=O14,AC14)+IF(A150=O15,AC15)+IF(A150=O16,AC16)+IF(A150=O17,AC17)+IF(A150=O18,AC18)+IF(A150=O19,AC19)+IF(A150=O20,AC20)+IF(A150=O21,AC21)+IF(A150=O22,AC22)+IF(A150=O23,AC23)+IF(A150=O24,AC24)+IF(A150=O25,AC25)+IF(A150=O26,AC26)+IF(A150=O27,AC27)+IF(A150=O28,AC28)+IF(A150=O29,AC29)+IF(A150=O31,AC31)+IF(A150=O32,AC32)+IF(A150=O33,AC33)+IF(A150=O34,AC34)+IF(A150=O35,AC35)+IF(A150=O36,AC36)+IF(A150=O37,AC37)+IF(A150=O38,AC38)+IF(A150=O39,AC39)+IF(A150=O40,AC40)+AF150,""),"")</f>
        <v/>
      </c>
      <c r="AF150" s="98" t="str">
        <f>IF(AND(C150=0,E150=0,G150=0,I150=0),IF(AD150="",IF(A150=O41,AC41)+IF(A150=O42,AC42)+IF(A150=O43,AC43)+IF(A150=O44,AC44)+IF(A150=O45,AC45)+IF(A150=O46,AC46)+IF(A150=O47,AC47)+IF(A150=O48,AC48)+IF(A150=O49,AC49)+IF(A150=O50,AC50)+IF(A150=O52,AC52)+IF(A150=O53,AC53)+IF(A150=O54,AC54)+IF(A150=O55,AC55)+IF(A150=O56,AC56)+IF(A150=O57,AC57)+IF(A150=O58,AC58)+IF(A150=O59,AC59)+IF(A150=O60,AC60)+IF(A150=O61,AC61)+IF(A150=O62,AC62)+IF(A150=O63,AC63)+IF(A150=O64,AC64)+IF(A150=O65,AC65)+IF(A150=O66,AC66)+IF(A150=O67,AC67)+IF(A150=O68,AC68)+IF(A150=O69,AC69)+IF(A150=O70,AC70)+IF(A150=O71,AC71),""),"")</f>
        <v/>
      </c>
      <c r="AG150" s="98" t="str">
        <f>IF(AND(G150=0,I150=0,C150=0,E150=0),IF(AD150="",IF(B150=O10,AC10)+IF(B150=O11,AC11)+IF(B150=O12,AC12)+IF(B150=O13,AC13)+IF(B150=O14,AC14)+IF(B150=O15,AC15)+IF(B150=O16,AC16)+IF(B150=O17,AC17)+IF(B150=O18,AC18)+IF(B150=O19,AC19)+IF(B150=O20,AC20)+IF(B150=O21,AC21)+IF(B150=O22,AC22)+IF(B150=O23,AC23)+IF(B150=O24,AC24)+IF(B150=O25,AC25)+IF(B150=O26,AC26)+IF(B150=O27,AC27)+IF(B150=O28,AC28)+IF(B150=O29,AC29)+IF(B150=O31,AC31)+IF(B150=O32,AC32)+IF(B150=O33,AC33)+IF(B150=O34,AC34)+IF(B150=O35,AC35)+IF(B150=O36,AC36)+IF(B150=O37,AC37)+IF(B150=O38,AC38)+IF(B150=O39,AC39)+IF(B150=O40,AC40)+AH150,""),"")</f>
        <v/>
      </c>
      <c r="AH150" s="98" t="str">
        <f>IF(AND(G150=0,I150=0,C150=0,E150=0),IF(AD150="",IF(B150=O41,AC41)+IF(B150=O42,AC42)+IF(B150=O43,AC43)+IF(B150=O44,AC44)+IF(B150=O45,AC45)+IF(B150=O46,AC46)+IF(B150=O47,AC47)+IF(B150=O48,AC48)+IF(B150=O49,AC49)+IF(B150=O50,AC50)+IF(B150=O52,AC52)+IF(B150=O53,AC53)+IF(B150=O54,AC54)+IF(B150=O55,AC55)+IF(B150=O56,AC56)+IF(B150=O57,AC57)+IF(B150=O58,AC58)+IF(B150=O59,AC59)+IF(B150=O60,AC60)+IF(B150=O61,AC61)+IF(B150=O62,AC62)+IF(B150=O63,AC63)+IF(B150=O64,AC64)+IF(B150=O65,AC65)+IF(B150=O66,AC66)+IF(B150=O67,AC67)+IF(B150=O68,AC68)+IF(B150=O69,AC69)+IF(B150=O70,AC70)+IF(B150=O71,AC71),""),"")</f>
        <v/>
      </c>
      <c r="AI150" s="98">
        <f t="shared" si="44"/>
        <v>2</v>
      </c>
      <c r="AJ150" s="98">
        <f t="shared" si="45"/>
        <v>0</v>
      </c>
      <c r="AK150" s="99" t="str">
        <f t="shared" si="46"/>
        <v>Højgård</v>
      </c>
    </row>
    <row r="151" spans="1:37">
      <c r="A151" s="98" t="str">
        <f>[2]DB!A151</f>
        <v>LPHJ</v>
      </c>
      <c r="B151" s="98" t="str">
        <f>[2]DB!B151</f>
        <v>Hede</v>
      </c>
      <c r="C151" s="98">
        <f>IF(A151=O10,R10)+IF(A151=O11,R11)+IF(A151=O12,R12)+IF(A151=O13,R13)+IF(A151=O14,R14)+IF(A151=O15,R15)+IF(A151=O16,R16)+IF(A151=O17,R17)+IF(A151=O18,R18)+IF(A151=O19,R19)+IF(A151=O20,R20)+IF(A151=O21,R21)+IF(A151=O22,R22)+IF(A151=O23,R23)+IF(A151=O24,R24)+IF(A151=O25,R25)+IF(A151=O26,R26)+IF(A151=O27,R27)+IF(A151=O28,R28)+IF(A151=O29,R29)+IF(A151=O31,R31)+IF(A151=O32,R32)+IF(A151=O33,R33)+IF(A151=O34,R34)+IF(A151=O35,R35)+IF(A151=O36,R36)+IF(A151=O37,R37)+IF(A151=O38,R38)+IF(A151=O39,R39)+IF(A151=O40,R40)+D151</f>
        <v>0</v>
      </c>
      <c r="D151" s="98">
        <f>IF(A151=O41,R41)+IF(A151=O42,R42)+IF(A151=O43,R43)+IF(A151=O44,R44)+IF(A151=O45,R45)+IF(A151=O46,R46)+IF(A151=O47,R47)+IF(A151=O48,R48)+IF(A151=O49,R49)+IF(A151=O50,R50)+IF(A151=O52,R52)+IF(A151=O53,R53)+IF(A151=O54,R54)+IF(A151=O55,R55)+IF(A151=O56,R56)+IF(A151=O57,R57)+IF(A151=O58,R58)+IF(A151=O59,R59)+IF(A151=O60,R60)+IF(A151=O61,R61)+IF(A151=O62,R62)+IF(A151=O63,R63)+IF(A151=O64,R64)+IF(A151=O65,R65)+IF(A151=O66,R66)+IF(A151=O67,R67)+IF(A151=O68,R68)+IF(A151=O69,R69)+IF(A151=O70,R70)+IF(A151=O71,R71)</f>
        <v>0</v>
      </c>
      <c r="E151" s="98">
        <f>IF(A151=O10,T10)+IF(A151=O11,T11)+IF(A151=O12,T12)+IF(A151=O13,T13)+IF(A151=O14,T14)+IF(A151=O15,T15)+IF(A151=O16,T16)+IF(A151=O17,T17)+IF(A151=O18,T18)+IF(A151=O19,T19)+IF(A151=O20,T20)+IF(A151=O21,T21)+IF(A151=O22,T22)+IF(A151=O23,T23)+IF(A151=O24,T24)+IF(A151=O25,T25)+IF(A151=O26,T26)+IF(A151=O27,T27)+IF(A151=O28,T28)+IF(A151=O29,T29)+IF(A151=O31,T31)+IF(A151=O32,T32)+IF(A151=O33,T33)+IF(A151=O34,T34)+IF(A151=O35,T35)+IF(A151=O36,T36)+IF(A151=O37,T37)+IF(A151=O38,T38)+IF(A151=O39,T39)+IF(A151=O40,T40)+F151</f>
        <v>0</v>
      </c>
      <c r="F151" s="98">
        <f>IF(A151=O41,T41)+IF(A151=O42,T42)+IF(A151=O43,T43)+IF(A151=O44,T44)+IF(A151=O45,T45)+IF(A151=O46,T46)+IF(A151=O47,T47)+IF(A151=O48,T48)+IF(A151=O49,T49)+IF(A151=O50,T50)+IF(A151=O52,T52)+IF(A151=O53,T53)+IF(A151=O54,T54)+IF(A151=O55,T55)+IF(A151=O56,T56)+IF(A151=O57,T57)+IF(A151=O58,T58)+IF(A151=O59,T59)+IF(A151=O60,T60)+IF(A151=O61,T61)+IF(A151=O62,T62)+IF(A151=O63,T63)+IF(A151=O64,T64)+IF(A151=O65,T65)+IF(A151=O66,T66)+IF(A151=O67,T67)+IF(A151=O68,T68)+IF(A151=O69,T69)+IF(A151=O70,T70)+IF(A151=O71,T71)</f>
        <v>0</v>
      </c>
      <c r="G151" s="98">
        <f>IF(B151=O10,R10)+IF(B151=O11,R11)+IF(B151=O12,R12)+IF(B151=O13,R13)+IF(B151=O14,R14)+IF(B151=O15,R15)+IF(B151=O16,R16)+IF(B151=O17,R17)+IF(B151=O18,R18)+IF(B151=O19,R19)+IF(B151=O20,R20)+IF(B151=O21,R21)+IF(B151=O22,R22)+IF(B151=O23,R23)+IF(B151=O24,R24)+IF(B151=O25,R25)+IF(B151=O26,R26)+IF(B151=O27,R27)+IF(B151=O28,R28)+IF(B151=O29,R29)+IF(B151=O31,R31)+IF(B151=O32,R32)+IF(B151=O33,R33)+IF(B151=O34,R34)+IF(B151=O35,R35)+IF(B151=O36,R36)+IF(B151=O37,R37)+IF(B151=O38,R38)+IF(B151=O39,R39)+IF(B151=O40,R40)+H151</f>
        <v>0</v>
      </c>
      <c r="H151" s="98">
        <f>IF(B151=O41,R41)+IF(B151=O42,R42)+IF(B151=O43,R43)+IF(B151=O44,R44)+IF(B151=O45,R45)+IF(B151=O46,R46)+IF(B151=O47,R47)+IF(B151=O48,R48)+IF(B151=O49,R49)+IF(B151=O50,R50)+IF(B151=O52,R52)+IF(B151=O53,R53)+IF(B151=O54,R54)+IF(B151=O55,R55)+IF(B151=O56,R56)+IF(B151=O57,R57)+IF(B151=O58,R58)+IF(B151=O59,R59)+IF(B151=O60,R60)+IF(B151=O61,R61)+IF(B151=O62,R62)+IF(B151=O63,R63)+IF(B151=O64,R64)+IF(B151=O65,R65)+IF(B151=O66,R66)+IF(B151=O67,R67)+IF(B151=O68,R68)+IF(B151=O69,R69)+IF(B151=O70,R70)+IF(B151=O71,R71)</f>
        <v>0</v>
      </c>
      <c r="I151" s="98">
        <f>IF(B151=O10,T10)+IF(B151=O11,T11)+IF(B151=O12,T12)+IF(B151=O13,T13)+IF(B151=O14,T14)+IF(B151=O15,T15)+IF(B151=O16,T16)+IF(B151=O17,T17)+IF(B151=O18,T18)+IF(B151=O19,T19)+IF(B151=O20,T20)+IF(B151=O21,T21)+IF(B151=O22,T22)+IF(B151=O23,T23)+IF(B151=O24,T24)+IF(B151=O25,T25)+IF(B151=O26,T26)+IF(B151=O27,T27)+IF(B151=O28,T28)+IF(B151=O29,T29)+IF(B151=O31,T31)+IF(B151=O32,T32)+IF(B151=O33,T33)+IF(B151=O34,T34)+IF(B151=O35,T35)+IF(B151=O36,T36)+IF(B151=O37,T37)+IF(B151=O38,T38)+IF(B151=O39,T39)+IF(B151=O40,T40)+J151</f>
        <v>0</v>
      </c>
      <c r="J151" s="98">
        <f>IF(B151=O41,T41)+IF(B151=O42,T42)+IF(B151=O43,T43)+IF(B151=O44,T44)+IF(B151=O45,T45)+IF(B151=O46,T46)+IF(B151=O47,T47)+IF(B151=O48,T48)+IF(B151=O49,T49)+IF(B151=O50,T50)+IF(B151=O52,T52)+IF(B151=O53,T53)+IF(B151=O54,T54)+IF(B151=O55,T55)+IF(B151=O56,T56)+IF(B151=O57,T57)+IF(B151=O58,T58)+IF(B151=O59,T59)+IF(B151=O60,T60)+IF(B151=O61,T61)+IF(B151=O62,T62)+IF(B151=O63,T63)+IF(B151=O64,T64)+IF(B151=O65,T65)+IF(B151=O66,T66)+IF(B151=O67,T67)+IF(B151=O68,T68)+IF(B151=O69,T69)+IF(B151=O70,T70)+IF(B151=O71,T71)</f>
        <v>0</v>
      </c>
      <c r="K151" s="98">
        <f>[2]DB!K151</f>
        <v>2</v>
      </c>
      <c r="L151" s="98">
        <f>[2]DB!L151</f>
        <v>1</v>
      </c>
      <c r="M151" s="98">
        <f>[2]DB!M151</f>
        <v>1</v>
      </c>
      <c r="N151" s="98">
        <f>[2]DB!N151</f>
        <v>0</v>
      </c>
      <c r="O151" s="98" t="str">
        <f>[2]DB!O151</f>
        <v/>
      </c>
      <c r="P151" s="1">
        <f>[2]DB!P151</f>
        <v>10</v>
      </c>
      <c r="Q151" s="1">
        <f>[2]DB!Q151</f>
        <v>10</v>
      </c>
      <c r="R151" s="1">
        <f>[2]DB!R151</f>
        <v>1</v>
      </c>
      <c r="S151" s="1">
        <f>[2]DB!S151</f>
        <v>0</v>
      </c>
      <c r="T151" s="1" t="str">
        <f>[2]DB!T151</f>
        <v/>
      </c>
      <c r="U151" s="1">
        <f>[2]DB!U151</f>
        <v>7</v>
      </c>
      <c r="V151" s="1">
        <f>[2]DB!V151</f>
        <v>7</v>
      </c>
      <c r="W151" s="1">
        <f>[2]DB!W151</f>
        <v>1</v>
      </c>
      <c r="X151" s="1">
        <f>[2]DB!X151</f>
        <v>0</v>
      </c>
      <c r="Y151" s="1" t="str">
        <f>[2]DB!Y151</f>
        <v/>
      </c>
      <c r="Z151" s="1">
        <f>[2]DB!Z151</f>
        <v>6</v>
      </c>
      <c r="AA151" s="1">
        <f>[2]DB!AB151</f>
        <v>5</v>
      </c>
      <c r="AB151" s="1">
        <f>[2]DB!AD151</f>
        <v>2</v>
      </c>
      <c r="AC151" s="1">
        <f>[2]DB!AE151</f>
        <v>0</v>
      </c>
      <c r="AD151" s="1" t="str">
        <f>[2]DB!AF151</f>
        <v>LPHJ</v>
      </c>
      <c r="AE151" s="98" t="str">
        <f>IF(AND(C151=0,E151=0,G151=0,I151=0),IF(AD151="",IF(A151=O10,AC10)+IF(A151=O11,AC11)+IF(A151=O12,AC12)+IF(A151=O13,AC13)+IF(A151=O14,AC14)+IF(A151=O15,AC15)+IF(A151=O16,AC16)+IF(A151=O17,AC17)+IF(A151=O18,AC18)+IF(A151=O19,AC19)+IF(A151=O20,AC20)+IF(A151=O21,AC21)+IF(A151=O22,AC22)+IF(A151=O23,AC23)+IF(A151=O24,AC24)+IF(A151=O25,AC25)+IF(A151=O26,AC26)+IF(A151=O27,AC27)+IF(A151=O28,AC28)+IF(A151=O29,AC29)+IF(A151=O31,AC31)+IF(A151=O32,AC32)+IF(A151=O33,AC33)+IF(A151=O34,AC34)+IF(A151=O35,AC35)+IF(A151=O36,AC36)+IF(A151=O37,AC37)+IF(A151=O38,AC38)+IF(A151=O39,AC39)+IF(A151=O40,AC40)+AF151,""),"")</f>
        <v/>
      </c>
      <c r="AF151" s="98" t="str">
        <f>IF(AND(C151=0,E151=0,G151=0,I151=0),IF(AD151="",IF(A151=O41,AC41)+IF(A151=O42,AC42)+IF(A151=O43,AC43)+IF(A151=O44,AC44)+IF(A151=O45,AC45)+IF(A151=O46,AC46)+IF(A151=O47,AC47)+IF(A151=O48,AC48)+IF(A151=O49,AC49)+IF(A151=O50,AC50)+IF(A151=O52,AC52)+IF(A151=O53,AC53)+IF(A151=O54,AC54)+IF(A151=O55,AC55)+IF(A151=O56,AC56)+IF(A151=O57,AC57)+IF(A151=O58,AC58)+IF(A151=O59,AC59)+IF(A151=O60,AC60)+IF(A151=O61,AC61)+IF(A151=O62,AC62)+IF(A151=O63,AC63)+IF(A151=O64,AC64)+IF(A151=O65,AC65)+IF(A151=O66,AC66)+IF(A151=O67,AC67)+IF(A151=O68,AC68)+IF(A151=O69,AC69)+IF(A151=O70,AC70)+IF(A151=O71,AC71),""),"")</f>
        <v/>
      </c>
      <c r="AG151" s="98" t="str">
        <f>IF(AND(G151=0,I151=0,C151=0,E151=0),IF(AD151="",IF(B151=O10,AC10)+IF(B151=O11,AC11)+IF(B151=O12,AC12)+IF(B151=O13,AC13)+IF(B151=O14,AC14)+IF(B151=O15,AC15)+IF(B151=O16,AC16)+IF(B151=O17,AC17)+IF(B151=O18,AC18)+IF(B151=O19,AC19)+IF(B151=O20,AC20)+IF(B151=O21,AC21)+IF(B151=O22,AC22)+IF(B151=O23,AC23)+IF(B151=O24,AC24)+IF(B151=O25,AC25)+IF(B151=O26,AC26)+IF(B151=O27,AC27)+IF(B151=O28,AC28)+IF(B151=O29,AC29)+IF(B151=O31,AC31)+IF(B151=O32,AC32)+IF(B151=O33,AC33)+IF(B151=O34,AC34)+IF(B151=O35,AC35)+IF(B151=O36,AC36)+IF(B151=O37,AC37)+IF(B151=O38,AC38)+IF(B151=O39,AC39)+IF(B151=O40,AC40)+AH151,""),"")</f>
        <v/>
      </c>
      <c r="AH151" s="98" t="str">
        <f>IF(AND(G151=0,I151=0,C151=0,E151=0),IF(AD151="",IF(B151=O41,AC41)+IF(B151=O42,AC42)+IF(B151=O43,AC43)+IF(B151=O44,AC44)+IF(B151=O45,AC45)+IF(B151=O46,AC46)+IF(B151=O47,AC47)+IF(B151=O48,AC48)+IF(B151=O49,AC49)+IF(B151=O50,AC50)+IF(B151=O52,AC52)+IF(B151=O53,AC53)+IF(B151=O54,AC54)+IF(B151=O55,AC55)+IF(B151=O56,AC56)+IF(B151=O57,AC57)+IF(B151=O58,AC58)+IF(B151=O59,AC59)+IF(B151=O60,AC60)+IF(B151=O61,AC61)+IF(B151=O62,AC62)+IF(B151=O63,AC63)+IF(B151=O64,AC64)+IF(B151=O65,AC65)+IF(B151=O66,AC66)+IF(B151=O67,AC67)+IF(B151=O68,AC68)+IF(B151=O69,AC69)+IF(B151=O70,AC70)+IF(B151=O71,AC71),""),"")</f>
        <v/>
      </c>
      <c r="AI151" s="98">
        <f t="shared" si="44"/>
        <v>2</v>
      </c>
      <c r="AJ151" s="98">
        <f t="shared" si="45"/>
        <v>0</v>
      </c>
      <c r="AK151" s="99" t="str">
        <f t="shared" si="46"/>
        <v>LPHJ</v>
      </c>
    </row>
    <row r="152" spans="1:37">
      <c r="A152" s="98" t="str">
        <f>[2]DB!A152</f>
        <v>Frydkær</v>
      </c>
      <c r="B152" s="98" t="str">
        <f>[2]DB!B152</f>
        <v>Nemelig</v>
      </c>
      <c r="C152" s="98">
        <f>IF(A152=O10,R10)+IF(A152=O11,R11)+IF(A152=O12,R12)+IF(A152=O13,R13)+IF(A152=O14,R14)+IF(A152=O15,R15)+IF(A152=O16,R16)+IF(A152=O17,R17)+IF(A152=O18,R18)+IF(A152=O19,R19)+IF(A152=O20,R20)+IF(A152=O21,R21)+IF(A152=O22,R22)+IF(A152=O23,R23)+IF(A152=O24,R24)+IF(A152=O25,R25)+IF(A152=O26,R26)+IF(A152=O27,R27)+IF(A152=O28,R28)+IF(A152=O29,R29)+IF(A152=O31,R31)+IF(A152=O32,R32)+IF(A152=O33,R33)+IF(A152=O34,R34)+IF(A152=O35,R35)+IF(A152=O36,R36)+IF(A152=O37,R37)+IF(A152=O38,R38)+IF(A152=O39,R39)+IF(A152=O40,R40)+D152</f>
        <v>0</v>
      </c>
      <c r="D152" s="98">
        <f>IF(A152=O41,R41)+IF(A152=O42,R42)+IF(A152=O43,R43)+IF(A152=O44,R44)+IF(A152=O45,R45)+IF(A152=O46,R46)+IF(A152=O47,R47)+IF(A152=O48,R48)+IF(A152=O49,R49)+IF(A152=O50,R50)+IF(A152=O52,R52)+IF(A152=O53,R53)+IF(A152=O54,R54)+IF(A152=O55,R55)+IF(A152=O56,R56)+IF(A152=O57,R57)+IF(A152=O58,R58)+IF(A152=O59,R59)+IF(A152=O60,R60)+IF(A152=O61,R61)+IF(A152=O62,R62)+IF(A152=O63,R63)+IF(A152=O64,R64)+IF(A152=O65,R65)+IF(A152=O66,R66)+IF(A152=O67,R67)+IF(A152=O68,R68)+IF(A152=O69,R69)+IF(A152=O70,R70)+IF(A152=O71,R71)</f>
        <v>0</v>
      </c>
      <c r="E152" s="98">
        <f>IF(A152=O10,T10)+IF(A152=O11,T11)+IF(A152=O12,T12)+IF(A152=O13,T13)+IF(A152=O14,T14)+IF(A152=O15,T15)+IF(A152=O16,T16)+IF(A152=O17,T17)+IF(A152=O18,T18)+IF(A152=O19,T19)+IF(A152=O20,T20)+IF(A152=O21,T21)+IF(A152=O22,T22)+IF(A152=O23,T23)+IF(A152=O24,T24)+IF(A152=O25,T25)+IF(A152=O26,T26)+IF(A152=O27,T27)+IF(A152=O28,T28)+IF(A152=O29,T29)+IF(A152=O31,T31)+IF(A152=O32,T32)+IF(A152=O33,T33)+IF(A152=O34,T34)+IF(A152=O35,T35)+IF(A152=O36,T36)+IF(A152=O37,T37)+IF(A152=O38,T38)+IF(A152=O39,T39)+IF(A152=O40,T40)+F152</f>
        <v>0</v>
      </c>
      <c r="F152" s="98">
        <f>IF(A152=O41,T41)+IF(A152=O42,T42)+IF(A152=O43,T43)+IF(A152=O44,T44)+IF(A152=O45,T45)+IF(A152=O46,T46)+IF(A152=O47,T47)+IF(A152=O48,T48)+IF(A152=O49,T49)+IF(A152=O50,T50)+IF(A152=O52,T52)+IF(A152=O53,T53)+IF(A152=O54,T54)+IF(A152=O55,T55)+IF(A152=O56,T56)+IF(A152=O57,T57)+IF(A152=O58,T58)+IF(A152=O59,T59)+IF(A152=O60,T60)+IF(A152=O61,T61)+IF(A152=O62,T62)+IF(A152=O63,T63)+IF(A152=O64,T64)+IF(A152=O65,T65)+IF(A152=O66,T66)+IF(A152=O67,T67)+IF(A152=O68,T68)+IF(A152=O69,T69)+IF(A152=O70,T70)+IF(A152=O71,T71)</f>
        <v>0</v>
      </c>
      <c r="G152" s="98">
        <f>IF(B152=O10,R10)+IF(B152=O11,R11)+IF(B152=O12,R12)+IF(B152=O13,R13)+IF(B152=O14,R14)+IF(B152=O15,R15)+IF(B152=O16,R16)+IF(B152=O17,R17)+IF(B152=O18,R18)+IF(B152=O19,R19)+IF(B152=O20,R20)+IF(B152=O21,R21)+IF(B152=O22,R22)+IF(B152=O23,R23)+IF(B152=O24,R24)+IF(B152=O25,R25)+IF(B152=O26,R26)+IF(B152=O27,R27)+IF(B152=O28,R28)+IF(B152=O29,R29)+IF(B152=O31,R31)+IF(B152=O32,R32)+IF(B152=O33,R33)+IF(B152=O34,R34)+IF(B152=O35,R35)+IF(B152=O36,R36)+IF(B152=O37,R37)+IF(B152=O38,R38)+IF(B152=O39,R39)+IF(B152=O40,R40)+H152</f>
        <v>0</v>
      </c>
      <c r="H152" s="98">
        <f>IF(B152=O41,R41)+IF(B152=O42,R42)+IF(B152=O43,R43)+IF(B152=O44,R44)+IF(B152=O45,R45)+IF(B152=O46,R46)+IF(B152=O47,R47)+IF(B152=O48,R48)+IF(B152=O49,R49)+IF(B152=O50,R50)+IF(B152=O52,R52)+IF(B152=O53,R53)+IF(B152=O54,R54)+IF(B152=O55,R55)+IF(B152=O56,R56)+IF(B152=O57,R57)+IF(B152=O58,R58)+IF(B152=O59,R59)+IF(B152=O60,R60)+IF(B152=O61,R61)+IF(B152=O62,R62)+IF(B152=O63,R63)+IF(B152=O64,R64)+IF(B152=O65,R65)+IF(B152=O66,R66)+IF(B152=O67,R67)+IF(B152=O68,R68)+IF(B152=O69,R69)+IF(B152=O70,R70)+IF(B152=O71,R71)</f>
        <v>0</v>
      </c>
      <c r="I152" s="98">
        <f>IF(B152=O10,T10)+IF(B152=O11,T11)+IF(B152=O12,T12)+IF(B152=O13,T13)+IF(B152=O14,T14)+IF(B152=O15,T15)+IF(B152=O16,T16)+IF(B152=O17,T17)+IF(B152=O18,T18)+IF(B152=O19,T19)+IF(B152=O20,T20)+IF(B152=O21,T21)+IF(B152=O22,T22)+IF(B152=O23,T23)+IF(B152=O24,T24)+IF(B152=O25,T25)+IF(B152=O26,T26)+IF(B152=O27,T27)+IF(B152=O28,T28)+IF(B152=O29,T29)+IF(B152=O31,T31)+IF(B152=O32,T32)+IF(B152=O33,T33)+IF(B152=O34,T34)+IF(B152=O35,T35)+IF(B152=O36,T36)+IF(B152=O37,T37)+IF(B152=O38,T38)+IF(B152=O39,T39)+IF(B152=O40,T40)+J152</f>
        <v>0</v>
      </c>
      <c r="J152" s="98">
        <f>IF(B152=O41,T41)+IF(B152=O42,T42)+IF(B152=O43,T43)+IF(B152=O44,T44)+IF(B152=O45,T45)+IF(B152=O46,T46)+IF(B152=O47,T47)+IF(B152=O48,T48)+IF(B152=O49,T49)+IF(B152=O50,T50)+IF(B152=O52,T52)+IF(B152=O53,T53)+IF(B152=O54,T54)+IF(B152=O55,T55)+IF(B152=O56,T56)+IF(B152=O57,T57)+IF(B152=O58,T58)+IF(B152=O59,T59)+IF(B152=O60,T60)+IF(B152=O61,T61)+IF(B152=O62,T62)+IF(B152=O63,T63)+IF(B152=O64,T64)+IF(B152=O65,T65)+IF(B152=O66,T66)+IF(B152=O67,T67)+IF(B152=O68,T68)+IF(B152=O69,T69)+IF(B152=O70,T70)+IF(B152=O71,T71)</f>
        <v>0</v>
      </c>
      <c r="K152" s="98">
        <f>[2]DB!K152</f>
        <v>2</v>
      </c>
      <c r="L152" s="98">
        <f>[2]DB!L152</f>
        <v>6</v>
      </c>
      <c r="M152" s="98">
        <f>[2]DB!M152</f>
        <v>0</v>
      </c>
      <c r="N152" s="98">
        <f>[2]DB!N152</f>
        <v>1</v>
      </c>
      <c r="O152" s="98" t="str">
        <f>[2]DB!O152</f>
        <v/>
      </c>
      <c r="P152" s="1">
        <f>[2]DB!P152</f>
        <v>11</v>
      </c>
      <c r="Q152" s="1">
        <f>[2]DB!Q152</f>
        <v>10</v>
      </c>
      <c r="R152" s="1">
        <f>[2]DB!R152</f>
        <v>1</v>
      </c>
      <c r="S152" s="1">
        <f>[2]DB!S152</f>
        <v>1</v>
      </c>
      <c r="T152" s="1" t="str">
        <f>[2]DB!T152</f>
        <v/>
      </c>
      <c r="U152" s="1">
        <f>[2]DB!U152</f>
        <v>6</v>
      </c>
      <c r="V152" s="1">
        <f>[2]DB!V152</f>
        <v>8</v>
      </c>
      <c r="W152" s="1">
        <f>[2]DB!W152</f>
        <v>1</v>
      </c>
      <c r="X152" s="1">
        <f>[2]DB!X152</f>
        <v>2</v>
      </c>
      <c r="Y152" s="1" t="str">
        <f>[2]DB!Y152</f>
        <v>Nemelig</v>
      </c>
      <c r="Z152" s="1" t="str">
        <f>[2]DB!Z152</f>
        <v/>
      </c>
      <c r="AA152" s="1" t="str">
        <f>[2]DB!AB152</f>
        <v/>
      </c>
      <c r="AB152" s="1">
        <f>[2]DB!AD152</f>
        <v>1</v>
      </c>
      <c r="AC152" s="1">
        <f>[2]DB!AE152</f>
        <v>2</v>
      </c>
      <c r="AD152" s="1" t="str">
        <f>[2]DB!AF152</f>
        <v>Nemelig</v>
      </c>
      <c r="AE152" s="98" t="str">
        <f>IF(AND(C152=0,E152=0,G152=0,I152=0),IF(AD152="",IF(A152=O10,AC10)+IF(A152=O11,AC11)+IF(A152=O12,AC12)+IF(A152=O13,AC13)+IF(A152=O14,AC14)+IF(A152=O15,AC15)+IF(A152=O16,AC16)+IF(A152=O17,AC17)+IF(A152=O18,AC18)+IF(A152=O19,AC19)+IF(A152=O20,AC20)+IF(A152=O21,AC21)+IF(A152=O22,AC22)+IF(A152=O23,AC23)+IF(A152=O24,AC24)+IF(A152=O25,AC25)+IF(A152=O26,AC26)+IF(A152=O27,AC27)+IF(A152=O28,AC28)+IF(A152=O29,AC29)+IF(A152=O31,AC31)+IF(A152=O32,AC32)+IF(A152=O33,AC33)+IF(A152=O34,AC34)+IF(A152=O35,AC35)+IF(A152=O36,AC36)+IF(A152=O37,AC37)+IF(A152=O38,AC38)+IF(A152=O39,AC39)+IF(A152=O40,AC40)+AF152,""),"")</f>
        <v/>
      </c>
      <c r="AF152" s="98" t="str">
        <f>IF(AND(C152=0,E152=0,G152=0,I152=0),IF(AD152="",IF(A152=O41,AC41)+IF(A152=O42,AC42)+IF(A152=O43,AC43)+IF(A152=O44,AC44)+IF(A152=O45,AC45)+IF(A152=O46,AC46)+IF(A152=O47,AC47)+IF(A152=O48,AC48)+IF(A152=O49,AC49)+IF(A152=O50,AC50)+IF(A152=O52,AC52)+IF(A152=O53,AC53)+IF(A152=O54,AC54)+IF(A152=O55,AC55)+IF(A152=O56,AC56)+IF(A152=O57,AC57)+IF(A152=O58,AC58)+IF(A152=O59,AC59)+IF(A152=O60,AC60)+IF(A152=O61,AC61)+IF(A152=O62,AC62)+IF(A152=O63,AC63)+IF(A152=O64,AC64)+IF(A152=O65,AC65)+IF(A152=O66,AC66)+IF(A152=O67,AC67)+IF(A152=O68,AC68)+IF(A152=O69,AC69)+IF(A152=O70,AC70)+IF(A152=O71,AC71),""),"")</f>
        <v/>
      </c>
      <c r="AG152" s="98" t="str">
        <f>IF(AND(G152=0,I152=0,C152=0,E152=0),IF(AD152="",IF(B152=O10,AC10)+IF(B152=O11,AC11)+IF(B152=O12,AC12)+IF(B152=O13,AC13)+IF(B152=O14,AC14)+IF(B152=O15,AC15)+IF(B152=O16,AC16)+IF(B152=O17,AC17)+IF(B152=O18,AC18)+IF(B152=O19,AC19)+IF(B152=O20,AC20)+IF(B152=O21,AC21)+IF(B152=O22,AC22)+IF(B152=O23,AC23)+IF(B152=O24,AC24)+IF(B152=O25,AC25)+IF(B152=O26,AC26)+IF(B152=O27,AC27)+IF(B152=O28,AC28)+IF(B152=O29,AC29)+IF(B152=O31,AC31)+IF(B152=O32,AC32)+IF(B152=O33,AC33)+IF(B152=O34,AC34)+IF(B152=O35,AC35)+IF(B152=O36,AC36)+IF(B152=O37,AC37)+IF(B152=O38,AC38)+IF(B152=O39,AC39)+IF(B152=O40,AC40)+AH152,""),"")</f>
        <v/>
      </c>
      <c r="AH152" s="98" t="str">
        <f>IF(AND(G152=0,I152=0,C152=0,E152=0),IF(AD152="",IF(B152=O41,AC41)+IF(B152=O42,AC42)+IF(B152=O43,AC43)+IF(B152=O44,AC44)+IF(B152=O45,AC45)+IF(B152=O46,AC46)+IF(B152=O47,AC47)+IF(B152=O48,AC48)+IF(B152=O49,AC49)+IF(B152=O50,AC50)+IF(B152=O52,AC52)+IF(B152=O53,AC53)+IF(B152=O54,AC54)+IF(B152=O55,AC55)+IF(B152=O56,AC56)+IF(B152=O57,AC57)+IF(B152=O58,AC58)+IF(B152=O59,AC59)+IF(B152=O60,AC60)+IF(B152=O61,AC61)+IF(B152=O62,AC62)+IF(B152=O63,AC63)+IF(B152=O64,AC64)+IF(B152=O65,AC65)+IF(B152=O66,AC66)+IF(B152=O67,AC67)+IF(B152=O68,AC68)+IF(B152=O69,AC69)+IF(B152=O70,AC70)+IF(B152=O71,AC71),""),"")</f>
        <v/>
      </c>
      <c r="AI152" s="98">
        <f t="shared" si="44"/>
        <v>1</v>
      </c>
      <c r="AJ152" s="98">
        <f t="shared" si="45"/>
        <v>2</v>
      </c>
      <c r="AK152" s="99" t="str">
        <f t="shared" si="46"/>
        <v>Nemelig</v>
      </c>
    </row>
    <row r="153" spans="1:37">
      <c r="A153" s="98" t="str">
        <f>[2]DB!A153</f>
        <v>Percy</v>
      </c>
      <c r="B153" s="98" t="str">
        <f>[2]DB!B153</f>
        <v>Lions</v>
      </c>
      <c r="C153" s="98">
        <f>IF(A153=O10,R10)+IF(A153=O11,R11)+IF(A153=O12,R12)+IF(A153=O13,R13)+IF(A153=O14,R14)+IF(A153=O15,R15)+IF(A153=O16,R16)+IF(A153=O17,R17)+IF(A153=O18,R18)+IF(A153=O19,R19)+IF(A153=O20,R20)+IF(A153=O21,R21)+IF(A153=O22,R22)+IF(A153=O23,R23)+IF(A153=O24,R24)+IF(A153=O25,R25)+IF(A153=O26,R26)+IF(A153=O27,R27)+IF(A153=O28,R28)+IF(A153=O29,R29)+IF(A153=O31,R31)+IF(A153=O32,R32)+IF(A153=O33,R33)+IF(A153=O34,R34)+IF(A153=O35,R35)+IF(A153=O36,R36)+IF(A153=O37,R37)+IF(A153=O38,R38)+IF(A153=O39,R39)+IF(A153=O40,R40)+D153</f>
        <v>0</v>
      </c>
      <c r="D153" s="98">
        <f>IF(A153=O41,R41)+IF(A153=O42,R42)+IF(A153=O43,R43)+IF(A153=O44,R44)+IF(A153=O45,R45)+IF(A153=O46,R46)+IF(A153=O47,R47)+IF(A153=O48,R48)+IF(A153=O49,R49)+IF(A153=O50,R50)+IF(A153=O52,R52)+IF(A153=O53,R53)+IF(A153=O54,R54)+IF(A153=O55,R55)+IF(A153=O56,R56)+IF(A153=O57,R57)+IF(A153=O58,R58)+IF(A153=O59,R59)+IF(A153=O60,R60)+IF(A153=O61,R61)+IF(A153=O62,R62)+IF(A153=O63,R63)+IF(A153=O64,R64)+IF(A153=O65,R65)+IF(A153=O66,R66)+IF(A153=O67,R67)+IF(A153=O68,R68)+IF(A153=O69,R69)+IF(A153=O70,R70)+IF(A153=O71,R71)</f>
        <v>0</v>
      </c>
      <c r="E153" s="98">
        <f>IF(A153=O10,T10)+IF(A153=O11,T11)+IF(A153=O12,T12)+IF(A153=O13,T13)+IF(A153=O14,T14)+IF(A153=O15,T15)+IF(A153=O16,T16)+IF(A153=O17,T17)+IF(A153=O18,T18)+IF(A153=O19,T19)+IF(A153=O20,T20)+IF(A153=O21,T21)+IF(A153=O22,T22)+IF(A153=O23,T23)+IF(A153=O24,T24)+IF(A153=O25,T25)+IF(A153=O26,T26)+IF(A153=O27,T27)+IF(A153=O28,T28)+IF(A153=O29,T29)+IF(A153=O31,T31)+IF(A153=O32,T32)+IF(A153=O33,T33)+IF(A153=O34,T34)+IF(A153=O35,T35)+IF(A153=O36,T36)+IF(A153=O37,T37)+IF(A153=O38,T38)+IF(A153=O39,T39)+IF(A153=O40,T40)+F153</f>
        <v>0</v>
      </c>
      <c r="F153" s="98">
        <f>IF(A153=O41,T41)+IF(A153=O42,T42)+IF(A153=O43,T43)+IF(A153=O44,T44)+IF(A153=O45,T45)+IF(A153=O46,T46)+IF(A153=O47,T47)+IF(A153=O48,T48)+IF(A153=O49,T49)+IF(A153=O50,T50)+IF(A153=O52,T52)+IF(A153=O53,T53)+IF(A153=O54,T54)+IF(A153=O55,T55)+IF(A153=O56,T56)+IF(A153=O57,T57)+IF(A153=O58,T58)+IF(A153=O59,T59)+IF(A153=O60,T60)+IF(A153=O61,T61)+IF(A153=O62,T62)+IF(A153=O63,T63)+IF(A153=O64,T64)+IF(A153=O65,T65)+IF(A153=O66,T66)+IF(A153=O67,T67)+IF(A153=O68,T68)+IF(A153=O69,T69)+IF(A153=O70,T70)+IF(A153=O71,T71)</f>
        <v>0</v>
      </c>
      <c r="G153" s="98">
        <f>IF(B153=O10,R10)+IF(B153=O11,R11)+IF(B153=O12,R12)+IF(B153=O13,R13)+IF(B153=O14,R14)+IF(B153=O15,R15)+IF(B153=O16,R16)+IF(B153=O17,R17)+IF(B153=O18,R18)+IF(B153=O19,R19)+IF(B153=O20,R20)+IF(B153=O21,R21)+IF(B153=O22,R22)+IF(B153=O23,R23)+IF(B153=O24,R24)+IF(B153=O25,R25)+IF(B153=O26,R26)+IF(B153=O27,R27)+IF(B153=O28,R28)+IF(B153=O29,R29)+IF(B153=O31,R31)+IF(B153=O32,R32)+IF(B153=O33,R33)+IF(B153=O34,R34)+IF(B153=O35,R35)+IF(B153=O36,R36)+IF(B153=O37,R37)+IF(B153=O38,R38)+IF(B153=O39,R39)+IF(B153=O40,R40)+H153</f>
        <v>0</v>
      </c>
      <c r="H153" s="98">
        <f>IF(B153=O41,R41)+IF(B153=O42,R42)+IF(B153=O43,R43)+IF(B153=O44,R44)+IF(B153=O45,R45)+IF(B153=O46,R46)+IF(B153=O47,R47)+IF(B153=O48,R48)+IF(B153=O49,R49)+IF(B153=O50,R50)+IF(B153=O52,R52)+IF(B153=O53,R53)+IF(B153=O54,R54)+IF(B153=O55,R55)+IF(B153=O56,R56)+IF(B153=O57,R57)+IF(B153=O58,R58)+IF(B153=O59,R59)+IF(B153=O60,R60)+IF(B153=O61,R61)+IF(B153=O62,R62)+IF(B153=O63,R63)+IF(B153=O64,R64)+IF(B153=O65,R65)+IF(B153=O66,R66)+IF(B153=O67,R67)+IF(B153=O68,R68)+IF(B153=O69,R69)+IF(B153=O70,R70)+IF(B153=O71,R71)</f>
        <v>0</v>
      </c>
      <c r="I153" s="98">
        <f>IF(B153=O10,T10)+IF(B153=O11,T11)+IF(B153=O12,T12)+IF(B153=O13,T13)+IF(B153=O14,T14)+IF(B153=O15,T15)+IF(B153=O16,T16)+IF(B153=O17,T17)+IF(B153=O18,T18)+IF(B153=O19,T19)+IF(B153=O20,T20)+IF(B153=O21,T21)+IF(B153=O22,T22)+IF(B153=O23,T23)+IF(B153=O24,T24)+IF(B153=O25,T25)+IF(B153=O26,T26)+IF(B153=O27,T27)+IF(B153=O28,T28)+IF(B153=O29,T29)+IF(B153=O31,T31)+IF(B153=O32,T32)+IF(B153=O33,T33)+IF(B153=O34,T34)+IF(B153=O35,T35)+IF(B153=O36,T36)+IF(B153=O37,T37)+IF(B153=O38,T38)+IF(B153=O39,T39)+IF(B153=O40,T40)+J153</f>
        <v>0</v>
      </c>
      <c r="J153" s="98">
        <f>IF(B153=O41,T41)+IF(B153=O42,T42)+IF(B153=O43,T43)+IF(B153=O44,T44)+IF(B153=O45,T45)+IF(B153=O46,T46)+IF(B153=O47,T47)+IF(B153=O48,T48)+IF(B153=O49,T49)+IF(B153=O50,T50)+IF(B153=O52,T52)+IF(B153=O53,T53)+IF(B153=O54,T54)+IF(B153=O55,T55)+IF(B153=O56,T56)+IF(B153=O57,T57)+IF(B153=O58,T58)+IF(B153=O59,T59)+IF(B153=O60,T60)+IF(B153=O61,T61)+IF(B153=O62,T62)+IF(B153=O63,T63)+IF(B153=O64,T64)+IF(B153=O65,T65)+IF(B153=O66,T66)+IF(B153=O67,T67)+IF(B153=O68,T68)+IF(B153=O69,T69)+IF(B153=O70,T70)+IF(B153=O71,T71)</f>
        <v>0</v>
      </c>
      <c r="K153" s="98">
        <f>[2]DB!K153</f>
        <v>3</v>
      </c>
      <c r="L153" s="98">
        <f>[2]DB!L153</f>
        <v>3</v>
      </c>
      <c r="M153" s="98">
        <f>[2]DB!M153</f>
        <v>0</v>
      </c>
      <c r="N153" s="98">
        <f>[2]DB!N153</f>
        <v>0</v>
      </c>
      <c r="O153" s="98" t="str">
        <f>[2]DB!O153</f>
        <v/>
      </c>
      <c r="P153" s="1">
        <f>[2]DB!P153</f>
        <v>9</v>
      </c>
      <c r="Q153" s="1">
        <f>[2]DB!Q153</f>
        <v>11</v>
      </c>
      <c r="R153" s="1">
        <f>[2]DB!R153</f>
        <v>0</v>
      </c>
      <c r="S153" s="1">
        <f>[2]DB!S153</f>
        <v>1</v>
      </c>
      <c r="T153" s="1" t="str">
        <f>[2]DB!T153</f>
        <v/>
      </c>
      <c r="U153" s="1">
        <f>[2]DB!U153</f>
        <v>8</v>
      </c>
      <c r="V153" s="1">
        <f>[2]DB!V153</f>
        <v>8</v>
      </c>
      <c r="W153" s="1">
        <f>[2]DB!W153</f>
        <v>0</v>
      </c>
      <c r="X153" s="1">
        <f>[2]DB!X153</f>
        <v>1</v>
      </c>
      <c r="Y153" s="1" t="str">
        <f>[2]DB!Y153</f>
        <v/>
      </c>
      <c r="Z153" s="1">
        <f>[2]DB!Z153</f>
        <v>5</v>
      </c>
      <c r="AA153" s="1">
        <f>[2]DB!AB153</f>
        <v>5</v>
      </c>
      <c r="AB153" s="1">
        <f>[2]DB!AD153</f>
        <v>0</v>
      </c>
      <c r="AC153" s="1">
        <f>[2]DB!AE153</f>
        <v>1</v>
      </c>
      <c r="AD153" s="1" t="str">
        <f>[2]DB!AF153</f>
        <v/>
      </c>
      <c r="AE153" s="98" t="e">
        <f>IF(AND(C153=0,E153=0,G153=0,I153=0),IF(AD153="",IF(A153=O10,AC10)+IF(A153=O11,AC11)+IF(A153=O12,AC12)+IF(A153=O13,AC13)+IF(A153=O14,AC14)+IF(A153=O15,AC15)+IF(A153=O16,AC16)+IF(A153=O17,AC17)+IF(A153=O18,AC18)+IF(A153=O19,AC19)+IF(A153=O20,AC20)+IF(A153=O21,AC21)+IF(A153=O22,AC22)+IF(A153=O23,AC23)+IF(A153=O24,AC24)+IF(A153=O25,AC25)+IF(A153=O26,AC26)+IF(A153=O27,AC27)+IF(A153=O28,AC28)+IF(A153=O29,AC29)+IF(A153=O31,AC31)+IF(A153=O32,AC32)+IF(A153=O33,AC33)+IF(A153=O34,AC34)+IF(A153=O35,AC35)+IF(A153=O36,AC36)+IF(A153=O37,AC37)+IF(A153=O38,AC38)+IF(A153=O39,AC39)+IF(A153=O40,AC40)+AF153,""),"")</f>
        <v>#VALUE!</v>
      </c>
      <c r="AF153" s="98">
        <f>IF(AND(C153=0,E153=0,G153=0,I153=0),IF(AD153="",IF(A153=O41,AC41)+IF(A153=O42,AC42)+IF(A153=O43,AC43)+IF(A153=O44,AC44)+IF(A153=O45,AC45)+IF(A153=O46,AC46)+IF(A153=O47,AC47)+IF(A153=O48,AC48)+IF(A153=O49,AC49)+IF(A153=O50,AC50)+IF(A153=O52,AC52)+IF(A153=O53,AC53)+IF(A153=O54,AC54)+IF(A153=O55,AC55)+IF(A153=O56,AC56)+IF(A153=O57,AC57)+IF(A153=O58,AC58)+IF(A153=O59,AC59)+IF(A153=O60,AC60)+IF(A153=O61,AC61)+IF(A153=O62,AC62)+IF(A153=O63,AC63)+IF(A153=O64,AC64)+IF(A153=O65,AC65)+IF(A153=O66,AC66)+IF(A153=O67,AC67)+IF(A153=O68,AC68)+IF(A153=O69,AC69)+IF(A153=O70,AC70)+IF(A153=O71,AC71),""),"")</f>
        <v>0</v>
      </c>
      <c r="AG153" s="98" t="e">
        <f>IF(AND(G153=0,I153=0,C153=0,E153=0),IF(AD153="",IF(B153=O10,AC10)+IF(B153=O11,AC11)+IF(B153=O12,AC12)+IF(B153=O13,AC13)+IF(B153=O14,AC14)+IF(B153=O15,AC15)+IF(B153=O16,AC16)+IF(B153=O17,AC17)+IF(B153=O18,AC18)+IF(B153=O19,AC19)+IF(B153=O20,AC20)+IF(B153=O21,AC21)+IF(B153=O22,AC22)+IF(B153=O23,AC23)+IF(B153=O24,AC24)+IF(B153=O25,AC25)+IF(B153=O26,AC26)+IF(B153=O27,AC27)+IF(B153=O28,AC28)+IF(B153=O29,AC29)+IF(B153=O31,AC31)+IF(B153=O32,AC32)+IF(B153=O33,AC33)+IF(B153=O34,AC34)+IF(B153=O35,AC35)+IF(B153=O36,AC36)+IF(B153=O37,AC37)+IF(B153=O38,AC38)+IF(B153=O39,AC39)+IF(B153=O40,AC40)+AH153,""),"")</f>
        <v>#VALUE!</v>
      </c>
      <c r="AH153" s="98">
        <f>IF(AND(G153=0,I153=0,C153=0,E153=0),IF(AD153="",IF(B153=O41,AC41)+IF(B153=O42,AC42)+IF(B153=O43,AC43)+IF(B153=O44,AC44)+IF(B153=O45,AC45)+IF(B153=O46,AC46)+IF(B153=O47,AC47)+IF(B153=O48,AC48)+IF(B153=O49,AC49)+IF(B153=O50,AC50)+IF(B153=O52,AC52)+IF(B153=O53,AC53)+IF(B153=O54,AC54)+IF(B153=O55,AC55)+IF(B153=O56,AC56)+IF(B153=O57,AC57)+IF(B153=O58,AC58)+IF(B153=O59,AC59)+IF(B153=O60,AC60)+IF(B153=O61,AC61)+IF(B153=O62,AC62)+IF(B153=O63,AC63)+IF(B153=O64,AC64)+IF(B153=O65,AC65)+IF(B153=O66,AC66)+IF(B153=O67,AC67)+IF(B153=O68,AC68)+IF(B153=O69,AC69)+IF(B153=O70,AC70)+IF(B153=O71,AC71),""),"")</f>
        <v>0</v>
      </c>
      <c r="AI153" s="98" t="e">
        <f t="shared" si="44"/>
        <v>#VALUE!</v>
      </c>
      <c r="AJ153" s="98" t="e">
        <f t="shared" si="45"/>
        <v>#VALUE!</v>
      </c>
      <c r="AK153" s="99" t="e">
        <f t="shared" si="46"/>
        <v>#VALUE!</v>
      </c>
    </row>
    <row r="154" spans="1:37">
      <c r="A154" s="98" t="str">
        <f>[2]DB!A154</f>
        <v>MFP</v>
      </c>
      <c r="B154" s="98" t="str">
        <f>[2]DB!B154</f>
        <v>Sergio</v>
      </c>
      <c r="C154" s="98">
        <f>IF(A154=O10,R10)+IF(A154=O11,R11)+IF(A154=O12,R12)+IF(A154=O13,R13)+IF(A154=O14,R14)+IF(A154=O15,R15)+IF(A154=O16,R16)+IF(A154=O17,R17)+IF(A154=O18,R18)+IF(A154=O19,R19)+IF(A154=O20,R20)+IF(A154=O21,R21)+IF(A154=O22,R22)+IF(A154=O23,R23)+IF(A154=O24,R24)+IF(A154=O25,R25)+IF(A154=O26,R26)+IF(A154=O27,R27)+IF(A154=O28,R28)+IF(A154=O29,R29)+IF(A154=O31,R31)+IF(A154=O32,R32)+IF(A154=O33,R33)+IF(A154=O34,R34)+IF(A154=O35,R35)+IF(A154=O36,R36)+IF(A154=O37,R37)+IF(A154=O38,R38)+IF(A154=O39,R39)+IF(A154=O40,R40)+D154</f>
        <v>0</v>
      </c>
      <c r="D154" s="98">
        <f>IF(A154=O41,R41)+IF(A154=O42,R42)+IF(A154=O43,R43)+IF(A154=O44,R44)+IF(A154=O45,R45)+IF(A154=O46,R46)+IF(A154=O47,R47)+IF(A154=O48,R48)+IF(A154=O49,R49)+IF(A154=O50,R50)+IF(A154=O52,R52)+IF(A154=O53,R53)+IF(A154=O54,R54)+IF(A154=O55,R55)+IF(A154=O56,R56)+IF(A154=O57,R57)+IF(A154=O58,R58)+IF(A154=O59,R59)+IF(A154=O60,R60)+IF(A154=O61,R61)+IF(A154=O62,R62)+IF(A154=O63,R63)+IF(A154=O64,R64)+IF(A154=O65,R65)+IF(A154=O66,R66)+IF(A154=O67,R67)+IF(A154=O68,R68)+IF(A154=O69,R69)+IF(A154=O70,R70)+IF(A154=O71,R71)</f>
        <v>0</v>
      </c>
      <c r="E154" s="98">
        <f>IF(A154=O10,T10)+IF(A154=O11,T11)+IF(A154=O12,T12)+IF(A154=O13,T13)+IF(A154=O14,T14)+IF(A154=O15,T15)+IF(A154=O16,T16)+IF(A154=O17,T17)+IF(A154=O18,T18)+IF(A154=O19,T19)+IF(A154=O20,T20)+IF(A154=O21,T21)+IF(A154=O22,T22)+IF(A154=O23,T23)+IF(A154=O24,T24)+IF(A154=O25,T25)+IF(A154=O26,T26)+IF(A154=O27,T27)+IF(A154=O28,T28)+IF(A154=O29,T29)+IF(A154=O31,T31)+IF(A154=O32,T32)+IF(A154=O33,T33)+IF(A154=O34,T34)+IF(A154=O35,T35)+IF(A154=O36,T36)+IF(A154=O37,T37)+IF(A154=O38,T38)+IF(A154=O39,T39)+IF(A154=O40,T40)+F154</f>
        <v>0</v>
      </c>
      <c r="F154" s="98">
        <f>IF(A154=O41,T41)+IF(A154=O42,T42)+IF(A154=O43,T43)+IF(A154=O44,T44)+IF(A154=O45,T45)+IF(A154=O46,T46)+IF(A154=O47,T47)+IF(A154=O48,T48)+IF(A154=O49,T49)+IF(A154=O50,T50)+IF(A154=O52,T52)+IF(A154=O53,T53)+IF(A154=O54,T54)+IF(A154=O55,T55)+IF(A154=O56,T56)+IF(A154=O57,T57)+IF(A154=O58,T58)+IF(A154=O59,T59)+IF(A154=O60,T60)+IF(A154=O61,T61)+IF(A154=O62,T62)+IF(A154=O63,T63)+IF(A154=O64,T64)+IF(A154=O65,T65)+IF(A154=O66,T66)+IF(A154=O67,T67)+IF(A154=O68,T68)+IF(A154=O69,T69)+IF(A154=O70,T70)+IF(A154=O71,T71)</f>
        <v>0</v>
      </c>
      <c r="G154" s="98">
        <f>IF(B154=O10,R10)+IF(B154=O11,R11)+IF(B154=O12,R12)+IF(B154=O13,R13)+IF(B154=O14,R14)+IF(B154=O15,R15)+IF(B154=O16,R16)+IF(B154=O17,R17)+IF(B154=O18,R18)+IF(B154=O19,R19)+IF(B154=O20,R20)+IF(B154=O21,R21)+IF(B154=O22,R22)+IF(B154=O23,R23)+IF(B154=O24,R24)+IF(B154=O25,R25)+IF(B154=O26,R26)+IF(B154=O27,R27)+IF(B154=O28,R28)+IF(B154=O29,R29)+IF(B154=O31,R31)+IF(B154=O32,R32)+IF(B154=O33,R33)+IF(B154=O34,R34)+IF(B154=O35,R35)+IF(B154=O36,R36)+IF(B154=O37,R37)+IF(B154=O38,R38)+IF(B154=O39,R39)+IF(B154=O40,R40)+H154</f>
        <v>0</v>
      </c>
      <c r="H154" s="98">
        <f>IF(B154=O41,R41)+IF(B154=O42,R42)+IF(B154=O43,R43)+IF(B154=O44,R44)+IF(B154=O45,R45)+IF(B154=O46,R46)+IF(B154=O47,R47)+IF(B154=O48,R48)+IF(B154=O49,R49)+IF(B154=O50,R50)+IF(B154=O52,R52)+IF(B154=O53,R53)+IF(B154=O54,R54)+IF(B154=O55,R55)+IF(B154=O56,R56)+IF(B154=O57,R57)+IF(B154=O58,R58)+IF(B154=O59,R59)+IF(B154=O60,R60)+IF(B154=O61,R61)+IF(B154=O62,R62)+IF(B154=O63,R63)+IF(B154=O64,R64)+IF(B154=O65,R65)+IF(B154=O66,R66)+IF(B154=O67,R67)+IF(B154=O68,R68)+IF(B154=O69,R69)+IF(B154=O70,R70)+IF(B154=O71,R71)</f>
        <v>0</v>
      </c>
      <c r="I154" s="98">
        <f>IF(B154=O10,T10)+IF(B154=O11,T11)+IF(B154=O12,T12)+IF(B154=O13,T13)+IF(B154=O14,T14)+IF(B154=O15,T15)+IF(B154=O16,T16)+IF(B154=O17,T17)+IF(B154=O18,T18)+IF(B154=O19,T19)+IF(B154=O20,T20)+IF(B154=O21,T21)+IF(B154=O22,T22)+IF(B154=O23,T23)+IF(B154=O24,T24)+IF(B154=O25,T25)+IF(B154=O26,T26)+IF(B154=O27,T27)+IF(B154=O28,T28)+IF(B154=O29,T29)+IF(B154=O31,T31)+IF(B154=O32,T32)+IF(B154=O33,T33)+IF(B154=O34,T34)+IF(B154=O35,T35)+IF(B154=O36,T36)+IF(B154=O37,T37)+IF(B154=O38,T38)+IF(B154=O39,T39)+IF(B154=O40,T40)+J154</f>
        <v>0</v>
      </c>
      <c r="J154" s="98">
        <f>IF(B154=O41,T41)+IF(B154=O42,T42)+IF(B154=O43,T43)+IF(B154=O44,T44)+IF(B154=O45,T45)+IF(B154=O46,T46)+IF(B154=O47,T47)+IF(B154=O48,T48)+IF(B154=O49,T49)+IF(B154=O50,T50)+IF(B154=O52,T52)+IF(B154=O53,T53)+IF(B154=O54,T54)+IF(B154=O55,T55)+IF(B154=O56,T56)+IF(B154=O57,T57)+IF(B154=O58,T58)+IF(B154=O59,T59)+IF(B154=O60,T60)+IF(B154=O61,T61)+IF(B154=O62,T62)+IF(B154=O63,T63)+IF(B154=O64,T64)+IF(B154=O65,T65)+IF(B154=O66,T66)+IF(B154=O67,T67)+IF(B154=O68,T68)+IF(B154=O69,T69)+IF(B154=O70,T70)+IF(B154=O71,T71)</f>
        <v>0</v>
      </c>
      <c r="K154" s="98">
        <f>[2]DB!K154</f>
        <v>2</v>
      </c>
      <c r="L154" s="98">
        <f>[2]DB!L154</f>
        <v>2</v>
      </c>
      <c r="M154" s="98">
        <f>[2]DB!M154</f>
        <v>0</v>
      </c>
      <c r="N154" s="98">
        <f>[2]DB!N154</f>
        <v>0</v>
      </c>
      <c r="O154" s="98" t="str">
        <f>[2]DB!O154</f>
        <v/>
      </c>
      <c r="P154" s="1">
        <f>[2]DB!P154</f>
        <v>8</v>
      </c>
      <c r="Q154" s="1">
        <f>[2]DB!Q154</f>
        <v>10</v>
      </c>
      <c r="R154" s="1">
        <f>[2]DB!R154</f>
        <v>0</v>
      </c>
      <c r="S154" s="1">
        <f>[2]DB!S154</f>
        <v>1</v>
      </c>
      <c r="T154" s="1" t="str">
        <f>[2]DB!T154</f>
        <v/>
      </c>
      <c r="U154" s="1">
        <f>[2]DB!U154</f>
        <v>7</v>
      </c>
      <c r="V154" s="1">
        <f>[2]DB!V154</f>
        <v>8</v>
      </c>
      <c r="W154" s="1">
        <f>[2]DB!W154</f>
        <v>0</v>
      </c>
      <c r="X154" s="1">
        <f>[2]DB!X154</f>
        <v>2</v>
      </c>
      <c r="Y154" s="1" t="str">
        <f>[2]DB!Y154</f>
        <v>Sergio</v>
      </c>
      <c r="Z154" s="1" t="str">
        <f>[2]DB!Z154</f>
        <v/>
      </c>
      <c r="AA154" s="1" t="str">
        <f>[2]DB!AB154</f>
        <v/>
      </c>
      <c r="AB154" s="1">
        <f>[2]DB!AD154</f>
        <v>0</v>
      </c>
      <c r="AC154" s="1">
        <f>[2]DB!AE154</f>
        <v>2</v>
      </c>
      <c r="AD154" s="1" t="str">
        <f>[2]DB!AF154</f>
        <v>Sergio</v>
      </c>
      <c r="AE154" s="98" t="str">
        <f>IF(AND(C154=0,E154=0,G154=0,I154=0),IF(AD154="",IF(A154=O10,AC10)+IF(A154=O11,AC11)+IF(A154=O12,AC12)+IF(A154=O13,AC13)+IF(A154=O14,AC14)+IF(A154=O15,AC15)+IF(A154=O16,AC16)+IF(A154=O17,AC17)+IF(A154=O18,AC18)+IF(A154=O19,AC19)+IF(A154=O20,AC20)+IF(A154=O21,AC21)+IF(A154=O22,AC22)+IF(A154=O23,AC23)+IF(A154=O24,AC24)+IF(A154=O25,AC25)+IF(A154=O26,AC26)+IF(A154=O27,AC27)+IF(A154=O28,AC28)+IF(A154=O29,AC29)+IF(A154=O31,AC31)+IF(A154=O32,AC32)+IF(A154=O33,AC33)+IF(A154=O34,AC34)+IF(A154=O35,AC35)+IF(A154=O36,AC36)+IF(A154=O37,AC37)+IF(A154=O38,AC38)+IF(A154=O39,AC39)+IF(A154=O40,AC40)+AF154,""),"")</f>
        <v/>
      </c>
      <c r="AF154" s="98" t="str">
        <f>IF(AND(C154=0,E154=0,G154=0,I154=0),IF(AD154="",IF(A154=O41,AC41)+IF(A154=O42,AC42)+IF(A154=O43,AC43)+IF(A154=O44,AC44)+IF(A154=O45,AC45)+IF(A154=O46,AC46)+IF(A154=O47,AC47)+IF(A154=O48,AC48)+IF(A154=O49,AC49)+IF(A154=O50,AC50)+IF(A154=O52,AC52)+IF(A154=O53,AC53)+IF(A154=O54,AC54)+IF(A154=O55,AC55)+IF(A154=O56,AC56)+IF(A154=O57,AC57)+IF(A154=O58,AC58)+IF(A154=O59,AC59)+IF(A154=O60,AC60)+IF(A154=O61,AC61)+IF(A154=O62,AC62)+IF(A154=O63,AC63)+IF(A154=O64,AC64)+IF(A154=O65,AC65)+IF(A154=O66,AC66)+IF(A154=O67,AC67)+IF(A154=O68,AC68)+IF(A154=O69,AC69)+IF(A154=O70,AC70)+IF(A154=O71,AC71),""),"")</f>
        <v/>
      </c>
      <c r="AG154" s="98" t="str">
        <f>IF(AND(G154=0,I154=0,C154=0,E154=0),IF(AD154="",IF(B154=O10,AC10)+IF(B154=O11,AC11)+IF(B154=O12,AC12)+IF(B154=O13,AC13)+IF(B154=O14,AC14)+IF(B154=O15,AC15)+IF(B154=O16,AC16)+IF(B154=O17,AC17)+IF(B154=O18,AC18)+IF(B154=O19,AC19)+IF(B154=O20,AC20)+IF(B154=O21,AC21)+IF(B154=O22,AC22)+IF(B154=O23,AC23)+IF(B154=O24,AC24)+IF(B154=O25,AC25)+IF(B154=O26,AC26)+IF(B154=O27,AC27)+IF(B154=O28,AC28)+IF(B154=O29,AC29)+IF(B154=O31,AC31)+IF(B154=O32,AC32)+IF(B154=O33,AC33)+IF(B154=O34,AC34)+IF(B154=O35,AC35)+IF(B154=O36,AC36)+IF(B154=O37,AC37)+IF(B154=O38,AC38)+IF(B154=O39,AC39)+IF(B154=O40,AC40)+AH154,""),"")</f>
        <v/>
      </c>
      <c r="AH154" s="98" t="str">
        <f>IF(AND(G154=0,I154=0,C154=0,E154=0),IF(AD154="",IF(B154=O41,AC41)+IF(B154=O42,AC42)+IF(B154=O43,AC43)+IF(B154=O44,AC44)+IF(B154=O45,AC45)+IF(B154=O46,AC46)+IF(B154=O47,AC47)+IF(B154=O48,AC48)+IF(B154=O49,AC49)+IF(B154=O50,AC50)+IF(B154=O52,AC52)+IF(B154=O53,AC53)+IF(B154=O54,AC54)+IF(B154=O55,AC55)+IF(B154=O56,AC56)+IF(B154=O57,AC57)+IF(B154=O58,AC58)+IF(B154=O59,AC59)+IF(B154=O60,AC60)+IF(B154=O61,AC61)+IF(B154=O62,AC62)+IF(B154=O63,AC63)+IF(B154=O64,AC64)+IF(B154=O65,AC65)+IF(B154=O66,AC66)+IF(B154=O67,AC67)+IF(B154=O68,AC68)+IF(B154=O69,AC69)+IF(B154=O70,AC70)+IF(B154=O71,AC71),""),"")</f>
        <v/>
      </c>
      <c r="AI154" s="98">
        <f t="shared" si="44"/>
        <v>0</v>
      </c>
      <c r="AJ154" s="98">
        <f t="shared" si="45"/>
        <v>2</v>
      </c>
      <c r="AK154" s="99" t="str">
        <f t="shared" si="46"/>
        <v>Sergio</v>
      </c>
    </row>
    <row r="155" spans="1:37">
      <c r="A155" s="98" t="str">
        <f>[2]DB!A155</f>
        <v>Laplace</v>
      </c>
      <c r="B155" s="98" t="str">
        <f>[2]DB!B155</f>
        <v>Harry</v>
      </c>
      <c r="C155" s="98">
        <f>IF(A155=O10,R10)+IF(A155=O11,R11)+IF(A155=O12,R12)+IF(A155=O13,R13)+IF(A155=O14,R14)+IF(A155=O15,R15)+IF(A155=O16,R16)+IF(A155=O17,R17)+IF(A155=O18,R18)+IF(A155=O19,R19)+IF(A155=O20,R20)+IF(A155=O21,R21)+IF(A155=O22,R22)+IF(A155=O23,R23)+IF(A155=O24,R24)+IF(A155=O25,R25)+IF(A155=O26,R26)+IF(A155=O27,R27)+IF(A155=O28,R28)+IF(A155=O29,R29)+IF(A155=O31,R31)+IF(A155=O32,R32)+IF(A155=O33,R33)+IF(A155=O34,R34)+IF(A155=O35,R35)+IF(A155=O36,R36)+IF(A155=O37,R37)+IF(A155=O38,R38)+IF(A155=O39,R39)+IF(A155=O40,R40)+D155</f>
        <v>0</v>
      </c>
      <c r="D155" s="98">
        <f>IF(A155=O41,R41)+IF(A155=O42,R42)+IF(A155=O43,R43)+IF(A155=O44,R44)+IF(A155=O45,R45)+IF(A155=O46,R46)+IF(A155=O47,R47)+IF(A155=O48,R48)+IF(A155=O49,R49)+IF(A155=O50,R50)+IF(A155=O52,R52)+IF(A155=O53,R53)+IF(A155=O54,R54)+IF(A155=O55,R55)+IF(A155=O56,R56)+IF(A155=O57,R57)+IF(A155=O58,R58)+IF(A155=O59,R59)+IF(A155=O60,R60)+IF(A155=O61,R61)+IF(A155=O62,R62)+IF(A155=O63,R63)+IF(A155=O64,R64)+IF(A155=O65,R65)+IF(A155=O66,R66)+IF(A155=O67,R67)+IF(A155=O68,R68)+IF(A155=O69,R69)+IF(A155=O70,R70)+IF(A155=O71,R71)</f>
        <v>0</v>
      </c>
      <c r="E155" s="98">
        <f>IF(A155=O10,T10)+IF(A155=O11,T11)+IF(A155=O12,T12)+IF(A155=O13,T13)+IF(A155=O14,T14)+IF(A155=O15,T15)+IF(A155=O16,T16)+IF(A155=O17,T17)+IF(A155=O18,T18)+IF(A155=O19,T19)+IF(A155=O20,T20)+IF(A155=O21,T21)+IF(A155=O22,T22)+IF(A155=O23,T23)+IF(A155=O24,T24)+IF(A155=O25,T25)+IF(A155=O26,T26)+IF(A155=O27,T27)+IF(A155=O28,T28)+IF(A155=O29,T29)+IF(A155=O31,T31)+IF(A155=O32,T32)+IF(A155=O33,T33)+IF(A155=O34,T34)+IF(A155=O35,T35)+IF(A155=O36,T36)+IF(A155=O37,T37)+IF(A155=O38,T38)+IF(A155=O39,T39)+IF(A155=O40,T40)+F155</f>
        <v>0</v>
      </c>
      <c r="F155" s="98">
        <f>IF(A155=O41,T41)+IF(A155=O42,T42)+IF(A155=O43,T43)+IF(A155=O44,T44)+IF(A155=O45,T45)+IF(A155=O46,T46)+IF(A155=O47,T47)+IF(A155=O48,T48)+IF(A155=O49,T49)+IF(A155=O50,T50)+IF(A155=O52,T52)+IF(A155=O53,T53)+IF(A155=O54,T54)+IF(A155=O55,T55)+IF(A155=O56,T56)+IF(A155=O57,T57)+IF(A155=O58,T58)+IF(A155=O59,T59)+IF(A155=O60,T60)+IF(A155=O61,T61)+IF(A155=O62,T62)+IF(A155=O63,T63)+IF(A155=O64,T64)+IF(A155=O65,T65)+IF(A155=O66,T66)+IF(A155=O67,T67)+IF(A155=O68,T68)+IF(A155=O69,T69)+IF(A155=O70,T70)+IF(A155=O71,T71)</f>
        <v>0</v>
      </c>
      <c r="G155" s="98">
        <f>IF(B155=O10,R10)+IF(B155=O11,R11)+IF(B155=O12,R12)+IF(B155=O13,R13)+IF(B155=O14,R14)+IF(B155=O15,R15)+IF(B155=O16,R16)+IF(B155=O17,R17)+IF(B155=O18,R18)+IF(B155=O19,R19)+IF(B155=O20,R20)+IF(B155=O21,R21)+IF(B155=O22,R22)+IF(B155=O23,R23)+IF(B155=O24,R24)+IF(B155=O25,R25)+IF(B155=O26,R26)+IF(B155=O27,R27)+IF(B155=O28,R28)+IF(B155=O29,R29)+IF(B155=O31,R31)+IF(B155=O32,R32)+IF(B155=O33,R33)+IF(B155=O34,R34)+IF(B155=O35,R35)+IF(B155=O36,R36)+IF(B155=O37,R37)+IF(B155=O38,R38)+IF(B155=O39,R39)+IF(B155=O40,R40)+H155</f>
        <v>0</v>
      </c>
      <c r="H155" s="98">
        <f>IF(B155=O41,R41)+IF(B155=O42,R42)+IF(B155=O43,R43)+IF(B155=O44,R44)+IF(B155=O45,R45)+IF(B155=O46,R46)+IF(B155=O47,R47)+IF(B155=O48,R48)+IF(B155=O49,R49)+IF(B155=O50,R50)+IF(B155=O52,R52)+IF(B155=O53,R53)+IF(B155=O54,R54)+IF(B155=O55,R55)+IF(B155=O56,R56)+IF(B155=O57,R57)+IF(B155=O58,R58)+IF(B155=O59,R59)+IF(B155=O60,R60)+IF(B155=O61,R61)+IF(B155=O62,R62)+IF(B155=O63,R63)+IF(B155=O64,R64)+IF(B155=O65,R65)+IF(B155=O66,R66)+IF(B155=O67,R67)+IF(B155=O68,R68)+IF(B155=O69,R69)+IF(B155=O70,R70)+IF(B155=O71,R71)</f>
        <v>0</v>
      </c>
      <c r="I155" s="98">
        <f>IF(B155=O10,T10)+IF(B155=O11,T11)+IF(B155=O12,T12)+IF(B155=O13,T13)+IF(B155=O14,T14)+IF(B155=O15,T15)+IF(B155=O16,T16)+IF(B155=O17,T17)+IF(B155=O18,T18)+IF(B155=O19,T19)+IF(B155=O20,T20)+IF(B155=O21,T21)+IF(B155=O22,T22)+IF(B155=O23,T23)+IF(B155=O24,T24)+IF(B155=O25,T25)+IF(B155=O26,T26)+IF(B155=O27,T27)+IF(B155=O28,T28)+IF(B155=O29,T29)+IF(B155=O31,T31)+IF(B155=O32,T32)+IF(B155=O33,T33)+IF(B155=O34,T34)+IF(B155=O35,T35)+IF(B155=O36,T36)+IF(B155=O37,T37)+IF(B155=O38,T38)+IF(B155=O39,T39)+IF(B155=O40,T40)+J155</f>
        <v>0</v>
      </c>
      <c r="J155" s="98">
        <f>IF(B155=O41,T41)+IF(B155=O42,T42)+IF(B155=O43,T43)+IF(B155=O44,T44)+IF(B155=O45,T45)+IF(B155=O46,T46)+IF(B155=O47,T47)+IF(B155=O48,T48)+IF(B155=O49,T49)+IF(B155=O50,T50)+IF(B155=O52,T52)+IF(B155=O53,T53)+IF(B155=O54,T54)+IF(B155=O55,T55)+IF(B155=O56,T56)+IF(B155=O57,T57)+IF(B155=O58,T58)+IF(B155=O59,T59)+IF(B155=O60,T60)+IF(B155=O61,T61)+IF(B155=O62,T62)+IF(B155=O63,T63)+IF(B155=O64,T64)+IF(B155=O65,T65)+IF(B155=O66,T66)+IF(B155=O67,T67)+IF(B155=O68,T68)+IF(B155=O69,T69)+IF(B155=O70,T70)+IF(B155=O71,T71)</f>
        <v>0</v>
      </c>
      <c r="K155" s="98">
        <f>[2]DB!K155</f>
        <v>2</v>
      </c>
      <c r="L155" s="98">
        <f>[2]DB!L155</f>
        <v>2</v>
      </c>
      <c r="M155" s="98">
        <f>[2]DB!M155</f>
        <v>0</v>
      </c>
      <c r="N155" s="98">
        <f>[2]DB!N155</f>
        <v>0</v>
      </c>
      <c r="O155" s="98" t="str">
        <f>[2]DB!O155</f>
        <v/>
      </c>
      <c r="P155" s="1">
        <f>[2]DB!P155</f>
        <v>9</v>
      </c>
      <c r="Q155" s="1">
        <f>[2]DB!Q155</f>
        <v>10</v>
      </c>
      <c r="R155" s="1">
        <f>[2]DB!R155</f>
        <v>0</v>
      </c>
      <c r="S155" s="1">
        <f>[2]DB!S155</f>
        <v>1</v>
      </c>
      <c r="T155" s="1" t="str">
        <f>[2]DB!T155</f>
        <v/>
      </c>
      <c r="U155" s="1">
        <f>[2]DB!U155</f>
        <v>7</v>
      </c>
      <c r="V155" s="1">
        <f>[2]DB!V155</f>
        <v>8</v>
      </c>
      <c r="W155" s="1">
        <f>[2]DB!W155</f>
        <v>0</v>
      </c>
      <c r="X155" s="1">
        <f>[2]DB!X155</f>
        <v>2</v>
      </c>
      <c r="Y155" s="1" t="str">
        <f>[2]DB!Y155</f>
        <v>Harry</v>
      </c>
      <c r="Z155" s="1" t="str">
        <f>[2]DB!Z155</f>
        <v/>
      </c>
      <c r="AA155" s="1" t="str">
        <f>[2]DB!AB155</f>
        <v/>
      </c>
      <c r="AB155" s="1">
        <f>[2]DB!AD155</f>
        <v>0</v>
      </c>
      <c r="AC155" s="1">
        <f>[2]DB!AE155</f>
        <v>2</v>
      </c>
      <c r="AD155" s="1" t="str">
        <f>[2]DB!AF155</f>
        <v>Harry</v>
      </c>
      <c r="AE155" s="98" t="str">
        <f>IF(AND(C155=0,E155=0,G155=0,I155=0),IF(AD155="",IF(A155=O10,AC10)+IF(A155=O11,AC11)+IF(A155=O12,AC12)+IF(A155=O13,AC13)+IF(A155=O14,AC14)+IF(A155=O15,AC15)+IF(A155=O16,AC16)+IF(A155=O17,AC17)+IF(A155=O18,AC18)+IF(A155=O19,AC19)+IF(A155=O20,AC20)+IF(A155=O21,AC21)+IF(A155=O22,AC22)+IF(A155=O23,AC23)+IF(A155=O24,AC24)+IF(A155=O25,AC25)+IF(A155=O26,AC26)+IF(A155=O27,AC27)+IF(A155=O28,AC28)+IF(A155=O29,AC29)+IF(A155=O31,AC31)+IF(A155=O32,AC32)+IF(A155=O33,AC33)+IF(A155=O34,AC34)+IF(A155=O35,AC35)+IF(A155=O36,AC36)+IF(A155=O37,AC37)+IF(A155=O38,AC38)+IF(A155=O39,AC39)+IF(A155=O40,AC40)+AF155,""),"")</f>
        <v/>
      </c>
      <c r="AF155" s="98" t="str">
        <f>IF(AND(C155=0,E155=0,G155=0,I155=0),IF(AD155="",IF(A155=O41,AC41)+IF(A155=O42,AC42)+IF(A155=O43,AC43)+IF(A155=O44,AC44)+IF(A155=O45,AC45)+IF(A155=O46,AC46)+IF(A155=O47,AC47)+IF(A155=O48,AC48)+IF(A155=O49,AC49)+IF(A155=O50,AC50)+IF(A155=O52,AC52)+IF(A155=O53,AC53)+IF(A155=O54,AC54)+IF(A155=O55,AC55)+IF(A155=O56,AC56)+IF(A155=O57,AC57)+IF(A155=O58,AC58)+IF(A155=O59,AC59)+IF(A155=O60,AC60)+IF(A155=O61,AC61)+IF(A155=O62,AC62)+IF(A155=O63,AC63)+IF(A155=O64,AC64)+IF(A155=O65,AC65)+IF(A155=O66,AC66)+IF(A155=O67,AC67)+IF(A155=O68,AC68)+IF(A155=O69,AC69)+IF(A155=O70,AC70)+IF(A155=O71,AC71),""),"")</f>
        <v/>
      </c>
      <c r="AG155" s="98" t="str">
        <f>IF(AND(G155=0,I155=0,C155=0,E155=0),IF(AD155="",IF(B155=O10,AC10)+IF(B155=O11,AC11)+IF(B155=O12,AC12)+IF(B155=O13,AC13)+IF(B155=O14,AC14)+IF(B155=O15,AC15)+IF(B155=O16,AC16)+IF(B155=O17,AC17)+IF(B155=O18,AC18)+IF(B155=O19,AC19)+IF(B155=O20,AC20)+IF(B155=O21,AC21)+IF(B155=O22,AC22)+IF(B155=O23,AC23)+IF(B155=O24,AC24)+IF(B155=O25,AC25)+IF(B155=O26,AC26)+IF(B155=O27,AC27)+IF(B155=O28,AC28)+IF(B155=O29,AC29)+IF(B155=O31,AC31)+IF(B155=O32,AC32)+IF(B155=O33,AC33)+IF(B155=O34,AC34)+IF(B155=O35,AC35)+IF(B155=O36,AC36)+IF(B155=O37,AC37)+IF(B155=O38,AC38)+IF(B155=O39,AC39)+IF(B155=O40,AC40)+AH155,""),"")</f>
        <v/>
      </c>
      <c r="AH155" s="98" t="str">
        <f>IF(AND(G155=0,I155=0,C155=0,E155=0),IF(AD155="",IF(B155=O41,AC41)+IF(B155=O42,AC42)+IF(B155=O43,AC43)+IF(B155=O44,AC44)+IF(B155=O45,AC45)+IF(B155=O46,AC46)+IF(B155=O47,AC47)+IF(B155=O48,AC48)+IF(B155=O49,AC49)+IF(B155=O50,AC50)+IF(B155=O52,AC52)+IF(B155=O53,AC53)+IF(B155=O54,AC54)+IF(B155=O55,AC55)+IF(B155=O56,AC56)+IF(B155=O57,AC57)+IF(B155=O58,AC58)+IF(B155=O59,AC59)+IF(B155=O60,AC60)+IF(B155=O61,AC61)+IF(B155=O62,AC62)+IF(B155=O63,AC63)+IF(B155=O64,AC64)+IF(B155=O65,AC65)+IF(B155=O66,AC66)+IF(B155=O67,AC67)+IF(B155=O68,AC68)+IF(B155=O69,AC69)+IF(B155=O70,AC70)+IF(B155=O71,AC71),""),"")</f>
        <v/>
      </c>
      <c r="AI155" s="98">
        <f t="shared" si="44"/>
        <v>0</v>
      </c>
      <c r="AJ155" s="98">
        <f t="shared" si="45"/>
        <v>2</v>
      </c>
      <c r="AK155" s="99" t="str">
        <f t="shared" si="46"/>
        <v>Harry</v>
      </c>
    </row>
    <row r="156" spans="1:37">
      <c r="A156" s="98" t="str">
        <f>[2]DB!A156</f>
        <v>Kailua</v>
      </c>
      <c r="B156" s="98" t="str">
        <f>[2]DB!B156</f>
        <v>Malthe</v>
      </c>
      <c r="C156" s="98">
        <f>IF(A156=O10,R10)+IF(A156=O11,R11)+IF(A156=O12,R12)+IF(A156=O13,R13)+IF(A156=O14,R14)+IF(A156=O15,R15)+IF(A156=O16,R16)+IF(A156=O17,R17)+IF(A156=O18,R18)+IF(A156=O19,R19)+IF(A156=O20,R20)+IF(A156=O21,R21)+IF(A156=O22,R22)+IF(A156=O23,R23)+IF(A156=O24,R24)+IF(A156=O25,R25)+IF(A156=O26,R26)+IF(A156=O27,R27)+IF(A156=O28,R28)+IF(A156=O29,R29)+IF(A156=O31,R31)+IF(A156=O32,R32)+IF(A156=O33,R33)+IF(A156=O34,R34)+IF(A156=O35,R35)+IF(A156=O36,R36)+IF(A156=O37,R37)+IF(A156=O38,R38)+IF(A156=O39,R39)+IF(A156=O40,R40)+D156</f>
        <v>0</v>
      </c>
      <c r="D156" s="98">
        <f>IF(A156=O41,R41)+IF(A156=O42,R42)+IF(A156=O43,R43)+IF(A156=O44,R44)+IF(A156=O45,R45)+IF(A156=O46,R46)+IF(A156=O47,R47)+IF(A156=O48,R48)+IF(A156=O49,R49)+IF(A156=O50,R50)+IF(A156=O52,R52)+IF(A156=O53,R53)+IF(A156=O54,R54)+IF(A156=O55,R55)+IF(A156=O56,R56)+IF(A156=O57,R57)+IF(A156=O58,R58)+IF(A156=O59,R59)+IF(A156=O60,R60)+IF(A156=O61,R61)+IF(A156=O62,R62)+IF(A156=O63,R63)+IF(A156=O64,R64)+IF(A156=O65,R65)+IF(A156=O66,R66)+IF(A156=O67,R67)+IF(A156=O68,R68)+IF(A156=O69,R69)+IF(A156=O70,R70)+IF(A156=O71,R71)</f>
        <v>0</v>
      </c>
      <c r="E156" s="98">
        <f>IF(A156=O10,T10)+IF(A156=O11,T11)+IF(A156=O12,T12)+IF(A156=O13,T13)+IF(A156=O14,T14)+IF(A156=O15,T15)+IF(A156=O16,T16)+IF(A156=O17,T17)+IF(A156=O18,T18)+IF(A156=O19,T19)+IF(A156=O20,T20)+IF(A156=O21,T21)+IF(A156=O22,T22)+IF(A156=O23,T23)+IF(A156=O24,T24)+IF(A156=O25,T25)+IF(A156=O26,T26)+IF(A156=O27,T27)+IF(A156=O28,T28)+IF(A156=O29,T29)+IF(A156=O31,T31)+IF(A156=O32,T32)+IF(A156=O33,T33)+IF(A156=O34,T34)+IF(A156=O35,T35)+IF(A156=O36,T36)+IF(A156=O37,T37)+IF(A156=O38,T38)+IF(A156=O39,T39)+IF(A156=O40,T40)+F156</f>
        <v>0</v>
      </c>
      <c r="F156" s="98">
        <f>IF(A156=O41,T41)+IF(A156=O42,T42)+IF(A156=O43,T43)+IF(A156=O44,T44)+IF(A156=O45,T45)+IF(A156=O46,T46)+IF(A156=O47,T47)+IF(A156=O48,T48)+IF(A156=O49,T49)+IF(A156=O50,T50)+IF(A156=O52,T52)+IF(A156=O53,T53)+IF(A156=O54,T54)+IF(A156=O55,T55)+IF(A156=O56,T56)+IF(A156=O57,T57)+IF(A156=O58,T58)+IF(A156=O59,T59)+IF(A156=O60,T60)+IF(A156=O61,T61)+IF(A156=O62,T62)+IF(A156=O63,T63)+IF(A156=O64,T64)+IF(A156=O65,T65)+IF(A156=O66,T66)+IF(A156=O67,T67)+IF(A156=O68,T68)+IF(A156=O69,T69)+IF(A156=O70,T70)+IF(A156=O71,T71)</f>
        <v>0</v>
      </c>
      <c r="G156" s="98">
        <f>IF(B156=O10,R10)+IF(B156=O11,R11)+IF(B156=O12,R12)+IF(B156=O13,R13)+IF(B156=O14,R14)+IF(B156=O15,R15)+IF(B156=O16,R16)+IF(B156=O17,R17)+IF(B156=O18,R18)+IF(B156=O19,R19)+IF(B156=O20,R20)+IF(B156=O21,R21)+IF(B156=O22,R22)+IF(B156=O23,R23)+IF(B156=O24,R24)+IF(B156=O25,R25)+IF(B156=O26,R26)+IF(B156=O27,R27)+IF(B156=O28,R28)+IF(B156=O29,R29)+IF(B156=O31,R31)+IF(B156=O32,R32)+IF(B156=O33,R33)+IF(B156=O34,R34)+IF(B156=O35,R35)+IF(B156=O36,R36)+IF(B156=O37,R37)+IF(B156=O38,R38)+IF(B156=O39,R39)+IF(B156=O40,R40)+H156</f>
        <v>0</v>
      </c>
      <c r="H156" s="98">
        <f>IF(B156=O41,R41)+IF(B156=O42,R42)+IF(B156=O43,R43)+IF(B156=O44,R44)+IF(B156=O45,R45)+IF(B156=O46,R46)+IF(B156=O47,R47)+IF(B156=O48,R48)+IF(B156=O49,R49)+IF(B156=O50,R50)+IF(B156=O52,R52)+IF(B156=O53,R53)+IF(B156=O54,R54)+IF(B156=O55,R55)+IF(B156=O56,R56)+IF(B156=O57,R57)+IF(B156=O58,R58)+IF(B156=O59,R59)+IF(B156=O60,R60)+IF(B156=O61,R61)+IF(B156=O62,R62)+IF(B156=O63,R63)+IF(B156=O64,R64)+IF(B156=O65,R65)+IF(B156=O66,R66)+IF(B156=O67,R67)+IF(B156=O68,R68)+IF(B156=O69,R69)+IF(B156=O70,R70)+IF(B156=O71,R71)</f>
        <v>0</v>
      </c>
      <c r="I156" s="98">
        <f>IF(B156=O10,T10)+IF(B156=O11,T11)+IF(B156=O12,T12)+IF(B156=O13,T13)+IF(B156=O14,T14)+IF(B156=O15,T15)+IF(B156=O16,T16)+IF(B156=O17,T17)+IF(B156=O18,T18)+IF(B156=O19,T19)+IF(B156=O20,T20)+IF(B156=O21,T21)+IF(B156=O22,T22)+IF(B156=O23,T23)+IF(B156=O24,T24)+IF(B156=O25,T25)+IF(B156=O26,T26)+IF(B156=O27,T27)+IF(B156=O28,T28)+IF(B156=O29,T29)+IF(B156=O31,T31)+IF(B156=O32,T32)+IF(B156=O33,T33)+IF(B156=O34,T34)+IF(B156=O35,T35)+IF(B156=O36,T36)+IF(B156=O37,T37)+IF(B156=O38,T38)+IF(B156=O39,T39)+IF(B156=O40,T40)+J156</f>
        <v>0</v>
      </c>
      <c r="J156" s="98">
        <f>IF(B156=O41,T41)+IF(B156=O42,T42)+IF(B156=O43,T43)+IF(B156=O44,T44)+IF(B156=O45,T45)+IF(B156=O46,T46)+IF(B156=O47,T47)+IF(B156=O48,T48)+IF(B156=O49,T49)+IF(B156=O50,T50)+IF(B156=O52,T52)+IF(B156=O53,T53)+IF(B156=O54,T54)+IF(B156=O55,T55)+IF(B156=O56,T56)+IF(B156=O57,T57)+IF(B156=O58,T58)+IF(B156=O59,T59)+IF(B156=O60,T60)+IF(B156=O61,T61)+IF(B156=O62,T62)+IF(B156=O63,T63)+IF(B156=O64,T64)+IF(B156=O65,T65)+IF(B156=O66,T66)+IF(B156=O67,T67)+IF(B156=O68,T68)+IF(B156=O69,T69)+IF(B156=O70,T70)+IF(B156=O71,T71)</f>
        <v>0</v>
      </c>
      <c r="K156" s="98">
        <f>[2]DB!K156</f>
        <v>3</v>
      </c>
      <c r="L156" s="98">
        <f>[2]DB!L156</f>
        <v>3</v>
      </c>
      <c r="M156" s="98">
        <f>[2]DB!M156</f>
        <v>0</v>
      </c>
      <c r="N156" s="98">
        <f>[2]DB!N156</f>
        <v>0</v>
      </c>
      <c r="O156" s="98" t="str">
        <f>[2]DB!O156</f>
        <v/>
      </c>
      <c r="P156" s="1">
        <f>[2]DB!P156</f>
        <v>11</v>
      </c>
      <c r="Q156" s="1">
        <f>[2]DB!Q156</f>
        <v>10</v>
      </c>
      <c r="R156" s="1">
        <f>[2]DB!R156</f>
        <v>1</v>
      </c>
      <c r="S156" s="1">
        <f>[2]DB!S156</f>
        <v>0</v>
      </c>
      <c r="T156" s="1" t="str">
        <f>[2]DB!T156</f>
        <v/>
      </c>
      <c r="U156" s="1">
        <f>[2]DB!U156</f>
        <v>7</v>
      </c>
      <c r="V156" s="1">
        <f>[2]DB!V156</f>
        <v>7</v>
      </c>
      <c r="W156" s="1">
        <f>[2]DB!W156</f>
        <v>1</v>
      </c>
      <c r="X156" s="1">
        <f>[2]DB!X156</f>
        <v>0</v>
      </c>
      <c r="Y156" s="1" t="str">
        <f>[2]DB!Y156</f>
        <v/>
      </c>
      <c r="Z156" s="1">
        <f>[2]DB!Z156</f>
        <v>4</v>
      </c>
      <c r="AA156" s="1">
        <f>[2]DB!AB156</f>
        <v>6</v>
      </c>
      <c r="AB156" s="1">
        <f>[2]DB!AD156</f>
        <v>1</v>
      </c>
      <c r="AC156" s="1">
        <f>[2]DB!AE156</f>
        <v>1</v>
      </c>
      <c r="AD156" s="1" t="str">
        <f>[2]DB!AF156</f>
        <v/>
      </c>
      <c r="AE156" s="98" t="e">
        <f>IF(AND(C156=0,E156=0,G156=0,I156=0),IF(AD156="",IF(A156=O10,AC10)+IF(A156=O11,AC11)+IF(A156=O12,AC12)+IF(A156=O13,AC13)+IF(A156=O14,AC14)+IF(A156=O15,AC15)+IF(A156=O16,AC16)+IF(A156=O17,AC17)+IF(A156=O18,AC18)+IF(A156=O19,AC19)+IF(A156=O20,AC20)+IF(A156=O21,AC21)+IF(A156=O22,AC22)+IF(A156=O23,AC23)+IF(A156=O24,AC24)+IF(A156=O25,AC25)+IF(A156=O26,AC26)+IF(A156=O27,AC27)+IF(A156=O28,AC28)+IF(A156=O29,AC29)+IF(A156=O31,AC31)+IF(A156=O32,AC32)+IF(A156=O33,AC33)+IF(A156=O34,AC34)+IF(A156=O35,AC35)+IF(A156=O36,AC36)+IF(A156=O37,AC37)+IF(A156=O38,AC38)+IF(A156=O39,AC39)+IF(A156=O40,AC40)+AF156,""),"")</f>
        <v>#VALUE!</v>
      </c>
      <c r="AF156" s="98">
        <f>IF(AND(C156=0,E156=0,G156=0,I156=0),IF(AD156="",IF(A156=O41,AC41)+IF(A156=O42,AC42)+IF(A156=O43,AC43)+IF(A156=O44,AC44)+IF(A156=O45,AC45)+IF(A156=O46,AC46)+IF(A156=O47,AC47)+IF(A156=O48,AC48)+IF(A156=O49,AC49)+IF(A156=O50,AC50)+IF(A156=O52,AC52)+IF(A156=O53,AC53)+IF(A156=O54,AC54)+IF(A156=O55,AC55)+IF(A156=O56,AC56)+IF(A156=O57,AC57)+IF(A156=O58,AC58)+IF(A156=O59,AC59)+IF(A156=O60,AC60)+IF(A156=O61,AC61)+IF(A156=O62,AC62)+IF(A156=O63,AC63)+IF(A156=O64,AC64)+IF(A156=O65,AC65)+IF(A156=O66,AC66)+IF(A156=O67,AC67)+IF(A156=O68,AC68)+IF(A156=O69,AC69)+IF(A156=O70,AC70)+IF(A156=O71,AC71),""),"")</f>
        <v>0</v>
      </c>
      <c r="AG156" s="98" t="e">
        <f>IF(AND(G156=0,I156=0,C156=0,E156=0),IF(AD156="",IF(B156=O10,AC10)+IF(B156=O11,AC11)+IF(B156=O12,AC12)+IF(B156=O13,AC13)+IF(B156=O14,AC14)+IF(B156=O15,AC15)+IF(B156=O16,AC16)+IF(B156=O17,AC17)+IF(B156=O18,AC18)+IF(B156=O19,AC19)+IF(B156=O20,AC20)+IF(B156=O21,AC21)+IF(B156=O22,AC22)+IF(B156=O23,AC23)+IF(B156=O24,AC24)+IF(B156=O25,AC25)+IF(B156=O26,AC26)+IF(B156=O27,AC27)+IF(B156=O28,AC28)+IF(B156=O29,AC29)+IF(B156=O31,AC31)+IF(B156=O32,AC32)+IF(B156=O33,AC33)+IF(B156=O34,AC34)+IF(B156=O35,AC35)+IF(B156=O36,AC36)+IF(B156=O37,AC37)+IF(B156=O38,AC38)+IF(B156=O39,AC39)+IF(B156=O40,AC40)+AH156,""),"")</f>
        <v>#VALUE!</v>
      </c>
      <c r="AH156" s="98" t="e">
        <f>IF(AND(G156=0,I156=0,C156=0,E156=0),IF(AD156="",IF(B156=O41,AC41)+IF(B156=O42,AC42)+IF(B156=O43,AC43)+IF(B156=O44,AC44)+IF(B156=O45,AC45)+IF(B156=O46,AC46)+IF(B156=O47,AC47)+IF(B156=O48,AC48)+IF(B156=O49,AC49)+IF(B156=O50,AC50)+IF(B156=O52,AC52)+IF(B156=O53,AC53)+IF(B156=O54,AC54)+IF(B156=O55,AC55)+IF(B156=O56,AC56)+IF(B156=O57,AC57)+IF(B156=O58,AC58)+IF(B156=O59,AC59)+IF(B156=O60,AC60)+IF(B156=O61,AC61)+IF(B156=O62,AC62)+IF(B156=O63,AC63)+IF(B156=O64,AC64)+IF(B156=O65,AC65)+IF(B156=O66,AC66)+IF(B156=O67,AC67)+IF(B156=O68,AC68)+IF(B156=O69,AC69)+IF(B156=O70,AC70)+IF(B156=O71,AC71),""),"")</f>
        <v>#VALUE!</v>
      </c>
      <c r="AI156" s="98" t="e">
        <f t="shared" si="44"/>
        <v>#VALUE!</v>
      </c>
      <c r="AJ156" s="98" t="e">
        <f t="shared" si="45"/>
        <v>#VALUE!</v>
      </c>
      <c r="AK156" s="99" t="e">
        <f t="shared" si="46"/>
        <v>#VALUE!</v>
      </c>
    </row>
    <row r="157" spans="1:37">
      <c r="A157" s="98" t="str">
        <f>[2]DB!A157</f>
        <v>Stoke</v>
      </c>
      <c r="B157" s="98" t="str">
        <f>[2]DB!B157</f>
        <v>Livpool</v>
      </c>
      <c r="C157" s="98">
        <f>IF(A157=O10,R10)+IF(A157=O11,R11)+IF(A157=O12,R12)+IF(A157=O13,R13)+IF(A157=O14,R14)+IF(A157=O15,R15)+IF(A157=O16,R16)+IF(A157=O17,R17)+IF(A157=O18,R18)+IF(A157=O19,R19)+IF(A157=O20,R20)+IF(A157=O21,R21)+IF(A157=O22,R22)+IF(A157=O23,R23)+IF(A157=O24,R24)+IF(A157=O25,R25)+IF(A157=O26,R26)+IF(A157=O27,R27)+IF(A157=O28,R28)+IF(A157=O29,R29)+IF(A157=O31,R31)+IF(A157=O32,R32)+IF(A157=O33,R33)+IF(A157=O34,R34)+IF(A157=O35,R35)+IF(A157=O36,R36)+IF(A157=O37,R37)+IF(A157=O38,R38)+IF(A157=O39,R39)+IF(A157=O40,R40)+D157</f>
        <v>0</v>
      </c>
      <c r="D157" s="98">
        <f>IF(A157=O41,R41)+IF(A157=O42,R42)+IF(A157=O43,R43)+IF(A157=O44,R44)+IF(A157=O45,R45)+IF(A157=O46,R46)+IF(A157=O47,R47)+IF(A157=O48,R48)+IF(A157=O49,R49)+IF(A157=O50,R50)+IF(A157=O52,R52)+IF(A157=O53,R53)+IF(A157=O54,R54)+IF(A157=O55,R55)+IF(A157=O56,R56)+IF(A157=O57,R57)+IF(A157=O58,R58)+IF(A157=O59,R59)+IF(A157=O60,R60)+IF(A157=O61,R61)+IF(A157=O62,R62)+IF(A157=O63,R63)+IF(A157=O64,R64)+IF(A157=O65,R65)+IF(A157=O66,R66)+IF(A157=O67,R67)+IF(A157=O68,R68)+IF(A157=O69,R69)+IF(A157=O70,R70)+IF(A157=O71,R71)</f>
        <v>0</v>
      </c>
      <c r="E157" s="98">
        <f>IF(A157=O10,T10)+IF(A157=O11,T11)+IF(A157=O12,T12)+IF(A157=O13,T13)+IF(A157=O14,T14)+IF(A157=O15,T15)+IF(A157=O16,T16)+IF(A157=O17,T17)+IF(A157=O18,T18)+IF(A157=O19,T19)+IF(A157=O20,T20)+IF(A157=O21,T21)+IF(A157=O22,T22)+IF(A157=O23,T23)+IF(A157=O24,T24)+IF(A157=O25,T25)+IF(A157=O26,T26)+IF(A157=O27,T27)+IF(A157=O28,T28)+IF(A157=O29,T29)+IF(A157=O31,T31)+IF(A157=O32,T32)+IF(A157=O33,T33)+IF(A157=O34,T34)+IF(A157=O35,T35)+IF(A157=O36,T36)+IF(A157=O37,T37)+IF(A157=O38,T38)+IF(A157=O39,T39)+IF(A157=O40,T40)+F157</f>
        <v>0</v>
      </c>
      <c r="F157" s="98">
        <f>IF(A157=O41,T41)+IF(A157=O42,T42)+IF(A157=O43,T43)+IF(A157=O44,T44)+IF(A157=O45,T45)+IF(A157=O46,T46)+IF(A157=O47,T47)+IF(A157=O48,T48)+IF(A157=O49,T49)+IF(A157=O50,T50)+IF(A157=O52,T52)+IF(A157=O53,T53)+IF(A157=O54,T54)+IF(A157=O55,T55)+IF(A157=O56,T56)+IF(A157=O57,T57)+IF(A157=O58,T58)+IF(A157=O59,T59)+IF(A157=O60,T60)+IF(A157=O61,T61)+IF(A157=O62,T62)+IF(A157=O63,T63)+IF(A157=O64,T64)+IF(A157=O65,T65)+IF(A157=O66,T66)+IF(A157=O67,T67)+IF(A157=O68,T68)+IF(A157=O69,T69)+IF(A157=O70,T70)+IF(A157=O71,T71)</f>
        <v>0</v>
      </c>
      <c r="G157" s="98">
        <f>IF(B157=O10,R10)+IF(B157=O11,R11)+IF(B157=O12,R12)+IF(B157=O13,R13)+IF(B157=O14,R14)+IF(B157=O15,R15)+IF(B157=O16,R16)+IF(B157=O17,R17)+IF(B157=O18,R18)+IF(B157=O19,R19)+IF(B157=O20,R20)+IF(B157=O21,R21)+IF(B157=O22,R22)+IF(B157=O23,R23)+IF(B157=O24,R24)+IF(B157=O25,R25)+IF(B157=O26,R26)+IF(B157=O27,R27)+IF(B157=O28,R28)+IF(B157=O29,R29)+IF(B157=O31,R31)+IF(B157=O32,R32)+IF(B157=O33,R33)+IF(B157=O34,R34)+IF(B157=O35,R35)+IF(B157=O36,R36)+IF(B157=O37,R37)+IF(B157=O38,R38)+IF(B157=O39,R39)+IF(B157=O40,R40)+H157</f>
        <v>0</v>
      </c>
      <c r="H157" s="98">
        <f>IF(B157=O41,R41)+IF(B157=O42,R42)+IF(B157=O43,R43)+IF(B157=O44,R44)+IF(B157=O45,R45)+IF(B157=O46,R46)+IF(B157=O47,R47)+IF(B157=O48,R48)+IF(B157=O49,R49)+IF(B157=O50,R50)+IF(B157=O52,R52)+IF(B157=O53,R53)+IF(B157=O54,R54)+IF(B157=O55,R55)+IF(B157=O56,R56)+IF(B157=O57,R57)+IF(B157=O58,R58)+IF(B157=O59,R59)+IF(B157=O60,R60)+IF(B157=O61,R61)+IF(B157=O62,R62)+IF(B157=O63,R63)+IF(B157=O64,R64)+IF(B157=O65,R65)+IF(B157=O66,R66)+IF(B157=O67,R67)+IF(B157=O68,R68)+IF(B157=O69,R69)+IF(B157=O70,R70)+IF(B157=O71,R71)</f>
        <v>0</v>
      </c>
      <c r="I157" s="98">
        <f>IF(B157=O10,T10)+IF(B157=O11,T11)+IF(B157=O12,T12)+IF(B157=O13,T13)+IF(B157=O14,T14)+IF(B157=O15,T15)+IF(B157=O16,T16)+IF(B157=O17,T17)+IF(B157=O18,T18)+IF(B157=O19,T19)+IF(B157=O20,T20)+IF(B157=O21,T21)+IF(B157=O22,T22)+IF(B157=O23,T23)+IF(B157=O24,T24)+IF(B157=O25,T25)+IF(B157=O26,T26)+IF(B157=O27,T27)+IF(B157=O28,T28)+IF(B157=O29,T29)+IF(B157=O31,T31)+IF(B157=O32,T32)+IF(B157=O33,T33)+IF(B157=O34,T34)+IF(B157=O35,T35)+IF(B157=O36,T36)+IF(B157=O37,T37)+IF(B157=O38,T38)+IF(B157=O39,T39)+IF(B157=O40,T40)+J157</f>
        <v>0</v>
      </c>
      <c r="J157" s="98">
        <f>IF(B157=O41,T41)+IF(B157=O42,T42)+IF(B157=O43,T43)+IF(B157=O44,T44)+IF(B157=O45,T45)+IF(B157=O46,T46)+IF(B157=O47,T47)+IF(B157=O48,T48)+IF(B157=O49,T49)+IF(B157=O50,T50)+IF(B157=O52,T52)+IF(B157=O53,T53)+IF(B157=O54,T54)+IF(B157=O55,T55)+IF(B157=O56,T56)+IF(B157=O57,T57)+IF(B157=O58,T58)+IF(B157=O59,T59)+IF(B157=O60,T60)+IF(B157=O61,T61)+IF(B157=O62,T62)+IF(B157=O63,T63)+IF(B157=O64,T64)+IF(B157=O65,T65)+IF(B157=O66,T66)+IF(B157=O67,T67)+IF(B157=O68,T68)+IF(B157=O69,T69)+IF(B157=O70,T70)+IF(B157=O71,T71)</f>
        <v>0</v>
      </c>
      <c r="K157" s="98">
        <f>[2]DB!K157</f>
        <v>3</v>
      </c>
      <c r="L157" s="98">
        <f>[2]DB!L157</f>
        <v>2</v>
      </c>
      <c r="M157" s="98">
        <f>[2]DB!M157</f>
        <v>1</v>
      </c>
      <c r="N157" s="98">
        <f>[2]DB!N157</f>
        <v>0</v>
      </c>
      <c r="O157" s="98" t="str">
        <f>[2]DB!O157</f>
        <v/>
      </c>
      <c r="P157" s="1">
        <f>[2]DB!P157</f>
        <v>10</v>
      </c>
      <c r="Q157" s="1">
        <f>[2]DB!Q157</f>
        <v>9</v>
      </c>
      <c r="R157" s="1">
        <f>[2]DB!R157</f>
        <v>2</v>
      </c>
      <c r="S157" s="1">
        <f>[2]DB!S157</f>
        <v>0</v>
      </c>
      <c r="T157" s="1" t="str">
        <f>[2]DB!T157</f>
        <v>Stoke</v>
      </c>
      <c r="U157" s="1" t="str">
        <f>[2]DB!U157</f>
        <v/>
      </c>
      <c r="V157" s="1" t="str">
        <f>[2]DB!V157</f>
        <v/>
      </c>
      <c r="W157" s="1">
        <f>[2]DB!W157</f>
        <v>2</v>
      </c>
      <c r="X157" s="1">
        <f>[2]DB!X157</f>
        <v>0</v>
      </c>
      <c r="Y157" s="1" t="str">
        <f>[2]DB!Y157</f>
        <v>Stoke</v>
      </c>
      <c r="Z157" s="1" t="str">
        <f>[2]DB!Z157</f>
        <v/>
      </c>
      <c r="AA157" s="1" t="str">
        <f>[2]DB!AB157</f>
        <v/>
      </c>
      <c r="AB157" s="1">
        <f>[2]DB!AD157</f>
        <v>2</v>
      </c>
      <c r="AC157" s="1">
        <f>[2]DB!AE157</f>
        <v>0</v>
      </c>
      <c r="AD157" s="1" t="str">
        <f>[2]DB!AF157</f>
        <v>Stoke</v>
      </c>
      <c r="AE157" s="98" t="str">
        <f>IF(AND(C157=0,E157=0,G157=0,I157=0),IF(AD157="",IF(A157=O10,AC10)+IF(A157=O11,AC11)+IF(A157=O12,AC12)+IF(A157=O13,AC13)+IF(A157=O14,AC14)+IF(A157=O15,AC15)+IF(A157=O16,AC16)+IF(A157=O17,AC17)+IF(A157=O18,AC18)+IF(A157=O19,AC19)+IF(A157=O20,AC20)+IF(A157=O21,AC21)+IF(A157=O22,AC22)+IF(A157=O23,AC23)+IF(A157=O24,AC24)+IF(A157=O25,AC25)+IF(A157=O26,AC26)+IF(A157=O27,AC27)+IF(A157=O28,AC28)+IF(A157=O29,AC29)+IF(A157=O31,AC31)+IF(A157=O32,AC32)+IF(A157=O33,AC33)+IF(A157=O34,AC34)+IF(A157=O35,AC35)+IF(A157=O36,AC36)+IF(A157=O37,AC37)+IF(A157=O38,AC38)+IF(A157=O39,AC39)+IF(A157=O40,AC40)+AF157,""),"")</f>
        <v/>
      </c>
      <c r="AF157" s="98" t="str">
        <f>IF(AND(C157=0,E157=0,G157=0,I157=0),IF(AD157="",IF(A157=O41,AC41)+IF(A157=O42,AC42)+IF(A157=O43,AC43)+IF(A157=O44,AC44)+IF(A157=O45,AC45)+IF(A157=O46,AC46)+IF(A157=O47,AC47)+IF(A157=O48,AC48)+IF(A157=O49,AC49)+IF(A157=O50,AC50)+IF(A157=O52,AC52)+IF(A157=O53,AC53)+IF(A157=O54,AC54)+IF(A157=O55,AC55)+IF(A157=O56,AC56)+IF(A157=O57,AC57)+IF(A157=O58,AC58)+IF(A157=O59,AC59)+IF(A157=O60,AC60)+IF(A157=O61,AC61)+IF(A157=O62,AC62)+IF(A157=O63,AC63)+IF(A157=O64,AC64)+IF(A157=O65,AC65)+IF(A157=O66,AC66)+IF(A157=O67,AC67)+IF(A157=O68,AC68)+IF(A157=O69,AC69)+IF(A157=O70,AC70)+IF(A157=O71,AC71),""),"")</f>
        <v/>
      </c>
      <c r="AG157" s="98" t="str">
        <f>IF(AND(G157=0,I157=0,C157=0,E157=0),IF(AD157="",IF(B157=O10,AC10)+IF(B157=O11,AC11)+IF(B157=O12,AC12)+IF(B157=O13,AC13)+IF(B157=O14,AC14)+IF(B157=O15,AC15)+IF(B157=O16,AC16)+IF(B157=O17,AC17)+IF(B157=O18,AC18)+IF(B157=O19,AC19)+IF(B157=O20,AC20)+IF(B157=O21,AC21)+IF(B157=O22,AC22)+IF(B157=O23,AC23)+IF(B157=O24,AC24)+IF(B157=O25,AC25)+IF(B157=O26,AC26)+IF(B157=O27,AC27)+IF(B157=O28,AC28)+IF(B157=O29,AC29)+IF(B157=O31,AC31)+IF(B157=O32,AC32)+IF(B157=O33,AC33)+IF(B157=O34,AC34)+IF(B157=O35,AC35)+IF(B157=O36,AC36)+IF(B157=O37,AC37)+IF(B157=O38,AC38)+IF(B157=O39,AC39)+IF(B157=O40,AC40)+AH157,""),"")</f>
        <v/>
      </c>
      <c r="AH157" s="98" t="str">
        <f>IF(AND(G157=0,I157=0,C157=0,E157=0),IF(AD157="",IF(B157=O41,AC41)+IF(B157=O42,AC42)+IF(B157=O43,AC43)+IF(B157=O44,AC44)+IF(B157=O45,AC45)+IF(B157=O46,AC46)+IF(B157=O47,AC47)+IF(B157=O48,AC48)+IF(B157=O49,AC49)+IF(B157=O50,AC50)+IF(B157=O52,AC52)+IF(B157=O53,AC53)+IF(B157=O54,AC54)+IF(B157=O55,AC55)+IF(B157=O56,AC56)+IF(B157=O57,AC57)+IF(B157=O58,AC58)+IF(B157=O59,AC59)+IF(B157=O60,AC60)+IF(B157=O61,AC61)+IF(B157=O62,AC62)+IF(B157=O63,AC63)+IF(B157=O64,AC64)+IF(B157=O65,AC65)+IF(B157=O66,AC66)+IF(B157=O67,AC67)+IF(B157=O68,AC68)+IF(B157=O69,AC69)+IF(B157=O70,AC70)+IF(B157=O71,AC71),""),"")</f>
        <v/>
      </c>
      <c r="AI157" s="98">
        <f t="shared" si="44"/>
        <v>2</v>
      </c>
      <c r="AJ157" s="98">
        <f t="shared" si="45"/>
        <v>0</v>
      </c>
      <c r="AK157" s="99" t="str">
        <f t="shared" si="46"/>
        <v>Stoke</v>
      </c>
    </row>
    <row r="158" spans="1:37">
      <c r="A158" s="98" t="str">
        <f>[2]DB!A158</f>
        <v>McCoist</v>
      </c>
      <c r="B158" s="98" t="str">
        <f>[2]DB!B158</f>
        <v>Nielsen</v>
      </c>
      <c r="C158" s="98">
        <f>IF(A158=O10,R10)+IF(A158=O11,R11)+IF(A158=O12,R12)+IF(A158=O13,R13)+IF(A158=O14,R14)+IF(A158=O15,R15)+IF(A158=O16,R16)+IF(A158=O17,R17)+IF(A158=O18,R18)+IF(A158=O19,R19)+IF(A158=O20,R20)+IF(A158=O21,R21)+IF(A158=O22,R22)+IF(A158=O23,R23)+IF(A158=O24,R24)+IF(A158=O25,R25)+IF(A158=O26,R26)+IF(A158=O27,R27)+IF(A158=O28,R28)+IF(A158=O29,R29)+IF(A158=O31,R31)+IF(A158=O32,R32)+IF(A158=O33,R33)+IF(A158=O34,R34)+IF(A158=O35,R35)+IF(A158=O36,R36)+IF(A158=O37,R37)+IF(A158=O38,R38)+IF(A158=O39,R39)+IF(A158=O40,R40)+D158</f>
        <v>0</v>
      </c>
      <c r="D158" s="98">
        <f>IF(A158=O41,R41)+IF(A158=O42,R42)+IF(A158=O43,R43)+IF(A158=O44,R44)+IF(A158=O45,R45)+IF(A158=O46,R46)+IF(A158=O47,R47)+IF(A158=O48,R48)+IF(A158=O49,R49)+IF(A158=O50,R50)+IF(A158=O52,R52)+IF(A158=O53,R53)+IF(A158=O54,R54)+IF(A158=O55,R55)+IF(A158=O56,R56)+IF(A158=O57,R57)+IF(A158=O58,R58)+IF(A158=O59,R59)+IF(A158=O60,R60)+IF(A158=O61,R61)+IF(A158=O62,R62)+IF(A158=O63,R63)+IF(A158=O64,R64)+IF(A158=O65,R65)+IF(A158=O66,R66)+IF(A158=O67,R67)+IF(A158=O68,R68)+IF(A158=O69,R69)+IF(A158=O70,R70)+IF(A158=O71,R71)</f>
        <v>0</v>
      </c>
      <c r="E158" s="98">
        <f>IF(A158=O10,T10)+IF(A158=O11,T11)+IF(A158=O12,T12)+IF(A158=O13,T13)+IF(A158=O14,T14)+IF(A158=O15,T15)+IF(A158=O16,T16)+IF(A158=O17,T17)+IF(A158=O18,T18)+IF(A158=O19,T19)+IF(A158=O20,T20)+IF(A158=O21,T21)+IF(A158=O22,T22)+IF(A158=O23,T23)+IF(A158=O24,T24)+IF(A158=O25,T25)+IF(A158=O26,T26)+IF(A158=O27,T27)+IF(A158=O28,T28)+IF(A158=O29,T29)+IF(A158=O31,T31)+IF(A158=O32,T32)+IF(A158=O33,T33)+IF(A158=O34,T34)+IF(A158=O35,T35)+IF(A158=O36,T36)+IF(A158=O37,T37)+IF(A158=O38,T38)+IF(A158=O39,T39)+IF(A158=O40,T40)+F158</f>
        <v>0</v>
      </c>
      <c r="F158" s="98">
        <f>IF(A158=O41,T41)+IF(A158=O42,T42)+IF(A158=O43,T43)+IF(A158=O44,T44)+IF(A158=O45,T45)+IF(A158=O46,T46)+IF(A158=O47,T47)+IF(A158=O48,T48)+IF(A158=O49,T49)+IF(A158=O50,T50)+IF(A158=O52,T52)+IF(A158=O53,T53)+IF(A158=O54,T54)+IF(A158=O55,T55)+IF(A158=O56,T56)+IF(A158=O57,T57)+IF(A158=O58,T58)+IF(A158=O59,T59)+IF(A158=O60,T60)+IF(A158=O61,T61)+IF(A158=O62,T62)+IF(A158=O63,T63)+IF(A158=O64,T64)+IF(A158=O65,T65)+IF(A158=O66,T66)+IF(A158=O67,T67)+IF(A158=O68,T68)+IF(A158=O69,T69)+IF(A158=O70,T70)+IF(A158=O71,T71)</f>
        <v>0</v>
      </c>
      <c r="G158" s="98">
        <f>IF(B158=O10,R10)+IF(B158=O11,R11)+IF(B158=O12,R12)+IF(B158=O13,R13)+IF(B158=O14,R14)+IF(B158=O15,R15)+IF(B158=O16,R16)+IF(B158=O17,R17)+IF(B158=O18,R18)+IF(B158=O19,R19)+IF(B158=O20,R20)+IF(B158=O21,R21)+IF(B158=O22,R22)+IF(B158=O23,R23)+IF(B158=O24,R24)+IF(B158=O25,R25)+IF(B158=O26,R26)+IF(B158=O27,R27)+IF(B158=O28,R28)+IF(B158=O29,R29)+IF(B158=O31,R31)+IF(B158=O32,R32)+IF(B158=O33,R33)+IF(B158=O34,R34)+IF(B158=O35,R35)+IF(B158=O36,R36)+IF(B158=O37,R37)+IF(B158=O38,R38)+IF(B158=O39,R39)+IF(B158=O40,R40)+H158</f>
        <v>0</v>
      </c>
      <c r="H158" s="98">
        <f>IF(B158=O41,R41)+IF(B158=O42,R42)+IF(B158=O43,R43)+IF(B158=O44,R44)+IF(B158=O45,R45)+IF(B158=O46,R46)+IF(B158=O47,R47)+IF(B158=O48,R48)+IF(B158=O49,R49)+IF(B158=O50,R50)+IF(B158=O52,R52)+IF(B158=O53,R53)+IF(B158=O54,R54)+IF(B158=O55,R55)+IF(B158=O56,R56)+IF(B158=O57,R57)+IF(B158=O58,R58)+IF(B158=O59,R59)+IF(B158=O60,R60)+IF(B158=O61,R61)+IF(B158=O62,R62)+IF(B158=O63,R63)+IF(B158=O64,R64)+IF(B158=O65,R65)+IF(B158=O66,R66)+IF(B158=O67,R67)+IF(B158=O68,R68)+IF(B158=O69,R69)+IF(B158=O70,R70)+IF(B158=O71,R71)</f>
        <v>0</v>
      </c>
      <c r="I158" s="98">
        <f>IF(B158=O10,T10)+IF(B158=O11,T11)+IF(B158=O12,T12)+IF(B158=O13,T13)+IF(B158=O14,T14)+IF(B158=O15,T15)+IF(B158=O16,T16)+IF(B158=O17,T17)+IF(B158=O18,T18)+IF(B158=O19,T19)+IF(B158=O20,T20)+IF(B158=O21,T21)+IF(B158=O22,T22)+IF(B158=O23,T23)+IF(B158=O24,T24)+IF(B158=O25,T25)+IF(B158=O26,T26)+IF(B158=O27,T27)+IF(B158=O28,T28)+IF(B158=O29,T29)+IF(B158=O31,T31)+IF(B158=O32,T32)+IF(B158=O33,T33)+IF(B158=O34,T34)+IF(B158=O35,T35)+IF(B158=O36,T36)+IF(B158=O37,T37)+IF(B158=O38,T38)+IF(B158=O39,T39)+IF(B158=O40,T40)+J158</f>
        <v>0</v>
      </c>
      <c r="J158" s="98">
        <f>IF(B158=O41,T41)+IF(B158=O42,T42)+IF(B158=O43,T43)+IF(B158=O44,T44)+IF(B158=O45,T45)+IF(B158=O46,T46)+IF(B158=O47,T47)+IF(B158=O48,T48)+IF(B158=O49,T49)+IF(B158=O50,T50)+IF(B158=O52,T52)+IF(B158=O53,T53)+IF(B158=O54,T54)+IF(B158=O55,T55)+IF(B158=O56,T56)+IF(B158=O57,T57)+IF(B158=O58,T58)+IF(B158=O59,T59)+IF(B158=O60,T60)+IF(B158=O61,T61)+IF(B158=O62,T62)+IF(B158=O63,T63)+IF(B158=O64,T64)+IF(B158=O65,T65)+IF(B158=O66,T66)+IF(B158=O67,T67)+IF(B158=O68,T68)+IF(B158=O69,T69)+IF(B158=O70,T70)+IF(B158=O71,T71)</f>
        <v>0</v>
      </c>
      <c r="K158" s="98">
        <f>[2]DB!K158</f>
        <v>3</v>
      </c>
      <c r="L158" s="98">
        <f>[2]DB!L158</f>
        <v>3</v>
      </c>
      <c r="M158" s="98">
        <f>[2]DB!M158</f>
        <v>0</v>
      </c>
      <c r="N158" s="98">
        <f>[2]DB!N158</f>
        <v>0</v>
      </c>
      <c r="O158" s="98" t="str">
        <f>[2]DB!O158</f>
        <v/>
      </c>
      <c r="P158" s="1">
        <f>[2]DB!P158</f>
        <v>11</v>
      </c>
      <c r="Q158" s="1">
        <f>[2]DB!Q158</f>
        <v>9</v>
      </c>
      <c r="R158" s="1">
        <f>[2]DB!R158</f>
        <v>1</v>
      </c>
      <c r="S158" s="1">
        <f>[2]DB!S158</f>
        <v>0</v>
      </c>
      <c r="T158" s="1" t="str">
        <f>[2]DB!T158</f>
        <v/>
      </c>
      <c r="U158" s="1">
        <f>[2]DB!U158</f>
        <v>7</v>
      </c>
      <c r="V158" s="1">
        <f>[2]DB!V158</f>
        <v>6</v>
      </c>
      <c r="W158" s="1">
        <f>[2]DB!W158</f>
        <v>2</v>
      </c>
      <c r="X158" s="1">
        <f>[2]DB!X158</f>
        <v>0</v>
      </c>
      <c r="Y158" s="1" t="str">
        <f>[2]DB!Y158</f>
        <v>McCoist</v>
      </c>
      <c r="Z158" s="1" t="str">
        <f>[2]DB!Z158</f>
        <v/>
      </c>
      <c r="AA158" s="1" t="str">
        <f>[2]DB!AB158</f>
        <v/>
      </c>
      <c r="AB158" s="1">
        <f>[2]DB!AD158</f>
        <v>2</v>
      </c>
      <c r="AC158" s="1">
        <f>[2]DB!AE158</f>
        <v>0</v>
      </c>
      <c r="AD158" s="1" t="str">
        <f>[2]DB!AF158</f>
        <v>McCoist</v>
      </c>
      <c r="AE158" s="98" t="str">
        <f>IF(AND(C158=0,E158=0,G158=0,I158=0),IF(AD158="",IF(A158=O10,AC10)+IF(A158=O11,AC11)+IF(A158=O12,AC12)+IF(A158=O13,AC13)+IF(A158=O14,AC14)+IF(A158=O15,AC15)+IF(A158=O16,AC16)+IF(A158=O17,AC17)+IF(A158=O18,AC18)+IF(A158=O19,AC19)+IF(A158=O20,AC20)+IF(A158=O21,AC21)+IF(A158=O22,AC22)+IF(A158=O23,AC23)+IF(A158=O24,AC24)+IF(A158=O25,AC25)+IF(A158=O26,AC26)+IF(A158=O27,AC27)+IF(A158=O28,AC28)+IF(A158=O29,AC29)+IF(A158=O31,AC31)+IF(A158=O32,AC32)+IF(A158=O33,AC33)+IF(A158=O34,AC34)+IF(A158=O35,AC35)+IF(A158=O36,AC36)+IF(A158=O37,AC37)+IF(A158=O38,AC38)+IF(A158=O39,AC39)+IF(A158=O40,AC40)+AF158,""),"")</f>
        <v/>
      </c>
      <c r="AF158" s="98" t="str">
        <f>IF(AND(C158=0,E158=0,G158=0,I158=0),IF(AD158="",IF(A158=O41,AC41)+IF(A158=O42,AC42)+IF(A158=O43,AC43)+IF(A158=O44,AC44)+IF(A158=O45,AC45)+IF(A158=O46,AC46)+IF(A158=O47,AC47)+IF(A158=O48,AC48)+IF(A158=O49,AC49)+IF(A158=O50,AC50)+IF(A158=O52,AC52)+IF(A158=O53,AC53)+IF(A158=O54,AC54)+IF(A158=O55,AC55)+IF(A158=O56,AC56)+IF(A158=O57,AC57)+IF(A158=O58,AC58)+IF(A158=O59,AC59)+IF(A158=O60,AC60)+IF(A158=O61,AC61)+IF(A158=O62,AC62)+IF(A158=O63,AC63)+IF(A158=O64,AC64)+IF(A158=O65,AC65)+IF(A158=O66,AC66)+IF(A158=O67,AC67)+IF(A158=O68,AC68)+IF(A158=O69,AC69)+IF(A158=O70,AC70)+IF(A158=O71,AC71),""),"")</f>
        <v/>
      </c>
      <c r="AG158" s="98" t="str">
        <f>IF(AND(G158=0,I158=0,C158=0,E158=0),IF(AD158="",IF(B158=O10,AC10)+IF(B158=O11,AC11)+IF(B158=O12,AC12)+IF(B158=O13,AC13)+IF(B158=O14,AC14)+IF(B158=O15,AC15)+IF(B158=O16,AC16)+IF(B158=O17,AC17)+IF(B158=O18,AC18)+IF(B158=O19,AC19)+IF(B158=O20,AC20)+IF(B158=O21,AC21)+IF(B158=O22,AC22)+IF(B158=O23,AC23)+IF(B158=O24,AC24)+IF(B158=O25,AC25)+IF(B158=O26,AC26)+IF(B158=O27,AC27)+IF(B158=O28,AC28)+IF(B158=O29,AC29)+IF(B158=O31,AC31)+IF(B158=O32,AC32)+IF(B158=O33,AC33)+IF(B158=O34,AC34)+IF(B158=O35,AC35)+IF(B158=O36,AC36)+IF(B158=O37,AC37)+IF(B158=O38,AC38)+IF(B158=O39,AC39)+IF(B158=O40,AC40)+AH158,""),"")</f>
        <v/>
      </c>
      <c r="AH158" s="98" t="str">
        <f>IF(AND(G158=0,I158=0,C158=0,E158=0),IF(AD158="",IF(B158=O41,AC41)+IF(B158=O42,AC42)+IF(B158=O43,AC43)+IF(B158=O44,AC44)+IF(B158=O45,AC45)+IF(B158=O46,AC46)+IF(B158=O47,AC47)+IF(B158=O48,AC48)+IF(B158=O49,AC49)+IF(B158=O50,AC50)+IF(B158=O52,AC52)+IF(B158=O53,AC53)+IF(B158=O54,AC54)+IF(B158=O55,AC55)+IF(B158=O56,AC56)+IF(B158=O57,AC57)+IF(B158=O58,AC58)+IF(B158=O59,AC59)+IF(B158=O60,AC60)+IF(B158=O61,AC61)+IF(B158=O62,AC62)+IF(B158=O63,AC63)+IF(B158=O64,AC64)+IF(B158=O65,AC65)+IF(B158=O66,AC66)+IF(B158=O67,AC67)+IF(B158=O68,AC68)+IF(B158=O69,AC69)+IF(B158=O70,AC70)+IF(B158=O71,AC71),""),"")</f>
        <v/>
      </c>
      <c r="AI158" s="98">
        <f t="shared" si="44"/>
        <v>2</v>
      </c>
      <c r="AJ158" s="98">
        <f t="shared" si="45"/>
        <v>0</v>
      </c>
      <c r="AK158" s="99" t="str">
        <f t="shared" si="46"/>
        <v>McCoist</v>
      </c>
    </row>
    <row r="159" spans="1:37">
      <c r="A159" s="98" t="str">
        <f>[2]DB!A159</f>
        <v>Far</v>
      </c>
      <c r="B159" s="98" t="str">
        <f>[2]DB!B159</f>
        <v>Himbo</v>
      </c>
      <c r="C159" s="98">
        <f>IF(A159=O10,R10)+IF(A159=O11,R11)+IF(A159=O12,R12)+IF(A159=O13,R13)+IF(A159=O14,R14)+IF(A159=O15,R15)+IF(A159=O16,R16)+IF(A159=O17,R17)+IF(A159=O18,R18)+IF(A159=O19,R19)+IF(A159=O20,R20)+IF(A159=O21,R21)+IF(A159=O22,R22)+IF(A159=O23,R23)+IF(A159=O24,R24)+IF(A159=O25,R25)+IF(A159=O26,R26)+IF(A159=O27,R27)+IF(A159=O28,R28)+IF(A159=O29,R29)+IF(A159=O31,R31)+IF(A159=O32,R32)+IF(A159=O33,R33)+IF(A159=O34,R34)+IF(A159=O35,R35)+IF(A159=O36,R36)+IF(A159=O37,R37)+IF(A159=O38,R38)+IF(A159=O39,R39)+IF(A159=O40,R40)+D159</f>
        <v>0</v>
      </c>
      <c r="D159" s="98">
        <f>IF(A159=O41,R41)+IF(A159=O42,R42)+IF(A159=O43,R43)+IF(A159=O44,R44)+IF(A159=O45,R45)+IF(A159=O46,R46)+IF(A159=O47,R47)+IF(A159=O48,R48)+IF(A159=O49,R49)+IF(A159=O50,R50)+IF(A159=O52,R52)+IF(A159=O53,R53)+IF(A159=O54,R54)+IF(A159=O55,R55)+IF(A159=O56,R56)+IF(A159=O57,R57)+IF(A159=O58,R58)+IF(A159=O59,R59)+IF(A159=O60,R60)+IF(A159=O61,R61)+IF(A159=O62,R62)+IF(A159=O63,R63)+IF(A159=O64,R64)+IF(A159=O65,R65)+IF(A159=O66,R66)+IF(A159=O67,R67)+IF(A159=O68,R68)+IF(A159=O69,R69)+IF(A159=O70,R70)+IF(A159=O71,R71)</f>
        <v>0</v>
      </c>
      <c r="E159" s="98">
        <f>IF(A159=O10,T10)+IF(A159=O11,T11)+IF(A159=O12,T12)+IF(A159=O13,T13)+IF(A159=O14,T14)+IF(A159=O15,T15)+IF(A159=O16,T16)+IF(A159=O17,T17)+IF(A159=O18,T18)+IF(A159=O19,T19)+IF(A159=O20,T20)+IF(A159=O21,T21)+IF(A159=O22,T22)+IF(A159=O23,T23)+IF(A159=O24,T24)+IF(A159=O25,T25)+IF(A159=O26,T26)+IF(A159=O27,T27)+IF(A159=O28,T28)+IF(A159=O29,T29)+IF(A159=O31,T31)+IF(A159=O32,T32)+IF(A159=O33,T33)+IF(A159=O34,T34)+IF(A159=O35,T35)+IF(A159=O36,T36)+IF(A159=O37,T37)+IF(A159=O38,T38)+IF(A159=O39,T39)+IF(A159=O40,T40)+F159</f>
        <v>0</v>
      </c>
      <c r="F159" s="98">
        <f>IF(A159=O41,T41)+IF(A159=O42,T42)+IF(A159=O43,T43)+IF(A159=O44,T44)+IF(A159=O45,T45)+IF(A159=O46,T46)+IF(A159=O47,T47)+IF(A159=O48,T48)+IF(A159=O49,T49)+IF(A159=O50,T50)+IF(A159=O52,T52)+IF(A159=O53,T53)+IF(A159=O54,T54)+IF(A159=O55,T55)+IF(A159=O56,T56)+IF(A159=O57,T57)+IF(A159=O58,T58)+IF(A159=O59,T59)+IF(A159=O60,T60)+IF(A159=O61,T61)+IF(A159=O62,T62)+IF(A159=O63,T63)+IF(A159=O64,T64)+IF(A159=O65,T65)+IF(A159=O66,T66)+IF(A159=O67,T67)+IF(A159=O68,T68)+IF(A159=O69,T69)+IF(A159=O70,T70)+IF(A159=O71,T71)</f>
        <v>0</v>
      </c>
      <c r="G159" s="98">
        <f>IF(B159=O10,R10)+IF(B159=O11,R11)+IF(B159=O12,R12)+IF(B159=O13,R13)+IF(B159=O14,R14)+IF(B159=O15,R15)+IF(B159=O16,R16)+IF(B159=O17,R17)+IF(B159=O18,R18)+IF(B159=O19,R19)+IF(B159=O20,R20)+IF(B159=O21,R21)+IF(B159=O22,R22)+IF(B159=O23,R23)+IF(B159=O24,R24)+IF(B159=O25,R25)+IF(B159=O26,R26)+IF(B159=O27,R27)+IF(B159=O28,R28)+IF(B159=O29,R29)+IF(B159=O31,R31)+IF(B159=O32,R32)+IF(B159=O33,R33)+IF(B159=O34,R34)+IF(B159=O35,R35)+IF(B159=O36,R36)+IF(B159=O37,R37)+IF(B159=O38,R38)+IF(B159=O39,R39)+IF(B159=O40,R40)+H159</f>
        <v>0</v>
      </c>
      <c r="H159" s="98">
        <f>IF(B159=O41,R41)+IF(B159=O42,R42)+IF(B159=O43,R43)+IF(B159=O44,R44)+IF(B159=O45,R45)+IF(B159=O46,R46)+IF(B159=O47,R47)+IF(B159=O48,R48)+IF(B159=O49,R49)+IF(B159=O50,R50)+IF(B159=O52,R52)+IF(B159=O53,R53)+IF(B159=O54,R54)+IF(B159=O55,R55)+IF(B159=O56,R56)+IF(B159=O57,R57)+IF(B159=O58,R58)+IF(B159=O59,R59)+IF(B159=O60,R60)+IF(B159=O61,R61)+IF(B159=O62,R62)+IF(B159=O63,R63)+IF(B159=O64,R64)+IF(B159=O65,R65)+IF(B159=O66,R66)+IF(B159=O67,R67)+IF(B159=O68,R68)+IF(B159=O69,R69)+IF(B159=O70,R70)+IF(B159=O71,R71)</f>
        <v>0</v>
      </c>
      <c r="I159" s="98">
        <f>IF(B159=O10,T10)+IF(B159=O11,T11)+IF(B159=O12,T12)+IF(B159=O13,T13)+IF(B159=O14,T14)+IF(B159=O15,T15)+IF(B159=O16,T16)+IF(B159=O17,T17)+IF(B159=O18,T18)+IF(B159=O19,T19)+IF(B159=O20,T20)+IF(B159=O21,T21)+IF(B159=O22,T22)+IF(B159=O23,T23)+IF(B159=O24,T24)+IF(B159=O25,T25)+IF(B159=O26,T26)+IF(B159=O27,T27)+IF(B159=O28,T28)+IF(B159=O29,T29)+IF(B159=O31,T31)+IF(B159=O32,T32)+IF(B159=O33,T33)+IF(B159=O34,T34)+IF(B159=O35,T35)+IF(B159=O36,T36)+IF(B159=O37,T37)+IF(B159=O38,T38)+IF(B159=O39,T39)+IF(B159=O40,T40)+J159</f>
        <v>0</v>
      </c>
      <c r="J159" s="98">
        <f>IF(B159=O41,T41)+IF(B159=O42,T42)+IF(B159=O43,T43)+IF(B159=O44,T44)+IF(B159=O45,T45)+IF(B159=O46,T46)+IF(B159=O47,T47)+IF(B159=O48,T48)+IF(B159=O49,T49)+IF(B159=O50,T50)+IF(B159=O52,T52)+IF(B159=O53,T53)+IF(B159=O54,T54)+IF(B159=O55,T55)+IF(B159=O56,T56)+IF(B159=O57,T57)+IF(B159=O58,T58)+IF(B159=O59,T59)+IF(B159=O60,T60)+IF(B159=O61,T61)+IF(B159=O62,T62)+IF(B159=O63,T63)+IF(B159=O64,T64)+IF(B159=O65,T65)+IF(B159=O66,T66)+IF(B159=O67,T67)+IF(B159=O68,T68)+IF(B159=O69,T69)+IF(B159=O70,T70)+IF(B159=O71,T71)</f>
        <v>0</v>
      </c>
      <c r="K159" s="98">
        <f>[2]DB!K159</f>
        <v>3</v>
      </c>
      <c r="L159" s="98">
        <f>[2]DB!L159</f>
        <v>3</v>
      </c>
      <c r="M159" s="98">
        <f>[2]DB!M159</f>
        <v>0</v>
      </c>
      <c r="N159" s="98">
        <f>[2]DB!N159</f>
        <v>0</v>
      </c>
      <c r="O159" s="98" t="str">
        <f>[2]DB!O159</f>
        <v/>
      </c>
      <c r="P159" s="1">
        <f>[2]DB!P159</f>
        <v>10</v>
      </c>
      <c r="Q159" s="1">
        <f>[2]DB!Q159</f>
        <v>9</v>
      </c>
      <c r="R159" s="1">
        <f>[2]DB!R159</f>
        <v>1</v>
      </c>
      <c r="S159" s="1">
        <f>[2]DB!S159</f>
        <v>0</v>
      </c>
      <c r="T159" s="1" t="str">
        <f>[2]DB!T159</f>
        <v/>
      </c>
      <c r="U159" s="1">
        <f>[2]DB!U159</f>
        <v>9</v>
      </c>
      <c r="V159" s="1">
        <f>[2]DB!V159</f>
        <v>7</v>
      </c>
      <c r="W159" s="1">
        <f>[2]DB!W159</f>
        <v>2</v>
      </c>
      <c r="X159" s="1">
        <f>[2]DB!X159</f>
        <v>0</v>
      </c>
      <c r="Y159" s="1" t="str">
        <f>[2]DB!Y159</f>
        <v>Far</v>
      </c>
      <c r="Z159" s="1" t="str">
        <f>[2]DB!Z159</f>
        <v/>
      </c>
      <c r="AA159" s="1" t="str">
        <f>[2]DB!AB159</f>
        <v/>
      </c>
      <c r="AB159" s="1">
        <f>[2]DB!AD159</f>
        <v>2</v>
      </c>
      <c r="AC159" s="1">
        <f>[2]DB!AE159</f>
        <v>0</v>
      </c>
      <c r="AD159" s="1" t="str">
        <f>[2]DB!AF159</f>
        <v>Far</v>
      </c>
      <c r="AE159" s="98" t="str">
        <f>IF(AND(C159=0,E159=0,G159=0,I159=0),IF(AD159="",IF(A159=O10,AC10)+IF(A159=O11,AC11)+IF(A159=O12,AC12)+IF(A159=O13,AC13)+IF(A159=O14,AC14)+IF(A159=O15,AC15)+IF(A159=O16,AC16)+IF(A159=O17,AC17)+IF(A159=O18,AC18)+IF(A159=O19,AC19)+IF(A159=O20,AC20)+IF(A159=O21,AC21)+IF(A159=O22,AC22)+IF(A159=O23,AC23)+IF(A159=O24,AC24)+IF(A159=O25,AC25)+IF(A159=O26,AC26)+IF(A159=O27,AC27)+IF(A159=O28,AC28)+IF(A159=O29,AC29)+IF(A159=O31,AC31)+IF(A159=O32,AC32)+IF(A159=O33,AC33)+IF(A159=O34,AC34)+IF(A159=O35,AC35)+IF(A159=O36,AC36)+IF(A159=O37,AC37)+IF(A159=O38,AC38)+IF(A159=O39,AC39)+IF(A159=O40,AC40)+AF159,""),"")</f>
        <v/>
      </c>
      <c r="AF159" s="98" t="str">
        <f>IF(AND(C159=0,E159=0,G159=0,I159=0),IF(AD159="",IF(A159=O41,AC41)+IF(A159=O42,AC42)+IF(A159=O43,AC43)+IF(A159=O44,AC44)+IF(A159=O45,AC45)+IF(A159=O46,AC46)+IF(A159=O47,AC47)+IF(A159=O48,AC48)+IF(A159=O49,AC49)+IF(A159=O50,AC50)+IF(A159=O52,AC52)+IF(A159=O53,AC53)+IF(A159=O54,AC54)+IF(A159=O55,AC55)+IF(A159=O56,AC56)+IF(A159=O57,AC57)+IF(A159=O58,AC58)+IF(A159=O59,AC59)+IF(A159=O60,AC60)+IF(A159=O61,AC61)+IF(A159=O62,AC62)+IF(A159=O63,AC63)+IF(A159=O64,AC64)+IF(A159=O65,AC65)+IF(A159=O66,AC66)+IF(A159=O67,AC67)+IF(A159=O68,AC68)+IF(A159=O69,AC69)+IF(A159=O70,AC70)+IF(A159=O71,AC71),""),"")</f>
        <v/>
      </c>
      <c r="AG159" s="98" t="str">
        <f>IF(AND(G159=0,I159=0,C159=0,E159=0),IF(AD159="",IF(B159=O10,AC10)+IF(B159=O11,AC11)+IF(B159=O12,AC12)+IF(B159=O13,AC13)+IF(B159=O14,AC14)+IF(B159=O15,AC15)+IF(B159=O16,AC16)+IF(B159=O17,AC17)+IF(B159=O18,AC18)+IF(B159=O19,AC19)+IF(B159=O20,AC20)+IF(B159=O21,AC21)+IF(B159=O22,AC22)+IF(B159=O23,AC23)+IF(B159=O24,AC24)+IF(B159=O25,AC25)+IF(B159=O26,AC26)+IF(B159=O27,AC27)+IF(B159=O28,AC28)+IF(B159=O29,AC29)+IF(B159=O31,AC31)+IF(B159=O32,AC32)+IF(B159=O33,AC33)+IF(B159=O34,AC34)+IF(B159=O35,AC35)+IF(B159=O36,AC36)+IF(B159=O37,AC37)+IF(B159=O38,AC38)+IF(B159=O39,AC39)+IF(B159=O40,AC40)+AH159,""),"")</f>
        <v/>
      </c>
      <c r="AH159" s="98" t="str">
        <f>IF(AND(G159=0,I159=0,C159=0,E159=0),IF(AD159="",IF(B159=O41,AC41)+IF(B159=O42,AC42)+IF(B159=O43,AC43)+IF(B159=O44,AC44)+IF(B159=O45,AC45)+IF(B159=O46,AC46)+IF(B159=O47,AC47)+IF(B159=O48,AC48)+IF(B159=O49,AC49)+IF(B159=O50,AC50)+IF(B159=O52,AC52)+IF(B159=O53,AC53)+IF(B159=O54,AC54)+IF(B159=O55,AC55)+IF(B159=O56,AC56)+IF(B159=O57,AC57)+IF(B159=O58,AC58)+IF(B159=O59,AC59)+IF(B159=O60,AC60)+IF(B159=O61,AC61)+IF(B159=O62,AC62)+IF(B159=O63,AC63)+IF(B159=O64,AC64)+IF(B159=O65,AC65)+IF(B159=O66,AC66)+IF(B159=O67,AC67)+IF(B159=O68,AC68)+IF(B159=O69,AC69)+IF(B159=O70,AC70)+IF(B159=O71,AC71),""),"")</f>
        <v/>
      </c>
      <c r="AI159" s="98">
        <f t="shared" si="44"/>
        <v>2</v>
      </c>
      <c r="AJ159" s="98">
        <f t="shared" si="45"/>
        <v>0</v>
      </c>
      <c r="AK159" s="99" t="str">
        <f t="shared" si="46"/>
        <v>Far</v>
      </c>
    </row>
    <row r="160" spans="1:37">
      <c r="A160" s="98" t="str">
        <f>[2]DB!A160</f>
        <v>Nuser</v>
      </c>
      <c r="B160" s="98" t="str">
        <f>[2]DB!B160</f>
        <v>Chelsea</v>
      </c>
      <c r="C160" s="98">
        <f>IF(A160=O10,R10)+IF(A160=O11,R11)+IF(A160=O12,R12)+IF(A160=O13,R13)+IF(A160=O14,R14)+IF(A160=O15,R15)+IF(A160=O16,R16)+IF(A160=O17,R17)+IF(A160=O18,R18)+IF(A160=O19,R19)+IF(A160=O20,R20)+IF(A160=O21,R21)+IF(A160=O22,R22)+IF(A160=O23,R23)+IF(A160=O24,R24)+IF(A160=O25,R25)+IF(A160=O26,R26)+IF(A160=O27,R27)+IF(A160=O28,R28)+IF(A160=O29,R29)+IF(A160=O31,R31)+IF(A160=O32,R32)+IF(A160=O33,R33)+IF(A160=O34,R34)+IF(A160=O35,R35)+IF(A160=O36,R36)+IF(A160=O37,R37)+IF(A160=O38,R38)+IF(A160=O39,R39)+IF(A160=O40,R40)+D160</f>
        <v>0</v>
      </c>
      <c r="D160" s="98">
        <f>IF(A160=O41,R41)+IF(A160=O42,R42)+IF(A160=O43,R43)+IF(A160=O44,R44)+IF(A160=O45,R45)+IF(A160=O46,R46)+IF(A160=O47,R47)+IF(A160=O48,R48)+IF(A160=O49,R49)+IF(A160=O50,R50)+IF(A160=O52,R52)+IF(A160=O53,R53)+IF(A160=O54,R54)+IF(A160=O55,R55)+IF(A160=O56,R56)+IF(A160=O57,R57)+IF(A160=O58,R58)+IF(A160=O59,R59)+IF(A160=O60,R60)+IF(A160=O61,R61)+IF(A160=O62,R62)+IF(A160=O63,R63)+IF(A160=O64,R64)+IF(A160=O65,R65)+IF(A160=O66,R66)+IF(A160=O67,R67)+IF(A160=O68,R68)+IF(A160=O69,R69)+IF(A160=O70,R70)+IF(A160=O71,R71)</f>
        <v>0</v>
      </c>
      <c r="E160" s="98">
        <f>IF(A160=O10,T10)+IF(A160=O11,T11)+IF(A160=O12,T12)+IF(A160=O13,T13)+IF(A160=O14,T14)+IF(A160=O15,T15)+IF(A160=O16,T16)+IF(A160=O17,T17)+IF(A160=O18,T18)+IF(A160=O19,T19)+IF(A160=O20,T20)+IF(A160=O21,T21)+IF(A160=O22,T22)+IF(A160=O23,T23)+IF(A160=O24,T24)+IF(A160=O25,T25)+IF(A160=O26,T26)+IF(A160=O27,T27)+IF(A160=O28,T28)+IF(A160=O29,T29)+IF(A160=O31,T31)+IF(A160=O32,T32)+IF(A160=O33,T33)+IF(A160=O34,T34)+IF(A160=O35,T35)+IF(A160=O36,T36)+IF(A160=O37,T37)+IF(A160=O38,T38)+IF(A160=O39,T39)+IF(A160=O40,T40)+F160</f>
        <v>0</v>
      </c>
      <c r="F160" s="98">
        <f>IF(A160=O41,T41)+IF(A160=O42,T42)+IF(A160=O43,T43)+IF(A160=O44,T44)+IF(A160=O45,T45)+IF(A160=O46,T46)+IF(A160=O47,T47)+IF(A160=O48,T48)+IF(A160=O49,T49)+IF(A160=O50,T50)+IF(A160=O52,T52)+IF(A160=O53,T53)+IF(A160=O54,T54)+IF(A160=O55,T55)+IF(A160=O56,T56)+IF(A160=O57,T57)+IF(A160=O58,T58)+IF(A160=O59,T59)+IF(A160=O60,T60)+IF(A160=O61,T61)+IF(A160=O62,T62)+IF(A160=O63,T63)+IF(A160=O64,T64)+IF(A160=O65,T65)+IF(A160=O66,T66)+IF(A160=O67,T67)+IF(A160=O68,T68)+IF(A160=O69,T69)+IF(A160=O70,T70)+IF(A160=O71,T71)</f>
        <v>0</v>
      </c>
      <c r="G160" s="98">
        <f>IF(B160=O10,R10)+IF(B160=O11,R11)+IF(B160=O12,R12)+IF(B160=O13,R13)+IF(B160=O14,R14)+IF(B160=O15,R15)+IF(B160=O16,R16)+IF(B160=O17,R17)+IF(B160=O18,R18)+IF(B160=O19,R19)+IF(B160=O20,R20)+IF(B160=O21,R21)+IF(B160=O22,R22)+IF(B160=O23,R23)+IF(B160=O24,R24)+IF(B160=O25,R25)+IF(B160=O26,R26)+IF(B160=O27,R27)+IF(B160=O28,R28)+IF(B160=O29,R29)+IF(B160=O31,R31)+IF(B160=O32,R32)+IF(B160=O33,R33)+IF(B160=O34,R34)+IF(B160=O35,R35)+IF(B160=O36,R36)+IF(B160=O37,R37)+IF(B160=O38,R38)+IF(B160=O39,R39)+IF(B160=O40,R40)+H160</f>
        <v>0</v>
      </c>
      <c r="H160" s="98">
        <f>IF(B160=O41,R41)+IF(B160=O42,R42)+IF(B160=O43,R43)+IF(B160=O44,R44)+IF(B160=O45,R45)+IF(B160=O46,R46)+IF(B160=O47,R47)+IF(B160=O48,R48)+IF(B160=O49,R49)+IF(B160=O50,R50)+IF(B160=O52,R52)+IF(B160=O53,R53)+IF(B160=O54,R54)+IF(B160=O55,R55)+IF(B160=O56,R56)+IF(B160=O57,R57)+IF(B160=O58,R58)+IF(B160=O59,R59)+IF(B160=O60,R60)+IF(B160=O61,R61)+IF(B160=O62,R62)+IF(B160=O63,R63)+IF(B160=O64,R64)+IF(B160=O65,R65)+IF(B160=O66,R66)+IF(B160=O67,R67)+IF(B160=O68,R68)+IF(B160=O69,R69)+IF(B160=O70,R70)+IF(B160=O71,R71)</f>
        <v>0</v>
      </c>
      <c r="I160" s="98">
        <f>IF(B160=O10,T10)+IF(B160=O11,T11)+IF(B160=O12,T12)+IF(B160=O13,T13)+IF(B160=O14,T14)+IF(B160=O15,T15)+IF(B160=O16,T16)+IF(B160=O17,T17)+IF(B160=O18,T18)+IF(B160=O19,T19)+IF(B160=O20,T20)+IF(B160=O21,T21)+IF(B160=O22,T22)+IF(B160=O23,T23)+IF(B160=O24,T24)+IF(B160=O25,T25)+IF(B160=O26,T26)+IF(B160=O27,T27)+IF(B160=O28,T28)+IF(B160=O29,T29)+IF(B160=O31,T31)+IF(B160=O32,T32)+IF(B160=O33,T33)+IF(B160=O34,T34)+IF(B160=O35,T35)+IF(B160=O36,T36)+IF(B160=O37,T37)+IF(B160=O38,T38)+IF(B160=O39,T39)+IF(B160=O40,T40)+J160</f>
        <v>0</v>
      </c>
      <c r="J160" s="98">
        <f>IF(B160=O41,T41)+IF(B160=O42,T42)+IF(B160=O43,T43)+IF(B160=O44,T44)+IF(B160=O45,T45)+IF(B160=O46,T46)+IF(B160=O47,T47)+IF(B160=O48,T48)+IF(B160=O49,T49)+IF(B160=O50,T50)+IF(B160=O52,T52)+IF(B160=O53,T53)+IF(B160=O54,T54)+IF(B160=O55,T55)+IF(B160=O56,T56)+IF(B160=O57,T57)+IF(B160=O58,T58)+IF(B160=O59,T59)+IF(B160=O60,T60)+IF(B160=O61,T61)+IF(B160=O62,T62)+IF(B160=O63,T63)+IF(B160=O64,T64)+IF(B160=O65,T65)+IF(B160=O66,T66)+IF(B160=O67,T67)+IF(B160=O68,T68)+IF(B160=O69,T69)+IF(B160=O70,T70)+IF(B160=O71,T71)</f>
        <v>0</v>
      </c>
      <c r="K160" s="98">
        <f>[2]DB!K160</f>
        <v>2</v>
      </c>
      <c r="L160" s="98">
        <f>[2]DB!L160</f>
        <v>2</v>
      </c>
      <c r="M160" s="98">
        <f>[2]DB!M160</f>
        <v>0</v>
      </c>
      <c r="N160" s="98">
        <f>[2]DB!N160</f>
        <v>0</v>
      </c>
      <c r="O160" s="98" t="str">
        <f>[2]DB!O160</f>
        <v/>
      </c>
      <c r="P160" s="1">
        <f>[2]DB!P160</f>
        <v>9</v>
      </c>
      <c r="Q160" s="1">
        <f>[2]DB!Q160</f>
        <v>10</v>
      </c>
      <c r="R160" s="1">
        <f>[2]DB!R160</f>
        <v>0</v>
      </c>
      <c r="S160" s="1">
        <f>[2]DB!S160</f>
        <v>1</v>
      </c>
      <c r="T160" s="1" t="str">
        <f>[2]DB!T160</f>
        <v/>
      </c>
      <c r="U160" s="1">
        <f>[2]DB!U160</f>
        <v>9</v>
      </c>
      <c r="V160" s="1">
        <f>[2]DB!V160</f>
        <v>7</v>
      </c>
      <c r="W160" s="1">
        <f>[2]DB!W160</f>
        <v>1</v>
      </c>
      <c r="X160" s="1">
        <f>[2]DB!X160</f>
        <v>1</v>
      </c>
      <c r="Y160" s="1" t="str">
        <f>[2]DB!Y160</f>
        <v/>
      </c>
      <c r="Z160" s="1">
        <f>[2]DB!Z160</f>
        <v>6</v>
      </c>
      <c r="AA160" s="1">
        <f>[2]DB!AB160</f>
        <v>6</v>
      </c>
      <c r="AB160" s="1">
        <f>[2]DB!AD160</f>
        <v>1</v>
      </c>
      <c r="AC160" s="1">
        <f>[2]DB!AE160</f>
        <v>1</v>
      </c>
      <c r="AD160" s="1" t="str">
        <f>[2]DB!AF160</f>
        <v/>
      </c>
      <c r="AE160" s="98" t="e">
        <f>IF(AND(C160=0,E160=0,G160=0,I160=0),IF(AD160="",IF(A160=O10,AC10)+IF(A160=O11,AC11)+IF(A160=O12,AC12)+IF(A160=O13,AC13)+IF(A160=O14,AC14)+IF(A160=O15,AC15)+IF(A160=O16,AC16)+IF(A160=O17,AC17)+IF(A160=O18,AC18)+IF(A160=O19,AC19)+IF(A160=O20,AC20)+IF(A160=O21,AC21)+IF(A160=O22,AC22)+IF(A160=O23,AC23)+IF(A160=O24,AC24)+IF(A160=O25,AC25)+IF(A160=O26,AC26)+IF(A160=O27,AC27)+IF(A160=O28,AC28)+IF(A160=O29,AC29)+IF(A160=O31,AC31)+IF(A160=O32,AC32)+IF(A160=O33,AC33)+IF(A160=O34,AC34)+IF(A160=O35,AC35)+IF(A160=O36,AC36)+IF(A160=O37,AC37)+IF(A160=O38,AC38)+IF(A160=O39,AC39)+IF(A160=O40,AC40)+AF160,""),"")</f>
        <v>#VALUE!</v>
      </c>
      <c r="AF160" s="98" t="e">
        <f>IF(AND(C160=0,E160=0,G160=0,I160=0),IF(AD160="",IF(A160=O41,AC41)+IF(A160=O42,AC42)+IF(A160=O43,AC43)+IF(A160=O44,AC44)+IF(A160=O45,AC45)+IF(A160=O46,AC46)+IF(A160=O47,AC47)+IF(A160=O48,AC48)+IF(A160=O49,AC49)+IF(A160=O50,AC50)+IF(A160=O52,AC52)+IF(A160=O53,AC53)+IF(A160=O54,AC54)+IF(A160=O55,AC55)+IF(A160=O56,AC56)+IF(A160=O57,AC57)+IF(A160=O58,AC58)+IF(A160=O59,AC59)+IF(A160=O60,AC60)+IF(A160=O61,AC61)+IF(A160=O62,AC62)+IF(A160=O63,AC63)+IF(A160=O64,AC64)+IF(A160=O65,AC65)+IF(A160=O66,AC66)+IF(A160=O67,AC67)+IF(A160=O68,AC68)+IF(A160=O69,AC69)+IF(A160=O70,AC70)+IF(A160=O71,AC71),""),"")</f>
        <v>#VALUE!</v>
      </c>
      <c r="AG160" s="98" t="e">
        <f>IF(AND(G160=0,I160=0,C160=0,E160=0),IF(AD160="",IF(B160=O10,AC10)+IF(B160=O11,AC11)+IF(B160=O12,AC12)+IF(B160=O13,AC13)+IF(B160=O14,AC14)+IF(B160=O15,AC15)+IF(B160=O16,AC16)+IF(B160=O17,AC17)+IF(B160=O18,AC18)+IF(B160=O19,AC19)+IF(B160=O20,AC20)+IF(B160=O21,AC21)+IF(B160=O22,AC22)+IF(B160=O23,AC23)+IF(B160=O24,AC24)+IF(B160=O25,AC25)+IF(B160=O26,AC26)+IF(B160=O27,AC27)+IF(B160=O28,AC28)+IF(B160=O29,AC29)+IF(B160=O31,AC31)+IF(B160=O32,AC32)+IF(B160=O33,AC33)+IF(B160=O34,AC34)+IF(B160=O35,AC35)+IF(B160=O36,AC36)+IF(B160=O37,AC37)+IF(B160=O38,AC38)+IF(B160=O39,AC39)+IF(B160=O40,AC40)+AH160,""),"")</f>
        <v>#VALUE!</v>
      </c>
      <c r="AH160" s="98">
        <f>IF(AND(G160=0,I160=0,C160=0,E160=0),IF(AD160="",IF(B160=O41,AC41)+IF(B160=O42,AC42)+IF(B160=O43,AC43)+IF(B160=O44,AC44)+IF(B160=O45,AC45)+IF(B160=O46,AC46)+IF(B160=O47,AC47)+IF(B160=O48,AC48)+IF(B160=O49,AC49)+IF(B160=O50,AC50)+IF(B160=O52,AC52)+IF(B160=O53,AC53)+IF(B160=O54,AC54)+IF(B160=O55,AC55)+IF(B160=O56,AC56)+IF(B160=O57,AC57)+IF(B160=O58,AC58)+IF(B160=O59,AC59)+IF(B160=O60,AC60)+IF(B160=O61,AC61)+IF(B160=O62,AC62)+IF(B160=O63,AC63)+IF(B160=O64,AC64)+IF(B160=O65,AC65)+IF(B160=O66,AC66)+IF(B160=O67,AC67)+IF(B160=O68,AC68)+IF(B160=O69,AC69)+IF(B160=O70,AC70)+IF(B160=O71,AC71),""),"")</f>
        <v>0</v>
      </c>
      <c r="AI160" s="98" t="e">
        <f t="shared" si="44"/>
        <v>#VALUE!</v>
      </c>
      <c r="AJ160" s="98" t="e">
        <f t="shared" si="45"/>
        <v>#VALUE!</v>
      </c>
      <c r="AK160" s="99" t="e">
        <f t="shared" si="46"/>
        <v>#VALUE!</v>
      </c>
    </row>
    <row r="161" spans="1:37">
      <c r="A161" s="98" t="str">
        <f>[2]DB!A161</f>
        <v>Kinks</v>
      </c>
      <c r="B161" s="98" t="str">
        <f>[2]DB!B161</f>
        <v>Galway</v>
      </c>
      <c r="C161" s="98">
        <f>IF(A161=O10,R10)+IF(A161=O11,R11)+IF(A161=O12,R12)+IF(A161=O13,R13)+IF(A161=O14,R14)+IF(A161=O15,R15)+IF(A161=O16,R16)+IF(A161=O17,R17)+IF(A161=O18,R18)+IF(A161=O19,R19)+IF(A161=O20,R20)+IF(A161=O21,R21)+IF(A161=O22,R22)+IF(A161=O23,R23)+IF(A161=O24,R24)+IF(A161=O25,R25)+IF(A161=O26,R26)+IF(A161=O27,R27)+IF(A161=O28,R28)+IF(A161=O29,R29)+IF(A161=O31,R31)+IF(A161=O32,R32)+IF(A161=O33,R33)+IF(A161=O34,R34)+IF(A161=O35,R35)+IF(A161=O36,R36)+IF(A161=O37,R37)+IF(A161=O38,R38)+IF(A161=O39,R39)+IF(A161=O40,R40)+D161</f>
        <v>0</v>
      </c>
      <c r="D161" s="98">
        <f>IF(A161=O41,R41)+IF(A161=O42,R42)+IF(A161=O43,R43)+IF(A161=O44,R44)+IF(A161=O45,R45)+IF(A161=O46,R46)+IF(A161=O47,R47)+IF(A161=O48,R48)+IF(A161=O49,R49)+IF(A161=O50,R50)+IF(A161=O52,R52)+IF(A161=O53,R53)+IF(A161=O54,R54)+IF(A161=O55,R55)+IF(A161=O56,R56)+IF(A161=O57,R57)+IF(A161=O58,R58)+IF(A161=O59,R59)+IF(A161=O60,R60)+IF(A161=O61,R61)+IF(A161=O62,R62)+IF(A161=O63,R63)+IF(A161=O64,R64)+IF(A161=O65,R65)+IF(A161=O66,R66)+IF(A161=O67,R67)+IF(A161=O68,R68)+IF(A161=O69,R69)+IF(A161=O70,R70)+IF(A161=O71,R71)</f>
        <v>0</v>
      </c>
      <c r="E161" s="98">
        <f>IF(A161=O10,T10)+IF(A161=O11,T11)+IF(A161=O12,T12)+IF(A161=O13,T13)+IF(A161=O14,T14)+IF(A161=O15,T15)+IF(A161=O16,T16)+IF(A161=O17,T17)+IF(A161=O18,T18)+IF(A161=O19,T19)+IF(A161=O20,T20)+IF(A161=O21,T21)+IF(A161=O22,T22)+IF(A161=O23,T23)+IF(A161=O24,T24)+IF(A161=O25,T25)+IF(A161=O26,T26)+IF(A161=O27,T27)+IF(A161=O28,T28)+IF(A161=O29,T29)+IF(A161=O31,T31)+IF(A161=O32,T32)+IF(A161=O33,T33)+IF(A161=O34,T34)+IF(A161=O35,T35)+IF(A161=O36,T36)+IF(A161=O37,T37)+IF(A161=O38,T38)+IF(A161=O39,T39)+IF(A161=O40,T40)+F161</f>
        <v>0</v>
      </c>
      <c r="F161" s="98">
        <f>IF(A161=O41,T41)+IF(A161=O42,T42)+IF(A161=O43,T43)+IF(A161=O44,T44)+IF(A161=O45,T45)+IF(A161=O46,T46)+IF(A161=O47,T47)+IF(A161=O48,T48)+IF(A161=O49,T49)+IF(A161=O50,T50)+IF(A161=O52,T52)+IF(A161=O53,T53)+IF(A161=O54,T54)+IF(A161=O55,T55)+IF(A161=O56,T56)+IF(A161=O57,T57)+IF(A161=O58,T58)+IF(A161=O59,T59)+IF(A161=O60,T60)+IF(A161=O61,T61)+IF(A161=O62,T62)+IF(A161=O63,T63)+IF(A161=O64,T64)+IF(A161=O65,T65)+IF(A161=O66,T66)+IF(A161=O67,T67)+IF(A161=O68,T68)+IF(A161=O69,T69)+IF(A161=O70,T70)+IF(A161=O71,T71)</f>
        <v>0</v>
      </c>
      <c r="G161" s="98">
        <f>IF(B161=O10,R10)+IF(B161=O11,R11)+IF(B161=O12,R12)+IF(B161=O13,R13)+IF(B161=O14,R14)+IF(B161=O15,R15)+IF(B161=O16,R16)+IF(B161=O17,R17)+IF(B161=O18,R18)+IF(B161=O19,R19)+IF(B161=O20,R20)+IF(B161=O21,R21)+IF(B161=O22,R22)+IF(B161=O23,R23)+IF(B161=O24,R24)+IF(B161=O25,R25)+IF(B161=O26,R26)+IF(B161=O27,R27)+IF(B161=O28,R28)+IF(B161=O29,R29)+IF(B161=O31,R31)+IF(B161=O32,R32)+IF(B161=O33,R33)+IF(B161=O34,R34)+IF(B161=O35,R35)+IF(B161=O36,R36)+IF(B161=O37,R37)+IF(B161=O38,R38)+IF(B161=O39,R39)+IF(B161=O40,R40)+H161</f>
        <v>0</v>
      </c>
      <c r="H161" s="98">
        <f>IF(B161=O41,R41)+IF(B161=O42,R42)+IF(B161=O43,R43)+IF(B161=O44,R44)+IF(B161=O45,R45)+IF(B161=O46,R46)+IF(B161=O47,R47)+IF(B161=O48,R48)+IF(B161=O49,R49)+IF(B161=O50,R50)+IF(B161=O52,R52)+IF(B161=O53,R53)+IF(B161=O54,R54)+IF(B161=O55,R55)+IF(B161=O56,R56)+IF(B161=O57,R57)+IF(B161=O58,R58)+IF(B161=O59,R59)+IF(B161=O60,R60)+IF(B161=O61,R61)+IF(B161=O62,R62)+IF(B161=O63,R63)+IF(B161=O64,R64)+IF(B161=O65,R65)+IF(B161=O66,R66)+IF(B161=O67,R67)+IF(B161=O68,R68)+IF(B161=O69,R69)+IF(B161=O70,R70)+IF(B161=O71,R71)</f>
        <v>0</v>
      </c>
      <c r="I161" s="98">
        <f>IF(B161=O10,T10)+IF(B161=O11,T11)+IF(B161=O12,T12)+IF(B161=O13,T13)+IF(B161=O14,T14)+IF(B161=O15,T15)+IF(B161=O16,T16)+IF(B161=O17,T17)+IF(B161=O18,T18)+IF(B161=O19,T19)+IF(B161=O20,T20)+IF(B161=O21,T21)+IF(B161=O22,T22)+IF(B161=O23,T23)+IF(B161=O24,T24)+IF(B161=O25,T25)+IF(B161=O26,T26)+IF(B161=O27,T27)+IF(B161=O28,T28)+IF(B161=O29,T29)+IF(B161=O31,T31)+IF(B161=O32,T32)+IF(B161=O33,T33)+IF(B161=O34,T34)+IF(B161=O35,T35)+IF(B161=O36,T36)+IF(B161=O37,T37)+IF(B161=O38,T38)+IF(B161=O39,T39)+IF(B161=O40,T40)+J161</f>
        <v>0</v>
      </c>
      <c r="J161" s="98">
        <f>IF(B161=O41,T41)+IF(B161=O42,T42)+IF(B161=O43,T43)+IF(B161=O44,T44)+IF(B161=O45,T45)+IF(B161=O46,T46)+IF(B161=O47,T47)+IF(B161=O48,T48)+IF(B161=O49,T49)+IF(B161=O50,T50)+IF(B161=O52,T52)+IF(B161=O53,T53)+IF(B161=O54,T54)+IF(B161=O55,T55)+IF(B161=O56,T56)+IF(B161=O57,T57)+IF(B161=O58,T58)+IF(B161=O59,T59)+IF(B161=O60,T60)+IF(B161=O61,T61)+IF(B161=O62,T62)+IF(B161=O63,T63)+IF(B161=O64,T64)+IF(B161=O65,T65)+IF(B161=O66,T66)+IF(B161=O67,T67)+IF(B161=O68,T68)+IF(B161=O69,T69)+IF(B161=O70,T70)+IF(B161=O71,T71)</f>
        <v>0</v>
      </c>
      <c r="K161" s="98">
        <f>[2]DB!K161</f>
        <v>2</v>
      </c>
      <c r="L161" s="98">
        <f>[2]DB!L161</f>
        <v>3</v>
      </c>
      <c r="M161" s="98">
        <f>[2]DB!M161</f>
        <v>0</v>
      </c>
      <c r="N161" s="98">
        <f>[2]DB!N161</f>
        <v>1</v>
      </c>
      <c r="O161" s="98" t="str">
        <f>[2]DB!O161</f>
        <v/>
      </c>
      <c r="P161" s="1">
        <f>[2]DB!P161</f>
        <v>11</v>
      </c>
      <c r="Q161" s="1">
        <f>[2]DB!Q161</f>
        <v>11</v>
      </c>
      <c r="R161" s="1">
        <f>[2]DB!R161</f>
        <v>0</v>
      </c>
      <c r="S161" s="1">
        <f>[2]DB!S161</f>
        <v>1</v>
      </c>
      <c r="T161" s="1" t="str">
        <f>[2]DB!T161</f>
        <v/>
      </c>
      <c r="U161" s="1">
        <f>[2]DB!U161</f>
        <v>8</v>
      </c>
      <c r="V161" s="1">
        <f>[2]DB!V161</f>
        <v>7</v>
      </c>
      <c r="W161" s="1">
        <f>[2]DB!W161</f>
        <v>1</v>
      </c>
      <c r="X161" s="1">
        <f>[2]DB!X161</f>
        <v>1</v>
      </c>
      <c r="Y161" s="1" t="str">
        <f>[2]DB!Y161</f>
        <v/>
      </c>
      <c r="Z161" s="1">
        <f>[2]DB!Z161</f>
        <v>5</v>
      </c>
      <c r="AA161" s="1">
        <f>[2]DB!AB161</f>
        <v>6</v>
      </c>
      <c r="AB161" s="1">
        <f>[2]DB!AD161</f>
        <v>1</v>
      </c>
      <c r="AC161" s="1">
        <f>[2]DB!AE161</f>
        <v>2</v>
      </c>
      <c r="AD161" s="1" t="str">
        <f>[2]DB!AF161</f>
        <v>Galway</v>
      </c>
      <c r="AE161" s="98" t="str">
        <f>IF(AND(C161=0,E161=0,G161=0,I161=0),IF(AD161="",IF(A161=O10,AC10)+IF(A161=O11,AC11)+IF(A161=O12,AC12)+IF(A161=O13,AC13)+IF(A161=O14,AC14)+IF(A161=O15,AC15)+IF(A161=O16,AC16)+IF(A161=O17,AC17)+IF(A161=O18,AC18)+IF(A161=O19,AC19)+IF(A161=O20,AC20)+IF(A161=O21,AC21)+IF(A161=O22,AC22)+IF(A161=O23,AC23)+IF(A161=O24,AC24)+IF(A161=O25,AC25)+IF(A161=O26,AC26)+IF(A161=O27,AC27)+IF(A161=O28,AC28)+IF(A161=O29,AC29)+IF(A161=O31,AC31)+IF(A161=O32,AC32)+IF(A161=O33,AC33)+IF(A161=O34,AC34)+IF(A161=O35,AC35)+IF(A161=O36,AC36)+IF(A161=O37,AC37)+IF(A161=O38,AC38)+IF(A161=O39,AC39)+IF(A161=O40,AC40)+AF161,""),"")</f>
        <v/>
      </c>
      <c r="AF161" s="98" t="str">
        <f>IF(AND(C161=0,E161=0,G161=0,I161=0),IF(AD161="",IF(A161=O41,AC41)+IF(A161=O42,AC42)+IF(A161=O43,AC43)+IF(A161=O44,AC44)+IF(A161=O45,AC45)+IF(A161=O46,AC46)+IF(A161=O47,AC47)+IF(A161=O48,AC48)+IF(A161=O49,AC49)+IF(A161=O50,AC50)+IF(A161=O52,AC52)+IF(A161=O53,AC53)+IF(A161=O54,AC54)+IF(A161=O55,AC55)+IF(A161=O56,AC56)+IF(A161=O57,AC57)+IF(A161=O58,AC58)+IF(A161=O59,AC59)+IF(A161=O60,AC60)+IF(A161=O61,AC61)+IF(A161=O62,AC62)+IF(A161=O63,AC63)+IF(A161=O64,AC64)+IF(A161=O65,AC65)+IF(A161=O66,AC66)+IF(A161=O67,AC67)+IF(A161=O68,AC68)+IF(A161=O69,AC69)+IF(A161=O70,AC70)+IF(A161=O71,AC71),""),"")</f>
        <v/>
      </c>
      <c r="AG161" s="98" t="str">
        <f>IF(AND(G161=0,I161=0,C161=0,E161=0),IF(AD161="",IF(B161=O10,AC10)+IF(B161=O11,AC11)+IF(B161=O12,AC12)+IF(B161=O13,AC13)+IF(B161=O14,AC14)+IF(B161=O15,AC15)+IF(B161=O16,AC16)+IF(B161=O17,AC17)+IF(B161=O18,AC18)+IF(B161=O19,AC19)+IF(B161=O20,AC20)+IF(B161=O21,AC21)+IF(B161=O22,AC22)+IF(B161=O23,AC23)+IF(B161=O24,AC24)+IF(B161=O25,AC25)+IF(B161=O26,AC26)+IF(B161=O27,AC27)+IF(B161=O28,AC28)+IF(B161=O29,AC29)+IF(B161=O31,AC31)+IF(B161=O32,AC32)+IF(B161=O33,AC33)+IF(B161=O34,AC34)+IF(B161=O35,AC35)+IF(B161=O36,AC36)+IF(B161=O37,AC37)+IF(B161=O38,AC38)+IF(B161=O39,AC39)+IF(B161=O40,AC40)+AH161,""),"")</f>
        <v/>
      </c>
      <c r="AH161" s="98" t="str">
        <f>IF(AND(G161=0,I161=0,C161=0,E161=0),IF(AD161="",IF(B161=O41,AC41)+IF(B161=O42,AC42)+IF(B161=O43,AC43)+IF(B161=O44,AC44)+IF(B161=O45,AC45)+IF(B161=O46,AC46)+IF(B161=O47,AC47)+IF(B161=O48,AC48)+IF(B161=O49,AC49)+IF(B161=O50,AC50)+IF(B161=O52,AC52)+IF(B161=O53,AC53)+IF(B161=O54,AC54)+IF(B161=O55,AC55)+IF(B161=O56,AC56)+IF(B161=O57,AC57)+IF(B161=O58,AC58)+IF(B161=O59,AC59)+IF(B161=O60,AC60)+IF(B161=O61,AC61)+IF(B161=O62,AC62)+IF(B161=O63,AC63)+IF(B161=O64,AC64)+IF(B161=O65,AC65)+IF(B161=O66,AC66)+IF(B161=O67,AC67)+IF(B161=O68,AC68)+IF(B161=O69,AC69)+IF(B161=O70,AC70)+IF(B161=O71,AC71),""),"")</f>
        <v/>
      </c>
      <c r="AI161" s="98">
        <f t="shared" si="44"/>
        <v>1</v>
      </c>
      <c r="AJ161" s="98">
        <f t="shared" si="45"/>
        <v>2</v>
      </c>
      <c r="AK161" s="99" t="str">
        <f t="shared" si="46"/>
        <v>Galway</v>
      </c>
    </row>
    <row r="162" spans="1:37">
      <c r="A162" s="98" t="str">
        <f>[2]DB!A162</f>
        <v>Tynde</v>
      </c>
      <c r="B162" s="98" t="str">
        <f>[2]DB!B162</f>
        <v>Sebjoh</v>
      </c>
      <c r="C162" s="98">
        <f>IF(A162=O10,R10)+IF(A162=O11,R11)+IF(A162=O12,R12)+IF(A162=O13,R13)+IF(A162=O14,R14)+IF(A162=O15,R15)+IF(A162=O16,R16)+IF(A162=O17,R17)+IF(A162=O18,R18)+IF(A162=O19,R19)+IF(A162=O20,R20)+IF(A162=O21,R21)+IF(A162=O22,R22)+IF(A162=O23,R23)+IF(A162=O24,R24)+IF(A162=O25,R25)+IF(A162=O26,R26)+IF(A162=O27,R27)+IF(A162=O28,R28)+IF(A162=O29,R29)+IF(A162=O31,R31)+IF(A162=O32,R32)+IF(A162=O33,R33)+IF(A162=O34,R34)+IF(A162=O35,R35)+IF(A162=O36,R36)+IF(A162=O37,R37)+IF(A162=O38,R38)+IF(A162=O39,R39)+IF(A162=O40,R40)+D162</f>
        <v>0</v>
      </c>
      <c r="D162" s="98">
        <f>IF(A162=O41,R41)+IF(A162=O42,R42)+IF(A162=O43,R43)+IF(A162=O44,R44)+IF(A162=O45,R45)+IF(A162=O46,R46)+IF(A162=O47,R47)+IF(A162=O48,R48)+IF(A162=O49,R49)+IF(A162=O50,R50)+IF(A162=O52,R52)+IF(A162=O53,R53)+IF(A162=O54,R54)+IF(A162=O55,R55)+IF(A162=O56,R56)+IF(A162=O57,R57)+IF(A162=O58,R58)+IF(A162=O59,R59)+IF(A162=O60,R60)+IF(A162=O61,R61)+IF(A162=O62,R62)+IF(A162=O63,R63)+IF(A162=O64,R64)+IF(A162=O65,R65)+IF(A162=O66,R66)+IF(A162=O67,R67)+IF(A162=O68,R68)+IF(A162=O69,R69)+IF(A162=O70,R70)+IF(A162=O71,R71)</f>
        <v>0</v>
      </c>
      <c r="E162" s="98">
        <f>IF(A162=O10,T10)+IF(A162=O11,T11)+IF(A162=O12,T12)+IF(A162=O13,T13)+IF(A162=O14,T14)+IF(A162=O15,T15)+IF(A162=O16,T16)+IF(A162=O17,T17)+IF(A162=O18,T18)+IF(A162=O19,T19)+IF(A162=O20,T20)+IF(A162=O21,T21)+IF(A162=O22,T22)+IF(A162=O23,T23)+IF(A162=O24,T24)+IF(A162=O25,T25)+IF(A162=O26,T26)+IF(A162=O27,T27)+IF(A162=O28,T28)+IF(A162=O29,T29)+IF(A162=O31,T31)+IF(A162=O32,T32)+IF(A162=O33,T33)+IF(A162=O34,T34)+IF(A162=O35,T35)+IF(A162=O36,T36)+IF(A162=O37,T37)+IF(A162=O38,T38)+IF(A162=O39,T39)+IF(A162=O40,T40)+F162</f>
        <v>0</v>
      </c>
      <c r="F162" s="98">
        <f>IF(A162=O41,T41)+IF(A162=O42,T42)+IF(A162=O43,T43)+IF(A162=O44,T44)+IF(A162=O45,T45)+IF(A162=O46,T46)+IF(A162=O47,T47)+IF(A162=O48,T48)+IF(A162=O49,T49)+IF(A162=O50,T50)+IF(A162=O52,T52)+IF(A162=O53,T53)+IF(A162=O54,T54)+IF(A162=O55,T55)+IF(A162=O56,T56)+IF(A162=O57,T57)+IF(A162=O58,T58)+IF(A162=O59,T59)+IF(A162=O60,T60)+IF(A162=O61,T61)+IF(A162=O62,T62)+IF(A162=O63,T63)+IF(A162=O64,T64)+IF(A162=O65,T65)+IF(A162=O66,T66)+IF(A162=O67,T67)+IF(A162=O68,T68)+IF(A162=O69,T69)+IF(A162=O70,T70)+IF(A162=O71,T71)</f>
        <v>0</v>
      </c>
      <c r="G162" s="98">
        <f>IF(B162=O10,R10)+IF(B162=O11,R11)+IF(B162=O12,R12)+IF(B162=O13,R13)+IF(B162=O14,R14)+IF(B162=O15,R15)+IF(B162=O16,R16)+IF(B162=O17,R17)+IF(B162=O18,R18)+IF(B162=O19,R19)+IF(B162=O20,R20)+IF(B162=O21,R21)+IF(B162=O22,R22)+IF(B162=O23,R23)+IF(B162=O24,R24)+IF(B162=O25,R25)+IF(B162=O26,R26)+IF(B162=O27,R27)+IF(B162=O28,R28)+IF(B162=O29,R29)+IF(B162=O31,R31)+IF(B162=O32,R32)+IF(B162=O33,R33)+IF(B162=O34,R34)+IF(B162=O35,R35)+IF(B162=O36,R36)+IF(B162=O37,R37)+IF(B162=O38,R38)+IF(B162=O39,R39)+IF(B162=O40,R40)+H162</f>
        <v>0</v>
      </c>
      <c r="H162" s="98">
        <f>IF(B162=O41,R41)+IF(B162=O42,R42)+IF(B162=O43,R43)+IF(B162=O44,R44)+IF(B162=O45,R45)+IF(B162=O46,R46)+IF(B162=O47,R47)+IF(B162=O48,R48)+IF(B162=O49,R49)+IF(B162=O50,R50)+IF(B162=O52,R52)+IF(B162=O53,R53)+IF(B162=O54,R54)+IF(B162=O55,R55)+IF(B162=O56,R56)+IF(B162=O57,R57)+IF(B162=O58,R58)+IF(B162=O59,R59)+IF(B162=O60,R60)+IF(B162=O61,R61)+IF(B162=O62,R62)+IF(B162=O63,R63)+IF(B162=O64,R64)+IF(B162=O65,R65)+IF(B162=O66,R66)+IF(B162=O67,R67)+IF(B162=O68,R68)+IF(B162=O69,R69)+IF(B162=O70,R70)+IF(B162=O71,R71)</f>
        <v>0</v>
      </c>
      <c r="I162" s="98">
        <f>IF(B162=O10,T10)+IF(B162=O11,T11)+IF(B162=O12,T12)+IF(B162=O13,T13)+IF(B162=O14,T14)+IF(B162=O15,T15)+IF(B162=O16,T16)+IF(B162=O17,T17)+IF(B162=O18,T18)+IF(B162=O19,T19)+IF(B162=O20,T20)+IF(B162=O21,T21)+IF(B162=O22,T22)+IF(B162=O23,T23)+IF(B162=O24,T24)+IF(B162=O25,T25)+IF(B162=O26,T26)+IF(B162=O27,T27)+IF(B162=O28,T28)+IF(B162=O29,T29)+IF(B162=O31,T31)+IF(B162=O32,T32)+IF(B162=O33,T33)+IF(B162=O34,T34)+IF(B162=O35,T35)+IF(B162=O36,T36)+IF(B162=O37,T37)+IF(B162=O38,T38)+IF(B162=O39,T39)+IF(B162=O40,T40)+J162</f>
        <v>0</v>
      </c>
      <c r="J162" s="98">
        <f>IF(B162=O41,T41)+IF(B162=O42,T42)+IF(B162=O43,T43)+IF(B162=O44,T44)+IF(B162=O45,T45)+IF(B162=O46,T46)+IF(B162=O47,T47)+IF(B162=O48,T48)+IF(B162=O49,T49)+IF(B162=O50,T50)+IF(B162=O52,T52)+IF(B162=O53,T53)+IF(B162=O54,T54)+IF(B162=O55,T55)+IF(B162=O56,T56)+IF(B162=O57,T57)+IF(B162=O58,T58)+IF(B162=O59,T59)+IF(B162=O60,T60)+IF(B162=O61,T61)+IF(B162=O62,T62)+IF(B162=O63,T63)+IF(B162=O64,T64)+IF(B162=O65,T65)+IF(B162=O66,T66)+IF(B162=O67,T67)+IF(B162=O68,T68)+IF(B162=O69,T69)+IF(B162=O70,T70)+IF(B162=O71,T71)</f>
        <v>0</v>
      </c>
      <c r="K162" s="98">
        <f>[2]DB!K162</f>
        <v>3</v>
      </c>
      <c r="L162" s="98">
        <f>[2]DB!L162</f>
        <v>1</v>
      </c>
      <c r="M162" s="98">
        <f>[2]DB!M162</f>
        <v>1</v>
      </c>
      <c r="N162" s="98">
        <f>[2]DB!N162</f>
        <v>0</v>
      </c>
      <c r="O162" s="98" t="str">
        <f>[2]DB!O162</f>
        <v/>
      </c>
      <c r="P162" s="1">
        <f>[2]DB!P162</f>
        <v>9</v>
      </c>
      <c r="Q162" s="1">
        <f>[2]DB!Q162</f>
        <v>8</v>
      </c>
      <c r="R162" s="1">
        <f>[2]DB!R162</f>
        <v>2</v>
      </c>
      <c r="S162" s="1">
        <f>[2]DB!S162</f>
        <v>0</v>
      </c>
      <c r="T162" s="1" t="str">
        <f>[2]DB!T162</f>
        <v>Tynde</v>
      </c>
      <c r="U162" s="1" t="str">
        <f>[2]DB!U162</f>
        <v/>
      </c>
      <c r="V162" s="1" t="str">
        <f>[2]DB!V162</f>
        <v/>
      </c>
      <c r="W162" s="1">
        <f>[2]DB!W162</f>
        <v>2</v>
      </c>
      <c r="X162" s="1">
        <f>[2]DB!X162</f>
        <v>0</v>
      </c>
      <c r="Y162" s="1" t="str">
        <f>[2]DB!Y162</f>
        <v>Tynde</v>
      </c>
      <c r="Z162" s="1" t="str">
        <f>[2]DB!Z162</f>
        <v/>
      </c>
      <c r="AA162" s="1" t="str">
        <f>[2]DB!AB162</f>
        <v/>
      </c>
      <c r="AB162" s="1">
        <f>[2]DB!AD162</f>
        <v>2</v>
      </c>
      <c r="AC162" s="1">
        <f>[2]DB!AE162</f>
        <v>0</v>
      </c>
      <c r="AD162" s="1" t="str">
        <f>[2]DB!AF162</f>
        <v>Tynde</v>
      </c>
      <c r="AE162" s="98" t="str">
        <f>IF(AND(C162=0,E162=0,G162=0,I162=0),IF(AD162="",IF(A162=O10,AC10)+IF(A162=O11,AC11)+IF(A162=O12,AC12)+IF(A162=O13,AC13)+IF(A162=O14,AC14)+IF(A162=O15,AC15)+IF(A162=O16,AC16)+IF(A162=O17,AC17)+IF(A162=O18,AC18)+IF(A162=O19,AC19)+IF(A162=O20,AC20)+IF(A162=O21,AC21)+IF(A162=O22,AC22)+IF(A162=O23,AC23)+IF(A162=O24,AC24)+IF(A162=O25,AC25)+IF(A162=O26,AC26)+IF(A162=O27,AC27)+IF(A162=O28,AC28)+IF(A162=O29,AC29)+IF(A162=O31,AC31)+IF(A162=O32,AC32)+IF(A162=O33,AC33)+IF(A162=O34,AC34)+IF(A162=O35,AC35)+IF(A162=O36,AC36)+IF(A162=O37,AC37)+IF(A162=O38,AC38)+IF(A162=O39,AC39)+IF(A162=O40,AC40)+AF162,""),"")</f>
        <v/>
      </c>
      <c r="AF162" s="98" t="str">
        <f>IF(AND(C162=0,E162=0,G162=0,I162=0),IF(AD162="",IF(A162=O41,AC41)+IF(A162=O42,AC42)+IF(A162=O43,AC43)+IF(A162=O44,AC44)+IF(A162=O45,AC45)+IF(A162=O46,AC46)+IF(A162=O47,AC47)+IF(A162=O48,AC48)+IF(A162=O49,AC49)+IF(A162=O50,AC50)+IF(A162=O52,AC52)+IF(A162=O53,AC53)+IF(A162=O54,AC54)+IF(A162=O55,AC55)+IF(A162=O56,AC56)+IF(A162=O57,AC57)+IF(A162=O58,AC58)+IF(A162=O59,AC59)+IF(A162=O60,AC60)+IF(A162=O61,AC61)+IF(A162=O62,AC62)+IF(A162=O63,AC63)+IF(A162=O64,AC64)+IF(A162=O65,AC65)+IF(A162=O66,AC66)+IF(A162=O67,AC67)+IF(A162=O68,AC68)+IF(A162=O69,AC69)+IF(A162=O70,AC70)+IF(A162=O71,AC71),""),"")</f>
        <v/>
      </c>
      <c r="AG162" s="98" t="str">
        <f>IF(AND(G162=0,I162=0,C162=0,E162=0),IF(AD162="",IF(B162=O10,AC10)+IF(B162=O11,AC11)+IF(B162=O12,AC12)+IF(B162=O13,AC13)+IF(B162=O14,AC14)+IF(B162=O15,AC15)+IF(B162=O16,AC16)+IF(B162=O17,AC17)+IF(B162=O18,AC18)+IF(B162=O19,AC19)+IF(B162=O20,AC20)+IF(B162=O21,AC21)+IF(B162=O22,AC22)+IF(B162=O23,AC23)+IF(B162=O24,AC24)+IF(B162=O25,AC25)+IF(B162=O26,AC26)+IF(B162=O27,AC27)+IF(B162=O28,AC28)+IF(B162=O29,AC29)+IF(B162=O31,AC31)+IF(B162=O32,AC32)+IF(B162=O33,AC33)+IF(B162=O34,AC34)+IF(B162=O35,AC35)+IF(B162=O36,AC36)+IF(B162=O37,AC37)+IF(B162=O38,AC38)+IF(B162=O39,AC39)+IF(B162=O40,AC40)+AH162,""),"")</f>
        <v/>
      </c>
      <c r="AH162" s="98" t="str">
        <f>IF(AND(G162=0,I162=0,C162=0,E162=0),IF(AD162="",IF(B162=O41,AC41)+IF(B162=O42,AC42)+IF(B162=O43,AC43)+IF(B162=O44,AC44)+IF(B162=O45,AC45)+IF(B162=O46,AC46)+IF(B162=O47,AC47)+IF(B162=O48,AC48)+IF(B162=O49,AC49)+IF(B162=O50,AC50)+IF(B162=O52,AC52)+IF(B162=O53,AC53)+IF(B162=O54,AC54)+IF(B162=O55,AC55)+IF(B162=O56,AC56)+IF(B162=O57,AC57)+IF(B162=O58,AC58)+IF(B162=O59,AC59)+IF(B162=O60,AC60)+IF(B162=O61,AC61)+IF(B162=O62,AC62)+IF(B162=O63,AC63)+IF(B162=O64,AC64)+IF(B162=O65,AC65)+IF(B162=O66,AC66)+IF(B162=O67,AC67)+IF(B162=O68,AC68)+IF(B162=O69,AC69)+IF(B162=O70,AC70)+IF(B162=O71,AC71),""),"")</f>
        <v/>
      </c>
      <c r="AI162" s="98">
        <f t="shared" si="44"/>
        <v>2</v>
      </c>
      <c r="AJ162" s="98">
        <f t="shared" si="45"/>
        <v>0</v>
      </c>
      <c r="AK162" s="99" t="str">
        <f t="shared" si="46"/>
        <v>Tynde</v>
      </c>
    </row>
    <row r="163" spans="1:37">
      <c r="A163" s="98" t="str">
        <f>[2]DB!A163</f>
        <v>Select</v>
      </c>
      <c r="B163" s="98" t="str">
        <f>[2]DB!B163</f>
        <v>Idskov</v>
      </c>
      <c r="C163" s="98">
        <f>IF(A163=O10,R10)+IF(A163=O11,R11)+IF(A163=O12,R12)+IF(A163=O13,R13)+IF(A163=O14,R14)+IF(A163=O15,R15)+IF(A163=O16,R16)+IF(A163=O17,R17)+IF(A163=O18,R18)+IF(A163=O19,R19)+IF(A163=O20,R20)+IF(A163=O21,R21)+IF(A163=O22,R22)+IF(A163=O23,R23)+IF(A163=O24,R24)+IF(A163=O25,R25)+IF(A163=O26,R26)+IF(A163=O27,R27)+IF(A163=O28,R28)+IF(A163=O29,R29)+IF(A163=O31,R31)+IF(A163=O32,R32)+IF(A163=O33,R33)+IF(A163=O34,R34)+IF(A163=O35,R35)+IF(A163=O36,R36)+IF(A163=O37,R37)+IF(A163=O38,R38)+IF(A163=O39,R39)+IF(A163=O40,R40)+D163</f>
        <v>0</v>
      </c>
      <c r="D163" s="98">
        <f>IF(A163=O41,R41)+IF(A163=O42,R42)+IF(A163=O43,R43)+IF(A163=O44,R44)+IF(A163=O45,R45)+IF(A163=O46,R46)+IF(A163=O47,R47)+IF(A163=O48,R48)+IF(A163=O49,R49)+IF(A163=O50,R50)+IF(A163=O52,R52)+IF(A163=O53,R53)+IF(A163=O54,R54)+IF(A163=O55,R55)+IF(A163=O56,R56)+IF(A163=O57,R57)+IF(A163=O58,R58)+IF(A163=O59,R59)+IF(A163=O60,R60)+IF(A163=O61,R61)+IF(A163=O62,R62)+IF(A163=O63,R63)+IF(A163=O64,R64)+IF(A163=O65,R65)+IF(A163=O66,R66)+IF(A163=O67,R67)+IF(A163=O68,R68)+IF(A163=O69,R69)+IF(A163=O70,R70)+IF(A163=O71,R71)</f>
        <v>0</v>
      </c>
      <c r="E163" s="98">
        <f>IF(A163=O10,T10)+IF(A163=O11,T11)+IF(A163=O12,T12)+IF(A163=O13,T13)+IF(A163=O14,T14)+IF(A163=O15,T15)+IF(A163=O16,T16)+IF(A163=O17,T17)+IF(A163=O18,T18)+IF(A163=O19,T19)+IF(A163=O20,T20)+IF(A163=O21,T21)+IF(A163=O22,T22)+IF(A163=O23,T23)+IF(A163=O24,T24)+IF(A163=O25,T25)+IF(A163=O26,T26)+IF(A163=O27,T27)+IF(A163=O28,T28)+IF(A163=O29,T29)+IF(A163=O31,T31)+IF(A163=O32,T32)+IF(A163=O33,T33)+IF(A163=O34,T34)+IF(A163=O35,T35)+IF(A163=O36,T36)+IF(A163=O37,T37)+IF(A163=O38,T38)+IF(A163=O39,T39)+IF(A163=O40,T40)+F163</f>
        <v>0</v>
      </c>
      <c r="F163" s="98">
        <f>IF(A163=O41,T41)+IF(A163=O42,T42)+IF(A163=O43,T43)+IF(A163=O44,T44)+IF(A163=O45,T45)+IF(A163=O46,T46)+IF(A163=O47,T47)+IF(A163=O48,T48)+IF(A163=O49,T49)+IF(A163=O50,T50)+IF(A163=O52,T52)+IF(A163=O53,T53)+IF(A163=O54,T54)+IF(A163=O55,T55)+IF(A163=O56,T56)+IF(A163=O57,T57)+IF(A163=O58,T58)+IF(A163=O59,T59)+IF(A163=O60,T60)+IF(A163=O61,T61)+IF(A163=O62,T62)+IF(A163=O63,T63)+IF(A163=O64,T64)+IF(A163=O65,T65)+IF(A163=O66,T66)+IF(A163=O67,T67)+IF(A163=O68,T68)+IF(A163=O69,T69)+IF(A163=O70,T70)+IF(A163=O71,T71)</f>
        <v>0</v>
      </c>
      <c r="G163" s="98">
        <f>IF(B163=O10,R10)+IF(B163=O11,R11)+IF(B163=O12,R12)+IF(B163=O13,R13)+IF(B163=O14,R14)+IF(B163=O15,R15)+IF(B163=O16,R16)+IF(B163=O17,R17)+IF(B163=O18,R18)+IF(B163=O19,R19)+IF(B163=O20,R20)+IF(B163=O21,R21)+IF(B163=O22,R22)+IF(B163=O23,R23)+IF(B163=O24,R24)+IF(B163=O25,R25)+IF(B163=O26,R26)+IF(B163=O27,R27)+IF(B163=O28,R28)+IF(B163=O29,R29)+IF(B163=O31,R31)+IF(B163=O32,R32)+IF(B163=O33,R33)+IF(B163=O34,R34)+IF(B163=O35,R35)+IF(B163=O36,R36)+IF(B163=O37,R37)+IF(B163=O38,R38)+IF(B163=O39,R39)+IF(B163=O40,R40)+H163</f>
        <v>0</v>
      </c>
      <c r="H163" s="98">
        <f>IF(B163=O41,R41)+IF(B163=O42,R42)+IF(B163=O43,R43)+IF(B163=O44,R44)+IF(B163=O45,R45)+IF(B163=O46,R46)+IF(B163=O47,R47)+IF(B163=O48,R48)+IF(B163=O49,R49)+IF(B163=O50,R50)+IF(B163=O52,R52)+IF(B163=O53,R53)+IF(B163=O54,R54)+IF(B163=O55,R55)+IF(B163=O56,R56)+IF(B163=O57,R57)+IF(B163=O58,R58)+IF(B163=O59,R59)+IF(B163=O60,R60)+IF(B163=O61,R61)+IF(B163=O62,R62)+IF(B163=O63,R63)+IF(B163=O64,R64)+IF(B163=O65,R65)+IF(B163=O66,R66)+IF(B163=O67,R67)+IF(B163=O68,R68)+IF(B163=O69,R69)+IF(B163=O70,R70)+IF(B163=O71,R71)</f>
        <v>0</v>
      </c>
      <c r="I163" s="98">
        <f>IF(B163=O10,T10)+IF(B163=O11,T11)+IF(B163=O12,T12)+IF(B163=O13,T13)+IF(B163=O14,T14)+IF(B163=O15,T15)+IF(B163=O16,T16)+IF(B163=O17,T17)+IF(B163=O18,T18)+IF(B163=O19,T19)+IF(B163=O20,T20)+IF(B163=O21,T21)+IF(B163=O22,T22)+IF(B163=O23,T23)+IF(B163=O24,T24)+IF(B163=O25,T25)+IF(B163=O26,T26)+IF(B163=O27,T27)+IF(B163=O28,T28)+IF(B163=O29,T29)+IF(B163=O31,T31)+IF(B163=O32,T32)+IF(B163=O33,T33)+IF(B163=O34,T34)+IF(B163=O35,T35)+IF(B163=O36,T36)+IF(B163=O37,T37)+IF(B163=O38,T38)+IF(B163=O39,T39)+IF(B163=O40,T40)+J163</f>
        <v>0</v>
      </c>
      <c r="J163" s="98">
        <f>IF(B163=O41,T41)+IF(B163=O42,T42)+IF(B163=O43,T43)+IF(B163=O44,T44)+IF(B163=O45,T45)+IF(B163=O46,T46)+IF(B163=O47,T47)+IF(B163=O48,T48)+IF(B163=O49,T49)+IF(B163=O50,T50)+IF(B163=O52,T52)+IF(B163=O53,T53)+IF(B163=O54,T54)+IF(B163=O55,T55)+IF(B163=O56,T56)+IF(B163=O57,T57)+IF(B163=O58,T58)+IF(B163=O59,T59)+IF(B163=O60,T60)+IF(B163=O61,T61)+IF(B163=O62,T62)+IF(B163=O63,T63)+IF(B163=O64,T64)+IF(B163=O65,T65)+IF(B163=O66,T66)+IF(B163=O67,T67)+IF(B163=O68,T68)+IF(B163=O69,T69)+IF(B163=O70,T70)+IF(B163=O71,T71)</f>
        <v>0</v>
      </c>
      <c r="K163" s="98">
        <f>[2]DB!K163</f>
        <v>2</v>
      </c>
      <c r="L163" s="98">
        <f>[2]DB!L163</f>
        <v>3</v>
      </c>
      <c r="M163" s="98">
        <f>[2]DB!M163</f>
        <v>0</v>
      </c>
      <c r="N163" s="98">
        <f>[2]DB!N163</f>
        <v>1</v>
      </c>
      <c r="O163" s="98" t="str">
        <f>[2]DB!O163</f>
        <v/>
      </c>
      <c r="P163" s="1">
        <f>[2]DB!P163</f>
        <v>10</v>
      </c>
      <c r="Q163" s="1">
        <f>[2]DB!Q163</f>
        <v>10</v>
      </c>
      <c r="R163" s="1">
        <f>[2]DB!R163</f>
        <v>0</v>
      </c>
      <c r="S163" s="1">
        <f>[2]DB!S163</f>
        <v>1</v>
      </c>
      <c r="T163" s="1" t="str">
        <f>[2]DB!T163</f>
        <v/>
      </c>
      <c r="U163" s="1">
        <f>[2]DB!U163</f>
        <v>7</v>
      </c>
      <c r="V163" s="1">
        <f>[2]DB!V163</f>
        <v>7</v>
      </c>
      <c r="W163" s="1">
        <f>[2]DB!W163</f>
        <v>0</v>
      </c>
      <c r="X163" s="1">
        <f>[2]DB!X163</f>
        <v>1</v>
      </c>
      <c r="Y163" s="1" t="str">
        <f>[2]DB!Y163</f>
        <v/>
      </c>
      <c r="Z163" s="1">
        <f>[2]DB!Z163</f>
        <v>6</v>
      </c>
      <c r="AA163" s="1">
        <f>[2]DB!AB163</f>
        <v>6</v>
      </c>
      <c r="AB163" s="1">
        <f>[2]DB!AD163</f>
        <v>0</v>
      </c>
      <c r="AC163" s="1">
        <f>[2]DB!AE163</f>
        <v>1</v>
      </c>
      <c r="AD163" s="1" t="str">
        <f>[2]DB!AF163</f>
        <v/>
      </c>
      <c r="AE163" s="98" t="e">
        <f>IF(AND(C163=0,E163=0,G163=0,I163=0),IF(AD163="",IF(A163=O10,AC10)+IF(A163=O11,AC11)+IF(A163=O12,AC12)+IF(A163=O13,AC13)+IF(A163=O14,AC14)+IF(A163=O15,AC15)+IF(A163=O16,AC16)+IF(A163=O17,AC17)+IF(A163=O18,AC18)+IF(A163=O19,AC19)+IF(A163=O20,AC20)+IF(A163=O21,AC21)+IF(A163=O22,AC22)+IF(A163=O23,AC23)+IF(A163=O24,AC24)+IF(A163=O25,AC25)+IF(A163=O26,AC26)+IF(A163=O27,AC27)+IF(A163=O28,AC28)+IF(A163=O29,AC29)+IF(A163=O31,AC31)+IF(A163=O32,AC32)+IF(A163=O33,AC33)+IF(A163=O34,AC34)+IF(A163=O35,AC35)+IF(A163=O36,AC36)+IF(A163=O37,AC37)+IF(A163=O38,AC38)+IF(A163=O39,AC39)+IF(A163=O40,AC40)+AF163,""),"")</f>
        <v>#VALUE!</v>
      </c>
      <c r="AF163" s="98">
        <f>IF(AND(C163=0,E163=0,G163=0,I163=0),IF(AD163="",IF(A163=O41,AC41)+IF(A163=O42,AC42)+IF(A163=O43,AC43)+IF(A163=O44,AC44)+IF(A163=O45,AC45)+IF(A163=O46,AC46)+IF(A163=O47,AC47)+IF(A163=O48,AC48)+IF(A163=O49,AC49)+IF(A163=O50,AC50)+IF(A163=O52,AC52)+IF(A163=O53,AC53)+IF(A163=O54,AC54)+IF(A163=O55,AC55)+IF(A163=O56,AC56)+IF(A163=O57,AC57)+IF(A163=O58,AC58)+IF(A163=O59,AC59)+IF(A163=O60,AC60)+IF(A163=O61,AC61)+IF(A163=O62,AC62)+IF(A163=O63,AC63)+IF(A163=O64,AC64)+IF(A163=O65,AC65)+IF(A163=O66,AC66)+IF(A163=O67,AC67)+IF(A163=O68,AC68)+IF(A163=O69,AC69)+IF(A163=O70,AC70)+IF(A163=O71,AC71),""),"")</f>
        <v>0</v>
      </c>
      <c r="AG163" s="98" t="e">
        <f>IF(AND(G163=0,I163=0,C163=0,E163=0),IF(AD163="",IF(B163=O10,AC10)+IF(B163=O11,AC11)+IF(B163=O12,AC12)+IF(B163=O13,AC13)+IF(B163=O14,AC14)+IF(B163=O15,AC15)+IF(B163=O16,AC16)+IF(B163=O17,AC17)+IF(B163=O18,AC18)+IF(B163=O19,AC19)+IF(B163=O20,AC20)+IF(B163=O21,AC21)+IF(B163=O22,AC22)+IF(B163=O23,AC23)+IF(B163=O24,AC24)+IF(B163=O25,AC25)+IF(B163=O26,AC26)+IF(B163=O27,AC27)+IF(B163=O28,AC28)+IF(B163=O29,AC29)+IF(B163=O31,AC31)+IF(B163=O32,AC32)+IF(B163=O33,AC33)+IF(B163=O34,AC34)+IF(B163=O35,AC35)+IF(B163=O36,AC36)+IF(B163=O37,AC37)+IF(B163=O38,AC38)+IF(B163=O39,AC39)+IF(B163=O40,AC40)+AH163,""),"")</f>
        <v>#VALUE!</v>
      </c>
      <c r="AH163" s="98">
        <f>IF(AND(G163=0,I163=0,C163=0,E163=0),IF(AD163="",IF(B163=O41,AC41)+IF(B163=O42,AC42)+IF(B163=O43,AC43)+IF(B163=O44,AC44)+IF(B163=O45,AC45)+IF(B163=O46,AC46)+IF(B163=O47,AC47)+IF(B163=O48,AC48)+IF(B163=O49,AC49)+IF(B163=O50,AC50)+IF(B163=O52,AC52)+IF(B163=O53,AC53)+IF(B163=O54,AC54)+IF(B163=O55,AC55)+IF(B163=O56,AC56)+IF(B163=O57,AC57)+IF(B163=O58,AC58)+IF(B163=O59,AC59)+IF(B163=O60,AC60)+IF(B163=O61,AC61)+IF(B163=O62,AC62)+IF(B163=O63,AC63)+IF(B163=O64,AC64)+IF(B163=O65,AC65)+IF(B163=O66,AC66)+IF(B163=O67,AC67)+IF(B163=O68,AC68)+IF(B163=O69,AC69)+IF(B163=O70,AC70)+IF(B163=O71,AC71),""),"")</f>
        <v>0</v>
      </c>
      <c r="AI163" s="98" t="e">
        <f t="shared" si="44"/>
        <v>#VALUE!</v>
      </c>
      <c r="AJ163" s="98" t="e">
        <f t="shared" si="45"/>
        <v>#VALUE!</v>
      </c>
      <c r="AK163" s="99" t="e">
        <f t="shared" si="46"/>
        <v>#VALUE!</v>
      </c>
    </row>
    <row r="164" spans="1:37">
      <c r="A164" s="98" t="str">
        <f>[2]DB!A164</f>
        <v>brula</v>
      </c>
      <c r="B164" s="98" t="str">
        <f>[2]DB!B164</f>
        <v>Watson</v>
      </c>
      <c r="C164" s="98">
        <f>IF(A164=O10,R10)+IF(A164=O11,R11)+IF(A164=O12,R12)+IF(A164=O13,R13)+IF(A164=O14,R14)+IF(A164=O15,R15)+IF(A164=O16,R16)+IF(A164=O17,R17)+IF(A164=O18,R18)+IF(A164=O19,R19)+IF(A164=O20,R20)+IF(A164=O21,R21)+IF(A164=O22,R22)+IF(A164=O23,R23)+IF(A164=O24,R24)+IF(A164=O25,R25)+IF(A164=O26,R26)+IF(A164=O27,R27)+IF(A164=O28,R28)+IF(A164=O29,R29)+IF(A164=O31,R31)+IF(A164=O32,R32)+IF(A164=O33,R33)+IF(A164=O34,R34)+IF(A164=O35,R35)+IF(A164=O36,R36)+IF(A164=O37,R37)+IF(A164=O38,R38)+IF(A164=O39,R39)+IF(A164=O40,R40)+D164</f>
        <v>0</v>
      </c>
      <c r="D164" s="98">
        <f>IF(A164=O41,R41)+IF(A164=O42,R42)+IF(A164=O43,R43)+IF(A164=O44,R44)+IF(A164=O45,R45)+IF(A164=O46,R46)+IF(A164=O47,R47)+IF(A164=O48,R48)+IF(A164=O49,R49)+IF(A164=O50,R50)+IF(A164=O52,R52)+IF(A164=O53,R53)+IF(A164=O54,R54)+IF(A164=O55,R55)+IF(A164=O56,R56)+IF(A164=O57,R57)+IF(A164=O58,R58)+IF(A164=O59,R59)+IF(A164=O60,R60)+IF(A164=O61,R61)+IF(A164=O62,R62)+IF(A164=O63,R63)+IF(A164=O64,R64)+IF(A164=O65,R65)+IF(A164=O66,R66)+IF(A164=O67,R67)+IF(A164=O68,R68)+IF(A164=O69,R69)+IF(A164=O70,R70)+IF(A164=O71,R71)</f>
        <v>0</v>
      </c>
      <c r="E164" s="98">
        <f>IF(A164=O10,T10)+IF(A164=O11,T11)+IF(A164=O12,T12)+IF(A164=O13,T13)+IF(A164=O14,T14)+IF(A164=O15,T15)+IF(A164=O16,T16)+IF(A164=O17,T17)+IF(A164=O18,T18)+IF(A164=O19,T19)+IF(A164=O20,T20)+IF(A164=O21,T21)+IF(A164=O22,T22)+IF(A164=O23,T23)+IF(A164=O24,T24)+IF(A164=O25,T25)+IF(A164=O26,T26)+IF(A164=O27,T27)+IF(A164=O28,T28)+IF(A164=O29,T29)+IF(A164=O31,T31)+IF(A164=O32,T32)+IF(A164=O33,T33)+IF(A164=O34,T34)+IF(A164=O35,T35)+IF(A164=O36,T36)+IF(A164=O37,T37)+IF(A164=O38,T38)+IF(A164=O39,T39)+IF(A164=O40,T40)+F164</f>
        <v>0</v>
      </c>
      <c r="F164" s="98">
        <f>IF(A164=O41,T41)+IF(A164=O42,T42)+IF(A164=O43,T43)+IF(A164=O44,T44)+IF(A164=O45,T45)+IF(A164=O46,T46)+IF(A164=O47,T47)+IF(A164=O48,T48)+IF(A164=O49,T49)+IF(A164=O50,T50)+IF(A164=O52,T52)+IF(A164=O53,T53)+IF(A164=O54,T54)+IF(A164=O55,T55)+IF(A164=O56,T56)+IF(A164=O57,T57)+IF(A164=O58,T58)+IF(A164=O59,T59)+IF(A164=O60,T60)+IF(A164=O61,T61)+IF(A164=O62,T62)+IF(A164=O63,T63)+IF(A164=O64,T64)+IF(A164=O65,T65)+IF(A164=O66,T66)+IF(A164=O67,T67)+IF(A164=O68,T68)+IF(A164=O69,T69)+IF(A164=O70,T70)+IF(A164=O71,T71)</f>
        <v>0</v>
      </c>
      <c r="G164" s="98">
        <f>IF(B164=O10,R10)+IF(B164=O11,R11)+IF(B164=O12,R12)+IF(B164=O13,R13)+IF(B164=O14,R14)+IF(B164=O15,R15)+IF(B164=O16,R16)+IF(B164=O17,R17)+IF(B164=O18,R18)+IF(B164=O19,R19)+IF(B164=O20,R20)+IF(B164=O21,R21)+IF(B164=O22,R22)+IF(B164=O23,R23)+IF(B164=O24,R24)+IF(B164=O25,R25)+IF(B164=O26,R26)+IF(B164=O27,R27)+IF(B164=O28,R28)+IF(B164=O29,R29)+IF(B164=O31,R31)+IF(B164=O32,R32)+IF(B164=O33,R33)+IF(B164=O34,R34)+IF(B164=O35,R35)+IF(B164=O36,R36)+IF(B164=O37,R37)+IF(B164=O38,R38)+IF(B164=O39,R39)+IF(B164=O40,R40)+H164</f>
        <v>0</v>
      </c>
      <c r="H164" s="98">
        <f>IF(B164=O41,R41)+IF(B164=O42,R42)+IF(B164=O43,R43)+IF(B164=O44,R44)+IF(B164=O45,R45)+IF(B164=O46,R46)+IF(B164=O47,R47)+IF(B164=O48,R48)+IF(B164=O49,R49)+IF(B164=O50,R50)+IF(B164=O52,R52)+IF(B164=O53,R53)+IF(B164=O54,R54)+IF(B164=O55,R55)+IF(B164=O56,R56)+IF(B164=O57,R57)+IF(B164=O58,R58)+IF(B164=O59,R59)+IF(B164=O60,R60)+IF(B164=O61,R61)+IF(B164=O62,R62)+IF(B164=O63,R63)+IF(B164=O64,R64)+IF(B164=O65,R65)+IF(B164=O66,R66)+IF(B164=O67,R67)+IF(B164=O68,R68)+IF(B164=O69,R69)+IF(B164=O70,R70)+IF(B164=O71,R71)</f>
        <v>0</v>
      </c>
      <c r="I164" s="98">
        <f>IF(B164=O10,T10)+IF(B164=O11,T11)+IF(B164=O12,T12)+IF(B164=O13,T13)+IF(B164=O14,T14)+IF(B164=O15,T15)+IF(B164=O16,T16)+IF(B164=O17,T17)+IF(B164=O18,T18)+IF(B164=O19,T19)+IF(B164=O20,T20)+IF(B164=O21,T21)+IF(B164=O22,T22)+IF(B164=O23,T23)+IF(B164=O24,T24)+IF(B164=O25,T25)+IF(B164=O26,T26)+IF(B164=O27,T27)+IF(B164=O28,T28)+IF(B164=O29,T29)+IF(B164=O31,T31)+IF(B164=O32,T32)+IF(B164=O33,T33)+IF(B164=O34,T34)+IF(B164=O35,T35)+IF(B164=O36,T36)+IF(B164=O37,T37)+IF(B164=O38,T38)+IF(B164=O39,T39)+IF(B164=O40,T40)+J164</f>
        <v>0</v>
      </c>
      <c r="J164" s="98">
        <f>IF(B164=O41,T41)+IF(B164=O42,T42)+IF(B164=O43,T43)+IF(B164=O44,T44)+IF(B164=O45,T45)+IF(B164=O46,T46)+IF(B164=O47,T47)+IF(B164=O48,T48)+IF(B164=O49,T49)+IF(B164=O50,T50)+IF(B164=O52,T52)+IF(B164=O53,T53)+IF(B164=O54,T54)+IF(B164=O55,T55)+IF(B164=O56,T56)+IF(B164=O57,T57)+IF(B164=O58,T58)+IF(B164=O59,T59)+IF(B164=O60,T60)+IF(B164=O61,T61)+IF(B164=O62,T62)+IF(B164=O63,T63)+IF(B164=O64,T64)+IF(B164=O65,T65)+IF(B164=O66,T66)+IF(B164=O67,T67)+IF(B164=O68,T68)+IF(B164=O69,T69)+IF(B164=O70,T70)+IF(B164=O71,T71)</f>
        <v>0</v>
      </c>
      <c r="K164" s="98">
        <f>[2]DB!K164</f>
        <v>1</v>
      </c>
      <c r="L164" s="98">
        <f>[2]DB!L164</f>
        <v>3</v>
      </c>
      <c r="M164" s="98">
        <f>[2]DB!M164</f>
        <v>0</v>
      </c>
      <c r="N164" s="98">
        <f>[2]DB!N164</f>
        <v>1</v>
      </c>
      <c r="O164" s="98" t="str">
        <f>[2]DB!O164</f>
        <v/>
      </c>
      <c r="P164" s="1">
        <f>[2]DB!P164</f>
        <v>7</v>
      </c>
      <c r="Q164" s="1">
        <f>[2]DB!Q164</f>
        <v>9</v>
      </c>
      <c r="R164" s="1">
        <f>[2]DB!R164</f>
        <v>0</v>
      </c>
      <c r="S164" s="1">
        <f>[2]DB!S164</f>
        <v>2</v>
      </c>
      <c r="T164" s="1" t="str">
        <f>[2]DB!T164</f>
        <v>Watson</v>
      </c>
      <c r="U164" s="1" t="str">
        <f>[2]DB!U164</f>
        <v/>
      </c>
      <c r="V164" s="1" t="str">
        <f>[2]DB!V164</f>
        <v/>
      </c>
      <c r="W164" s="1">
        <f>[2]DB!W164</f>
        <v>0</v>
      </c>
      <c r="X164" s="1">
        <f>[2]DB!X164</f>
        <v>2</v>
      </c>
      <c r="Y164" s="1" t="str">
        <f>[2]DB!Y164</f>
        <v>Watson</v>
      </c>
      <c r="Z164" s="1" t="str">
        <f>[2]DB!Z164</f>
        <v/>
      </c>
      <c r="AA164" s="1" t="str">
        <f>[2]DB!AB164</f>
        <v/>
      </c>
      <c r="AB164" s="1">
        <f>[2]DB!AD164</f>
        <v>0</v>
      </c>
      <c r="AC164" s="1">
        <f>[2]DB!AE164</f>
        <v>2</v>
      </c>
      <c r="AD164" s="1" t="str">
        <f>[2]DB!AF164</f>
        <v>Watson</v>
      </c>
      <c r="AE164" s="98" t="str">
        <f>IF(AND(C164=0,E164=0,G164=0,I164=0),IF(AD164="",IF(A164=O10,AC10)+IF(A164=O11,AC11)+IF(A164=O12,AC12)+IF(A164=O13,AC13)+IF(A164=O14,AC14)+IF(A164=O15,AC15)+IF(A164=O16,AC16)+IF(A164=O17,AC17)+IF(A164=O18,AC18)+IF(A164=O19,AC19)+IF(A164=O20,AC20)+IF(A164=O21,AC21)+IF(A164=O22,AC22)+IF(A164=O23,AC23)+IF(A164=O24,AC24)+IF(A164=O25,AC25)+IF(A164=O26,AC26)+IF(A164=O27,AC27)+IF(A164=O28,AC28)+IF(A164=O29,AC29)+IF(A164=O31,AC31)+IF(A164=O32,AC32)+IF(A164=O33,AC33)+IF(A164=O34,AC34)+IF(A164=O35,AC35)+IF(A164=O36,AC36)+IF(A164=O37,AC37)+IF(A164=O38,AC38)+IF(A164=O39,AC39)+IF(A164=O40,AC40)+AF164,""),"")</f>
        <v/>
      </c>
      <c r="AF164" s="98" t="str">
        <f>IF(AND(C164=0,E164=0,G164=0,I164=0),IF(AD164="",IF(A164=O41,AC41)+IF(A164=O42,AC42)+IF(A164=O43,AC43)+IF(A164=O44,AC44)+IF(A164=O45,AC45)+IF(A164=O46,AC46)+IF(A164=O47,AC47)+IF(A164=O48,AC48)+IF(A164=O49,AC49)+IF(A164=O50,AC50)+IF(A164=O52,AC52)+IF(A164=O53,AC53)+IF(A164=O54,AC54)+IF(A164=O55,AC55)+IF(A164=O56,AC56)+IF(A164=O57,AC57)+IF(A164=O58,AC58)+IF(A164=O59,AC59)+IF(A164=O60,AC60)+IF(A164=O61,AC61)+IF(A164=O62,AC62)+IF(A164=O63,AC63)+IF(A164=O64,AC64)+IF(A164=O65,AC65)+IF(A164=O66,AC66)+IF(A164=O67,AC67)+IF(A164=O68,AC68)+IF(A164=O69,AC69)+IF(A164=O70,AC70)+IF(A164=O71,AC71),""),"")</f>
        <v/>
      </c>
      <c r="AG164" s="98" t="str">
        <f>IF(AND(G164=0,I164=0,C164=0,E164=0),IF(AD164="",IF(B164=O10,AC10)+IF(B164=O11,AC11)+IF(B164=O12,AC12)+IF(B164=O13,AC13)+IF(B164=O14,AC14)+IF(B164=O15,AC15)+IF(B164=O16,AC16)+IF(B164=O17,AC17)+IF(B164=O18,AC18)+IF(B164=O19,AC19)+IF(B164=O20,AC20)+IF(B164=O21,AC21)+IF(B164=O22,AC22)+IF(B164=O23,AC23)+IF(B164=O24,AC24)+IF(B164=O25,AC25)+IF(B164=O26,AC26)+IF(B164=O27,AC27)+IF(B164=O28,AC28)+IF(B164=O29,AC29)+IF(B164=O31,AC31)+IF(B164=O32,AC32)+IF(B164=O33,AC33)+IF(B164=O34,AC34)+IF(B164=O35,AC35)+IF(B164=O36,AC36)+IF(B164=O37,AC37)+IF(B164=O38,AC38)+IF(B164=O39,AC39)+IF(B164=O40,AC40)+AH164,""),"")</f>
        <v/>
      </c>
      <c r="AH164" s="98" t="str">
        <f>IF(AND(G164=0,I164=0,C164=0,E164=0),IF(AD164="",IF(B164=O41,AC41)+IF(B164=O42,AC42)+IF(B164=O43,AC43)+IF(B164=O44,AC44)+IF(B164=O45,AC45)+IF(B164=O46,AC46)+IF(B164=O47,AC47)+IF(B164=O48,AC48)+IF(B164=O49,AC49)+IF(B164=O50,AC50)+IF(B164=O52,AC52)+IF(B164=O53,AC53)+IF(B164=O54,AC54)+IF(B164=O55,AC55)+IF(B164=O56,AC56)+IF(B164=O57,AC57)+IF(B164=O58,AC58)+IF(B164=O59,AC59)+IF(B164=O60,AC60)+IF(B164=O61,AC61)+IF(B164=O62,AC62)+IF(B164=O63,AC63)+IF(B164=O64,AC64)+IF(B164=O65,AC65)+IF(B164=O66,AC66)+IF(B164=O67,AC67)+IF(B164=O68,AC68)+IF(B164=O69,AC69)+IF(B164=O70,AC70)+IF(B164=O71,AC71),""),"")</f>
        <v/>
      </c>
      <c r="AI164" s="98">
        <f t="shared" si="44"/>
        <v>0</v>
      </c>
      <c r="AJ164" s="98">
        <f t="shared" si="45"/>
        <v>2</v>
      </c>
      <c r="AK164" s="99" t="str">
        <f t="shared" si="46"/>
        <v>Watson</v>
      </c>
    </row>
    <row r="165" spans="1:37">
      <c r="A165" s="98" t="str">
        <f>[2]DB!A165</f>
        <v>Derby</v>
      </c>
      <c r="B165" s="98" t="str">
        <f>[2]DB!B165</f>
        <v>Fox</v>
      </c>
      <c r="C165" s="98">
        <f>IF(A165=O10,R10)+IF(A165=O11,R11)+IF(A165=O12,R12)+IF(A165=O13,R13)+IF(A165=O14,R14)+IF(A165=O15,R15)+IF(A165=O16,R16)+IF(A165=O17,R17)+IF(A165=O18,R18)+IF(A165=O19,R19)+IF(A165=O20,R20)+IF(A165=O21,R21)+IF(A165=O22,R22)+IF(A165=O23,R23)+IF(A165=O24,R24)+IF(A165=O25,R25)+IF(A165=O26,R26)+IF(A165=O27,R27)+IF(A165=O28,R28)+IF(A165=O29,R29)+IF(A165=O31,R31)+IF(A165=O32,R32)+IF(A165=O33,R33)+IF(A165=O34,R34)+IF(A165=O35,R35)+IF(A165=O36,R36)+IF(A165=O37,R37)+IF(A165=O38,R38)+IF(A165=O39,R39)+IF(A165=O40,R40)+D165</f>
        <v>0</v>
      </c>
      <c r="D165" s="98">
        <f>IF(A165=O41,R41)+IF(A165=O42,R42)+IF(A165=O43,R43)+IF(A165=O44,R44)+IF(A165=O45,R45)+IF(A165=O46,R46)+IF(A165=O47,R47)+IF(A165=O48,R48)+IF(A165=O49,R49)+IF(A165=O50,R50)+IF(A165=O52,R52)+IF(A165=O53,R53)+IF(A165=O54,R54)+IF(A165=O55,R55)+IF(A165=O56,R56)+IF(A165=O57,R57)+IF(A165=O58,R58)+IF(A165=O59,R59)+IF(A165=O60,R60)+IF(A165=O61,R61)+IF(A165=O62,R62)+IF(A165=O63,R63)+IF(A165=O64,R64)+IF(A165=O65,R65)+IF(A165=O66,R66)+IF(A165=O67,R67)+IF(A165=O68,R68)+IF(A165=O69,R69)+IF(A165=O70,R70)+IF(A165=O71,R71)</f>
        <v>0</v>
      </c>
      <c r="E165" s="98">
        <f>IF(A165=O10,T10)+IF(A165=O11,T11)+IF(A165=O12,T12)+IF(A165=O13,T13)+IF(A165=O14,T14)+IF(A165=O15,T15)+IF(A165=O16,T16)+IF(A165=O17,T17)+IF(A165=O18,T18)+IF(A165=O19,T19)+IF(A165=O20,T20)+IF(A165=O21,T21)+IF(A165=O22,T22)+IF(A165=O23,T23)+IF(A165=O24,T24)+IF(A165=O25,T25)+IF(A165=O26,T26)+IF(A165=O27,T27)+IF(A165=O28,T28)+IF(A165=O29,T29)+IF(A165=O31,T31)+IF(A165=O32,T32)+IF(A165=O33,T33)+IF(A165=O34,T34)+IF(A165=O35,T35)+IF(A165=O36,T36)+IF(A165=O37,T37)+IF(A165=O38,T38)+IF(A165=O39,T39)+IF(A165=O40,T40)+F165</f>
        <v>0</v>
      </c>
      <c r="F165" s="98">
        <f>IF(A165=O41,T41)+IF(A165=O42,T42)+IF(A165=O43,T43)+IF(A165=O44,T44)+IF(A165=O45,T45)+IF(A165=O46,T46)+IF(A165=O47,T47)+IF(A165=O48,T48)+IF(A165=O49,T49)+IF(A165=O50,T50)+IF(A165=O52,T52)+IF(A165=O53,T53)+IF(A165=O54,T54)+IF(A165=O55,T55)+IF(A165=O56,T56)+IF(A165=O57,T57)+IF(A165=O58,T58)+IF(A165=O59,T59)+IF(A165=O60,T60)+IF(A165=O61,T61)+IF(A165=O62,T62)+IF(A165=O63,T63)+IF(A165=O64,T64)+IF(A165=O65,T65)+IF(A165=O66,T66)+IF(A165=O67,T67)+IF(A165=O68,T68)+IF(A165=O69,T69)+IF(A165=O70,T70)+IF(A165=O71,T71)</f>
        <v>0</v>
      </c>
      <c r="G165" s="98">
        <f>IF(B165=O10,R10)+IF(B165=O11,R11)+IF(B165=O12,R12)+IF(B165=O13,R13)+IF(B165=O14,R14)+IF(B165=O15,R15)+IF(B165=O16,R16)+IF(B165=O17,R17)+IF(B165=O18,R18)+IF(B165=O19,R19)+IF(B165=O20,R20)+IF(B165=O21,R21)+IF(B165=O22,R22)+IF(B165=O23,R23)+IF(B165=O24,R24)+IF(B165=O25,R25)+IF(B165=O26,R26)+IF(B165=O27,R27)+IF(B165=O28,R28)+IF(B165=O29,R29)+IF(B165=O31,R31)+IF(B165=O32,R32)+IF(B165=O33,R33)+IF(B165=O34,R34)+IF(B165=O35,R35)+IF(B165=O36,R36)+IF(B165=O37,R37)+IF(B165=O38,R38)+IF(B165=O39,R39)+IF(B165=O40,R40)+H165</f>
        <v>0</v>
      </c>
      <c r="H165" s="98">
        <f>IF(B165=O41,R41)+IF(B165=O42,R42)+IF(B165=O43,R43)+IF(B165=O44,R44)+IF(B165=O45,R45)+IF(B165=O46,R46)+IF(B165=O47,R47)+IF(B165=O48,R48)+IF(B165=O49,R49)+IF(B165=O50,R50)+IF(B165=O52,R52)+IF(B165=O53,R53)+IF(B165=O54,R54)+IF(B165=O55,R55)+IF(B165=O56,R56)+IF(B165=O57,R57)+IF(B165=O58,R58)+IF(B165=O59,R59)+IF(B165=O60,R60)+IF(B165=O61,R61)+IF(B165=O62,R62)+IF(B165=O63,R63)+IF(B165=O64,R64)+IF(B165=O65,R65)+IF(B165=O66,R66)+IF(B165=O67,R67)+IF(B165=O68,R68)+IF(B165=O69,R69)+IF(B165=O70,R70)+IF(B165=O71,R71)</f>
        <v>0</v>
      </c>
      <c r="I165" s="98">
        <f>IF(B165=O10,T10)+IF(B165=O11,T11)+IF(B165=O12,T12)+IF(B165=O13,T13)+IF(B165=O14,T14)+IF(B165=O15,T15)+IF(B165=O16,T16)+IF(B165=O17,T17)+IF(B165=O18,T18)+IF(B165=O19,T19)+IF(B165=O20,T20)+IF(B165=O21,T21)+IF(B165=O22,T22)+IF(B165=O23,T23)+IF(B165=O24,T24)+IF(B165=O25,T25)+IF(B165=O26,T26)+IF(B165=O27,T27)+IF(B165=O28,T28)+IF(B165=O29,T29)+IF(B165=O31,T31)+IF(B165=O32,T32)+IF(B165=O33,T33)+IF(B165=O34,T34)+IF(B165=O35,T35)+IF(B165=O36,T36)+IF(B165=O37,T37)+IF(B165=O38,T38)+IF(B165=O39,T39)+IF(B165=O40,T40)+J165</f>
        <v>0</v>
      </c>
      <c r="J165" s="98">
        <f>IF(B165=O41,T41)+IF(B165=O42,T42)+IF(B165=O43,T43)+IF(B165=O44,T44)+IF(B165=O45,T45)+IF(B165=O46,T46)+IF(B165=O47,T47)+IF(B165=O48,T48)+IF(B165=O49,T49)+IF(B165=O50,T50)+IF(B165=O52,T52)+IF(B165=O53,T53)+IF(B165=O54,T54)+IF(B165=O55,T55)+IF(B165=O56,T56)+IF(B165=O57,T57)+IF(B165=O58,T58)+IF(B165=O59,T59)+IF(B165=O60,T60)+IF(B165=O61,T61)+IF(B165=O62,T62)+IF(B165=O63,T63)+IF(B165=O64,T64)+IF(B165=O65,T65)+IF(B165=O66,T66)+IF(B165=O67,T67)+IF(B165=O68,T68)+IF(B165=O69,T69)+IF(B165=O70,T70)+IF(B165=O71,T71)</f>
        <v>0</v>
      </c>
      <c r="K165" s="98">
        <f>[2]DB!K165</f>
        <v>2</v>
      </c>
      <c r="L165" s="98">
        <f>[2]DB!L165</f>
        <v>2</v>
      </c>
      <c r="M165" s="98">
        <f>[2]DB!M165</f>
        <v>0</v>
      </c>
      <c r="N165" s="98">
        <f>[2]DB!N165</f>
        <v>0</v>
      </c>
      <c r="O165" s="98" t="str">
        <f>[2]DB!O165</f>
        <v/>
      </c>
      <c r="P165" s="1">
        <f>[2]DB!P165</f>
        <v>7</v>
      </c>
      <c r="Q165" s="1">
        <f>[2]DB!Q165</f>
        <v>9</v>
      </c>
      <c r="R165" s="1">
        <f>[2]DB!R165</f>
        <v>0</v>
      </c>
      <c r="S165" s="1">
        <f>[2]DB!S165</f>
        <v>1</v>
      </c>
      <c r="T165" s="1" t="str">
        <f>[2]DB!T165</f>
        <v/>
      </c>
      <c r="U165" s="1">
        <f>[2]DB!U165</f>
        <v>7</v>
      </c>
      <c r="V165" s="1">
        <f>[2]DB!V165</f>
        <v>8</v>
      </c>
      <c r="W165" s="1">
        <f>[2]DB!W165</f>
        <v>0</v>
      </c>
      <c r="X165" s="1">
        <f>[2]DB!X165</f>
        <v>2</v>
      </c>
      <c r="Y165" s="1" t="str">
        <f>[2]DB!Y165</f>
        <v>Fox</v>
      </c>
      <c r="Z165" s="1" t="str">
        <f>[2]DB!Z165</f>
        <v/>
      </c>
      <c r="AA165" s="1" t="str">
        <f>[2]DB!AB165</f>
        <v/>
      </c>
      <c r="AB165" s="1">
        <f>[2]DB!AD165</f>
        <v>0</v>
      </c>
      <c r="AC165" s="1">
        <f>[2]DB!AE165</f>
        <v>2</v>
      </c>
      <c r="AD165" s="1" t="str">
        <f>[2]DB!AF165</f>
        <v>Fox</v>
      </c>
      <c r="AE165" s="98" t="str">
        <f>IF(AND(C165=0,E165=0,G165=0,I165=0),IF(AD165="",IF(A165=O10,AC10)+IF(A165=O11,AC11)+IF(A165=O12,AC12)+IF(A165=O13,AC13)+IF(A165=O14,AC14)+IF(A165=O15,AC15)+IF(A165=O16,AC16)+IF(A165=O17,AC17)+IF(A165=O18,AC18)+IF(A165=O19,AC19)+IF(A165=O20,AC20)+IF(A165=O21,AC21)+IF(A165=O22,AC22)+IF(A165=O23,AC23)+IF(A165=O24,AC24)+IF(A165=O25,AC25)+IF(A165=O26,AC26)+IF(A165=O27,AC27)+IF(A165=O28,AC28)+IF(A165=O29,AC29)+IF(A165=O31,AC31)+IF(A165=O32,AC32)+IF(A165=O33,AC33)+IF(A165=O34,AC34)+IF(A165=O35,AC35)+IF(A165=O36,AC36)+IF(A165=O37,AC37)+IF(A165=O38,AC38)+IF(A165=O39,AC39)+IF(A165=O40,AC40)+AF165,""),"")</f>
        <v/>
      </c>
      <c r="AF165" s="98" t="str">
        <f>IF(AND(C165=0,E165=0,G165=0,I165=0),IF(AD165="",IF(A165=O41,AC41)+IF(A165=O42,AC42)+IF(A165=O43,AC43)+IF(A165=O44,AC44)+IF(A165=O45,AC45)+IF(A165=O46,AC46)+IF(A165=O47,AC47)+IF(A165=O48,AC48)+IF(A165=O49,AC49)+IF(A165=O50,AC50)+IF(A165=O52,AC52)+IF(A165=O53,AC53)+IF(A165=O54,AC54)+IF(A165=O55,AC55)+IF(A165=O56,AC56)+IF(A165=O57,AC57)+IF(A165=O58,AC58)+IF(A165=O59,AC59)+IF(A165=O60,AC60)+IF(A165=O61,AC61)+IF(A165=O62,AC62)+IF(A165=O63,AC63)+IF(A165=O64,AC64)+IF(A165=O65,AC65)+IF(A165=O66,AC66)+IF(A165=O67,AC67)+IF(A165=O68,AC68)+IF(A165=O69,AC69)+IF(A165=O70,AC70)+IF(A165=O71,AC71),""),"")</f>
        <v/>
      </c>
      <c r="AG165" s="98" t="str">
        <f>IF(AND(G165=0,I165=0,C165=0,E165=0),IF(AD165="",IF(B165=O10,AC10)+IF(B165=O11,AC11)+IF(B165=O12,AC12)+IF(B165=O13,AC13)+IF(B165=O14,AC14)+IF(B165=O15,AC15)+IF(B165=O16,AC16)+IF(B165=O17,AC17)+IF(B165=O18,AC18)+IF(B165=O19,AC19)+IF(B165=O20,AC20)+IF(B165=O21,AC21)+IF(B165=O22,AC22)+IF(B165=O23,AC23)+IF(B165=O24,AC24)+IF(B165=O25,AC25)+IF(B165=O26,AC26)+IF(B165=O27,AC27)+IF(B165=O28,AC28)+IF(B165=O29,AC29)+IF(B165=O31,AC31)+IF(B165=O32,AC32)+IF(B165=O33,AC33)+IF(B165=O34,AC34)+IF(B165=O35,AC35)+IF(B165=O36,AC36)+IF(B165=O37,AC37)+IF(B165=O38,AC38)+IF(B165=O39,AC39)+IF(B165=O40,AC40)+AH165,""),"")</f>
        <v/>
      </c>
      <c r="AH165" s="98" t="str">
        <f>IF(AND(G165=0,I165=0,C165=0,E165=0),IF(AD165="",IF(B165=O41,AC41)+IF(B165=O42,AC42)+IF(B165=O43,AC43)+IF(B165=O44,AC44)+IF(B165=O45,AC45)+IF(B165=O46,AC46)+IF(B165=O47,AC47)+IF(B165=O48,AC48)+IF(B165=O49,AC49)+IF(B165=O50,AC50)+IF(B165=O52,AC52)+IF(B165=O53,AC53)+IF(B165=O54,AC54)+IF(B165=O55,AC55)+IF(B165=O56,AC56)+IF(B165=O57,AC57)+IF(B165=O58,AC58)+IF(B165=O59,AC59)+IF(B165=O60,AC60)+IF(B165=O61,AC61)+IF(B165=O62,AC62)+IF(B165=O63,AC63)+IF(B165=O64,AC64)+IF(B165=O65,AC65)+IF(B165=O66,AC66)+IF(B165=O67,AC67)+IF(B165=O68,AC68)+IF(B165=O69,AC69)+IF(B165=O70,AC70)+IF(B165=O71,AC71),""),"")</f>
        <v/>
      </c>
      <c r="AI165" s="98">
        <f t="shared" si="44"/>
        <v>0</v>
      </c>
      <c r="AJ165" s="98">
        <f t="shared" si="45"/>
        <v>2</v>
      </c>
      <c r="AK165" s="99" t="str">
        <f t="shared" si="46"/>
        <v>Fox</v>
      </c>
    </row>
    <row r="166" spans="1:37">
      <c r="A166" s="98" t="str">
        <f>[2]DB!A166</f>
        <v>Kudsken</v>
      </c>
      <c r="B166" s="98" t="str">
        <f>[2]DB!B166</f>
        <v>Anderup</v>
      </c>
      <c r="C166" s="98">
        <f>IF(A166=O10,R10)+IF(A166=O11,R11)+IF(A166=O12,R12)+IF(A166=O13,R13)+IF(A166=O14,R14)+IF(A166=O15,R15)+IF(A166=O16,R16)+IF(A166=O17,R17)+IF(A166=O18,R18)+IF(A166=O19,R19)+IF(A166=O20,R20)+IF(A166=O21,R21)+IF(A166=O22,R22)+IF(A166=O23,R23)+IF(A166=O24,R24)+IF(A166=O25,R25)+IF(A166=O26,R26)+IF(A166=O27,R27)+IF(A166=O28,R28)+IF(A166=O29,R29)+IF(A166=O31,R31)+IF(A166=O32,R32)+IF(A166=O33,R33)+IF(A166=O34,R34)+IF(A166=O35,R35)+IF(A166=O36,R36)+IF(A166=O37,R37)+IF(A166=O38,R38)+IF(A166=O39,R39)+IF(A166=O40,R40)+D166</f>
        <v>0</v>
      </c>
      <c r="D166" s="98">
        <f>IF(A166=O41,R41)+IF(A166=O42,R42)+IF(A166=O43,R43)+IF(A166=O44,R44)+IF(A166=O45,R45)+IF(A166=O46,R46)+IF(A166=O47,R47)+IF(A166=O48,R48)+IF(A166=O49,R49)+IF(A166=O50,R50)+IF(A166=O52,R52)+IF(A166=O53,R53)+IF(A166=O54,R54)+IF(A166=O55,R55)+IF(A166=O56,R56)+IF(A166=O57,R57)+IF(A166=O58,R58)+IF(A166=O59,R59)+IF(A166=O60,R60)+IF(A166=O61,R61)+IF(A166=O62,R62)+IF(A166=O63,R63)+IF(A166=O64,R64)+IF(A166=O65,R65)+IF(A166=O66,R66)+IF(A166=O67,R67)+IF(A166=O68,R68)+IF(A166=O69,R69)+IF(A166=O70,R70)+IF(A166=O71,R71)</f>
        <v>0</v>
      </c>
      <c r="E166" s="98">
        <f>IF(A166=O10,T10)+IF(A166=O11,T11)+IF(A166=O12,T12)+IF(A166=O13,T13)+IF(A166=O14,T14)+IF(A166=O15,T15)+IF(A166=O16,T16)+IF(A166=O17,T17)+IF(A166=O18,T18)+IF(A166=O19,T19)+IF(A166=O20,T20)+IF(A166=O21,T21)+IF(A166=O22,T22)+IF(A166=O23,T23)+IF(A166=O24,T24)+IF(A166=O25,T25)+IF(A166=O26,T26)+IF(A166=O27,T27)+IF(A166=O28,T28)+IF(A166=O29,T29)+IF(A166=O31,T31)+IF(A166=O32,T32)+IF(A166=O33,T33)+IF(A166=O34,T34)+IF(A166=O35,T35)+IF(A166=O36,T36)+IF(A166=O37,T37)+IF(A166=O38,T38)+IF(A166=O39,T39)+IF(A166=O40,T40)+F166</f>
        <v>0</v>
      </c>
      <c r="F166" s="98">
        <f>IF(A166=O41,T41)+IF(A166=O42,T42)+IF(A166=O43,T43)+IF(A166=O44,T44)+IF(A166=O45,T45)+IF(A166=O46,T46)+IF(A166=O47,T47)+IF(A166=O48,T48)+IF(A166=O49,T49)+IF(A166=O50,T50)+IF(A166=O52,T52)+IF(A166=O53,T53)+IF(A166=O54,T54)+IF(A166=O55,T55)+IF(A166=O56,T56)+IF(A166=O57,T57)+IF(A166=O58,T58)+IF(A166=O59,T59)+IF(A166=O60,T60)+IF(A166=O61,T61)+IF(A166=O62,T62)+IF(A166=O63,T63)+IF(A166=O64,T64)+IF(A166=O65,T65)+IF(A166=O66,T66)+IF(A166=O67,T67)+IF(A166=O68,T68)+IF(A166=O69,T69)+IF(A166=O70,T70)+IF(A166=O71,T71)</f>
        <v>0</v>
      </c>
      <c r="G166" s="98">
        <f>IF(B166=O10,R10)+IF(B166=O11,R11)+IF(B166=O12,R12)+IF(B166=O13,R13)+IF(B166=O14,R14)+IF(B166=O15,R15)+IF(B166=O16,R16)+IF(B166=O17,R17)+IF(B166=O18,R18)+IF(B166=O19,R19)+IF(B166=O20,R20)+IF(B166=O21,R21)+IF(B166=O22,R22)+IF(B166=O23,R23)+IF(B166=O24,R24)+IF(B166=O25,R25)+IF(B166=O26,R26)+IF(B166=O27,R27)+IF(B166=O28,R28)+IF(B166=O29,R29)+IF(B166=O31,R31)+IF(B166=O32,R32)+IF(B166=O33,R33)+IF(B166=O34,R34)+IF(B166=O35,R35)+IF(B166=O36,R36)+IF(B166=O37,R37)+IF(B166=O38,R38)+IF(B166=O39,R39)+IF(B166=O40,R40)+H166</f>
        <v>0</v>
      </c>
      <c r="H166" s="98">
        <f>IF(B166=O41,R41)+IF(B166=O42,R42)+IF(B166=O43,R43)+IF(B166=O44,R44)+IF(B166=O45,R45)+IF(B166=O46,R46)+IF(B166=O47,R47)+IF(B166=O48,R48)+IF(B166=O49,R49)+IF(B166=O50,R50)+IF(B166=O52,R52)+IF(B166=O53,R53)+IF(B166=O54,R54)+IF(B166=O55,R55)+IF(B166=O56,R56)+IF(B166=O57,R57)+IF(B166=O58,R58)+IF(B166=O59,R59)+IF(B166=O60,R60)+IF(B166=O61,R61)+IF(B166=O62,R62)+IF(B166=O63,R63)+IF(B166=O64,R64)+IF(B166=O65,R65)+IF(B166=O66,R66)+IF(B166=O67,R67)+IF(B166=O68,R68)+IF(B166=O69,R69)+IF(B166=O70,R70)+IF(B166=O71,R71)</f>
        <v>0</v>
      </c>
      <c r="I166" s="98">
        <f>IF(B166=O10,T10)+IF(B166=O11,T11)+IF(B166=O12,T12)+IF(B166=O13,T13)+IF(B166=O14,T14)+IF(B166=O15,T15)+IF(B166=O16,T16)+IF(B166=O17,T17)+IF(B166=O18,T18)+IF(B166=O19,T19)+IF(B166=O20,T20)+IF(B166=O21,T21)+IF(B166=O22,T22)+IF(B166=O23,T23)+IF(B166=O24,T24)+IF(B166=O25,T25)+IF(B166=O26,T26)+IF(B166=O27,T27)+IF(B166=O28,T28)+IF(B166=O29,T29)+IF(B166=O31,T31)+IF(B166=O32,T32)+IF(B166=O33,T33)+IF(B166=O34,T34)+IF(B166=O35,T35)+IF(B166=O36,T36)+IF(B166=O37,T37)+IF(B166=O38,T38)+IF(B166=O39,T39)+IF(B166=O40,T40)+J166</f>
        <v>0</v>
      </c>
      <c r="J166" s="98">
        <f>IF(B166=O41,T41)+IF(B166=O42,T42)+IF(B166=O43,T43)+IF(B166=O44,T44)+IF(B166=O45,T45)+IF(B166=O46,T46)+IF(B166=O47,T47)+IF(B166=O48,T48)+IF(B166=O49,T49)+IF(B166=O50,T50)+IF(B166=O52,T52)+IF(B166=O53,T53)+IF(B166=O54,T54)+IF(B166=O55,T55)+IF(B166=O56,T56)+IF(B166=O57,T57)+IF(B166=O58,T58)+IF(B166=O59,T59)+IF(B166=O60,T60)+IF(B166=O61,T61)+IF(B166=O62,T62)+IF(B166=O63,T63)+IF(B166=O64,T64)+IF(B166=O65,T65)+IF(B166=O66,T66)+IF(B166=O67,T67)+IF(B166=O68,T68)+IF(B166=O69,T69)+IF(B166=O70,T70)+IF(B166=O71,T71)</f>
        <v>0</v>
      </c>
      <c r="K166" s="98">
        <f>[2]DB!K166</f>
        <v>2</v>
      </c>
      <c r="L166" s="98">
        <f>[2]DB!L166</f>
        <v>3</v>
      </c>
      <c r="M166" s="98">
        <f>[2]DB!M166</f>
        <v>0</v>
      </c>
      <c r="N166" s="98">
        <f>[2]DB!N166</f>
        <v>1</v>
      </c>
      <c r="O166" s="98" t="str">
        <f>[2]DB!O166</f>
        <v/>
      </c>
      <c r="P166" s="1">
        <f>[2]DB!P166</f>
        <v>8</v>
      </c>
      <c r="Q166" s="1">
        <f>[2]DB!Q166</f>
        <v>9</v>
      </c>
      <c r="R166" s="1">
        <f>[2]DB!R166</f>
        <v>0</v>
      </c>
      <c r="S166" s="1">
        <f>[2]DB!S166</f>
        <v>2</v>
      </c>
      <c r="T166" s="1" t="str">
        <f>[2]DB!T166</f>
        <v>Anderup</v>
      </c>
      <c r="U166" s="1" t="str">
        <f>[2]DB!U166</f>
        <v/>
      </c>
      <c r="V166" s="1" t="str">
        <f>[2]DB!V166</f>
        <v/>
      </c>
      <c r="W166" s="1">
        <f>[2]DB!W166</f>
        <v>0</v>
      </c>
      <c r="X166" s="1">
        <f>[2]DB!X166</f>
        <v>2</v>
      </c>
      <c r="Y166" s="1" t="str">
        <f>[2]DB!Y166</f>
        <v>Anderup</v>
      </c>
      <c r="Z166" s="1" t="str">
        <f>[2]DB!Z166</f>
        <v/>
      </c>
      <c r="AA166" s="1" t="str">
        <f>[2]DB!AB166</f>
        <v/>
      </c>
      <c r="AB166" s="1">
        <f>[2]DB!AD166</f>
        <v>0</v>
      </c>
      <c r="AC166" s="1">
        <f>[2]DB!AE166</f>
        <v>2</v>
      </c>
      <c r="AD166" s="1" t="str">
        <f>[2]DB!AF166</f>
        <v>Anderup</v>
      </c>
      <c r="AE166" s="98" t="str">
        <f>IF(AND(C166=0,E166=0,G166=0,I166=0),IF(AD166="",IF(A166=O10,AC10)+IF(A166=O11,AC11)+IF(A166=O12,AC12)+IF(A166=O13,AC13)+IF(A166=O14,AC14)+IF(A166=O15,AC15)+IF(A166=O16,AC16)+IF(A166=O17,AC17)+IF(A166=O18,AC18)+IF(A166=O19,AC19)+IF(A166=O20,AC20)+IF(A166=O21,AC21)+IF(A166=O22,AC22)+IF(A166=O23,AC23)+IF(A166=O24,AC24)+IF(A166=O25,AC25)+IF(A166=O26,AC26)+IF(A166=O27,AC27)+IF(A166=O28,AC28)+IF(A166=O29,AC29)+IF(A166=O31,AC31)+IF(A166=O32,AC32)+IF(A166=O33,AC33)+IF(A166=O34,AC34)+IF(A166=O35,AC35)+IF(A166=O36,AC36)+IF(A166=O37,AC37)+IF(A166=O38,AC38)+IF(A166=O39,AC39)+IF(A166=O40,AC40)+AF166,""),"")</f>
        <v/>
      </c>
      <c r="AF166" s="98" t="str">
        <f>IF(AND(C166=0,E166=0,G166=0,I166=0),IF(AD166="",IF(A166=O41,AC41)+IF(A166=O42,AC42)+IF(A166=O43,AC43)+IF(A166=O44,AC44)+IF(A166=O45,AC45)+IF(A166=O46,AC46)+IF(A166=O47,AC47)+IF(A166=O48,AC48)+IF(A166=O49,AC49)+IF(A166=O50,AC50)+IF(A166=O52,AC52)+IF(A166=O53,AC53)+IF(A166=O54,AC54)+IF(A166=O55,AC55)+IF(A166=O56,AC56)+IF(A166=O57,AC57)+IF(A166=O58,AC58)+IF(A166=O59,AC59)+IF(A166=O60,AC60)+IF(A166=O61,AC61)+IF(A166=O62,AC62)+IF(A166=O63,AC63)+IF(A166=O64,AC64)+IF(A166=O65,AC65)+IF(A166=O66,AC66)+IF(A166=O67,AC67)+IF(A166=O68,AC68)+IF(A166=O69,AC69)+IF(A166=O70,AC70)+IF(A166=O71,AC71),""),"")</f>
        <v/>
      </c>
      <c r="AG166" s="98" t="str">
        <f>IF(AND(G166=0,I166=0,C166=0,E166=0),IF(AD166="",IF(B166=O10,AC10)+IF(B166=O11,AC11)+IF(B166=O12,AC12)+IF(B166=O13,AC13)+IF(B166=O14,AC14)+IF(B166=O15,AC15)+IF(B166=O16,AC16)+IF(B166=O17,AC17)+IF(B166=O18,AC18)+IF(B166=O19,AC19)+IF(B166=O20,AC20)+IF(B166=O21,AC21)+IF(B166=O22,AC22)+IF(B166=O23,AC23)+IF(B166=O24,AC24)+IF(B166=O25,AC25)+IF(B166=O26,AC26)+IF(B166=O27,AC27)+IF(B166=O28,AC28)+IF(B166=O29,AC29)+IF(B166=O31,AC31)+IF(B166=O32,AC32)+IF(B166=O33,AC33)+IF(B166=O34,AC34)+IF(B166=O35,AC35)+IF(B166=O36,AC36)+IF(B166=O37,AC37)+IF(B166=O38,AC38)+IF(B166=O39,AC39)+IF(B166=O40,AC40)+AH166,""),"")</f>
        <v/>
      </c>
      <c r="AH166" s="98" t="str">
        <f>IF(AND(G166=0,I166=0,C166=0,E166=0),IF(AD166="",IF(B166=O41,AC41)+IF(B166=O42,AC42)+IF(B166=O43,AC43)+IF(B166=O44,AC44)+IF(B166=O45,AC45)+IF(B166=O46,AC46)+IF(B166=O47,AC47)+IF(B166=O48,AC48)+IF(B166=O49,AC49)+IF(B166=O50,AC50)+IF(B166=O52,AC52)+IF(B166=O53,AC53)+IF(B166=O54,AC54)+IF(B166=O55,AC55)+IF(B166=O56,AC56)+IF(B166=O57,AC57)+IF(B166=O58,AC58)+IF(B166=O59,AC59)+IF(B166=O60,AC60)+IF(B166=O61,AC61)+IF(B166=O62,AC62)+IF(B166=O63,AC63)+IF(B166=O64,AC64)+IF(B166=O65,AC65)+IF(B166=O66,AC66)+IF(B166=O67,AC67)+IF(B166=O68,AC68)+IF(B166=O69,AC69)+IF(B166=O70,AC70)+IF(B166=O71,AC71),""),"")</f>
        <v/>
      </c>
      <c r="AI166" s="98">
        <f t="shared" si="44"/>
        <v>0</v>
      </c>
      <c r="AJ166" s="98">
        <f t="shared" si="45"/>
        <v>2</v>
      </c>
      <c r="AK166" s="99" t="str">
        <f t="shared" si="46"/>
        <v>Anderup</v>
      </c>
    </row>
    <row r="167" spans="1:37">
      <c r="A167" s="98" t="str">
        <f>[2]DB!A167</f>
        <v>Forest</v>
      </c>
      <c r="B167" s="98" t="str">
        <f>[2]DB!B167</f>
        <v>Flinca</v>
      </c>
      <c r="C167" s="98">
        <f>IF(A167=O10,R10)+IF(A167=O11,R11)+IF(A167=O12,R12)+IF(A167=O13,R13)+IF(A167=O14,R14)+IF(A167=O15,R15)+IF(A167=O16,R16)+IF(A167=O17,R17)+IF(A167=O18,R18)+IF(A167=O19,R19)+IF(A167=O20,R20)+IF(A167=O21,R21)+IF(A167=O22,R22)+IF(A167=O23,R23)+IF(A167=O24,R24)+IF(A167=O25,R25)+IF(A167=O26,R26)+IF(A167=O27,R27)+IF(A167=O28,R28)+IF(A167=O29,R29)+IF(A167=O31,R31)+IF(A167=O32,R32)+IF(A167=O33,R33)+IF(A167=O34,R34)+IF(A167=O35,R35)+IF(A167=O36,R36)+IF(A167=O37,R37)+IF(A167=O38,R38)+IF(A167=O39,R39)+IF(A167=O40,R40)+D167</f>
        <v>0</v>
      </c>
      <c r="D167" s="98">
        <f>IF(A167=O41,R41)+IF(A167=O42,R42)+IF(A167=O43,R43)+IF(A167=O44,R44)+IF(A167=O45,R45)+IF(A167=O46,R46)+IF(A167=O47,R47)+IF(A167=O48,R48)+IF(A167=O49,R49)+IF(A167=O50,R50)+IF(A167=O52,R52)+IF(A167=O53,R53)+IF(A167=O54,R54)+IF(A167=O55,R55)+IF(A167=O56,R56)+IF(A167=O57,R57)+IF(A167=O58,R58)+IF(A167=O59,R59)+IF(A167=O60,R60)+IF(A167=O61,R61)+IF(A167=O62,R62)+IF(A167=O63,R63)+IF(A167=O64,R64)+IF(A167=O65,R65)+IF(A167=O66,R66)+IF(A167=O67,R67)+IF(A167=O68,R68)+IF(A167=O69,R69)+IF(A167=O70,R70)+IF(A167=O71,R71)</f>
        <v>0</v>
      </c>
      <c r="E167" s="98">
        <f>IF(A167=O10,T10)+IF(A167=O11,T11)+IF(A167=O12,T12)+IF(A167=O13,T13)+IF(A167=O14,T14)+IF(A167=O15,T15)+IF(A167=O16,T16)+IF(A167=O17,T17)+IF(A167=O18,T18)+IF(A167=O19,T19)+IF(A167=O20,T20)+IF(A167=O21,T21)+IF(A167=O22,T22)+IF(A167=O23,T23)+IF(A167=O24,T24)+IF(A167=O25,T25)+IF(A167=O26,T26)+IF(A167=O27,T27)+IF(A167=O28,T28)+IF(A167=O29,T29)+IF(A167=O31,T31)+IF(A167=O32,T32)+IF(A167=O33,T33)+IF(A167=O34,T34)+IF(A167=O35,T35)+IF(A167=O36,T36)+IF(A167=O37,T37)+IF(A167=O38,T38)+IF(A167=O39,T39)+IF(A167=O40,T40)+F167</f>
        <v>0</v>
      </c>
      <c r="F167" s="98">
        <f>IF(A167=O41,T41)+IF(A167=O42,T42)+IF(A167=O43,T43)+IF(A167=O44,T44)+IF(A167=O45,T45)+IF(A167=O46,T46)+IF(A167=O47,T47)+IF(A167=O48,T48)+IF(A167=O49,T49)+IF(A167=O50,T50)+IF(A167=O52,T52)+IF(A167=O53,T53)+IF(A167=O54,T54)+IF(A167=O55,T55)+IF(A167=O56,T56)+IF(A167=O57,T57)+IF(A167=O58,T58)+IF(A167=O59,T59)+IF(A167=O60,T60)+IF(A167=O61,T61)+IF(A167=O62,T62)+IF(A167=O63,T63)+IF(A167=O64,T64)+IF(A167=O65,T65)+IF(A167=O66,T66)+IF(A167=O67,T67)+IF(A167=O68,T68)+IF(A167=O69,T69)+IF(A167=O70,T70)+IF(A167=O71,T71)</f>
        <v>0</v>
      </c>
      <c r="G167" s="98">
        <f>IF(B167=O10,R10)+IF(B167=O11,R11)+IF(B167=O12,R12)+IF(B167=O13,R13)+IF(B167=O14,R14)+IF(B167=O15,R15)+IF(B167=O16,R16)+IF(B167=O17,R17)+IF(B167=O18,R18)+IF(B167=O19,R19)+IF(B167=O20,R20)+IF(B167=O21,R21)+IF(B167=O22,R22)+IF(B167=O23,R23)+IF(B167=O24,R24)+IF(B167=O25,R25)+IF(B167=O26,R26)+IF(B167=O27,R27)+IF(B167=O28,R28)+IF(B167=O29,R29)+IF(B167=O31,R31)+IF(B167=O32,R32)+IF(B167=O33,R33)+IF(B167=O34,R34)+IF(B167=O35,R35)+IF(B167=O36,R36)+IF(B167=O37,R37)+IF(B167=O38,R38)+IF(B167=O39,R39)+IF(B167=O40,R40)+H167</f>
        <v>0</v>
      </c>
      <c r="H167" s="98">
        <f>IF(B167=O41,R41)+IF(B167=O42,R42)+IF(B167=O43,R43)+IF(B167=O44,R44)+IF(B167=O45,R45)+IF(B167=O46,R46)+IF(B167=O47,R47)+IF(B167=O48,R48)+IF(B167=O49,R49)+IF(B167=O50,R50)+IF(B167=O52,R52)+IF(B167=O53,R53)+IF(B167=O54,R54)+IF(B167=O55,R55)+IF(B167=O56,R56)+IF(B167=O57,R57)+IF(B167=O58,R58)+IF(B167=O59,R59)+IF(B167=O60,R60)+IF(B167=O61,R61)+IF(B167=O62,R62)+IF(B167=O63,R63)+IF(B167=O64,R64)+IF(B167=O65,R65)+IF(B167=O66,R66)+IF(B167=O67,R67)+IF(B167=O68,R68)+IF(B167=O69,R69)+IF(B167=O70,R70)+IF(B167=O71,R71)</f>
        <v>0</v>
      </c>
      <c r="I167" s="98">
        <f>IF(B167=O10,T10)+IF(B167=O11,T11)+IF(B167=O12,T12)+IF(B167=O13,T13)+IF(B167=O14,T14)+IF(B167=O15,T15)+IF(B167=O16,T16)+IF(B167=O17,T17)+IF(B167=O18,T18)+IF(B167=O19,T19)+IF(B167=O20,T20)+IF(B167=O21,T21)+IF(B167=O22,T22)+IF(B167=O23,T23)+IF(B167=O24,T24)+IF(B167=O25,T25)+IF(B167=O26,T26)+IF(B167=O27,T27)+IF(B167=O28,T28)+IF(B167=O29,T29)+IF(B167=O31,T31)+IF(B167=O32,T32)+IF(B167=O33,T33)+IF(B167=O34,T34)+IF(B167=O35,T35)+IF(B167=O36,T36)+IF(B167=O37,T37)+IF(B167=O38,T38)+IF(B167=O39,T39)+IF(B167=O40,T40)+J167</f>
        <v>0</v>
      </c>
      <c r="J167" s="98">
        <f>IF(B167=O41,T41)+IF(B167=O42,T42)+IF(B167=O43,T43)+IF(B167=O44,T44)+IF(B167=O45,T45)+IF(B167=O46,T46)+IF(B167=O47,T47)+IF(B167=O48,T48)+IF(B167=O49,T49)+IF(B167=O50,T50)+IF(B167=O52,T52)+IF(B167=O53,T53)+IF(B167=O54,T54)+IF(B167=O55,T55)+IF(B167=O56,T56)+IF(B167=O57,T57)+IF(B167=O58,T58)+IF(B167=O59,T59)+IF(B167=O60,T60)+IF(B167=O61,T61)+IF(B167=O62,T62)+IF(B167=O63,T63)+IF(B167=O64,T64)+IF(B167=O65,T65)+IF(B167=O66,T66)+IF(B167=O67,T67)+IF(B167=O68,T68)+IF(B167=O69,T69)+IF(B167=O70,T70)+IF(B167=O71,T71)</f>
        <v>0</v>
      </c>
      <c r="K167" s="98">
        <f>[2]DB!K167</f>
        <v>3</v>
      </c>
      <c r="L167" s="98">
        <f>[2]DB!L167</f>
        <v>3</v>
      </c>
      <c r="M167" s="98">
        <f>[2]DB!M167</f>
        <v>0</v>
      </c>
      <c r="N167" s="98">
        <f>[2]DB!N167</f>
        <v>0</v>
      </c>
      <c r="O167" s="98" t="str">
        <f>[2]DB!O167</f>
        <v/>
      </c>
      <c r="P167" s="1">
        <f>[2]DB!P167</f>
        <v>10</v>
      </c>
      <c r="Q167" s="1">
        <f>[2]DB!Q167</f>
        <v>10</v>
      </c>
      <c r="R167" s="1">
        <f>[2]DB!R167</f>
        <v>0</v>
      </c>
      <c r="S167" s="1">
        <f>[2]DB!S167</f>
        <v>0</v>
      </c>
      <c r="T167" s="1" t="str">
        <f>[2]DB!T167</f>
        <v/>
      </c>
      <c r="U167" s="1">
        <f>[2]DB!U167</f>
        <v>7</v>
      </c>
      <c r="V167" s="1">
        <f>[2]DB!V167</f>
        <v>7</v>
      </c>
      <c r="W167" s="1">
        <f>[2]DB!W167</f>
        <v>0</v>
      </c>
      <c r="X167" s="1">
        <f>[2]DB!X167</f>
        <v>0</v>
      </c>
      <c r="Y167" s="1" t="str">
        <f>[2]DB!Y167</f>
        <v/>
      </c>
      <c r="Z167" s="1">
        <f>[2]DB!Z167</f>
        <v>6</v>
      </c>
      <c r="AA167" s="1">
        <f>[2]DB!AB167</f>
        <v>6</v>
      </c>
      <c r="AB167" s="1">
        <f>[2]DB!AD167</f>
        <v>0</v>
      </c>
      <c r="AC167" s="1">
        <f>[2]DB!AE167</f>
        <v>0</v>
      </c>
      <c r="AD167" s="1" t="str">
        <f>[2]DB!AF167</f>
        <v/>
      </c>
      <c r="AE167" s="98" t="e">
        <f>IF(AND(C167=0,E167=0,G167=0,I167=0),IF(AD167="",IF(A167=O10,AC10)+IF(A167=O11,AC11)+IF(A167=O12,AC12)+IF(A167=O13,AC13)+IF(A167=O14,AC14)+IF(A167=O15,AC15)+IF(A167=O16,AC16)+IF(A167=O17,AC17)+IF(A167=O18,AC18)+IF(A167=O19,AC19)+IF(A167=O20,AC20)+IF(A167=O21,AC21)+IF(A167=O22,AC22)+IF(A167=O23,AC23)+IF(A167=O24,AC24)+IF(A167=O25,AC25)+IF(A167=O26,AC26)+IF(A167=O27,AC27)+IF(A167=O28,AC28)+IF(A167=O29,AC29)+IF(A167=O31,AC31)+IF(A167=O32,AC32)+IF(A167=O33,AC33)+IF(A167=O34,AC34)+IF(A167=O35,AC35)+IF(A167=O36,AC36)+IF(A167=O37,AC37)+IF(A167=O38,AC38)+IF(A167=O39,AC39)+IF(A167=O40,AC40)+AF167,""),"")</f>
        <v>#VALUE!</v>
      </c>
      <c r="AF167" s="98">
        <f>IF(AND(C167=0,E167=0,G167=0,I167=0),IF(AD167="",IF(A167=O41,AC41)+IF(A167=O42,AC42)+IF(A167=O43,AC43)+IF(A167=O44,AC44)+IF(A167=O45,AC45)+IF(A167=O46,AC46)+IF(A167=O47,AC47)+IF(A167=O48,AC48)+IF(A167=O49,AC49)+IF(A167=O50,AC50)+IF(A167=O52,AC52)+IF(A167=O53,AC53)+IF(A167=O54,AC54)+IF(A167=O55,AC55)+IF(A167=O56,AC56)+IF(A167=O57,AC57)+IF(A167=O58,AC58)+IF(A167=O59,AC59)+IF(A167=O60,AC60)+IF(A167=O61,AC61)+IF(A167=O62,AC62)+IF(A167=O63,AC63)+IF(A167=O64,AC64)+IF(A167=O65,AC65)+IF(A167=O66,AC66)+IF(A167=O67,AC67)+IF(A167=O68,AC68)+IF(A167=O69,AC69)+IF(A167=O70,AC70)+IF(A167=O71,AC71),""),"")</f>
        <v>0</v>
      </c>
      <c r="AG167" s="98" t="e">
        <f>IF(AND(G167=0,I167=0,C167=0,E167=0),IF(AD167="",IF(B167=O10,AC10)+IF(B167=O11,AC11)+IF(B167=O12,AC12)+IF(B167=O13,AC13)+IF(B167=O14,AC14)+IF(B167=O15,AC15)+IF(B167=O16,AC16)+IF(B167=O17,AC17)+IF(B167=O18,AC18)+IF(B167=O19,AC19)+IF(B167=O20,AC20)+IF(B167=O21,AC21)+IF(B167=O22,AC22)+IF(B167=O23,AC23)+IF(B167=O24,AC24)+IF(B167=O25,AC25)+IF(B167=O26,AC26)+IF(B167=O27,AC27)+IF(B167=O28,AC28)+IF(B167=O29,AC29)+IF(B167=O31,AC31)+IF(B167=O32,AC32)+IF(B167=O33,AC33)+IF(B167=O34,AC34)+IF(B167=O35,AC35)+IF(B167=O36,AC36)+IF(B167=O37,AC37)+IF(B167=O38,AC38)+IF(B167=O39,AC39)+IF(B167=O40,AC40)+AH167,""),"")</f>
        <v>#VALUE!</v>
      </c>
      <c r="AH167" s="98">
        <f>IF(AND(G167=0,I167=0,C167=0,E167=0),IF(AD167="",IF(B167=O41,AC41)+IF(B167=O42,AC42)+IF(B167=O43,AC43)+IF(B167=O44,AC44)+IF(B167=O45,AC45)+IF(B167=O46,AC46)+IF(B167=O47,AC47)+IF(B167=O48,AC48)+IF(B167=O49,AC49)+IF(B167=O50,AC50)+IF(B167=O52,AC52)+IF(B167=O53,AC53)+IF(B167=O54,AC54)+IF(B167=O55,AC55)+IF(B167=O56,AC56)+IF(B167=O57,AC57)+IF(B167=O58,AC58)+IF(B167=O59,AC59)+IF(B167=O60,AC60)+IF(B167=O61,AC61)+IF(B167=O62,AC62)+IF(B167=O63,AC63)+IF(B167=O64,AC64)+IF(B167=O65,AC65)+IF(B167=O66,AC66)+IF(B167=O67,AC67)+IF(B167=O68,AC68)+IF(B167=O69,AC69)+IF(B167=O70,AC70)+IF(B167=O71,AC71),""),"")</f>
        <v>0</v>
      </c>
      <c r="AI167" s="98" t="e">
        <f t="shared" si="44"/>
        <v>#VALUE!</v>
      </c>
      <c r="AJ167" s="98" t="e">
        <f t="shared" si="45"/>
        <v>#VALUE!</v>
      </c>
      <c r="AK167" s="99" t="e">
        <f t="shared" si="46"/>
        <v>#VALUE!</v>
      </c>
    </row>
    <row r="168" spans="1:37">
      <c r="A168" s="98" t="str">
        <f>[2]DB!A168</f>
        <v>Lucky</v>
      </c>
      <c r="B168" s="98" t="str">
        <f>[2]DB!B168</f>
        <v>Magpies</v>
      </c>
      <c r="C168" s="98">
        <f>IF(A168=O10,R10)+IF(A168=O11,R11)+IF(A168=O12,R12)+IF(A168=O13,R13)+IF(A168=O14,R14)+IF(A168=O15,R15)+IF(A168=O16,R16)+IF(A168=O17,R17)+IF(A168=O18,R18)+IF(A168=O19,R19)+IF(A168=O20,R20)+IF(A168=O21,R21)+IF(A168=O22,R22)+IF(A168=O23,R23)+IF(A168=O24,R24)+IF(A168=O25,R25)+IF(A168=O26,R26)+IF(A168=O27,R27)+IF(A168=O28,R28)+IF(A168=O29,R29)+IF(A168=O31,R31)+IF(A168=O32,R32)+IF(A168=O33,R33)+IF(A168=O34,R34)+IF(A168=O35,R35)+IF(A168=O36,R36)+IF(A168=O37,R37)+IF(A168=O38,R38)+IF(A168=O39,R39)+IF(A168=O40,R40)+D168</f>
        <v>0</v>
      </c>
      <c r="D168" s="98">
        <f>IF(A168=O41,R41)+IF(A168=O42,R42)+IF(A168=O43,R43)+IF(A168=O44,R44)+IF(A168=O45,R45)+IF(A168=O46,R46)+IF(A168=O47,R47)+IF(A168=O48,R48)+IF(A168=O49,R49)+IF(A168=O50,R50)+IF(A168=O52,R52)+IF(A168=O53,R53)+IF(A168=O54,R54)+IF(A168=O55,R55)+IF(A168=O56,R56)+IF(A168=O57,R57)+IF(A168=O58,R58)+IF(A168=O59,R59)+IF(A168=O60,R60)+IF(A168=O61,R61)+IF(A168=O62,R62)+IF(A168=O63,R63)+IF(A168=O64,R64)+IF(A168=O65,R65)+IF(A168=O66,R66)+IF(A168=O67,R67)+IF(A168=O68,R68)+IF(A168=O69,R69)+IF(A168=O70,R70)+IF(A168=O71,R71)</f>
        <v>0</v>
      </c>
      <c r="E168" s="98">
        <f>IF(A168=O10,T10)+IF(A168=O11,T11)+IF(A168=O12,T12)+IF(A168=O13,T13)+IF(A168=O14,T14)+IF(A168=O15,T15)+IF(A168=O16,T16)+IF(A168=O17,T17)+IF(A168=O18,T18)+IF(A168=O19,T19)+IF(A168=O20,T20)+IF(A168=O21,T21)+IF(A168=O22,T22)+IF(A168=O23,T23)+IF(A168=O24,T24)+IF(A168=O25,T25)+IF(A168=O26,T26)+IF(A168=O27,T27)+IF(A168=O28,T28)+IF(A168=O29,T29)+IF(A168=O31,T31)+IF(A168=O32,T32)+IF(A168=O33,T33)+IF(A168=O34,T34)+IF(A168=O35,T35)+IF(A168=O36,T36)+IF(A168=O37,T37)+IF(A168=O38,T38)+IF(A168=O39,T39)+IF(A168=O40,T40)+F168</f>
        <v>0</v>
      </c>
      <c r="F168" s="98">
        <f>IF(A168=O41,T41)+IF(A168=O42,T42)+IF(A168=O43,T43)+IF(A168=O44,T44)+IF(A168=O45,T45)+IF(A168=O46,T46)+IF(A168=O47,T47)+IF(A168=O48,T48)+IF(A168=O49,T49)+IF(A168=O50,T50)+IF(A168=O52,T52)+IF(A168=O53,T53)+IF(A168=O54,T54)+IF(A168=O55,T55)+IF(A168=O56,T56)+IF(A168=O57,T57)+IF(A168=O58,T58)+IF(A168=O59,T59)+IF(A168=O60,T60)+IF(A168=O61,T61)+IF(A168=O62,T62)+IF(A168=O63,T63)+IF(A168=O64,T64)+IF(A168=O65,T65)+IF(A168=O66,T66)+IF(A168=O67,T67)+IF(A168=O68,T68)+IF(A168=O69,T69)+IF(A168=O70,T70)+IF(A168=O71,T71)</f>
        <v>0</v>
      </c>
      <c r="G168" s="98">
        <f>IF(B168=O10,R10)+IF(B168=O11,R11)+IF(B168=O12,R12)+IF(B168=O13,R13)+IF(B168=O14,R14)+IF(B168=O15,R15)+IF(B168=O16,R16)+IF(B168=O17,R17)+IF(B168=O18,R18)+IF(B168=O19,R19)+IF(B168=O20,R20)+IF(B168=O21,R21)+IF(B168=O22,R22)+IF(B168=O23,R23)+IF(B168=O24,R24)+IF(B168=O25,R25)+IF(B168=O26,R26)+IF(B168=O27,R27)+IF(B168=O28,R28)+IF(B168=O29,R29)+IF(B168=O31,R31)+IF(B168=O32,R32)+IF(B168=O33,R33)+IF(B168=O34,R34)+IF(B168=O35,R35)+IF(B168=O36,R36)+IF(B168=O37,R37)+IF(B168=O38,R38)+IF(B168=O39,R39)+IF(B168=O40,R40)+H168</f>
        <v>0</v>
      </c>
      <c r="H168" s="98">
        <f>IF(B168=O41,R41)+IF(B168=O42,R42)+IF(B168=O43,R43)+IF(B168=O44,R44)+IF(B168=O45,R45)+IF(B168=O46,R46)+IF(B168=O47,R47)+IF(B168=O48,R48)+IF(B168=O49,R49)+IF(B168=O50,R50)+IF(B168=O52,R52)+IF(B168=O53,R53)+IF(B168=O54,R54)+IF(B168=O55,R55)+IF(B168=O56,R56)+IF(B168=O57,R57)+IF(B168=O58,R58)+IF(B168=O59,R59)+IF(B168=O60,R60)+IF(B168=O61,R61)+IF(B168=O62,R62)+IF(B168=O63,R63)+IF(B168=O64,R64)+IF(B168=O65,R65)+IF(B168=O66,R66)+IF(B168=O67,R67)+IF(B168=O68,R68)+IF(B168=O69,R69)+IF(B168=O70,R70)+IF(B168=O71,R71)</f>
        <v>0</v>
      </c>
      <c r="I168" s="98">
        <f>IF(B168=O10,T10)+IF(B168=O11,T11)+IF(B168=O12,T12)+IF(B168=O13,T13)+IF(B168=O14,T14)+IF(B168=O15,T15)+IF(B168=O16,T16)+IF(B168=O17,T17)+IF(B168=O18,T18)+IF(B168=O19,T19)+IF(B168=O20,T20)+IF(B168=O21,T21)+IF(B168=O22,T22)+IF(B168=O23,T23)+IF(B168=O24,T24)+IF(B168=O25,T25)+IF(B168=O26,T26)+IF(B168=O27,T27)+IF(B168=O28,T28)+IF(B168=O29,T29)+IF(B168=O31,T31)+IF(B168=O32,T32)+IF(B168=O33,T33)+IF(B168=O34,T34)+IF(B168=O35,T35)+IF(B168=O36,T36)+IF(B168=O37,T37)+IF(B168=O38,T38)+IF(B168=O39,T39)+IF(B168=O40,T40)+J168</f>
        <v>0</v>
      </c>
      <c r="J168" s="98">
        <f>IF(B168=O41,T41)+IF(B168=O42,T42)+IF(B168=O43,T43)+IF(B168=O44,T44)+IF(B168=O45,T45)+IF(B168=O46,T46)+IF(B168=O47,T47)+IF(B168=O48,T48)+IF(B168=O49,T49)+IF(B168=O50,T50)+IF(B168=O52,T52)+IF(B168=O53,T53)+IF(B168=O54,T54)+IF(B168=O55,T55)+IF(B168=O56,T56)+IF(B168=O57,T57)+IF(B168=O58,T58)+IF(B168=O59,T59)+IF(B168=O60,T60)+IF(B168=O61,T61)+IF(B168=O62,T62)+IF(B168=O63,T63)+IF(B168=O64,T64)+IF(B168=O65,T65)+IF(B168=O66,T66)+IF(B168=O67,T67)+IF(B168=O68,T68)+IF(B168=O69,T69)+IF(B168=O70,T70)+IF(B168=O71,T71)</f>
        <v>0</v>
      </c>
      <c r="K168" s="98">
        <f>[2]DB!K168</f>
        <v>1</v>
      </c>
      <c r="L168" s="98">
        <f>[2]DB!L168</f>
        <v>2</v>
      </c>
      <c r="M168" s="98">
        <f>[2]DB!M168</f>
        <v>0</v>
      </c>
      <c r="N168" s="98">
        <f>[2]DB!N168</f>
        <v>1</v>
      </c>
      <c r="O168" s="98" t="str">
        <f>[2]DB!O168</f>
        <v/>
      </c>
      <c r="P168" s="1">
        <f>[2]DB!P168</f>
        <v>7</v>
      </c>
      <c r="Q168" s="1">
        <f>[2]DB!Q168</f>
        <v>9</v>
      </c>
      <c r="R168" s="1">
        <f>[2]DB!R168</f>
        <v>0</v>
      </c>
      <c r="S168" s="1">
        <f>[2]DB!S168</f>
        <v>2</v>
      </c>
      <c r="T168" s="1" t="str">
        <f>[2]DB!T168</f>
        <v>Magpies</v>
      </c>
      <c r="U168" s="1" t="str">
        <f>[2]DB!U168</f>
        <v/>
      </c>
      <c r="V168" s="1" t="str">
        <f>[2]DB!V168</f>
        <v/>
      </c>
      <c r="W168" s="1">
        <f>[2]DB!W168</f>
        <v>0</v>
      </c>
      <c r="X168" s="1">
        <f>[2]DB!X168</f>
        <v>2</v>
      </c>
      <c r="Y168" s="1" t="str">
        <f>[2]DB!Y168</f>
        <v>Magpies</v>
      </c>
      <c r="Z168" s="1" t="str">
        <f>[2]DB!Z168</f>
        <v/>
      </c>
      <c r="AA168" s="1" t="str">
        <f>[2]DB!AB168</f>
        <v/>
      </c>
      <c r="AB168" s="1">
        <f>[2]DB!AD168</f>
        <v>0</v>
      </c>
      <c r="AC168" s="1">
        <f>[2]DB!AE168</f>
        <v>2</v>
      </c>
      <c r="AD168" s="1" t="str">
        <f>[2]DB!AF168</f>
        <v>Magpies</v>
      </c>
      <c r="AE168" s="98" t="str">
        <f>IF(AND(C168=0,E168=0,G168=0,I168=0),IF(AD168="",IF(A168=O10,AC10)+IF(A168=O11,AC11)+IF(A168=O12,AC12)+IF(A168=O13,AC13)+IF(A168=O14,AC14)+IF(A168=O15,AC15)+IF(A168=O16,AC16)+IF(A168=O17,AC17)+IF(A168=O18,AC18)+IF(A168=O19,AC19)+IF(A168=O20,AC20)+IF(A168=O21,AC21)+IF(A168=O22,AC22)+IF(A168=O23,AC23)+IF(A168=O24,AC24)+IF(A168=O25,AC25)+IF(A168=O26,AC26)+IF(A168=O27,AC27)+IF(A168=O28,AC28)+IF(A168=O29,AC29)+IF(A168=O31,AC31)+IF(A168=O32,AC32)+IF(A168=O33,AC33)+IF(A168=O34,AC34)+IF(A168=O35,AC35)+IF(A168=O36,AC36)+IF(A168=O37,AC37)+IF(A168=O38,AC38)+IF(A168=O39,AC39)+IF(A168=O40,AC40)+AF168,""),"")</f>
        <v/>
      </c>
      <c r="AF168" s="98" t="str">
        <f>IF(AND(C168=0,E168=0,G168=0,I168=0),IF(AD168="",IF(A168=O41,AC41)+IF(A168=O42,AC42)+IF(A168=O43,AC43)+IF(A168=O44,AC44)+IF(A168=O45,AC45)+IF(A168=O46,AC46)+IF(A168=O47,AC47)+IF(A168=O48,AC48)+IF(A168=O49,AC49)+IF(A168=O50,AC50)+IF(A168=O52,AC52)+IF(A168=O53,AC53)+IF(A168=O54,AC54)+IF(A168=O55,AC55)+IF(A168=O56,AC56)+IF(A168=O57,AC57)+IF(A168=O58,AC58)+IF(A168=O59,AC59)+IF(A168=O60,AC60)+IF(A168=O61,AC61)+IF(A168=O62,AC62)+IF(A168=O63,AC63)+IF(A168=O64,AC64)+IF(A168=O65,AC65)+IF(A168=O66,AC66)+IF(A168=O67,AC67)+IF(A168=O68,AC68)+IF(A168=O69,AC69)+IF(A168=O70,AC70)+IF(A168=O71,AC71),""),"")</f>
        <v/>
      </c>
      <c r="AG168" s="98" t="str">
        <f>IF(AND(G168=0,I168=0,C168=0,E168=0),IF(AD168="",IF(B168=O10,AC10)+IF(B168=O11,AC11)+IF(B168=O12,AC12)+IF(B168=O13,AC13)+IF(B168=O14,AC14)+IF(B168=O15,AC15)+IF(B168=O16,AC16)+IF(B168=O17,AC17)+IF(B168=O18,AC18)+IF(B168=O19,AC19)+IF(B168=O20,AC20)+IF(B168=O21,AC21)+IF(B168=O22,AC22)+IF(B168=O23,AC23)+IF(B168=O24,AC24)+IF(B168=O25,AC25)+IF(B168=O26,AC26)+IF(B168=O27,AC27)+IF(B168=O28,AC28)+IF(B168=O29,AC29)+IF(B168=O31,AC31)+IF(B168=O32,AC32)+IF(B168=O33,AC33)+IF(B168=O34,AC34)+IF(B168=O35,AC35)+IF(B168=O36,AC36)+IF(B168=O37,AC37)+IF(B168=O38,AC38)+IF(B168=O39,AC39)+IF(B168=O40,AC40)+AH168,""),"")</f>
        <v/>
      </c>
      <c r="AH168" s="98" t="str">
        <f>IF(AND(G168=0,I168=0,C168=0,E168=0),IF(AD168="",IF(B168=O41,AC41)+IF(B168=O42,AC42)+IF(B168=O43,AC43)+IF(B168=O44,AC44)+IF(B168=O45,AC45)+IF(B168=O46,AC46)+IF(B168=O47,AC47)+IF(B168=O48,AC48)+IF(B168=O49,AC49)+IF(B168=O50,AC50)+IF(B168=O52,AC52)+IF(B168=O53,AC53)+IF(B168=O54,AC54)+IF(B168=O55,AC55)+IF(B168=O56,AC56)+IF(B168=O57,AC57)+IF(B168=O58,AC58)+IF(B168=O59,AC59)+IF(B168=O60,AC60)+IF(B168=O61,AC61)+IF(B168=O62,AC62)+IF(B168=O63,AC63)+IF(B168=O64,AC64)+IF(B168=O65,AC65)+IF(B168=O66,AC66)+IF(B168=O67,AC67)+IF(B168=O68,AC68)+IF(B168=O69,AC69)+IF(B168=O70,AC70)+IF(B168=O71,AC71),""),"")</f>
        <v/>
      </c>
      <c r="AI168" s="98">
        <f t="shared" si="44"/>
        <v>0</v>
      </c>
      <c r="AJ168" s="98">
        <f t="shared" si="45"/>
        <v>2</v>
      </c>
      <c r="AK168" s="99" t="str">
        <f t="shared" si="46"/>
        <v>Magpies</v>
      </c>
    </row>
    <row r="169" spans="1:37">
      <c r="A169" s="98" t="str">
        <f>[2]DB!A169</f>
        <v>IanRush</v>
      </c>
      <c r="B169" s="98" t="str">
        <f>[2]DB!B169</f>
        <v>2toNone</v>
      </c>
      <c r="C169" s="98">
        <f>IF(A169=O10,R10)+IF(A169=O11,R11)+IF(A169=O12,R12)+IF(A169=O13,R13)+IF(A169=O14,R14)+IF(A169=O15,R15)+IF(A169=O16,R16)+IF(A169=O17,R17)+IF(A169=O18,R18)+IF(A169=O19,R19)+IF(A169=O20,R20)+IF(A169=O21,R21)+IF(A169=O22,R22)+IF(A169=O23,R23)+IF(A169=O24,R24)+IF(A169=O25,R25)+IF(A169=O26,R26)+IF(A169=O27,R27)+IF(A169=O28,R28)+IF(A169=O29,R29)+IF(A169=O31,R31)+IF(A169=O32,R32)+IF(A169=O33,R33)+IF(A169=O34,R34)+IF(A169=O35,R35)+IF(A169=O36,R36)+IF(A169=O37,R37)+IF(A169=O38,R38)+IF(A169=O39,R39)+IF(A169=O40,R40)+D169</f>
        <v>0</v>
      </c>
      <c r="D169" s="98">
        <f>IF(A169=O41,R41)+IF(A169=O42,R42)+IF(A169=O43,R43)+IF(A169=O44,R44)+IF(A169=O45,R45)+IF(A169=O46,R46)+IF(A169=O47,R47)+IF(A169=O48,R48)+IF(A169=O49,R49)+IF(A169=O50,R50)+IF(A169=O52,R52)+IF(A169=O53,R53)+IF(A169=O54,R54)+IF(A169=O55,R55)+IF(A169=O56,R56)+IF(A169=O57,R57)+IF(A169=O58,R58)+IF(A169=O59,R59)+IF(A169=O60,R60)+IF(A169=O61,R61)+IF(A169=O62,R62)+IF(A169=O63,R63)+IF(A169=O64,R64)+IF(A169=O65,R65)+IF(A169=O66,R66)+IF(A169=O67,R67)+IF(A169=O68,R68)+IF(A169=O69,R69)+IF(A169=O70,R70)+IF(A169=O71,R71)</f>
        <v>0</v>
      </c>
      <c r="E169" s="98">
        <f>IF(A169=O10,T10)+IF(A169=O11,T11)+IF(A169=O12,T12)+IF(A169=O13,T13)+IF(A169=O14,T14)+IF(A169=O15,T15)+IF(A169=O16,T16)+IF(A169=O17,T17)+IF(A169=O18,T18)+IF(A169=O19,T19)+IF(A169=O20,T20)+IF(A169=O21,T21)+IF(A169=O22,T22)+IF(A169=O23,T23)+IF(A169=O24,T24)+IF(A169=O25,T25)+IF(A169=O26,T26)+IF(A169=O27,T27)+IF(A169=O28,T28)+IF(A169=O29,T29)+IF(A169=O31,T31)+IF(A169=O32,T32)+IF(A169=O33,T33)+IF(A169=O34,T34)+IF(A169=O35,T35)+IF(A169=O36,T36)+IF(A169=O37,T37)+IF(A169=O38,T38)+IF(A169=O39,T39)+IF(A169=O40,T40)+F169</f>
        <v>0</v>
      </c>
      <c r="F169" s="98">
        <f>IF(A169=O41,T41)+IF(A169=O42,T42)+IF(A169=O43,T43)+IF(A169=O44,T44)+IF(A169=O45,T45)+IF(A169=O46,T46)+IF(A169=O47,T47)+IF(A169=O48,T48)+IF(A169=O49,T49)+IF(A169=O50,T50)+IF(A169=O52,T52)+IF(A169=O53,T53)+IF(A169=O54,T54)+IF(A169=O55,T55)+IF(A169=O56,T56)+IF(A169=O57,T57)+IF(A169=O58,T58)+IF(A169=O59,T59)+IF(A169=O60,T60)+IF(A169=O61,T61)+IF(A169=O62,T62)+IF(A169=O63,T63)+IF(A169=O64,T64)+IF(A169=O65,T65)+IF(A169=O66,T66)+IF(A169=O67,T67)+IF(A169=O68,T68)+IF(A169=O69,T69)+IF(A169=O70,T70)+IF(A169=O71,T71)</f>
        <v>0</v>
      </c>
      <c r="G169" s="98">
        <f>IF(B169=O10,R10)+IF(B169=O11,R11)+IF(B169=O12,R12)+IF(B169=O13,R13)+IF(B169=O14,R14)+IF(B169=O15,R15)+IF(B169=O16,R16)+IF(B169=O17,R17)+IF(B169=O18,R18)+IF(B169=O19,R19)+IF(B169=O20,R20)+IF(B169=O21,R21)+IF(B169=O22,R22)+IF(B169=O23,R23)+IF(B169=O24,R24)+IF(B169=O25,R25)+IF(B169=O26,R26)+IF(B169=O27,R27)+IF(B169=O28,R28)+IF(B169=O29,R29)+IF(B169=O31,R31)+IF(B169=O32,R32)+IF(B169=O33,R33)+IF(B169=O34,R34)+IF(B169=O35,R35)+IF(B169=O36,R36)+IF(B169=O37,R37)+IF(B169=O38,R38)+IF(B169=O39,R39)+IF(B169=O40,R40)+H169</f>
        <v>0</v>
      </c>
      <c r="H169" s="98">
        <f>IF(B169=O41,R41)+IF(B169=O42,R42)+IF(B169=O43,R43)+IF(B169=O44,R44)+IF(B169=O45,R45)+IF(B169=O46,R46)+IF(B169=O47,R47)+IF(B169=O48,R48)+IF(B169=O49,R49)+IF(B169=O50,R50)+IF(B169=O52,R52)+IF(B169=O53,R53)+IF(B169=O54,R54)+IF(B169=O55,R55)+IF(B169=O56,R56)+IF(B169=O57,R57)+IF(B169=O58,R58)+IF(B169=O59,R59)+IF(B169=O60,R60)+IF(B169=O61,R61)+IF(B169=O62,R62)+IF(B169=O63,R63)+IF(B169=O64,R64)+IF(B169=O65,R65)+IF(B169=O66,R66)+IF(B169=O67,R67)+IF(B169=O68,R68)+IF(B169=O69,R69)+IF(B169=O70,R70)+IF(B169=O71,R71)</f>
        <v>0</v>
      </c>
      <c r="I169" s="98">
        <f>IF(B169=O10,T10)+IF(B169=O11,T11)+IF(B169=O12,T12)+IF(B169=O13,T13)+IF(B169=O14,T14)+IF(B169=O15,T15)+IF(B169=O16,T16)+IF(B169=O17,T17)+IF(B169=O18,T18)+IF(B169=O19,T19)+IF(B169=O20,T20)+IF(B169=O21,T21)+IF(B169=O22,T22)+IF(B169=O23,T23)+IF(B169=O24,T24)+IF(B169=O25,T25)+IF(B169=O26,T26)+IF(B169=O27,T27)+IF(B169=O28,T28)+IF(B169=O29,T29)+IF(B169=O31,T31)+IF(B169=O32,T32)+IF(B169=O33,T33)+IF(B169=O34,T34)+IF(B169=O35,T35)+IF(B169=O36,T36)+IF(B169=O37,T37)+IF(B169=O38,T38)+IF(B169=O39,T39)+IF(B169=O40,T40)+J169</f>
        <v>0</v>
      </c>
      <c r="J169" s="98">
        <f>IF(B169=O41,T41)+IF(B169=O42,T42)+IF(B169=O43,T43)+IF(B169=O44,T44)+IF(B169=O45,T45)+IF(B169=O46,T46)+IF(B169=O47,T47)+IF(B169=O48,T48)+IF(B169=O49,T49)+IF(B169=O50,T50)+IF(B169=O52,T52)+IF(B169=O53,T53)+IF(B169=O54,T54)+IF(B169=O55,T55)+IF(B169=O56,T56)+IF(B169=O57,T57)+IF(B169=O58,T58)+IF(B169=O59,T59)+IF(B169=O60,T60)+IF(B169=O61,T61)+IF(B169=O62,T62)+IF(B169=O63,T63)+IF(B169=O64,T64)+IF(B169=O65,T65)+IF(B169=O66,T66)+IF(B169=O67,T67)+IF(B169=O68,T68)+IF(B169=O69,T69)+IF(B169=O70,T70)+IF(B169=O71,T71)</f>
        <v>0</v>
      </c>
      <c r="K169" s="98">
        <f>[2]DB!K169</f>
        <v>2</v>
      </c>
      <c r="L169" s="98">
        <f>[2]DB!L169</f>
        <v>1</v>
      </c>
      <c r="M169" s="98">
        <f>[2]DB!M169</f>
        <v>1</v>
      </c>
      <c r="N169" s="98">
        <f>[2]DB!N169</f>
        <v>0</v>
      </c>
      <c r="O169" s="98" t="str">
        <f>[2]DB!O169</f>
        <v/>
      </c>
      <c r="P169" s="1">
        <f>[2]DB!P169</f>
        <v>11</v>
      </c>
      <c r="Q169" s="1">
        <f>[2]DB!Q169</f>
        <v>8</v>
      </c>
      <c r="R169" s="1">
        <f>[2]DB!R169</f>
        <v>2</v>
      </c>
      <c r="S169" s="1">
        <f>[2]DB!S169</f>
        <v>0</v>
      </c>
      <c r="T169" s="1" t="str">
        <f>[2]DB!T169</f>
        <v>IanRush</v>
      </c>
      <c r="U169" s="1" t="str">
        <f>[2]DB!U169</f>
        <v/>
      </c>
      <c r="V169" s="1" t="str">
        <f>[2]DB!V169</f>
        <v/>
      </c>
      <c r="W169" s="1">
        <f>[2]DB!W169</f>
        <v>2</v>
      </c>
      <c r="X169" s="1">
        <f>[2]DB!X169</f>
        <v>0</v>
      </c>
      <c r="Y169" s="1" t="str">
        <f>[2]DB!Y169</f>
        <v>IanRush</v>
      </c>
      <c r="Z169" s="1" t="str">
        <f>[2]DB!Z169</f>
        <v/>
      </c>
      <c r="AA169" s="1" t="str">
        <f>[2]DB!AB169</f>
        <v/>
      </c>
      <c r="AB169" s="1">
        <f>[2]DB!AD169</f>
        <v>2</v>
      </c>
      <c r="AC169" s="1">
        <f>[2]DB!AE169</f>
        <v>0</v>
      </c>
      <c r="AD169" s="1" t="str">
        <f>[2]DB!AF169</f>
        <v>IanRush</v>
      </c>
      <c r="AE169" s="98" t="str">
        <f>IF(AND(C169=0,E169=0,G169=0,I169=0),IF(AD169="",IF(A169=O10,AC10)+IF(A169=O11,AC11)+IF(A169=O12,AC12)+IF(A169=O13,AC13)+IF(A169=O14,AC14)+IF(A169=O15,AC15)+IF(A169=O16,AC16)+IF(A169=O17,AC17)+IF(A169=O18,AC18)+IF(A169=O19,AC19)+IF(A169=O20,AC20)+IF(A169=O21,AC21)+IF(A169=O22,AC22)+IF(A169=O23,AC23)+IF(A169=O24,AC24)+IF(A169=O25,AC25)+IF(A169=O26,AC26)+IF(A169=O27,AC27)+IF(A169=O28,AC28)+IF(A169=O29,AC29)+IF(A169=O31,AC31)+IF(A169=O32,AC32)+IF(A169=O33,AC33)+IF(A169=O34,AC34)+IF(A169=O35,AC35)+IF(A169=O36,AC36)+IF(A169=O37,AC37)+IF(A169=O38,AC38)+IF(A169=O39,AC39)+IF(A169=O40,AC40)+AF169,""),"")</f>
        <v/>
      </c>
      <c r="AF169" s="98" t="str">
        <f>IF(AND(C169=0,E169=0,G169=0,I169=0),IF(AD169="",IF(A169=O41,AC41)+IF(A169=O42,AC42)+IF(A169=O43,AC43)+IF(A169=O44,AC44)+IF(A169=O45,AC45)+IF(A169=O46,AC46)+IF(A169=O47,AC47)+IF(A169=O48,AC48)+IF(A169=O49,AC49)+IF(A169=O50,AC50)+IF(A169=O52,AC52)+IF(A169=O53,AC53)+IF(A169=O54,AC54)+IF(A169=O55,AC55)+IF(A169=O56,AC56)+IF(A169=O57,AC57)+IF(A169=O58,AC58)+IF(A169=O59,AC59)+IF(A169=O60,AC60)+IF(A169=O61,AC61)+IF(A169=O62,AC62)+IF(A169=O63,AC63)+IF(A169=O64,AC64)+IF(A169=O65,AC65)+IF(A169=O66,AC66)+IF(A169=O67,AC67)+IF(A169=O68,AC68)+IF(A169=O69,AC69)+IF(A169=O70,AC70)+IF(A169=O71,AC71),""),"")</f>
        <v/>
      </c>
      <c r="AG169" s="98" t="str">
        <f>IF(AND(G169=0,I169=0,C169=0,E169=0),IF(AD169="",IF(B169=O10,AC10)+IF(B169=O11,AC11)+IF(B169=O12,AC12)+IF(B169=O13,AC13)+IF(B169=O14,AC14)+IF(B169=O15,AC15)+IF(B169=O16,AC16)+IF(B169=O17,AC17)+IF(B169=O18,AC18)+IF(B169=O19,AC19)+IF(B169=O20,AC20)+IF(B169=O21,AC21)+IF(B169=O22,AC22)+IF(B169=O23,AC23)+IF(B169=O24,AC24)+IF(B169=O25,AC25)+IF(B169=O26,AC26)+IF(B169=O27,AC27)+IF(B169=O28,AC28)+IF(B169=O29,AC29)+IF(B169=O31,AC31)+IF(B169=O32,AC32)+IF(B169=O33,AC33)+IF(B169=O34,AC34)+IF(B169=O35,AC35)+IF(B169=O36,AC36)+IF(B169=O37,AC37)+IF(B169=O38,AC38)+IF(B169=O39,AC39)+IF(B169=O40,AC40)+AH169,""),"")</f>
        <v/>
      </c>
      <c r="AH169" s="98" t="str">
        <f>IF(AND(G169=0,I169=0,C169=0,E169=0),IF(AD169="",IF(B169=O41,AC41)+IF(B169=O42,AC42)+IF(B169=O43,AC43)+IF(B169=O44,AC44)+IF(B169=O45,AC45)+IF(B169=O46,AC46)+IF(B169=O47,AC47)+IF(B169=O48,AC48)+IF(B169=O49,AC49)+IF(B169=O50,AC50)+IF(B169=O52,AC52)+IF(B169=O53,AC53)+IF(B169=O54,AC54)+IF(B169=O55,AC55)+IF(B169=O56,AC56)+IF(B169=O57,AC57)+IF(B169=O58,AC58)+IF(B169=O59,AC59)+IF(B169=O60,AC60)+IF(B169=O61,AC61)+IF(B169=O62,AC62)+IF(B169=O63,AC63)+IF(B169=O64,AC64)+IF(B169=O65,AC65)+IF(B169=O66,AC66)+IF(B169=O67,AC67)+IF(B169=O68,AC68)+IF(B169=O69,AC69)+IF(B169=O70,AC70)+IF(B169=O71,AC71),""),"")</f>
        <v/>
      </c>
      <c r="AI169" s="98">
        <f t="shared" si="44"/>
        <v>2</v>
      </c>
      <c r="AJ169" s="98">
        <f t="shared" si="45"/>
        <v>0</v>
      </c>
      <c r="AK169" s="99" t="str">
        <f t="shared" si="46"/>
        <v>IanRush</v>
      </c>
    </row>
    <row r="170" spans="1:37">
      <c r="A170" s="98" t="str">
        <f>[2]DB!A170</f>
        <v>Barca</v>
      </c>
      <c r="B170" s="98" t="str">
        <f>[2]DB!B170</f>
        <v>Arsenal</v>
      </c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AE170" s="98"/>
      <c r="AF170" s="98"/>
      <c r="AG170" s="98"/>
      <c r="AH170" s="98"/>
      <c r="AI170" s="98"/>
      <c r="AJ170" s="98"/>
      <c r="AK170" s="99"/>
    </row>
    <row r="171" spans="1:37">
      <c r="A171" s="98" t="str">
        <f>[2]DB!A171</f>
        <v>Agger</v>
      </c>
      <c r="B171" s="98" t="str">
        <f>[2]DB!B171</f>
        <v>Lund</v>
      </c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AK171" s="99"/>
    </row>
  </sheetData>
  <sheetProtection sheet="1" objects="1" scenarios="1"/>
  <mergeCells count="85">
    <mergeCell ref="CV7:DW7"/>
    <mergeCell ref="CV8:CW8"/>
    <mergeCell ref="CX8:DE8"/>
    <mergeCell ref="DF8:DG8"/>
    <mergeCell ref="DH8:DI8"/>
    <mergeCell ref="DJ8:DK8"/>
    <mergeCell ref="DL8:DM8"/>
    <mergeCell ref="DN8:DO8"/>
    <mergeCell ref="AA8:AE8"/>
    <mergeCell ref="CD74:CO74"/>
    <mergeCell ref="AI74:AM74"/>
    <mergeCell ref="DT8:DU8"/>
    <mergeCell ref="DV8:DW8"/>
    <mergeCell ref="DP8:DQ8"/>
    <mergeCell ref="DR8:DS8"/>
    <mergeCell ref="CI8:CJ8"/>
    <mergeCell ref="CK8:CO8"/>
    <mergeCell ref="CP8:CQ8"/>
    <mergeCell ref="CR8:CU8"/>
    <mergeCell ref="U74:X74"/>
    <mergeCell ref="L73:AY73"/>
    <mergeCell ref="AZ73:BL73"/>
    <mergeCell ref="AZ74:BB74"/>
    <mergeCell ref="AP74:AQ74"/>
    <mergeCell ref="AR74:AT74"/>
    <mergeCell ref="AX74:AY74"/>
    <mergeCell ref="AD74:AH74"/>
    <mergeCell ref="A7:M7"/>
    <mergeCell ref="C8:D8"/>
    <mergeCell ref="E8:F8"/>
    <mergeCell ref="G8:I8"/>
    <mergeCell ref="J8:L8"/>
    <mergeCell ref="AV74:AW74"/>
    <mergeCell ref="Y74:AC74"/>
    <mergeCell ref="AZ7:BL7"/>
    <mergeCell ref="AZ8:BA8"/>
    <mergeCell ref="BB8:BD8"/>
    <mergeCell ref="AF8:AJ8"/>
    <mergeCell ref="AK8:AO8"/>
    <mergeCell ref="AP8:AQ8"/>
    <mergeCell ref="N7:AY7"/>
    <mergeCell ref="Q8:R8"/>
    <mergeCell ref="S8:T8"/>
    <mergeCell ref="U8:W8"/>
    <mergeCell ref="X8:Z8"/>
    <mergeCell ref="N74:O74"/>
    <mergeCell ref="P74:Q74"/>
    <mergeCell ref="R74:T74"/>
    <mergeCell ref="C141:D141"/>
    <mergeCell ref="E141:F141"/>
    <mergeCell ref="BM7:CU7"/>
    <mergeCell ref="BN8:BO8"/>
    <mergeCell ref="BP8:BR8"/>
    <mergeCell ref="BS8:BU8"/>
    <mergeCell ref="BV8:BX8"/>
    <mergeCell ref="AR8:AS8"/>
    <mergeCell ref="BY8:BZ8"/>
    <mergeCell ref="CA8:CB8"/>
    <mergeCell ref="CC8:CD8"/>
    <mergeCell ref="CE8:CF8"/>
    <mergeCell ref="CG8:CH8"/>
    <mergeCell ref="AT8:AV8"/>
    <mergeCell ref="AN74:AO74"/>
    <mergeCell ref="BR74:CC74"/>
    <mergeCell ref="K141:L141"/>
    <mergeCell ref="M141:N141"/>
    <mergeCell ref="P140:T140"/>
    <mergeCell ref="U140:Y140"/>
    <mergeCell ref="AE140:AK140"/>
    <mergeCell ref="A139:AK139"/>
    <mergeCell ref="AE141:AH141"/>
    <mergeCell ref="AI141:AJ141"/>
    <mergeCell ref="Z140:AD140"/>
    <mergeCell ref="Z141:AA141"/>
    <mergeCell ref="AB141:AC141"/>
    <mergeCell ref="P141:Q141"/>
    <mergeCell ref="R141:S141"/>
    <mergeCell ref="U141:V141"/>
    <mergeCell ref="W141:X141"/>
    <mergeCell ref="A140:B141"/>
    <mergeCell ref="C140:F140"/>
    <mergeCell ref="G140:J140"/>
    <mergeCell ref="K140:O140"/>
    <mergeCell ref="G141:H141"/>
    <mergeCell ref="I141:J141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Navngivne områder</vt:lpstr>
      </vt:variant>
      <vt:variant>
        <vt:i4>7</vt:i4>
      </vt:variant>
    </vt:vector>
  </HeadingPairs>
  <TitlesOfParts>
    <vt:vector size="16" baseType="lpstr">
      <vt:lpstr>Kampe</vt:lpstr>
      <vt:lpstr>Rækker</vt:lpstr>
      <vt:lpstr>1. Division</vt:lpstr>
      <vt:lpstr>2. Division</vt:lpstr>
      <vt:lpstr>3. Division</vt:lpstr>
      <vt:lpstr>MT + ÅT</vt:lpstr>
      <vt:lpstr>Pokalturneringen - Udskrift</vt:lpstr>
      <vt:lpstr>Pokalturneringen - Resultater</vt:lpstr>
      <vt:lpstr>DB</vt:lpstr>
      <vt:lpstr>1. Division!Udskriftsområde</vt:lpstr>
      <vt:lpstr>2. Division!Udskriftsområde</vt:lpstr>
      <vt:lpstr>3. Division!Udskriftsområde</vt:lpstr>
      <vt:lpstr>MT + ÅT!Udskriftsområde</vt:lpstr>
      <vt:lpstr>Pokalturneringen - Resultater!Udskriftsområde</vt:lpstr>
      <vt:lpstr>Pokalturneringen - Udskrift!Udskriftsområde</vt:lpstr>
      <vt:lpstr>Rækker!Udskriftsområde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2004-12-01T14:19:04Z</cp:lastPrinted>
  <dcterms:created xsi:type="dcterms:W3CDTF">2004-11-02T07:31:25Z</dcterms:created>
  <dcterms:modified xsi:type="dcterms:W3CDTF">2026-03-20T16:30:30Z</dcterms:modified>
</cp:coreProperties>
</file>